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studentuncc-my.sharepoint.com/personal/cjohn491_charlotte_edu/Documents/"/>
    </mc:Choice>
  </mc:AlternateContent>
  <xr:revisionPtr revIDLastSave="202" documentId="8_{60E7C9E0-97F8-499A-808F-9BB250065675}" xr6:coauthVersionLast="47" xr6:coauthVersionMax="47" xr10:uidLastSave="{96FE346C-9658-4FA3-A645-0384D87B43DF}"/>
  <bookViews>
    <workbookView xWindow="-120" yWindow="-120" windowWidth="38640" windowHeight="21120" firstSheet="7" activeTab="14" xr2:uid="{00000000-000D-0000-FFFF-FFFF00000000}"/>
  </bookViews>
  <sheets>
    <sheet name="Purchase Orders" sheetId="5" r:id="rId1"/>
    <sheet name="Sales Transactions" sheetId="4" r:id="rId2"/>
    <sheet name="Suppliers" sheetId="1" r:id="rId3"/>
    <sheet name="Products" sheetId="2" r:id="rId4"/>
    <sheet name="Inventory Snapshot" sheetId="3" r:id="rId5"/>
    <sheet name="SuppliersTableCleaned" sheetId="11" r:id="rId6"/>
    <sheet name="ProductsTableCleaned" sheetId="14" r:id="rId7"/>
    <sheet name="SalesTableCleaned" sheetId="9" r:id="rId8"/>
    <sheet name="PurchaseOrdersCleaned" sheetId="13" r:id="rId9"/>
    <sheet name="InventorySnapShotCleaned" sheetId="15" r:id="rId10"/>
    <sheet name="Sales_Analysis" sheetId="16" r:id="rId11"/>
    <sheet name="Audit_Duplicate_OrderIDs" sheetId="10" state="hidden" r:id="rId12"/>
    <sheet name="PivotTables_KPI" sheetId="18" r:id="rId13"/>
    <sheet name="Reorder Model" sheetId="8" r:id="rId14"/>
    <sheet name="KPI Summary" sheetId="17" r:id="rId15"/>
    <sheet name="Inventory Dashboard" sheetId="20" r:id="rId16"/>
    <sheet name="ReadMe" sheetId="22" r:id="rId17"/>
    <sheet name="Purchasing Calculations" sheetId="21" state="hidden" r:id="rId18"/>
  </sheets>
  <definedNames>
    <definedName name="ExternalData_1" localSheetId="9" hidden="1">InventorySnapShotCleaned!$A$1:$H$61</definedName>
    <definedName name="ExternalData_1" localSheetId="6" hidden="1">ProductsTableCleaned!$A$1:$H$61</definedName>
    <definedName name="ExternalData_1" localSheetId="7" hidden="1">SalesTableCleaned!$A$1:$L$2501</definedName>
    <definedName name="ExternalData_1" localSheetId="5" hidden="1">SuppliersTableCleaned!$A$1:$I$13</definedName>
    <definedName name="ExternalData_2" localSheetId="11" hidden="1">Audit_Duplicate_OrderIDs!$A$1:$B$2501</definedName>
    <definedName name="ExternalData_2" localSheetId="8" hidden="1">PurchaseOrdersCleaned!$A$1:$I$331</definedName>
    <definedName name="ExternalData_2" localSheetId="10" hidden="1">Sales_Analysis!$A$1:$P$2501</definedName>
    <definedName name="Slicer_Market">#N/A</definedName>
  </definedNames>
  <calcPr calcId="191029"/>
  <pivotCaches>
    <pivotCache cacheId="8"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6" l="1"/>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Q430" i="16"/>
  <c r="Q431" i="16"/>
  <c r="Q432" i="16"/>
  <c r="Q433" i="16"/>
  <c r="Q434" i="16"/>
  <c r="Q435" i="16"/>
  <c r="Q436" i="16"/>
  <c r="Q437" i="16"/>
  <c r="Q438" i="16"/>
  <c r="Q439" i="16"/>
  <c r="Q440" i="16"/>
  <c r="Q441" i="16"/>
  <c r="Q442" i="16"/>
  <c r="Q443" i="16"/>
  <c r="Q444" i="16"/>
  <c r="Q445" i="16"/>
  <c r="Q446" i="16"/>
  <c r="Q447" i="16"/>
  <c r="Q448" i="16"/>
  <c r="Q449" i="16"/>
  <c r="Q450" i="16"/>
  <c r="Q451" i="16"/>
  <c r="Q452" i="16"/>
  <c r="Q453" i="16"/>
  <c r="Q454" i="16"/>
  <c r="Q455" i="16"/>
  <c r="Q456" i="16"/>
  <c r="Q457" i="16"/>
  <c r="Q458" i="16"/>
  <c r="Q459" i="16"/>
  <c r="Q460" i="16"/>
  <c r="Q461" i="16"/>
  <c r="Q462" i="16"/>
  <c r="Q463" i="16"/>
  <c r="Q464" i="16"/>
  <c r="Q465" i="16"/>
  <c r="Q466" i="16"/>
  <c r="Q467" i="16"/>
  <c r="Q468" i="16"/>
  <c r="Q469" i="16"/>
  <c r="Q470" i="16"/>
  <c r="Q471" i="16"/>
  <c r="Q472" i="16"/>
  <c r="Q473" i="16"/>
  <c r="Q474" i="16"/>
  <c r="Q475" i="16"/>
  <c r="Q476" i="16"/>
  <c r="Q477" i="16"/>
  <c r="Q478" i="16"/>
  <c r="Q479" i="16"/>
  <c r="Q480" i="16"/>
  <c r="Q481" i="16"/>
  <c r="Q482" i="16"/>
  <c r="Q483" i="16"/>
  <c r="Q484" i="16"/>
  <c r="Q485" i="16"/>
  <c r="Q486" i="16"/>
  <c r="Q487" i="16"/>
  <c r="Q488" i="16"/>
  <c r="Q489" i="16"/>
  <c r="Q490" i="16"/>
  <c r="Q491" i="16"/>
  <c r="Q492" i="16"/>
  <c r="Q493" i="16"/>
  <c r="Q494" i="16"/>
  <c r="Q495" i="16"/>
  <c r="Q496" i="16"/>
  <c r="Q497" i="16"/>
  <c r="Q498" i="16"/>
  <c r="Q499" i="16"/>
  <c r="Q500" i="16"/>
  <c r="Q501" i="16"/>
  <c r="Q502" i="16"/>
  <c r="Q503" i="16"/>
  <c r="Q504" i="16"/>
  <c r="Q505" i="16"/>
  <c r="Q506" i="16"/>
  <c r="Q507" i="16"/>
  <c r="Q508" i="16"/>
  <c r="Q509" i="16"/>
  <c r="Q510" i="16"/>
  <c r="Q511" i="16"/>
  <c r="Q512" i="16"/>
  <c r="Q513" i="16"/>
  <c r="Q514" i="16"/>
  <c r="Q515" i="16"/>
  <c r="Q516" i="16"/>
  <c r="Q517" i="16"/>
  <c r="Q518" i="16"/>
  <c r="Q519" i="16"/>
  <c r="Q520" i="16"/>
  <c r="Q521" i="16"/>
  <c r="Q522" i="16"/>
  <c r="Q523" i="16"/>
  <c r="Q524" i="16"/>
  <c r="Q525" i="16"/>
  <c r="Q526" i="16"/>
  <c r="Q527" i="16"/>
  <c r="Q528" i="16"/>
  <c r="Q529" i="16"/>
  <c r="Q530" i="16"/>
  <c r="Q531" i="16"/>
  <c r="Q532" i="16"/>
  <c r="Q533" i="16"/>
  <c r="Q534" i="16"/>
  <c r="Q535" i="16"/>
  <c r="Q536" i="16"/>
  <c r="Q537" i="16"/>
  <c r="Q538" i="16"/>
  <c r="Q539" i="16"/>
  <c r="Q540" i="16"/>
  <c r="Q541" i="16"/>
  <c r="Q542" i="16"/>
  <c r="Q543" i="16"/>
  <c r="Q544" i="16"/>
  <c r="Q545" i="16"/>
  <c r="Q546" i="16"/>
  <c r="Q547" i="16"/>
  <c r="Q548" i="16"/>
  <c r="Q549" i="16"/>
  <c r="Q550" i="16"/>
  <c r="Q551" i="16"/>
  <c r="Q552" i="16"/>
  <c r="Q553" i="16"/>
  <c r="Q554" i="16"/>
  <c r="Q555" i="16"/>
  <c r="Q556" i="16"/>
  <c r="Q557" i="16"/>
  <c r="Q558" i="16"/>
  <c r="Q559" i="16"/>
  <c r="Q560" i="16"/>
  <c r="Q561" i="16"/>
  <c r="Q562" i="16"/>
  <c r="Q563" i="16"/>
  <c r="Q564" i="16"/>
  <c r="Q565" i="16"/>
  <c r="Q566" i="16"/>
  <c r="Q567" i="16"/>
  <c r="Q568" i="16"/>
  <c r="Q569" i="16"/>
  <c r="Q570" i="16"/>
  <c r="Q571" i="16"/>
  <c r="Q572" i="16"/>
  <c r="Q573" i="16"/>
  <c r="Q574" i="16"/>
  <c r="Q575" i="16"/>
  <c r="Q576" i="16"/>
  <c r="Q577" i="16"/>
  <c r="Q578" i="16"/>
  <c r="Q579" i="16"/>
  <c r="Q580" i="16"/>
  <c r="Q581" i="16"/>
  <c r="Q582" i="16"/>
  <c r="Q583" i="16"/>
  <c r="Q584" i="16"/>
  <c r="Q585" i="16"/>
  <c r="Q586" i="16"/>
  <c r="Q587" i="16"/>
  <c r="Q588" i="16"/>
  <c r="Q589" i="16"/>
  <c r="Q590" i="16"/>
  <c r="Q591" i="16"/>
  <c r="Q592" i="16"/>
  <c r="Q593" i="16"/>
  <c r="Q594" i="16"/>
  <c r="Q595" i="16"/>
  <c r="Q596" i="16"/>
  <c r="Q597" i="16"/>
  <c r="Q598" i="16"/>
  <c r="Q599" i="16"/>
  <c r="Q600" i="16"/>
  <c r="Q601" i="16"/>
  <c r="Q602" i="16"/>
  <c r="Q603" i="16"/>
  <c r="Q604" i="16"/>
  <c r="Q605" i="16"/>
  <c r="Q606" i="16"/>
  <c r="Q607" i="16"/>
  <c r="Q608" i="16"/>
  <c r="Q609" i="16"/>
  <c r="Q610" i="16"/>
  <c r="Q611" i="16"/>
  <c r="Q612" i="16"/>
  <c r="Q613" i="16"/>
  <c r="Q614" i="16"/>
  <c r="Q615" i="16"/>
  <c r="Q616" i="16"/>
  <c r="Q617" i="16"/>
  <c r="Q618" i="16"/>
  <c r="Q619" i="16"/>
  <c r="Q620" i="16"/>
  <c r="Q621" i="16"/>
  <c r="Q622" i="16"/>
  <c r="Q623" i="16"/>
  <c r="Q624" i="16"/>
  <c r="Q625" i="16"/>
  <c r="Q626" i="16"/>
  <c r="Q627" i="16"/>
  <c r="Q628" i="16"/>
  <c r="Q629" i="16"/>
  <c r="Q630" i="16"/>
  <c r="Q631" i="16"/>
  <c r="Q632" i="16"/>
  <c r="Q633" i="16"/>
  <c r="Q634" i="16"/>
  <c r="Q635" i="16"/>
  <c r="Q636" i="16"/>
  <c r="Q637" i="16"/>
  <c r="Q638" i="16"/>
  <c r="Q639" i="16"/>
  <c r="Q640" i="16"/>
  <c r="Q641" i="16"/>
  <c r="Q642" i="16"/>
  <c r="Q643" i="16"/>
  <c r="Q644" i="16"/>
  <c r="Q645" i="16"/>
  <c r="Q646" i="16"/>
  <c r="Q647" i="16"/>
  <c r="Q648" i="16"/>
  <c r="Q649" i="16"/>
  <c r="Q650" i="16"/>
  <c r="Q651" i="16"/>
  <c r="Q652" i="16"/>
  <c r="Q653" i="16"/>
  <c r="Q654" i="16"/>
  <c r="Q655" i="16"/>
  <c r="Q656" i="16"/>
  <c r="Q657" i="16"/>
  <c r="Q658" i="16"/>
  <c r="Q659" i="16"/>
  <c r="Q660" i="16"/>
  <c r="Q661" i="16"/>
  <c r="Q662" i="16"/>
  <c r="Q663" i="16"/>
  <c r="Q664" i="16"/>
  <c r="Q665" i="16"/>
  <c r="Q666" i="16"/>
  <c r="Q667" i="16"/>
  <c r="Q668" i="16"/>
  <c r="Q669" i="16"/>
  <c r="Q670" i="16"/>
  <c r="Q671" i="16"/>
  <c r="Q672" i="16"/>
  <c r="Q673" i="16"/>
  <c r="Q674" i="16"/>
  <c r="Q675" i="16"/>
  <c r="Q676" i="16"/>
  <c r="Q677" i="16"/>
  <c r="Q678" i="16"/>
  <c r="Q679" i="16"/>
  <c r="Q680" i="16"/>
  <c r="Q681" i="16"/>
  <c r="Q682" i="16"/>
  <c r="Q683" i="16"/>
  <c r="Q684" i="16"/>
  <c r="Q685" i="16"/>
  <c r="Q686" i="16"/>
  <c r="Q687" i="16"/>
  <c r="Q688" i="16"/>
  <c r="Q689" i="16"/>
  <c r="Q690" i="16"/>
  <c r="Q691" i="16"/>
  <c r="Q692" i="16"/>
  <c r="Q693" i="16"/>
  <c r="Q694" i="16"/>
  <c r="Q695" i="16"/>
  <c r="Q696" i="16"/>
  <c r="Q697" i="16"/>
  <c r="Q698" i="16"/>
  <c r="Q699" i="16"/>
  <c r="Q700" i="16"/>
  <c r="Q701" i="16"/>
  <c r="Q702" i="16"/>
  <c r="Q703" i="16"/>
  <c r="Q704" i="16"/>
  <c r="Q705" i="16"/>
  <c r="Q706" i="16"/>
  <c r="Q707" i="16"/>
  <c r="Q708" i="16"/>
  <c r="Q709" i="16"/>
  <c r="Q710" i="16"/>
  <c r="Q711" i="16"/>
  <c r="Q712" i="16"/>
  <c r="Q713" i="16"/>
  <c r="Q714" i="16"/>
  <c r="Q715" i="16"/>
  <c r="Q716" i="16"/>
  <c r="Q717" i="16"/>
  <c r="Q718" i="16"/>
  <c r="Q719" i="16"/>
  <c r="Q720" i="16"/>
  <c r="Q721" i="16"/>
  <c r="Q722" i="16"/>
  <c r="Q723" i="16"/>
  <c r="Q724" i="16"/>
  <c r="Q725" i="16"/>
  <c r="Q726" i="16"/>
  <c r="Q727" i="16"/>
  <c r="Q728" i="16"/>
  <c r="Q729" i="16"/>
  <c r="Q730" i="16"/>
  <c r="Q731" i="16"/>
  <c r="Q732" i="16"/>
  <c r="Q733" i="16"/>
  <c r="Q734" i="16"/>
  <c r="Q735" i="16"/>
  <c r="Q736" i="16"/>
  <c r="Q737" i="16"/>
  <c r="Q738" i="16"/>
  <c r="Q739" i="16"/>
  <c r="Q740" i="16"/>
  <c r="Q741" i="16"/>
  <c r="Q742" i="16"/>
  <c r="Q743" i="16"/>
  <c r="Q744" i="16"/>
  <c r="Q745" i="16"/>
  <c r="Q746" i="16"/>
  <c r="Q747" i="16"/>
  <c r="Q748" i="16"/>
  <c r="Q749" i="16"/>
  <c r="Q750" i="16"/>
  <c r="Q751" i="16"/>
  <c r="Q752" i="16"/>
  <c r="Q753" i="16"/>
  <c r="Q754" i="16"/>
  <c r="Q755" i="16"/>
  <c r="Q756" i="16"/>
  <c r="Q757" i="16"/>
  <c r="Q758" i="16"/>
  <c r="Q759" i="16"/>
  <c r="Q760" i="16"/>
  <c r="Q761" i="16"/>
  <c r="Q762" i="16"/>
  <c r="Q763" i="16"/>
  <c r="Q764" i="16"/>
  <c r="Q765" i="16"/>
  <c r="Q766" i="16"/>
  <c r="Q767" i="16"/>
  <c r="Q768" i="16"/>
  <c r="Q769" i="16"/>
  <c r="Q770" i="16"/>
  <c r="Q771" i="16"/>
  <c r="Q772" i="16"/>
  <c r="Q773" i="16"/>
  <c r="Q774" i="16"/>
  <c r="Q775" i="16"/>
  <c r="Q776" i="16"/>
  <c r="Q777" i="16"/>
  <c r="Q778" i="16"/>
  <c r="Q779" i="16"/>
  <c r="Q780" i="16"/>
  <c r="Q781" i="16"/>
  <c r="Q782" i="16"/>
  <c r="Q783" i="16"/>
  <c r="Q784" i="16"/>
  <c r="Q785" i="16"/>
  <c r="Q786" i="16"/>
  <c r="Q787" i="16"/>
  <c r="Q788" i="16"/>
  <c r="Q789" i="16"/>
  <c r="Q790" i="16"/>
  <c r="Q791" i="16"/>
  <c r="Q792" i="16"/>
  <c r="Q793" i="16"/>
  <c r="Q794" i="16"/>
  <c r="Q795" i="16"/>
  <c r="Q796" i="16"/>
  <c r="Q797" i="16"/>
  <c r="Q798" i="16"/>
  <c r="Q799" i="16"/>
  <c r="Q800" i="16"/>
  <c r="Q801" i="16"/>
  <c r="Q802" i="16"/>
  <c r="Q803" i="16"/>
  <c r="Q804" i="16"/>
  <c r="Q805" i="16"/>
  <c r="Q806" i="16"/>
  <c r="Q807" i="16"/>
  <c r="Q808" i="16"/>
  <c r="Q809" i="16"/>
  <c r="Q810" i="16"/>
  <c r="Q811" i="16"/>
  <c r="Q812" i="16"/>
  <c r="Q813" i="16"/>
  <c r="Q814" i="16"/>
  <c r="Q815" i="16"/>
  <c r="Q816" i="16"/>
  <c r="Q817" i="16"/>
  <c r="Q818" i="16"/>
  <c r="Q819" i="16"/>
  <c r="Q820" i="16"/>
  <c r="Q821" i="16"/>
  <c r="Q822" i="16"/>
  <c r="Q823" i="16"/>
  <c r="Q824" i="16"/>
  <c r="Q825" i="16"/>
  <c r="Q826" i="16"/>
  <c r="Q827" i="16"/>
  <c r="Q828" i="16"/>
  <c r="Q829" i="16"/>
  <c r="Q830" i="16"/>
  <c r="Q831" i="16"/>
  <c r="Q832" i="16"/>
  <c r="Q833" i="16"/>
  <c r="Q834" i="16"/>
  <c r="Q835" i="16"/>
  <c r="Q836" i="16"/>
  <c r="Q837" i="16"/>
  <c r="Q838" i="16"/>
  <c r="Q839" i="16"/>
  <c r="Q840" i="16"/>
  <c r="Q841" i="16"/>
  <c r="Q842" i="16"/>
  <c r="Q843" i="16"/>
  <c r="Q844" i="16"/>
  <c r="Q845" i="16"/>
  <c r="Q846" i="16"/>
  <c r="Q847" i="16"/>
  <c r="Q848" i="16"/>
  <c r="Q849" i="16"/>
  <c r="Q850" i="16"/>
  <c r="Q851" i="16"/>
  <c r="Q852" i="16"/>
  <c r="Q853" i="16"/>
  <c r="Q854" i="16"/>
  <c r="Q855" i="16"/>
  <c r="Q856" i="16"/>
  <c r="Q857" i="16"/>
  <c r="Q858" i="16"/>
  <c r="Q859" i="16"/>
  <c r="Q860" i="16"/>
  <c r="Q861" i="16"/>
  <c r="Q862" i="16"/>
  <c r="Q863" i="16"/>
  <c r="Q864" i="16"/>
  <c r="Q865" i="16"/>
  <c r="Q866" i="16"/>
  <c r="Q867" i="16"/>
  <c r="Q868" i="16"/>
  <c r="Q869" i="16"/>
  <c r="Q870" i="16"/>
  <c r="Q871" i="16"/>
  <c r="Q872" i="16"/>
  <c r="Q873" i="16"/>
  <c r="Q874" i="16"/>
  <c r="Q875" i="16"/>
  <c r="Q876" i="16"/>
  <c r="Q877" i="16"/>
  <c r="Q878" i="16"/>
  <c r="Q879" i="16"/>
  <c r="Q880" i="16"/>
  <c r="Q881" i="16"/>
  <c r="Q882" i="16"/>
  <c r="Q883" i="16"/>
  <c r="Q884" i="16"/>
  <c r="Q885" i="16"/>
  <c r="Q886" i="16"/>
  <c r="Q887" i="16"/>
  <c r="Q888" i="16"/>
  <c r="Q889" i="16"/>
  <c r="Q890" i="16"/>
  <c r="Q891" i="16"/>
  <c r="Q892" i="16"/>
  <c r="Q893" i="16"/>
  <c r="Q894" i="16"/>
  <c r="Q895" i="16"/>
  <c r="Q896" i="16"/>
  <c r="Q897" i="16"/>
  <c r="Q898" i="16"/>
  <c r="Q899" i="16"/>
  <c r="Q900" i="16"/>
  <c r="Q901" i="16"/>
  <c r="Q902" i="16"/>
  <c r="Q903" i="16"/>
  <c r="Q904" i="16"/>
  <c r="Q905" i="16"/>
  <c r="Q906" i="16"/>
  <c r="Q907" i="16"/>
  <c r="Q908" i="16"/>
  <c r="Q909" i="16"/>
  <c r="Q910" i="16"/>
  <c r="Q911" i="16"/>
  <c r="Q912" i="16"/>
  <c r="Q913" i="16"/>
  <c r="Q914" i="16"/>
  <c r="Q915" i="16"/>
  <c r="Q916" i="16"/>
  <c r="Q917" i="16"/>
  <c r="Q918" i="16"/>
  <c r="Q919" i="16"/>
  <c r="Q920" i="16"/>
  <c r="Q921" i="16"/>
  <c r="Q922" i="16"/>
  <c r="Q923" i="16"/>
  <c r="Q924" i="16"/>
  <c r="Q925" i="16"/>
  <c r="Q926" i="16"/>
  <c r="Q927" i="16"/>
  <c r="Q928" i="16"/>
  <c r="Q929" i="16"/>
  <c r="Q930" i="16"/>
  <c r="Q931" i="16"/>
  <c r="Q932" i="16"/>
  <c r="Q933" i="16"/>
  <c r="Q934" i="16"/>
  <c r="Q935" i="16"/>
  <c r="Q936" i="16"/>
  <c r="Q937" i="16"/>
  <c r="Q938" i="16"/>
  <c r="Q939" i="16"/>
  <c r="Q940" i="16"/>
  <c r="Q941" i="16"/>
  <c r="Q942" i="16"/>
  <c r="Q943" i="16"/>
  <c r="Q944" i="16"/>
  <c r="Q945" i="16"/>
  <c r="Q946" i="16"/>
  <c r="Q947" i="16"/>
  <c r="Q948" i="16"/>
  <c r="Q949" i="16"/>
  <c r="Q950" i="16"/>
  <c r="Q951" i="16"/>
  <c r="Q952" i="16"/>
  <c r="Q953" i="16"/>
  <c r="Q954" i="16"/>
  <c r="Q955" i="16"/>
  <c r="Q956" i="16"/>
  <c r="Q957" i="16"/>
  <c r="Q958" i="16"/>
  <c r="Q959" i="16"/>
  <c r="Q960" i="16"/>
  <c r="Q961" i="16"/>
  <c r="Q962" i="16"/>
  <c r="Q963" i="16"/>
  <c r="Q964" i="16"/>
  <c r="Q965" i="16"/>
  <c r="Q966" i="16"/>
  <c r="Q967" i="16"/>
  <c r="Q968" i="16"/>
  <c r="Q969" i="16"/>
  <c r="Q970" i="16"/>
  <c r="Q971" i="16"/>
  <c r="Q972" i="16"/>
  <c r="Q973" i="16"/>
  <c r="Q974" i="16"/>
  <c r="Q975" i="16"/>
  <c r="Q976" i="16"/>
  <c r="Q977" i="16"/>
  <c r="Q978" i="16"/>
  <c r="Q979" i="16"/>
  <c r="Q980" i="16"/>
  <c r="Q981" i="16"/>
  <c r="Q982" i="16"/>
  <c r="Q983" i="16"/>
  <c r="Q984" i="16"/>
  <c r="Q985" i="16"/>
  <c r="Q986" i="16"/>
  <c r="Q987" i="16"/>
  <c r="Q988" i="16"/>
  <c r="Q989" i="16"/>
  <c r="Q990" i="16"/>
  <c r="Q991" i="16"/>
  <c r="Q992" i="16"/>
  <c r="Q993" i="16"/>
  <c r="Q994" i="16"/>
  <c r="Q995" i="16"/>
  <c r="Q996" i="16"/>
  <c r="Q997" i="16"/>
  <c r="Q998" i="16"/>
  <c r="Q999" i="16"/>
  <c r="Q1000" i="16"/>
  <c r="Q1001" i="16"/>
  <c r="Q1002" i="16"/>
  <c r="Q1003" i="16"/>
  <c r="Q1004" i="16"/>
  <c r="Q1005" i="16"/>
  <c r="Q1006" i="16"/>
  <c r="Q1007" i="16"/>
  <c r="Q1008" i="16"/>
  <c r="Q1009" i="16"/>
  <c r="Q1010" i="16"/>
  <c r="Q1011" i="16"/>
  <c r="Q1012" i="16"/>
  <c r="Q1013" i="16"/>
  <c r="Q1014" i="16"/>
  <c r="Q1015" i="16"/>
  <c r="Q1016" i="16"/>
  <c r="Q1017" i="16"/>
  <c r="Q1018" i="16"/>
  <c r="Q1019" i="16"/>
  <c r="Q1020" i="16"/>
  <c r="Q1021" i="16"/>
  <c r="Q1022" i="16"/>
  <c r="Q1023" i="16"/>
  <c r="Q1024" i="16"/>
  <c r="Q1025" i="16"/>
  <c r="Q1026" i="16"/>
  <c r="Q1027" i="16"/>
  <c r="Q1028" i="16"/>
  <c r="Q1029" i="16"/>
  <c r="Q1030" i="16"/>
  <c r="Q1031" i="16"/>
  <c r="Q1032" i="16"/>
  <c r="Q1033" i="16"/>
  <c r="Q1034" i="16"/>
  <c r="Q1035" i="16"/>
  <c r="Q1036" i="16"/>
  <c r="Q1037" i="16"/>
  <c r="Q1038" i="16"/>
  <c r="Q1039" i="16"/>
  <c r="Q1040" i="16"/>
  <c r="Q1041" i="16"/>
  <c r="Q1042" i="16"/>
  <c r="Q1043" i="16"/>
  <c r="Q1044" i="16"/>
  <c r="Q1045" i="16"/>
  <c r="Q1046" i="16"/>
  <c r="Q1047" i="16"/>
  <c r="Q1048" i="16"/>
  <c r="Q1049" i="16"/>
  <c r="Q1050" i="16"/>
  <c r="Q1051" i="16"/>
  <c r="Q1052" i="16"/>
  <c r="Q1053" i="16"/>
  <c r="Q1054" i="16"/>
  <c r="Q1055" i="16"/>
  <c r="Q1056" i="16"/>
  <c r="Q1057" i="16"/>
  <c r="Q1058" i="16"/>
  <c r="Q1059" i="16"/>
  <c r="Q1060" i="16"/>
  <c r="Q1061" i="16"/>
  <c r="Q1062" i="16"/>
  <c r="Q1063" i="16"/>
  <c r="Q1064" i="16"/>
  <c r="Q1065" i="16"/>
  <c r="Q1066" i="16"/>
  <c r="Q1067" i="16"/>
  <c r="Q1068" i="16"/>
  <c r="Q1069" i="16"/>
  <c r="Q1070" i="16"/>
  <c r="Q1071" i="16"/>
  <c r="Q1072" i="16"/>
  <c r="Q1073" i="16"/>
  <c r="Q1074" i="16"/>
  <c r="Q1075" i="16"/>
  <c r="Q1076" i="16"/>
  <c r="Q1077" i="16"/>
  <c r="Q1078" i="16"/>
  <c r="Q1079" i="16"/>
  <c r="Q1080" i="16"/>
  <c r="Q1081" i="16"/>
  <c r="Q1082" i="16"/>
  <c r="Q1083" i="16"/>
  <c r="Q1084" i="16"/>
  <c r="Q1085" i="16"/>
  <c r="Q1086" i="16"/>
  <c r="Q1087" i="16"/>
  <c r="Q1088" i="16"/>
  <c r="Q1089" i="16"/>
  <c r="Q1090" i="16"/>
  <c r="Q1091" i="16"/>
  <c r="Q1092" i="16"/>
  <c r="Q1093" i="16"/>
  <c r="Q1094" i="16"/>
  <c r="Q1095" i="16"/>
  <c r="Q1096" i="16"/>
  <c r="Q1097" i="16"/>
  <c r="Q1098" i="16"/>
  <c r="Q1099" i="16"/>
  <c r="Q1100" i="16"/>
  <c r="Q1101" i="16"/>
  <c r="Q1102" i="16"/>
  <c r="Q1103" i="16"/>
  <c r="Q1104" i="16"/>
  <c r="Q1105" i="16"/>
  <c r="Q1106" i="16"/>
  <c r="Q1107" i="16"/>
  <c r="Q1108" i="16"/>
  <c r="Q1109" i="16"/>
  <c r="Q1110" i="16"/>
  <c r="Q1111" i="16"/>
  <c r="Q1112" i="16"/>
  <c r="Q1113" i="16"/>
  <c r="Q1114" i="16"/>
  <c r="Q1115" i="16"/>
  <c r="Q1116" i="16"/>
  <c r="Q1117" i="16"/>
  <c r="Q1118" i="16"/>
  <c r="Q1119" i="16"/>
  <c r="Q1120" i="16"/>
  <c r="Q1121" i="16"/>
  <c r="Q1122" i="16"/>
  <c r="Q1123" i="16"/>
  <c r="Q1124" i="16"/>
  <c r="Q1125" i="16"/>
  <c r="Q1126" i="16"/>
  <c r="Q1127" i="16"/>
  <c r="Q1128" i="16"/>
  <c r="Q1129" i="16"/>
  <c r="Q1130" i="16"/>
  <c r="Q1131" i="16"/>
  <c r="Q1132" i="16"/>
  <c r="Q1133" i="16"/>
  <c r="Q1134" i="16"/>
  <c r="Q1135" i="16"/>
  <c r="Q1136" i="16"/>
  <c r="Q1137" i="16"/>
  <c r="Q1138" i="16"/>
  <c r="Q1139" i="16"/>
  <c r="Q1140" i="16"/>
  <c r="Q1141" i="16"/>
  <c r="Q1142" i="16"/>
  <c r="Q1143" i="16"/>
  <c r="Q1144" i="16"/>
  <c r="Q1145" i="16"/>
  <c r="Q1146" i="16"/>
  <c r="Q1147" i="16"/>
  <c r="Q1148" i="16"/>
  <c r="Q1149" i="16"/>
  <c r="Q1150" i="16"/>
  <c r="Q1151" i="16"/>
  <c r="Q1152" i="16"/>
  <c r="Q1153" i="16"/>
  <c r="Q1154" i="16"/>
  <c r="Q1155" i="16"/>
  <c r="Q1156" i="16"/>
  <c r="Q1157" i="16"/>
  <c r="Q1158" i="16"/>
  <c r="Q1159" i="16"/>
  <c r="Q1160" i="16"/>
  <c r="Q1161" i="16"/>
  <c r="Q1162" i="16"/>
  <c r="Q1163" i="16"/>
  <c r="Q1164" i="16"/>
  <c r="Q1165" i="16"/>
  <c r="Q1166" i="16"/>
  <c r="Q1167" i="16"/>
  <c r="Q1168" i="16"/>
  <c r="Q1169" i="16"/>
  <c r="Q1170" i="16"/>
  <c r="Q1171" i="16"/>
  <c r="Q1172" i="16"/>
  <c r="Q1173" i="16"/>
  <c r="Q1174" i="16"/>
  <c r="Q1175" i="16"/>
  <c r="Q1176" i="16"/>
  <c r="Q1177" i="16"/>
  <c r="Q1178" i="16"/>
  <c r="Q1179" i="16"/>
  <c r="Q1180" i="16"/>
  <c r="Q1181" i="16"/>
  <c r="Q1182" i="16"/>
  <c r="Q1183" i="16"/>
  <c r="Q1184" i="16"/>
  <c r="Q1185" i="16"/>
  <c r="Q1186" i="16"/>
  <c r="Q1187" i="16"/>
  <c r="Q1188" i="16"/>
  <c r="Q1189" i="16"/>
  <c r="Q1190" i="16"/>
  <c r="Q1191" i="16"/>
  <c r="Q1192" i="16"/>
  <c r="Q1193" i="16"/>
  <c r="Q1194" i="16"/>
  <c r="Q1195" i="16"/>
  <c r="Q1196" i="16"/>
  <c r="Q1197" i="16"/>
  <c r="Q1198" i="16"/>
  <c r="Q1199" i="16"/>
  <c r="Q1200" i="16"/>
  <c r="Q1201" i="16"/>
  <c r="Q1202" i="16"/>
  <c r="Q1203" i="16"/>
  <c r="Q1204" i="16"/>
  <c r="Q1205" i="16"/>
  <c r="Q1206" i="16"/>
  <c r="Q1207" i="16"/>
  <c r="Q1208" i="16"/>
  <c r="Q1209" i="16"/>
  <c r="Q1210" i="16"/>
  <c r="Q1211" i="16"/>
  <c r="Q1212" i="16"/>
  <c r="Q1213" i="16"/>
  <c r="Q1214" i="16"/>
  <c r="Q1215" i="16"/>
  <c r="Q1216" i="16"/>
  <c r="Q1217" i="16"/>
  <c r="Q1218" i="16"/>
  <c r="Q1219" i="16"/>
  <c r="Q1220" i="16"/>
  <c r="Q1221" i="16"/>
  <c r="Q1222" i="16"/>
  <c r="Q1223" i="16"/>
  <c r="Q1224" i="16"/>
  <c r="Q1225" i="16"/>
  <c r="Q1226" i="16"/>
  <c r="Q1227" i="16"/>
  <c r="Q1228" i="16"/>
  <c r="Q1229" i="16"/>
  <c r="Q1230" i="16"/>
  <c r="Q1231" i="16"/>
  <c r="Q1232" i="16"/>
  <c r="Q1233" i="16"/>
  <c r="Q1234" i="16"/>
  <c r="Q1235" i="16"/>
  <c r="Q1236" i="16"/>
  <c r="Q1237" i="16"/>
  <c r="Q1238" i="16"/>
  <c r="Q1239" i="16"/>
  <c r="Q1240" i="16"/>
  <c r="Q1241" i="16"/>
  <c r="Q1242" i="16"/>
  <c r="Q1243" i="16"/>
  <c r="Q1244" i="16"/>
  <c r="Q1245" i="16"/>
  <c r="Q1246" i="16"/>
  <c r="Q1247" i="16"/>
  <c r="Q1248" i="16"/>
  <c r="Q1249" i="16"/>
  <c r="Q1250" i="16"/>
  <c r="Q1251" i="16"/>
  <c r="Q1252" i="16"/>
  <c r="Q1253" i="16"/>
  <c r="Q1254" i="16"/>
  <c r="Q1255" i="16"/>
  <c r="Q1256" i="16"/>
  <c r="Q1257" i="16"/>
  <c r="Q1258" i="16"/>
  <c r="Q1259" i="16"/>
  <c r="Q1260" i="16"/>
  <c r="Q1261" i="16"/>
  <c r="Q1262" i="16"/>
  <c r="Q1263" i="16"/>
  <c r="Q1264" i="16"/>
  <c r="Q1265" i="16"/>
  <c r="Q1266" i="16"/>
  <c r="Q1267" i="16"/>
  <c r="Q1268" i="16"/>
  <c r="Q1269" i="16"/>
  <c r="Q1270" i="16"/>
  <c r="Q1271" i="16"/>
  <c r="Q1272" i="16"/>
  <c r="Q1273" i="16"/>
  <c r="Q1274" i="16"/>
  <c r="Q1275" i="16"/>
  <c r="Q1276" i="16"/>
  <c r="Q1277" i="16"/>
  <c r="Q1278" i="16"/>
  <c r="Q1279" i="16"/>
  <c r="Q1280" i="16"/>
  <c r="Q1281" i="16"/>
  <c r="Q1282" i="16"/>
  <c r="Q1283" i="16"/>
  <c r="Q1284" i="16"/>
  <c r="Q1285" i="16"/>
  <c r="Q1286" i="16"/>
  <c r="Q1287" i="16"/>
  <c r="Q1288" i="16"/>
  <c r="Q1289" i="16"/>
  <c r="Q1290" i="16"/>
  <c r="Q1291" i="16"/>
  <c r="Q1292" i="16"/>
  <c r="Q1293" i="16"/>
  <c r="Q1294" i="16"/>
  <c r="Q1295" i="16"/>
  <c r="Q1296" i="16"/>
  <c r="Q1297" i="16"/>
  <c r="Q1298" i="16"/>
  <c r="Q1299" i="16"/>
  <c r="Q1300" i="16"/>
  <c r="Q1301" i="16"/>
  <c r="Q1302" i="16"/>
  <c r="Q1303" i="16"/>
  <c r="Q1304" i="16"/>
  <c r="Q1305" i="16"/>
  <c r="Q1306" i="16"/>
  <c r="Q1307" i="16"/>
  <c r="Q1308" i="16"/>
  <c r="Q1309" i="16"/>
  <c r="Q1310" i="16"/>
  <c r="Q1311" i="16"/>
  <c r="Q1312" i="16"/>
  <c r="Q1313" i="16"/>
  <c r="Q1314" i="16"/>
  <c r="Q1315" i="16"/>
  <c r="Q1316" i="16"/>
  <c r="Q1317" i="16"/>
  <c r="Q1318" i="16"/>
  <c r="Q1319" i="16"/>
  <c r="Q1320" i="16"/>
  <c r="Q1321" i="16"/>
  <c r="Q1322" i="16"/>
  <c r="Q1323" i="16"/>
  <c r="Q1324" i="16"/>
  <c r="Q1325" i="16"/>
  <c r="Q1326" i="16"/>
  <c r="Q1327" i="16"/>
  <c r="Q1328" i="16"/>
  <c r="Q1329" i="16"/>
  <c r="Q1330" i="16"/>
  <c r="Q1331" i="16"/>
  <c r="Q1332" i="16"/>
  <c r="Q1333" i="16"/>
  <c r="Q1334" i="16"/>
  <c r="Q1335" i="16"/>
  <c r="Q1336" i="16"/>
  <c r="Q1337" i="16"/>
  <c r="Q1338" i="16"/>
  <c r="Q1339" i="16"/>
  <c r="Q1340" i="16"/>
  <c r="Q1341" i="16"/>
  <c r="Q1342" i="16"/>
  <c r="Q1343" i="16"/>
  <c r="Q1344" i="16"/>
  <c r="Q1345" i="16"/>
  <c r="Q1346" i="16"/>
  <c r="Q1347" i="16"/>
  <c r="Q1348" i="16"/>
  <c r="Q1349" i="16"/>
  <c r="Q1350" i="16"/>
  <c r="Q1351" i="16"/>
  <c r="Q1352" i="16"/>
  <c r="Q1353" i="16"/>
  <c r="Q1354" i="16"/>
  <c r="Q1355" i="16"/>
  <c r="Q1356" i="16"/>
  <c r="Q1357" i="16"/>
  <c r="Q1358" i="16"/>
  <c r="Q1359" i="16"/>
  <c r="Q1360" i="16"/>
  <c r="Q1361" i="16"/>
  <c r="Q1362" i="16"/>
  <c r="Q1363" i="16"/>
  <c r="Q1364" i="16"/>
  <c r="Q1365" i="16"/>
  <c r="Q1366" i="16"/>
  <c r="Q1367" i="16"/>
  <c r="Q1368" i="16"/>
  <c r="Q1369" i="16"/>
  <c r="Q1370" i="16"/>
  <c r="Q1371" i="16"/>
  <c r="Q1372" i="16"/>
  <c r="Q1373" i="16"/>
  <c r="Q1374" i="16"/>
  <c r="Q1375" i="16"/>
  <c r="Q1376" i="16"/>
  <c r="Q1377" i="16"/>
  <c r="Q1378" i="16"/>
  <c r="Q1379" i="16"/>
  <c r="Q1380" i="16"/>
  <c r="Q1381" i="16"/>
  <c r="Q1382" i="16"/>
  <c r="Q1383" i="16"/>
  <c r="Q1384" i="16"/>
  <c r="Q1385" i="16"/>
  <c r="Q1386" i="16"/>
  <c r="Q1387" i="16"/>
  <c r="Q1388" i="16"/>
  <c r="Q1389" i="16"/>
  <c r="Q1390" i="16"/>
  <c r="Q1391" i="16"/>
  <c r="Q1392" i="16"/>
  <c r="Q1393" i="16"/>
  <c r="Q1394" i="16"/>
  <c r="Q1395" i="16"/>
  <c r="Q1396" i="16"/>
  <c r="Q1397" i="16"/>
  <c r="Q1398" i="16"/>
  <c r="Q1399" i="16"/>
  <c r="Q1400" i="16"/>
  <c r="Q1401" i="16"/>
  <c r="Q1402" i="16"/>
  <c r="Q1403" i="16"/>
  <c r="Q1404" i="16"/>
  <c r="Q1405" i="16"/>
  <c r="Q1406" i="16"/>
  <c r="Q1407" i="16"/>
  <c r="Q1408" i="16"/>
  <c r="Q1409" i="16"/>
  <c r="Q1410" i="16"/>
  <c r="Q1411" i="16"/>
  <c r="Q1412" i="16"/>
  <c r="Q1413" i="16"/>
  <c r="Q1414" i="16"/>
  <c r="Q1415" i="16"/>
  <c r="Q1416" i="16"/>
  <c r="Q1417" i="16"/>
  <c r="Q1418" i="16"/>
  <c r="Q1419" i="16"/>
  <c r="Q1420" i="16"/>
  <c r="Q1421" i="16"/>
  <c r="Q1422" i="16"/>
  <c r="Q1423" i="16"/>
  <c r="Q1424" i="16"/>
  <c r="Q1425" i="16"/>
  <c r="Q1426" i="16"/>
  <c r="Q1427" i="16"/>
  <c r="Q1428" i="16"/>
  <c r="Q1429" i="16"/>
  <c r="Q1430" i="16"/>
  <c r="Q1431" i="16"/>
  <c r="Q1432" i="16"/>
  <c r="Q1433" i="16"/>
  <c r="Q1434" i="16"/>
  <c r="Q1435" i="16"/>
  <c r="Q1436" i="16"/>
  <c r="Q1437" i="16"/>
  <c r="Q1438" i="16"/>
  <c r="Q1439" i="16"/>
  <c r="Q1440" i="16"/>
  <c r="Q1441" i="16"/>
  <c r="Q1442" i="16"/>
  <c r="Q1443" i="16"/>
  <c r="Q1444" i="16"/>
  <c r="Q1445" i="16"/>
  <c r="Q1446" i="16"/>
  <c r="Q1447" i="16"/>
  <c r="Q1448" i="16"/>
  <c r="Q1449" i="16"/>
  <c r="Q1450" i="16"/>
  <c r="Q1451" i="16"/>
  <c r="Q1452" i="16"/>
  <c r="Q1453" i="16"/>
  <c r="Q1454" i="16"/>
  <c r="Q1455" i="16"/>
  <c r="Q1456" i="16"/>
  <c r="Q1457" i="16"/>
  <c r="Q1458" i="16"/>
  <c r="Q1459" i="16"/>
  <c r="Q1460" i="16"/>
  <c r="Q1461" i="16"/>
  <c r="Q1462" i="16"/>
  <c r="Q1463" i="16"/>
  <c r="Q1464" i="16"/>
  <c r="Q1465" i="16"/>
  <c r="Q1466" i="16"/>
  <c r="Q1467" i="16"/>
  <c r="Q1468" i="16"/>
  <c r="Q1469" i="16"/>
  <c r="Q1470" i="16"/>
  <c r="Q1471" i="16"/>
  <c r="Q1472" i="16"/>
  <c r="Q1473" i="16"/>
  <c r="Q1474" i="16"/>
  <c r="Q1475" i="16"/>
  <c r="Q1476" i="16"/>
  <c r="Q1477" i="16"/>
  <c r="Q1478" i="16"/>
  <c r="Q1479" i="16"/>
  <c r="Q1480" i="16"/>
  <c r="Q1481" i="16"/>
  <c r="Q1482" i="16"/>
  <c r="Q1483" i="16"/>
  <c r="Q1484" i="16"/>
  <c r="Q1485" i="16"/>
  <c r="Q1486" i="16"/>
  <c r="Q1487" i="16"/>
  <c r="Q1488" i="16"/>
  <c r="Q1489" i="16"/>
  <c r="Q1490" i="16"/>
  <c r="Q1491" i="16"/>
  <c r="Q1492" i="16"/>
  <c r="Q1493" i="16"/>
  <c r="Q1494" i="16"/>
  <c r="Q1495" i="16"/>
  <c r="Q1496" i="16"/>
  <c r="Q1497" i="16"/>
  <c r="Q1498" i="16"/>
  <c r="Q1499" i="16"/>
  <c r="Q1500" i="16"/>
  <c r="Q1501" i="16"/>
  <c r="Q1502" i="16"/>
  <c r="Q1503" i="16"/>
  <c r="Q1504" i="16"/>
  <c r="Q1505" i="16"/>
  <c r="Q1506" i="16"/>
  <c r="Q1507" i="16"/>
  <c r="Q1508" i="16"/>
  <c r="Q1509" i="16"/>
  <c r="Q1510" i="16"/>
  <c r="Q1511" i="16"/>
  <c r="Q1512" i="16"/>
  <c r="Q1513" i="16"/>
  <c r="Q1514" i="16"/>
  <c r="Q1515" i="16"/>
  <c r="Q1516" i="16"/>
  <c r="Q1517" i="16"/>
  <c r="Q1518" i="16"/>
  <c r="Q1519" i="16"/>
  <c r="Q1520" i="16"/>
  <c r="Q1521" i="16"/>
  <c r="Q1522" i="16"/>
  <c r="Q1523" i="16"/>
  <c r="Q1524" i="16"/>
  <c r="Q1525" i="16"/>
  <c r="Q1526" i="16"/>
  <c r="Q1527" i="16"/>
  <c r="Q1528" i="16"/>
  <c r="Q1529" i="16"/>
  <c r="Q1530" i="16"/>
  <c r="Q1531" i="16"/>
  <c r="Q1532" i="16"/>
  <c r="Q1533" i="16"/>
  <c r="Q1534" i="16"/>
  <c r="Q1535" i="16"/>
  <c r="Q1536" i="16"/>
  <c r="Q1537" i="16"/>
  <c r="Q1538" i="16"/>
  <c r="Q1539" i="16"/>
  <c r="Q1540" i="16"/>
  <c r="Q1541" i="16"/>
  <c r="Q1542" i="16"/>
  <c r="Q1543" i="16"/>
  <c r="Q1544" i="16"/>
  <c r="Q1545" i="16"/>
  <c r="Q1546" i="16"/>
  <c r="Q1547" i="16"/>
  <c r="Q1548" i="16"/>
  <c r="Q1549" i="16"/>
  <c r="Q1550" i="16"/>
  <c r="Q1551" i="16"/>
  <c r="Q1552" i="16"/>
  <c r="Q1553" i="16"/>
  <c r="Q1554" i="16"/>
  <c r="Q1555" i="16"/>
  <c r="Q1556" i="16"/>
  <c r="Q1557" i="16"/>
  <c r="Q1558" i="16"/>
  <c r="Q1559" i="16"/>
  <c r="Q1560" i="16"/>
  <c r="Q1561" i="16"/>
  <c r="Q1562" i="16"/>
  <c r="Q1563" i="16"/>
  <c r="Q1564" i="16"/>
  <c r="Q1565" i="16"/>
  <c r="Q1566" i="16"/>
  <c r="Q1567" i="16"/>
  <c r="Q1568" i="16"/>
  <c r="Q1569" i="16"/>
  <c r="Q1570" i="16"/>
  <c r="Q1571" i="16"/>
  <c r="Q1572" i="16"/>
  <c r="Q1573" i="16"/>
  <c r="Q1574" i="16"/>
  <c r="Q1575" i="16"/>
  <c r="Q1576" i="16"/>
  <c r="Q1577" i="16"/>
  <c r="Q1578" i="16"/>
  <c r="Q1579" i="16"/>
  <c r="Q1580" i="16"/>
  <c r="Q1581" i="16"/>
  <c r="Q1582" i="16"/>
  <c r="Q1583" i="16"/>
  <c r="Q1584" i="16"/>
  <c r="Q1585" i="16"/>
  <c r="Q1586" i="16"/>
  <c r="Q1587" i="16"/>
  <c r="Q1588" i="16"/>
  <c r="Q1589" i="16"/>
  <c r="Q1590" i="16"/>
  <c r="Q1591" i="16"/>
  <c r="Q1592" i="16"/>
  <c r="Q1593" i="16"/>
  <c r="Q1594" i="16"/>
  <c r="Q1595" i="16"/>
  <c r="Q1596" i="16"/>
  <c r="Q1597" i="16"/>
  <c r="Q1598" i="16"/>
  <c r="Q1599" i="16"/>
  <c r="Q1600" i="16"/>
  <c r="Q1601" i="16"/>
  <c r="Q1602" i="16"/>
  <c r="Q1603" i="16"/>
  <c r="Q1604" i="16"/>
  <c r="Q1605" i="16"/>
  <c r="Q1606" i="16"/>
  <c r="Q1607" i="16"/>
  <c r="Q1608" i="16"/>
  <c r="Q1609" i="16"/>
  <c r="Q1610" i="16"/>
  <c r="Q1611" i="16"/>
  <c r="Q1612" i="16"/>
  <c r="Q1613" i="16"/>
  <c r="Q1614" i="16"/>
  <c r="Q1615" i="16"/>
  <c r="Q1616" i="16"/>
  <c r="Q1617" i="16"/>
  <c r="Q1618" i="16"/>
  <c r="Q1619" i="16"/>
  <c r="Q1620" i="16"/>
  <c r="Q1621" i="16"/>
  <c r="Q1622" i="16"/>
  <c r="Q1623" i="16"/>
  <c r="Q1624" i="16"/>
  <c r="Q1625" i="16"/>
  <c r="Q1626" i="16"/>
  <c r="Q1627" i="16"/>
  <c r="Q1628" i="16"/>
  <c r="Q1629" i="16"/>
  <c r="Q1630" i="16"/>
  <c r="Q1631" i="16"/>
  <c r="Q1632" i="16"/>
  <c r="Q1633" i="16"/>
  <c r="Q1634" i="16"/>
  <c r="Q1635" i="16"/>
  <c r="Q1636" i="16"/>
  <c r="Q1637" i="16"/>
  <c r="Q1638" i="16"/>
  <c r="Q1639" i="16"/>
  <c r="Q1640" i="16"/>
  <c r="Q1641" i="16"/>
  <c r="Q1642" i="16"/>
  <c r="Q1643" i="16"/>
  <c r="Q1644" i="16"/>
  <c r="Q1645" i="16"/>
  <c r="Q1646" i="16"/>
  <c r="Q1647" i="16"/>
  <c r="Q1648" i="16"/>
  <c r="Q1649" i="16"/>
  <c r="Q1650" i="16"/>
  <c r="Q1651" i="16"/>
  <c r="Q1652" i="16"/>
  <c r="Q1653" i="16"/>
  <c r="Q1654" i="16"/>
  <c r="Q1655" i="16"/>
  <c r="Q1656" i="16"/>
  <c r="Q1657" i="16"/>
  <c r="Q1658" i="16"/>
  <c r="Q1659" i="16"/>
  <c r="Q1660" i="16"/>
  <c r="Q1661" i="16"/>
  <c r="Q1662" i="16"/>
  <c r="Q1663" i="16"/>
  <c r="Q1664" i="16"/>
  <c r="Q1665" i="16"/>
  <c r="Q1666" i="16"/>
  <c r="Q1667" i="16"/>
  <c r="Q1668" i="16"/>
  <c r="Q1669" i="16"/>
  <c r="Q1670" i="16"/>
  <c r="Q1671" i="16"/>
  <c r="Q1672" i="16"/>
  <c r="Q1673" i="16"/>
  <c r="Q1674" i="16"/>
  <c r="Q1675" i="16"/>
  <c r="Q1676" i="16"/>
  <c r="Q1677" i="16"/>
  <c r="Q1678" i="16"/>
  <c r="Q1679" i="16"/>
  <c r="Q1680" i="16"/>
  <c r="Q1681" i="16"/>
  <c r="Q1682" i="16"/>
  <c r="Q1683" i="16"/>
  <c r="Q1684" i="16"/>
  <c r="Q1685" i="16"/>
  <c r="Q1686" i="16"/>
  <c r="Q1687" i="16"/>
  <c r="Q1688" i="16"/>
  <c r="Q1689" i="16"/>
  <c r="Q1690" i="16"/>
  <c r="Q1691" i="16"/>
  <c r="Q1692" i="16"/>
  <c r="Q1693" i="16"/>
  <c r="Q1694" i="16"/>
  <c r="Q1695" i="16"/>
  <c r="Q1696" i="16"/>
  <c r="Q1697" i="16"/>
  <c r="Q1698" i="16"/>
  <c r="Q1699" i="16"/>
  <c r="Q1700" i="16"/>
  <c r="Q1701" i="16"/>
  <c r="Q1702" i="16"/>
  <c r="Q1703" i="16"/>
  <c r="Q1704" i="16"/>
  <c r="Q1705" i="16"/>
  <c r="Q1706" i="16"/>
  <c r="Q1707" i="16"/>
  <c r="Q1708" i="16"/>
  <c r="Q1709" i="16"/>
  <c r="Q1710" i="16"/>
  <c r="Q1711" i="16"/>
  <c r="Q1712" i="16"/>
  <c r="Q1713" i="16"/>
  <c r="Q1714" i="16"/>
  <c r="Q1715" i="16"/>
  <c r="Q1716" i="16"/>
  <c r="Q1717" i="16"/>
  <c r="Q1718" i="16"/>
  <c r="Q1719" i="16"/>
  <c r="Q1720" i="16"/>
  <c r="Q1721" i="16"/>
  <c r="Q1722" i="16"/>
  <c r="Q1723" i="16"/>
  <c r="Q1724" i="16"/>
  <c r="Q1725" i="16"/>
  <c r="Q1726" i="16"/>
  <c r="Q1727" i="16"/>
  <c r="Q1728" i="16"/>
  <c r="Q1729" i="16"/>
  <c r="Q1730" i="16"/>
  <c r="Q1731" i="16"/>
  <c r="Q1732" i="16"/>
  <c r="Q1733" i="16"/>
  <c r="Q1734" i="16"/>
  <c r="Q1735" i="16"/>
  <c r="Q1736" i="16"/>
  <c r="Q1737" i="16"/>
  <c r="Q1738" i="16"/>
  <c r="Q1739" i="16"/>
  <c r="Q1740" i="16"/>
  <c r="Q1741" i="16"/>
  <c r="Q1742" i="16"/>
  <c r="Q1743" i="16"/>
  <c r="Q1744" i="16"/>
  <c r="Q1745" i="16"/>
  <c r="Q1746" i="16"/>
  <c r="Q1747" i="16"/>
  <c r="Q1748" i="16"/>
  <c r="Q1749" i="16"/>
  <c r="Q1750" i="16"/>
  <c r="Q1751" i="16"/>
  <c r="Q1752" i="16"/>
  <c r="Q1753" i="16"/>
  <c r="Q1754" i="16"/>
  <c r="Q1755" i="16"/>
  <c r="Q1756" i="16"/>
  <c r="Q1757" i="16"/>
  <c r="Q1758" i="16"/>
  <c r="Q1759" i="16"/>
  <c r="Q1760" i="16"/>
  <c r="Q1761" i="16"/>
  <c r="Q1762" i="16"/>
  <c r="Q1763" i="16"/>
  <c r="Q1764" i="16"/>
  <c r="Q1765" i="16"/>
  <c r="Q1766" i="16"/>
  <c r="Q1767" i="16"/>
  <c r="Q1768" i="16"/>
  <c r="Q1769" i="16"/>
  <c r="Q1770" i="16"/>
  <c r="Q1771" i="16"/>
  <c r="Q1772" i="16"/>
  <c r="Q1773" i="16"/>
  <c r="Q1774" i="16"/>
  <c r="Q1775" i="16"/>
  <c r="Q1776" i="16"/>
  <c r="Q1777" i="16"/>
  <c r="Q1778" i="16"/>
  <c r="Q1779" i="16"/>
  <c r="Q1780" i="16"/>
  <c r="Q1781" i="16"/>
  <c r="Q1782" i="16"/>
  <c r="Q1783" i="16"/>
  <c r="Q1784" i="16"/>
  <c r="Q1785" i="16"/>
  <c r="Q1786" i="16"/>
  <c r="Q1787" i="16"/>
  <c r="Q1788" i="16"/>
  <c r="Q1789" i="16"/>
  <c r="Q1790" i="16"/>
  <c r="Q1791" i="16"/>
  <c r="Q1792" i="16"/>
  <c r="Q1793" i="16"/>
  <c r="Q1794" i="16"/>
  <c r="Q1795" i="16"/>
  <c r="Q1796" i="16"/>
  <c r="Q1797" i="16"/>
  <c r="Q1798" i="16"/>
  <c r="Q1799" i="16"/>
  <c r="Q1800" i="16"/>
  <c r="Q1801" i="16"/>
  <c r="Q1802" i="16"/>
  <c r="Q1803" i="16"/>
  <c r="Q1804" i="16"/>
  <c r="Q1805" i="16"/>
  <c r="Q1806" i="16"/>
  <c r="Q1807" i="16"/>
  <c r="Q1808" i="16"/>
  <c r="Q1809" i="16"/>
  <c r="Q1810" i="16"/>
  <c r="Q1811" i="16"/>
  <c r="Q1812" i="16"/>
  <c r="Q1813" i="16"/>
  <c r="Q1814" i="16"/>
  <c r="Q1815" i="16"/>
  <c r="Q1816" i="16"/>
  <c r="Q1817" i="16"/>
  <c r="Q1818" i="16"/>
  <c r="Q1819" i="16"/>
  <c r="Q1820" i="16"/>
  <c r="Q1821" i="16"/>
  <c r="Q1822" i="16"/>
  <c r="Q1823" i="16"/>
  <c r="Q1824" i="16"/>
  <c r="Q1825" i="16"/>
  <c r="Q1826" i="16"/>
  <c r="Q1827" i="16"/>
  <c r="Q1828" i="16"/>
  <c r="Q1829" i="16"/>
  <c r="Q1830" i="16"/>
  <c r="Q1831" i="16"/>
  <c r="Q1832" i="16"/>
  <c r="Q1833" i="16"/>
  <c r="Q1834" i="16"/>
  <c r="Q1835" i="16"/>
  <c r="Q1836" i="16"/>
  <c r="Q1837" i="16"/>
  <c r="Q1838" i="16"/>
  <c r="Q1839" i="16"/>
  <c r="Q1840" i="16"/>
  <c r="Q1841" i="16"/>
  <c r="Q1842" i="16"/>
  <c r="Q1843" i="16"/>
  <c r="Q1844" i="16"/>
  <c r="Q1845" i="16"/>
  <c r="Q1846" i="16"/>
  <c r="Q1847" i="16"/>
  <c r="Q1848" i="16"/>
  <c r="Q1849" i="16"/>
  <c r="Q1850" i="16"/>
  <c r="Q1851" i="16"/>
  <c r="Q1852" i="16"/>
  <c r="Q1853" i="16"/>
  <c r="Q1854" i="16"/>
  <c r="Q1855" i="16"/>
  <c r="Q1856" i="16"/>
  <c r="Q1857" i="16"/>
  <c r="Q1858" i="16"/>
  <c r="Q1859" i="16"/>
  <c r="Q1860" i="16"/>
  <c r="Q1861" i="16"/>
  <c r="Q1862" i="16"/>
  <c r="Q1863" i="16"/>
  <c r="Q1864" i="16"/>
  <c r="Q1865" i="16"/>
  <c r="Q1866" i="16"/>
  <c r="Q1867" i="16"/>
  <c r="Q1868" i="16"/>
  <c r="Q1869" i="16"/>
  <c r="Q1870" i="16"/>
  <c r="Q1871" i="16"/>
  <c r="Q1872" i="16"/>
  <c r="Q1873" i="16"/>
  <c r="Q1874" i="16"/>
  <c r="Q1875" i="16"/>
  <c r="Q1876" i="16"/>
  <c r="Q1877" i="16"/>
  <c r="Q1878" i="16"/>
  <c r="Q1879" i="16"/>
  <c r="Q1880" i="16"/>
  <c r="Q1881" i="16"/>
  <c r="Q1882" i="16"/>
  <c r="Q1883" i="16"/>
  <c r="Q1884" i="16"/>
  <c r="Q1885" i="16"/>
  <c r="Q1886" i="16"/>
  <c r="Q1887" i="16"/>
  <c r="Q1888" i="16"/>
  <c r="Q1889" i="16"/>
  <c r="Q1890" i="16"/>
  <c r="Q1891" i="16"/>
  <c r="Q1892" i="16"/>
  <c r="Q1893" i="16"/>
  <c r="Q1894" i="16"/>
  <c r="Q1895" i="16"/>
  <c r="Q1896" i="16"/>
  <c r="Q1897" i="16"/>
  <c r="Q1898" i="16"/>
  <c r="Q1899" i="16"/>
  <c r="Q1900" i="16"/>
  <c r="Q1901" i="16"/>
  <c r="Q1902" i="16"/>
  <c r="Q1903" i="16"/>
  <c r="Q1904" i="16"/>
  <c r="Q1905" i="16"/>
  <c r="Q1906" i="16"/>
  <c r="Q1907" i="16"/>
  <c r="Q1908" i="16"/>
  <c r="Q1909" i="16"/>
  <c r="Q1910" i="16"/>
  <c r="Q1911" i="16"/>
  <c r="Q1912" i="16"/>
  <c r="Q1913" i="16"/>
  <c r="Q1914" i="16"/>
  <c r="Q1915" i="16"/>
  <c r="Q1916" i="16"/>
  <c r="Q1917" i="16"/>
  <c r="Q1918" i="16"/>
  <c r="Q1919" i="16"/>
  <c r="Q1920" i="16"/>
  <c r="Q1921" i="16"/>
  <c r="Q1922" i="16"/>
  <c r="Q1923" i="16"/>
  <c r="Q1924" i="16"/>
  <c r="Q1925" i="16"/>
  <c r="Q1926" i="16"/>
  <c r="Q1927" i="16"/>
  <c r="Q1928" i="16"/>
  <c r="Q1929" i="16"/>
  <c r="Q1930" i="16"/>
  <c r="Q1931" i="16"/>
  <c r="Q1932" i="16"/>
  <c r="Q1933" i="16"/>
  <c r="Q1934" i="16"/>
  <c r="Q1935" i="16"/>
  <c r="Q1936" i="16"/>
  <c r="Q1937" i="16"/>
  <c r="Q1938" i="16"/>
  <c r="Q1939" i="16"/>
  <c r="Q1940" i="16"/>
  <c r="Q1941" i="16"/>
  <c r="Q1942" i="16"/>
  <c r="Q1943" i="16"/>
  <c r="Q1944" i="16"/>
  <c r="Q1945" i="16"/>
  <c r="Q1946" i="16"/>
  <c r="Q1947" i="16"/>
  <c r="Q1948" i="16"/>
  <c r="Q1949" i="16"/>
  <c r="Q1950" i="16"/>
  <c r="Q1951" i="16"/>
  <c r="Q1952" i="16"/>
  <c r="Q1953" i="16"/>
  <c r="Q1954" i="16"/>
  <c r="Q1955" i="16"/>
  <c r="Q1956" i="16"/>
  <c r="Q1957" i="16"/>
  <c r="Q1958" i="16"/>
  <c r="Q1959" i="16"/>
  <c r="Q1960" i="16"/>
  <c r="Q1961" i="16"/>
  <c r="Q1962" i="16"/>
  <c r="Q1963" i="16"/>
  <c r="Q1964" i="16"/>
  <c r="Q1965" i="16"/>
  <c r="Q1966" i="16"/>
  <c r="Q1967" i="16"/>
  <c r="Q1968" i="16"/>
  <c r="Q1969" i="16"/>
  <c r="Q1970" i="16"/>
  <c r="Q1971" i="16"/>
  <c r="Q1972" i="16"/>
  <c r="Q1973" i="16"/>
  <c r="Q1974" i="16"/>
  <c r="Q1975" i="16"/>
  <c r="Q1976" i="16"/>
  <c r="Q1977" i="16"/>
  <c r="Q1978" i="16"/>
  <c r="Q1979" i="16"/>
  <c r="Q1980" i="16"/>
  <c r="Q1981" i="16"/>
  <c r="Q1982" i="16"/>
  <c r="Q1983" i="16"/>
  <c r="Q1984" i="16"/>
  <c r="Q1985" i="16"/>
  <c r="Q1986" i="16"/>
  <c r="Q1987" i="16"/>
  <c r="Q1988" i="16"/>
  <c r="Q1989" i="16"/>
  <c r="Q1990" i="16"/>
  <c r="Q1991" i="16"/>
  <c r="Q1992" i="16"/>
  <c r="Q1993" i="16"/>
  <c r="Q1994" i="16"/>
  <c r="Q1995" i="16"/>
  <c r="Q1996" i="16"/>
  <c r="Q1997" i="16"/>
  <c r="Q1998" i="16"/>
  <c r="Q1999" i="16"/>
  <c r="Q2000" i="16"/>
  <c r="Q2001" i="16"/>
  <c r="Q2002" i="16"/>
  <c r="Q2003" i="16"/>
  <c r="Q2004" i="16"/>
  <c r="Q2005" i="16"/>
  <c r="Q2006" i="16"/>
  <c r="Q2007" i="16"/>
  <c r="Q2008" i="16"/>
  <c r="Q2009" i="16"/>
  <c r="Q2010" i="16"/>
  <c r="Q2011" i="16"/>
  <c r="Q2012" i="16"/>
  <c r="Q2013" i="16"/>
  <c r="Q2014" i="16"/>
  <c r="Q2015" i="16"/>
  <c r="Q2016" i="16"/>
  <c r="Q2017" i="16"/>
  <c r="Q2018" i="16"/>
  <c r="Q2019" i="16"/>
  <c r="Q2020" i="16"/>
  <c r="Q2021" i="16"/>
  <c r="Q2022" i="16"/>
  <c r="Q2023" i="16"/>
  <c r="Q2024" i="16"/>
  <c r="Q2025" i="16"/>
  <c r="Q2026" i="16"/>
  <c r="Q2027" i="16"/>
  <c r="Q2028" i="16"/>
  <c r="Q2029" i="16"/>
  <c r="Q2030" i="16"/>
  <c r="Q2031" i="16"/>
  <c r="Q2032" i="16"/>
  <c r="Q2033" i="16"/>
  <c r="Q2034" i="16"/>
  <c r="Q2035" i="16"/>
  <c r="Q2036" i="16"/>
  <c r="Q2037" i="16"/>
  <c r="Q2038" i="16"/>
  <c r="Q2039" i="16"/>
  <c r="Q2040" i="16"/>
  <c r="Q2041" i="16"/>
  <c r="Q2042" i="16"/>
  <c r="Q2043" i="16"/>
  <c r="Q2044" i="16"/>
  <c r="Q2045" i="16"/>
  <c r="Q2046" i="16"/>
  <c r="Q2047" i="16"/>
  <c r="Q2048" i="16"/>
  <c r="Q2049" i="16"/>
  <c r="Q2050" i="16"/>
  <c r="Q2051" i="16"/>
  <c r="Q2052" i="16"/>
  <c r="Q2053" i="16"/>
  <c r="Q2054" i="16"/>
  <c r="Q2055" i="16"/>
  <c r="Q2056" i="16"/>
  <c r="Q2057" i="16"/>
  <c r="Q2058" i="16"/>
  <c r="Q2059" i="16"/>
  <c r="Q2060" i="16"/>
  <c r="Q2061" i="16"/>
  <c r="Q2062" i="16"/>
  <c r="Q2063" i="16"/>
  <c r="Q2064" i="16"/>
  <c r="Q2065" i="16"/>
  <c r="Q2066" i="16"/>
  <c r="Q2067" i="16"/>
  <c r="Q2068" i="16"/>
  <c r="Q2069" i="16"/>
  <c r="Q2070" i="16"/>
  <c r="Q2071" i="16"/>
  <c r="Q2072" i="16"/>
  <c r="Q2073" i="16"/>
  <c r="Q2074" i="16"/>
  <c r="Q2075" i="16"/>
  <c r="Q2076" i="16"/>
  <c r="Q2077" i="16"/>
  <c r="Q2078" i="16"/>
  <c r="Q2079" i="16"/>
  <c r="Q2080" i="16"/>
  <c r="Q2081" i="16"/>
  <c r="Q2082" i="16"/>
  <c r="Q2083" i="16"/>
  <c r="Q2084" i="16"/>
  <c r="Q2085" i="16"/>
  <c r="Q2086" i="16"/>
  <c r="Q2087" i="16"/>
  <c r="Q2088" i="16"/>
  <c r="Q2089" i="16"/>
  <c r="Q2090" i="16"/>
  <c r="Q2091" i="16"/>
  <c r="Q2092" i="16"/>
  <c r="Q2093" i="16"/>
  <c r="Q2094" i="16"/>
  <c r="Q2095" i="16"/>
  <c r="Q2096" i="16"/>
  <c r="Q2097" i="16"/>
  <c r="Q2098" i="16"/>
  <c r="Q2099" i="16"/>
  <c r="Q2100" i="16"/>
  <c r="Q2101" i="16"/>
  <c r="Q2102" i="16"/>
  <c r="Q2103" i="16"/>
  <c r="Q2104" i="16"/>
  <c r="Q2105" i="16"/>
  <c r="Q2106" i="16"/>
  <c r="Q2107" i="16"/>
  <c r="Q2108" i="16"/>
  <c r="Q2109" i="16"/>
  <c r="Q2110" i="16"/>
  <c r="Q2111" i="16"/>
  <c r="Q2112" i="16"/>
  <c r="Q2113" i="16"/>
  <c r="Q2114" i="16"/>
  <c r="Q2115" i="16"/>
  <c r="Q2116" i="16"/>
  <c r="Q2117" i="16"/>
  <c r="Q2118" i="16"/>
  <c r="Q2119" i="16"/>
  <c r="Q2120" i="16"/>
  <c r="Q2121" i="16"/>
  <c r="Q2122" i="16"/>
  <c r="Q2123" i="16"/>
  <c r="Q2124" i="16"/>
  <c r="Q2125" i="16"/>
  <c r="Q2126" i="16"/>
  <c r="Q2127" i="16"/>
  <c r="Q2128" i="16"/>
  <c r="Q2129" i="16"/>
  <c r="Q2130" i="16"/>
  <c r="Q2131" i="16"/>
  <c r="Q2132" i="16"/>
  <c r="Q2133" i="16"/>
  <c r="Q2134" i="16"/>
  <c r="Q2135" i="16"/>
  <c r="Q2136" i="16"/>
  <c r="Q2137" i="16"/>
  <c r="Q2138" i="16"/>
  <c r="Q2139" i="16"/>
  <c r="Q2140" i="16"/>
  <c r="Q2141" i="16"/>
  <c r="Q2142" i="16"/>
  <c r="Q2143" i="16"/>
  <c r="Q2144" i="16"/>
  <c r="Q2145" i="16"/>
  <c r="Q2146" i="16"/>
  <c r="Q2147" i="16"/>
  <c r="Q2148" i="16"/>
  <c r="Q2149" i="16"/>
  <c r="Q2150" i="16"/>
  <c r="Q2151" i="16"/>
  <c r="Q2152" i="16"/>
  <c r="Q2153" i="16"/>
  <c r="Q2154" i="16"/>
  <c r="Q2155" i="16"/>
  <c r="Q2156" i="16"/>
  <c r="Q2157" i="16"/>
  <c r="Q2158" i="16"/>
  <c r="Q2159" i="16"/>
  <c r="Q2160" i="16"/>
  <c r="Q2161" i="16"/>
  <c r="Q2162" i="16"/>
  <c r="Q2163" i="16"/>
  <c r="Q2164" i="16"/>
  <c r="Q2165" i="16"/>
  <c r="Q2166" i="16"/>
  <c r="Q2167" i="16"/>
  <c r="Q2168" i="16"/>
  <c r="Q2169" i="16"/>
  <c r="Q2170" i="16"/>
  <c r="Q2171" i="16"/>
  <c r="Q2172" i="16"/>
  <c r="Q2173" i="16"/>
  <c r="Q2174" i="16"/>
  <c r="Q2175" i="16"/>
  <c r="Q2176" i="16"/>
  <c r="Q2177" i="16"/>
  <c r="Q2178" i="16"/>
  <c r="Q2179" i="16"/>
  <c r="Q2180" i="16"/>
  <c r="Q2181" i="16"/>
  <c r="Q2182" i="16"/>
  <c r="Q2183" i="16"/>
  <c r="Q2184" i="16"/>
  <c r="Q2185" i="16"/>
  <c r="Q2186" i="16"/>
  <c r="Q2187" i="16"/>
  <c r="Q2188" i="16"/>
  <c r="Q2189" i="16"/>
  <c r="Q2190" i="16"/>
  <c r="Q2191" i="16"/>
  <c r="Q2192" i="16"/>
  <c r="Q2193" i="16"/>
  <c r="Q2194" i="16"/>
  <c r="Q2195" i="16"/>
  <c r="Q2196" i="16"/>
  <c r="Q2197" i="16"/>
  <c r="Q2198" i="16"/>
  <c r="Q2199" i="16"/>
  <c r="Q2200" i="16"/>
  <c r="Q2201" i="16"/>
  <c r="Q2202" i="16"/>
  <c r="Q2203" i="16"/>
  <c r="Q2204" i="16"/>
  <c r="Q2205" i="16"/>
  <c r="Q2206" i="16"/>
  <c r="Q2207" i="16"/>
  <c r="Q2208" i="16"/>
  <c r="Q2209" i="16"/>
  <c r="Q2210" i="16"/>
  <c r="Q2211" i="16"/>
  <c r="Q2212" i="16"/>
  <c r="Q2213" i="16"/>
  <c r="Q2214" i="16"/>
  <c r="Q2215" i="16"/>
  <c r="Q2216" i="16"/>
  <c r="Q2217" i="16"/>
  <c r="Q2218" i="16"/>
  <c r="Q2219" i="16"/>
  <c r="Q2220" i="16"/>
  <c r="Q2221" i="16"/>
  <c r="Q2222" i="16"/>
  <c r="Q2223" i="16"/>
  <c r="Q2224" i="16"/>
  <c r="Q2225" i="16"/>
  <c r="Q2226" i="16"/>
  <c r="Q2227" i="16"/>
  <c r="Q2228" i="16"/>
  <c r="Q2229" i="16"/>
  <c r="Q2230" i="16"/>
  <c r="Q2231" i="16"/>
  <c r="Q2232" i="16"/>
  <c r="Q2233" i="16"/>
  <c r="Q2234" i="16"/>
  <c r="Q2235" i="16"/>
  <c r="Q2236" i="16"/>
  <c r="Q2237" i="16"/>
  <c r="Q2238" i="16"/>
  <c r="Q2239" i="16"/>
  <c r="Q2240" i="16"/>
  <c r="Q2241" i="16"/>
  <c r="Q2242" i="16"/>
  <c r="Q2243" i="16"/>
  <c r="Q2244" i="16"/>
  <c r="Q2245" i="16"/>
  <c r="Q2246" i="16"/>
  <c r="Q2247" i="16"/>
  <c r="Q2248" i="16"/>
  <c r="Q2249" i="16"/>
  <c r="Q2250" i="16"/>
  <c r="Q2251" i="16"/>
  <c r="Q2252" i="16"/>
  <c r="Q2253" i="16"/>
  <c r="Q2254" i="16"/>
  <c r="Q2255" i="16"/>
  <c r="Q2256" i="16"/>
  <c r="Q2257" i="16"/>
  <c r="Q2258" i="16"/>
  <c r="Q2259" i="16"/>
  <c r="Q2260" i="16"/>
  <c r="Q2261" i="16"/>
  <c r="Q2262" i="16"/>
  <c r="Q2263" i="16"/>
  <c r="Q2264" i="16"/>
  <c r="Q2265" i="16"/>
  <c r="Q2266" i="16"/>
  <c r="Q2267" i="16"/>
  <c r="Q2268" i="16"/>
  <c r="Q2269" i="16"/>
  <c r="Q2270" i="16"/>
  <c r="Q2271" i="16"/>
  <c r="Q2272" i="16"/>
  <c r="Q2273" i="16"/>
  <c r="Q2274" i="16"/>
  <c r="Q2275" i="16"/>
  <c r="Q2276" i="16"/>
  <c r="Q2277" i="16"/>
  <c r="Q2278" i="16"/>
  <c r="Q2279" i="16"/>
  <c r="Q2280" i="16"/>
  <c r="Q2281" i="16"/>
  <c r="Q2282" i="16"/>
  <c r="Q2283" i="16"/>
  <c r="Q2284" i="16"/>
  <c r="Q2285" i="16"/>
  <c r="Q2286" i="16"/>
  <c r="Q2287" i="16"/>
  <c r="Q2288" i="16"/>
  <c r="Q2289" i="16"/>
  <c r="Q2290" i="16"/>
  <c r="Q2291" i="16"/>
  <c r="Q2292" i="16"/>
  <c r="Q2293" i="16"/>
  <c r="Q2294" i="16"/>
  <c r="Q2295" i="16"/>
  <c r="Q2296" i="16"/>
  <c r="Q2297" i="16"/>
  <c r="Q2298" i="16"/>
  <c r="Q2299" i="16"/>
  <c r="Q2300" i="16"/>
  <c r="Q2301" i="16"/>
  <c r="Q2302" i="16"/>
  <c r="Q2303" i="16"/>
  <c r="Q2304" i="16"/>
  <c r="Q2305" i="16"/>
  <c r="Q2306" i="16"/>
  <c r="Q2307" i="16"/>
  <c r="Q2308" i="16"/>
  <c r="Q2309" i="16"/>
  <c r="Q2310" i="16"/>
  <c r="Q2311" i="16"/>
  <c r="Q2312" i="16"/>
  <c r="Q2313" i="16"/>
  <c r="Q2314" i="16"/>
  <c r="Q2315" i="16"/>
  <c r="Q2316" i="16"/>
  <c r="Q2317" i="16"/>
  <c r="Q2318" i="16"/>
  <c r="Q2319" i="16"/>
  <c r="Q2320" i="16"/>
  <c r="Q2321" i="16"/>
  <c r="Q2322" i="16"/>
  <c r="Q2323" i="16"/>
  <c r="Q2324" i="16"/>
  <c r="Q2325" i="16"/>
  <c r="Q2326" i="16"/>
  <c r="Q2327" i="16"/>
  <c r="Q2328" i="16"/>
  <c r="Q2329" i="16"/>
  <c r="Q2330" i="16"/>
  <c r="Q2331" i="16"/>
  <c r="Q2332" i="16"/>
  <c r="Q2333" i="16"/>
  <c r="Q2334" i="16"/>
  <c r="Q2335" i="16"/>
  <c r="Q2336" i="16"/>
  <c r="Q2337" i="16"/>
  <c r="Q2338" i="16"/>
  <c r="Q2339" i="16"/>
  <c r="Q2340" i="16"/>
  <c r="Q2341" i="16"/>
  <c r="Q2342" i="16"/>
  <c r="Q2343" i="16"/>
  <c r="Q2344" i="16"/>
  <c r="Q2345" i="16"/>
  <c r="Q2346" i="16"/>
  <c r="Q2347" i="16"/>
  <c r="Q2348" i="16"/>
  <c r="Q2349" i="16"/>
  <c r="Q2350" i="16"/>
  <c r="Q2351" i="16"/>
  <c r="Q2352" i="16"/>
  <c r="Q2353" i="16"/>
  <c r="Q2354" i="16"/>
  <c r="Q2355" i="16"/>
  <c r="Q2356" i="16"/>
  <c r="Q2357" i="16"/>
  <c r="Q2358" i="16"/>
  <c r="Q2359" i="16"/>
  <c r="Q2360" i="16"/>
  <c r="Q2361" i="16"/>
  <c r="Q2362" i="16"/>
  <c r="Q2363" i="16"/>
  <c r="Q2364" i="16"/>
  <c r="Q2365" i="16"/>
  <c r="Q2366" i="16"/>
  <c r="Q2367" i="16"/>
  <c r="Q2368" i="16"/>
  <c r="Q2369" i="16"/>
  <c r="Q2370" i="16"/>
  <c r="Q2371" i="16"/>
  <c r="Q2372" i="16"/>
  <c r="Q2373" i="16"/>
  <c r="Q2374" i="16"/>
  <c r="Q2375" i="16"/>
  <c r="Q2376" i="16"/>
  <c r="Q2377" i="16"/>
  <c r="Q2378" i="16"/>
  <c r="Q2379" i="16"/>
  <c r="Q2380" i="16"/>
  <c r="Q2381" i="16"/>
  <c r="Q2382" i="16"/>
  <c r="Q2383" i="16"/>
  <c r="Q2384" i="16"/>
  <c r="Q2385" i="16"/>
  <c r="Q2386" i="16"/>
  <c r="Q2387" i="16"/>
  <c r="Q2388" i="16"/>
  <c r="Q2389" i="16"/>
  <c r="Q2390" i="16"/>
  <c r="Q2391" i="16"/>
  <c r="Q2392" i="16"/>
  <c r="Q2393" i="16"/>
  <c r="Q2394" i="16"/>
  <c r="Q2395" i="16"/>
  <c r="Q2396" i="16"/>
  <c r="Q2397" i="16"/>
  <c r="Q2398" i="16"/>
  <c r="Q2399" i="16"/>
  <c r="Q2400" i="16"/>
  <c r="Q2401" i="16"/>
  <c r="Q2402" i="16"/>
  <c r="Q2403" i="16"/>
  <c r="Q2404" i="16"/>
  <c r="Q2405" i="16"/>
  <c r="Q2406" i="16"/>
  <c r="Q2407" i="16"/>
  <c r="Q2408" i="16"/>
  <c r="Q2409" i="16"/>
  <c r="Q2410" i="16"/>
  <c r="Q2411" i="16"/>
  <c r="Q2412" i="16"/>
  <c r="Q2413" i="16"/>
  <c r="Q2414" i="16"/>
  <c r="Q2415" i="16"/>
  <c r="Q2416" i="16"/>
  <c r="Q2417" i="16"/>
  <c r="Q2418" i="16"/>
  <c r="Q2419" i="16"/>
  <c r="Q2420" i="16"/>
  <c r="Q2421" i="16"/>
  <c r="Q2422" i="16"/>
  <c r="Q2423" i="16"/>
  <c r="Q2424" i="16"/>
  <c r="Q2425" i="16"/>
  <c r="Q2426" i="16"/>
  <c r="Q2427" i="16"/>
  <c r="Q2428" i="16"/>
  <c r="Q2429" i="16"/>
  <c r="Q2430" i="16"/>
  <c r="Q2431" i="16"/>
  <c r="Q2432" i="16"/>
  <c r="Q2433" i="16"/>
  <c r="Q2434" i="16"/>
  <c r="Q2435" i="16"/>
  <c r="Q2436" i="16"/>
  <c r="Q2437" i="16"/>
  <c r="Q2438" i="16"/>
  <c r="Q2439" i="16"/>
  <c r="Q2440" i="16"/>
  <c r="Q2441" i="16"/>
  <c r="Q2442" i="16"/>
  <c r="Q2443" i="16"/>
  <c r="Q2444" i="16"/>
  <c r="Q2445" i="16"/>
  <c r="Q2446" i="16"/>
  <c r="Q2447" i="16"/>
  <c r="Q2448" i="16"/>
  <c r="Q2449" i="16"/>
  <c r="Q2450" i="16"/>
  <c r="Q2451" i="16"/>
  <c r="Q2452" i="16"/>
  <c r="Q2453" i="16"/>
  <c r="Q2454" i="16"/>
  <c r="Q2455" i="16"/>
  <c r="Q2456" i="16"/>
  <c r="Q2457" i="16"/>
  <c r="Q2458" i="16"/>
  <c r="Q2459" i="16"/>
  <c r="Q2460" i="16"/>
  <c r="Q2461" i="16"/>
  <c r="Q2462" i="16"/>
  <c r="Q2463" i="16"/>
  <c r="Q2464" i="16"/>
  <c r="Q2465" i="16"/>
  <c r="Q2466" i="16"/>
  <c r="Q2467" i="16"/>
  <c r="Q2468" i="16"/>
  <c r="Q2469" i="16"/>
  <c r="Q2470" i="16"/>
  <c r="Q2471" i="16"/>
  <c r="Q2472" i="16"/>
  <c r="Q2473" i="16"/>
  <c r="Q2474" i="16"/>
  <c r="Q2475" i="16"/>
  <c r="Q2476" i="16"/>
  <c r="Q2477" i="16"/>
  <c r="Q2478" i="16"/>
  <c r="Q2479" i="16"/>
  <c r="Q2480" i="16"/>
  <c r="Q2481" i="16"/>
  <c r="Q2482" i="16"/>
  <c r="Q2483" i="16"/>
  <c r="Q2484" i="16"/>
  <c r="Q2485" i="16"/>
  <c r="Q2486" i="16"/>
  <c r="Q2487" i="16"/>
  <c r="Q2488" i="16"/>
  <c r="Q2489" i="16"/>
  <c r="Q2490" i="16"/>
  <c r="Q2491" i="16"/>
  <c r="Q2492" i="16"/>
  <c r="Q2493" i="16"/>
  <c r="Q2494" i="16"/>
  <c r="Q2495" i="16"/>
  <c r="Q2496" i="16"/>
  <c r="Q2497" i="16"/>
  <c r="Q2498" i="16"/>
  <c r="Q2499" i="16"/>
  <c r="Q2500" i="16"/>
  <c r="Q2501" i="16"/>
  <c r="R2"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R177" i="16"/>
  <c r="R178" i="16"/>
  <c r="R179" i="16"/>
  <c r="R180" i="16"/>
  <c r="R181" i="16"/>
  <c r="R182" i="16"/>
  <c r="R183" i="16"/>
  <c r="R184" i="16"/>
  <c r="R185" i="16"/>
  <c r="R186" i="16"/>
  <c r="R187" i="16"/>
  <c r="R188" i="16"/>
  <c r="R189" i="16"/>
  <c r="R190" i="16"/>
  <c r="R191" i="16"/>
  <c r="R192" i="16"/>
  <c r="R193" i="16"/>
  <c r="R194" i="16"/>
  <c r="R195" i="16"/>
  <c r="R196" i="16"/>
  <c r="R197" i="16"/>
  <c r="R198" i="16"/>
  <c r="R199" i="16"/>
  <c r="R200" i="16"/>
  <c r="R201" i="16"/>
  <c r="R202" i="16"/>
  <c r="R203" i="16"/>
  <c r="R204" i="16"/>
  <c r="R205" i="16"/>
  <c r="R206" i="16"/>
  <c r="R207" i="16"/>
  <c r="R208" i="16"/>
  <c r="R209" i="16"/>
  <c r="R210" i="16"/>
  <c r="R211" i="16"/>
  <c r="R212" i="16"/>
  <c r="R213" i="16"/>
  <c r="R214" i="16"/>
  <c r="R215" i="16"/>
  <c r="R216" i="16"/>
  <c r="R217" i="16"/>
  <c r="R218" i="16"/>
  <c r="R219" i="16"/>
  <c r="R220" i="16"/>
  <c r="R221" i="16"/>
  <c r="R222" i="16"/>
  <c r="R223" i="16"/>
  <c r="R224" i="16"/>
  <c r="R225" i="16"/>
  <c r="R226" i="16"/>
  <c r="R227" i="16"/>
  <c r="R228" i="16"/>
  <c r="R229" i="16"/>
  <c r="R230" i="16"/>
  <c r="R231" i="16"/>
  <c r="R232" i="16"/>
  <c r="R233" i="16"/>
  <c r="R234" i="16"/>
  <c r="R235" i="16"/>
  <c r="R236" i="16"/>
  <c r="R237" i="16"/>
  <c r="R238" i="16"/>
  <c r="R239" i="16"/>
  <c r="R240" i="16"/>
  <c r="R241" i="16"/>
  <c r="R242" i="16"/>
  <c r="R243" i="16"/>
  <c r="R244" i="16"/>
  <c r="R245" i="16"/>
  <c r="R246" i="16"/>
  <c r="R247" i="16"/>
  <c r="R248" i="16"/>
  <c r="R249" i="16"/>
  <c r="R250" i="16"/>
  <c r="R251" i="16"/>
  <c r="R252" i="16"/>
  <c r="R253" i="16"/>
  <c r="R254" i="16"/>
  <c r="R255" i="16"/>
  <c r="R256" i="16"/>
  <c r="R257" i="16"/>
  <c r="R258" i="16"/>
  <c r="R259" i="16"/>
  <c r="R260" i="16"/>
  <c r="R261" i="16"/>
  <c r="R262" i="16"/>
  <c r="R263" i="16"/>
  <c r="R264" i="16"/>
  <c r="R265" i="16"/>
  <c r="R266" i="16"/>
  <c r="R267" i="16"/>
  <c r="R268" i="16"/>
  <c r="R269" i="16"/>
  <c r="R270" i="16"/>
  <c r="R271" i="16"/>
  <c r="R272" i="16"/>
  <c r="R273" i="16"/>
  <c r="R274" i="16"/>
  <c r="R275" i="16"/>
  <c r="R276" i="16"/>
  <c r="R277" i="16"/>
  <c r="R278" i="16"/>
  <c r="R279" i="16"/>
  <c r="R280" i="16"/>
  <c r="R281" i="16"/>
  <c r="R282" i="16"/>
  <c r="R283" i="16"/>
  <c r="R284" i="16"/>
  <c r="R285" i="16"/>
  <c r="R286" i="16"/>
  <c r="R287" i="16"/>
  <c r="R288" i="16"/>
  <c r="R289" i="16"/>
  <c r="R290" i="16"/>
  <c r="R291" i="16"/>
  <c r="R292" i="16"/>
  <c r="R293" i="16"/>
  <c r="R294" i="16"/>
  <c r="R295" i="16"/>
  <c r="R296" i="16"/>
  <c r="R297" i="16"/>
  <c r="R298" i="16"/>
  <c r="R299" i="16"/>
  <c r="R300" i="16"/>
  <c r="R301" i="16"/>
  <c r="R302" i="16"/>
  <c r="R303" i="16"/>
  <c r="R304" i="16"/>
  <c r="R305" i="16"/>
  <c r="R306" i="16"/>
  <c r="R307" i="16"/>
  <c r="R308" i="16"/>
  <c r="R309" i="16"/>
  <c r="R310" i="16"/>
  <c r="R311" i="16"/>
  <c r="R312" i="16"/>
  <c r="R313" i="16"/>
  <c r="R314" i="16"/>
  <c r="R315" i="16"/>
  <c r="R316" i="16"/>
  <c r="R317" i="16"/>
  <c r="R318" i="16"/>
  <c r="R319" i="16"/>
  <c r="R320" i="16"/>
  <c r="R321" i="16"/>
  <c r="R322" i="16"/>
  <c r="R323" i="16"/>
  <c r="R324" i="16"/>
  <c r="R325" i="16"/>
  <c r="R326" i="16"/>
  <c r="R327" i="16"/>
  <c r="R328" i="16"/>
  <c r="R329" i="16"/>
  <c r="R330" i="16"/>
  <c r="R331" i="16"/>
  <c r="R332" i="16"/>
  <c r="R333" i="16"/>
  <c r="R334" i="16"/>
  <c r="R335" i="16"/>
  <c r="R336" i="16"/>
  <c r="R337" i="16"/>
  <c r="R338" i="16"/>
  <c r="R339" i="16"/>
  <c r="R340" i="16"/>
  <c r="R341" i="16"/>
  <c r="R342" i="16"/>
  <c r="R343" i="16"/>
  <c r="R344" i="16"/>
  <c r="R345" i="16"/>
  <c r="R346" i="16"/>
  <c r="R347" i="16"/>
  <c r="R348" i="16"/>
  <c r="R349" i="16"/>
  <c r="R350" i="16"/>
  <c r="R351" i="16"/>
  <c r="R352" i="16"/>
  <c r="R353" i="16"/>
  <c r="R354" i="16"/>
  <c r="R355" i="16"/>
  <c r="R356" i="16"/>
  <c r="R357" i="16"/>
  <c r="R358" i="16"/>
  <c r="R359" i="16"/>
  <c r="R360" i="16"/>
  <c r="R361" i="16"/>
  <c r="R362" i="16"/>
  <c r="R363" i="16"/>
  <c r="R364" i="16"/>
  <c r="R365" i="16"/>
  <c r="R366" i="16"/>
  <c r="R367" i="16"/>
  <c r="R368" i="16"/>
  <c r="R369" i="16"/>
  <c r="R370" i="16"/>
  <c r="R371" i="16"/>
  <c r="R372" i="16"/>
  <c r="R373" i="16"/>
  <c r="R374" i="16"/>
  <c r="R375" i="16"/>
  <c r="R376" i="16"/>
  <c r="R377" i="16"/>
  <c r="R378" i="16"/>
  <c r="R379" i="16"/>
  <c r="R380" i="16"/>
  <c r="R381" i="16"/>
  <c r="R382" i="16"/>
  <c r="R383" i="16"/>
  <c r="R384" i="16"/>
  <c r="R385" i="16"/>
  <c r="R386" i="16"/>
  <c r="R387" i="16"/>
  <c r="R388" i="16"/>
  <c r="R389" i="16"/>
  <c r="R390" i="16"/>
  <c r="R391" i="16"/>
  <c r="R392" i="16"/>
  <c r="R393" i="16"/>
  <c r="R394" i="16"/>
  <c r="R395" i="16"/>
  <c r="R396" i="16"/>
  <c r="R397" i="16"/>
  <c r="R398" i="16"/>
  <c r="R399" i="16"/>
  <c r="R400" i="16"/>
  <c r="R401" i="16"/>
  <c r="R402" i="16"/>
  <c r="R403" i="16"/>
  <c r="R404" i="16"/>
  <c r="R405" i="16"/>
  <c r="R406" i="16"/>
  <c r="R407" i="16"/>
  <c r="R408" i="16"/>
  <c r="R409" i="16"/>
  <c r="R410" i="16"/>
  <c r="R411" i="16"/>
  <c r="R412" i="16"/>
  <c r="R413" i="16"/>
  <c r="R414" i="16"/>
  <c r="R415" i="16"/>
  <c r="R416" i="16"/>
  <c r="R417" i="16"/>
  <c r="R418" i="16"/>
  <c r="R419" i="16"/>
  <c r="R420" i="16"/>
  <c r="R421" i="16"/>
  <c r="R422" i="16"/>
  <c r="R423" i="16"/>
  <c r="R424" i="16"/>
  <c r="R425" i="16"/>
  <c r="R426" i="16"/>
  <c r="R427" i="16"/>
  <c r="R428" i="16"/>
  <c r="R429" i="16"/>
  <c r="R430" i="16"/>
  <c r="R431" i="16"/>
  <c r="R432" i="16"/>
  <c r="R433" i="16"/>
  <c r="R434" i="16"/>
  <c r="R435" i="16"/>
  <c r="R436" i="16"/>
  <c r="R437" i="16"/>
  <c r="R438" i="16"/>
  <c r="R439" i="16"/>
  <c r="R440" i="16"/>
  <c r="R441" i="16"/>
  <c r="R442" i="16"/>
  <c r="R443" i="16"/>
  <c r="R444" i="16"/>
  <c r="R445" i="16"/>
  <c r="R446" i="16"/>
  <c r="R447" i="16"/>
  <c r="R448" i="16"/>
  <c r="R449" i="16"/>
  <c r="R450" i="16"/>
  <c r="R451" i="16"/>
  <c r="R452" i="16"/>
  <c r="R453" i="16"/>
  <c r="R454" i="16"/>
  <c r="R455" i="16"/>
  <c r="R456" i="16"/>
  <c r="R457" i="16"/>
  <c r="R458" i="16"/>
  <c r="R459" i="16"/>
  <c r="R460" i="16"/>
  <c r="R461" i="16"/>
  <c r="R462" i="16"/>
  <c r="R463" i="16"/>
  <c r="R464" i="16"/>
  <c r="R465" i="16"/>
  <c r="R466" i="16"/>
  <c r="R467" i="16"/>
  <c r="R468" i="16"/>
  <c r="R469" i="16"/>
  <c r="R470" i="16"/>
  <c r="R471" i="16"/>
  <c r="R472" i="16"/>
  <c r="R473" i="16"/>
  <c r="R474" i="16"/>
  <c r="R475" i="16"/>
  <c r="R476" i="16"/>
  <c r="R477" i="16"/>
  <c r="R478" i="16"/>
  <c r="R479" i="16"/>
  <c r="R480" i="16"/>
  <c r="R481" i="16"/>
  <c r="R482" i="16"/>
  <c r="R483" i="16"/>
  <c r="R484" i="16"/>
  <c r="R485" i="16"/>
  <c r="R486" i="16"/>
  <c r="R487" i="16"/>
  <c r="R488" i="16"/>
  <c r="R489" i="16"/>
  <c r="R490" i="16"/>
  <c r="R491" i="16"/>
  <c r="R492" i="16"/>
  <c r="R493" i="16"/>
  <c r="R494" i="16"/>
  <c r="R495" i="16"/>
  <c r="R496" i="16"/>
  <c r="R497" i="16"/>
  <c r="R498" i="16"/>
  <c r="R499" i="16"/>
  <c r="R500" i="16"/>
  <c r="R501" i="16"/>
  <c r="R502" i="16"/>
  <c r="R503" i="16"/>
  <c r="R504" i="16"/>
  <c r="R505" i="16"/>
  <c r="R506" i="16"/>
  <c r="R507" i="16"/>
  <c r="R508" i="16"/>
  <c r="R509" i="16"/>
  <c r="R510" i="16"/>
  <c r="R511" i="16"/>
  <c r="R512" i="16"/>
  <c r="R513" i="16"/>
  <c r="R514" i="16"/>
  <c r="R515" i="16"/>
  <c r="R516" i="16"/>
  <c r="R517" i="16"/>
  <c r="R518" i="16"/>
  <c r="R519" i="16"/>
  <c r="R520" i="16"/>
  <c r="R521" i="16"/>
  <c r="R522" i="16"/>
  <c r="R523" i="16"/>
  <c r="R524" i="16"/>
  <c r="R525" i="16"/>
  <c r="R526" i="16"/>
  <c r="R527" i="16"/>
  <c r="R528" i="16"/>
  <c r="R529" i="16"/>
  <c r="R530" i="16"/>
  <c r="R531" i="16"/>
  <c r="R532" i="16"/>
  <c r="R533" i="16"/>
  <c r="R534" i="16"/>
  <c r="R535" i="16"/>
  <c r="R536" i="16"/>
  <c r="R537" i="16"/>
  <c r="R538" i="16"/>
  <c r="R539" i="16"/>
  <c r="R540" i="16"/>
  <c r="R541" i="16"/>
  <c r="R542" i="16"/>
  <c r="R543" i="16"/>
  <c r="R544" i="16"/>
  <c r="R545" i="16"/>
  <c r="R546" i="16"/>
  <c r="R547" i="16"/>
  <c r="R548" i="16"/>
  <c r="R549" i="16"/>
  <c r="R550" i="16"/>
  <c r="R551" i="16"/>
  <c r="R552" i="16"/>
  <c r="R553" i="16"/>
  <c r="R554" i="16"/>
  <c r="R555" i="16"/>
  <c r="R556" i="16"/>
  <c r="R557" i="16"/>
  <c r="R558" i="16"/>
  <c r="R559" i="16"/>
  <c r="R560" i="16"/>
  <c r="R561" i="16"/>
  <c r="R562" i="16"/>
  <c r="R563" i="16"/>
  <c r="R564" i="16"/>
  <c r="R565" i="16"/>
  <c r="R566" i="16"/>
  <c r="R567" i="16"/>
  <c r="R568" i="16"/>
  <c r="R569" i="16"/>
  <c r="R570" i="16"/>
  <c r="R571" i="16"/>
  <c r="R572" i="16"/>
  <c r="R573" i="16"/>
  <c r="R574" i="16"/>
  <c r="R575" i="16"/>
  <c r="R576" i="16"/>
  <c r="R577" i="16"/>
  <c r="R578" i="16"/>
  <c r="R579" i="16"/>
  <c r="R580" i="16"/>
  <c r="R581" i="16"/>
  <c r="R582" i="16"/>
  <c r="R583" i="16"/>
  <c r="R584" i="16"/>
  <c r="R585" i="16"/>
  <c r="R586" i="16"/>
  <c r="R587" i="16"/>
  <c r="R588" i="16"/>
  <c r="R589" i="16"/>
  <c r="R590" i="16"/>
  <c r="R591" i="16"/>
  <c r="R592" i="16"/>
  <c r="R593" i="16"/>
  <c r="R594" i="16"/>
  <c r="R595" i="16"/>
  <c r="R596" i="16"/>
  <c r="R597" i="16"/>
  <c r="R598" i="16"/>
  <c r="R599" i="16"/>
  <c r="R600" i="16"/>
  <c r="R601" i="16"/>
  <c r="R602" i="16"/>
  <c r="R603" i="16"/>
  <c r="R604" i="16"/>
  <c r="R605" i="16"/>
  <c r="R606" i="16"/>
  <c r="R607" i="16"/>
  <c r="R608" i="16"/>
  <c r="R609" i="16"/>
  <c r="R610" i="16"/>
  <c r="R611" i="16"/>
  <c r="R612" i="16"/>
  <c r="R613" i="16"/>
  <c r="R614" i="16"/>
  <c r="R615" i="16"/>
  <c r="R616" i="16"/>
  <c r="R617" i="16"/>
  <c r="R618" i="16"/>
  <c r="R619" i="16"/>
  <c r="R620" i="16"/>
  <c r="R621" i="16"/>
  <c r="R622" i="16"/>
  <c r="R623" i="16"/>
  <c r="R624" i="16"/>
  <c r="R625" i="16"/>
  <c r="R626" i="16"/>
  <c r="R627" i="16"/>
  <c r="R628" i="16"/>
  <c r="R629" i="16"/>
  <c r="R630" i="16"/>
  <c r="R631" i="16"/>
  <c r="R632" i="16"/>
  <c r="R633" i="16"/>
  <c r="R634" i="16"/>
  <c r="R635" i="16"/>
  <c r="R636" i="16"/>
  <c r="R637" i="16"/>
  <c r="R638" i="16"/>
  <c r="R639" i="16"/>
  <c r="R640" i="16"/>
  <c r="R641" i="16"/>
  <c r="R642" i="16"/>
  <c r="R643" i="16"/>
  <c r="R644" i="16"/>
  <c r="R645" i="16"/>
  <c r="R646" i="16"/>
  <c r="R647" i="16"/>
  <c r="R648" i="16"/>
  <c r="R649" i="16"/>
  <c r="R650" i="16"/>
  <c r="R651" i="16"/>
  <c r="R652" i="16"/>
  <c r="R653" i="16"/>
  <c r="R654" i="16"/>
  <c r="R655" i="16"/>
  <c r="R656" i="16"/>
  <c r="R657" i="16"/>
  <c r="R658" i="16"/>
  <c r="R659" i="16"/>
  <c r="R660" i="16"/>
  <c r="R661" i="16"/>
  <c r="R662" i="16"/>
  <c r="R663" i="16"/>
  <c r="R664" i="16"/>
  <c r="R665" i="16"/>
  <c r="R666" i="16"/>
  <c r="R667" i="16"/>
  <c r="R668" i="16"/>
  <c r="R669" i="16"/>
  <c r="R670" i="16"/>
  <c r="R671" i="16"/>
  <c r="R672" i="16"/>
  <c r="R673" i="16"/>
  <c r="R674" i="16"/>
  <c r="R675" i="16"/>
  <c r="R676" i="16"/>
  <c r="R677" i="16"/>
  <c r="R678" i="16"/>
  <c r="R679" i="16"/>
  <c r="R680" i="16"/>
  <c r="R681" i="16"/>
  <c r="R682" i="16"/>
  <c r="R683" i="16"/>
  <c r="R684" i="16"/>
  <c r="R685" i="16"/>
  <c r="R686" i="16"/>
  <c r="R687" i="16"/>
  <c r="R688" i="16"/>
  <c r="R689" i="16"/>
  <c r="R690" i="16"/>
  <c r="R691" i="16"/>
  <c r="R692" i="16"/>
  <c r="R693" i="16"/>
  <c r="R694" i="16"/>
  <c r="R695" i="16"/>
  <c r="R696" i="16"/>
  <c r="R697" i="16"/>
  <c r="R698" i="16"/>
  <c r="R699" i="16"/>
  <c r="R700" i="16"/>
  <c r="R701" i="16"/>
  <c r="R702" i="16"/>
  <c r="R703" i="16"/>
  <c r="R704" i="16"/>
  <c r="R705" i="16"/>
  <c r="R706" i="16"/>
  <c r="R707" i="16"/>
  <c r="R708" i="16"/>
  <c r="R709" i="16"/>
  <c r="R710" i="16"/>
  <c r="R711" i="16"/>
  <c r="R712" i="16"/>
  <c r="R713" i="16"/>
  <c r="R714" i="16"/>
  <c r="R715" i="16"/>
  <c r="R716" i="16"/>
  <c r="R717" i="16"/>
  <c r="R718" i="16"/>
  <c r="R719" i="16"/>
  <c r="R720" i="16"/>
  <c r="R721" i="16"/>
  <c r="R722" i="16"/>
  <c r="R723" i="16"/>
  <c r="R724" i="16"/>
  <c r="R725" i="16"/>
  <c r="R726" i="16"/>
  <c r="R727" i="16"/>
  <c r="R728" i="16"/>
  <c r="R729" i="16"/>
  <c r="R730" i="16"/>
  <c r="R731" i="16"/>
  <c r="R732" i="16"/>
  <c r="R733" i="16"/>
  <c r="R734" i="16"/>
  <c r="R735" i="16"/>
  <c r="R736" i="16"/>
  <c r="R737" i="16"/>
  <c r="R738" i="16"/>
  <c r="R739" i="16"/>
  <c r="R740" i="16"/>
  <c r="R741" i="16"/>
  <c r="R742" i="16"/>
  <c r="R743" i="16"/>
  <c r="R744" i="16"/>
  <c r="R745" i="16"/>
  <c r="R746" i="16"/>
  <c r="R747" i="16"/>
  <c r="R748" i="16"/>
  <c r="R749" i="16"/>
  <c r="R750" i="16"/>
  <c r="R751" i="16"/>
  <c r="R752" i="16"/>
  <c r="R753" i="16"/>
  <c r="R754" i="16"/>
  <c r="R755" i="16"/>
  <c r="R756" i="16"/>
  <c r="R757" i="16"/>
  <c r="R758" i="16"/>
  <c r="R759" i="16"/>
  <c r="R760" i="16"/>
  <c r="R761" i="16"/>
  <c r="R762" i="16"/>
  <c r="R763" i="16"/>
  <c r="R764" i="16"/>
  <c r="R765" i="16"/>
  <c r="R766" i="16"/>
  <c r="R767" i="16"/>
  <c r="R768" i="16"/>
  <c r="R769" i="16"/>
  <c r="R770" i="16"/>
  <c r="R771" i="16"/>
  <c r="R772" i="16"/>
  <c r="R773" i="16"/>
  <c r="R774" i="16"/>
  <c r="R775" i="16"/>
  <c r="R776" i="16"/>
  <c r="R777" i="16"/>
  <c r="R778" i="16"/>
  <c r="R779" i="16"/>
  <c r="R780" i="16"/>
  <c r="R781" i="16"/>
  <c r="R782" i="16"/>
  <c r="R783" i="16"/>
  <c r="R784" i="16"/>
  <c r="R785" i="16"/>
  <c r="R786" i="16"/>
  <c r="R787" i="16"/>
  <c r="R788" i="16"/>
  <c r="R789" i="16"/>
  <c r="R790" i="16"/>
  <c r="R791" i="16"/>
  <c r="R792" i="16"/>
  <c r="R793" i="16"/>
  <c r="R794" i="16"/>
  <c r="R795" i="16"/>
  <c r="R796" i="16"/>
  <c r="R797" i="16"/>
  <c r="R798" i="16"/>
  <c r="R799" i="16"/>
  <c r="R800" i="16"/>
  <c r="R801" i="16"/>
  <c r="R802" i="16"/>
  <c r="R803" i="16"/>
  <c r="R804" i="16"/>
  <c r="R805" i="16"/>
  <c r="R806" i="16"/>
  <c r="R807" i="16"/>
  <c r="R808" i="16"/>
  <c r="R809" i="16"/>
  <c r="R810" i="16"/>
  <c r="R811" i="16"/>
  <c r="R812" i="16"/>
  <c r="R813" i="16"/>
  <c r="R814" i="16"/>
  <c r="R815" i="16"/>
  <c r="R816" i="16"/>
  <c r="R817" i="16"/>
  <c r="R818" i="16"/>
  <c r="R819" i="16"/>
  <c r="R820" i="16"/>
  <c r="R821" i="16"/>
  <c r="R822" i="16"/>
  <c r="R823" i="16"/>
  <c r="R824" i="16"/>
  <c r="R825" i="16"/>
  <c r="R826" i="16"/>
  <c r="R827" i="16"/>
  <c r="R828" i="16"/>
  <c r="R829" i="16"/>
  <c r="R830" i="16"/>
  <c r="R831" i="16"/>
  <c r="R832" i="16"/>
  <c r="R833" i="16"/>
  <c r="R834" i="16"/>
  <c r="R835" i="16"/>
  <c r="R836" i="16"/>
  <c r="R837" i="16"/>
  <c r="R838" i="16"/>
  <c r="R839" i="16"/>
  <c r="R840" i="16"/>
  <c r="R841" i="16"/>
  <c r="R842" i="16"/>
  <c r="R843" i="16"/>
  <c r="R844" i="16"/>
  <c r="R845" i="16"/>
  <c r="R846" i="16"/>
  <c r="R847" i="16"/>
  <c r="R848" i="16"/>
  <c r="R849" i="16"/>
  <c r="R850" i="16"/>
  <c r="R851" i="16"/>
  <c r="R852" i="16"/>
  <c r="R853" i="16"/>
  <c r="R854" i="16"/>
  <c r="R855" i="16"/>
  <c r="R856" i="16"/>
  <c r="R857" i="16"/>
  <c r="R858" i="16"/>
  <c r="R859" i="16"/>
  <c r="R860" i="16"/>
  <c r="R861" i="16"/>
  <c r="R862" i="16"/>
  <c r="R863" i="16"/>
  <c r="R864" i="16"/>
  <c r="R865" i="16"/>
  <c r="R866" i="16"/>
  <c r="R867" i="16"/>
  <c r="R868" i="16"/>
  <c r="R869" i="16"/>
  <c r="R870" i="16"/>
  <c r="R871" i="16"/>
  <c r="R872" i="16"/>
  <c r="R873" i="16"/>
  <c r="R874" i="16"/>
  <c r="R875" i="16"/>
  <c r="R876" i="16"/>
  <c r="R877" i="16"/>
  <c r="R878" i="16"/>
  <c r="R879" i="16"/>
  <c r="R880" i="16"/>
  <c r="R881" i="16"/>
  <c r="R882" i="16"/>
  <c r="R883" i="16"/>
  <c r="R884" i="16"/>
  <c r="R885" i="16"/>
  <c r="R886" i="16"/>
  <c r="R887" i="16"/>
  <c r="R888" i="16"/>
  <c r="R889" i="16"/>
  <c r="R890" i="16"/>
  <c r="R891" i="16"/>
  <c r="R892" i="16"/>
  <c r="R893" i="16"/>
  <c r="R894" i="16"/>
  <c r="R895" i="16"/>
  <c r="R896" i="16"/>
  <c r="R897" i="16"/>
  <c r="R898" i="16"/>
  <c r="R899" i="16"/>
  <c r="R900" i="16"/>
  <c r="R901" i="16"/>
  <c r="R902" i="16"/>
  <c r="R903" i="16"/>
  <c r="R904" i="16"/>
  <c r="R905" i="16"/>
  <c r="R906" i="16"/>
  <c r="R907" i="16"/>
  <c r="R908" i="16"/>
  <c r="R909" i="16"/>
  <c r="R910" i="16"/>
  <c r="R911" i="16"/>
  <c r="R912" i="16"/>
  <c r="R913" i="16"/>
  <c r="R914" i="16"/>
  <c r="R915" i="16"/>
  <c r="R916" i="16"/>
  <c r="R917" i="16"/>
  <c r="R918" i="16"/>
  <c r="R919" i="16"/>
  <c r="R920" i="16"/>
  <c r="R921" i="16"/>
  <c r="R922" i="16"/>
  <c r="R923" i="16"/>
  <c r="R924" i="16"/>
  <c r="R925" i="16"/>
  <c r="R926" i="16"/>
  <c r="R927" i="16"/>
  <c r="R928" i="16"/>
  <c r="R929" i="16"/>
  <c r="R930" i="16"/>
  <c r="S930" i="16" s="1"/>
  <c r="R931" i="16"/>
  <c r="S931" i="16" s="1"/>
  <c r="R932" i="16"/>
  <c r="S932" i="16" s="1"/>
  <c r="R933" i="16"/>
  <c r="S933" i="16" s="1"/>
  <c r="R934" i="16"/>
  <c r="S934" i="16" s="1"/>
  <c r="R935" i="16"/>
  <c r="S935" i="16" s="1"/>
  <c r="R936" i="16"/>
  <c r="S936" i="16" s="1"/>
  <c r="R937" i="16"/>
  <c r="S937" i="16" s="1"/>
  <c r="R938" i="16"/>
  <c r="S938" i="16" s="1"/>
  <c r="R939" i="16"/>
  <c r="S939" i="16" s="1"/>
  <c r="R940" i="16"/>
  <c r="S940" i="16" s="1"/>
  <c r="U940" i="16" s="1"/>
  <c r="R941" i="16"/>
  <c r="S941" i="16" s="1"/>
  <c r="U941" i="16" s="1"/>
  <c r="R942" i="16"/>
  <c r="S942" i="16" s="1"/>
  <c r="R943" i="16"/>
  <c r="S943" i="16" s="1"/>
  <c r="R944" i="16"/>
  <c r="S944" i="16" s="1"/>
  <c r="R945" i="16"/>
  <c r="S945" i="16" s="1"/>
  <c r="R946" i="16"/>
  <c r="S946" i="16" s="1"/>
  <c r="R947" i="16"/>
  <c r="S947" i="16" s="1"/>
  <c r="R948" i="16"/>
  <c r="S948" i="16" s="1"/>
  <c r="R949" i="16"/>
  <c r="S949" i="16" s="1"/>
  <c r="R950" i="16"/>
  <c r="S950" i="16" s="1"/>
  <c r="R951" i="16"/>
  <c r="S951" i="16" s="1"/>
  <c r="R952" i="16"/>
  <c r="S952" i="16" s="1"/>
  <c r="R953" i="16"/>
  <c r="S953" i="16" s="1"/>
  <c r="R954" i="16"/>
  <c r="S954" i="16" s="1"/>
  <c r="R955" i="16"/>
  <c r="S955" i="16" s="1"/>
  <c r="R956" i="16"/>
  <c r="S956" i="16" s="1"/>
  <c r="R957" i="16"/>
  <c r="S957" i="16" s="1"/>
  <c r="R958" i="16"/>
  <c r="S958" i="16" s="1"/>
  <c r="R959" i="16"/>
  <c r="S959" i="16" s="1"/>
  <c r="R960" i="16"/>
  <c r="S960" i="16" s="1"/>
  <c r="U960" i="16" s="1"/>
  <c r="R961" i="16"/>
  <c r="S961" i="16" s="1"/>
  <c r="U961" i="16" s="1"/>
  <c r="R962" i="16"/>
  <c r="S962" i="16" s="1"/>
  <c r="R963" i="16"/>
  <c r="S963" i="16" s="1"/>
  <c r="R964" i="16"/>
  <c r="S964" i="16" s="1"/>
  <c r="R965" i="16"/>
  <c r="S965" i="16" s="1"/>
  <c r="R966" i="16"/>
  <c r="S966" i="16" s="1"/>
  <c r="R967" i="16"/>
  <c r="S967" i="16" s="1"/>
  <c r="R968" i="16"/>
  <c r="S968" i="16" s="1"/>
  <c r="R969" i="16"/>
  <c r="S969" i="16" s="1"/>
  <c r="R970" i="16"/>
  <c r="S970" i="16" s="1"/>
  <c r="R971" i="16"/>
  <c r="S971" i="16" s="1"/>
  <c r="R972" i="16"/>
  <c r="S972" i="16" s="1"/>
  <c r="R973" i="16"/>
  <c r="S973" i="16" s="1"/>
  <c r="R974" i="16"/>
  <c r="S974" i="16" s="1"/>
  <c r="R975" i="16"/>
  <c r="S975" i="16" s="1"/>
  <c r="U975" i="16" s="1"/>
  <c r="R976" i="16"/>
  <c r="S976" i="16" s="1"/>
  <c r="R977" i="16"/>
  <c r="S977" i="16" s="1"/>
  <c r="R978" i="16"/>
  <c r="S978" i="16" s="1"/>
  <c r="R979" i="16"/>
  <c r="S979" i="16" s="1"/>
  <c r="R980" i="16"/>
  <c r="S980" i="16" s="1"/>
  <c r="R981" i="16"/>
  <c r="S981" i="16" s="1"/>
  <c r="R982" i="16"/>
  <c r="S982" i="16" s="1"/>
  <c r="R983" i="16"/>
  <c r="S983" i="16" s="1"/>
  <c r="R984" i="16"/>
  <c r="S984" i="16" s="1"/>
  <c r="R985" i="16"/>
  <c r="S985" i="16" s="1"/>
  <c r="R986" i="16"/>
  <c r="S986" i="16" s="1"/>
  <c r="R987" i="16"/>
  <c r="S987" i="16" s="1"/>
  <c r="R988" i="16"/>
  <c r="S988" i="16" s="1"/>
  <c r="R989" i="16"/>
  <c r="S989" i="16" s="1"/>
  <c r="R990" i="16"/>
  <c r="S990" i="16" s="1"/>
  <c r="R991" i="16"/>
  <c r="S991" i="16" s="1"/>
  <c r="R992" i="16"/>
  <c r="S992" i="16" s="1"/>
  <c r="R993" i="16"/>
  <c r="S993" i="16" s="1"/>
  <c r="R994" i="16"/>
  <c r="S994" i="16" s="1"/>
  <c r="R995" i="16"/>
  <c r="S995" i="16" s="1"/>
  <c r="R996" i="16"/>
  <c r="S996" i="16" s="1"/>
  <c r="R997" i="16"/>
  <c r="S997" i="16" s="1"/>
  <c r="R998" i="16"/>
  <c r="S998" i="16" s="1"/>
  <c r="U998" i="16" s="1"/>
  <c r="R999" i="16"/>
  <c r="S999" i="16" s="1"/>
  <c r="R1000" i="16"/>
  <c r="S1000" i="16" s="1"/>
  <c r="R1001" i="16"/>
  <c r="S1001" i="16" s="1"/>
  <c r="R1002" i="16"/>
  <c r="S1002" i="16" s="1"/>
  <c r="U1002" i="16" s="1"/>
  <c r="R1003" i="16"/>
  <c r="S1003" i="16" s="1"/>
  <c r="R1004" i="16"/>
  <c r="S1004" i="16" s="1"/>
  <c r="R1005" i="16"/>
  <c r="S1005" i="16" s="1"/>
  <c r="U1005" i="16" s="1"/>
  <c r="R1006" i="16"/>
  <c r="S1006" i="16" s="1"/>
  <c r="R1007" i="16"/>
  <c r="S1007" i="16" s="1"/>
  <c r="R1008" i="16"/>
  <c r="S1008" i="16" s="1"/>
  <c r="R1009" i="16"/>
  <c r="S1009" i="16" s="1"/>
  <c r="R1010" i="16"/>
  <c r="S1010" i="16" s="1"/>
  <c r="U1010" i="16" s="1"/>
  <c r="R1011" i="16"/>
  <c r="S1011" i="16" s="1"/>
  <c r="R1012" i="16"/>
  <c r="S1012" i="16" s="1"/>
  <c r="R1013" i="16"/>
  <c r="S1013" i="16" s="1"/>
  <c r="R1014" i="16"/>
  <c r="S1014" i="16" s="1"/>
  <c r="R1015" i="16"/>
  <c r="S1015" i="16" s="1"/>
  <c r="R1016" i="16"/>
  <c r="S1016" i="16" s="1"/>
  <c r="R1017" i="16"/>
  <c r="S1017" i="16" s="1"/>
  <c r="R1018" i="16"/>
  <c r="S1018" i="16" s="1"/>
  <c r="R1019" i="16"/>
  <c r="S1019" i="16" s="1"/>
  <c r="R1020" i="16"/>
  <c r="S1020" i="16" s="1"/>
  <c r="R1021" i="16"/>
  <c r="S1021" i="16" s="1"/>
  <c r="U1021" i="16" s="1"/>
  <c r="R1022" i="16"/>
  <c r="S1022" i="16" s="1"/>
  <c r="R1023" i="16"/>
  <c r="S1023" i="16" s="1"/>
  <c r="R1024" i="16"/>
  <c r="S1024" i="16" s="1"/>
  <c r="R1025" i="16"/>
  <c r="S1025" i="16" s="1"/>
  <c r="R1026" i="16"/>
  <c r="S1026" i="16" s="1"/>
  <c r="R1027" i="16"/>
  <c r="S1027" i="16" s="1"/>
  <c r="R1028" i="16"/>
  <c r="S1028" i="16" s="1"/>
  <c r="R1029" i="16"/>
  <c r="S1029" i="16" s="1"/>
  <c r="R1030" i="16"/>
  <c r="S1030" i="16" s="1"/>
  <c r="R1031" i="16"/>
  <c r="S1031" i="16" s="1"/>
  <c r="R1032" i="16"/>
  <c r="S1032" i="16" s="1"/>
  <c r="R1033" i="16"/>
  <c r="S1033" i="16" s="1"/>
  <c r="R1034" i="16"/>
  <c r="S1034" i="16" s="1"/>
  <c r="R1035" i="16"/>
  <c r="S1035" i="16" s="1"/>
  <c r="R1036" i="16"/>
  <c r="S1036" i="16" s="1"/>
  <c r="U1036" i="16" s="1"/>
  <c r="R1037" i="16"/>
  <c r="S1037" i="16" s="1"/>
  <c r="R1038" i="16"/>
  <c r="S1038" i="16" s="1"/>
  <c r="R1039" i="16"/>
  <c r="S1039" i="16" s="1"/>
  <c r="R1040" i="16"/>
  <c r="S1040" i="16" s="1"/>
  <c r="R1041" i="16"/>
  <c r="S1041" i="16" s="1"/>
  <c r="R1042" i="16"/>
  <c r="S1042" i="16" s="1"/>
  <c r="R1043" i="16"/>
  <c r="S1043" i="16" s="1"/>
  <c r="R1044" i="16"/>
  <c r="S1044" i="16" s="1"/>
  <c r="U1044" i="16" s="1"/>
  <c r="R1045" i="16"/>
  <c r="S1045" i="16" s="1"/>
  <c r="R1046" i="16"/>
  <c r="S1046" i="16" s="1"/>
  <c r="R1047" i="16"/>
  <c r="S1047" i="16" s="1"/>
  <c r="R1048" i="16"/>
  <c r="S1048" i="16" s="1"/>
  <c r="R1049" i="16"/>
  <c r="S1049" i="16" s="1"/>
  <c r="R1050" i="16"/>
  <c r="S1050" i="16" s="1"/>
  <c r="R1051" i="16"/>
  <c r="S1051" i="16" s="1"/>
  <c r="R1052" i="16"/>
  <c r="S1052" i="16" s="1"/>
  <c r="R1053" i="16"/>
  <c r="S1053" i="16" s="1"/>
  <c r="R1054" i="16"/>
  <c r="S1054" i="16" s="1"/>
  <c r="R1055" i="16"/>
  <c r="S1055" i="16" s="1"/>
  <c r="R1056" i="16"/>
  <c r="S1056" i="16" s="1"/>
  <c r="R1057" i="16"/>
  <c r="S1057" i="16" s="1"/>
  <c r="R1058" i="16"/>
  <c r="S1058" i="16" s="1"/>
  <c r="U1058" i="16" s="1"/>
  <c r="R1059" i="16"/>
  <c r="S1059" i="16" s="1"/>
  <c r="R1060" i="16"/>
  <c r="S1060" i="16" s="1"/>
  <c r="R1061" i="16"/>
  <c r="S1061" i="16" s="1"/>
  <c r="R1062" i="16"/>
  <c r="S1062" i="16" s="1"/>
  <c r="U1062" i="16" s="1"/>
  <c r="R1063" i="16"/>
  <c r="S1063" i="16" s="1"/>
  <c r="R1064" i="16"/>
  <c r="S1064" i="16" s="1"/>
  <c r="R1065" i="16"/>
  <c r="S1065" i="16" s="1"/>
  <c r="R1066" i="16"/>
  <c r="S1066" i="16" s="1"/>
  <c r="R1067" i="16"/>
  <c r="S1067" i="16" s="1"/>
  <c r="R1068" i="16"/>
  <c r="S1068" i="16" s="1"/>
  <c r="U1068" i="16" s="1"/>
  <c r="R1069" i="16"/>
  <c r="S1069" i="16" s="1"/>
  <c r="R1070" i="16"/>
  <c r="S1070" i="16" s="1"/>
  <c r="R1071" i="16"/>
  <c r="S1071" i="16" s="1"/>
  <c r="R1072" i="16"/>
  <c r="S1072" i="16" s="1"/>
  <c r="R1073" i="16"/>
  <c r="S1073" i="16" s="1"/>
  <c r="R1074" i="16"/>
  <c r="S1074" i="16" s="1"/>
  <c r="R1075" i="16"/>
  <c r="S1075" i="16" s="1"/>
  <c r="R1076" i="16"/>
  <c r="S1076" i="16" s="1"/>
  <c r="R1077" i="16"/>
  <c r="S1077" i="16" s="1"/>
  <c r="R1078" i="16"/>
  <c r="S1078" i="16" s="1"/>
  <c r="U1078" i="16" s="1"/>
  <c r="R1079" i="16"/>
  <c r="S1079" i="16" s="1"/>
  <c r="R1080" i="16"/>
  <c r="S1080" i="16" s="1"/>
  <c r="R1081" i="16"/>
  <c r="S1081" i="16" s="1"/>
  <c r="R1082" i="16"/>
  <c r="S1082" i="16" s="1"/>
  <c r="R1083" i="16"/>
  <c r="S1083" i="16" s="1"/>
  <c r="R1084" i="16"/>
  <c r="S1084" i="16" s="1"/>
  <c r="R1085" i="16"/>
  <c r="S1085" i="16" s="1"/>
  <c r="R1086" i="16"/>
  <c r="S1086" i="16" s="1"/>
  <c r="R1087" i="16"/>
  <c r="S1087" i="16" s="1"/>
  <c r="R1088" i="16"/>
  <c r="S1088" i="16" s="1"/>
  <c r="R1089" i="16"/>
  <c r="S1089" i="16" s="1"/>
  <c r="R1090" i="16"/>
  <c r="S1090" i="16" s="1"/>
  <c r="U1090" i="16" s="1"/>
  <c r="R1091" i="16"/>
  <c r="S1091" i="16" s="1"/>
  <c r="R1092" i="16"/>
  <c r="S1092" i="16" s="1"/>
  <c r="R1093" i="16"/>
  <c r="S1093" i="16" s="1"/>
  <c r="R1094" i="16"/>
  <c r="S1094" i="16" s="1"/>
  <c r="R1095" i="16"/>
  <c r="S1095" i="16" s="1"/>
  <c r="U1095" i="16" s="1"/>
  <c r="R1096" i="16"/>
  <c r="S1096" i="16" s="1"/>
  <c r="R1097" i="16"/>
  <c r="S1097" i="16" s="1"/>
  <c r="R1098" i="16"/>
  <c r="S1098" i="16" s="1"/>
  <c r="R1099" i="16"/>
  <c r="S1099" i="16" s="1"/>
  <c r="U1099" i="16" s="1"/>
  <c r="R1100" i="16"/>
  <c r="S1100" i="16" s="1"/>
  <c r="R1101" i="16"/>
  <c r="S1101" i="16" s="1"/>
  <c r="R1102" i="16"/>
  <c r="S1102" i="16" s="1"/>
  <c r="R1103" i="16"/>
  <c r="S1103" i="16" s="1"/>
  <c r="R1104" i="16"/>
  <c r="S1104" i="16" s="1"/>
  <c r="R1105" i="16"/>
  <c r="S1105" i="16" s="1"/>
  <c r="R1106" i="16"/>
  <c r="S1106" i="16" s="1"/>
  <c r="U1106" i="16" s="1"/>
  <c r="R1107" i="16"/>
  <c r="S1107" i="16" s="1"/>
  <c r="R1108" i="16"/>
  <c r="S1108" i="16" s="1"/>
  <c r="R1109" i="16"/>
  <c r="S1109" i="16" s="1"/>
  <c r="R1110" i="16"/>
  <c r="S1110" i="16" s="1"/>
  <c r="R1111" i="16"/>
  <c r="S1111" i="16" s="1"/>
  <c r="R1112" i="16"/>
  <c r="S1112" i="16" s="1"/>
  <c r="R1113" i="16"/>
  <c r="S1113" i="16" s="1"/>
  <c r="U1113" i="16" s="1"/>
  <c r="R1114" i="16"/>
  <c r="S1114" i="16" s="1"/>
  <c r="R1115" i="16"/>
  <c r="S1115" i="16" s="1"/>
  <c r="R1116" i="16"/>
  <c r="S1116" i="16" s="1"/>
  <c r="R1117" i="16"/>
  <c r="S1117" i="16" s="1"/>
  <c r="R1118" i="16"/>
  <c r="S1118" i="16" s="1"/>
  <c r="R1119" i="16"/>
  <c r="S1119" i="16" s="1"/>
  <c r="R1120" i="16"/>
  <c r="S1120" i="16" s="1"/>
  <c r="R1121" i="16"/>
  <c r="S1121" i="16" s="1"/>
  <c r="R1122" i="16"/>
  <c r="S1122" i="16" s="1"/>
  <c r="R1123" i="16"/>
  <c r="S1123" i="16" s="1"/>
  <c r="R1124" i="16"/>
  <c r="S1124" i="16" s="1"/>
  <c r="R1125" i="16"/>
  <c r="S1125" i="16" s="1"/>
  <c r="R1126" i="16"/>
  <c r="S1126" i="16" s="1"/>
  <c r="U1126" i="16" s="1"/>
  <c r="R1127" i="16"/>
  <c r="S1127" i="16" s="1"/>
  <c r="R1128" i="16"/>
  <c r="S1128" i="16" s="1"/>
  <c r="U1128" i="16" s="1"/>
  <c r="R1129" i="16"/>
  <c r="S1129" i="16" s="1"/>
  <c r="R1130" i="16"/>
  <c r="S1130" i="16" s="1"/>
  <c r="R1131" i="16"/>
  <c r="S1131" i="16" s="1"/>
  <c r="R1132" i="16"/>
  <c r="S1132" i="16" s="1"/>
  <c r="R1133" i="16"/>
  <c r="S1133" i="16" s="1"/>
  <c r="R1134" i="16"/>
  <c r="S1134" i="16" s="1"/>
  <c r="R1135" i="16"/>
  <c r="S1135" i="16" s="1"/>
  <c r="R1136" i="16"/>
  <c r="S1136" i="16" s="1"/>
  <c r="R1137" i="16"/>
  <c r="S1137" i="16" s="1"/>
  <c r="R1138" i="16"/>
  <c r="S1138" i="16" s="1"/>
  <c r="R1139" i="16"/>
  <c r="S1139" i="16" s="1"/>
  <c r="R1140" i="16"/>
  <c r="S1140" i="16" s="1"/>
  <c r="U1140" i="16" s="1"/>
  <c r="R1141" i="16"/>
  <c r="S1141" i="16" s="1"/>
  <c r="R1142" i="16"/>
  <c r="S1142" i="16" s="1"/>
  <c r="U1142" i="16" s="1"/>
  <c r="R1143" i="16"/>
  <c r="S1143" i="16" s="1"/>
  <c r="R1144" i="16"/>
  <c r="S1144" i="16" s="1"/>
  <c r="R1145" i="16"/>
  <c r="S1145" i="16" s="1"/>
  <c r="R1146" i="16"/>
  <c r="S1146" i="16" s="1"/>
  <c r="R1147" i="16"/>
  <c r="S1147" i="16" s="1"/>
  <c r="R1148" i="16"/>
  <c r="S1148" i="16" s="1"/>
  <c r="R1149" i="16"/>
  <c r="S1149" i="16" s="1"/>
  <c r="R1150" i="16"/>
  <c r="S1150" i="16" s="1"/>
  <c r="R1151" i="16"/>
  <c r="S1151" i="16" s="1"/>
  <c r="R1152" i="16"/>
  <c r="S1152" i="16" s="1"/>
  <c r="R1153" i="16"/>
  <c r="S1153" i="16" s="1"/>
  <c r="U1153" i="16" s="1"/>
  <c r="R1154" i="16"/>
  <c r="S1154" i="16" s="1"/>
  <c r="R1155" i="16"/>
  <c r="S1155" i="16" s="1"/>
  <c r="U1155" i="16" s="1"/>
  <c r="R1156" i="16"/>
  <c r="S1156" i="16" s="1"/>
  <c r="R1157" i="16"/>
  <c r="S1157" i="16" s="1"/>
  <c r="R1158" i="16"/>
  <c r="S1158" i="16" s="1"/>
  <c r="R1159" i="16"/>
  <c r="S1159" i="16" s="1"/>
  <c r="R1160" i="16"/>
  <c r="S1160" i="16" s="1"/>
  <c r="R1161" i="16"/>
  <c r="S1161" i="16" s="1"/>
  <c r="R1162" i="16"/>
  <c r="S1162" i="16" s="1"/>
  <c r="R1163" i="16"/>
  <c r="S1163" i="16" s="1"/>
  <c r="R1164" i="16"/>
  <c r="S1164" i="16" s="1"/>
  <c r="R1165" i="16"/>
  <c r="S1165" i="16" s="1"/>
  <c r="R1166" i="16"/>
  <c r="S1166" i="16" s="1"/>
  <c r="R1167" i="16"/>
  <c r="S1167" i="16" s="1"/>
  <c r="R1168" i="16"/>
  <c r="S1168" i="16" s="1"/>
  <c r="R1169" i="16"/>
  <c r="S1169" i="16" s="1"/>
  <c r="R1170" i="16"/>
  <c r="S1170" i="16" s="1"/>
  <c r="R1171" i="16"/>
  <c r="S1171" i="16" s="1"/>
  <c r="U1171" i="16" s="1"/>
  <c r="R1172" i="16"/>
  <c r="S1172" i="16" s="1"/>
  <c r="R1173" i="16"/>
  <c r="S1173" i="16" s="1"/>
  <c r="R1174" i="16"/>
  <c r="S1174" i="16" s="1"/>
  <c r="R1175" i="16"/>
  <c r="S1175" i="16" s="1"/>
  <c r="U1175" i="16" s="1"/>
  <c r="R1176" i="16"/>
  <c r="S1176" i="16" s="1"/>
  <c r="R1177" i="16"/>
  <c r="S1177" i="16" s="1"/>
  <c r="R1178" i="16"/>
  <c r="S1178" i="16" s="1"/>
  <c r="R1179" i="16"/>
  <c r="S1179" i="16" s="1"/>
  <c r="R1180" i="16"/>
  <c r="S1180" i="16" s="1"/>
  <c r="R1181" i="16"/>
  <c r="S1181" i="16" s="1"/>
  <c r="R1182" i="16"/>
  <c r="S1182" i="16" s="1"/>
  <c r="R1183" i="16"/>
  <c r="S1183" i="16" s="1"/>
  <c r="R1184" i="16"/>
  <c r="S1184" i="16" s="1"/>
  <c r="R1185" i="16"/>
  <c r="S1185" i="16" s="1"/>
  <c r="R1186" i="16"/>
  <c r="S1186" i="16" s="1"/>
  <c r="R1187" i="16"/>
  <c r="S1187" i="16" s="1"/>
  <c r="R1188" i="16"/>
  <c r="S1188" i="16" s="1"/>
  <c r="R1189" i="16"/>
  <c r="S1189" i="16" s="1"/>
  <c r="R1190" i="16"/>
  <c r="S1190" i="16" s="1"/>
  <c r="R1191" i="16"/>
  <c r="S1191" i="16" s="1"/>
  <c r="U1191" i="16" s="1"/>
  <c r="R1192" i="16"/>
  <c r="S1192" i="16" s="1"/>
  <c r="R1193" i="16"/>
  <c r="S1193" i="16" s="1"/>
  <c r="R1194" i="16"/>
  <c r="S1194" i="16" s="1"/>
  <c r="R1195" i="16"/>
  <c r="S1195" i="16" s="1"/>
  <c r="R1196" i="16"/>
  <c r="S1196" i="16" s="1"/>
  <c r="U1196" i="16" s="1"/>
  <c r="R1197" i="16"/>
  <c r="S1197" i="16" s="1"/>
  <c r="R1198" i="16"/>
  <c r="S1198" i="16" s="1"/>
  <c r="R1199" i="16"/>
  <c r="S1199" i="16" s="1"/>
  <c r="R1200" i="16"/>
  <c r="S1200" i="16" s="1"/>
  <c r="R1201" i="16"/>
  <c r="S1201" i="16" s="1"/>
  <c r="U1201" i="16" s="1"/>
  <c r="R1202" i="16"/>
  <c r="S1202" i="16" s="1"/>
  <c r="R1203" i="16"/>
  <c r="S1203" i="16" s="1"/>
  <c r="R1204" i="16"/>
  <c r="S1204" i="16" s="1"/>
  <c r="R1205" i="16"/>
  <c r="S1205" i="16" s="1"/>
  <c r="R1206" i="16"/>
  <c r="S1206" i="16" s="1"/>
  <c r="R1207" i="16"/>
  <c r="S1207" i="16" s="1"/>
  <c r="R1208" i="16"/>
  <c r="S1208" i="16" s="1"/>
  <c r="R1209" i="16"/>
  <c r="S1209" i="16" s="1"/>
  <c r="R1210" i="16"/>
  <c r="S1210" i="16" s="1"/>
  <c r="R1211" i="16"/>
  <c r="S1211" i="16" s="1"/>
  <c r="R1212" i="16"/>
  <c r="S1212" i="16" s="1"/>
  <c r="R1213" i="16"/>
  <c r="S1213" i="16" s="1"/>
  <c r="R1214" i="16"/>
  <c r="S1214" i="16" s="1"/>
  <c r="R1215" i="16"/>
  <c r="S1215" i="16" s="1"/>
  <c r="U1215" i="16" s="1"/>
  <c r="R1216" i="16"/>
  <c r="S1216" i="16" s="1"/>
  <c r="R1217" i="16"/>
  <c r="S1217" i="16" s="1"/>
  <c r="R1218" i="16"/>
  <c r="S1218" i="16" s="1"/>
  <c r="R1219" i="16"/>
  <c r="S1219" i="16" s="1"/>
  <c r="R1220" i="16"/>
  <c r="S1220" i="16" s="1"/>
  <c r="R1221" i="16"/>
  <c r="S1221" i="16" s="1"/>
  <c r="R1222" i="16"/>
  <c r="S1222" i="16" s="1"/>
  <c r="R1223" i="16"/>
  <c r="S1223" i="16" s="1"/>
  <c r="R1224" i="16"/>
  <c r="S1224" i="16" s="1"/>
  <c r="R1225" i="16"/>
  <c r="S1225" i="16" s="1"/>
  <c r="R1226" i="16"/>
  <c r="S1226" i="16" s="1"/>
  <c r="R1227" i="16"/>
  <c r="S1227" i="16" s="1"/>
  <c r="R1228" i="16"/>
  <c r="S1228" i="16" s="1"/>
  <c r="R1229" i="16"/>
  <c r="S1229" i="16" s="1"/>
  <c r="R1230" i="16"/>
  <c r="S1230" i="16" s="1"/>
  <c r="R1231" i="16"/>
  <c r="S1231" i="16" s="1"/>
  <c r="R1232" i="16"/>
  <c r="S1232" i="16" s="1"/>
  <c r="R1233" i="16"/>
  <c r="S1233" i="16" s="1"/>
  <c r="R1234" i="16"/>
  <c r="S1234" i="16" s="1"/>
  <c r="R1235" i="16"/>
  <c r="S1235" i="16" s="1"/>
  <c r="R1236" i="16"/>
  <c r="S1236" i="16" s="1"/>
  <c r="R1237" i="16"/>
  <c r="S1237" i="16" s="1"/>
  <c r="R1238" i="16"/>
  <c r="S1238" i="16" s="1"/>
  <c r="R1239" i="16"/>
  <c r="S1239" i="16" s="1"/>
  <c r="R1240" i="16"/>
  <c r="S1240" i="16" s="1"/>
  <c r="R1241" i="16"/>
  <c r="S1241" i="16" s="1"/>
  <c r="R1242" i="16"/>
  <c r="S1242" i="16" s="1"/>
  <c r="R1243" i="16"/>
  <c r="S1243" i="16" s="1"/>
  <c r="R1244" i="16"/>
  <c r="S1244" i="16" s="1"/>
  <c r="R1245" i="16"/>
  <c r="S1245" i="16" s="1"/>
  <c r="R1246" i="16"/>
  <c r="S1246" i="16" s="1"/>
  <c r="R1247" i="16"/>
  <c r="S1247" i="16" s="1"/>
  <c r="R1248" i="16"/>
  <c r="S1248" i="16" s="1"/>
  <c r="R1249" i="16"/>
  <c r="S1249" i="16" s="1"/>
  <c r="R1250" i="16"/>
  <c r="S1250" i="16" s="1"/>
  <c r="R1251" i="16"/>
  <c r="S1251" i="16" s="1"/>
  <c r="R1252" i="16"/>
  <c r="S1252" i="16" s="1"/>
  <c r="R1253" i="16"/>
  <c r="S1253" i="16" s="1"/>
  <c r="R1254" i="16"/>
  <c r="S1254" i="16" s="1"/>
  <c r="R1255" i="16"/>
  <c r="S1255" i="16" s="1"/>
  <c r="R1256" i="16"/>
  <c r="S1256" i="16" s="1"/>
  <c r="R1257" i="16"/>
  <c r="S1257" i="16" s="1"/>
  <c r="U1257" i="16" s="1"/>
  <c r="R1258" i="16"/>
  <c r="S1258" i="16" s="1"/>
  <c r="R1259" i="16"/>
  <c r="S1259" i="16" s="1"/>
  <c r="R1260" i="16"/>
  <c r="S1260" i="16" s="1"/>
  <c r="R1261" i="16"/>
  <c r="S1261" i="16" s="1"/>
  <c r="R1262" i="16"/>
  <c r="S1262" i="16" s="1"/>
  <c r="R1263" i="16"/>
  <c r="S1263" i="16" s="1"/>
  <c r="R1264" i="16"/>
  <c r="S1264" i="16" s="1"/>
  <c r="R1265" i="16"/>
  <c r="S1265" i="16" s="1"/>
  <c r="R1266" i="16"/>
  <c r="S1266" i="16" s="1"/>
  <c r="R1267" i="16"/>
  <c r="S1267" i="16" s="1"/>
  <c r="R1268" i="16"/>
  <c r="S1268" i="16" s="1"/>
  <c r="R1269" i="16"/>
  <c r="S1269" i="16" s="1"/>
  <c r="R1270" i="16"/>
  <c r="S1270" i="16" s="1"/>
  <c r="R1271" i="16"/>
  <c r="S1271" i="16" s="1"/>
  <c r="R1272" i="16"/>
  <c r="S1272" i="16" s="1"/>
  <c r="R1273" i="16"/>
  <c r="S1273" i="16" s="1"/>
  <c r="R1274" i="16"/>
  <c r="S1274" i="16" s="1"/>
  <c r="R1275" i="16"/>
  <c r="S1275" i="16" s="1"/>
  <c r="R1276" i="16"/>
  <c r="S1276" i="16" s="1"/>
  <c r="R1277" i="16"/>
  <c r="S1277" i="16" s="1"/>
  <c r="R1278" i="16"/>
  <c r="S1278" i="16" s="1"/>
  <c r="R1279" i="16"/>
  <c r="S1279" i="16" s="1"/>
  <c r="R1280" i="16"/>
  <c r="S1280" i="16" s="1"/>
  <c r="R1281" i="16"/>
  <c r="S1281" i="16" s="1"/>
  <c r="R1282" i="16"/>
  <c r="S1282" i="16" s="1"/>
  <c r="R1283" i="16"/>
  <c r="S1283" i="16" s="1"/>
  <c r="R1284" i="16"/>
  <c r="S1284" i="16" s="1"/>
  <c r="R1285" i="16"/>
  <c r="S1285" i="16" s="1"/>
  <c r="R1286" i="16"/>
  <c r="S1286" i="16" s="1"/>
  <c r="R1287" i="16"/>
  <c r="S1287" i="16" s="1"/>
  <c r="R1288" i="16"/>
  <c r="S1288" i="16" s="1"/>
  <c r="R1289" i="16"/>
  <c r="S1289" i="16" s="1"/>
  <c r="R1290" i="16"/>
  <c r="S1290" i="16" s="1"/>
  <c r="R1291" i="16"/>
  <c r="S1291" i="16" s="1"/>
  <c r="R1292" i="16"/>
  <c r="S1292" i="16" s="1"/>
  <c r="R1293" i="16"/>
  <c r="S1293" i="16" s="1"/>
  <c r="R1294" i="16"/>
  <c r="S1294" i="16" s="1"/>
  <c r="R1295" i="16"/>
  <c r="S1295" i="16" s="1"/>
  <c r="R1296" i="16"/>
  <c r="S1296" i="16" s="1"/>
  <c r="R1297" i="16"/>
  <c r="S1297" i="16" s="1"/>
  <c r="R1298" i="16"/>
  <c r="S1298" i="16" s="1"/>
  <c r="R1299" i="16"/>
  <c r="S1299" i="16" s="1"/>
  <c r="R1300" i="16"/>
  <c r="S1300" i="16" s="1"/>
  <c r="U1300" i="16" s="1"/>
  <c r="R1301" i="16"/>
  <c r="S1301" i="16" s="1"/>
  <c r="R1302" i="16"/>
  <c r="S1302" i="16" s="1"/>
  <c r="R1303" i="16"/>
  <c r="S1303" i="16" s="1"/>
  <c r="R1304" i="16"/>
  <c r="S1304" i="16" s="1"/>
  <c r="R1305" i="16"/>
  <c r="S1305" i="16" s="1"/>
  <c r="R1306" i="16"/>
  <c r="S1306" i="16" s="1"/>
  <c r="R1307" i="16"/>
  <c r="S1307" i="16" s="1"/>
  <c r="R1308" i="16"/>
  <c r="S1308" i="16" s="1"/>
  <c r="R1309" i="16"/>
  <c r="S1309" i="16" s="1"/>
  <c r="R1310" i="16"/>
  <c r="S1310" i="16" s="1"/>
  <c r="R1311" i="16"/>
  <c r="S1311" i="16" s="1"/>
  <c r="R1312" i="16"/>
  <c r="S1312" i="16" s="1"/>
  <c r="R1313" i="16"/>
  <c r="S1313" i="16" s="1"/>
  <c r="R1314" i="16"/>
  <c r="S1314" i="16" s="1"/>
  <c r="U1314" i="16" s="1"/>
  <c r="R1315" i="16"/>
  <c r="S1315" i="16" s="1"/>
  <c r="R1316" i="16"/>
  <c r="S1316" i="16" s="1"/>
  <c r="R1317" i="16"/>
  <c r="S1317" i="16" s="1"/>
  <c r="R1318" i="16"/>
  <c r="S1318" i="16" s="1"/>
  <c r="R1319" i="16"/>
  <c r="S1319" i="16" s="1"/>
  <c r="R1320" i="16"/>
  <c r="S1320" i="16" s="1"/>
  <c r="R1321" i="16"/>
  <c r="S1321" i="16" s="1"/>
  <c r="R1322" i="16"/>
  <c r="S1322" i="16" s="1"/>
  <c r="R1323" i="16"/>
  <c r="S1323" i="16" s="1"/>
  <c r="R1324" i="16"/>
  <c r="S1324" i="16" s="1"/>
  <c r="R1325" i="16"/>
  <c r="S1325" i="16" s="1"/>
  <c r="R1326" i="16"/>
  <c r="S1326" i="16" s="1"/>
  <c r="R1327" i="16"/>
  <c r="S1327" i="16" s="1"/>
  <c r="R1328" i="16"/>
  <c r="S1328" i="16" s="1"/>
  <c r="R1329" i="16"/>
  <c r="S1329" i="16" s="1"/>
  <c r="R1330" i="16"/>
  <c r="S1330" i="16" s="1"/>
  <c r="R1331" i="16"/>
  <c r="S1331" i="16" s="1"/>
  <c r="R1332" i="16"/>
  <c r="S1332" i="16" s="1"/>
  <c r="R1333" i="16"/>
  <c r="S1333" i="16" s="1"/>
  <c r="R1334" i="16"/>
  <c r="S1334" i="16" s="1"/>
  <c r="R1335" i="16"/>
  <c r="S1335" i="16" s="1"/>
  <c r="R1336" i="16"/>
  <c r="S1336" i="16" s="1"/>
  <c r="R1337" i="16"/>
  <c r="S1337" i="16" s="1"/>
  <c r="R1338" i="16"/>
  <c r="S1338" i="16" s="1"/>
  <c r="R1339" i="16"/>
  <c r="S1339" i="16" s="1"/>
  <c r="R1340" i="16"/>
  <c r="S1340" i="16" s="1"/>
  <c r="R1341" i="16"/>
  <c r="S1341" i="16" s="1"/>
  <c r="R1342" i="16"/>
  <c r="S1342" i="16" s="1"/>
  <c r="U1342" i="16" s="1"/>
  <c r="R1343" i="16"/>
  <c r="S1343" i="16" s="1"/>
  <c r="R1344" i="16"/>
  <c r="S1344" i="16" s="1"/>
  <c r="R1345" i="16"/>
  <c r="S1345" i="16" s="1"/>
  <c r="R1346" i="16"/>
  <c r="S1346" i="16" s="1"/>
  <c r="R1347" i="16"/>
  <c r="S1347" i="16" s="1"/>
  <c r="R1348" i="16"/>
  <c r="S1348" i="16" s="1"/>
  <c r="R1349" i="16"/>
  <c r="S1349" i="16" s="1"/>
  <c r="R1350" i="16"/>
  <c r="S1350" i="16" s="1"/>
  <c r="R1351" i="16"/>
  <c r="S1351" i="16" s="1"/>
  <c r="R1352" i="16"/>
  <c r="S1352" i="16" s="1"/>
  <c r="R1353" i="16"/>
  <c r="S1353" i="16" s="1"/>
  <c r="R1354" i="16"/>
  <c r="S1354" i="16" s="1"/>
  <c r="R1355" i="16"/>
  <c r="S1355" i="16" s="1"/>
  <c r="R1356" i="16"/>
  <c r="S1356" i="16" s="1"/>
  <c r="R1357" i="16"/>
  <c r="S1357" i="16" s="1"/>
  <c r="R1358" i="16"/>
  <c r="S1358" i="16" s="1"/>
  <c r="R1359" i="16"/>
  <c r="S1359" i="16" s="1"/>
  <c r="R1360" i="16"/>
  <c r="S1360" i="16" s="1"/>
  <c r="R1361" i="16"/>
  <c r="S1361" i="16" s="1"/>
  <c r="R1362" i="16"/>
  <c r="S1362" i="16" s="1"/>
  <c r="R1363" i="16"/>
  <c r="S1363" i="16" s="1"/>
  <c r="R1364" i="16"/>
  <c r="S1364" i="16" s="1"/>
  <c r="R1365" i="16"/>
  <c r="S1365" i="16" s="1"/>
  <c r="R1366" i="16"/>
  <c r="S1366" i="16" s="1"/>
  <c r="R1367" i="16"/>
  <c r="S1367" i="16" s="1"/>
  <c r="R1368" i="16"/>
  <c r="S1368" i="16" s="1"/>
  <c r="R1369" i="16"/>
  <c r="S1369" i="16" s="1"/>
  <c r="R1370" i="16"/>
  <c r="S1370" i="16" s="1"/>
  <c r="R1371" i="16"/>
  <c r="S1371" i="16" s="1"/>
  <c r="R1372" i="16"/>
  <c r="S1372" i="16" s="1"/>
  <c r="R1373" i="16"/>
  <c r="S1373" i="16" s="1"/>
  <c r="R1374" i="16"/>
  <c r="S1374" i="16" s="1"/>
  <c r="R1375" i="16"/>
  <c r="S1375" i="16" s="1"/>
  <c r="R1376" i="16"/>
  <c r="S1376" i="16" s="1"/>
  <c r="U1376" i="16" s="1"/>
  <c r="R1377" i="16"/>
  <c r="S1377" i="16" s="1"/>
  <c r="U1377" i="16" s="1"/>
  <c r="R1378" i="16"/>
  <c r="S1378" i="16" s="1"/>
  <c r="R1379" i="16"/>
  <c r="S1379" i="16" s="1"/>
  <c r="R1380" i="16"/>
  <c r="S1380" i="16" s="1"/>
  <c r="R1381" i="16"/>
  <c r="S1381" i="16" s="1"/>
  <c r="R1382" i="16"/>
  <c r="S1382" i="16" s="1"/>
  <c r="U1382" i="16" s="1"/>
  <c r="R1383" i="16"/>
  <c r="S1383" i="16" s="1"/>
  <c r="R1384" i="16"/>
  <c r="S1384" i="16" s="1"/>
  <c r="R1385" i="16"/>
  <c r="S1385" i="16" s="1"/>
  <c r="R1386" i="16"/>
  <c r="S1386" i="16" s="1"/>
  <c r="R1387" i="16"/>
  <c r="S1387" i="16" s="1"/>
  <c r="R1388" i="16"/>
  <c r="S1388" i="16" s="1"/>
  <c r="R1389" i="16"/>
  <c r="S1389" i="16" s="1"/>
  <c r="R1390" i="16"/>
  <c r="S1390" i="16" s="1"/>
  <c r="R1391" i="16"/>
  <c r="S1391" i="16" s="1"/>
  <c r="R1392" i="16"/>
  <c r="S1392" i="16" s="1"/>
  <c r="R1393" i="16"/>
  <c r="S1393" i="16" s="1"/>
  <c r="R1394" i="16"/>
  <c r="S1394" i="16" s="1"/>
  <c r="R1395" i="16"/>
  <c r="S1395" i="16" s="1"/>
  <c r="R1396" i="16"/>
  <c r="S1396" i="16" s="1"/>
  <c r="R1397" i="16"/>
  <c r="S1397" i="16" s="1"/>
  <c r="R1398" i="16"/>
  <c r="S1398" i="16" s="1"/>
  <c r="R1399" i="16"/>
  <c r="S1399" i="16" s="1"/>
  <c r="R1400" i="16"/>
  <c r="S1400" i="16" s="1"/>
  <c r="R1401" i="16"/>
  <c r="S1401" i="16" s="1"/>
  <c r="R1402" i="16"/>
  <c r="S1402" i="16" s="1"/>
  <c r="R1403" i="16"/>
  <c r="S1403" i="16" s="1"/>
  <c r="R1404" i="16"/>
  <c r="S1404" i="16" s="1"/>
  <c r="R1405" i="16"/>
  <c r="S1405" i="16" s="1"/>
  <c r="R1406" i="16"/>
  <c r="S1406" i="16" s="1"/>
  <c r="R1407" i="16"/>
  <c r="S1407" i="16" s="1"/>
  <c r="R1408" i="16"/>
  <c r="S1408" i="16" s="1"/>
  <c r="R1409" i="16"/>
  <c r="S1409" i="16" s="1"/>
  <c r="R1410" i="16"/>
  <c r="S1410" i="16" s="1"/>
  <c r="R1411" i="16"/>
  <c r="S1411" i="16" s="1"/>
  <c r="R1412" i="16"/>
  <c r="S1412" i="16" s="1"/>
  <c r="R1413" i="16"/>
  <c r="S1413" i="16" s="1"/>
  <c r="R1414" i="16"/>
  <c r="S1414" i="16" s="1"/>
  <c r="R1415" i="16"/>
  <c r="S1415" i="16" s="1"/>
  <c r="R1416" i="16"/>
  <c r="S1416" i="16" s="1"/>
  <c r="R1417" i="16"/>
  <c r="S1417" i="16" s="1"/>
  <c r="R1418" i="16"/>
  <c r="S1418" i="16" s="1"/>
  <c r="R1419" i="16"/>
  <c r="S1419" i="16" s="1"/>
  <c r="R1420" i="16"/>
  <c r="S1420" i="16" s="1"/>
  <c r="R1421" i="16"/>
  <c r="S1421" i="16" s="1"/>
  <c r="R1422" i="16"/>
  <c r="S1422" i="16" s="1"/>
  <c r="R1423" i="16"/>
  <c r="S1423" i="16" s="1"/>
  <c r="R1424" i="16"/>
  <c r="S1424" i="16" s="1"/>
  <c r="U1424" i="16" s="1"/>
  <c r="R1425" i="16"/>
  <c r="S1425" i="16" s="1"/>
  <c r="R1426" i="16"/>
  <c r="S1426" i="16" s="1"/>
  <c r="R1427" i="16"/>
  <c r="S1427" i="16" s="1"/>
  <c r="R1428" i="16"/>
  <c r="S1428" i="16" s="1"/>
  <c r="R1429" i="16"/>
  <c r="S1429" i="16" s="1"/>
  <c r="R1430" i="16"/>
  <c r="S1430" i="16" s="1"/>
  <c r="R1431" i="16"/>
  <c r="S1431" i="16" s="1"/>
  <c r="R1432" i="16"/>
  <c r="S1432" i="16" s="1"/>
  <c r="R1433" i="16"/>
  <c r="S1433" i="16" s="1"/>
  <c r="R1434" i="16"/>
  <c r="S1434" i="16" s="1"/>
  <c r="R1435" i="16"/>
  <c r="S1435" i="16" s="1"/>
  <c r="R1436" i="16"/>
  <c r="S1436" i="16" s="1"/>
  <c r="R1437" i="16"/>
  <c r="S1437" i="16" s="1"/>
  <c r="R1438" i="16"/>
  <c r="S1438" i="16" s="1"/>
  <c r="R1439" i="16"/>
  <c r="S1439" i="16" s="1"/>
  <c r="R1440" i="16"/>
  <c r="S1440" i="16" s="1"/>
  <c r="R1441" i="16"/>
  <c r="S1441" i="16" s="1"/>
  <c r="R1442" i="16"/>
  <c r="S1442" i="16" s="1"/>
  <c r="R1443" i="16"/>
  <c r="S1443" i="16" s="1"/>
  <c r="R1444" i="16"/>
  <c r="S1444" i="16" s="1"/>
  <c r="R1445" i="16"/>
  <c r="S1445" i="16" s="1"/>
  <c r="R1446" i="16"/>
  <c r="S1446" i="16" s="1"/>
  <c r="R1447" i="16"/>
  <c r="S1447" i="16" s="1"/>
  <c r="R1448" i="16"/>
  <c r="S1448" i="16" s="1"/>
  <c r="R1449" i="16"/>
  <c r="S1449" i="16" s="1"/>
  <c r="R1450" i="16"/>
  <c r="S1450" i="16" s="1"/>
  <c r="R1451" i="16"/>
  <c r="S1451" i="16" s="1"/>
  <c r="R1452" i="16"/>
  <c r="S1452" i="16" s="1"/>
  <c r="R1453" i="16"/>
  <c r="S1453" i="16" s="1"/>
  <c r="R1454" i="16"/>
  <c r="S1454" i="16" s="1"/>
  <c r="R1455" i="16"/>
  <c r="S1455" i="16" s="1"/>
  <c r="R1456" i="16"/>
  <c r="S1456" i="16" s="1"/>
  <c r="R1457" i="16"/>
  <c r="S1457" i="16" s="1"/>
  <c r="R1458" i="16"/>
  <c r="S1458" i="16" s="1"/>
  <c r="R1459" i="16"/>
  <c r="S1459" i="16" s="1"/>
  <c r="R1460" i="16"/>
  <c r="S1460" i="16" s="1"/>
  <c r="R1461" i="16"/>
  <c r="S1461" i="16" s="1"/>
  <c r="R1462" i="16"/>
  <c r="S1462" i="16" s="1"/>
  <c r="R1463" i="16"/>
  <c r="S1463" i="16" s="1"/>
  <c r="R1464" i="16"/>
  <c r="S1464" i="16" s="1"/>
  <c r="R1465" i="16"/>
  <c r="S1465" i="16" s="1"/>
  <c r="R1466" i="16"/>
  <c r="S1466" i="16" s="1"/>
  <c r="R1467" i="16"/>
  <c r="S1467" i="16" s="1"/>
  <c r="R1468" i="16"/>
  <c r="S1468" i="16" s="1"/>
  <c r="R1469" i="16"/>
  <c r="S1469" i="16" s="1"/>
  <c r="R1470" i="16"/>
  <c r="S1470" i="16" s="1"/>
  <c r="R1471" i="16"/>
  <c r="S1471" i="16" s="1"/>
  <c r="R1472" i="16"/>
  <c r="S1472" i="16" s="1"/>
  <c r="R1473" i="16"/>
  <c r="S1473" i="16" s="1"/>
  <c r="R1474" i="16"/>
  <c r="S1474" i="16" s="1"/>
  <c r="R1475" i="16"/>
  <c r="S1475" i="16" s="1"/>
  <c r="R1476" i="16"/>
  <c r="S1476" i="16" s="1"/>
  <c r="U1476" i="16" s="1"/>
  <c r="R1477" i="16"/>
  <c r="S1477" i="16" s="1"/>
  <c r="U1477" i="16" s="1"/>
  <c r="R1478" i="16"/>
  <c r="S1478" i="16" s="1"/>
  <c r="R1479" i="16"/>
  <c r="S1479" i="16" s="1"/>
  <c r="R1480" i="16"/>
  <c r="S1480" i="16" s="1"/>
  <c r="R1481" i="16"/>
  <c r="S1481" i="16" s="1"/>
  <c r="R1482" i="16"/>
  <c r="S1482" i="16" s="1"/>
  <c r="R1483" i="16"/>
  <c r="S1483" i="16" s="1"/>
  <c r="R1484" i="16"/>
  <c r="S1484" i="16" s="1"/>
  <c r="U1484" i="16" s="1"/>
  <c r="R1485" i="16"/>
  <c r="S1485" i="16" s="1"/>
  <c r="R1486" i="16"/>
  <c r="S1486" i="16" s="1"/>
  <c r="R1487" i="16"/>
  <c r="S1487" i="16" s="1"/>
  <c r="R1488" i="16"/>
  <c r="S1488" i="16" s="1"/>
  <c r="R1489" i="16"/>
  <c r="S1489" i="16" s="1"/>
  <c r="R1490" i="16"/>
  <c r="S1490" i="16" s="1"/>
  <c r="R1491" i="16"/>
  <c r="S1491" i="16" s="1"/>
  <c r="R1492" i="16"/>
  <c r="S1492" i="16" s="1"/>
  <c r="R1493" i="16"/>
  <c r="S1493" i="16" s="1"/>
  <c r="R1494" i="16"/>
  <c r="S1494" i="16" s="1"/>
  <c r="R1495" i="16"/>
  <c r="S1495" i="16" s="1"/>
  <c r="R1496" i="16"/>
  <c r="S1496" i="16" s="1"/>
  <c r="R1497" i="16"/>
  <c r="S1497" i="16" s="1"/>
  <c r="R1498" i="16"/>
  <c r="S1498" i="16" s="1"/>
  <c r="R1499" i="16"/>
  <c r="S1499" i="16" s="1"/>
  <c r="R1500" i="16"/>
  <c r="S1500" i="16" s="1"/>
  <c r="R1501" i="16"/>
  <c r="S1501" i="16" s="1"/>
  <c r="R1502" i="16"/>
  <c r="S1502" i="16" s="1"/>
  <c r="R1503" i="16"/>
  <c r="S1503" i="16" s="1"/>
  <c r="R1504" i="16"/>
  <c r="S1504" i="16" s="1"/>
  <c r="R1505" i="16"/>
  <c r="S1505" i="16" s="1"/>
  <c r="R1506" i="16"/>
  <c r="S1506" i="16" s="1"/>
  <c r="R1507" i="16"/>
  <c r="S1507" i="16" s="1"/>
  <c r="R1508" i="16"/>
  <c r="S1508" i="16" s="1"/>
  <c r="R1509" i="16"/>
  <c r="S1509" i="16" s="1"/>
  <c r="U1509" i="16" s="1"/>
  <c r="R1510" i="16"/>
  <c r="S1510" i="16" s="1"/>
  <c r="R1511" i="16"/>
  <c r="S1511" i="16" s="1"/>
  <c r="R1512" i="16"/>
  <c r="S1512" i="16" s="1"/>
  <c r="R1513" i="16"/>
  <c r="S1513" i="16" s="1"/>
  <c r="U1513" i="16" s="1"/>
  <c r="R1514" i="16"/>
  <c r="S1514" i="16" s="1"/>
  <c r="R1515" i="16"/>
  <c r="S1515" i="16" s="1"/>
  <c r="R1516" i="16"/>
  <c r="S1516" i="16" s="1"/>
  <c r="R1517" i="16"/>
  <c r="S1517" i="16" s="1"/>
  <c r="R1518" i="16"/>
  <c r="S1518" i="16" s="1"/>
  <c r="R1519" i="16"/>
  <c r="S1519" i="16" s="1"/>
  <c r="R1520" i="16"/>
  <c r="S1520" i="16" s="1"/>
  <c r="R1521" i="16"/>
  <c r="S1521" i="16" s="1"/>
  <c r="R1522" i="16"/>
  <c r="S1522" i="16" s="1"/>
  <c r="R1523" i="16"/>
  <c r="S1523" i="16" s="1"/>
  <c r="R1524" i="16"/>
  <c r="S1524" i="16" s="1"/>
  <c r="R1525" i="16"/>
  <c r="S1525" i="16" s="1"/>
  <c r="R1526" i="16"/>
  <c r="S1526" i="16" s="1"/>
  <c r="R1527" i="16"/>
  <c r="S1527" i="16" s="1"/>
  <c r="R1528" i="16"/>
  <c r="S1528" i="16" s="1"/>
  <c r="U1528" i="16" s="1"/>
  <c r="R1529" i="16"/>
  <c r="S1529" i="16" s="1"/>
  <c r="R1530" i="16"/>
  <c r="S1530" i="16" s="1"/>
  <c r="R1531" i="16"/>
  <c r="S1531" i="16" s="1"/>
  <c r="R1532" i="16"/>
  <c r="S1532" i="16" s="1"/>
  <c r="R1533" i="16"/>
  <c r="S1533" i="16" s="1"/>
  <c r="R1534" i="16"/>
  <c r="S1534" i="16" s="1"/>
  <c r="R1535" i="16"/>
  <c r="S1535" i="16" s="1"/>
  <c r="R1536" i="16"/>
  <c r="S1536" i="16" s="1"/>
  <c r="R1537" i="16"/>
  <c r="S1537" i="16" s="1"/>
  <c r="R1538" i="16"/>
  <c r="S1538" i="16" s="1"/>
  <c r="R1539" i="16"/>
  <c r="S1539" i="16" s="1"/>
  <c r="R1540" i="16"/>
  <c r="S1540" i="16" s="1"/>
  <c r="R1541" i="16"/>
  <c r="S1541" i="16" s="1"/>
  <c r="R1542" i="16"/>
  <c r="S1542" i="16" s="1"/>
  <c r="R1543" i="16"/>
  <c r="S1543" i="16" s="1"/>
  <c r="R1544" i="16"/>
  <c r="S1544" i="16" s="1"/>
  <c r="R1545" i="16"/>
  <c r="S1545" i="16" s="1"/>
  <c r="R1546" i="16"/>
  <c r="S1546" i="16" s="1"/>
  <c r="R1547" i="16"/>
  <c r="S1547" i="16" s="1"/>
  <c r="R1548" i="16"/>
  <c r="S1548" i="16" s="1"/>
  <c r="R1549" i="16"/>
  <c r="S1549" i="16" s="1"/>
  <c r="R1550" i="16"/>
  <c r="S1550" i="16" s="1"/>
  <c r="R1551" i="16"/>
  <c r="S1551" i="16" s="1"/>
  <c r="R1552" i="16"/>
  <c r="S1552" i="16" s="1"/>
  <c r="R1553" i="16"/>
  <c r="S1553" i="16" s="1"/>
  <c r="R1554" i="16"/>
  <c r="S1554" i="16" s="1"/>
  <c r="R1555" i="16"/>
  <c r="S1555" i="16" s="1"/>
  <c r="R1556" i="16"/>
  <c r="S1556" i="16" s="1"/>
  <c r="R1557" i="16"/>
  <c r="S1557" i="16" s="1"/>
  <c r="R1558" i="16"/>
  <c r="S1558" i="16" s="1"/>
  <c r="R1559" i="16"/>
  <c r="S1559" i="16" s="1"/>
  <c r="R1560" i="16"/>
  <c r="S1560" i="16" s="1"/>
  <c r="R1561" i="16"/>
  <c r="S1561" i="16" s="1"/>
  <c r="R1562" i="16"/>
  <c r="S1562" i="16" s="1"/>
  <c r="R1563" i="16"/>
  <c r="S1563" i="16" s="1"/>
  <c r="R1564" i="16"/>
  <c r="S1564" i="16" s="1"/>
  <c r="R1565" i="16"/>
  <c r="S1565" i="16" s="1"/>
  <c r="R1566" i="16"/>
  <c r="S1566" i="16" s="1"/>
  <c r="R1567" i="16"/>
  <c r="S1567" i="16" s="1"/>
  <c r="U1567" i="16" s="1"/>
  <c r="R1568" i="16"/>
  <c r="S1568" i="16" s="1"/>
  <c r="R1569" i="16"/>
  <c r="S1569" i="16" s="1"/>
  <c r="R1570" i="16"/>
  <c r="S1570" i="16" s="1"/>
  <c r="R1571" i="16"/>
  <c r="S1571" i="16" s="1"/>
  <c r="R1572" i="16"/>
  <c r="S1572" i="16" s="1"/>
  <c r="R1573" i="16"/>
  <c r="S1573" i="16" s="1"/>
  <c r="R1574" i="16"/>
  <c r="S1574" i="16" s="1"/>
  <c r="U1574" i="16" s="1"/>
  <c r="R1575" i="16"/>
  <c r="S1575" i="16" s="1"/>
  <c r="R1576" i="16"/>
  <c r="S1576" i="16" s="1"/>
  <c r="R1577" i="16"/>
  <c r="S1577" i="16" s="1"/>
  <c r="R1578" i="16"/>
  <c r="S1578" i="16" s="1"/>
  <c r="R1579" i="16"/>
  <c r="S1579" i="16" s="1"/>
  <c r="R1580" i="16"/>
  <c r="S1580" i="16" s="1"/>
  <c r="R1581" i="16"/>
  <c r="S1581" i="16" s="1"/>
  <c r="R1582" i="16"/>
  <c r="S1582" i="16" s="1"/>
  <c r="R1583" i="16"/>
  <c r="S1583" i="16" s="1"/>
  <c r="R1584" i="16"/>
  <c r="S1584" i="16" s="1"/>
  <c r="R1585" i="16"/>
  <c r="S1585" i="16" s="1"/>
  <c r="R1586" i="16"/>
  <c r="S1586" i="16" s="1"/>
  <c r="R1587" i="16"/>
  <c r="S1587" i="16" s="1"/>
  <c r="R1588" i="16"/>
  <c r="S1588" i="16" s="1"/>
  <c r="R1589" i="16"/>
  <c r="S1589" i="16" s="1"/>
  <c r="R1590" i="16"/>
  <c r="S1590" i="16" s="1"/>
  <c r="R1591" i="16"/>
  <c r="S1591" i="16" s="1"/>
  <c r="R1592" i="16"/>
  <c r="S1592" i="16" s="1"/>
  <c r="R1593" i="16"/>
  <c r="S1593" i="16" s="1"/>
  <c r="R1594" i="16"/>
  <c r="S1594" i="16" s="1"/>
  <c r="R1595" i="16"/>
  <c r="S1595" i="16" s="1"/>
  <c r="R1596" i="16"/>
  <c r="S1596" i="16" s="1"/>
  <c r="R1597" i="16"/>
  <c r="S1597" i="16" s="1"/>
  <c r="U1597" i="16" s="1"/>
  <c r="R1598" i="16"/>
  <c r="S1598" i="16" s="1"/>
  <c r="R1599" i="16"/>
  <c r="S1599" i="16" s="1"/>
  <c r="R1600" i="16"/>
  <c r="S1600" i="16" s="1"/>
  <c r="R1601" i="16"/>
  <c r="S1601" i="16" s="1"/>
  <c r="R1602" i="16"/>
  <c r="S1602" i="16" s="1"/>
  <c r="R1603" i="16"/>
  <c r="S1603" i="16" s="1"/>
  <c r="R1604" i="16"/>
  <c r="S1604" i="16" s="1"/>
  <c r="U1604" i="16" s="1"/>
  <c r="R1605" i="16"/>
  <c r="S1605" i="16" s="1"/>
  <c r="R1606" i="16"/>
  <c r="S1606" i="16" s="1"/>
  <c r="R1607" i="16"/>
  <c r="S1607" i="16" s="1"/>
  <c r="R1608" i="16"/>
  <c r="S1608" i="16" s="1"/>
  <c r="R1609" i="16"/>
  <c r="S1609" i="16" s="1"/>
  <c r="R1610" i="16"/>
  <c r="S1610" i="16" s="1"/>
  <c r="R1611" i="16"/>
  <c r="S1611" i="16" s="1"/>
  <c r="R1612" i="16"/>
  <c r="S1612" i="16" s="1"/>
  <c r="R1613" i="16"/>
  <c r="S1613" i="16" s="1"/>
  <c r="U1613" i="16" s="1"/>
  <c r="R1614" i="16"/>
  <c r="S1614" i="16" s="1"/>
  <c r="U1614" i="16" s="1"/>
  <c r="R1615" i="16"/>
  <c r="S1615" i="16" s="1"/>
  <c r="R1616" i="16"/>
  <c r="S1616" i="16" s="1"/>
  <c r="R1617" i="16"/>
  <c r="S1617" i="16" s="1"/>
  <c r="R1618" i="16"/>
  <c r="S1618" i="16" s="1"/>
  <c r="R1619" i="16"/>
  <c r="S1619" i="16" s="1"/>
  <c r="R1620" i="16"/>
  <c r="S1620" i="16" s="1"/>
  <c r="R1621" i="16"/>
  <c r="S1621" i="16" s="1"/>
  <c r="R1622" i="16"/>
  <c r="S1622" i="16" s="1"/>
  <c r="R1623" i="16"/>
  <c r="S1623" i="16" s="1"/>
  <c r="R1624" i="16"/>
  <c r="S1624" i="16" s="1"/>
  <c r="R1625" i="16"/>
  <c r="S1625" i="16" s="1"/>
  <c r="R1626" i="16"/>
  <c r="S1626" i="16" s="1"/>
  <c r="R1627" i="16"/>
  <c r="S1627" i="16" s="1"/>
  <c r="R1628" i="16"/>
  <c r="S1628" i="16" s="1"/>
  <c r="R1629" i="16"/>
  <c r="S1629" i="16" s="1"/>
  <c r="R1630" i="16"/>
  <c r="S1630" i="16" s="1"/>
  <c r="R1631" i="16"/>
  <c r="S1631" i="16" s="1"/>
  <c r="R1632" i="16"/>
  <c r="S1632" i="16" s="1"/>
  <c r="R1633" i="16"/>
  <c r="S1633" i="16" s="1"/>
  <c r="R1634" i="16"/>
  <c r="S1634" i="16" s="1"/>
  <c r="R1635" i="16"/>
  <c r="S1635" i="16" s="1"/>
  <c r="R1636" i="16"/>
  <c r="S1636" i="16" s="1"/>
  <c r="U1636" i="16" s="1"/>
  <c r="R1637" i="16"/>
  <c r="S1637" i="16" s="1"/>
  <c r="R1638" i="16"/>
  <c r="S1638" i="16" s="1"/>
  <c r="R1639" i="16"/>
  <c r="S1639" i="16" s="1"/>
  <c r="R1640" i="16"/>
  <c r="S1640" i="16" s="1"/>
  <c r="R1641" i="16"/>
  <c r="S1641" i="16" s="1"/>
  <c r="R1642" i="16"/>
  <c r="S1642" i="16" s="1"/>
  <c r="R1643" i="16"/>
  <c r="S1643" i="16" s="1"/>
  <c r="R1644" i="16"/>
  <c r="S1644" i="16" s="1"/>
  <c r="R1645" i="16"/>
  <c r="S1645" i="16" s="1"/>
  <c r="R1646" i="16"/>
  <c r="S1646" i="16" s="1"/>
  <c r="R1647" i="16"/>
  <c r="S1647" i="16" s="1"/>
  <c r="R1648" i="16"/>
  <c r="S1648" i="16" s="1"/>
  <c r="R1649" i="16"/>
  <c r="S1649" i="16" s="1"/>
  <c r="R1650" i="16"/>
  <c r="S1650" i="16" s="1"/>
  <c r="R1651" i="16"/>
  <c r="S1651" i="16" s="1"/>
  <c r="R1652" i="16"/>
  <c r="S1652" i="16" s="1"/>
  <c r="R1653" i="16"/>
  <c r="S1653" i="16" s="1"/>
  <c r="R1654" i="16"/>
  <c r="S1654" i="16" s="1"/>
  <c r="R1655" i="16"/>
  <c r="S1655" i="16" s="1"/>
  <c r="R1656" i="16"/>
  <c r="S1656" i="16" s="1"/>
  <c r="R1657" i="16"/>
  <c r="S1657" i="16" s="1"/>
  <c r="R1658" i="16"/>
  <c r="S1658" i="16" s="1"/>
  <c r="R1659" i="16"/>
  <c r="S1659" i="16" s="1"/>
  <c r="R1660" i="16"/>
  <c r="S1660" i="16" s="1"/>
  <c r="R1661" i="16"/>
  <c r="S1661" i="16" s="1"/>
  <c r="R1662" i="16"/>
  <c r="S1662" i="16" s="1"/>
  <c r="R1663" i="16"/>
  <c r="S1663" i="16" s="1"/>
  <c r="R1664" i="16"/>
  <c r="S1664" i="16" s="1"/>
  <c r="R1665" i="16"/>
  <c r="S1665" i="16" s="1"/>
  <c r="R1666" i="16"/>
  <c r="S1666" i="16" s="1"/>
  <c r="R1667" i="16"/>
  <c r="S1667" i="16" s="1"/>
  <c r="R1668" i="16"/>
  <c r="S1668" i="16" s="1"/>
  <c r="R1669" i="16"/>
  <c r="S1669" i="16" s="1"/>
  <c r="R1670" i="16"/>
  <c r="S1670" i="16" s="1"/>
  <c r="R1671" i="16"/>
  <c r="S1671" i="16" s="1"/>
  <c r="R1672" i="16"/>
  <c r="S1672" i="16" s="1"/>
  <c r="R1673" i="16"/>
  <c r="S1673" i="16" s="1"/>
  <c r="R1674" i="16"/>
  <c r="S1674" i="16" s="1"/>
  <c r="R1675" i="16"/>
  <c r="S1675" i="16" s="1"/>
  <c r="R1676" i="16"/>
  <c r="S1676" i="16" s="1"/>
  <c r="R1677" i="16"/>
  <c r="S1677" i="16" s="1"/>
  <c r="R1678" i="16"/>
  <c r="S1678" i="16" s="1"/>
  <c r="R1679" i="16"/>
  <c r="S1679" i="16" s="1"/>
  <c r="R1680" i="16"/>
  <c r="S1680" i="16" s="1"/>
  <c r="R1681" i="16"/>
  <c r="S1681" i="16" s="1"/>
  <c r="R1682" i="16"/>
  <c r="S1682" i="16" s="1"/>
  <c r="U1682" i="16" s="1"/>
  <c r="R1683" i="16"/>
  <c r="S1683" i="16" s="1"/>
  <c r="R1684" i="16"/>
  <c r="S1684" i="16" s="1"/>
  <c r="R1685" i="16"/>
  <c r="S1685" i="16" s="1"/>
  <c r="R1686" i="16"/>
  <c r="S1686" i="16" s="1"/>
  <c r="R1687" i="16"/>
  <c r="S1687" i="16" s="1"/>
  <c r="R1688" i="16"/>
  <c r="S1688" i="16" s="1"/>
  <c r="R1689" i="16"/>
  <c r="S1689" i="16" s="1"/>
  <c r="R1690" i="16"/>
  <c r="S1690" i="16" s="1"/>
  <c r="R1691" i="16"/>
  <c r="S1691" i="16" s="1"/>
  <c r="R1692" i="16"/>
  <c r="S1692" i="16" s="1"/>
  <c r="R1693" i="16"/>
  <c r="S1693" i="16" s="1"/>
  <c r="R1694" i="16"/>
  <c r="S1694" i="16" s="1"/>
  <c r="R1695" i="16"/>
  <c r="S1695" i="16" s="1"/>
  <c r="R1696" i="16"/>
  <c r="S1696" i="16" s="1"/>
  <c r="R1697" i="16"/>
  <c r="S1697" i="16" s="1"/>
  <c r="R1698" i="16"/>
  <c r="S1698" i="16" s="1"/>
  <c r="R1699" i="16"/>
  <c r="S1699" i="16" s="1"/>
  <c r="R1700" i="16"/>
  <c r="S1700" i="16" s="1"/>
  <c r="R1701" i="16"/>
  <c r="S1701" i="16" s="1"/>
  <c r="R1702" i="16"/>
  <c r="S1702" i="16" s="1"/>
  <c r="R1703" i="16"/>
  <c r="S1703" i="16" s="1"/>
  <c r="R1704" i="16"/>
  <c r="S1704" i="16" s="1"/>
  <c r="R1705" i="16"/>
  <c r="S1705" i="16" s="1"/>
  <c r="R1706" i="16"/>
  <c r="S1706" i="16" s="1"/>
  <c r="U1706" i="16" s="1"/>
  <c r="R1707" i="16"/>
  <c r="S1707" i="16" s="1"/>
  <c r="U1707" i="16" s="1"/>
  <c r="R1708" i="16"/>
  <c r="S1708" i="16" s="1"/>
  <c r="R1709" i="16"/>
  <c r="S1709" i="16" s="1"/>
  <c r="R1710" i="16"/>
  <c r="S1710" i="16" s="1"/>
  <c r="R1711" i="16"/>
  <c r="S1711" i="16" s="1"/>
  <c r="R1712" i="16"/>
  <c r="S1712" i="16" s="1"/>
  <c r="R1713" i="16"/>
  <c r="S1713" i="16" s="1"/>
  <c r="R1714" i="16"/>
  <c r="S1714" i="16" s="1"/>
  <c r="R1715" i="16"/>
  <c r="S1715" i="16" s="1"/>
  <c r="R1716" i="16"/>
  <c r="S1716" i="16" s="1"/>
  <c r="R1717" i="16"/>
  <c r="S1717" i="16" s="1"/>
  <c r="R1718" i="16"/>
  <c r="S1718" i="16" s="1"/>
  <c r="R1719" i="16"/>
  <c r="S1719" i="16" s="1"/>
  <c r="R1720" i="16"/>
  <c r="S1720" i="16" s="1"/>
  <c r="R1721" i="16"/>
  <c r="S1721" i="16" s="1"/>
  <c r="R1722" i="16"/>
  <c r="S1722" i="16" s="1"/>
  <c r="R1723" i="16"/>
  <c r="S1723" i="16" s="1"/>
  <c r="R1724" i="16"/>
  <c r="S1724" i="16" s="1"/>
  <c r="R1725" i="16"/>
  <c r="S1725" i="16" s="1"/>
  <c r="R1726" i="16"/>
  <c r="S1726" i="16" s="1"/>
  <c r="R1727" i="16"/>
  <c r="S1727" i="16" s="1"/>
  <c r="R1728" i="16"/>
  <c r="S1728" i="16" s="1"/>
  <c r="R1729" i="16"/>
  <c r="S1729" i="16" s="1"/>
  <c r="R1730" i="16"/>
  <c r="S1730" i="16" s="1"/>
  <c r="R1731" i="16"/>
  <c r="S1731" i="16" s="1"/>
  <c r="R1732" i="16"/>
  <c r="S1732" i="16" s="1"/>
  <c r="R1733" i="16"/>
  <c r="S1733" i="16" s="1"/>
  <c r="R1734" i="16"/>
  <c r="S1734" i="16" s="1"/>
  <c r="R1735" i="16"/>
  <c r="S1735" i="16" s="1"/>
  <c r="R1736" i="16"/>
  <c r="S1736" i="16" s="1"/>
  <c r="R1737" i="16"/>
  <c r="S1737" i="16" s="1"/>
  <c r="U1737" i="16" s="1"/>
  <c r="R1738" i="16"/>
  <c r="S1738" i="16" s="1"/>
  <c r="R1739" i="16"/>
  <c r="S1739" i="16" s="1"/>
  <c r="R1740" i="16"/>
  <c r="S1740" i="16" s="1"/>
  <c r="R1741" i="16"/>
  <c r="S1741" i="16" s="1"/>
  <c r="R1742" i="16"/>
  <c r="S1742" i="16" s="1"/>
  <c r="R1743" i="16"/>
  <c r="S1743" i="16" s="1"/>
  <c r="R1744" i="16"/>
  <c r="S1744" i="16" s="1"/>
  <c r="R1745" i="16"/>
  <c r="S1745" i="16" s="1"/>
  <c r="R1746" i="16"/>
  <c r="S1746" i="16" s="1"/>
  <c r="R1747" i="16"/>
  <c r="S1747" i="16" s="1"/>
  <c r="R1748" i="16"/>
  <c r="S1748" i="16" s="1"/>
  <c r="R1749" i="16"/>
  <c r="S1749" i="16" s="1"/>
  <c r="R1750" i="16"/>
  <c r="S1750" i="16" s="1"/>
  <c r="R1751" i="16"/>
  <c r="S1751" i="16" s="1"/>
  <c r="R1752" i="16"/>
  <c r="S1752" i="16" s="1"/>
  <c r="R1753" i="16"/>
  <c r="S1753" i="16" s="1"/>
  <c r="R1754" i="16"/>
  <c r="S1754" i="16" s="1"/>
  <c r="R1755" i="16"/>
  <c r="S1755" i="16" s="1"/>
  <c r="R1756" i="16"/>
  <c r="S1756" i="16" s="1"/>
  <c r="R1757" i="16"/>
  <c r="S1757" i="16" s="1"/>
  <c r="R1758" i="16"/>
  <c r="S1758" i="16" s="1"/>
  <c r="R1759" i="16"/>
  <c r="S1759" i="16" s="1"/>
  <c r="R1760" i="16"/>
  <c r="S1760" i="16" s="1"/>
  <c r="R1761" i="16"/>
  <c r="S1761" i="16" s="1"/>
  <c r="R1762" i="16"/>
  <c r="S1762" i="16" s="1"/>
  <c r="R1763" i="16"/>
  <c r="S1763" i="16" s="1"/>
  <c r="R1764" i="16"/>
  <c r="S1764" i="16" s="1"/>
  <c r="R1765" i="16"/>
  <c r="S1765" i="16" s="1"/>
  <c r="R1766" i="16"/>
  <c r="S1766" i="16" s="1"/>
  <c r="R1767" i="16"/>
  <c r="S1767" i="16" s="1"/>
  <c r="R1768" i="16"/>
  <c r="S1768" i="16" s="1"/>
  <c r="R1769" i="16"/>
  <c r="S1769" i="16" s="1"/>
  <c r="R1770" i="16"/>
  <c r="S1770" i="16" s="1"/>
  <c r="R1771" i="16"/>
  <c r="S1771" i="16" s="1"/>
  <c r="R1772" i="16"/>
  <c r="S1772" i="16" s="1"/>
  <c r="R1773" i="16"/>
  <c r="S1773" i="16" s="1"/>
  <c r="R1774" i="16"/>
  <c r="S1774" i="16" s="1"/>
  <c r="R1775" i="16"/>
  <c r="S1775" i="16" s="1"/>
  <c r="R1776" i="16"/>
  <c r="S1776" i="16" s="1"/>
  <c r="R1777" i="16"/>
  <c r="S1777" i="16" s="1"/>
  <c r="R1778" i="16"/>
  <c r="S1778" i="16" s="1"/>
  <c r="R1779" i="16"/>
  <c r="S1779" i="16" s="1"/>
  <c r="R1780" i="16"/>
  <c r="S1780" i="16" s="1"/>
  <c r="R1781" i="16"/>
  <c r="S1781" i="16" s="1"/>
  <c r="R1782" i="16"/>
  <c r="S1782" i="16" s="1"/>
  <c r="R1783" i="16"/>
  <c r="S1783" i="16" s="1"/>
  <c r="R1784" i="16"/>
  <c r="S1784" i="16" s="1"/>
  <c r="R1785" i="16"/>
  <c r="S1785" i="16" s="1"/>
  <c r="R1786" i="16"/>
  <c r="S1786" i="16" s="1"/>
  <c r="R1787" i="16"/>
  <c r="S1787" i="16" s="1"/>
  <c r="R1788" i="16"/>
  <c r="S1788" i="16" s="1"/>
  <c r="R1789" i="16"/>
  <c r="S1789" i="16" s="1"/>
  <c r="R1790" i="16"/>
  <c r="S1790" i="16" s="1"/>
  <c r="R1791" i="16"/>
  <c r="S1791" i="16" s="1"/>
  <c r="R1792" i="16"/>
  <c r="S1792" i="16" s="1"/>
  <c r="R1793" i="16"/>
  <c r="S1793" i="16" s="1"/>
  <c r="R1794" i="16"/>
  <c r="S1794" i="16" s="1"/>
  <c r="R1795" i="16"/>
  <c r="S1795" i="16" s="1"/>
  <c r="R1796" i="16"/>
  <c r="S1796" i="16" s="1"/>
  <c r="R1797" i="16"/>
  <c r="S1797" i="16" s="1"/>
  <c r="R1798" i="16"/>
  <c r="S1798" i="16" s="1"/>
  <c r="R1799" i="16"/>
  <c r="S1799" i="16" s="1"/>
  <c r="R1800" i="16"/>
  <c r="S1800" i="16" s="1"/>
  <c r="R1801" i="16"/>
  <c r="S1801" i="16" s="1"/>
  <c r="R1802" i="16"/>
  <c r="S1802" i="16" s="1"/>
  <c r="R1803" i="16"/>
  <c r="S1803" i="16" s="1"/>
  <c r="R1804" i="16"/>
  <c r="S1804" i="16" s="1"/>
  <c r="R1805" i="16"/>
  <c r="S1805" i="16" s="1"/>
  <c r="U1805" i="16" s="1"/>
  <c r="R1806" i="16"/>
  <c r="S1806" i="16" s="1"/>
  <c r="R1807" i="16"/>
  <c r="S1807" i="16" s="1"/>
  <c r="R1808" i="16"/>
  <c r="S1808" i="16" s="1"/>
  <c r="R1809" i="16"/>
  <c r="S1809" i="16" s="1"/>
  <c r="U1809" i="16" s="1"/>
  <c r="R1810" i="16"/>
  <c r="S1810" i="16" s="1"/>
  <c r="R1811" i="16"/>
  <c r="S1811" i="16" s="1"/>
  <c r="R1812" i="16"/>
  <c r="S1812" i="16" s="1"/>
  <c r="R1813" i="16"/>
  <c r="S1813" i="16" s="1"/>
  <c r="R1814" i="16"/>
  <c r="S1814" i="16" s="1"/>
  <c r="R1815" i="16"/>
  <c r="S1815" i="16" s="1"/>
  <c r="R1816" i="16"/>
  <c r="S1816" i="16" s="1"/>
  <c r="R1817" i="16"/>
  <c r="S1817" i="16" s="1"/>
  <c r="R1818" i="16"/>
  <c r="S1818" i="16" s="1"/>
  <c r="U1818" i="16" s="1"/>
  <c r="R1819" i="16"/>
  <c r="S1819" i="16" s="1"/>
  <c r="R1820" i="16"/>
  <c r="S1820" i="16" s="1"/>
  <c r="U1820" i="16" s="1"/>
  <c r="R1821" i="16"/>
  <c r="S1821" i="16" s="1"/>
  <c r="U1821" i="16" s="1"/>
  <c r="R1822" i="16"/>
  <c r="S1822" i="16" s="1"/>
  <c r="R1823" i="16"/>
  <c r="S1823" i="16" s="1"/>
  <c r="R1824" i="16"/>
  <c r="S1824" i="16" s="1"/>
  <c r="R1825" i="16"/>
  <c r="S1825" i="16" s="1"/>
  <c r="R1826" i="16"/>
  <c r="S1826" i="16" s="1"/>
  <c r="R1827" i="16"/>
  <c r="S1827" i="16" s="1"/>
  <c r="R1828" i="16"/>
  <c r="S1828" i="16" s="1"/>
  <c r="R1829" i="16"/>
  <c r="S1829" i="16" s="1"/>
  <c r="R1830" i="16"/>
  <c r="S1830" i="16" s="1"/>
  <c r="R1831" i="16"/>
  <c r="S1831" i="16" s="1"/>
  <c r="R1832" i="16"/>
  <c r="S1832" i="16" s="1"/>
  <c r="R1833" i="16"/>
  <c r="S1833" i="16" s="1"/>
  <c r="R1834" i="16"/>
  <c r="S1834" i="16" s="1"/>
  <c r="R1835" i="16"/>
  <c r="S1835" i="16" s="1"/>
  <c r="R1836" i="16"/>
  <c r="S1836" i="16" s="1"/>
  <c r="R1837" i="16"/>
  <c r="S1837" i="16" s="1"/>
  <c r="R1838" i="16"/>
  <c r="S1838" i="16" s="1"/>
  <c r="R1839" i="16"/>
  <c r="S1839" i="16" s="1"/>
  <c r="R1840" i="16"/>
  <c r="S1840" i="16" s="1"/>
  <c r="R1841" i="16"/>
  <c r="S1841" i="16" s="1"/>
  <c r="U1841" i="16" s="1"/>
  <c r="R1842" i="16"/>
  <c r="S1842" i="16" s="1"/>
  <c r="R1843" i="16"/>
  <c r="S1843" i="16" s="1"/>
  <c r="R1844" i="16"/>
  <c r="S1844" i="16" s="1"/>
  <c r="R1845" i="16"/>
  <c r="S1845" i="16" s="1"/>
  <c r="R1846" i="16"/>
  <c r="S1846" i="16" s="1"/>
  <c r="R1847" i="16"/>
  <c r="S1847" i="16" s="1"/>
  <c r="R1848" i="16"/>
  <c r="S1848" i="16" s="1"/>
  <c r="R1849" i="16"/>
  <c r="S1849" i="16" s="1"/>
  <c r="R1850" i="16"/>
  <c r="S1850" i="16" s="1"/>
  <c r="R1851" i="16"/>
  <c r="S1851" i="16" s="1"/>
  <c r="R1852" i="16"/>
  <c r="S1852" i="16" s="1"/>
  <c r="R1853" i="16"/>
  <c r="S1853" i="16" s="1"/>
  <c r="U1853" i="16" s="1"/>
  <c r="R1854" i="16"/>
  <c r="S1854" i="16" s="1"/>
  <c r="U1854" i="16" s="1"/>
  <c r="R1855" i="16"/>
  <c r="S1855" i="16" s="1"/>
  <c r="R1856" i="16"/>
  <c r="S1856" i="16" s="1"/>
  <c r="R1857" i="16"/>
  <c r="S1857" i="16" s="1"/>
  <c r="R1858" i="16"/>
  <c r="S1858" i="16" s="1"/>
  <c r="R1859" i="16"/>
  <c r="S1859" i="16" s="1"/>
  <c r="U1859" i="16" s="1"/>
  <c r="R1860" i="16"/>
  <c r="S1860" i="16" s="1"/>
  <c r="R1861" i="16"/>
  <c r="S1861" i="16" s="1"/>
  <c r="R1862" i="16"/>
  <c r="S1862" i="16" s="1"/>
  <c r="R1863" i="16"/>
  <c r="S1863" i="16" s="1"/>
  <c r="R1864" i="16"/>
  <c r="S1864" i="16" s="1"/>
  <c r="R1865" i="16"/>
  <c r="S1865" i="16" s="1"/>
  <c r="R1866" i="16"/>
  <c r="S1866" i="16" s="1"/>
  <c r="R1867" i="16"/>
  <c r="S1867" i="16" s="1"/>
  <c r="R1868" i="16"/>
  <c r="S1868" i="16" s="1"/>
  <c r="R1869" i="16"/>
  <c r="S1869" i="16" s="1"/>
  <c r="R1870" i="16"/>
  <c r="S1870" i="16" s="1"/>
  <c r="R1871" i="16"/>
  <c r="S1871" i="16" s="1"/>
  <c r="R1872" i="16"/>
  <c r="S1872" i="16" s="1"/>
  <c r="R1873" i="16"/>
  <c r="S1873" i="16" s="1"/>
  <c r="R1874" i="16"/>
  <c r="S1874" i="16" s="1"/>
  <c r="R1875" i="16"/>
  <c r="S1875" i="16" s="1"/>
  <c r="R1876" i="16"/>
  <c r="S1876" i="16" s="1"/>
  <c r="R1877" i="16"/>
  <c r="S1877" i="16" s="1"/>
  <c r="R1878" i="16"/>
  <c r="S1878" i="16" s="1"/>
  <c r="R1879" i="16"/>
  <c r="S1879" i="16" s="1"/>
  <c r="R1880" i="16"/>
  <c r="S1880" i="16" s="1"/>
  <c r="R1881" i="16"/>
  <c r="S1881" i="16" s="1"/>
  <c r="R1882" i="16"/>
  <c r="S1882" i="16" s="1"/>
  <c r="R1883" i="16"/>
  <c r="S1883" i="16" s="1"/>
  <c r="R1884" i="16"/>
  <c r="S1884" i="16" s="1"/>
  <c r="R1885" i="16"/>
  <c r="S1885" i="16" s="1"/>
  <c r="R1886" i="16"/>
  <c r="S1886" i="16" s="1"/>
  <c r="R1887" i="16"/>
  <c r="S1887" i="16" s="1"/>
  <c r="R1888" i="16"/>
  <c r="S1888" i="16" s="1"/>
  <c r="R1889" i="16"/>
  <c r="S1889" i="16" s="1"/>
  <c r="R1890" i="16"/>
  <c r="S1890" i="16" s="1"/>
  <c r="R1891" i="16"/>
  <c r="S1891" i="16" s="1"/>
  <c r="R1892" i="16"/>
  <c r="S1892" i="16" s="1"/>
  <c r="U1892" i="16" s="1"/>
  <c r="R1893" i="16"/>
  <c r="S1893" i="16" s="1"/>
  <c r="R1894" i="16"/>
  <c r="S1894" i="16" s="1"/>
  <c r="R1895" i="16"/>
  <c r="S1895" i="16" s="1"/>
  <c r="R1896" i="16"/>
  <c r="S1896" i="16" s="1"/>
  <c r="U1896" i="16" s="1"/>
  <c r="R1897" i="16"/>
  <c r="S1897" i="16" s="1"/>
  <c r="R1898" i="16"/>
  <c r="S1898" i="16" s="1"/>
  <c r="R1899" i="16"/>
  <c r="S1899" i="16" s="1"/>
  <c r="R1900" i="16"/>
  <c r="S1900" i="16" s="1"/>
  <c r="U1900" i="16" s="1"/>
  <c r="R1901" i="16"/>
  <c r="S1901" i="16" s="1"/>
  <c r="R1902" i="16"/>
  <c r="S1902" i="16" s="1"/>
  <c r="U1902" i="16" s="1"/>
  <c r="R1903" i="16"/>
  <c r="S1903" i="16" s="1"/>
  <c r="R1904" i="16"/>
  <c r="S1904" i="16" s="1"/>
  <c r="R1905" i="16"/>
  <c r="S1905" i="16" s="1"/>
  <c r="R1906" i="16"/>
  <c r="S1906" i="16" s="1"/>
  <c r="R1907" i="16"/>
  <c r="S1907" i="16" s="1"/>
  <c r="R1908" i="16"/>
  <c r="S1908" i="16" s="1"/>
  <c r="R1909" i="16"/>
  <c r="S1909" i="16" s="1"/>
  <c r="R1910" i="16"/>
  <c r="S1910" i="16" s="1"/>
  <c r="R1911" i="16"/>
  <c r="S1911" i="16" s="1"/>
  <c r="R1912" i="16"/>
  <c r="S1912" i="16" s="1"/>
  <c r="R1913" i="16"/>
  <c r="S1913" i="16" s="1"/>
  <c r="R1914" i="16"/>
  <c r="S1914" i="16" s="1"/>
  <c r="R1915" i="16"/>
  <c r="S1915" i="16" s="1"/>
  <c r="R1916" i="16"/>
  <c r="S1916" i="16" s="1"/>
  <c r="R1917" i="16"/>
  <c r="S1917" i="16" s="1"/>
  <c r="R1918" i="16"/>
  <c r="S1918" i="16" s="1"/>
  <c r="R1919" i="16"/>
  <c r="S1919" i="16" s="1"/>
  <c r="R1920" i="16"/>
  <c r="S1920" i="16" s="1"/>
  <c r="R1921" i="16"/>
  <c r="S1921" i="16" s="1"/>
  <c r="R1922" i="16"/>
  <c r="S1922" i="16" s="1"/>
  <c r="R1923" i="16"/>
  <c r="S1923" i="16" s="1"/>
  <c r="R1924" i="16"/>
  <c r="S1924" i="16" s="1"/>
  <c r="R1925" i="16"/>
  <c r="S1925" i="16" s="1"/>
  <c r="R1926" i="16"/>
  <c r="S1926" i="16" s="1"/>
  <c r="R1927" i="16"/>
  <c r="S1927" i="16" s="1"/>
  <c r="U1927" i="16" s="1"/>
  <c r="R1928" i="16"/>
  <c r="S1928" i="16" s="1"/>
  <c r="R1929" i="16"/>
  <c r="S1929" i="16" s="1"/>
  <c r="U1929" i="16" s="1"/>
  <c r="R1930" i="16"/>
  <c r="S1930" i="16" s="1"/>
  <c r="U1930" i="16" s="1"/>
  <c r="R1931" i="16"/>
  <c r="S1931" i="16" s="1"/>
  <c r="U1931" i="16" s="1"/>
  <c r="R1932" i="16"/>
  <c r="S1932" i="16" s="1"/>
  <c r="R1933" i="16"/>
  <c r="S1933" i="16" s="1"/>
  <c r="R1934" i="16"/>
  <c r="S1934" i="16" s="1"/>
  <c r="R1935" i="16"/>
  <c r="S1935" i="16" s="1"/>
  <c r="R1936" i="16"/>
  <c r="S1936" i="16" s="1"/>
  <c r="R1937" i="16"/>
  <c r="S1937" i="16" s="1"/>
  <c r="R1938" i="16"/>
  <c r="S1938" i="16" s="1"/>
  <c r="R1939" i="16"/>
  <c r="S1939" i="16" s="1"/>
  <c r="R1940" i="16"/>
  <c r="S1940" i="16" s="1"/>
  <c r="R1941" i="16"/>
  <c r="S1941" i="16" s="1"/>
  <c r="R1942" i="16"/>
  <c r="S1942" i="16" s="1"/>
  <c r="R1943" i="16"/>
  <c r="S1943" i="16" s="1"/>
  <c r="U1943" i="16" s="1"/>
  <c r="R1944" i="16"/>
  <c r="S1944" i="16" s="1"/>
  <c r="R1945" i="16"/>
  <c r="S1945" i="16" s="1"/>
  <c r="R1946" i="16"/>
  <c r="S1946" i="16" s="1"/>
  <c r="R1947" i="16"/>
  <c r="S1947" i="16" s="1"/>
  <c r="R1948" i="16"/>
  <c r="S1948" i="16" s="1"/>
  <c r="R1949" i="16"/>
  <c r="S1949" i="16" s="1"/>
  <c r="R1950" i="16"/>
  <c r="S1950" i="16" s="1"/>
  <c r="R1951" i="16"/>
  <c r="S1951" i="16" s="1"/>
  <c r="U1951" i="16" s="1"/>
  <c r="R1952" i="16"/>
  <c r="S1952" i="16" s="1"/>
  <c r="R1953" i="16"/>
  <c r="S1953" i="16" s="1"/>
  <c r="R1954" i="16"/>
  <c r="S1954" i="16" s="1"/>
  <c r="R1955" i="16"/>
  <c r="S1955" i="16" s="1"/>
  <c r="R1956" i="16"/>
  <c r="S1956" i="16" s="1"/>
  <c r="R1957" i="16"/>
  <c r="S1957" i="16" s="1"/>
  <c r="R1958" i="16"/>
  <c r="S1958" i="16" s="1"/>
  <c r="R1959" i="16"/>
  <c r="S1959" i="16" s="1"/>
  <c r="R1960" i="16"/>
  <c r="S1960" i="16" s="1"/>
  <c r="R1961" i="16"/>
  <c r="S1961" i="16" s="1"/>
  <c r="U1961" i="16" s="1"/>
  <c r="R1962" i="16"/>
  <c r="S1962" i="16" s="1"/>
  <c r="R1963" i="16"/>
  <c r="S1963" i="16" s="1"/>
  <c r="R1964" i="16"/>
  <c r="S1964" i="16" s="1"/>
  <c r="R1965" i="16"/>
  <c r="S1965" i="16" s="1"/>
  <c r="R1966" i="16"/>
  <c r="S1966" i="16" s="1"/>
  <c r="R1967" i="16"/>
  <c r="S1967" i="16" s="1"/>
  <c r="R1968" i="16"/>
  <c r="S1968" i="16" s="1"/>
  <c r="R1969" i="16"/>
  <c r="S1969" i="16" s="1"/>
  <c r="U1969" i="16" s="1"/>
  <c r="R1970" i="16"/>
  <c r="S1970" i="16" s="1"/>
  <c r="R1971" i="16"/>
  <c r="S1971" i="16" s="1"/>
  <c r="R1972" i="16"/>
  <c r="S1972" i="16" s="1"/>
  <c r="R1973" i="16"/>
  <c r="S1973" i="16" s="1"/>
  <c r="R1974" i="16"/>
  <c r="S1974" i="16" s="1"/>
  <c r="U1974" i="16" s="1"/>
  <c r="R1975" i="16"/>
  <c r="S1975" i="16" s="1"/>
  <c r="R1976" i="16"/>
  <c r="S1976" i="16" s="1"/>
  <c r="R1977" i="16"/>
  <c r="S1977" i="16" s="1"/>
  <c r="U1977" i="16" s="1"/>
  <c r="R1978" i="16"/>
  <c r="S1978" i="16" s="1"/>
  <c r="R1979" i="16"/>
  <c r="S1979" i="16" s="1"/>
  <c r="R1980" i="16"/>
  <c r="S1980" i="16" s="1"/>
  <c r="R1981" i="16"/>
  <c r="S1981" i="16" s="1"/>
  <c r="R1982" i="16"/>
  <c r="S1982" i="16" s="1"/>
  <c r="R1983" i="16"/>
  <c r="S1983" i="16" s="1"/>
  <c r="R1984" i="16"/>
  <c r="S1984" i="16" s="1"/>
  <c r="R1985" i="16"/>
  <c r="S1985" i="16" s="1"/>
  <c r="U1985" i="16" s="1"/>
  <c r="R1986" i="16"/>
  <c r="S1986" i="16" s="1"/>
  <c r="U1986" i="16" s="1"/>
  <c r="R1987" i="16"/>
  <c r="S1987" i="16" s="1"/>
  <c r="R1988" i="16"/>
  <c r="S1988" i="16" s="1"/>
  <c r="R1989" i="16"/>
  <c r="S1989" i="16" s="1"/>
  <c r="U1989" i="16" s="1"/>
  <c r="R1990" i="16"/>
  <c r="S1990" i="16" s="1"/>
  <c r="R1991" i="16"/>
  <c r="S1991" i="16" s="1"/>
  <c r="R1992" i="16"/>
  <c r="S1992" i="16" s="1"/>
  <c r="R1993" i="16"/>
  <c r="S1993" i="16" s="1"/>
  <c r="R1994" i="16"/>
  <c r="S1994" i="16" s="1"/>
  <c r="U1994" i="16" s="1"/>
  <c r="R1995" i="16"/>
  <c r="S1995" i="16" s="1"/>
  <c r="R1996" i="16"/>
  <c r="S1996" i="16" s="1"/>
  <c r="R1997" i="16"/>
  <c r="S1997" i="16" s="1"/>
  <c r="R1998" i="16"/>
  <c r="S1998" i="16" s="1"/>
  <c r="R1999" i="16"/>
  <c r="S1999" i="16" s="1"/>
  <c r="R2000" i="16"/>
  <c r="S2000" i="16" s="1"/>
  <c r="R2001" i="16"/>
  <c r="S2001" i="16" s="1"/>
  <c r="R2002" i="16"/>
  <c r="S2002" i="16" s="1"/>
  <c r="U2002" i="16" s="1"/>
  <c r="R2003" i="16"/>
  <c r="S2003" i="16" s="1"/>
  <c r="R2004" i="16"/>
  <c r="S2004" i="16" s="1"/>
  <c r="U2004" i="16" s="1"/>
  <c r="R2005" i="16"/>
  <c r="S2005" i="16" s="1"/>
  <c r="R2006" i="16"/>
  <c r="S2006" i="16" s="1"/>
  <c r="R2007" i="16"/>
  <c r="S2007" i="16" s="1"/>
  <c r="R2008" i="16"/>
  <c r="S2008" i="16" s="1"/>
  <c r="U2008" i="16" s="1"/>
  <c r="R2009" i="16"/>
  <c r="S2009" i="16" s="1"/>
  <c r="R2010" i="16"/>
  <c r="S2010" i="16" s="1"/>
  <c r="R2011" i="16"/>
  <c r="S2011" i="16" s="1"/>
  <c r="R2012" i="16"/>
  <c r="S2012" i="16" s="1"/>
  <c r="R2013" i="16"/>
  <c r="S2013" i="16" s="1"/>
  <c r="R2014" i="16"/>
  <c r="S2014" i="16" s="1"/>
  <c r="R2015" i="16"/>
  <c r="S2015" i="16" s="1"/>
  <c r="R2016" i="16"/>
  <c r="S2016" i="16" s="1"/>
  <c r="R2017" i="16"/>
  <c r="S2017" i="16" s="1"/>
  <c r="R2018" i="16"/>
  <c r="S2018" i="16" s="1"/>
  <c r="R2019" i="16"/>
  <c r="S2019" i="16" s="1"/>
  <c r="R2020" i="16"/>
  <c r="S2020" i="16" s="1"/>
  <c r="R2021" i="16"/>
  <c r="S2021" i="16" s="1"/>
  <c r="R2022" i="16"/>
  <c r="S2022" i="16" s="1"/>
  <c r="R2023" i="16"/>
  <c r="S2023" i="16" s="1"/>
  <c r="R2024" i="16"/>
  <c r="S2024" i="16" s="1"/>
  <c r="R2025" i="16"/>
  <c r="S2025" i="16" s="1"/>
  <c r="R2026" i="16"/>
  <c r="S2026" i="16" s="1"/>
  <c r="R2027" i="16"/>
  <c r="S2027" i="16" s="1"/>
  <c r="R2028" i="16"/>
  <c r="S2028" i="16" s="1"/>
  <c r="R2029" i="16"/>
  <c r="S2029" i="16" s="1"/>
  <c r="R2030" i="16"/>
  <c r="S2030" i="16" s="1"/>
  <c r="R2031" i="16"/>
  <c r="S2031" i="16" s="1"/>
  <c r="R2032" i="16"/>
  <c r="S2032" i="16" s="1"/>
  <c r="R2033" i="16"/>
  <c r="S2033" i="16" s="1"/>
  <c r="R2034" i="16"/>
  <c r="S2034" i="16" s="1"/>
  <c r="R2035" i="16"/>
  <c r="S2035" i="16" s="1"/>
  <c r="U2035" i="16" s="1"/>
  <c r="R2036" i="16"/>
  <c r="S2036" i="16" s="1"/>
  <c r="R2037" i="16"/>
  <c r="S2037" i="16" s="1"/>
  <c r="R2038" i="16"/>
  <c r="S2038" i="16" s="1"/>
  <c r="R2039" i="16"/>
  <c r="S2039" i="16" s="1"/>
  <c r="R2040" i="16"/>
  <c r="R2041" i="16"/>
  <c r="R2042" i="16"/>
  <c r="R2043" i="16"/>
  <c r="R2044" i="16"/>
  <c r="R2045" i="16"/>
  <c r="R2046" i="16"/>
  <c r="R2047" i="16"/>
  <c r="R2048" i="16"/>
  <c r="R2049" i="16"/>
  <c r="R2050" i="16"/>
  <c r="R2051" i="16"/>
  <c r="R2052" i="16"/>
  <c r="R2053" i="16"/>
  <c r="R2054" i="16"/>
  <c r="R2055" i="16"/>
  <c r="R2056" i="16"/>
  <c r="R2057" i="16"/>
  <c r="R2058" i="16"/>
  <c r="R2059" i="16"/>
  <c r="R2060" i="16"/>
  <c r="R2061" i="16"/>
  <c r="R2062" i="16"/>
  <c r="R2063" i="16"/>
  <c r="R2064" i="16"/>
  <c r="R2065" i="16"/>
  <c r="R2066" i="16"/>
  <c r="R2067" i="16"/>
  <c r="R2068" i="16"/>
  <c r="R2069" i="16"/>
  <c r="R2070" i="16"/>
  <c r="R2071" i="16"/>
  <c r="R2072" i="16"/>
  <c r="R2073" i="16"/>
  <c r="R2074" i="16"/>
  <c r="R2075" i="16"/>
  <c r="R2076" i="16"/>
  <c r="R2077" i="16"/>
  <c r="R2078" i="16"/>
  <c r="R2079" i="16"/>
  <c r="R2080" i="16"/>
  <c r="R2081" i="16"/>
  <c r="R2082" i="16"/>
  <c r="R2083" i="16"/>
  <c r="R2084" i="16"/>
  <c r="R2085" i="16"/>
  <c r="R2086" i="16"/>
  <c r="R2087" i="16"/>
  <c r="R2088" i="16"/>
  <c r="R2089" i="16"/>
  <c r="R2090" i="16"/>
  <c r="R2091" i="16"/>
  <c r="R2092" i="16"/>
  <c r="R2093" i="16"/>
  <c r="R2094" i="16"/>
  <c r="R2095" i="16"/>
  <c r="R2096" i="16"/>
  <c r="R2097" i="16"/>
  <c r="R2098" i="16"/>
  <c r="R2099" i="16"/>
  <c r="R2100" i="16"/>
  <c r="R2101" i="16"/>
  <c r="R2102" i="16"/>
  <c r="R2103" i="16"/>
  <c r="R2104" i="16"/>
  <c r="R2105" i="16"/>
  <c r="R2106" i="16"/>
  <c r="R2107" i="16"/>
  <c r="R2108" i="16"/>
  <c r="R2109" i="16"/>
  <c r="R2110" i="16"/>
  <c r="R2111" i="16"/>
  <c r="R2112" i="16"/>
  <c r="R2113" i="16"/>
  <c r="R2114" i="16"/>
  <c r="R2115" i="16"/>
  <c r="R2116" i="16"/>
  <c r="R2117" i="16"/>
  <c r="R2118" i="16"/>
  <c r="R2119" i="16"/>
  <c r="R2120" i="16"/>
  <c r="R2121" i="16"/>
  <c r="R2122" i="16"/>
  <c r="R2123" i="16"/>
  <c r="R2124" i="16"/>
  <c r="R2125" i="16"/>
  <c r="R2126" i="16"/>
  <c r="R2127" i="16"/>
  <c r="R2128" i="16"/>
  <c r="R2129" i="16"/>
  <c r="R2130" i="16"/>
  <c r="R2131" i="16"/>
  <c r="R2132" i="16"/>
  <c r="R2133" i="16"/>
  <c r="R2134" i="16"/>
  <c r="R2135" i="16"/>
  <c r="R2136" i="16"/>
  <c r="R2137" i="16"/>
  <c r="R2138" i="16"/>
  <c r="R2139" i="16"/>
  <c r="R2140" i="16"/>
  <c r="R2141" i="16"/>
  <c r="R2142" i="16"/>
  <c r="R2143" i="16"/>
  <c r="R2144" i="16"/>
  <c r="R2145" i="16"/>
  <c r="R2146" i="16"/>
  <c r="R2147" i="16"/>
  <c r="R2148" i="16"/>
  <c r="R2149" i="16"/>
  <c r="R2150" i="16"/>
  <c r="R2151" i="16"/>
  <c r="R2152" i="16"/>
  <c r="R2153" i="16"/>
  <c r="R2154" i="16"/>
  <c r="R2155" i="16"/>
  <c r="R2156" i="16"/>
  <c r="R2157" i="16"/>
  <c r="R2158" i="16"/>
  <c r="R2159" i="16"/>
  <c r="R2160" i="16"/>
  <c r="R2161" i="16"/>
  <c r="R2162" i="16"/>
  <c r="R2163" i="16"/>
  <c r="R2164" i="16"/>
  <c r="R2165" i="16"/>
  <c r="R2166" i="16"/>
  <c r="R2167" i="16"/>
  <c r="R2168" i="16"/>
  <c r="R2169" i="16"/>
  <c r="R2170" i="16"/>
  <c r="R2171" i="16"/>
  <c r="R2172" i="16"/>
  <c r="R2173" i="16"/>
  <c r="R2174" i="16"/>
  <c r="R2175" i="16"/>
  <c r="R2176" i="16"/>
  <c r="R2177" i="16"/>
  <c r="R2178" i="16"/>
  <c r="R2179" i="16"/>
  <c r="R2180" i="16"/>
  <c r="R2181" i="16"/>
  <c r="R2182" i="16"/>
  <c r="R2183" i="16"/>
  <c r="R2184" i="16"/>
  <c r="R2185" i="16"/>
  <c r="R2186" i="16"/>
  <c r="R2187" i="16"/>
  <c r="R2188" i="16"/>
  <c r="R2189" i="16"/>
  <c r="R2190" i="16"/>
  <c r="R2191" i="16"/>
  <c r="R2192" i="16"/>
  <c r="R2193" i="16"/>
  <c r="R2194" i="16"/>
  <c r="R2195" i="16"/>
  <c r="R2196" i="16"/>
  <c r="R2197" i="16"/>
  <c r="R2198" i="16"/>
  <c r="R2199" i="16"/>
  <c r="R2200" i="16"/>
  <c r="R2201" i="16"/>
  <c r="R2202" i="16"/>
  <c r="R2203" i="16"/>
  <c r="R2204" i="16"/>
  <c r="R2205" i="16"/>
  <c r="R2206" i="16"/>
  <c r="R2207" i="16"/>
  <c r="R2208" i="16"/>
  <c r="R2209" i="16"/>
  <c r="R2210" i="16"/>
  <c r="R2211" i="16"/>
  <c r="R2212" i="16"/>
  <c r="R2213" i="16"/>
  <c r="R2214" i="16"/>
  <c r="R2215" i="16"/>
  <c r="R2216" i="16"/>
  <c r="R2217" i="16"/>
  <c r="R2218" i="16"/>
  <c r="R2219" i="16"/>
  <c r="R2220" i="16"/>
  <c r="R2221" i="16"/>
  <c r="R2222" i="16"/>
  <c r="R2223" i="16"/>
  <c r="R2224" i="16"/>
  <c r="R2225" i="16"/>
  <c r="R2226" i="16"/>
  <c r="R2227" i="16"/>
  <c r="R2228" i="16"/>
  <c r="R2229" i="16"/>
  <c r="R2230" i="16"/>
  <c r="R2231" i="16"/>
  <c r="R2232" i="16"/>
  <c r="R2233" i="16"/>
  <c r="R2234" i="16"/>
  <c r="R2235" i="16"/>
  <c r="R2236" i="16"/>
  <c r="R2237" i="16"/>
  <c r="R2238" i="16"/>
  <c r="R2239" i="16"/>
  <c r="R2240" i="16"/>
  <c r="R2241" i="16"/>
  <c r="R2242" i="16"/>
  <c r="R2243" i="16"/>
  <c r="R2244" i="16"/>
  <c r="R2245" i="16"/>
  <c r="R2246" i="16"/>
  <c r="R2247" i="16"/>
  <c r="R2248" i="16"/>
  <c r="R2249" i="16"/>
  <c r="R2250" i="16"/>
  <c r="R2251" i="16"/>
  <c r="R2252" i="16"/>
  <c r="R2253" i="16"/>
  <c r="R2254" i="16"/>
  <c r="R2255" i="16"/>
  <c r="R2256" i="16"/>
  <c r="R2257" i="16"/>
  <c r="R2258" i="16"/>
  <c r="R2259" i="16"/>
  <c r="R2260" i="16"/>
  <c r="R2261" i="16"/>
  <c r="R2262" i="16"/>
  <c r="R2263" i="16"/>
  <c r="R2264" i="16"/>
  <c r="R2265" i="16"/>
  <c r="R2266" i="16"/>
  <c r="R2267" i="16"/>
  <c r="R2268" i="16"/>
  <c r="R2269" i="16"/>
  <c r="R2270" i="16"/>
  <c r="R2271" i="16"/>
  <c r="R2272" i="16"/>
  <c r="R2273" i="16"/>
  <c r="R2274" i="16"/>
  <c r="R2275" i="16"/>
  <c r="R2276" i="16"/>
  <c r="R2277" i="16"/>
  <c r="R2278" i="16"/>
  <c r="R2279" i="16"/>
  <c r="R2280" i="16"/>
  <c r="R2281" i="16"/>
  <c r="R2282" i="16"/>
  <c r="R2283" i="16"/>
  <c r="R2284" i="16"/>
  <c r="R2285" i="16"/>
  <c r="R2286" i="16"/>
  <c r="R2287" i="16"/>
  <c r="R2288" i="16"/>
  <c r="R2289" i="16"/>
  <c r="R2290" i="16"/>
  <c r="R2291" i="16"/>
  <c r="R2292" i="16"/>
  <c r="R2293" i="16"/>
  <c r="R2294" i="16"/>
  <c r="R2295" i="16"/>
  <c r="R2296" i="16"/>
  <c r="R2297" i="16"/>
  <c r="R2298" i="16"/>
  <c r="R2299" i="16"/>
  <c r="R2300" i="16"/>
  <c r="R2301" i="16"/>
  <c r="R2302" i="16"/>
  <c r="R2303" i="16"/>
  <c r="R2304" i="16"/>
  <c r="R2305" i="16"/>
  <c r="R2306" i="16"/>
  <c r="R2307" i="16"/>
  <c r="R2308" i="16"/>
  <c r="R2309" i="16"/>
  <c r="R2310" i="16"/>
  <c r="R2311" i="16"/>
  <c r="R2312" i="16"/>
  <c r="R2313" i="16"/>
  <c r="R2314" i="16"/>
  <c r="R2315" i="16"/>
  <c r="R2316" i="16"/>
  <c r="R2317" i="16"/>
  <c r="R2318" i="16"/>
  <c r="R2319" i="16"/>
  <c r="R2320" i="16"/>
  <c r="R2321" i="16"/>
  <c r="R2322" i="16"/>
  <c r="R2323" i="16"/>
  <c r="R2324" i="16"/>
  <c r="R2325" i="16"/>
  <c r="R2326" i="16"/>
  <c r="R2327" i="16"/>
  <c r="R2328" i="16"/>
  <c r="R2329" i="16"/>
  <c r="R2330" i="16"/>
  <c r="R2331" i="16"/>
  <c r="R2332" i="16"/>
  <c r="R2333" i="16"/>
  <c r="R2334" i="16"/>
  <c r="R2335" i="16"/>
  <c r="R2336" i="16"/>
  <c r="R2337" i="16"/>
  <c r="R2338" i="16"/>
  <c r="R2339" i="16"/>
  <c r="R2340" i="16"/>
  <c r="R2341" i="16"/>
  <c r="R2342" i="16"/>
  <c r="R2343" i="16"/>
  <c r="R2344" i="16"/>
  <c r="R2345" i="16"/>
  <c r="R2346" i="16"/>
  <c r="R2347" i="16"/>
  <c r="R2348" i="16"/>
  <c r="R2349" i="16"/>
  <c r="R2350" i="16"/>
  <c r="R2351" i="16"/>
  <c r="R2352" i="16"/>
  <c r="R2353" i="16"/>
  <c r="R2354" i="16"/>
  <c r="R2355" i="16"/>
  <c r="R2356" i="16"/>
  <c r="R2357" i="16"/>
  <c r="R2358" i="16"/>
  <c r="R2359" i="16"/>
  <c r="R2360" i="16"/>
  <c r="R2361" i="16"/>
  <c r="R2362" i="16"/>
  <c r="R2363" i="16"/>
  <c r="R2364" i="16"/>
  <c r="R2365" i="16"/>
  <c r="R2366" i="16"/>
  <c r="R2367" i="16"/>
  <c r="R2368" i="16"/>
  <c r="R2369" i="16"/>
  <c r="R2370" i="16"/>
  <c r="R2371" i="16"/>
  <c r="R2372" i="16"/>
  <c r="R2373" i="16"/>
  <c r="R2374" i="16"/>
  <c r="R2375" i="16"/>
  <c r="R2376" i="16"/>
  <c r="R2377" i="16"/>
  <c r="R2378" i="16"/>
  <c r="R2379" i="16"/>
  <c r="R2380" i="16"/>
  <c r="R2381" i="16"/>
  <c r="R2382" i="16"/>
  <c r="R2383" i="16"/>
  <c r="R2384" i="16"/>
  <c r="R2385" i="16"/>
  <c r="R2386" i="16"/>
  <c r="R2387" i="16"/>
  <c r="R2388" i="16"/>
  <c r="R2389" i="16"/>
  <c r="R2390" i="16"/>
  <c r="R2391" i="16"/>
  <c r="R2392" i="16"/>
  <c r="R2393" i="16"/>
  <c r="R2394" i="16"/>
  <c r="R2395" i="16"/>
  <c r="R2396" i="16"/>
  <c r="R2397" i="16"/>
  <c r="R2398" i="16"/>
  <c r="R2399" i="16"/>
  <c r="R2400" i="16"/>
  <c r="R2401" i="16"/>
  <c r="R2402" i="16"/>
  <c r="R2403" i="16"/>
  <c r="R2404" i="16"/>
  <c r="R2405" i="16"/>
  <c r="R2406" i="16"/>
  <c r="R2407" i="16"/>
  <c r="R2408" i="16"/>
  <c r="R2409" i="16"/>
  <c r="R2410" i="16"/>
  <c r="R2411" i="16"/>
  <c r="R2412" i="16"/>
  <c r="R2413" i="16"/>
  <c r="R2414" i="16"/>
  <c r="R2415" i="16"/>
  <c r="R2416" i="16"/>
  <c r="R2417" i="16"/>
  <c r="R2418" i="16"/>
  <c r="R2419" i="16"/>
  <c r="R2420" i="16"/>
  <c r="R2421" i="16"/>
  <c r="R2422" i="16"/>
  <c r="R2423" i="16"/>
  <c r="R2424" i="16"/>
  <c r="R2425" i="16"/>
  <c r="R2426" i="16"/>
  <c r="R2427" i="16"/>
  <c r="R2428" i="16"/>
  <c r="R2429" i="16"/>
  <c r="R2430" i="16"/>
  <c r="R2431" i="16"/>
  <c r="R2432" i="16"/>
  <c r="R2433" i="16"/>
  <c r="R2434" i="16"/>
  <c r="R2435" i="16"/>
  <c r="R2436" i="16"/>
  <c r="R2437" i="16"/>
  <c r="R2438" i="16"/>
  <c r="R2439" i="16"/>
  <c r="R2440" i="16"/>
  <c r="R2441" i="16"/>
  <c r="R2442" i="16"/>
  <c r="R2443" i="16"/>
  <c r="R2444" i="16"/>
  <c r="R2445" i="16"/>
  <c r="R2446" i="16"/>
  <c r="R2447" i="16"/>
  <c r="R2448" i="16"/>
  <c r="R2449" i="16"/>
  <c r="R2450" i="16"/>
  <c r="R2451" i="16"/>
  <c r="R2452" i="16"/>
  <c r="R2453" i="16"/>
  <c r="R2454" i="16"/>
  <c r="R2455" i="16"/>
  <c r="R2456" i="16"/>
  <c r="R2457" i="16"/>
  <c r="R2458" i="16"/>
  <c r="R2459" i="16"/>
  <c r="R2460" i="16"/>
  <c r="R2461" i="16"/>
  <c r="R2462" i="16"/>
  <c r="R2463" i="16"/>
  <c r="R2464" i="16"/>
  <c r="R2465" i="16"/>
  <c r="R2466" i="16"/>
  <c r="R2467" i="16"/>
  <c r="R2468" i="16"/>
  <c r="R2469" i="16"/>
  <c r="R2470" i="16"/>
  <c r="R2471" i="16"/>
  <c r="R2472" i="16"/>
  <c r="R2473" i="16"/>
  <c r="R2474" i="16"/>
  <c r="R2475" i="16"/>
  <c r="R2476" i="16"/>
  <c r="R2477" i="16"/>
  <c r="R2478" i="16"/>
  <c r="R2479" i="16"/>
  <c r="R2480" i="16"/>
  <c r="R2481" i="16"/>
  <c r="R2482" i="16"/>
  <c r="R2483" i="16"/>
  <c r="R2484" i="16"/>
  <c r="R2485" i="16"/>
  <c r="R2486" i="16"/>
  <c r="R2487" i="16"/>
  <c r="R2488" i="16"/>
  <c r="R2489" i="16"/>
  <c r="R2490" i="16"/>
  <c r="R2491" i="16"/>
  <c r="R2492" i="16"/>
  <c r="R2493" i="16"/>
  <c r="R2494" i="16"/>
  <c r="R2495" i="16"/>
  <c r="R2496" i="16"/>
  <c r="R2497" i="16"/>
  <c r="R2498" i="16"/>
  <c r="R2499" i="16"/>
  <c r="R2500" i="16"/>
  <c r="R2501" i="16"/>
  <c r="S2" i="16"/>
  <c r="V2" i="16" s="1"/>
  <c r="S3" i="16"/>
  <c r="V3" i="16" s="1"/>
  <c r="S4" i="16"/>
  <c r="V4" i="16" s="1"/>
  <c r="S5" i="16"/>
  <c r="V5" i="16" s="1"/>
  <c r="S6" i="16"/>
  <c r="V6" i="16" s="1"/>
  <c r="S7" i="16"/>
  <c r="V7" i="16" s="1"/>
  <c r="S8" i="16"/>
  <c r="V8" i="16" s="1"/>
  <c r="S9" i="16"/>
  <c r="V9" i="16" s="1"/>
  <c r="S10" i="16"/>
  <c r="V10" i="16" s="1"/>
  <c r="S11" i="16"/>
  <c r="V11" i="16" s="1"/>
  <c r="S12" i="16"/>
  <c r="V12" i="16" s="1"/>
  <c r="S13" i="16"/>
  <c r="V13" i="16" s="1"/>
  <c r="S14" i="16"/>
  <c r="V14" i="16" s="1"/>
  <c r="S15" i="16"/>
  <c r="V15" i="16" s="1"/>
  <c r="S16" i="16"/>
  <c r="V16" i="16" s="1"/>
  <c r="S17" i="16"/>
  <c r="V17" i="16" s="1"/>
  <c r="S18" i="16"/>
  <c r="V18" i="16" s="1"/>
  <c r="S19" i="16"/>
  <c r="V19" i="16" s="1"/>
  <c r="S20" i="16"/>
  <c r="V20" i="16" s="1"/>
  <c r="S21" i="16"/>
  <c r="V21" i="16" s="1"/>
  <c r="S22" i="16"/>
  <c r="S23" i="16"/>
  <c r="V23" i="16" s="1"/>
  <c r="S24" i="16"/>
  <c r="V24" i="16" s="1"/>
  <c r="S25" i="16"/>
  <c r="V25" i="16" s="1"/>
  <c r="S26" i="16"/>
  <c r="V26" i="16" s="1"/>
  <c r="S27" i="16"/>
  <c r="V27" i="16" s="1"/>
  <c r="S28" i="16"/>
  <c r="V28" i="16" s="1"/>
  <c r="S29" i="16"/>
  <c r="V29" i="16" s="1"/>
  <c r="S30" i="16"/>
  <c r="V30" i="16" s="1"/>
  <c r="S31" i="16"/>
  <c r="V31" i="16" s="1"/>
  <c r="S32" i="16"/>
  <c r="V32" i="16" s="1"/>
  <c r="S33" i="16"/>
  <c r="V33" i="16" s="1"/>
  <c r="S34" i="16"/>
  <c r="V34" i="16" s="1"/>
  <c r="S35" i="16"/>
  <c r="V35" i="16" s="1"/>
  <c r="S36" i="16"/>
  <c r="V36" i="16" s="1"/>
  <c r="S37" i="16"/>
  <c r="V37" i="16" s="1"/>
  <c r="S38" i="16"/>
  <c r="V38" i="16" s="1"/>
  <c r="S39" i="16"/>
  <c r="S40" i="16"/>
  <c r="V40" i="16" s="1"/>
  <c r="S41" i="16"/>
  <c r="V41" i="16" s="1"/>
  <c r="S42" i="16"/>
  <c r="V42" i="16" s="1"/>
  <c r="S43" i="16"/>
  <c r="V43" i="16" s="1"/>
  <c r="S44" i="16"/>
  <c r="V44" i="16" s="1"/>
  <c r="S45" i="16"/>
  <c r="V45" i="16" s="1"/>
  <c r="S46" i="16"/>
  <c r="V46" i="16" s="1"/>
  <c r="S47" i="16"/>
  <c r="V47" i="16" s="1"/>
  <c r="S48" i="16"/>
  <c r="S49" i="16"/>
  <c r="S50" i="16"/>
  <c r="V50" i="16" s="1"/>
  <c r="S51" i="16"/>
  <c r="V51" i="16" s="1"/>
  <c r="S52" i="16"/>
  <c r="V52" i="16" s="1"/>
  <c r="S53" i="16"/>
  <c r="V53" i="16" s="1"/>
  <c r="S54" i="16"/>
  <c r="V54" i="16" s="1"/>
  <c r="S55" i="16"/>
  <c r="V55" i="16" s="1"/>
  <c r="S56" i="16"/>
  <c r="S57" i="16"/>
  <c r="V57" i="16" s="1"/>
  <c r="S58" i="16"/>
  <c r="V58" i="16" s="1"/>
  <c r="S59" i="16"/>
  <c r="V59" i="16" s="1"/>
  <c r="S60" i="16"/>
  <c r="V60" i="16" s="1"/>
  <c r="S61" i="16"/>
  <c r="V61" i="16" s="1"/>
  <c r="S62" i="16"/>
  <c r="V62" i="16" s="1"/>
  <c r="S63" i="16"/>
  <c r="V63" i="16" s="1"/>
  <c r="S64" i="16"/>
  <c r="V64" i="16" s="1"/>
  <c r="S65" i="16"/>
  <c r="V65" i="16" s="1"/>
  <c r="S66" i="16"/>
  <c r="V66" i="16" s="1"/>
  <c r="S67" i="16"/>
  <c r="V67" i="16" s="1"/>
  <c r="S68" i="16"/>
  <c r="V68" i="16" s="1"/>
  <c r="S69" i="16"/>
  <c r="V69" i="16" s="1"/>
  <c r="S70" i="16"/>
  <c r="V70" i="16" s="1"/>
  <c r="S71" i="16"/>
  <c r="V71" i="16" s="1"/>
  <c r="S72" i="16"/>
  <c r="V72" i="16" s="1"/>
  <c r="S73" i="16"/>
  <c r="V73" i="16" s="1"/>
  <c r="S74" i="16"/>
  <c r="V74" i="16" s="1"/>
  <c r="S75" i="16"/>
  <c r="V75" i="16" s="1"/>
  <c r="S76" i="16"/>
  <c r="V76" i="16" s="1"/>
  <c r="S77" i="16"/>
  <c r="S78" i="16"/>
  <c r="V78" i="16" s="1"/>
  <c r="S79" i="16"/>
  <c r="S80" i="16"/>
  <c r="S81" i="16"/>
  <c r="S82" i="16"/>
  <c r="S83" i="16"/>
  <c r="S84" i="16"/>
  <c r="S85" i="16"/>
  <c r="S86" i="16"/>
  <c r="S87" i="16"/>
  <c r="S88" i="16"/>
  <c r="S89" i="16"/>
  <c r="S90" i="16"/>
  <c r="S91" i="16"/>
  <c r="U91" i="16" s="1"/>
  <c r="S92" i="16"/>
  <c r="U92" i="16" s="1"/>
  <c r="S93" i="16"/>
  <c r="S94" i="16"/>
  <c r="S95" i="16"/>
  <c r="S96" i="16"/>
  <c r="S97" i="16"/>
  <c r="S98" i="16"/>
  <c r="S99" i="16"/>
  <c r="S100" i="16"/>
  <c r="S101" i="16"/>
  <c r="S102" i="16"/>
  <c r="S103" i="16"/>
  <c r="U103" i="16" s="1"/>
  <c r="S104" i="16"/>
  <c r="S105" i="16"/>
  <c r="S106" i="16"/>
  <c r="S107" i="16"/>
  <c r="S108" i="16"/>
  <c r="S109" i="16"/>
  <c r="S110" i="16"/>
  <c r="S111" i="16"/>
  <c r="S112" i="16"/>
  <c r="S113" i="16"/>
  <c r="S114" i="16"/>
  <c r="U114" i="16" s="1"/>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U141" i="16" s="1"/>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U166" i="16" s="1"/>
  <c r="S167" i="16"/>
  <c r="S168" i="16"/>
  <c r="S169" i="16"/>
  <c r="S170" i="16"/>
  <c r="S171" i="16"/>
  <c r="S172" i="16"/>
  <c r="S173" i="16"/>
  <c r="S174" i="16"/>
  <c r="S175" i="16"/>
  <c r="S176" i="16"/>
  <c r="S177" i="16"/>
  <c r="S178" i="16"/>
  <c r="S179" i="16"/>
  <c r="S180" i="16"/>
  <c r="S181" i="16"/>
  <c r="S182" i="16"/>
  <c r="S183" i="16"/>
  <c r="S184" i="16"/>
  <c r="S185" i="16"/>
  <c r="S186" i="16"/>
  <c r="S187" i="16"/>
  <c r="S188" i="16"/>
  <c r="S189" i="16"/>
  <c r="U189" i="16" s="1"/>
  <c r="S190" i="16"/>
  <c r="S191" i="16"/>
  <c r="S192" i="16"/>
  <c r="U192" i="16" s="1"/>
  <c r="S193" i="16"/>
  <c r="S194" i="16"/>
  <c r="S195" i="16"/>
  <c r="S196" i="16"/>
  <c r="S197" i="16"/>
  <c r="S198" i="16"/>
  <c r="S199" i="16"/>
  <c r="S200" i="16"/>
  <c r="S201" i="16"/>
  <c r="S202" i="16"/>
  <c r="S203" i="16"/>
  <c r="S204" i="16"/>
  <c r="S205" i="16"/>
  <c r="S206" i="16"/>
  <c r="S207" i="16"/>
  <c r="S208" i="16"/>
  <c r="U208" i="16" s="1"/>
  <c r="S209" i="16"/>
  <c r="S210" i="16"/>
  <c r="U210" i="16" s="1"/>
  <c r="S211" i="16"/>
  <c r="S212" i="16"/>
  <c r="S213" i="16"/>
  <c r="S214" i="16"/>
  <c r="S215" i="16"/>
  <c r="S216" i="16"/>
  <c r="S217" i="16"/>
  <c r="S218" i="16"/>
  <c r="S219" i="16"/>
  <c r="S220" i="16"/>
  <c r="S221" i="16"/>
  <c r="S222" i="16"/>
  <c r="S223" i="16"/>
  <c r="S224" i="16"/>
  <c r="U224" i="16" s="1"/>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U260" i="16" s="1"/>
  <c r="S261" i="16"/>
  <c r="S262" i="16"/>
  <c r="S263" i="16"/>
  <c r="U263" i="16" s="1"/>
  <c r="S264" i="16"/>
  <c r="S265" i="16"/>
  <c r="S266" i="16"/>
  <c r="S267" i="16"/>
  <c r="S268" i="16"/>
  <c r="U268" i="16" s="1"/>
  <c r="S269" i="16"/>
  <c r="S270" i="16"/>
  <c r="U270" i="16" s="1"/>
  <c r="S271" i="16"/>
  <c r="S272" i="16"/>
  <c r="S273" i="16"/>
  <c r="S274" i="16"/>
  <c r="S275" i="16"/>
  <c r="S276" i="16"/>
  <c r="S277" i="16"/>
  <c r="S278" i="16"/>
  <c r="S279" i="16"/>
  <c r="S280" i="16"/>
  <c r="U280" i="16" s="1"/>
  <c r="S281" i="16"/>
  <c r="S282" i="16"/>
  <c r="S283" i="16"/>
  <c r="S284" i="16"/>
  <c r="S285" i="16"/>
  <c r="S286" i="16"/>
  <c r="S287" i="16"/>
  <c r="S288" i="16"/>
  <c r="S289" i="16"/>
  <c r="S290" i="16"/>
  <c r="S291" i="16"/>
  <c r="U291" i="16" s="1"/>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S319" i="16"/>
  <c r="S320" i="16"/>
  <c r="S321" i="16"/>
  <c r="U321" i="16" s="1"/>
  <c r="S322" i="16"/>
  <c r="S323" i="16"/>
  <c r="S324" i="16"/>
  <c r="S325" i="16"/>
  <c r="S326" i="16"/>
  <c r="S327" i="16"/>
  <c r="S328" i="16"/>
  <c r="S329" i="16"/>
  <c r="S330" i="16"/>
  <c r="S331" i="16"/>
  <c r="S332" i="16"/>
  <c r="S333" i="16"/>
  <c r="S334" i="16"/>
  <c r="S335" i="16"/>
  <c r="S336" i="16"/>
  <c r="S337" i="16"/>
  <c r="U337" i="16" s="1"/>
  <c r="S338" i="16"/>
  <c r="S339" i="16"/>
  <c r="S340" i="16"/>
  <c r="S341" i="16"/>
  <c r="U341" i="16" s="1"/>
  <c r="S342" i="16"/>
  <c r="S343" i="16"/>
  <c r="S344" i="16"/>
  <c r="S345" i="16"/>
  <c r="S346" i="16"/>
  <c r="S347" i="16"/>
  <c r="S348" i="16"/>
  <c r="S349" i="16"/>
  <c r="S350" i="16"/>
  <c r="S351" i="16"/>
  <c r="S352" i="16"/>
  <c r="S353" i="16"/>
  <c r="S354" i="16"/>
  <c r="S355" i="16"/>
  <c r="S356" i="16"/>
  <c r="S357" i="16"/>
  <c r="S358" i="16"/>
  <c r="S359" i="16"/>
  <c r="S360" i="16"/>
  <c r="U360" i="16" s="1"/>
  <c r="S361" i="16"/>
  <c r="S362" i="16"/>
  <c r="S363" i="16"/>
  <c r="U363" i="16" s="1"/>
  <c r="S364" i="16"/>
  <c r="S365" i="16"/>
  <c r="S366" i="16"/>
  <c r="S367" i="16"/>
  <c r="S368" i="16"/>
  <c r="S369" i="16"/>
  <c r="S370" i="16"/>
  <c r="S371" i="16"/>
  <c r="S372" i="16"/>
  <c r="S373" i="16"/>
  <c r="S374" i="16"/>
  <c r="S375" i="16"/>
  <c r="S376" i="16"/>
  <c r="S377" i="16"/>
  <c r="S378" i="16"/>
  <c r="S379" i="16"/>
  <c r="S380" i="16"/>
  <c r="S381" i="16"/>
  <c r="S382" i="16"/>
  <c r="S383" i="16"/>
  <c r="S384" i="16"/>
  <c r="S385" i="16"/>
  <c r="S386" i="16"/>
  <c r="S387" i="16"/>
  <c r="S388" i="16"/>
  <c r="S389" i="16"/>
  <c r="S390" i="16"/>
  <c r="S391" i="16"/>
  <c r="S392" i="16"/>
  <c r="S393" i="16"/>
  <c r="S394" i="16"/>
  <c r="S395" i="16"/>
  <c r="U395" i="16" s="1"/>
  <c r="S396" i="16"/>
  <c r="S397" i="16"/>
  <c r="S398" i="16"/>
  <c r="S399" i="16"/>
  <c r="U399" i="16" s="1"/>
  <c r="S400" i="16"/>
  <c r="S401" i="16"/>
  <c r="S402" i="16"/>
  <c r="S403" i="16"/>
  <c r="S404" i="16"/>
  <c r="S405" i="16"/>
  <c r="S406" i="16"/>
  <c r="S407" i="16"/>
  <c r="S408" i="16"/>
  <c r="S409" i="16"/>
  <c r="S410" i="16"/>
  <c r="S411" i="16"/>
  <c r="S412" i="16"/>
  <c r="S413" i="16"/>
  <c r="S414" i="16"/>
  <c r="U414" i="16" s="1"/>
  <c r="S415" i="16"/>
  <c r="S416" i="16"/>
  <c r="S417" i="16"/>
  <c r="S418" i="16"/>
  <c r="S419" i="16"/>
  <c r="S420" i="16"/>
  <c r="S421" i="16"/>
  <c r="S422" i="16"/>
  <c r="S423" i="16"/>
  <c r="S424" i="16"/>
  <c r="S425" i="16"/>
  <c r="S426" i="16"/>
  <c r="S427" i="16"/>
  <c r="S428" i="16"/>
  <c r="S429" i="16"/>
  <c r="S430" i="16"/>
  <c r="S431" i="16"/>
  <c r="S432" i="16"/>
  <c r="S433" i="16"/>
  <c r="S434" i="16"/>
  <c r="S435" i="16"/>
  <c r="S436" i="16"/>
  <c r="U436" i="16" s="1"/>
  <c r="S437" i="16"/>
  <c r="S438" i="16"/>
  <c r="U438" i="16" s="1"/>
  <c r="S439" i="16"/>
  <c r="S440" i="16"/>
  <c r="U440" i="16" s="1"/>
  <c r="S441" i="16"/>
  <c r="S442" i="16"/>
  <c r="S443" i="16"/>
  <c r="S444" i="16"/>
  <c r="S445" i="16"/>
  <c r="S446" i="16"/>
  <c r="S447" i="16"/>
  <c r="S448" i="16"/>
  <c r="S449" i="16"/>
  <c r="S450" i="16"/>
  <c r="S451" i="16"/>
  <c r="S452" i="16"/>
  <c r="S453" i="16"/>
  <c r="S454" i="16"/>
  <c r="S455" i="16"/>
  <c r="S456" i="16"/>
  <c r="S457" i="16"/>
  <c r="S458" i="16"/>
  <c r="S459" i="16"/>
  <c r="S460" i="16"/>
  <c r="S461" i="16"/>
  <c r="S462" i="16"/>
  <c r="S463" i="16"/>
  <c r="S464" i="16"/>
  <c r="S465" i="16"/>
  <c r="S466" i="16"/>
  <c r="S467" i="16"/>
  <c r="S468" i="16"/>
  <c r="S469" i="16"/>
  <c r="S470" i="16"/>
  <c r="S471" i="16"/>
  <c r="S472" i="16"/>
  <c r="S473" i="16"/>
  <c r="S474" i="16"/>
  <c r="S475" i="16"/>
  <c r="S476" i="16"/>
  <c r="S477" i="16"/>
  <c r="S478" i="16"/>
  <c r="S479" i="16"/>
  <c r="S480" i="16"/>
  <c r="S481" i="16"/>
  <c r="S482" i="16"/>
  <c r="S483" i="16"/>
  <c r="S484" i="16"/>
  <c r="S485" i="16"/>
  <c r="S486" i="16"/>
  <c r="U486" i="16" s="1"/>
  <c r="S487" i="16"/>
  <c r="S488" i="16"/>
  <c r="S489" i="16"/>
  <c r="S490" i="16"/>
  <c r="S491" i="16"/>
  <c r="S492" i="16"/>
  <c r="S493" i="16"/>
  <c r="S494" i="16"/>
  <c r="S495" i="16"/>
  <c r="S496" i="16"/>
  <c r="S497" i="16"/>
  <c r="S498" i="16"/>
  <c r="S499" i="16"/>
  <c r="S500" i="16"/>
  <c r="S501" i="16"/>
  <c r="S502" i="16"/>
  <c r="S503" i="16"/>
  <c r="S504" i="16"/>
  <c r="S505" i="16"/>
  <c r="S506" i="16"/>
  <c r="S507" i="16"/>
  <c r="S508" i="16"/>
  <c r="U508" i="16" s="1"/>
  <c r="S509" i="16"/>
  <c r="U509" i="16" s="1"/>
  <c r="S510" i="16"/>
  <c r="S511" i="16"/>
  <c r="S512" i="16"/>
  <c r="S513" i="16"/>
  <c r="S514" i="16"/>
  <c r="S515" i="16"/>
  <c r="U515" i="16" s="1"/>
  <c r="S516" i="16"/>
  <c r="S517" i="16"/>
  <c r="S518" i="16"/>
  <c r="S519" i="16"/>
  <c r="S520" i="16"/>
  <c r="S521" i="16"/>
  <c r="S522" i="16"/>
  <c r="S523" i="16"/>
  <c r="S524" i="16"/>
  <c r="S525" i="16"/>
  <c r="S526" i="16"/>
  <c r="S527" i="16"/>
  <c r="S528" i="16"/>
  <c r="S529" i="16"/>
  <c r="U529" i="16" s="1"/>
  <c r="S530" i="16"/>
  <c r="S531" i="16"/>
  <c r="S532" i="16"/>
  <c r="S533" i="16"/>
  <c r="U533" i="16" s="1"/>
  <c r="S534" i="16"/>
  <c r="S535" i="16"/>
  <c r="S536" i="16"/>
  <c r="S537" i="16"/>
  <c r="S538" i="16"/>
  <c r="S539" i="16"/>
  <c r="S540" i="16"/>
  <c r="S541" i="16"/>
  <c r="S542" i="16"/>
  <c r="S543" i="16"/>
  <c r="S544" i="16"/>
  <c r="S545" i="16"/>
  <c r="S546" i="16"/>
  <c r="S547" i="16"/>
  <c r="S548" i="16"/>
  <c r="S549" i="16"/>
  <c r="U549" i="16" s="1"/>
  <c r="S550" i="16"/>
  <c r="S551" i="16"/>
  <c r="S552" i="16"/>
  <c r="S553" i="16"/>
  <c r="S554" i="16"/>
  <c r="S555" i="16"/>
  <c r="S556" i="16"/>
  <c r="S557" i="16"/>
  <c r="S558" i="16"/>
  <c r="S559" i="16"/>
  <c r="U559" i="16" s="1"/>
  <c r="S560" i="16"/>
  <c r="S561" i="16"/>
  <c r="S562" i="16"/>
  <c r="U562" i="16" s="1"/>
  <c r="S563" i="16"/>
  <c r="S564" i="16"/>
  <c r="S565" i="16"/>
  <c r="S566" i="16"/>
  <c r="S567" i="16"/>
  <c r="S568" i="16"/>
  <c r="S569" i="16"/>
  <c r="S570" i="16"/>
  <c r="S571" i="16"/>
  <c r="S572" i="16"/>
  <c r="S573" i="16"/>
  <c r="S574" i="16"/>
  <c r="S575" i="16"/>
  <c r="S576" i="16"/>
  <c r="S577" i="16"/>
  <c r="S578" i="16"/>
  <c r="S579" i="16"/>
  <c r="S580" i="16"/>
  <c r="S581" i="16"/>
  <c r="S582" i="16"/>
  <c r="S583" i="16"/>
  <c r="S584" i="16"/>
  <c r="S585" i="16"/>
  <c r="S586" i="16"/>
  <c r="S587" i="16"/>
  <c r="S588" i="16"/>
  <c r="U588" i="16" s="1"/>
  <c r="S589" i="16"/>
  <c r="S590" i="16"/>
  <c r="S591" i="16"/>
  <c r="S592" i="16"/>
  <c r="S593" i="16"/>
  <c r="S594" i="16"/>
  <c r="S595" i="16"/>
  <c r="S596" i="16"/>
  <c r="U596" i="16" s="1"/>
  <c r="S597" i="16"/>
  <c r="S598" i="16"/>
  <c r="S599" i="16"/>
  <c r="S600" i="16"/>
  <c r="S601" i="16"/>
  <c r="S602" i="16"/>
  <c r="S603" i="16"/>
  <c r="U603" i="16" s="1"/>
  <c r="S604" i="16"/>
  <c r="S605" i="16"/>
  <c r="S606" i="16"/>
  <c r="S607" i="16"/>
  <c r="S608" i="16"/>
  <c r="S609" i="16"/>
  <c r="S610" i="16"/>
  <c r="S611" i="16"/>
  <c r="S612" i="16"/>
  <c r="S613" i="16"/>
  <c r="S614" i="16"/>
  <c r="S615" i="16"/>
  <c r="S616" i="16"/>
  <c r="S617" i="16"/>
  <c r="S618" i="16"/>
  <c r="S619" i="16"/>
  <c r="S620" i="16"/>
  <c r="S621" i="16"/>
  <c r="S622" i="16"/>
  <c r="S623" i="16"/>
  <c r="U623" i="16" s="1"/>
  <c r="S624" i="16"/>
  <c r="S625" i="16"/>
  <c r="S626" i="16"/>
  <c r="S627" i="16"/>
  <c r="S628" i="16"/>
  <c r="U628" i="16" s="1"/>
  <c r="S629" i="16"/>
  <c r="S630" i="16"/>
  <c r="S631" i="16"/>
  <c r="S632" i="16"/>
  <c r="U632" i="16" s="1"/>
  <c r="S633" i="16"/>
  <c r="S634" i="16"/>
  <c r="S635" i="16"/>
  <c r="S636" i="16"/>
  <c r="S637" i="16"/>
  <c r="S638" i="16"/>
  <c r="S639" i="16"/>
  <c r="S640" i="16"/>
  <c r="S641" i="16"/>
  <c r="S642" i="16"/>
  <c r="S643" i="16"/>
  <c r="S644" i="16"/>
  <c r="S645" i="16"/>
  <c r="U645" i="16" s="1"/>
  <c r="S646" i="16"/>
  <c r="U646" i="16" s="1"/>
  <c r="S647" i="16"/>
  <c r="S648" i="16"/>
  <c r="S649" i="16"/>
  <c r="S650" i="16"/>
  <c r="S651" i="16"/>
  <c r="S652" i="16"/>
  <c r="S653" i="16"/>
  <c r="S654" i="16"/>
  <c r="S655" i="16"/>
  <c r="S656" i="16"/>
  <c r="U656" i="16" s="1"/>
  <c r="S657" i="16"/>
  <c r="S658" i="16"/>
  <c r="S659" i="16"/>
  <c r="S660" i="16"/>
  <c r="S661" i="16"/>
  <c r="S662" i="16"/>
  <c r="S663" i="16"/>
  <c r="S664" i="16"/>
  <c r="S665" i="16"/>
  <c r="S666" i="16"/>
  <c r="S667" i="16"/>
  <c r="S668" i="16"/>
  <c r="S669" i="16"/>
  <c r="S670" i="16"/>
  <c r="S671" i="16"/>
  <c r="S672" i="16"/>
  <c r="S673" i="16"/>
  <c r="S674" i="16"/>
  <c r="S675" i="16"/>
  <c r="S676" i="16"/>
  <c r="S677" i="16"/>
  <c r="S678" i="16"/>
  <c r="S679" i="16"/>
  <c r="S680" i="16"/>
  <c r="S681" i="16"/>
  <c r="S682" i="16"/>
  <c r="S683" i="16"/>
  <c r="S684" i="16"/>
  <c r="S685" i="16"/>
  <c r="S686" i="16"/>
  <c r="S687" i="16"/>
  <c r="S688" i="16"/>
  <c r="S689" i="16"/>
  <c r="S690" i="16"/>
  <c r="S691" i="16"/>
  <c r="S692" i="16"/>
  <c r="U692" i="16" s="1"/>
  <c r="S693" i="16"/>
  <c r="S694" i="16"/>
  <c r="S695" i="16"/>
  <c r="S696" i="16"/>
  <c r="S697" i="16"/>
  <c r="S698" i="16"/>
  <c r="S699" i="16"/>
  <c r="U699" i="16" s="1"/>
  <c r="S700" i="16"/>
  <c r="U700" i="16" s="1"/>
  <c r="S701" i="16"/>
  <c r="U701" i="16" s="1"/>
  <c r="S702" i="16"/>
  <c r="S703" i="16"/>
  <c r="S704" i="16"/>
  <c r="S705" i="16"/>
  <c r="S706" i="16"/>
  <c r="S707" i="16"/>
  <c r="S708" i="16"/>
  <c r="S709" i="16"/>
  <c r="S710" i="16"/>
  <c r="S711" i="16"/>
  <c r="S712" i="16"/>
  <c r="S713" i="16"/>
  <c r="S714" i="16"/>
  <c r="S715" i="16"/>
  <c r="S716" i="16"/>
  <c r="S717" i="16"/>
  <c r="S718" i="16"/>
  <c r="U718" i="16" s="1"/>
  <c r="S719" i="16"/>
  <c r="U719" i="16" s="1"/>
  <c r="S720" i="16"/>
  <c r="U720" i="16" s="1"/>
  <c r="S721" i="16"/>
  <c r="S722" i="16"/>
  <c r="S723" i="16"/>
  <c r="S724" i="16"/>
  <c r="S725" i="16"/>
  <c r="S726" i="16"/>
  <c r="S727" i="16"/>
  <c r="S728" i="16"/>
  <c r="S729" i="16"/>
  <c r="S730" i="16"/>
  <c r="S731" i="16"/>
  <c r="S732" i="16"/>
  <c r="S733" i="16"/>
  <c r="U733" i="16" s="1"/>
  <c r="S734" i="16"/>
  <c r="S735" i="16"/>
  <c r="S736" i="16"/>
  <c r="S737" i="16"/>
  <c r="S738" i="16"/>
  <c r="U738" i="16" s="1"/>
  <c r="S739" i="16"/>
  <c r="S740" i="16"/>
  <c r="S741" i="16"/>
  <c r="S742" i="16"/>
  <c r="S743" i="16"/>
  <c r="S744" i="16"/>
  <c r="S745" i="16"/>
  <c r="S746" i="16"/>
  <c r="S747" i="16"/>
  <c r="S748" i="16"/>
  <c r="S749" i="16"/>
  <c r="S750" i="16"/>
  <c r="S751" i="16"/>
  <c r="S752" i="16"/>
  <c r="U752" i="16" s="1"/>
  <c r="S753" i="16"/>
  <c r="S754" i="16"/>
  <c r="S755" i="16"/>
  <c r="S756" i="16"/>
  <c r="U756" i="16" s="1"/>
  <c r="S757" i="16"/>
  <c r="S758" i="16"/>
  <c r="S759" i="16"/>
  <c r="S760" i="16"/>
  <c r="S761" i="16"/>
  <c r="S762" i="16"/>
  <c r="S763" i="16"/>
  <c r="S764" i="16"/>
  <c r="S765" i="16"/>
  <c r="S766" i="16"/>
  <c r="S767" i="16"/>
  <c r="S768" i="16"/>
  <c r="S769" i="16"/>
  <c r="S770" i="16"/>
  <c r="S771" i="16"/>
  <c r="S772" i="16"/>
  <c r="S773" i="16"/>
  <c r="S774" i="16"/>
  <c r="S775" i="16"/>
  <c r="S776" i="16"/>
  <c r="S777" i="16"/>
  <c r="S778" i="16"/>
  <c r="S779" i="16"/>
  <c r="S780" i="16"/>
  <c r="S781" i="16"/>
  <c r="S782" i="16"/>
  <c r="S783" i="16"/>
  <c r="S784" i="16"/>
  <c r="S785" i="16"/>
  <c r="S786" i="16"/>
  <c r="U786" i="16" s="1"/>
  <c r="S787" i="16"/>
  <c r="S788" i="16"/>
  <c r="S789" i="16"/>
  <c r="S790" i="16"/>
  <c r="S791" i="16"/>
  <c r="S792" i="16"/>
  <c r="U792" i="16" s="1"/>
  <c r="S793" i="16"/>
  <c r="S794" i="16"/>
  <c r="S795" i="16"/>
  <c r="S796" i="16"/>
  <c r="S797" i="16"/>
  <c r="S798" i="16"/>
  <c r="S799" i="16"/>
  <c r="S800" i="16"/>
  <c r="S801" i="16"/>
  <c r="S802" i="16"/>
  <c r="U802" i="16" s="1"/>
  <c r="S803" i="16"/>
  <c r="S804" i="16"/>
  <c r="S805" i="16"/>
  <c r="S806" i="16"/>
  <c r="S807" i="16"/>
  <c r="S808" i="16"/>
  <c r="S809" i="16"/>
  <c r="U809" i="16" s="1"/>
  <c r="S810" i="16"/>
  <c r="S811" i="16"/>
  <c r="S812" i="16"/>
  <c r="S813" i="16"/>
  <c r="S814" i="16"/>
  <c r="S815" i="16"/>
  <c r="S816" i="16"/>
  <c r="S817" i="16"/>
  <c r="S818" i="16"/>
  <c r="S819" i="16"/>
  <c r="S820" i="16"/>
  <c r="S821" i="16"/>
  <c r="S822" i="16"/>
  <c r="S823" i="16"/>
  <c r="S824" i="16"/>
  <c r="S825" i="16"/>
  <c r="S826" i="16"/>
  <c r="S827" i="16"/>
  <c r="U827" i="16" s="1"/>
  <c r="S828" i="16"/>
  <c r="S829" i="16"/>
  <c r="S830" i="16"/>
  <c r="S831" i="16"/>
  <c r="S832" i="16"/>
  <c r="U832" i="16" s="1"/>
  <c r="S833" i="16"/>
  <c r="S834" i="16"/>
  <c r="S835" i="16"/>
  <c r="S836" i="16"/>
  <c r="S837" i="16"/>
  <c r="S838" i="16"/>
  <c r="S839" i="16"/>
  <c r="S840" i="16"/>
  <c r="U840" i="16" s="1"/>
  <c r="S841" i="16"/>
  <c r="S842" i="16"/>
  <c r="S843" i="16"/>
  <c r="S844" i="16"/>
  <c r="S845" i="16"/>
  <c r="S846" i="16"/>
  <c r="S847" i="16"/>
  <c r="S848" i="16"/>
  <c r="S849" i="16"/>
  <c r="S850" i="16"/>
  <c r="S851" i="16"/>
  <c r="S852" i="16"/>
  <c r="S853" i="16"/>
  <c r="S854" i="16"/>
  <c r="S855" i="16"/>
  <c r="S856" i="16"/>
  <c r="S857" i="16"/>
  <c r="S858" i="16"/>
  <c r="S859" i="16"/>
  <c r="S860" i="16"/>
  <c r="S861" i="16"/>
  <c r="S862" i="16"/>
  <c r="S863" i="16"/>
  <c r="S864" i="16"/>
  <c r="S865" i="16"/>
  <c r="S866" i="16"/>
  <c r="S867" i="16"/>
  <c r="S868" i="16"/>
  <c r="S869" i="16"/>
  <c r="S870" i="16"/>
  <c r="S871" i="16"/>
  <c r="S872" i="16"/>
  <c r="U872" i="16" s="1"/>
  <c r="S873" i="16"/>
  <c r="S874" i="16"/>
  <c r="S875" i="16"/>
  <c r="S876" i="16"/>
  <c r="S877" i="16"/>
  <c r="S878" i="16"/>
  <c r="S879" i="16"/>
  <c r="S880" i="16"/>
  <c r="S881" i="16"/>
  <c r="S882" i="16"/>
  <c r="S883" i="16"/>
  <c r="S884" i="16"/>
  <c r="S885" i="16"/>
  <c r="S886" i="16"/>
  <c r="S887" i="16"/>
  <c r="S888" i="16"/>
  <c r="S889" i="16"/>
  <c r="S890" i="16"/>
  <c r="S891" i="16"/>
  <c r="U891" i="16" s="1"/>
  <c r="S892" i="16"/>
  <c r="S893" i="16"/>
  <c r="S894" i="16"/>
  <c r="S895" i="16"/>
  <c r="S896" i="16"/>
  <c r="S897" i="16"/>
  <c r="S898" i="16"/>
  <c r="S899" i="16"/>
  <c r="S900" i="16"/>
  <c r="S901" i="16"/>
  <c r="S902" i="16"/>
  <c r="S903" i="16"/>
  <c r="S904" i="16"/>
  <c r="S905" i="16"/>
  <c r="S906" i="16"/>
  <c r="S907" i="16"/>
  <c r="S908" i="16"/>
  <c r="S909" i="16"/>
  <c r="S910" i="16"/>
  <c r="S911" i="16"/>
  <c r="S912" i="16"/>
  <c r="S913" i="16"/>
  <c r="S914" i="16"/>
  <c r="S915" i="16"/>
  <c r="S916" i="16"/>
  <c r="S917" i="16"/>
  <c r="S918" i="16"/>
  <c r="S919" i="16"/>
  <c r="S920" i="16"/>
  <c r="S921" i="16"/>
  <c r="S922" i="16"/>
  <c r="S923" i="16"/>
  <c r="S924" i="16"/>
  <c r="S925" i="16"/>
  <c r="S926" i="16"/>
  <c r="S927" i="16"/>
  <c r="S928" i="16"/>
  <c r="S929" i="16"/>
  <c r="S2040" i="16"/>
  <c r="U2040" i="16" s="1"/>
  <c r="W2040" i="16" s="1"/>
  <c r="S2041" i="16"/>
  <c r="U2041" i="16" s="1"/>
  <c r="W2041" i="16" s="1"/>
  <c r="S2042" i="16"/>
  <c r="U2042" i="16" s="1"/>
  <c r="S2043" i="16"/>
  <c r="U2043" i="16" s="1"/>
  <c r="W2043" i="16" s="1"/>
  <c r="S2044" i="16"/>
  <c r="U2044" i="16" s="1"/>
  <c r="W2044" i="16" s="1"/>
  <c r="S2045" i="16"/>
  <c r="U2045" i="16" s="1"/>
  <c r="W2045" i="16" s="1"/>
  <c r="S2046" i="16"/>
  <c r="U2046" i="16" s="1"/>
  <c r="W2046" i="16" s="1"/>
  <c r="S2047" i="16"/>
  <c r="U2047" i="16" s="1"/>
  <c r="W2047" i="16" s="1"/>
  <c r="S2048" i="16"/>
  <c r="U2048" i="16" s="1"/>
  <c r="W2048" i="16" s="1"/>
  <c r="S2049" i="16"/>
  <c r="U2049" i="16" s="1"/>
  <c r="W2049" i="16" s="1"/>
  <c r="S2050" i="16"/>
  <c r="U2050" i="16" s="1"/>
  <c r="W2050" i="16" s="1"/>
  <c r="S2051" i="16"/>
  <c r="U2051" i="16" s="1"/>
  <c r="S2052" i="16"/>
  <c r="U2052" i="16" s="1"/>
  <c r="W2052" i="16" s="1"/>
  <c r="S2053" i="16"/>
  <c r="U2053" i="16" s="1"/>
  <c r="W2053" i="16" s="1"/>
  <c r="S2054" i="16"/>
  <c r="U2054" i="16" s="1"/>
  <c r="W2054" i="16" s="1"/>
  <c r="S2055" i="16"/>
  <c r="U2055" i="16" s="1"/>
  <c r="W2055" i="16" s="1"/>
  <c r="S2056" i="16"/>
  <c r="U2056" i="16" s="1"/>
  <c r="W2056" i="16" s="1"/>
  <c r="S2057" i="16"/>
  <c r="U2057" i="16" s="1"/>
  <c r="W2057" i="16" s="1"/>
  <c r="S2058" i="16"/>
  <c r="U2058" i="16" s="1"/>
  <c r="W2058" i="16" s="1"/>
  <c r="S2059" i="16"/>
  <c r="U2059" i="16" s="1"/>
  <c r="W2059" i="16" s="1"/>
  <c r="S2060" i="16"/>
  <c r="U2060" i="16" s="1"/>
  <c r="W2060" i="16" s="1"/>
  <c r="S2061" i="16"/>
  <c r="U2061" i="16" s="1"/>
  <c r="W2061" i="16" s="1"/>
  <c r="S2062" i="16"/>
  <c r="U2062" i="16" s="1"/>
  <c r="W2062" i="16" s="1"/>
  <c r="S2063" i="16"/>
  <c r="U2063" i="16" s="1"/>
  <c r="W2063" i="16" s="1"/>
  <c r="S2064" i="16"/>
  <c r="U2064" i="16" s="1"/>
  <c r="W2064" i="16" s="1"/>
  <c r="S2065" i="16"/>
  <c r="U2065" i="16" s="1"/>
  <c r="S2066" i="16"/>
  <c r="U2066" i="16" s="1"/>
  <c r="W2066" i="16" s="1"/>
  <c r="S2067" i="16"/>
  <c r="U2067" i="16" s="1"/>
  <c r="W2067" i="16" s="1"/>
  <c r="S2068" i="16"/>
  <c r="U2068" i="16" s="1"/>
  <c r="W2068" i="16" s="1"/>
  <c r="S2069" i="16"/>
  <c r="U2069" i="16" s="1"/>
  <c r="S2070" i="16"/>
  <c r="U2070" i="16" s="1"/>
  <c r="W2070" i="16" s="1"/>
  <c r="S2071" i="16"/>
  <c r="U2071" i="16" s="1"/>
  <c r="W2071" i="16" s="1"/>
  <c r="S2072" i="16"/>
  <c r="U2072" i="16" s="1"/>
  <c r="W2072" i="16" s="1"/>
  <c r="S2073" i="16"/>
  <c r="U2073" i="16" s="1"/>
  <c r="W2073" i="16" s="1"/>
  <c r="S2074" i="16"/>
  <c r="U2074" i="16" s="1"/>
  <c r="S2075" i="16"/>
  <c r="U2075" i="16" s="1"/>
  <c r="W2075" i="16" s="1"/>
  <c r="S2076" i="16"/>
  <c r="U2076" i="16" s="1"/>
  <c r="W2076" i="16" s="1"/>
  <c r="S2077" i="16"/>
  <c r="U2077" i="16" s="1"/>
  <c r="W2077" i="16" s="1"/>
  <c r="S2078" i="16"/>
  <c r="U2078" i="16" s="1"/>
  <c r="W2078" i="16" s="1"/>
  <c r="S2079" i="16"/>
  <c r="U2079" i="16" s="1"/>
  <c r="W2079" i="16" s="1"/>
  <c r="S2080" i="16"/>
  <c r="U2080" i="16" s="1"/>
  <c r="W2080" i="16" s="1"/>
  <c r="S2081" i="16"/>
  <c r="U2081" i="16" s="1"/>
  <c r="W2081" i="16" s="1"/>
  <c r="S2082" i="16"/>
  <c r="U2082" i="16" s="1"/>
  <c r="W2082" i="16" s="1"/>
  <c r="S2083" i="16"/>
  <c r="U2083" i="16" s="1"/>
  <c r="W2083" i="16" s="1"/>
  <c r="S2084" i="16"/>
  <c r="U2084" i="16" s="1"/>
  <c r="W2084" i="16" s="1"/>
  <c r="S2085" i="16"/>
  <c r="U2085" i="16" s="1"/>
  <c r="W2085" i="16" s="1"/>
  <c r="S2086" i="16"/>
  <c r="U2086" i="16" s="1"/>
  <c r="W2086" i="16" s="1"/>
  <c r="S2087" i="16"/>
  <c r="U2087" i="16" s="1"/>
  <c r="W2087" i="16" s="1"/>
  <c r="S2088" i="16"/>
  <c r="U2088" i="16" s="1"/>
  <c r="W2088" i="16" s="1"/>
  <c r="S2089" i="16"/>
  <c r="U2089" i="16" s="1"/>
  <c r="W2089" i="16" s="1"/>
  <c r="S2090" i="16"/>
  <c r="U2090" i="16" s="1"/>
  <c r="W2090" i="16" s="1"/>
  <c r="S2091" i="16"/>
  <c r="U2091" i="16" s="1"/>
  <c r="W2091" i="16" s="1"/>
  <c r="S2092" i="16"/>
  <c r="U2092" i="16" s="1"/>
  <c r="W2092" i="16" s="1"/>
  <c r="S2093" i="16"/>
  <c r="U2093" i="16" s="1"/>
  <c r="W2093" i="16" s="1"/>
  <c r="S2094" i="16"/>
  <c r="U2094" i="16" s="1"/>
  <c r="W2094" i="16" s="1"/>
  <c r="S2095" i="16"/>
  <c r="U2095" i="16" s="1"/>
  <c r="W2095" i="16" s="1"/>
  <c r="S2096" i="16"/>
  <c r="U2096" i="16" s="1"/>
  <c r="W2096" i="16" s="1"/>
  <c r="S2097" i="16"/>
  <c r="U2097" i="16" s="1"/>
  <c r="W2097" i="16" s="1"/>
  <c r="S2098" i="16"/>
  <c r="U2098" i="16" s="1"/>
  <c r="W2098" i="16" s="1"/>
  <c r="S2099" i="16"/>
  <c r="U2099" i="16" s="1"/>
  <c r="W2099" i="16" s="1"/>
  <c r="S2100" i="16"/>
  <c r="U2100" i="16" s="1"/>
  <c r="W2100" i="16" s="1"/>
  <c r="S2101" i="16"/>
  <c r="U2101" i="16" s="1"/>
  <c r="W2101" i="16" s="1"/>
  <c r="S2102" i="16"/>
  <c r="U2102" i="16" s="1"/>
  <c r="W2102" i="16" s="1"/>
  <c r="S2103" i="16"/>
  <c r="U2103" i="16" s="1"/>
  <c r="W2103" i="16" s="1"/>
  <c r="S2104" i="16"/>
  <c r="U2104" i="16" s="1"/>
  <c r="W2104" i="16" s="1"/>
  <c r="S2105" i="16"/>
  <c r="U2105" i="16" s="1"/>
  <c r="W2105" i="16" s="1"/>
  <c r="S2106" i="16"/>
  <c r="U2106" i="16" s="1"/>
  <c r="W2106" i="16" s="1"/>
  <c r="S2107" i="16"/>
  <c r="U2107" i="16" s="1"/>
  <c r="W2107" i="16" s="1"/>
  <c r="S2108" i="16"/>
  <c r="U2108" i="16" s="1"/>
  <c r="W2108" i="16" s="1"/>
  <c r="S2109" i="16"/>
  <c r="U2109" i="16" s="1"/>
  <c r="W2109" i="16" s="1"/>
  <c r="S2110" i="16"/>
  <c r="U2110" i="16" s="1"/>
  <c r="W2110" i="16" s="1"/>
  <c r="S2111" i="16"/>
  <c r="U2111" i="16" s="1"/>
  <c r="W2111" i="16" s="1"/>
  <c r="S2112" i="16"/>
  <c r="U2112" i="16" s="1"/>
  <c r="W2112" i="16" s="1"/>
  <c r="S2113" i="16"/>
  <c r="U2113" i="16" s="1"/>
  <c r="S2114" i="16"/>
  <c r="U2114" i="16" s="1"/>
  <c r="W2114" i="16" s="1"/>
  <c r="S2115" i="16"/>
  <c r="U2115" i="16" s="1"/>
  <c r="W2115" i="16" s="1"/>
  <c r="S2116" i="16"/>
  <c r="U2116" i="16" s="1"/>
  <c r="W2116" i="16" s="1"/>
  <c r="S2117" i="16"/>
  <c r="U2117" i="16" s="1"/>
  <c r="W2117" i="16" s="1"/>
  <c r="S2118" i="16"/>
  <c r="U2118" i="16" s="1"/>
  <c r="W2118" i="16" s="1"/>
  <c r="S2119" i="16"/>
  <c r="U2119" i="16" s="1"/>
  <c r="S2120" i="16"/>
  <c r="U2120" i="16" s="1"/>
  <c r="W2120" i="16" s="1"/>
  <c r="S2121" i="16"/>
  <c r="U2121" i="16" s="1"/>
  <c r="W2121" i="16" s="1"/>
  <c r="S2122" i="16"/>
  <c r="U2122" i="16" s="1"/>
  <c r="W2122" i="16" s="1"/>
  <c r="S2123" i="16"/>
  <c r="U2123" i="16" s="1"/>
  <c r="W2123" i="16" s="1"/>
  <c r="S2124" i="16"/>
  <c r="U2124" i="16" s="1"/>
  <c r="W2124" i="16" s="1"/>
  <c r="S2125" i="16"/>
  <c r="U2125" i="16" s="1"/>
  <c r="W2125" i="16" s="1"/>
  <c r="S2126" i="16"/>
  <c r="U2126" i="16" s="1"/>
  <c r="W2126" i="16" s="1"/>
  <c r="S2127" i="16"/>
  <c r="U2127" i="16" s="1"/>
  <c r="W2127" i="16" s="1"/>
  <c r="S2128" i="16"/>
  <c r="U2128" i="16" s="1"/>
  <c r="W2128" i="16" s="1"/>
  <c r="S2129" i="16"/>
  <c r="U2129" i="16" s="1"/>
  <c r="W2129" i="16" s="1"/>
  <c r="S2130" i="16"/>
  <c r="U2130" i="16" s="1"/>
  <c r="W2130" i="16" s="1"/>
  <c r="S2131" i="16"/>
  <c r="U2131" i="16" s="1"/>
  <c r="W2131" i="16" s="1"/>
  <c r="S2132" i="16"/>
  <c r="U2132" i="16" s="1"/>
  <c r="W2132" i="16" s="1"/>
  <c r="S2133" i="16"/>
  <c r="U2133" i="16" s="1"/>
  <c r="W2133" i="16" s="1"/>
  <c r="S2134" i="16"/>
  <c r="U2134" i="16" s="1"/>
  <c r="W2134" i="16" s="1"/>
  <c r="S2135" i="16"/>
  <c r="U2135" i="16" s="1"/>
  <c r="S2136" i="16"/>
  <c r="U2136" i="16" s="1"/>
  <c r="W2136" i="16" s="1"/>
  <c r="S2137" i="16"/>
  <c r="U2137" i="16" s="1"/>
  <c r="W2137" i="16" s="1"/>
  <c r="S2138" i="16"/>
  <c r="U2138" i="16" s="1"/>
  <c r="W2138" i="16" s="1"/>
  <c r="S2139" i="16"/>
  <c r="U2139" i="16" s="1"/>
  <c r="W2139" i="16" s="1"/>
  <c r="S2140" i="16"/>
  <c r="U2140" i="16" s="1"/>
  <c r="W2140" i="16" s="1"/>
  <c r="S2141" i="16"/>
  <c r="U2141" i="16" s="1"/>
  <c r="W2141" i="16" s="1"/>
  <c r="S2142" i="16"/>
  <c r="U2142" i="16" s="1"/>
  <c r="W2142" i="16" s="1"/>
  <c r="S2143" i="16"/>
  <c r="U2143" i="16" s="1"/>
  <c r="W2143" i="16" s="1"/>
  <c r="S2144" i="16"/>
  <c r="U2144" i="16" s="1"/>
  <c r="W2144" i="16" s="1"/>
  <c r="S2145" i="16"/>
  <c r="U2145" i="16" s="1"/>
  <c r="W2145" i="16" s="1"/>
  <c r="S2146" i="16"/>
  <c r="U2146" i="16" s="1"/>
  <c r="W2146" i="16" s="1"/>
  <c r="S2147" i="16"/>
  <c r="U2147" i="16" s="1"/>
  <c r="W2147" i="16" s="1"/>
  <c r="S2148" i="16"/>
  <c r="U2148" i="16" s="1"/>
  <c r="W2148" i="16" s="1"/>
  <c r="S2149" i="16"/>
  <c r="U2149" i="16" s="1"/>
  <c r="W2149" i="16" s="1"/>
  <c r="S2150" i="16"/>
  <c r="U2150" i="16" s="1"/>
  <c r="W2150" i="16" s="1"/>
  <c r="S2151" i="16"/>
  <c r="U2151" i="16" s="1"/>
  <c r="W2151" i="16" s="1"/>
  <c r="S2152" i="16"/>
  <c r="U2152" i="16" s="1"/>
  <c r="W2152" i="16" s="1"/>
  <c r="S2153" i="16"/>
  <c r="U2153" i="16" s="1"/>
  <c r="W2153" i="16" s="1"/>
  <c r="S2154" i="16"/>
  <c r="U2154" i="16" s="1"/>
  <c r="W2154" i="16" s="1"/>
  <c r="S2155" i="16"/>
  <c r="U2155" i="16" s="1"/>
  <c r="W2155" i="16" s="1"/>
  <c r="S2156" i="16"/>
  <c r="U2156" i="16" s="1"/>
  <c r="W2156" i="16" s="1"/>
  <c r="S2157" i="16"/>
  <c r="U2157" i="16" s="1"/>
  <c r="W2157" i="16" s="1"/>
  <c r="S2158" i="16"/>
  <c r="U2158" i="16" s="1"/>
  <c r="W2158" i="16" s="1"/>
  <c r="S2159" i="16"/>
  <c r="U2159" i="16" s="1"/>
  <c r="W2159" i="16" s="1"/>
  <c r="S2160" i="16"/>
  <c r="U2160" i="16" s="1"/>
  <c r="W2160" i="16" s="1"/>
  <c r="S2161" i="16"/>
  <c r="U2161" i="16" s="1"/>
  <c r="W2161" i="16" s="1"/>
  <c r="S2162" i="16"/>
  <c r="U2162" i="16" s="1"/>
  <c r="W2162" i="16" s="1"/>
  <c r="S2163" i="16"/>
  <c r="U2163" i="16" s="1"/>
  <c r="W2163" i="16" s="1"/>
  <c r="S2164" i="16"/>
  <c r="U2164" i="16" s="1"/>
  <c r="W2164" i="16" s="1"/>
  <c r="S2165" i="16"/>
  <c r="U2165" i="16" s="1"/>
  <c r="W2165" i="16" s="1"/>
  <c r="S2166" i="16"/>
  <c r="U2166" i="16" s="1"/>
  <c r="W2166" i="16" s="1"/>
  <c r="S2167" i="16"/>
  <c r="U2167" i="16" s="1"/>
  <c r="W2167" i="16" s="1"/>
  <c r="S2168" i="16"/>
  <c r="U2168" i="16" s="1"/>
  <c r="W2168" i="16" s="1"/>
  <c r="S2169" i="16"/>
  <c r="U2169" i="16" s="1"/>
  <c r="W2169" i="16" s="1"/>
  <c r="S2170" i="16"/>
  <c r="U2170" i="16" s="1"/>
  <c r="W2170" i="16" s="1"/>
  <c r="S2171" i="16"/>
  <c r="U2171" i="16" s="1"/>
  <c r="W2171" i="16" s="1"/>
  <c r="S2172" i="16"/>
  <c r="U2172" i="16" s="1"/>
  <c r="W2172" i="16" s="1"/>
  <c r="S2173" i="16"/>
  <c r="U2173" i="16" s="1"/>
  <c r="W2173" i="16" s="1"/>
  <c r="S2174" i="16"/>
  <c r="U2174" i="16" s="1"/>
  <c r="W2174" i="16" s="1"/>
  <c r="S2175" i="16"/>
  <c r="U2175" i="16" s="1"/>
  <c r="W2175" i="16" s="1"/>
  <c r="S2176" i="16"/>
  <c r="U2176" i="16" s="1"/>
  <c r="W2176" i="16" s="1"/>
  <c r="S2177" i="16"/>
  <c r="U2177" i="16" s="1"/>
  <c r="W2177" i="16" s="1"/>
  <c r="S2178" i="16"/>
  <c r="U2178" i="16" s="1"/>
  <c r="W2178" i="16" s="1"/>
  <c r="S2179" i="16"/>
  <c r="U2179" i="16" s="1"/>
  <c r="W2179" i="16" s="1"/>
  <c r="S2180" i="16"/>
  <c r="U2180" i="16" s="1"/>
  <c r="W2180" i="16" s="1"/>
  <c r="S2181" i="16"/>
  <c r="U2181" i="16" s="1"/>
  <c r="W2181" i="16" s="1"/>
  <c r="S2182" i="16"/>
  <c r="U2182" i="16" s="1"/>
  <c r="W2182" i="16" s="1"/>
  <c r="S2183" i="16"/>
  <c r="U2183" i="16" s="1"/>
  <c r="W2183" i="16" s="1"/>
  <c r="S2184" i="16"/>
  <c r="U2184" i="16" s="1"/>
  <c r="W2184" i="16" s="1"/>
  <c r="S2185" i="16"/>
  <c r="U2185" i="16" s="1"/>
  <c r="W2185" i="16" s="1"/>
  <c r="S2186" i="16"/>
  <c r="U2186" i="16" s="1"/>
  <c r="W2186" i="16" s="1"/>
  <c r="S2187" i="16"/>
  <c r="U2187" i="16" s="1"/>
  <c r="W2187" i="16" s="1"/>
  <c r="S2188" i="16"/>
  <c r="U2188" i="16" s="1"/>
  <c r="W2188" i="16" s="1"/>
  <c r="S2189" i="16"/>
  <c r="U2189" i="16" s="1"/>
  <c r="W2189" i="16" s="1"/>
  <c r="S2190" i="16"/>
  <c r="U2190" i="16" s="1"/>
  <c r="W2190" i="16" s="1"/>
  <c r="S2191" i="16"/>
  <c r="U2191" i="16" s="1"/>
  <c r="W2191" i="16" s="1"/>
  <c r="S2192" i="16"/>
  <c r="U2192" i="16" s="1"/>
  <c r="W2192" i="16" s="1"/>
  <c r="S2193" i="16"/>
  <c r="U2193" i="16" s="1"/>
  <c r="W2193" i="16" s="1"/>
  <c r="S2194" i="16"/>
  <c r="U2194" i="16" s="1"/>
  <c r="W2194" i="16" s="1"/>
  <c r="S2195" i="16"/>
  <c r="U2195" i="16" s="1"/>
  <c r="W2195" i="16" s="1"/>
  <c r="S2196" i="16"/>
  <c r="U2196" i="16" s="1"/>
  <c r="W2196" i="16" s="1"/>
  <c r="S2197" i="16"/>
  <c r="U2197" i="16" s="1"/>
  <c r="W2197" i="16" s="1"/>
  <c r="S2198" i="16"/>
  <c r="U2198" i="16" s="1"/>
  <c r="W2198" i="16" s="1"/>
  <c r="S2199" i="16"/>
  <c r="U2199" i="16" s="1"/>
  <c r="S2200" i="16"/>
  <c r="U2200" i="16" s="1"/>
  <c r="W2200" i="16" s="1"/>
  <c r="S2201" i="16"/>
  <c r="U2201" i="16" s="1"/>
  <c r="W2201" i="16" s="1"/>
  <c r="S2202" i="16"/>
  <c r="U2202" i="16" s="1"/>
  <c r="W2202" i="16" s="1"/>
  <c r="S2203" i="16"/>
  <c r="U2203" i="16" s="1"/>
  <c r="W2203" i="16" s="1"/>
  <c r="S2204" i="16"/>
  <c r="U2204" i="16" s="1"/>
  <c r="W2204" i="16" s="1"/>
  <c r="S2205" i="16"/>
  <c r="U2205" i="16" s="1"/>
  <c r="W2205" i="16" s="1"/>
  <c r="S2206" i="16"/>
  <c r="U2206" i="16" s="1"/>
  <c r="W2206" i="16" s="1"/>
  <c r="S2207" i="16"/>
  <c r="U2207" i="16" s="1"/>
  <c r="W2207" i="16" s="1"/>
  <c r="S2208" i="16"/>
  <c r="U2208" i="16" s="1"/>
  <c r="W2208" i="16" s="1"/>
  <c r="S2209" i="16"/>
  <c r="U2209" i="16" s="1"/>
  <c r="W2209" i="16" s="1"/>
  <c r="S2210" i="16"/>
  <c r="U2210" i="16" s="1"/>
  <c r="W2210" i="16" s="1"/>
  <c r="S2211" i="16"/>
  <c r="U2211" i="16" s="1"/>
  <c r="W2211" i="16" s="1"/>
  <c r="S2212" i="16"/>
  <c r="U2212" i="16" s="1"/>
  <c r="S2213" i="16"/>
  <c r="U2213" i="16" s="1"/>
  <c r="W2213" i="16" s="1"/>
  <c r="S2214" i="16"/>
  <c r="U2214" i="16" s="1"/>
  <c r="W2214" i="16" s="1"/>
  <c r="S2215" i="16"/>
  <c r="U2215" i="16" s="1"/>
  <c r="W2215" i="16" s="1"/>
  <c r="S2216" i="16"/>
  <c r="U2216" i="16" s="1"/>
  <c r="W2216" i="16" s="1"/>
  <c r="S2217" i="16"/>
  <c r="U2217" i="16" s="1"/>
  <c r="W2217" i="16" s="1"/>
  <c r="S2218" i="16"/>
  <c r="U2218" i="16" s="1"/>
  <c r="W2218" i="16" s="1"/>
  <c r="S2219" i="16"/>
  <c r="U2219" i="16" s="1"/>
  <c r="W2219" i="16" s="1"/>
  <c r="S2220" i="16"/>
  <c r="U2220" i="16" s="1"/>
  <c r="W2220" i="16" s="1"/>
  <c r="S2221" i="16"/>
  <c r="U2221" i="16" s="1"/>
  <c r="W2221" i="16" s="1"/>
  <c r="S2222" i="16"/>
  <c r="U2222" i="16" s="1"/>
  <c r="W2222" i="16" s="1"/>
  <c r="S2223" i="16"/>
  <c r="U2223" i="16" s="1"/>
  <c r="W2223" i="16" s="1"/>
  <c r="S2224" i="16"/>
  <c r="U2224" i="16" s="1"/>
  <c r="W2224" i="16" s="1"/>
  <c r="S2225" i="16"/>
  <c r="U2225" i="16" s="1"/>
  <c r="W2225" i="16" s="1"/>
  <c r="S2226" i="16"/>
  <c r="U2226" i="16" s="1"/>
  <c r="W2226" i="16" s="1"/>
  <c r="S2227" i="16"/>
  <c r="U2227" i="16" s="1"/>
  <c r="W2227" i="16" s="1"/>
  <c r="S2228" i="16"/>
  <c r="U2228" i="16" s="1"/>
  <c r="W2228" i="16" s="1"/>
  <c r="S2229" i="16"/>
  <c r="U2229" i="16" s="1"/>
  <c r="W2229" i="16" s="1"/>
  <c r="S2230" i="16"/>
  <c r="U2230" i="16" s="1"/>
  <c r="W2230" i="16" s="1"/>
  <c r="S2231" i="16"/>
  <c r="U2231" i="16" s="1"/>
  <c r="W2231" i="16" s="1"/>
  <c r="S2232" i="16"/>
  <c r="U2232" i="16" s="1"/>
  <c r="W2232" i="16" s="1"/>
  <c r="S2233" i="16"/>
  <c r="U2233" i="16" s="1"/>
  <c r="S2234" i="16"/>
  <c r="U2234" i="16" s="1"/>
  <c r="W2234" i="16" s="1"/>
  <c r="S2235" i="16"/>
  <c r="U2235" i="16" s="1"/>
  <c r="W2235" i="16" s="1"/>
  <c r="S2236" i="16"/>
  <c r="U2236" i="16" s="1"/>
  <c r="W2236" i="16" s="1"/>
  <c r="S2237" i="16"/>
  <c r="U2237" i="16" s="1"/>
  <c r="W2237" i="16" s="1"/>
  <c r="S2238" i="16"/>
  <c r="U2238" i="16" s="1"/>
  <c r="W2238" i="16" s="1"/>
  <c r="S2239" i="16"/>
  <c r="U2239" i="16" s="1"/>
  <c r="W2239" i="16" s="1"/>
  <c r="S2240" i="16"/>
  <c r="U2240" i="16" s="1"/>
  <c r="W2240" i="16" s="1"/>
  <c r="S2241" i="16"/>
  <c r="U2241" i="16" s="1"/>
  <c r="W2241" i="16" s="1"/>
  <c r="S2242" i="16"/>
  <c r="U2242" i="16" s="1"/>
  <c r="W2242" i="16" s="1"/>
  <c r="S2243" i="16"/>
  <c r="U2243" i="16" s="1"/>
  <c r="W2243" i="16" s="1"/>
  <c r="S2244" i="16"/>
  <c r="U2244" i="16" s="1"/>
  <c r="W2244" i="16" s="1"/>
  <c r="S2245" i="16"/>
  <c r="U2245" i="16" s="1"/>
  <c r="S2246" i="16"/>
  <c r="U2246" i="16" s="1"/>
  <c r="W2246" i="16" s="1"/>
  <c r="S2247" i="16"/>
  <c r="U2247" i="16" s="1"/>
  <c r="W2247" i="16" s="1"/>
  <c r="S2248" i="16"/>
  <c r="U2248" i="16" s="1"/>
  <c r="W2248" i="16" s="1"/>
  <c r="S2249" i="16"/>
  <c r="U2249" i="16" s="1"/>
  <c r="W2249" i="16" s="1"/>
  <c r="S2250" i="16"/>
  <c r="U2250" i="16" s="1"/>
  <c r="W2250" i="16" s="1"/>
  <c r="S2251" i="16"/>
  <c r="U2251" i="16" s="1"/>
  <c r="W2251" i="16" s="1"/>
  <c r="S2252" i="16"/>
  <c r="U2252" i="16" s="1"/>
  <c r="W2252" i="16" s="1"/>
  <c r="S2253" i="16"/>
  <c r="U2253" i="16" s="1"/>
  <c r="W2253" i="16" s="1"/>
  <c r="S2254" i="16"/>
  <c r="U2254" i="16" s="1"/>
  <c r="W2254" i="16" s="1"/>
  <c r="S2255" i="16"/>
  <c r="U2255" i="16" s="1"/>
  <c r="W2255" i="16" s="1"/>
  <c r="S2256" i="16"/>
  <c r="U2256" i="16" s="1"/>
  <c r="W2256" i="16" s="1"/>
  <c r="S2257" i="16"/>
  <c r="U2257" i="16" s="1"/>
  <c r="W2257" i="16" s="1"/>
  <c r="S2258" i="16"/>
  <c r="U2258" i="16" s="1"/>
  <c r="W2258" i="16" s="1"/>
  <c r="S2259" i="16"/>
  <c r="U2259" i="16" s="1"/>
  <c r="W2259" i="16" s="1"/>
  <c r="S2260" i="16"/>
  <c r="U2260" i="16" s="1"/>
  <c r="W2260" i="16" s="1"/>
  <c r="S2261" i="16"/>
  <c r="U2261" i="16" s="1"/>
  <c r="W2261" i="16" s="1"/>
  <c r="S2262" i="16"/>
  <c r="U2262" i="16" s="1"/>
  <c r="S2263" i="16"/>
  <c r="U2263" i="16" s="1"/>
  <c r="W2263" i="16" s="1"/>
  <c r="S2264" i="16"/>
  <c r="U2264" i="16" s="1"/>
  <c r="W2264" i="16" s="1"/>
  <c r="S2265" i="16"/>
  <c r="U2265" i="16" s="1"/>
  <c r="W2265" i="16" s="1"/>
  <c r="S2266" i="16"/>
  <c r="U2266" i="16" s="1"/>
  <c r="S2267" i="16"/>
  <c r="U2267" i="16" s="1"/>
  <c r="W2267" i="16" s="1"/>
  <c r="S2268" i="16"/>
  <c r="U2268" i="16" s="1"/>
  <c r="W2268" i="16" s="1"/>
  <c r="S2269" i="16"/>
  <c r="U2269" i="16" s="1"/>
  <c r="W2269" i="16" s="1"/>
  <c r="S2270" i="16"/>
  <c r="U2270" i="16" s="1"/>
  <c r="W2270" i="16" s="1"/>
  <c r="S2271" i="16"/>
  <c r="U2271" i="16" s="1"/>
  <c r="S2272" i="16"/>
  <c r="U2272" i="16" s="1"/>
  <c r="W2272" i="16" s="1"/>
  <c r="S2273" i="16"/>
  <c r="U2273" i="16" s="1"/>
  <c r="W2273" i="16" s="1"/>
  <c r="S2274" i="16"/>
  <c r="U2274" i="16" s="1"/>
  <c r="S2275" i="16"/>
  <c r="U2275" i="16" s="1"/>
  <c r="W2275" i="16" s="1"/>
  <c r="S2276" i="16"/>
  <c r="U2276" i="16" s="1"/>
  <c r="W2276" i="16" s="1"/>
  <c r="S2277" i="16"/>
  <c r="U2277" i="16" s="1"/>
  <c r="W2277" i="16" s="1"/>
  <c r="S2278" i="16"/>
  <c r="U2278" i="16" s="1"/>
  <c r="W2278" i="16" s="1"/>
  <c r="S2279" i="16"/>
  <c r="U2279" i="16" s="1"/>
  <c r="W2279" i="16" s="1"/>
  <c r="S2280" i="16"/>
  <c r="U2280" i="16" s="1"/>
  <c r="W2280" i="16" s="1"/>
  <c r="S2281" i="16"/>
  <c r="U2281" i="16" s="1"/>
  <c r="W2281" i="16" s="1"/>
  <c r="S2282" i="16"/>
  <c r="U2282" i="16" s="1"/>
  <c r="W2282" i="16" s="1"/>
  <c r="S2283" i="16"/>
  <c r="U2283" i="16" s="1"/>
  <c r="W2283" i="16" s="1"/>
  <c r="S2284" i="16"/>
  <c r="U2284" i="16" s="1"/>
  <c r="W2284" i="16" s="1"/>
  <c r="S2285" i="16"/>
  <c r="U2285" i="16" s="1"/>
  <c r="W2285" i="16" s="1"/>
  <c r="S2286" i="16"/>
  <c r="U2286" i="16" s="1"/>
  <c r="W2286" i="16" s="1"/>
  <c r="S2287" i="16"/>
  <c r="U2287" i="16" s="1"/>
  <c r="W2287" i="16" s="1"/>
  <c r="S2288" i="16"/>
  <c r="U2288" i="16" s="1"/>
  <c r="W2288" i="16" s="1"/>
  <c r="S2289" i="16"/>
  <c r="U2289" i="16" s="1"/>
  <c r="W2289" i="16" s="1"/>
  <c r="S2290" i="16"/>
  <c r="U2290" i="16" s="1"/>
  <c r="W2290" i="16" s="1"/>
  <c r="S2291" i="16"/>
  <c r="U2291" i="16" s="1"/>
  <c r="W2291" i="16" s="1"/>
  <c r="S2292" i="16"/>
  <c r="U2292" i="16" s="1"/>
  <c r="W2292" i="16" s="1"/>
  <c r="S2293" i="16"/>
  <c r="U2293" i="16" s="1"/>
  <c r="W2293" i="16" s="1"/>
  <c r="S2294" i="16"/>
  <c r="U2294" i="16" s="1"/>
  <c r="W2294" i="16" s="1"/>
  <c r="S2295" i="16"/>
  <c r="U2295" i="16" s="1"/>
  <c r="W2295" i="16" s="1"/>
  <c r="S2296" i="16"/>
  <c r="U2296" i="16" s="1"/>
  <c r="W2296" i="16" s="1"/>
  <c r="S2297" i="16"/>
  <c r="U2297" i="16" s="1"/>
  <c r="W2297" i="16" s="1"/>
  <c r="S2298" i="16"/>
  <c r="U2298" i="16" s="1"/>
  <c r="W2298" i="16" s="1"/>
  <c r="S2299" i="16"/>
  <c r="U2299" i="16" s="1"/>
  <c r="S2300" i="16"/>
  <c r="U2300" i="16" s="1"/>
  <c r="W2300" i="16" s="1"/>
  <c r="S2301" i="16"/>
  <c r="U2301" i="16" s="1"/>
  <c r="W2301" i="16" s="1"/>
  <c r="S2302" i="16"/>
  <c r="U2302" i="16" s="1"/>
  <c r="W2302" i="16" s="1"/>
  <c r="S2303" i="16"/>
  <c r="U2303" i="16" s="1"/>
  <c r="W2303" i="16" s="1"/>
  <c r="S2304" i="16"/>
  <c r="U2304" i="16" s="1"/>
  <c r="W2304" i="16" s="1"/>
  <c r="S2305" i="16"/>
  <c r="U2305" i="16" s="1"/>
  <c r="W2305" i="16" s="1"/>
  <c r="S2306" i="16"/>
  <c r="U2306" i="16" s="1"/>
  <c r="W2306" i="16" s="1"/>
  <c r="S2307" i="16"/>
  <c r="U2307" i="16" s="1"/>
  <c r="W2307" i="16" s="1"/>
  <c r="S2308" i="16"/>
  <c r="U2308" i="16" s="1"/>
  <c r="W2308" i="16" s="1"/>
  <c r="S2309" i="16"/>
  <c r="U2309" i="16" s="1"/>
  <c r="W2309" i="16" s="1"/>
  <c r="S2310" i="16"/>
  <c r="U2310" i="16" s="1"/>
  <c r="W2310" i="16" s="1"/>
  <c r="S2311" i="16"/>
  <c r="U2311" i="16" s="1"/>
  <c r="W2311" i="16" s="1"/>
  <c r="S2312" i="16"/>
  <c r="U2312" i="16" s="1"/>
  <c r="W2312" i="16" s="1"/>
  <c r="S2313" i="16"/>
  <c r="U2313" i="16" s="1"/>
  <c r="W2313" i="16" s="1"/>
  <c r="S2314" i="16"/>
  <c r="U2314" i="16" s="1"/>
  <c r="W2314" i="16" s="1"/>
  <c r="S2315" i="16"/>
  <c r="U2315" i="16" s="1"/>
  <c r="W2315" i="16" s="1"/>
  <c r="S2316" i="16"/>
  <c r="U2316" i="16" s="1"/>
  <c r="W2316" i="16" s="1"/>
  <c r="S2317" i="16"/>
  <c r="U2317" i="16" s="1"/>
  <c r="W2317" i="16" s="1"/>
  <c r="S2318" i="16"/>
  <c r="U2318" i="16" s="1"/>
  <c r="S2319" i="16"/>
  <c r="U2319" i="16" s="1"/>
  <c r="W2319" i="16" s="1"/>
  <c r="S2320" i="16"/>
  <c r="U2320" i="16" s="1"/>
  <c r="W2320" i="16" s="1"/>
  <c r="S2321" i="16"/>
  <c r="U2321" i="16" s="1"/>
  <c r="W2321" i="16" s="1"/>
  <c r="S2322" i="16"/>
  <c r="U2322" i="16" s="1"/>
  <c r="S2323" i="16"/>
  <c r="U2323" i="16" s="1"/>
  <c r="W2323" i="16" s="1"/>
  <c r="S2324" i="16"/>
  <c r="U2324" i="16" s="1"/>
  <c r="W2324" i="16" s="1"/>
  <c r="S2325" i="16"/>
  <c r="U2325" i="16" s="1"/>
  <c r="S2326" i="16"/>
  <c r="U2326" i="16" s="1"/>
  <c r="S2327" i="16"/>
  <c r="U2327" i="16" s="1"/>
  <c r="W2327" i="16" s="1"/>
  <c r="S2328" i="16"/>
  <c r="U2328" i="16" s="1"/>
  <c r="W2328" i="16" s="1"/>
  <c r="S2329" i="16"/>
  <c r="U2329" i="16" s="1"/>
  <c r="W2329" i="16" s="1"/>
  <c r="S2330" i="16"/>
  <c r="U2330" i="16" s="1"/>
  <c r="W2330" i="16" s="1"/>
  <c r="S2331" i="16"/>
  <c r="U2331" i="16" s="1"/>
  <c r="W2331" i="16" s="1"/>
  <c r="S2332" i="16"/>
  <c r="U2332" i="16" s="1"/>
  <c r="W2332" i="16" s="1"/>
  <c r="S2333" i="16"/>
  <c r="U2333" i="16" s="1"/>
  <c r="W2333" i="16" s="1"/>
  <c r="S2334" i="16"/>
  <c r="U2334" i="16" s="1"/>
  <c r="W2334" i="16" s="1"/>
  <c r="S2335" i="16"/>
  <c r="U2335" i="16" s="1"/>
  <c r="W2335" i="16" s="1"/>
  <c r="S2336" i="16"/>
  <c r="U2336" i="16" s="1"/>
  <c r="W2336" i="16" s="1"/>
  <c r="S2337" i="16"/>
  <c r="U2337" i="16" s="1"/>
  <c r="W2337" i="16" s="1"/>
  <c r="S2338" i="16"/>
  <c r="U2338" i="16" s="1"/>
  <c r="W2338" i="16" s="1"/>
  <c r="S2339" i="16"/>
  <c r="U2339" i="16" s="1"/>
  <c r="W2339" i="16" s="1"/>
  <c r="S2340" i="16"/>
  <c r="U2340" i="16" s="1"/>
  <c r="W2340" i="16" s="1"/>
  <c r="S2341" i="16"/>
  <c r="U2341" i="16" s="1"/>
  <c r="S2342" i="16"/>
  <c r="U2342" i="16" s="1"/>
  <c r="W2342" i="16" s="1"/>
  <c r="S2343" i="16"/>
  <c r="U2343" i="16" s="1"/>
  <c r="W2343" i="16" s="1"/>
  <c r="S2344" i="16"/>
  <c r="U2344" i="16" s="1"/>
  <c r="W2344" i="16" s="1"/>
  <c r="S2345" i="16"/>
  <c r="U2345" i="16" s="1"/>
  <c r="W2345" i="16" s="1"/>
  <c r="S2346" i="16"/>
  <c r="U2346" i="16" s="1"/>
  <c r="W2346" i="16" s="1"/>
  <c r="S2347" i="16"/>
  <c r="U2347" i="16" s="1"/>
  <c r="W2347" i="16" s="1"/>
  <c r="S2348" i="16"/>
  <c r="U2348" i="16" s="1"/>
  <c r="W2348" i="16" s="1"/>
  <c r="S2349" i="16"/>
  <c r="U2349" i="16" s="1"/>
  <c r="W2349" i="16" s="1"/>
  <c r="S2350" i="16"/>
  <c r="U2350" i="16" s="1"/>
  <c r="S2351" i="16"/>
  <c r="U2351" i="16" s="1"/>
  <c r="W2351" i="16" s="1"/>
  <c r="S2352" i="16"/>
  <c r="U2352" i="16" s="1"/>
  <c r="W2352" i="16" s="1"/>
  <c r="S2353" i="16"/>
  <c r="U2353" i="16" s="1"/>
  <c r="W2353" i="16" s="1"/>
  <c r="S2354" i="16"/>
  <c r="U2354" i="16" s="1"/>
  <c r="W2354" i="16" s="1"/>
  <c r="S2355" i="16"/>
  <c r="U2355" i="16" s="1"/>
  <c r="S2356" i="16"/>
  <c r="U2356" i="16" s="1"/>
  <c r="W2356" i="16" s="1"/>
  <c r="S2357" i="16"/>
  <c r="U2357" i="16" s="1"/>
  <c r="W2357" i="16" s="1"/>
  <c r="S2358" i="16"/>
  <c r="U2358" i="16" s="1"/>
  <c r="W2358" i="16" s="1"/>
  <c r="S2359" i="16"/>
  <c r="U2359" i="16" s="1"/>
  <c r="W2359" i="16" s="1"/>
  <c r="S2360" i="16"/>
  <c r="U2360" i="16" s="1"/>
  <c r="W2360" i="16" s="1"/>
  <c r="S2361" i="16"/>
  <c r="U2361" i="16" s="1"/>
  <c r="W2361" i="16" s="1"/>
  <c r="S2362" i="16"/>
  <c r="U2362" i="16" s="1"/>
  <c r="W2362" i="16" s="1"/>
  <c r="S2363" i="16"/>
  <c r="U2363" i="16" s="1"/>
  <c r="W2363" i="16" s="1"/>
  <c r="S2364" i="16"/>
  <c r="U2364" i="16" s="1"/>
  <c r="W2364" i="16" s="1"/>
  <c r="S2365" i="16"/>
  <c r="U2365" i="16" s="1"/>
  <c r="W2365" i="16" s="1"/>
  <c r="S2366" i="16"/>
  <c r="U2366" i="16" s="1"/>
  <c r="W2366" i="16" s="1"/>
  <c r="S2367" i="16"/>
  <c r="U2367" i="16" s="1"/>
  <c r="W2367" i="16" s="1"/>
  <c r="S2368" i="16"/>
  <c r="U2368" i="16" s="1"/>
  <c r="S2369" i="16"/>
  <c r="U2369" i="16" s="1"/>
  <c r="W2369" i="16" s="1"/>
  <c r="S2370" i="16"/>
  <c r="U2370" i="16" s="1"/>
  <c r="W2370" i="16" s="1"/>
  <c r="S2371" i="16"/>
  <c r="U2371" i="16" s="1"/>
  <c r="W2371" i="16" s="1"/>
  <c r="S2372" i="16"/>
  <c r="U2372" i="16" s="1"/>
  <c r="W2372" i="16" s="1"/>
  <c r="S2373" i="16"/>
  <c r="U2373" i="16" s="1"/>
  <c r="W2373" i="16" s="1"/>
  <c r="S2374" i="16"/>
  <c r="U2374" i="16" s="1"/>
  <c r="W2374" i="16" s="1"/>
  <c r="S2375" i="16"/>
  <c r="U2375" i="16" s="1"/>
  <c r="W2375" i="16" s="1"/>
  <c r="S2376" i="16"/>
  <c r="U2376" i="16" s="1"/>
  <c r="W2376" i="16" s="1"/>
  <c r="S2377" i="16"/>
  <c r="U2377" i="16" s="1"/>
  <c r="W2377" i="16" s="1"/>
  <c r="S2378" i="16"/>
  <c r="U2378" i="16" s="1"/>
  <c r="W2378" i="16" s="1"/>
  <c r="S2379" i="16"/>
  <c r="U2379" i="16" s="1"/>
  <c r="W2379" i="16" s="1"/>
  <c r="S2380" i="16"/>
  <c r="U2380" i="16" s="1"/>
  <c r="S2381" i="16"/>
  <c r="U2381" i="16" s="1"/>
  <c r="W2381" i="16" s="1"/>
  <c r="S2382" i="16"/>
  <c r="U2382" i="16" s="1"/>
  <c r="W2382" i="16" s="1"/>
  <c r="S2383" i="16"/>
  <c r="U2383" i="16" s="1"/>
  <c r="W2383" i="16" s="1"/>
  <c r="S2384" i="16"/>
  <c r="U2384" i="16" s="1"/>
  <c r="W2384" i="16" s="1"/>
  <c r="S2385" i="16"/>
  <c r="U2385" i="16" s="1"/>
  <c r="W2385" i="16" s="1"/>
  <c r="S2386" i="16"/>
  <c r="U2386" i="16" s="1"/>
  <c r="W2386" i="16" s="1"/>
  <c r="S2387" i="16"/>
  <c r="U2387" i="16" s="1"/>
  <c r="W2387" i="16" s="1"/>
  <c r="S2388" i="16"/>
  <c r="U2388" i="16" s="1"/>
  <c r="W2388" i="16" s="1"/>
  <c r="S2389" i="16"/>
  <c r="U2389" i="16" s="1"/>
  <c r="W2389" i="16" s="1"/>
  <c r="S2390" i="16"/>
  <c r="U2390" i="16" s="1"/>
  <c r="W2390" i="16" s="1"/>
  <c r="S2391" i="16"/>
  <c r="U2391" i="16" s="1"/>
  <c r="W2391" i="16" s="1"/>
  <c r="S2392" i="16"/>
  <c r="U2392" i="16" s="1"/>
  <c r="W2392" i="16" s="1"/>
  <c r="S2393" i="16"/>
  <c r="U2393" i="16" s="1"/>
  <c r="W2393" i="16" s="1"/>
  <c r="S2394" i="16"/>
  <c r="U2394" i="16" s="1"/>
  <c r="W2394" i="16" s="1"/>
  <c r="S2395" i="16"/>
  <c r="U2395" i="16" s="1"/>
  <c r="W2395" i="16" s="1"/>
  <c r="S2396" i="16"/>
  <c r="U2396" i="16" s="1"/>
  <c r="W2396" i="16" s="1"/>
  <c r="S2397" i="16"/>
  <c r="U2397" i="16" s="1"/>
  <c r="W2397" i="16" s="1"/>
  <c r="S2398" i="16"/>
  <c r="U2398" i="16" s="1"/>
  <c r="W2398" i="16" s="1"/>
  <c r="S2399" i="16"/>
  <c r="U2399" i="16" s="1"/>
  <c r="W2399" i="16" s="1"/>
  <c r="S2400" i="16"/>
  <c r="U2400" i="16" s="1"/>
  <c r="W2400" i="16" s="1"/>
  <c r="S2401" i="16"/>
  <c r="U2401" i="16" s="1"/>
  <c r="W2401" i="16" s="1"/>
  <c r="S2402" i="16"/>
  <c r="U2402" i="16" s="1"/>
  <c r="S2403" i="16"/>
  <c r="U2403" i="16" s="1"/>
  <c r="W2403" i="16" s="1"/>
  <c r="S2404" i="16"/>
  <c r="U2404" i="16" s="1"/>
  <c r="W2404" i="16" s="1"/>
  <c r="S2405" i="16"/>
  <c r="U2405" i="16" s="1"/>
  <c r="W2405" i="16" s="1"/>
  <c r="S2406" i="16"/>
  <c r="U2406" i="16" s="1"/>
  <c r="W2406" i="16" s="1"/>
  <c r="S2407" i="16"/>
  <c r="U2407" i="16" s="1"/>
  <c r="W2407" i="16" s="1"/>
  <c r="S2408" i="16"/>
  <c r="U2408" i="16" s="1"/>
  <c r="W2408" i="16" s="1"/>
  <c r="S2409" i="16"/>
  <c r="U2409" i="16" s="1"/>
  <c r="S2410" i="16"/>
  <c r="U2410" i="16" s="1"/>
  <c r="W2410" i="16" s="1"/>
  <c r="S2411" i="16"/>
  <c r="U2411" i="16" s="1"/>
  <c r="W2411" i="16" s="1"/>
  <c r="S2412" i="16"/>
  <c r="U2412" i="16" s="1"/>
  <c r="W2412" i="16" s="1"/>
  <c r="S2413" i="16"/>
  <c r="U2413" i="16" s="1"/>
  <c r="W2413" i="16" s="1"/>
  <c r="S2414" i="16"/>
  <c r="U2414" i="16" s="1"/>
  <c r="W2414" i="16" s="1"/>
  <c r="S2415" i="16"/>
  <c r="U2415" i="16" s="1"/>
  <c r="W2415" i="16" s="1"/>
  <c r="S2416" i="16"/>
  <c r="U2416" i="16" s="1"/>
  <c r="W2416" i="16" s="1"/>
  <c r="S2417" i="16"/>
  <c r="U2417" i="16" s="1"/>
  <c r="W2417" i="16" s="1"/>
  <c r="S2418" i="16"/>
  <c r="U2418" i="16" s="1"/>
  <c r="W2418" i="16" s="1"/>
  <c r="S2419" i="16"/>
  <c r="U2419" i="16" s="1"/>
  <c r="W2419" i="16" s="1"/>
  <c r="S2420" i="16"/>
  <c r="U2420" i="16" s="1"/>
  <c r="W2420" i="16" s="1"/>
  <c r="S2421" i="16"/>
  <c r="U2421" i="16" s="1"/>
  <c r="W2421" i="16" s="1"/>
  <c r="S2422" i="16"/>
  <c r="U2422" i="16" s="1"/>
  <c r="W2422" i="16" s="1"/>
  <c r="S2423" i="16"/>
  <c r="U2423" i="16" s="1"/>
  <c r="S2424" i="16"/>
  <c r="U2424" i="16" s="1"/>
  <c r="W2424" i="16" s="1"/>
  <c r="S2425" i="16"/>
  <c r="U2425" i="16" s="1"/>
  <c r="W2425" i="16" s="1"/>
  <c r="S2426" i="16"/>
  <c r="U2426" i="16" s="1"/>
  <c r="S2427" i="16"/>
  <c r="U2427" i="16" s="1"/>
  <c r="W2427" i="16" s="1"/>
  <c r="S2428" i="16"/>
  <c r="U2428" i="16" s="1"/>
  <c r="W2428" i="16" s="1"/>
  <c r="S2429" i="16"/>
  <c r="U2429" i="16" s="1"/>
  <c r="W2429" i="16" s="1"/>
  <c r="S2430" i="16"/>
  <c r="U2430" i="16" s="1"/>
  <c r="W2430" i="16" s="1"/>
  <c r="S2431" i="16"/>
  <c r="U2431" i="16" s="1"/>
  <c r="W2431" i="16" s="1"/>
  <c r="S2432" i="16"/>
  <c r="U2432" i="16" s="1"/>
  <c r="W2432" i="16" s="1"/>
  <c r="S2433" i="16"/>
  <c r="U2433" i="16" s="1"/>
  <c r="S2434" i="16"/>
  <c r="U2434" i="16" s="1"/>
  <c r="W2434" i="16" s="1"/>
  <c r="S2435" i="16"/>
  <c r="U2435" i="16" s="1"/>
  <c r="W2435" i="16" s="1"/>
  <c r="S2436" i="16"/>
  <c r="U2436" i="16" s="1"/>
  <c r="W2436" i="16" s="1"/>
  <c r="S2437" i="16"/>
  <c r="U2437" i="16" s="1"/>
  <c r="W2437" i="16" s="1"/>
  <c r="S2438" i="16"/>
  <c r="U2438" i="16" s="1"/>
  <c r="W2438" i="16" s="1"/>
  <c r="S2439" i="16"/>
  <c r="U2439" i="16" s="1"/>
  <c r="W2439" i="16" s="1"/>
  <c r="S2440" i="16"/>
  <c r="U2440" i="16" s="1"/>
  <c r="W2440" i="16" s="1"/>
  <c r="S2441" i="16"/>
  <c r="U2441" i="16" s="1"/>
  <c r="W2441" i="16" s="1"/>
  <c r="S2442" i="16"/>
  <c r="U2442" i="16" s="1"/>
  <c r="W2442" i="16" s="1"/>
  <c r="S2443" i="16"/>
  <c r="U2443" i="16" s="1"/>
  <c r="W2443" i="16" s="1"/>
  <c r="S2444" i="16"/>
  <c r="U2444" i="16" s="1"/>
  <c r="W2444" i="16" s="1"/>
  <c r="S2445" i="16"/>
  <c r="U2445" i="16" s="1"/>
  <c r="W2445" i="16" s="1"/>
  <c r="S2446" i="16"/>
  <c r="U2446" i="16" s="1"/>
  <c r="W2446" i="16" s="1"/>
  <c r="S2447" i="16"/>
  <c r="U2447" i="16" s="1"/>
  <c r="W2447" i="16" s="1"/>
  <c r="S2448" i="16"/>
  <c r="U2448" i="16" s="1"/>
  <c r="W2448" i="16" s="1"/>
  <c r="S2449" i="16"/>
  <c r="U2449" i="16" s="1"/>
  <c r="W2449" i="16" s="1"/>
  <c r="S2450" i="16"/>
  <c r="U2450" i="16" s="1"/>
  <c r="W2450" i="16" s="1"/>
  <c r="S2451" i="16"/>
  <c r="U2451" i="16" s="1"/>
  <c r="W2451" i="16" s="1"/>
  <c r="S2452" i="16"/>
  <c r="U2452" i="16" s="1"/>
  <c r="W2452" i="16" s="1"/>
  <c r="S2453" i="16"/>
  <c r="U2453" i="16" s="1"/>
  <c r="W2453" i="16" s="1"/>
  <c r="S2454" i="16"/>
  <c r="U2454" i="16" s="1"/>
  <c r="W2454" i="16" s="1"/>
  <c r="S2455" i="16"/>
  <c r="U2455" i="16" s="1"/>
  <c r="W2455" i="16" s="1"/>
  <c r="S2456" i="16"/>
  <c r="U2456" i="16" s="1"/>
  <c r="W2456" i="16" s="1"/>
  <c r="S2457" i="16"/>
  <c r="U2457" i="16" s="1"/>
  <c r="W2457" i="16" s="1"/>
  <c r="S2458" i="16"/>
  <c r="U2458" i="16" s="1"/>
  <c r="W2458" i="16" s="1"/>
  <c r="S2459" i="16"/>
  <c r="U2459" i="16" s="1"/>
  <c r="W2459" i="16" s="1"/>
  <c r="S2460" i="16"/>
  <c r="U2460" i="16" s="1"/>
  <c r="W2460" i="16" s="1"/>
  <c r="S2461" i="16"/>
  <c r="U2461" i="16" s="1"/>
  <c r="W2461" i="16" s="1"/>
  <c r="S2462" i="16"/>
  <c r="U2462" i="16" s="1"/>
  <c r="W2462" i="16" s="1"/>
  <c r="S2463" i="16"/>
  <c r="U2463" i="16" s="1"/>
  <c r="W2463" i="16" s="1"/>
  <c r="S2464" i="16"/>
  <c r="U2464" i="16" s="1"/>
  <c r="S2465" i="16"/>
  <c r="U2465" i="16" s="1"/>
  <c r="W2465" i="16" s="1"/>
  <c r="S2466" i="16"/>
  <c r="U2466" i="16" s="1"/>
  <c r="W2466" i="16" s="1"/>
  <c r="S2467" i="16"/>
  <c r="U2467" i="16" s="1"/>
  <c r="W2467" i="16" s="1"/>
  <c r="S2468" i="16"/>
  <c r="U2468" i="16" s="1"/>
  <c r="W2468" i="16" s="1"/>
  <c r="S2469" i="16"/>
  <c r="U2469" i="16" s="1"/>
  <c r="W2469" i="16" s="1"/>
  <c r="S2470" i="16"/>
  <c r="U2470" i="16" s="1"/>
  <c r="W2470" i="16" s="1"/>
  <c r="S2471" i="16"/>
  <c r="U2471" i="16" s="1"/>
  <c r="W2471" i="16" s="1"/>
  <c r="S2472" i="16"/>
  <c r="U2472" i="16" s="1"/>
  <c r="W2472" i="16" s="1"/>
  <c r="S2473" i="16"/>
  <c r="U2473" i="16" s="1"/>
  <c r="W2473" i="16" s="1"/>
  <c r="S2474" i="16"/>
  <c r="U2474" i="16" s="1"/>
  <c r="W2474" i="16" s="1"/>
  <c r="S2475" i="16"/>
  <c r="U2475" i="16" s="1"/>
  <c r="W2475" i="16" s="1"/>
  <c r="S2476" i="16"/>
  <c r="U2476" i="16" s="1"/>
  <c r="W2476" i="16" s="1"/>
  <c r="S2477" i="16"/>
  <c r="U2477" i="16" s="1"/>
  <c r="W2477" i="16" s="1"/>
  <c r="S2478" i="16"/>
  <c r="U2478" i="16" s="1"/>
  <c r="W2478" i="16" s="1"/>
  <c r="S2479" i="16"/>
  <c r="U2479" i="16" s="1"/>
  <c r="W2479" i="16" s="1"/>
  <c r="S2480" i="16"/>
  <c r="U2480" i="16" s="1"/>
  <c r="W2480" i="16" s="1"/>
  <c r="S2481" i="16"/>
  <c r="U2481" i="16" s="1"/>
  <c r="W2481" i="16" s="1"/>
  <c r="S2482" i="16"/>
  <c r="U2482" i="16" s="1"/>
  <c r="W2482" i="16" s="1"/>
  <c r="S2483" i="16"/>
  <c r="U2483" i="16" s="1"/>
  <c r="W2483" i="16" s="1"/>
  <c r="S2484" i="16"/>
  <c r="U2484" i="16" s="1"/>
  <c r="W2484" i="16" s="1"/>
  <c r="S2485" i="16"/>
  <c r="U2485" i="16" s="1"/>
  <c r="W2485" i="16" s="1"/>
  <c r="S2486" i="16"/>
  <c r="U2486" i="16" s="1"/>
  <c r="S2487" i="16"/>
  <c r="U2487" i="16" s="1"/>
  <c r="W2487" i="16" s="1"/>
  <c r="S2488" i="16"/>
  <c r="U2488" i="16" s="1"/>
  <c r="W2488" i="16" s="1"/>
  <c r="S2489" i="16"/>
  <c r="U2489" i="16" s="1"/>
  <c r="W2489" i="16" s="1"/>
  <c r="S2490" i="16"/>
  <c r="U2490" i="16" s="1"/>
  <c r="W2490" i="16" s="1"/>
  <c r="S2491" i="16"/>
  <c r="U2491" i="16" s="1"/>
  <c r="W2491" i="16" s="1"/>
  <c r="S2492" i="16"/>
  <c r="U2492" i="16" s="1"/>
  <c r="W2492" i="16" s="1"/>
  <c r="S2493" i="16"/>
  <c r="U2493" i="16" s="1"/>
  <c r="W2493" i="16" s="1"/>
  <c r="S2494" i="16"/>
  <c r="U2494" i="16" s="1"/>
  <c r="S2495" i="16"/>
  <c r="U2495" i="16" s="1"/>
  <c r="W2495" i="16" s="1"/>
  <c r="S2496" i="16"/>
  <c r="U2496" i="16" s="1"/>
  <c r="W2496" i="16" s="1"/>
  <c r="S2497" i="16"/>
  <c r="U2497" i="16" s="1"/>
  <c r="W2497" i="16" s="1"/>
  <c r="S2498" i="16"/>
  <c r="U2498" i="16" s="1"/>
  <c r="W2498" i="16" s="1"/>
  <c r="S2499" i="16"/>
  <c r="U2499" i="16" s="1"/>
  <c r="W2499" i="16" s="1"/>
  <c r="S2500" i="16"/>
  <c r="U2500" i="16" s="1"/>
  <c r="W2500" i="16" s="1"/>
  <c r="S2501" i="16"/>
  <c r="U2501" i="16" s="1"/>
  <c r="W2501" i="16" s="1"/>
  <c r="T2"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T177" i="16"/>
  <c r="T178" i="16"/>
  <c r="T179" i="16"/>
  <c r="T180" i="16"/>
  <c r="T181" i="16"/>
  <c r="T182" i="16"/>
  <c r="T183" i="16"/>
  <c r="T184" i="16"/>
  <c r="T185" i="16"/>
  <c r="T186" i="16"/>
  <c r="T187" i="16"/>
  <c r="T188" i="16"/>
  <c r="T189" i="16"/>
  <c r="T190" i="16"/>
  <c r="T191" i="16"/>
  <c r="T192" i="16"/>
  <c r="T193" i="16"/>
  <c r="T194" i="16"/>
  <c r="T195" i="16"/>
  <c r="T196" i="16"/>
  <c r="T197" i="16"/>
  <c r="T198" i="16"/>
  <c r="T199" i="16"/>
  <c r="T200" i="16"/>
  <c r="T201" i="16"/>
  <c r="T202" i="16"/>
  <c r="T203" i="16"/>
  <c r="T204" i="16"/>
  <c r="T205" i="16"/>
  <c r="T206" i="16"/>
  <c r="T207" i="16"/>
  <c r="T208" i="16"/>
  <c r="T209" i="16"/>
  <c r="T210" i="16"/>
  <c r="T211" i="16"/>
  <c r="T212" i="16"/>
  <c r="T213" i="16"/>
  <c r="T214" i="16"/>
  <c r="T215" i="16"/>
  <c r="T216" i="16"/>
  <c r="T217" i="16"/>
  <c r="T218" i="16"/>
  <c r="T219" i="16"/>
  <c r="T220" i="16"/>
  <c r="T221" i="16"/>
  <c r="T222" i="16"/>
  <c r="T223" i="16"/>
  <c r="T224" i="16"/>
  <c r="T225" i="16"/>
  <c r="T226" i="16"/>
  <c r="T227" i="16"/>
  <c r="T228" i="16"/>
  <c r="T229" i="16"/>
  <c r="T230" i="16"/>
  <c r="T231" i="16"/>
  <c r="T232" i="16"/>
  <c r="T233" i="16"/>
  <c r="T234" i="16"/>
  <c r="T235" i="16"/>
  <c r="T236" i="16"/>
  <c r="T237" i="16"/>
  <c r="T238" i="16"/>
  <c r="T239" i="16"/>
  <c r="T240" i="16"/>
  <c r="T241" i="16"/>
  <c r="T242" i="16"/>
  <c r="T243" i="16"/>
  <c r="T244" i="16"/>
  <c r="T245" i="16"/>
  <c r="T246" i="16"/>
  <c r="T247" i="16"/>
  <c r="T248" i="16"/>
  <c r="T249" i="16"/>
  <c r="T250" i="16"/>
  <c r="T251" i="16"/>
  <c r="T252" i="16"/>
  <c r="T253" i="16"/>
  <c r="T254" i="16"/>
  <c r="T255" i="16"/>
  <c r="T256" i="16"/>
  <c r="T257" i="16"/>
  <c r="T258" i="16"/>
  <c r="T259" i="16"/>
  <c r="T260" i="16"/>
  <c r="T261" i="16"/>
  <c r="T262" i="16"/>
  <c r="T263" i="16"/>
  <c r="T264" i="16"/>
  <c r="T265" i="16"/>
  <c r="T266" i="16"/>
  <c r="T267" i="16"/>
  <c r="T268" i="16"/>
  <c r="T269" i="16"/>
  <c r="T270" i="16"/>
  <c r="T271" i="16"/>
  <c r="T272" i="16"/>
  <c r="T273" i="16"/>
  <c r="T274" i="16"/>
  <c r="T275" i="16"/>
  <c r="T276" i="16"/>
  <c r="T277" i="16"/>
  <c r="T278" i="16"/>
  <c r="T279" i="16"/>
  <c r="T280" i="16"/>
  <c r="T281" i="16"/>
  <c r="T282" i="16"/>
  <c r="T283" i="16"/>
  <c r="T284" i="16"/>
  <c r="T285" i="16"/>
  <c r="T286" i="16"/>
  <c r="T287" i="16"/>
  <c r="T288" i="16"/>
  <c r="T289" i="16"/>
  <c r="T290" i="16"/>
  <c r="T291" i="16"/>
  <c r="T292" i="16"/>
  <c r="T293" i="16"/>
  <c r="T294" i="16"/>
  <c r="T295" i="16"/>
  <c r="T296" i="16"/>
  <c r="T297" i="16"/>
  <c r="T298" i="16"/>
  <c r="T299" i="16"/>
  <c r="T300" i="16"/>
  <c r="T301" i="16"/>
  <c r="T302" i="16"/>
  <c r="T303" i="16"/>
  <c r="T304" i="16"/>
  <c r="T305" i="16"/>
  <c r="T306" i="16"/>
  <c r="T307" i="16"/>
  <c r="T308" i="16"/>
  <c r="T309" i="16"/>
  <c r="T310" i="16"/>
  <c r="T311" i="16"/>
  <c r="T312" i="16"/>
  <c r="T313" i="16"/>
  <c r="T314" i="16"/>
  <c r="T315" i="16"/>
  <c r="T316" i="16"/>
  <c r="T317" i="16"/>
  <c r="T318" i="16"/>
  <c r="T319" i="16"/>
  <c r="T320" i="16"/>
  <c r="T321" i="16"/>
  <c r="T322" i="16"/>
  <c r="T323" i="16"/>
  <c r="T324" i="16"/>
  <c r="T325" i="16"/>
  <c r="T326" i="16"/>
  <c r="T327" i="16"/>
  <c r="T328" i="16"/>
  <c r="T329" i="16"/>
  <c r="T330" i="16"/>
  <c r="T331" i="16"/>
  <c r="T332" i="16"/>
  <c r="T333" i="16"/>
  <c r="T334" i="16"/>
  <c r="T335" i="16"/>
  <c r="T336" i="16"/>
  <c r="T337" i="16"/>
  <c r="T338" i="16"/>
  <c r="T339" i="16"/>
  <c r="T340" i="16"/>
  <c r="T341" i="16"/>
  <c r="T342" i="16"/>
  <c r="T343" i="16"/>
  <c r="T344" i="16"/>
  <c r="T345" i="16"/>
  <c r="T346" i="16"/>
  <c r="T347" i="16"/>
  <c r="T348" i="16"/>
  <c r="T349" i="16"/>
  <c r="T350" i="16"/>
  <c r="T351" i="16"/>
  <c r="T352" i="16"/>
  <c r="T353" i="16"/>
  <c r="T354" i="16"/>
  <c r="T355" i="16"/>
  <c r="T356" i="16"/>
  <c r="T357" i="16"/>
  <c r="T358" i="16"/>
  <c r="T359" i="16"/>
  <c r="T360" i="16"/>
  <c r="T361" i="16"/>
  <c r="T362" i="16"/>
  <c r="T363" i="16"/>
  <c r="T364" i="16"/>
  <c r="T365" i="16"/>
  <c r="T366" i="16"/>
  <c r="T367" i="16"/>
  <c r="T368" i="16"/>
  <c r="T369" i="16"/>
  <c r="T370" i="16"/>
  <c r="T371" i="16"/>
  <c r="T372" i="16"/>
  <c r="T373" i="16"/>
  <c r="T374" i="16"/>
  <c r="T375" i="16"/>
  <c r="T376" i="16"/>
  <c r="T377" i="16"/>
  <c r="T378" i="16"/>
  <c r="T379" i="16"/>
  <c r="T380" i="16"/>
  <c r="T381" i="16"/>
  <c r="T382" i="16"/>
  <c r="T383" i="16"/>
  <c r="T384" i="16"/>
  <c r="T385" i="16"/>
  <c r="T386" i="16"/>
  <c r="T387" i="16"/>
  <c r="T388" i="16"/>
  <c r="T389" i="16"/>
  <c r="T390" i="16"/>
  <c r="T391" i="16"/>
  <c r="T392" i="16"/>
  <c r="T393" i="16"/>
  <c r="T394" i="16"/>
  <c r="T395" i="16"/>
  <c r="T396" i="16"/>
  <c r="T397" i="16"/>
  <c r="T398" i="16"/>
  <c r="T399" i="16"/>
  <c r="T400" i="16"/>
  <c r="T401" i="16"/>
  <c r="T402" i="16"/>
  <c r="T403" i="16"/>
  <c r="T404" i="16"/>
  <c r="T405" i="16"/>
  <c r="T406" i="16"/>
  <c r="T407" i="16"/>
  <c r="T408" i="16"/>
  <c r="T409" i="16"/>
  <c r="T410" i="16"/>
  <c r="T411" i="16"/>
  <c r="T412" i="16"/>
  <c r="T413" i="16"/>
  <c r="T414" i="16"/>
  <c r="T415" i="16"/>
  <c r="T416" i="16"/>
  <c r="T417" i="16"/>
  <c r="T418" i="16"/>
  <c r="T419" i="16"/>
  <c r="T420" i="16"/>
  <c r="T421" i="16"/>
  <c r="T422" i="16"/>
  <c r="T423" i="16"/>
  <c r="T424" i="16"/>
  <c r="T425" i="16"/>
  <c r="T426" i="16"/>
  <c r="T427" i="16"/>
  <c r="T428" i="16"/>
  <c r="T429" i="16"/>
  <c r="T430" i="16"/>
  <c r="T431" i="16"/>
  <c r="T432" i="16"/>
  <c r="T433" i="16"/>
  <c r="T434" i="16"/>
  <c r="T435" i="16"/>
  <c r="T436" i="16"/>
  <c r="T437" i="16"/>
  <c r="T438" i="16"/>
  <c r="T439" i="16"/>
  <c r="T440" i="16"/>
  <c r="T441" i="16"/>
  <c r="T442" i="16"/>
  <c r="T443" i="16"/>
  <c r="T444" i="16"/>
  <c r="T445" i="16"/>
  <c r="T446" i="16"/>
  <c r="T447" i="16"/>
  <c r="T448" i="16"/>
  <c r="T449" i="16"/>
  <c r="T450" i="16"/>
  <c r="T451" i="16"/>
  <c r="T452" i="16"/>
  <c r="T453" i="16"/>
  <c r="T454" i="16"/>
  <c r="T455" i="16"/>
  <c r="T456" i="16"/>
  <c r="T457" i="16"/>
  <c r="T458" i="16"/>
  <c r="T459" i="16"/>
  <c r="T460" i="16"/>
  <c r="T461" i="16"/>
  <c r="T462" i="16"/>
  <c r="T463" i="16"/>
  <c r="T464" i="16"/>
  <c r="T465" i="16"/>
  <c r="T466" i="16"/>
  <c r="T467" i="16"/>
  <c r="T468" i="16"/>
  <c r="T469" i="16"/>
  <c r="T470" i="16"/>
  <c r="T471" i="16"/>
  <c r="T472" i="16"/>
  <c r="T473" i="16"/>
  <c r="T474" i="16"/>
  <c r="T475" i="16"/>
  <c r="T476" i="16"/>
  <c r="T477" i="16"/>
  <c r="T478" i="16"/>
  <c r="T479" i="16"/>
  <c r="T480" i="16"/>
  <c r="T481" i="16"/>
  <c r="T482" i="16"/>
  <c r="T483" i="16"/>
  <c r="T484" i="16"/>
  <c r="T485" i="16"/>
  <c r="T486" i="16"/>
  <c r="T487" i="16"/>
  <c r="T488" i="16"/>
  <c r="T489" i="16"/>
  <c r="T490" i="16"/>
  <c r="T491" i="16"/>
  <c r="T492" i="16"/>
  <c r="T493" i="16"/>
  <c r="T494" i="16"/>
  <c r="T495" i="16"/>
  <c r="T496" i="16"/>
  <c r="T497" i="16"/>
  <c r="T498" i="16"/>
  <c r="T499" i="16"/>
  <c r="T500" i="16"/>
  <c r="T501" i="16"/>
  <c r="T502" i="16"/>
  <c r="T503" i="16"/>
  <c r="T504" i="16"/>
  <c r="T505" i="16"/>
  <c r="T506" i="16"/>
  <c r="T507" i="16"/>
  <c r="T508" i="16"/>
  <c r="T509" i="16"/>
  <c r="T510" i="16"/>
  <c r="T511" i="16"/>
  <c r="T512" i="16"/>
  <c r="T513" i="16"/>
  <c r="T514" i="16"/>
  <c r="T515" i="16"/>
  <c r="T516" i="16"/>
  <c r="T517" i="16"/>
  <c r="T518" i="16"/>
  <c r="T519" i="16"/>
  <c r="T520" i="16"/>
  <c r="T521" i="16"/>
  <c r="T522" i="16"/>
  <c r="T523" i="16"/>
  <c r="T524" i="16"/>
  <c r="T525" i="16"/>
  <c r="T526" i="16"/>
  <c r="T527" i="16"/>
  <c r="T528" i="16"/>
  <c r="T529" i="16"/>
  <c r="T530" i="16"/>
  <c r="T531" i="16"/>
  <c r="T532" i="16"/>
  <c r="T533" i="16"/>
  <c r="T534" i="16"/>
  <c r="T535" i="16"/>
  <c r="T536" i="16"/>
  <c r="T537" i="16"/>
  <c r="T538" i="16"/>
  <c r="T539" i="16"/>
  <c r="T540" i="16"/>
  <c r="T541" i="16"/>
  <c r="T542" i="16"/>
  <c r="T543" i="16"/>
  <c r="T544" i="16"/>
  <c r="T545" i="16"/>
  <c r="T546" i="16"/>
  <c r="T547" i="16"/>
  <c r="T548" i="16"/>
  <c r="T549" i="16"/>
  <c r="T550" i="16"/>
  <c r="T551" i="16"/>
  <c r="T552" i="16"/>
  <c r="T553" i="16"/>
  <c r="T554" i="16"/>
  <c r="T555" i="16"/>
  <c r="T556" i="16"/>
  <c r="T557" i="16"/>
  <c r="T558" i="16"/>
  <c r="T559" i="16"/>
  <c r="T560" i="16"/>
  <c r="T561" i="16"/>
  <c r="T562" i="16"/>
  <c r="T563" i="16"/>
  <c r="T564" i="16"/>
  <c r="T565" i="16"/>
  <c r="T566" i="16"/>
  <c r="T567" i="16"/>
  <c r="T568" i="16"/>
  <c r="T569" i="16"/>
  <c r="T570" i="16"/>
  <c r="T571" i="16"/>
  <c r="T572" i="16"/>
  <c r="T573" i="16"/>
  <c r="T574" i="16"/>
  <c r="T575" i="16"/>
  <c r="T576" i="16"/>
  <c r="T577" i="16"/>
  <c r="T578" i="16"/>
  <c r="T579" i="16"/>
  <c r="T580" i="16"/>
  <c r="T581" i="16"/>
  <c r="T582" i="16"/>
  <c r="T583" i="16"/>
  <c r="T584" i="16"/>
  <c r="T585" i="16"/>
  <c r="T586" i="16"/>
  <c r="T587" i="16"/>
  <c r="T588" i="16"/>
  <c r="T589" i="16"/>
  <c r="T590" i="16"/>
  <c r="T591" i="16"/>
  <c r="T592" i="16"/>
  <c r="T593" i="16"/>
  <c r="T594" i="16"/>
  <c r="T595" i="16"/>
  <c r="T596" i="16"/>
  <c r="T597" i="16"/>
  <c r="T598" i="16"/>
  <c r="T599" i="16"/>
  <c r="T600" i="16"/>
  <c r="T601" i="16"/>
  <c r="T602" i="16"/>
  <c r="T603" i="16"/>
  <c r="T604" i="16"/>
  <c r="T605" i="16"/>
  <c r="T606" i="16"/>
  <c r="T607" i="16"/>
  <c r="T608" i="16"/>
  <c r="T609" i="16"/>
  <c r="T610" i="16"/>
  <c r="T611" i="16"/>
  <c r="T612" i="16"/>
  <c r="T613" i="16"/>
  <c r="T614" i="16"/>
  <c r="T615" i="16"/>
  <c r="T616" i="16"/>
  <c r="T617" i="16"/>
  <c r="T618" i="16"/>
  <c r="T619" i="16"/>
  <c r="T620" i="16"/>
  <c r="T621" i="16"/>
  <c r="T622" i="16"/>
  <c r="T623" i="16"/>
  <c r="T624" i="16"/>
  <c r="T625" i="16"/>
  <c r="T626" i="16"/>
  <c r="T627" i="16"/>
  <c r="T628" i="16"/>
  <c r="T629" i="16"/>
  <c r="T630" i="16"/>
  <c r="T631" i="16"/>
  <c r="T632" i="16"/>
  <c r="T633" i="16"/>
  <c r="T634" i="16"/>
  <c r="T635" i="16"/>
  <c r="T636" i="16"/>
  <c r="T637" i="16"/>
  <c r="T638" i="16"/>
  <c r="T639" i="16"/>
  <c r="T640" i="16"/>
  <c r="T641" i="16"/>
  <c r="T642" i="16"/>
  <c r="T643" i="16"/>
  <c r="T644" i="16"/>
  <c r="T645" i="16"/>
  <c r="T646" i="16"/>
  <c r="T647" i="16"/>
  <c r="T648" i="16"/>
  <c r="T649" i="16"/>
  <c r="T650" i="16"/>
  <c r="T651" i="16"/>
  <c r="T652" i="16"/>
  <c r="T653" i="16"/>
  <c r="T654" i="16"/>
  <c r="T655" i="16"/>
  <c r="T656" i="16"/>
  <c r="T657" i="16"/>
  <c r="T658" i="16"/>
  <c r="T659" i="16"/>
  <c r="T660" i="16"/>
  <c r="T661" i="16"/>
  <c r="T662" i="16"/>
  <c r="T663" i="16"/>
  <c r="T664" i="16"/>
  <c r="T665" i="16"/>
  <c r="T666" i="16"/>
  <c r="T667" i="16"/>
  <c r="T668" i="16"/>
  <c r="T669" i="16"/>
  <c r="T670" i="16"/>
  <c r="T671" i="16"/>
  <c r="T672" i="16"/>
  <c r="T673" i="16"/>
  <c r="T674" i="16"/>
  <c r="T675" i="16"/>
  <c r="T676" i="16"/>
  <c r="T677" i="16"/>
  <c r="T678" i="16"/>
  <c r="T679" i="16"/>
  <c r="T680" i="16"/>
  <c r="T681" i="16"/>
  <c r="T682" i="16"/>
  <c r="T683" i="16"/>
  <c r="T684" i="16"/>
  <c r="T685" i="16"/>
  <c r="T686" i="16"/>
  <c r="T687" i="16"/>
  <c r="T688" i="16"/>
  <c r="T689" i="16"/>
  <c r="T690" i="16"/>
  <c r="T691" i="16"/>
  <c r="T692" i="16"/>
  <c r="T693" i="16"/>
  <c r="T694" i="16"/>
  <c r="T695" i="16"/>
  <c r="T696" i="16"/>
  <c r="T697" i="16"/>
  <c r="T698" i="16"/>
  <c r="T699" i="16"/>
  <c r="T700" i="16"/>
  <c r="T701" i="16"/>
  <c r="T702" i="16"/>
  <c r="T703" i="16"/>
  <c r="T704" i="16"/>
  <c r="T705" i="16"/>
  <c r="T706" i="16"/>
  <c r="T707" i="16"/>
  <c r="T708" i="16"/>
  <c r="T709" i="16"/>
  <c r="T710" i="16"/>
  <c r="T711" i="16"/>
  <c r="T712" i="16"/>
  <c r="T713" i="16"/>
  <c r="T714" i="16"/>
  <c r="T715" i="16"/>
  <c r="T716" i="16"/>
  <c r="T717" i="16"/>
  <c r="T718" i="16"/>
  <c r="T719" i="16"/>
  <c r="T720" i="16"/>
  <c r="T721" i="16"/>
  <c r="T722" i="16"/>
  <c r="T723" i="16"/>
  <c r="T724" i="16"/>
  <c r="T725" i="16"/>
  <c r="T726" i="16"/>
  <c r="T727" i="16"/>
  <c r="T728" i="16"/>
  <c r="T729" i="16"/>
  <c r="T730" i="16"/>
  <c r="T731" i="16"/>
  <c r="T732" i="16"/>
  <c r="T733" i="16"/>
  <c r="T734" i="16"/>
  <c r="T735" i="16"/>
  <c r="T736" i="16"/>
  <c r="T737" i="16"/>
  <c r="T738" i="16"/>
  <c r="T739" i="16"/>
  <c r="T740" i="16"/>
  <c r="T741" i="16"/>
  <c r="T742" i="16"/>
  <c r="T743" i="16"/>
  <c r="T744" i="16"/>
  <c r="T745" i="16"/>
  <c r="T746" i="16"/>
  <c r="T747" i="16"/>
  <c r="T748" i="16"/>
  <c r="T749" i="16"/>
  <c r="T750" i="16"/>
  <c r="T751" i="16"/>
  <c r="T752" i="16"/>
  <c r="T753" i="16"/>
  <c r="T754" i="16"/>
  <c r="T755" i="16"/>
  <c r="T756" i="16"/>
  <c r="T757" i="16"/>
  <c r="T758" i="16"/>
  <c r="T759" i="16"/>
  <c r="T760" i="16"/>
  <c r="T761" i="16"/>
  <c r="T762" i="16"/>
  <c r="T763" i="16"/>
  <c r="T764" i="16"/>
  <c r="T765" i="16"/>
  <c r="T766" i="16"/>
  <c r="T767" i="16"/>
  <c r="T768" i="16"/>
  <c r="T769" i="16"/>
  <c r="T770" i="16"/>
  <c r="T771" i="16"/>
  <c r="T772" i="16"/>
  <c r="T773" i="16"/>
  <c r="T774" i="16"/>
  <c r="T775" i="16"/>
  <c r="T776" i="16"/>
  <c r="T777" i="16"/>
  <c r="T778" i="16"/>
  <c r="T779" i="16"/>
  <c r="T780" i="16"/>
  <c r="T781" i="16"/>
  <c r="T782" i="16"/>
  <c r="T783" i="16"/>
  <c r="T784" i="16"/>
  <c r="T785" i="16"/>
  <c r="T786" i="16"/>
  <c r="T787" i="16"/>
  <c r="T788" i="16"/>
  <c r="T789" i="16"/>
  <c r="T790" i="16"/>
  <c r="T791" i="16"/>
  <c r="T792" i="16"/>
  <c r="T793" i="16"/>
  <c r="T794" i="16"/>
  <c r="T795" i="16"/>
  <c r="T796" i="16"/>
  <c r="T797" i="16"/>
  <c r="T798" i="16"/>
  <c r="T799" i="16"/>
  <c r="T800" i="16"/>
  <c r="T801" i="16"/>
  <c r="T802" i="16"/>
  <c r="T803" i="16"/>
  <c r="T804" i="16"/>
  <c r="T805" i="16"/>
  <c r="T806" i="16"/>
  <c r="T807" i="16"/>
  <c r="T808" i="16"/>
  <c r="T809" i="16"/>
  <c r="T810" i="16"/>
  <c r="T811" i="16"/>
  <c r="T812" i="16"/>
  <c r="T813" i="16"/>
  <c r="T814" i="16"/>
  <c r="T815" i="16"/>
  <c r="T816" i="16"/>
  <c r="T817" i="16"/>
  <c r="T818" i="16"/>
  <c r="T819" i="16"/>
  <c r="T820" i="16"/>
  <c r="T821" i="16"/>
  <c r="T822" i="16"/>
  <c r="T823" i="16"/>
  <c r="T824" i="16"/>
  <c r="T825" i="16"/>
  <c r="T826" i="16"/>
  <c r="T827" i="16"/>
  <c r="T828" i="16"/>
  <c r="T829" i="16"/>
  <c r="T830" i="16"/>
  <c r="T831" i="16"/>
  <c r="T832" i="16"/>
  <c r="T833" i="16"/>
  <c r="T834" i="16"/>
  <c r="T835" i="16"/>
  <c r="T836" i="16"/>
  <c r="T837" i="16"/>
  <c r="T838" i="16"/>
  <c r="T839" i="16"/>
  <c r="T840" i="16"/>
  <c r="T841" i="16"/>
  <c r="T842" i="16"/>
  <c r="T843" i="16"/>
  <c r="T844" i="16"/>
  <c r="T845" i="16"/>
  <c r="T846" i="16"/>
  <c r="T847" i="16"/>
  <c r="T848" i="16"/>
  <c r="T849" i="16"/>
  <c r="T850" i="16"/>
  <c r="T851" i="16"/>
  <c r="T852" i="16"/>
  <c r="T853" i="16"/>
  <c r="T854" i="16"/>
  <c r="T855" i="16"/>
  <c r="T856" i="16"/>
  <c r="T857" i="16"/>
  <c r="T858" i="16"/>
  <c r="T859" i="16"/>
  <c r="T860" i="16"/>
  <c r="T861" i="16"/>
  <c r="T862" i="16"/>
  <c r="T863" i="16"/>
  <c r="T864" i="16"/>
  <c r="T865" i="16"/>
  <c r="T866" i="16"/>
  <c r="T867" i="16"/>
  <c r="T868" i="16"/>
  <c r="T869" i="16"/>
  <c r="T870" i="16"/>
  <c r="T871" i="16"/>
  <c r="T872" i="16"/>
  <c r="T873" i="16"/>
  <c r="T874" i="16"/>
  <c r="T875" i="16"/>
  <c r="T876" i="16"/>
  <c r="T877" i="16"/>
  <c r="T878" i="16"/>
  <c r="T879" i="16"/>
  <c r="T880" i="16"/>
  <c r="T881" i="16"/>
  <c r="T882" i="16"/>
  <c r="T883" i="16"/>
  <c r="T884" i="16"/>
  <c r="T885" i="16"/>
  <c r="T886" i="16"/>
  <c r="T887" i="16"/>
  <c r="T888" i="16"/>
  <c r="T889" i="16"/>
  <c r="T890" i="16"/>
  <c r="T891" i="16"/>
  <c r="T892" i="16"/>
  <c r="T893" i="16"/>
  <c r="T894" i="16"/>
  <c r="T895" i="16"/>
  <c r="T896" i="16"/>
  <c r="T897" i="16"/>
  <c r="T898" i="16"/>
  <c r="T899" i="16"/>
  <c r="T900" i="16"/>
  <c r="T901" i="16"/>
  <c r="T902" i="16"/>
  <c r="T903" i="16"/>
  <c r="T904" i="16"/>
  <c r="T905" i="16"/>
  <c r="T906" i="16"/>
  <c r="T907" i="16"/>
  <c r="T908" i="16"/>
  <c r="T909" i="16"/>
  <c r="T910" i="16"/>
  <c r="T911" i="16"/>
  <c r="T912" i="16"/>
  <c r="T913" i="16"/>
  <c r="T914" i="16"/>
  <c r="T915" i="16"/>
  <c r="T916" i="16"/>
  <c r="T917" i="16"/>
  <c r="T918" i="16"/>
  <c r="T919" i="16"/>
  <c r="T920" i="16"/>
  <c r="T921" i="16"/>
  <c r="T922" i="16"/>
  <c r="T923" i="16"/>
  <c r="T924" i="16"/>
  <c r="T925" i="16"/>
  <c r="T926" i="16"/>
  <c r="T927" i="16"/>
  <c r="T928" i="16"/>
  <c r="T929" i="16"/>
  <c r="T930" i="16"/>
  <c r="T931" i="16"/>
  <c r="T932" i="16"/>
  <c r="T933" i="16"/>
  <c r="T934" i="16"/>
  <c r="T935" i="16"/>
  <c r="T936" i="16"/>
  <c r="T937" i="16"/>
  <c r="T938" i="16"/>
  <c r="T939" i="16"/>
  <c r="T940" i="16"/>
  <c r="T941" i="16"/>
  <c r="T942" i="16"/>
  <c r="T943" i="16"/>
  <c r="T944" i="16"/>
  <c r="T945" i="16"/>
  <c r="T946" i="16"/>
  <c r="T947" i="16"/>
  <c r="T948" i="16"/>
  <c r="T949" i="16"/>
  <c r="T950" i="16"/>
  <c r="T951" i="16"/>
  <c r="T952" i="16"/>
  <c r="T953" i="16"/>
  <c r="T954" i="16"/>
  <c r="T955" i="16"/>
  <c r="T956" i="16"/>
  <c r="T957" i="16"/>
  <c r="T958" i="16"/>
  <c r="T959" i="16"/>
  <c r="T960" i="16"/>
  <c r="T961" i="16"/>
  <c r="T962" i="16"/>
  <c r="T963" i="16"/>
  <c r="T964" i="16"/>
  <c r="T965" i="16"/>
  <c r="T966" i="16"/>
  <c r="T967" i="16"/>
  <c r="T968" i="16"/>
  <c r="T969" i="16"/>
  <c r="T970" i="16"/>
  <c r="T971" i="16"/>
  <c r="T972" i="16"/>
  <c r="T973" i="16"/>
  <c r="T974" i="16"/>
  <c r="T975" i="16"/>
  <c r="T976" i="16"/>
  <c r="T977" i="16"/>
  <c r="T978" i="16"/>
  <c r="T979" i="16"/>
  <c r="T980" i="16"/>
  <c r="T981" i="16"/>
  <c r="T982" i="16"/>
  <c r="T983" i="16"/>
  <c r="T984" i="16"/>
  <c r="T985" i="16"/>
  <c r="T986" i="16"/>
  <c r="T987" i="16"/>
  <c r="T988" i="16"/>
  <c r="T989" i="16"/>
  <c r="T990" i="16"/>
  <c r="T991" i="16"/>
  <c r="T992" i="16"/>
  <c r="T993" i="16"/>
  <c r="T994" i="16"/>
  <c r="T995" i="16"/>
  <c r="T996" i="16"/>
  <c r="T997" i="16"/>
  <c r="T998" i="16"/>
  <c r="T999" i="16"/>
  <c r="T1000" i="16"/>
  <c r="T1001" i="16"/>
  <c r="T1002" i="16"/>
  <c r="T1003" i="16"/>
  <c r="T1004" i="16"/>
  <c r="T1005" i="16"/>
  <c r="T1006" i="16"/>
  <c r="T1007" i="16"/>
  <c r="T1008" i="16"/>
  <c r="T1009" i="16"/>
  <c r="T1010" i="16"/>
  <c r="T1011" i="16"/>
  <c r="T1012" i="16"/>
  <c r="T1013" i="16"/>
  <c r="T1014" i="16"/>
  <c r="T1015" i="16"/>
  <c r="T1016" i="16"/>
  <c r="T1017" i="16"/>
  <c r="T1018" i="16"/>
  <c r="T1019" i="16"/>
  <c r="T1020" i="16"/>
  <c r="T1021" i="16"/>
  <c r="T1022" i="16"/>
  <c r="T1023" i="16"/>
  <c r="T1024" i="16"/>
  <c r="T1025" i="16"/>
  <c r="T1026" i="16"/>
  <c r="T1027" i="16"/>
  <c r="T1028" i="16"/>
  <c r="T1029" i="16"/>
  <c r="T1030" i="16"/>
  <c r="T1031" i="16"/>
  <c r="T1032" i="16"/>
  <c r="T1033" i="16"/>
  <c r="T1034" i="16"/>
  <c r="T1035" i="16"/>
  <c r="T1036" i="16"/>
  <c r="T1037" i="16"/>
  <c r="T1038" i="16"/>
  <c r="T1039" i="16"/>
  <c r="T1040" i="16"/>
  <c r="T1041" i="16"/>
  <c r="T1042" i="16"/>
  <c r="T1043" i="16"/>
  <c r="T1044" i="16"/>
  <c r="T1045" i="16"/>
  <c r="T1046" i="16"/>
  <c r="T1047" i="16"/>
  <c r="T1048" i="16"/>
  <c r="T1049" i="16"/>
  <c r="T1050" i="16"/>
  <c r="T1051" i="16"/>
  <c r="T1052" i="16"/>
  <c r="T1053" i="16"/>
  <c r="T1054" i="16"/>
  <c r="T1055" i="16"/>
  <c r="T1056" i="16"/>
  <c r="T1057" i="16"/>
  <c r="T1058" i="16"/>
  <c r="T1059" i="16"/>
  <c r="T1060" i="16"/>
  <c r="T1061" i="16"/>
  <c r="T1062" i="16"/>
  <c r="T1063" i="16"/>
  <c r="T1064" i="16"/>
  <c r="T1065" i="16"/>
  <c r="T1066" i="16"/>
  <c r="T1067" i="16"/>
  <c r="T1068" i="16"/>
  <c r="T1069" i="16"/>
  <c r="T1070" i="16"/>
  <c r="T1071" i="16"/>
  <c r="T1072" i="16"/>
  <c r="T1073" i="16"/>
  <c r="T1074" i="16"/>
  <c r="T1075" i="16"/>
  <c r="T1076" i="16"/>
  <c r="T1077" i="16"/>
  <c r="T1078" i="16"/>
  <c r="T1079" i="16"/>
  <c r="T1080" i="16"/>
  <c r="T1081" i="16"/>
  <c r="T1082" i="16"/>
  <c r="T1083" i="16"/>
  <c r="T1084" i="16"/>
  <c r="T1085" i="16"/>
  <c r="T1086" i="16"/>
  <c r="T1087" i="16"/>
  <c r="T1088" i="16"/>
  <c r="T1089" i="16"/>
  <c r="T1090" i="16"/>
  <c r="T1091" i="16"/>
  <c r="T1092" i="16"/>
  <c r="T1093" i="16"/>
  <c r="T1094" i="16"/>
  <c r="T1095" i="16"/>
  <c r="T1096" i="16"/>
  <c r="T1097" i="16"/>
  <c r="T1098" i="16"/>
  <c r="T1099" i="16"/>
  <c r="T1100" i="16"/>
  <c r="T1101" i="16"/>
  <c r="T1102" i="16"/>
  <c r="T1103" i="16"/>
  <c r="T1104" i="16"/>
  <c r="T1105" i="16"/>
  <c r="T1106" i="16"/>
  <c r="T1107" i="16"/>
  <c r="T1108" i="16"/>
  <c r="T1109" i="16"/>
  <c r="T1110" i="16"/>
  <c r="T1111" i="16"/>
  <c r="T1112" i="16"/>
  <c r="T1113" i="16"/>
  <c r="T1114" i="16"/>
  <c r="T1115" i="16"/>
  <c r="T1116" i="16"/>
  <c r="T1117" i="16"/>
  <c r="T1118" i="16"/>
  <c r="T1119" i="16"/>
  <c r="T1120" i="16"/>
  <c r="T1121" i="16"/>
  <c r="T1122" i="16"/>
  <c r="T1123" i="16"/>
  <c r="T1124" i="16"/>
  <c r="T1125" i="16"/>
  <c r="T1126" i="16"/>
  <c r="T1127" i="16"/>
  <c r="T1128" i="16"/>
  <c r="T1129" i="16"/>
  <c r="T1130" i="16"/>
  <c r="T1131" i="16"/>
  <c r="T1132" i="16"/>
  <c r="T1133" i="16"/>
  <c r="T1134" i="16"/>
  <c r="T1135" i="16"/>
  <c r="T1136" i="16"/>
  <c r="T1137" i="16"/>
  <c r="T1138" i="16"/>
  <c r="T1139" i="16"/>
  <c r="T1140" i="16"/>
  <c r="T1141" i="16"/>
  <c r="T1142" i="16"/>
  <c r="T1143" i="16"/>
  <c r="T1144" i="16"/>
  <c r="T1145" i="16"/>
  <c r="T1146" i="16"/>
  <c r="T1147" i="16"/>
  <c r="T1148" i="16"/>
  <c r="T1149" i="16"/>
  <c r="T1150" i="16"/>
  <c r="T1151" i="16"/>
  <c r="T1152" i="16"/>
  <c r="T1153" i="16"/>
  <c r="T1154" i="16"/>
  <c r="T1155" i="16"/>
  <c r="T1156" i="16"/>
  <c r="T1157" i="16"/>
  <c r="T1158" i="16"/>
  <c r="T1159" i="16"/>
  <c r="T1160" i="16"/>
  <c r="T1161" i="16"/>
  <c r="T1162" i="16"/>
  <c r="T1163" i="16"/>
  <c r="T1164" i="16"/>
  <c r="T1165" i="16"/>
  <c r="T1166" i="16"/>
  <c r="T1167" i="16"/>
  <c r="T1168" i="16"/>
  <c r="T1169" i="16"/>
  <c r="T1170" i="16"/>
  <c r="T1171" i="16"/>
  <c r="T1172" i="16"/>
  <c r="T1173" i="16"/>
  <c r="T1174" i="16"/>
  <c r="T1175" i="16"/>
  <c r="T1176" i="16"/>
  <c r="T1177" i="16"/>
  <c r="T1178" i="16"/>
  <c r="T1179" i="16"/>
  <c r="T1180" i="16"/>
  <c r="T1181" i="16"/>
  <c r="T1182" i="16"/>
  <c r="T1183" i="16"/>
  <c r="T1184" i="16"/>
  <c r="T1185" i="16"/>
  <c r="T1186" i="16"/>
  <c r="T1187" i="16"/>
  <c r="T1188" i="16"/>
  <c r="T1189" i="16"/>
  <c r="T1190" i="16"/>
  <c r="T1191" i="16"/>
  <c r="T1192" i="16"/>
  <c r="T1193" i="16"/>
  <c r="T1194" i="16"/>
  <c r="T1195" i="16"/>
  <c r="T1196" i="16"/>
  <c r="T1197" i="16"/>
  <c r="T1198" i="16"/>
  <c r="T1199" i="16"/>
  <c r="T1200" i="16"/>
  <c r="T1201" i="16"/>
  <c r="T1202" i="16"/>
  <c r="T1203" i="16"/>
  <c r="T1204" i="16"/>
  <c r="T1205" i="16"/>
  <c r="T1206" i="16"/>
  <c r="T1207" i="16"/>
  <c r="T1208" i="16"/>
  <c r="T1209" i="16"/>
  <c r="T1210" i="16"/>
  <c r="T1211" i="16"/>
  <c r="T1212" i="16"/>
  <c r="T1213" i="16"/>
  <c r="T1214" i="16"/>
  <c r="T1215" i="16"/>
  <c r="T1216" i="16"/>
  <c r="T1217" i="16"/>
  <c r="T1218" i="16"/>
  <c r="T1219" i="16"/>
  <c r="T1220" i="16"/>
  <c r="T1221" i="16"/>
  <c r="T1222" i="16"/>
  <c r="T1223" i="16"/>
  <c r="T1224" i="16"/>
  <c r="T1225" i="16"/>
  <c r="T1226" i="16"/>
  <c r="T1227" i="16"/>
  <c r="T1228" i="16"/>
  <c r="T1229" i="16"/>
  <c r="T1230" i="16"/>
  <c r="T1231" i="16"/>
  <c r="T1232" i="16"/>
  <c r="T1233" i="16"/>
  <c r="T1234" i="16"/>
  <c r="T1235" i="16"/>
  <c r="T1236" i="16"/>
  <c r="T1237" i="16"/>
  <c r="T1238" i="16"/>
  <c r="T1239" i="16"/>
  <c r="T1240" i="16"/>
  <c r="T1241" i="16"/>
  <c r="T1242" i="16"/>
  <c r="T1243" i="16"/>
  <c r="T1244" i="16"/>
  <c r="T1245" i="16"/>
  <c r="T1246" i="16"/>
  <c r="T1247" i="16"/>
  <c r="T1248" i="16"/>
  <c r="T1249" i="16"/>
  <c r="T1250" i="16"/>
  <c r="T1251" i="16"/>
  <c r="T1252" i="16"/>
  <c r="T1253" i="16"/>
  <c r="T1254" i="16"/>
  <c r="T1255" i="16"/>
  <c r="T1256" i="16"/>
  <c r="T1257" i="16"/>
  <c r="T1258" i="16"/>
  <c r="T1259" i="16"/>
  <c r="T1260" i="16"/>
  <c r="T1261" i="16"/>
  <c r="T1262" i="16"/>
  <c r="T1263" i="16"/>
  <c r="T1264" i="16"/>
  <c r="T1265" i="16"/>
  <c r="T1266" i="16"/>
  <c r="T1267" i="16"/>
  <c r="T1268" i="16"/>
  <c r="T1269" i="16"/>
  <c r="T1270" i="16"/>
  <c r="T1271" i="16"/>
  <c r="T1272" i="16"/>
  <c r="T1273" i="16"/>
  <c r="T1274" i="16"/>
  <c r="T1275" i="16"/>
  <c r="T1276" i="16"/>
  <c r="T1277" i="16"/>
  <c r="T1278" i="16"/>
  <c r="T1279" i="16"/>
  <c r="T1280" i="16"/>
  <c r="T1281" i="16"/>
  <c r="T1282" i="16"/>
  <c r="T1283" i="16"/>
  <c r="T1284" i="16"/>
  <c r="T1285" i="16"/>
  <c r="T1286" i="16"/>
  <c r="T1287" i="16"/>
  <c r="T1288" i="16"/>
  <c r="T1289" i="16"/>
  <c r="T1290" i="16"/>
  <c r="T1291" i="16"/>
  <c r="T1292" i="16"/>
  <c r="T1293" i="16"/>
  <c r="T1294" i="16"/>
  <c r="T1295" i="16"/>
  <c r="T1296" i="16"/>
  <c r="T1297" i="16"/>
  <c r="T1298" i="16"/>
  <c r="T1299" i="16"/>
  <c r="T1300" i="16"/>
  <c r="T1301" i="16"/>
  <c r="T1302" i="16"/>
  <c r="T1303" i="16"/>
  <c r="T1304" i="16"/>
  <c r="T1305" i="16"/>
  <c r="T1306" i="16"/>
  <c r="T1307" i="16"/>
  <c r="T1308" i="16"/>
  <c r="T1309" i="16"/>
  <c r="T1310" i="16"/>
  <c r="T1311" i="16"/>
  <c r="T1312" i="16"/>
  <c r="T1313" i="16"/>
  <c r="T1314" i="16"/>
  <c r="T1315" i="16"/>
  <c r="T1316" i="16"/>
  <c r="T1317" i="16"/>
  <c r="T1318" i="16"/>
  <c r="T1319" i="16"/>
  <c r="T1320" i="16"/>
  <c r="T1321" i="16"/>
  <c r="T1322" i="16"/>
  <c r="T1323" i="16"/>
  <c r="T1324" i="16"/>
  <c r="T1325" i="16"/>
  <c r="T1326" i="16"/>
  <c r="T1327" i="16"/>
  <c r="T1328" i="16"/>
  <c r="T1329" i="16"/>
  <c r="T1330" i="16"/>
  <c r="T1331" i="16"/>
  <c r="T1332" i="16"/>
  <c r="T1333" i="16"/>
  <c r="T1334" i="16"/>
  <c r="T1335" i="16"/>
  <c r="T1336" i="16"/>
  <c r="T1337" i="16"/>
  <c r="T1338" i="16"/>
  <c r="T1339" i="16"/>
  <c r="T1340" i="16"/>
  <c r="T1341" i="16"/>
  <c r="T1342" i="16"/>
  <c r="T1343" i="16"/>
  <c r="T1344" i="16"/>
  <c r="T1345" i="16"/>
  <c r="T1346" i="16"/>
  <c r="T1347" i="16"/>
  <c r="T1348" i="16"/>
  <c r="T1349" i="16"/>
  <c r="T1350" i="16"/>
  <c r="T1351" i="16"/>
  <c r="T1352" i="16"/>
  <c r="T1353" i="16"/>
  <c r="T1354" i="16"/>
  <c r="T1355" i="16"/>
  <c r="T1356" i="16"/>
  <c r="T1357" i="16"/>
  <c r="T1358" i="16"/>
  <c r="T1359" i="16"/>
  <c r="T1360" i="16"/>
  <c r="T1361" i="16"/>
  <c r="T1362" i="16"/>
  <c r="T1363" i="16"/>
  <c r="T1364" i="16"/>
  <c r="T1365" i="16"/>
  <c r="T1366" i="16"/>
  <c r="T1367" i="16"/>
  <c r="T1368" i="16"/>
  <c r="T1369" i="16"/>
  <c r="T1370" i="16"/>
  <c r="T1371" i="16"/>
  <c r="T1372" i="16"/>
  <c r="T1373" i="16"/>
  <c r="T1374" i="16"/>
  <c r="T1375" i="16"/>
  <c r="T1376" i="16"/>
  <c r="T1377" i="16"/>
  <c r="T1378" i="16"/>
  <c r="T1379" i="16"/>
  <c r="T1380" i="16"/>
  <c r="T1381" i="16"/>
  <c r="T1382" i="16"/>
  <c r="T1383" i="16"/>
  <c r="T1384" i="16"/>
  <c r="T1385" i="16"/>
  <c r="T1386" i="16"/>
  <c r="T1387" i="16"/>
  <c r="T1388" i="16"/>
  <c r="T1389" i="16"/>
  <c r="T1390" i="16"/>
  <c r="T1391" i="16"/>
  <c r="T1392" i="16"/>
  <c r="T1393" i="16"/>
  <c r="T1394" i="16"/>
  <c r="T1395" i="16"/>
  <c r="T1396" i="16"/>
  <c r="T1397" i="16"/>
  <c r="T1398" i="16"/>
  <c r="T1399" i="16"/>
  <c r="T1400" i="16"/>
  <c r="T1401" i="16"/>
  <c r="T1402" i="16"/>
  <c r="T1403" i="16"/>
  <c r="T1404" i="16"/>
  <c r="T1405" i="16"/>
  <c r="T1406" i="16"/>
  <c r="T1407" i="16"/>
  <c r="T1408" i="16"/>
  <c r="T1409" i="16"/>
  <c r="T1410" i="16"/>
  <c r="T1411" i="16"/>
  <c r="T1412" i="16"/>
  <c r="T1413" i="16"/>
  <c r="T1414" i="16"/>
  <c r="T1415" i="16"/>
  <c r="T1416" i="16"/>
  <c r="T1417" i="16"/>
  <c r="T1418" i="16"/>
  <c r="T1419" i="16"/>
  <c r="T1420" i="16"/>
  <c r="T1421" i="16"/>
  <c r="T1422" i="16"/>
  <c r="T1423" i="16"/>
  <c r="T1424" i="16"/>
  <c r="T1425" i="16"/>
  <c r="T1426" i="16"/>
  <c r="T1427" i="16"/>
  <c r="T1428" i="16"/>
  <c r="T1429" i="16"/>
  <c r="T1430" i="16"/>
  <c r="T1431" i="16"/>
  <c r="T1432" i="16"/>
  <c r="T1433" i="16"/>
  <c r="T1434" i="16"/>
  <c r="T1435" i="16"/>
  <c r="T1436" i="16"/>
  <c r="T1437" i="16"/>
  <c r="T1438" i="16"/>
  <c r="T1439" i="16"/>
  <c r="T1440" i="16"/>
  <c r="T1441" i="16"/>
  <c r="T1442" i="16"/>
  <c r="T1443" i="16"/>
  <c r="T1444" i="16"/>
  <c r="T1445" i="16"/>
  <c r="T1446" i="16"/>
  <c r="T1447" i="16"/>
  <c r="T1448" i="16"/>
  <c r="T1449" i="16"/>
  <c r="T1450" i="16"/>
  <c r="T1451" i="16"/>
  <c r="T1452" i="16"/>
  <c r="T1453" i="16"/>
  <c r="T1454" i="16"/>
  <c r="T1455" i="16"/>
  <c r="T1456" i="16"/>
  <c r="T1457" i="16"/>
  <c r="T1458" i="16"/>
  <c r="T1459" i="16"/>
  <c r="T1460" i="16"/>
  <c r="T1461" i="16"/>
  <c r="T1462" i="16"/>
  <c r="T1463" i="16"/>
  <c r="T1464" i="16"/>
  <c r="T1465" i="16"/>
  <c r="T1466" i="16"/>
  <c r="T1467" i="16"/>
  <c r="T1468" i="16"/>
  <c r="T1469" i="16"/>
  <c r="T1470" i="16"/>
  <c r="T1471" i="16"/>
  <c r="T1472" i="16"/>
  <c r="T1473" i="16"/>
  <c r="T1474" i="16"/>
  <c r="T1475" i="16"/>
  <c r="T1476" i="16"/>
  <c r="T1477" i="16"/>
  <c r="T1478" i="16"/>
  <c r="T1479" i="16"/>
  <c r="T1480" i="16"/>
  <c r="T1481" i="16"/>
  <c r="T1482" i="16"/>
  <c r="T1483" i="16"/>
  <c r="T1484" i="16"/>
  <c r="T1485" i="16"/>
  <c r="T1486" i="16"/>
  <c r="T1487" i="16"/>
  <c r="T1488" i="16"/>
  <c r="T1489" i="16"/>
  <c r="T1490" i="16"/>
  <c r="T1491" i="16"/>
  <c r="T1492" i="16"/>
  <c r="T1493" i="16"/>
  <c r="T1494" i="16"/>
  <c r="T1495" i="16"/>
  <c r="T1496" i="16"/>
  <c r="T1497" i="16"/>
  <c r="T1498" i="16"/>
  <c r="T1499" i="16"/>
  <c r="T1500" i="16"/>
  <c r="T1501" i="16"/>
  <c r="T1502" i="16"/>
  <c r="T1503" i="16"/>
  <c r="T1504" i="16"/>
  <c r="T1505" i="16"/>
  <c r="T1506" i="16"/>
  <c r="T1507" i="16"/>
  <c r="T1508" i="16"/>
  <c r="T1509" i="16"/>
  <c r="T1510" i="16"/>
  <c r="T1511" i="16"/>
  <c r="T1512" i="16"/>
  <c r="T1513" i="16"/>
  <c r="T1514" i="16"/>
  <c r="T1515" i="16"/>
  <c r="T1516" i="16"/>
  <c r="T1517" i="16"/>
  <c r="T1518" i="16"/>
  <c r="T1519" i="16"/>
  <c r="T1520" i="16"/>
  <c r="T1521" i="16"/>
  <c r="T1522" i="16"/>
  <c r="T1523" i="16"/>
  <c r="T1524" i="16"/>
  <c r="T1525" i="16"/>
  <c r="T1526" i="16"/>
  <c r="T1527" i="16"/>
  <c r="T1528" i="16"/>
  <c r="T1529" i="16"/>
  <c r="T1530" i="16"/>
  <c r="T1531" i="16"/>
  <c r="T1532" i="16"/>
  <c r="T1533" i="16"/>
  <c r="T1534" i="16"/>
  <c r="T1535" i="16"/>
  <c r="T1536" i="16"/>
  <c r="T1537" i="16"/>
  <c r="T1538" i="16"/>
  <c r="T1539" i="16"/>
  <c r="T1540" i="16"/>
  <c r="T1541" i="16"/>
  <c r="T1542" i="16"/>
  <c r="T1543" i="16"/>
  <c r="T1544" i="16"/>
  <c r="T1545" i="16"/>
  <c r="T1546" i="16"/>
  <c r="T1547" i="16"/>
  <c r="T1548" i="16"/>
  <c r="T1549" i="16"/>
  <c r="T1550" i="16"/>
  <c r="T1551" i="16"/>
  <c r="T1552" i="16"/>
  <c r="T1553" i="16"/>
  <c r="T1554" i="16"/>
  <c r="T1555" i="16"/>
  <c r="T1556" i="16"/>
  <c r="T1557" i="16"/>
  <c r="T1558" i="16"/>
  <c r="T1559" i="16"/>
  <c r="T1560" i="16"/>
  <c r="T1561" i="16"/>
  <c r="T1562" i="16"/>
  <c r="T1563" i="16"/>
  <c r="T1564" i="16"/>
  <c r="T1565" i="16"/>
  <c r="T1566" i="16"/>
  <c r="T1567" i="16"/>
  <c r="T1568" i="16"/>
  <c r="T1569" i="16"/>
  <c r="T1570" i="16"/>
  <c r="T1571" i="16"/>
  <c r="T1572" i="16"/>
  <c r="T1573" i="16"/>
  <c r="T1574" i="16"/>
  <c r="T1575" i="16"/>
  <c r="T1576" i="16"/>
  <c r="T1577" i="16"/>
  <c r="T1578" i="16"/>
  <c r="T1579" i="16"/>
  <c r="T1580" i="16"/>
  <c r="T1581" i="16"/>
  <c r="T1582" i="16"/>
  <c r="T1583" i="16"/>
  <c r="T1584" i="16"/>
  <c r="T1585" i="16"/>
  <c r="T1586" i="16"/>
  <c r="T1587" i="16"/>
  <c r="T1588" i="16"/>
  <c r="T1589" i="16"/>
  <c r="T1590" i="16"/>
  <c r="T1591" i="16"/>
  <c r="T1592" i="16"/>
  <c r="T1593" i="16"/>
  <c r="T1594" i="16"/>
  <c r="T1595" i="16"/>
  <c r="T1596" i="16"/>
  <c r="T1597" i="16"/>
  <c r="T1598" i="16"/>
  <c r="T1599" i="16"/>
  <c r="T1600" i="16"/>
  <c r="T1601" i="16"/>
  <c r="T1602" i="16"/>
  <c r="T1603" i="16"/>
  <c r="T1604" i="16"/>
  <c r="T1605" i="16"/>
  <c r="T1606" i="16"/>
  <c r="T1607" i="16"/>
  <c r="T1608" i="16"/>
  <c r="T1609" i="16"/>
  <c r="T1610" i="16"/>
  <c r="T1611" i="16"/>
  <c r="T1612" i="16"/>
  <c r="T1613" i="16"/>
  <c r="T1614" i="16"/>
  <c r="T1615" i="16"/>
  <c r="T1616" i="16"/>
  <c r="T1617" i="16"/>
  <c r="T1618" i="16"/>
  <c r="T1619" i="16"/>
  <c r="T1620" i="16"/>
  <c r="T1621" i="16"/>
  <c r="T1622" i="16"/>
  <c r="T1623" i="16"/>
  <c r="T1624" i="16"/>
  <c r="T1625" i="16"/>
  <c r="T1626" i="16"/>
  <c r="T1627" i="16"/>
  <c r="T1628" i="16"/>
  <c r="T1629" i="16"/>
  <c r="T1630" i="16"/>
  <c r="T1631" i="16"/>
  <c r="T1632" i="16"/>
  <c r="T1633" i="16"/>
  <c r="T1634" i="16"/>
  <c r="T1635" i="16"/>
  <c r="T1636" i="16"/>
  <c r="T1637" i="16"/>
  <c r="T1638" i="16"/>
  <c r="T1639" i="16"/>
  <c r="T1640" i="16"/>
  <c r="T1641" i="16"/>
  <c r="T1642" i="16"/>
  <c r="T1643" i="16"/>
  <c r="T1644" i="16"/>
  <c r="T1645" i="16"/>
  <c r="T1646" i="16"/>
  <c r="T1647" i="16"/>
  <c r="T1648" i="16"/>
  <c r="T1649" i="16"/>
  <c r="T1650" i="16"/>
  <c r="T1651" i="16"/>
  <c r="T1652" i="16"/>
  <c r="T1653" i="16"/>
  <c r="T1654" i="16"/>
  <c r="T1655" i="16"/>
  <c r="T1656" i="16"/>
  <c r="T1657" i="16"/>
  <c r="T1658" i="16"/>
  <c r="T1659" i="16"/>
  <c r="T1660" i="16"/>
  <c r="T1661" i="16"/>
  <c r="T1662" i="16"/>
  <c r="T1663" i="16"/>
  <c r="T1664" i="16"/>
  <c r="T1665" i="16"/>
  <c r="T1666" i="16"/>
  <c r="T1667" i="16"/>
  <c r="T1668" i="16"/>
  <c r="T1669" i="16"/>
  <c r="T1670" i="16"/>
  <c r="T1671" i="16"/>
  <c r="T1672" i="16"/>
  <c r="T1673" i="16"/>
  <c r="T1674" i="16"/>
  <c r="T1675" i="16"/>
  <c r="T1676" i="16"/>
  <c r="T1677" i="16"/>
  <c r="T1678" i="16"/>
  <c r="T1679" i="16"/>
  <c r="T1680" i="16"/>
  <c r="T1681" i="16"/>
  <c r="T1682" i="16"/>
  <c r="T1683" i="16"/>
  <c r="T1684" i="16"/>
  <c r="T1685" i="16"/>
  <c r="T1686" i="16"/>
  <c r="T1687" i="16"/>
  <c r="T1688" i="16"/>
  <c r="T1689" i="16"/>
  <c r="T1690" i="16"/>
  <c r="T1691" i="16"/>
  <c r="T1692" i="16"/>
  <c r="T1693" i="16"/>
  <c r="T1694" i="16"/>
  <c r="T1695" i="16"/>
  <c r="T1696" i="16"/>
  <c r="T1697" i="16"/>
  <c r="T1698" i="16"/>
  <c r="T1699" i="16"/>
  <c r="T1700" i="16"/>
  <c r="T1701" i="16"/>
  <c r="T1702" i="16"/>
  <c r="T1703" i="16"/>
  <c r="T1704" i="16"/>
  <c r="T1705" i="16"/>
  <c r="T1706" i="16"/>
  <c r="T1707" i="16"/>
  <c r="T1708" i="16"/>
  <c r="T1709" i="16"/>
  <c r="T1710" i="16"/>
  <c r="T1711" i="16"/>
  <c r="T1712" i="16"/>
  <c r="T1713" i="16"/>
  <c r="T1714" i="16"/>
  <c r="T1715" i="16"/>
  <c r="T1716" i="16"/>
  <c r="T1717" i="16"/>
  <c r="T1718" i="16"/>
  <c r="T1719" i="16"/>
  <c r="T1720" i="16"/>
  <c r="T1721" i="16"/>
  <c r="T1722" i="16"/>
  <c r="T1723" i="16"/>
  <c r="T1724" i="16"/>
  <c r="T1725" i="16"/>
  <c r="T1726" i="16"/>
  <c r="T1727" i="16"/>
  <c r="T1728" i="16"/>
  <c r="T1729" i="16"/>
  <c r="T1730" i="16"/>
  <c r="T1731" i="16"/>
  <c r="T1732" i="16"/>
  <c r="T1733" i="16"/>
  <c r="T1734" i="16"/>
  <c r="T1735" i="16"/>
  <c r="T1736" i="16"/>
  <c r="T1737" i="16"/>
  <c r="T1738" i="16"/>
  <c r="T1739" i="16"/>
  <c r="T1740" i="16"/>
  <c r="T1741" i="16"/>
  <c r="T1742" i="16"/>
  <c r="T1743" i="16"/>
  <c r="T1744" i="16"/>
  <c r="T1745" i="16"/>
  <c r="T1746" i="16"/>
  <c r="T1747" i="16"/>
  <c r="T1748" i="16"/>
  <c r="T1749" i="16"/>
  <c r="T1750" i="16"/>
  <c r="T1751" i="16"/>
  <c r="T1752" i="16"/>
  <c r="T1753" i="16"/>
  <c r="T1754" i="16"/>
  <c r="T1755" i="16"/>
  <c r="T1756" i="16"/>
  <c r="T1757" i="16"/>
  <c r="T1758" i="16"/>
  <c r="T1759" i="16"/>
  <c r="T1760" i="16"/>
  <c r="T1761" i="16"/>
  <c r="T1762" i="16"/>
  <c r="T1763" i="16"/>
  <c r="T1764" i="16"/>
  <c r="T1765" i="16"/>
  <c r="T1766" i="16"/>
  <c r="T1767" i="16"/>
  <c r="T1768" i="16"/>
  <c r="T1769" i="16"/>
  <c r="T1770" i="16"/>
  <c r="T1771" i="16"/>
  <c r="T1772" i="16"/>
  <c r="T1773" i="16"/>
  <c r="T1774" i="16"/>
  <c r="T1775" i="16"/>
  <c r="T1776" i="16"/>
  <c r="T1777" i="16"/>
  <c r="T1778" i="16"/>
  <c r="T1779" i="16"/>
  <c r="T1780" i="16"/>
  <c r="T1781" i="16"/>
  <c r="T1782" i="16"/>
  <c r="T1783" i="16"/>
  <c r="T1784" i="16"/>
  <c r="T1785" i="16"/>
  <c r="T1786" i="16"/>
  <c r="T1787" i="16"/>
  <c r="T1788" i="16"/>
  <c r="T1789" i="16"/>
  <c r="T1790" i="16"/>
  <c r="T1791" i="16"/>
  <c r="T1792" i="16"/>
  <c r="T1793" i="16"/>
  <c r="T1794" i="16"/>
  <c r="T1795" i="16"/>
  <c r="T1796" i="16"/>
  <c r="T1797" i="16"/>
  <c r="T1798" i="16"/>
  <c r="T1799" i="16"/>
  <c r="T1800" i="16"/>
  <c r="T1801" i="16"/>
  <c r="T1802" i="16"/>
  <c r="T1803" i="16"/>
  <c r="T1804" i="16"/>
  <c r="T1805" i="16"/>
  <c r="T1806" i="16"/>
  <c r="T1807" i="16"/>
  <c r="T1808" i="16"/>
  <c r="T1809" i="16"/>
  <c r="T1810" i="16"/>
  <c r="T1811" i="16"/>
  <c r="T1812" i="16"/>
  <c r="T1813" i="16"/>
  <c r="T1814" i="16"/>
  <c r="T1815" i="16"/>
  <c r="T1816" i="16"/>
  <c r="T1817" i="16"/>
  <c r="T1818" i="16"/>
  <c r="T1819" i="16"/>
  <c r="T1820" i="16"/>
  <c r="T1821" i="16"/>
  <c r="T1822" i="16"/>
  <c r="T1823" i="16"/>
  <c r="T1824" i="16"/>
  <c r="T1825" i="16"/>
  <c r="T1826" i="16"/>
  <c r="T1827" i="16"/>
  <c r="T1828" i="16"/>
  <c r="T1829" i="16"/>
  <c r="T1830" i="16"/>
  <c r="T1831" i="16"/>
  <c r="T1832" i="16"/>
  <c r="T1833" i="16"/>
  <c r="T1834" i="16"/>
  <c r="T1835" i="16"/>
  <c r="T1836" i="16"/>
  <c r="T1837" i="16"/>
  <c r="T1838" i="16"/>
  <c r="T1839" i="16"/>
  <c r="T1840" i="16"/>
  <c r="T1841" i="16"/>
  <c r="T1842" i="16"/>
  <c r="T1843" i="16"/>
  <c r="T1844" i="16"/>
  <c r="T1845" i="16"/>
  <c r="T1846" i="16"/>
  <c r="T1847" i="16"/>
  <c r="T1848" i="16"/>
  <c r="T1849" i="16"/>
  <c r="T1850" i="16"/>
  <c r="T1851" i="16"/>
  <c r="T1852" i="16"/>
  <c r="T1853" i="16"/>
  <c r="T1854" i="16"/>
  <c r="T1855" i="16"/>
  <c r="T1856" i="16"/>
  <c r="T1857" i="16"/>
  <c r="T1858" i="16"/>
  <c r="T1859" i="16"/>
  <c r="T1860" i="16"/>
  <c r="T1861" i="16"/>
  <c r="T1862" i="16"/>
  <c r="T1863" i="16"/>
  <c r="T1864" i="16"/>
  <c r="T1865" i="16"/>
  <c r="T1866" i="16"/>
  <c r="T1867" i="16"/>
  <c r="T1868" i="16"/>
  <c r="T1869" i="16"/>
  <c r="T1870" i="16"/>
  <c r="T1871" i="16"/>
  <c r="T1872" i="16"/>
  <c r="T1873" i="16"/>
  <c r="T1874" i="16"/>
  <c r="T1875" i="16"/>
  <c r="T1876" i="16"/>
  <c r="T1877" i="16"/>
  <c r="T1878" i="16"/>
  <c r="T1879" i="16"/>
  <c r="T1880" i="16"/>
  <c r="T1881" i="16"/>
  <c r="T1882" i="16"/>
  <c r="T1883" i="16"/>
  <c r="T1884" i="16"/>
  <c r="T1885" i="16"/>
  <c r="T1886" i="16"/>
  <c r="T1887" i="16"/>
  <c r="T1888" i="16"/>
  <c r="T1889" i="16"/>
  <c r="T1890" i="16"/>
  <c r="T1891" i="16"/>
  <c r="T1892" i="16"/>
  <c r="T1893" i="16"/>
  <c r="T1894" i="16"/>
  <c r="T1895" i="16"/>
  <c r="T1896" i="16"/>
  <c r="T1897" i="16"/>
  <c r="T1898" i="16"/>
  <c r="T1899" i="16"/>
  <c r="T1900" i="16"/>
  <c r="T1901" i="16"/>
  <c r="T1902" i="16"/>
  <c r="T1903" i="16"/>
  <c r="T1904" i="16"/>
  <c r="T1905" i="16"/>
  <c r="T1906" i="16"/>
  <c r="T1907" i="16"/>
  <c r="T1908" i="16"/>
  <c r="T1909" i="16"/>
  <c r="T1910" i="16"/>
  <c r="T1911" i="16"/>
  <c r="T1912" i="16"/>
  <c r="T1913" i="16"/>
  <c r="T1914" i="16"/>
  <c r="T1915" i="16"/>
  <c r="T1916" i="16"/>
  <c r="T1917" i="16"/>
  <c r="T1918" i="16"/>
  <c r="T1919" i="16"/>
  <c r="T1920" i="16"/>
  <c r="T1921" i="16"/>
  <c r="T1922" i="16"/>
  <c r="T1923" i="16"/>
  <c r="T1924" i="16"/>
  <c r="T1925" i="16"/>
  <c r="T1926" i="16"/>
  <c r="T1927" i="16"/>
  <c r="T1928" i="16"/>
  <c r="T1929" i="16"/>
  <c r="T1930" i="16"/>
  <c r="T1931" i="16"/>
  <c r="T1932" i="16"/>
  <c r="T1933" i="16"/>
  <c r="T1934" i="16"/>
  <c r="T1935" i="16"/>
  <c r="T1936" i="16"/>
  <c r="T1937" i="16"/>
  <c r="T1938" i="16"/>
  <c r="T1939" i="16"/>
  <c r="T1940" i="16"/>
  <c r="T1941" i="16"/>
  <c r="T1942" i="16"/>
  <c r="T1943" i="16"/>
  <c r="T1944" i="16"/>
  <c r="T1945" i="16"/>
  <c r="T1946" i="16"/>
  <c r="T1947" i="16"/>
  <c r="T1948" i="16"/>
  <c r="T1949" i="16"/>
  <c r="T1950" i="16"/>
  <c r="T1951" i="16"/>
  <c r="T1952" i="16"/>
  <c r="T1953" i="16"/>
  <c r="T1954" i="16"/>
  <c r="T1955" i="16"/>
  <c r="T1956" i="16"/>
  <c r="T1957" i="16"/>
  <c r="T1958" i="16"/>
  <c r="T1959" i="16"/>
  <c r="T1960" i="16"/>
  <c r="T1961" i="16"/>
  <c r="T1962" i="16"/>
  <c r="T1963" i="16"/>
  <c r="T1964" i="16"/>
  <c r="T1965" i="16"/>
  <c r="T1966" i="16"/>
  <c r="T1967" i="16"/>
  <c r="T1968" i="16"/>
  <c r="T1969" i="16"/>
  <c r="T1970" i="16"/>
  <c r="T1971" i="16"/>
  <c r="T1972" i="16"/>
  <c r="T1973" i="16"/>
  <c r="T1974" i="16"/>
  <c r="T1975" i="16"/>
  <c r="T1976" i="16"/>
  <c r="T1977" i="16"/>
  <c r="T1978" i="16"/>
  <c r="T1979" i="16"/>
  <c r="T1980" i="16"/>
  <c r="T1981" i="16"/>
  <c r="T1982" i="16"/>
  <c r="T1983" i="16"/>
  <c r="T1984" i="16"/>
  <c r="T1985" i="16"/>
  <c r="T1986" i="16"/>
  <c r="T1987" i="16"/>
  <c r="T1988" i="16"/>
  <c r="T1989" i="16"/>
  <c r="T1990" i="16"/>
  <c r="T1991" i="16"/>
  <c r="T1992" i="16"/>
  <c r="T1993" i="16"/>
  <c r="T1994" i="16"/>
  <c r="T1995" i="16"/>
  <c r="T1996" i="16"/>
  <c r="T1997" i="16"/>
  <c r="T1998" i="16"/>
  <c r="T1999" i="16"/>
  <c r="T2000" i="16"/>
  <c r="T2001" i="16"/>
  <c r="T2002" i="16"/>
  <c r="T2003" i="16"/>
  <c r="T2004" i="16"/>
  <c r="T2005" i="16"/>
  <c r="T2006" i="16"/>
  <c r="T2007" i="16"/>
  <c r="T2008" i="16"/>
  <c r="T2009" i="16"/>
  <c r="T2010" i="16"/>
  <c r="T2011" i="16"/>
  <c r="T2012" i="16"/>
  <c r="T2013" i="16"/>
  <c r="T2014" i="16"/>
  <c r="T2015" i="16"/>
  <c r="T2016" i="16"/>
  <c r="T2017" i="16"/>
  <c r="T2018" i="16"/>
  <c r="T2019" i="16"/>
  <c r="T2020" i="16"/>
  <c r="T2021" i="16"/>
  <c r="T2022" i="16"/>
  <c r="T2023" i="16"/>
  <c r="T2024" i="16"/>
  <c r="T2025" i="16"/>
  <c r="T2026" i="16"/>
  <c r="T2027" i="16"/>
  <c r="T2028" i="16"/>
  <c r="T2029" i="16"/>
  <c r="T2030" i="16"/>
  <c r="T2031" i="16"/>
  <c r="T2032" i="16"/>
  <c r="T2033" i="16"/>
  <c r="T2034" i="16"/>
  <c r="T2035" i="16"/>
  <c r="T2036" i="16"/>
  <c r="T2037" i="16"/>
  <c r="T2038" i="16"/>
  <c r="T2039" i="16"/>
  <c r="T2040" i="16"/>
  <c r="T2041" i="16"/>
  <c r="T2042" i="16"/>
  <c r="T2043" i="16"/>
  <c r="T2044" i="16"/>
  <c r="T2045" i="16"/>
  <c r="T2046" i="16"/>
  <c r="T2047" i="16"/>
  <c r="T2048" i="16"/>
  <c r="T2049" i="16"/>
  <c r="T2050" i="16"/>
  <c r="T2051" i="16"/>
  <c r="T2052" i="16"/>
  <c r="T2053" i="16"/>
  <c r="T2054" i="16"/>
  <c r="T2055" i="16"/>
  <c r="T2056" i="16"/>
  <c r="T2057" i="16"/>
  <c r="T2058" i="16"/>
  <c r="T2059" i="16"/>
  <c r="T2060" i="16"/>
  <c r="T2061" i="16"/>
  <c r="T2062" i="16"/>
  <c r="T2063" i="16"/>
  <c r="T2064" i="16"/>
  <c r="T2065" i="16"/>
  <c r="T2066" i="16"/>
  <c r="T2067" i="16"/>
  <c r="T2068" i="16"/>
  <c r="T2069" i="16"/>
  <c r="T2070" i="16"/>
  <c r="T2071" i="16"/>
  <c r="T2072" i="16"/>
  <c r="T2073" i="16"/>
  <c r="T2074" i="16"/>
  <c r="T2075" i="16"/>
  <c r="T2076" i="16"/>
  <c r="T2077" i="16"/>
  <c r="T2078" i="16"/>
  <c r="T2079" i="16"/>
  <c r="T2080" i="16"/>
  <c r="T2081" i="16"/>
  <c r="T2082" i="16"/>
  <c r="T2083" i="16"/>
  <c r="T2084" i="16"/>
  <c r="T2085" i="16"/>
  <c r="T2086" i="16"/>
  <c r="T2087" i="16"/>
  <c r="T2088" i="16"/>
  <c r="T2089" i="16"/>
  <c r="T2090" i="16"/>
  <c r="T2091" i="16"/>
  <c r="T2092" i="16"/>
  <c r="T2093" i="16"/>
  <c r="T2094" i="16"/>
  <c r="T2095" i="16"/>
  <c r="T2096" i="16"/>
  <c r="T2097" i="16"/>
  <c r="T2098" i="16"/>
  <c r="T2099" i="16"/>
  <c r="T2100" i="16"/>
  <c r="T2101" i="16"/>
  <c r="T2102" i="16"/>
  <c r="T2103" i="16"/>
  <c r="T2104" i="16"/>
  <c r="T2105" i="16"/>
  <c r="T2106" i="16"/>
  <c r="T2107" i="16"/>
  <c r="T2108" i="16"/>
  <c r="T2109" i="16"/>
  <c r="T2110" i="16"/>
  <c r="T2111" i="16"/>
  <c r="T2112" i="16"/>
  <c r="T2113" i="16"/>
  <c r="T2114" i="16"/>
  <c r="T2115" i="16"/>
  <c r="T2116" i="16"/>
  <c r="T2117" i="16"/>
  <c r="T2118" i="16"/>
  <c r="T2119" i="16"/>
  <c r="T2120" i="16"/>
  <c r="T2121" i="16"/>
  <c r="T2122" i="16"/>
  <c r="T2123" i="16"/>
  <c r="T2124" i="16"/>
  <c r="T2125" i="16"/>
  <c r="T2126" i="16"/>
  <c r="T2127" i="16"/>
  <c r="T2128" i="16"/>
  <c r="T2129" i="16"/>
  <c r="T2130" i="16"/>
  <c r="T2131" i="16"/>
  <c r="T2132" i="16"/>
  <c r="T2133" i="16"/>
  <c r="T2134" i="16"/>
  <c r="T2135" i="16"/>
  <c r="T2136" i="16"/>
  <c r="T2137" i="16"/>
  <c r="T2138" i="16"/>
  <c r="T2139" i="16"/>
  <c r="T2140" i="16"/>
  <c r="T2141" i="16"/>
  <c r="T2142" i="16"/>
  <c r="T2143" i="16"/>
  <c r="T2144" i="16"/>
  <c r="T2145" i="16"/>
  <c r="T2146" i="16"/>
  <c r="T2147" i="16"/>
  <c r="T2148" i="16"/>
  <c r="T2149" i="16"/>
  <c r="T2150" i="16"/>
  <c r="T2151" i="16"/>
  <c r="T2152" i="16"/>
  <c r="T2153" i="16"/>
  <c r="T2154" i="16"/>
  <c r="T2155" i="16"/>
  <c r="T2156" i="16"/>
  <c r="T2157" i="16"/>
  <c r="T2158" i="16"/>
  <c r="T2159" i="16"/>
  <c r="T2160" i="16"/>
  <c r="T2161" i="16"/>
  <c r="T2162" i="16"/>
  <c r="T2163" i="16"/>
  <c r="T2164" i="16"/>
  <c r="T2165" i="16"/>
  <c r="T2166" i="16"/>
  <c r="T2167" i="16"/>
  <c r="T2168" i="16"/>
  <c r="T2169" i="16"/>
  <c r="T2170" i="16"/>
  <c r="T2171" i="16"/>
  <c r="T2172" i="16"/>
  <c r="T2173" i="16"/>
  <c r="T2174" i="16"/>
  <c r="T2175" i="16"/>
  <c r="T2176" i="16"/>
  <c r="T2177" i="16"/>
  <c r="T2178" i="16"/>
  <c r="T2179" i="16"/>
  <c r="T2180" i="16"/>
  <c r="T2181" i="16"/>
  <c r="T2182" i="16"/>
  <c r="T2183" i="16"/>
  <c r="T2184" i="16"/>
  <c r="T2185" i="16"/>
  <c r="T2186" i="16"/>
  <c r="T2187" i="16"/>
  <c r="T2188" i="16"/>
  <c r="T2189" i="16"/>
  <c r="T2190" i="16"/>
  <c r="T2191" i="16"/>
  <c r="T2192" i="16"/>
  <c r="T2193" i="16"/>
  <c r="T2194" i="16"/>
  <c r="T2195" i="16"/>
  <c r="T2196" i="16"/>
  <c r="T2197" i="16"/>
  <c r="T2198" i="16"/>
  <c r="T2199" i="16"/>
  <c r="T2200" i="16"/>
  <c r="T2201" i="16"/>
  <c r="T2202" i="16"/>
  <c r="T2203" i="16"/>
  <c r="T2204" i="16"/>
  <c r="T2205" i="16"/>
  <c r="T2206" i="16"/>
  <c r="T2207" i="16"/>
  <c r="T2208" i="16"/>
  <c r="T2209" i="16"/>
  <c r="T2210" i="16"/>
  <c r="T2211" i="16"/>
  <c r="T2212" i="16"/>
  <c r="T2213" i="16"/>
  <c r="T2214" i="16"/>
  <c r="T2215" i="16"/>
  <c r="T2216" i="16"/>
  <c r="T2217" i="16"/>
  <c r="T2218" i="16"/>
  <c r="T2219" i="16"/>
  <c r="T2220" i="16"/>
  <c r="T2221" i="16"/>
  <c r="T2222" i="16"/>
  <c r="T2223" i="16"/>
  <c r="T2224" i="16"/>
  <c r="T2225" i="16"/>
  <c r="T2226" i="16"/>
  <c r="T2227" i="16"/>
  <c r="T2228" i="16"/>
  <c r="T2229" i="16"/>
  <c r="T2230" i="16"/>
  <c r="T2231" i="16"/>
  <c r="T2232" i="16"/>
  <c r="T2233" i="16"/>
  <c r="T2234" i="16"/>
  <c r="T2235" i="16"/>
  <c r="T2236" i="16"/>
  <c r="T2237" i="16"/>
  <c r="T2238" i="16"/>
  <c r="T2239" i="16"/>
  <c r="T2240" i="16"/>
  <c r="T2241" i="16"/>
  <c r="T2242" i="16"/>
  <c r="T2243" i="16"/>
  <c r="T2244" i="16"/>
  <c r="T2245" i="16"/>
  <c r="T2246" i="16"/>
  <c r="T2247" i="16"/>
  <c r="T2248" i="16"/>
  <c r="T2249" i="16"/>
  <c r="T2250" i="16"/>
  <c r="T2251" i="16"/>
  <c r="T2252" i="16"/>
  <c r="T2253" i="16"/>
  <c r="T2254" i="16"/>
  <c r="T2255" i="16"/>
  <c r="T2256" i="16"/>
  <c r="T2257" i="16"/>
  <c r="T2258" i="16"/>
  <c r="T2259" i="16"/>
  <c r="T2260" i="16"/>
  <c r="T2261" i="16"/>
  <c r="T2262" i="16"/>
  <c r="T2263" i="16"/>
  <c r="T2264" i="16"/>
  <c r="T2265" i="16"/>
  <c r="T2266" i="16"/>
  <c r="T2267" i="16"/>
  <c r="T2268" i="16"/>
  <c r="T2269" i="16"/>
  <c r="T2270" i="16"/>
  <c r="T2271" i="16"/>
  <c r="T2272" i="16"/>
  <c r="T2273" i="16"/>
  <c r="T2274" i="16"/>
  <c r="T2275" i="16"/>
  <c r="T2276" i="16"/>
  <c r="T2277" i="16"/>
  <c r="T2278" i="16"/>
  <c r="T2279" i="16"/>
  <c r="T2280" i="16"/>
  <c r="T2281" i="16"/>
  <c r="T2282" i="16"/>
  <c r="T2283" i="16"/>
  <c r="T2284" i="16"/>
  <c r="T2285" i="16"/>
  <c r="T2286" i="16"/>
  <c r="T2287" i="16"/>
  <c r="T2288" i="16"/>
  <c r="T2289" i="16"/>
  <c r="T2290" i="16"/>
  <c r="T2291" i="16"/>
  <c r="T2292" i="16"/>
  <c r="T2293" i="16"/>
  <c r="T2294" i="16"/>
  <c r="T2295" i="16"/>
  <c r="T2296" i="16"/>
  <c r="T2297" i="16"/>
  <c r="T2298" i="16"/>
  <c r="T2299" i="16"/>
  <c r="T2300" i="16"/>
  <c r="T2301" i="16"/>
  <c r="T2302" i="16"/>
  <c r="T2303" i="16"/>
  <c r="T2304" i="16"/>
  <c r="T2305" i="16"/>
  <c r="T2306" i="16"/>
  <c r="T2307" i="16"/>
  <c r="T2308" i="16"/>
  <c r="T2309" i="16"/>
  <c r="T2310" i="16"/>
  <c r="T2311" i="16"/>
  <c r="T2312" i="16"/>
  <c r="T2313" i="16"/>
  <c r="T2314" i="16"/>
  <c r="T2315" i="16"/>
  <c r="T2316" i="16"/>
  <c r="T2317" i="16"/>
  <c r="T2318" i="16"/>
  <c r="T2319" i="16"/>
  <c r="T2320" i="16"/>
  <c r="T2321" i="16"/>
  <c r="T2322" i="16"/>
  <c r="T2323" i="16"/>
  <c r="T2324" i="16"/>
  <c r="T2325" i="16"/>
  <c r="T2326" i="16"/>
  <c r="T2327" i="16"/>
  <c r="T2328" i="16"/>
  <c r="T2329" i="16"/>
  <c r="T2330" i="16"/>
  <c r="T2331" i="16"/>
  <c r="T2332" i="16"/>
  <c r="T2333" i="16"/>
  <c r="T2334" i="16"/>
  <c r="T2335" i="16"/>
  <c r="T2336" i="16"/>
  <c r="T2337" i="16"/>
  <c r="T2338" i="16"/>
  <c r="T2339" i="16"/>
  <c r="T2340" i="16"/>
  <c r="T2341" i="16"/>
  <c r="T2342" i="16"/>
  <c r="T2343" i="16"/>
  <c r="T2344" i="16"/>
  <c r="T2345" i="16"/>
  <c r="T2346" i="16"/>
  <c r="T2347" i="16"/>
  <c r="T2348" i="16"/>
  <c r="T2349" i="16"/>
  <c r="T2350" i="16"/>
  <c r="T2351" i="16"/>
  <c r="T2352" i="16"/>
  <c r="T2353" i="16"/>
  <c r="T2354" i="16"/>
  <c r="T2355" i="16"/>
  <c r="T2356" i="16"/>
  <c r="T2357" i="16"/>
  <c r="T2358" i="16"/>
  <c r="T2359" i="16"/>
  <c r="T2360" i="16"/>
  <c r="T2361" i="16"/>
  <c r="T2362" i="16"/>
  <c r="T2363" i="16"/>
  <c r="T2364" i="16"/>
  <c r="T2365" i="16"/>
  <c r="T2366" i="16"/>
  <c r="T2367" i="16"/>
  <c r="T2368" i="16"/>
  <c r="T2369" i="16"/>
  <c r="T2370" i="16"/>
  <c r="T2371" i="16"/>
  <c r="T2372" i="16"/>
  <c r="T2373" i="16"/>
  <c r="T2374" i="16"/>
  <c r="T2375" i="16"/>
  <c r="T2376" i="16"/>
  <c r="T2377" i="16"/>
  <c r="T2378" i="16"/>
  <c r="T2379" i="16"/>
  <c r="T2380" i="16"/>
  <c r="T2381" i="16"/>
  <c r="T2382" i="16"/>
  <c r="T2383" i="16"/>
  <c r="T2384" i="16"/>
  <c r="T2385" i="16"/>
  <c r="T2386" i="16"/>
  <c r="T2387" i="16"/>
  <c r="T2388" i="16"/>
  <c r="T2389" i="16"/>
  <c r="T2390" i="16"/>
  <c r="T2391" i="16"/>
  <c r="T2392" i="16"/>
  <c r="T2393" i="16"/>
  <c r="T2394" i="16"/>
  <c r="T2395" i="16"/>
  <c r="T2396" i="16"/>
  <c r="T2397" i="16"/>
  <c r="T2398" i="16"/>
  <c r="T2399" i="16"/>
  <c r="T2400" i="16"/>
  <c r="T2401" i="16"/>
  <c r="T2402" i="16"/>
  <c r="T2403" i="16"/>
  <c r="T2404" i="16"/>
  <c r="T2405" i="16"/>
  <c r="T2406" i="16"/>
  <c r="T2407" i="16"/>
  <c r="T2408" i="16"/>
  <c r="T2409" i="16"/>
  <c r="T2410" i="16"/>
  <c r="T2411" i="16"/>
  <c r="T2412" i="16"/>
  <c r="T2413" i="16"/>
  <c r="T2414" i="16"/>
  <c r="T2415" i="16"/>
  <c r="T2416" i="16"/>
  <c r="T2417" i="16"/>
  <c r="T2418" i="16"/>
  <c r="T2419" i="16"/>
  <c r="T2420" i="16"/>
  <c r="T2421" i="16"/>
  <c r="T2422" i="16"/>
  <c r="T2423" i="16"/>
  <c r="T2424" i="16"/>
  <c r="T2425" i="16"/>
  <c r="T2426" i="16"/>
  <c r="T2427" i="16"/>
  <c r="T2428" i="16"/>
  <c r="T2429" i="16"/>
  <c r="T2430" i="16"/>
  <c r="T2431" i="16"/>
  <c r="T2432" i="16"/>
  <c r="T2433" i="16"/>
  <c r="T2434" i="16"/>
  <c r="T2435" i="16"/>
  <c r="T2436" i="16"/>
  <c r="T2437" i="16"/>
  <c r="T2438" i="16"/>
  <c r="T2439" i="16"/>
  <c r="T2440" i="16"/>
  <c r="T2441" i="16"/>
  <c r="T2442" i="16"/>
  <c r="T2443" i="16"/>
  <c r="T2444" i="16"/>
  <c r="T2445" i="16"/>
  <c r="T2446" i="16"/>
  <c r="T2447" i="16"/>
  <c r="T2448" i="16"/>
  <c r="T2449" i="16"/>
  <c r="T2450" i="16"/>
  <c r="T2451" i="16"/>
  <c r="T2452" i="16"/>
  <c r="T2453" i="16"/>
  <c r="T2454" i="16"/>
  <c r="T2455" i="16"/>
  <c r="T2456" i="16"/>
  <c r="T2457" i="16"/>
  <c r="T2458" i="16"/>
  <c r="T2459" i="16"/>
  <c r="T2460" i="16"/>
  <c r="T2461" i="16"/>
  <c r="T2462" i="16"/>
  <c r="T2463" i="16"/>
  <c r="T2464" i="16"/>
  <c r="T2465" i="16"/>
  <c r="T2466" i="16"/>
  <c r="T2467" i="16"/>
  <c r="T2468" i="16"/>
  <c r="T2469" i="16"/>
  <c r="T2470" i="16"/>
  <c r="T2471" i="16"/>
  <c r="T2472" i="16"/>
  <c r="T2473" i="16"/>
  <c r="T2474" i="16"/>
  <c r="T2475" i="16"/>
  <c r="T2476" i="16"/>
  <c r="T2477" i="16"/>
  <c r="T2478" i="16"/>
  <c r="T2479" i="16"/>
  <c r="T2480" i="16"/>
  <c r="T2481" i="16"/>
  <c r="T2482" i="16"/>
  <c r="T2483" i="16"/>
  <c r="T2484" i="16"/>
  <c r="T2485" i="16"/>
  <c r="T2486" i="16"/>
  <c r="T2487" i="16"/>
  <c r="T2488" i="16"/>
  <c r="T2489" i="16"/>
  <c r="T2490" i="16"/>
  <c r="T2491" i="16"/>
  <c r="T2492" i="16"/>
  <c r="T2493" i="16"/>
  <c r="T2494" i="16"/>
  <c r="T2495" i="16"/>
  <c r="T2496" i="16"/>
  <c r="T2497" i="16"/>
  <c r="T2498" i="16"/>
  <c r="T2499" i="16"/>
  <c r="T2500" i="16"/>
  <c r="T2501" i="16"/>
  <c r="U2"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V22" i="16"/>
  <c r="V39" i="16"/>
  <c r="V48" i="16"/>
  <c r="V49" i="16"/>
  <c r="V56" i="16"/>
  <c r="V77" i="16"/>
  <c r="V91" i="16"/>
  <c r="V92" i="16"/>
  <c r="V103" i="16"/>
  <c r="V114" i="16"/>
  <c r="V141" i="16"/>
  <c r="V166" i="16"/>
  <c r="V189" i="16"/>
  <c r="V192" i="16"/>
  <c r="V208" i="16"/>
  <c r="V210" i="16"/>
  <c r="V224" i="16"/>
  <c r="V260" i="16"/>
  <c r="V263" i="16"/>
  <c r="V268" i="16"/>
  <c r="V270" i="16"/>
  <c r="V280" i="16"/>
  <c r="V291" i="16"/>
  <c r="V321" i="16"/>
  <c r="V337" i="16"/>
  <c r="V341" i="16"/>
  <c r="V360" i="16"/>
  <c r="V363" i="16"/>
  <c r="V395" i="16"/>
  <c r="V399" i="16"/>
  <c r="V414" i="16"/>
  <c r="V436" i="16"/>
  <c r="V438" i="16"/>
  <c r="V440" i="16"/>
  <c r="V486" i="16"/>
  <c r="V508" i="16"/>
  <c r="V509" i="16"/>
  <c r="V515" i="16"/>
  <c r="V529" i="16"/>
  <c r="V533" i="16"/>
  <c r="V549" i="16"/>
  <c r="V559" i="16"/>
  <c r="V562" i="16"/>
  <c r="V588" i="16"/>
  <c r="V596" i="16"/>
  <c r="V603" i="16"/>
  <c r="V623" i="16"/>
  <c r="V628" i="16"/>
  <c r="V632" i="16"/>
  <c r="V645" i="16"/>
  <c r="V646" i="16"/>
  <c r="V656" i="16"/>
  <c r="V692" i="16"/>
  <c r="V699" i="16"/>
  <c r="V700" i="16"/>
  <c r="V701" i="16"/>
  <c r="V718" i="16"/>
  <c r="V719" i="16"/>
  <c r="V720" i="16"/>
  <c r="V733" i="16"/>
  <c r="V738" i="16"/>
  <c r="V752" i="16"/>
  <c r="V756" i="16"/>
  <c r="V786" i="16"/>
  <c r="V792" i="16"/>
  <c r="V802" i="16"/>
  <c r="V809" i="16"/>
  <c r="V827" i="16"/>
  <c r="V832" i="16"/>
  <c r="V840" i="16"/>
  <c r="V872" i="16"/>
  <c r="V891" i="16"/>
  <c r="V940" i="16"/>
  <c r="V941" i="16"/>
  <c r="V960" i="16"/>
  <c r="V961" i="16"/>
  <c r="V975" i="16"/>
  <c r="V998" i="16"/>
  <c r="V1002" i="16"/>
  <c r="V1005" i="16"/>
  <c r="V1010" i="16"/>
  <c r="V1021" i="16"/>
  <c r="V1036" i="16"/>
  <c r="V1044" i="16"/>
  <c r="V1058" i="16"/>
  <c r="V1062" i="16"/>
  <c r="V1068" i="16"/>
  <c r="V1078" i="16"/>
  <c r="V1090" i="16"/>
  <c r="V1095" i="16"/>
  <c r="V1099" i="16"/>
  <c r="V1106" i="16"/>
  <c r="V1113" i="16"/>
  <c r="V1126" i="16"/>
  <c r="V1128" i="16"/>
  <c r="V1140" i="16"/>
  <c r="V1142" i="16"/>
  <c r="V1153" i="16"/>
  <c r="V1155" i="16"/>
  <c r="V1171" i="16"/>
  <c r="V1175" i="16"/>
  <c r="V1191" i="16"/>
  <c r="V1196" i="16"/>
  <c r="V1201" i="16"/>
  <c r="V1215" i="16"/>
  <c r="V1257" i="16"/>
  <c r="V1300" i="16"/>
  <c r="V1314" i="16"/>
  <c r="V1342" i="16"/>
  <c r="V1376" i="16"/>
  <c r="V1377" i="16"/>
  <c r="V1382" i="16"/>
  <c r="V1424" i="16"/>
  <c r="V1476" i="16"/>
  <c r="V1477" i="16"/>
  <c r="V1484" i="16"/>
  <c r="V1509" i="16"/>
  <c r="V1513" i="16"/>
  <c r="V1528" i="16"/>
  <c r="V1567" i="16"/>
  <c r="V1574" i="16"/>
  <c r="V1597" i="16"/>
  <c r="V1604" i="16"/>
  <c r="V1613" i="16"/>
  <c r="V1614" i="16"/>
  <c r="V1636" i="16"/>
  <c r="V1682" i="16"/>
  <c r="V1706" i="16"/>
  <c r="V1707" i="16"/>
  <c r="V1737" i="16"/>
  <c r="V1805" i="16"/>
  <c r="V1809" i="16"/>
  <c r="V1818" i="16"/>
  <c r="V1820" i="16"/>
  <c r="V1821" i="16"/>
  <c r="V1841" i="16"/>
  <c r="V1853" i="16"/>
  <c r="V1854" i="16"/>
  <c r="V1859" i="16"/>
  <c r="V1892" i="16"/>
  <c r="V1896" i="16"/>
  <c r="V1900" i="16"/>
  <c r="V1902" i="16"/>
  <c r="V1927" i="16"/>
  <c r="V1929" i="16"/>
  <c r="V1930" i="16"/>
  <c r="V1931" i="16"/>
  <c r="V1943" i="16"/>
  <c r="V1951" i="16"/>
  <c r="V1961" i="16"/>
  <c r="V1969" i="16"/>
  <c r="V1974" i="16"/>
  <c r="V1977" i="16"/>
  <c r="V1985" i="16"/>
  <c r="V1986" i="16"/>
  <c r="V1989" i="16"/>
  <c r="V1994" i="16"/>
  <c r="V2002" i="16"/>
  <c r="V2004" i="16"/>
  <c r="V2008" i="16"/>
  <c r="V2035" i="16"/>
  <c r="V2040" i="16"/>
  <c r="V2041" i="16"/>
  <c r="V2042" i="16"/>
  <c r="V2043" i="16"/>
  <c r="V2044" i="16"/>
  <c r="V2045" i="16"/>
  <c r="V2046" i="16"/>
  <c r="V2047" i="16"/>
  <c r="V2048" i="16"/>
  <c r="V2049" i="16"/>
  <c r="V2050" i="16"/>
  <c r="V2051" i="16"/>
  <c r="V2052" i="16"/>
  <c r="V2053" i="16"/>
  <c r="V2054" i="16"/>
  <c r="V2055" i="16"/>
  <c r="V2056" i="16"/>
  <c r="V2057" i="16"/>
  <c r="V2058" i="16"/>
  <c r="V2059" i="16"/>
  <c r="V2060" i="16"/>
  <c r="V2061" i="16"/>
  <c r="V2062" i="16"/>
  <c r="V2063" i="16"/>
  <c r="V2064" i="16"/>
  <c r="V2065" i="16"/>
  <c r="V2066" i="16"/>
  <c r="V2067" i="16"/>
  <c r="V2068" i="16"/>
  <c r="V2069" i="16"/>
  <c r="V2070" i="16"/>
  <c r="V2071" i="16"/>
  <c r="V2072" i="16"/>
  <c r="V2073" i="16"/>
  <c r="V2074" i="16"/>
  <c r="V2075" i="16"/>
  <c r="V2076" i="16"/>
  <c r="V2077" i="16"/>
  <c r="V2078" i="16"/>
  <c r="V2079" i="16"/>
  <c r="V2080" i="16"/>
  <c r="V2081" i="16"/>
  <c r="V2082" i="16"/>
  <c r="V2083" i="16"/>
  <c r="V2084" i="16"/>
  <c r="V2085" i="16"/>
  <c r="V2086" i="16"/>
  <c r="V2087" i="16"/>
  <c r="V2088" i="16"/>
  <c r="V2089" i="16"/>
  <c r="V2090" i="16"/>
  <c r="V2091" i="16"/>
  <c r="V2092" i="16"/>
  <c r="V2093" i="16"/>
  <c r="V2094" i="16"/>
  <c r="V2095" i="16"/>
  <c r="V2096" i="16"/>
  <c r="V2097" i="16"/>
  <c r="V2098" i="16"/>
  <c r="V2099" i="16"/>
  <c r="V2100" i="16"/>
  <c r="V2101" i="16"/>
  <c r="V2102" i="16"/>
  <c r="V2103" i="16"/>
  <c r="V2104" i="16"/>
  <c r="V2105" i="16"/>
  <c r="V2106" i="16"/>
  <c r="V2107" i="16"/>
  <c r="V2108" i="16"/>
  <c r="V2109" i="16"/>
  <c r="V2110" i="16"/>
  <c r="V2111" i="16"/>
  <c r="V2112" i="16"/>
  <c r="V2113" i="16"/>
  <c r="V2114" i="16"/>
  <c r="V2115" i="16"/>
  <c r="V2116" i="16"/>
  <c r="V2117" i="16"/>
  <c r="V2118" i="16"/>
  <c r="V2119" i="16"/>
  <c r="V2120" i="16"/>
  <c r="V2121" i="16"/>
  <c r="V2122" i="16"/>
  <c r="V2123" i="16"/>
  <c r="V2124" i="16"/>
  <c r="V2125" i="16"/>
  <c r="V2126" i="16"/>
  <c r="V2127" i="16"/>
  <c r="V2128" i="16"/>
  <c r="V2129" i="16"/>
  <c r="V2130" i="16"/>
  <c r="V2131" i="16"/>
  <c r="V2132" i="16"/>
  <c r="V2133" i="16"/>
  <c r="V2134" i="16"/>
  <c r="V2135" i="16"/>
  <c r="V2136" i="16"/>
  <c r="V2137" i="16"/>
  <c r="V2138" i="16"/>
  <c r="V2139" i="16"/>
  <c r="V2140" i="16"/>
  <c r="V2141" i="16"/>
  <c r="V2142" i="16"/>
  <c r="V2143" i="16"/>
  <c r="V2144" i="16"/>
  <c r="V2145" i="16"/>
  <c r="V2146" i="16"/>
  <c r="V2147" i="16"/>
  <c r="V2148" i="16"/>
  <c r="V2149" i="16"/>
  <c r="V2150" i="16"/>
  <c r="V2151" i="16"/>
  <c r="V2152" i="16"/>
  <c r="V2153" i="16"/>
  <c r="V2154" i="16"/>
  <c r="V2155" i="16"/>
  <c r="V2156" i="16"/>
  <c r="V2157" i="16"/>
  <c r="V2158" i="16"/>
  <c r="V2159" i="16"/>
  <c r="V2160" i="16"/>
  <c r="V2161" i="16"/>
  <c r="V2162" i="16"/>
  <c r="V2163" i="16"/>
  <c r="V2164" i="16"/>
  <c r="V2165" i="16"/>
  <c r="V2166" i="16"/>
  <c r="V2167" i="16"/>
  <c r="V2168" i="16"/>
  <c r="V2169" i="16"/>
  <c r="V2170" i="16"/>
  <c r="V2171" i="16"/>
  <c r="V2172" i="16"/>
  <c r="V2173" i="16"/>
  <c r="V2174" i="16"/>
  <c r="V2175" i="16"/>
  <c r="V2176" i="16"/>
  <c r="V2177" i="16"/>
  <c r="V2178" i="16"/>
  <c r="V2179" i="16"/>
  <c r="V2180" i="16"/>
  <c r="V2181" i="16"/>
  <c r="V2182" i="16"/>
  <c r="V2183" i="16"/>
  <c r="V2184" i="16"/>
  <c r="V2185" i="16"/>
  <c r="V2186" i="16"/>
  <c r="V2187" i="16"/>
  <c r="V2188" i="16"/>
  <c r="V2189" i="16"/>
  <c r="V2190" i="16"/>
  <c r="V2191" i="16"/>
  <c r="V2192" i="16"/>
  <c r="V2193" i="16"/>
  <c r="V2194" i="16"/>
  <c r="V2195" i="16"/>
  <c r="V2196" i="16"/>
  <c r="V2197" i="16"/>
  <c r="V2198" i="16"/>
  <c r="V2199" i="16"/>
  <c r="V2200" i="16"/>
  <c r="V2201" i="16"/>
  <c r="V2202" i="16"/>
  <c r="V2203" i="16"/>
  <c r="V2204" i="16"/>
  <c r="V2205" i="16"/>
  <c r="V2206" i="16"/>
  <c r="V2207" i="16"/>
  <c r="V2208" i="16"/>
  <c r="V2209" i="16"/>
  <c r="V2210" i="16"/>
  <c r="V2211" i="16"/>
  <c r="V2212" i="16"/>
  <c r="V2213" i="16"/>
  <c r="V2214" i="16"/>
  <c r="V2215" i="16"/>
  <c r="V2216" i="16"/>
  <c r="V2217" i="16"/>
  <c r="V2218" i="16"/>
  <c r="V2219" i="16"/>
  <c r="V2220" i="16"/>
  <c r="V2221" i="16"/>
  <c r="V2222" i="16"/>
  <c r="V2223" i="16"/>
  <c r="V2224" i="16"/>
  <c r="V2225" i="16"/>
  <c r="V2226" i="16"/>
  <c r="V2227" i="16"/>
  <c r="V2228" i="16"/>
  <c r="V2229" i="16"/>
  <c r="V2230" i="16"/>
  <c r="V2231" i="16"/>
  <c r="V2232" i="16"/>
  <c r="V2233" i="16"/>
  <c r="V2234" i="16"/>
  <c r="V2235" i="16"/>
  <c r="V2236" i="16"/>
  <c r="V2237" i="16"/>
  <c r="V2238" i="16"/>
  <c r="V2239" i="16"/>
  <c r="V2240" i="16"/>
  <c r="V2241" i="16"/>
  <c r="V2242" i="16"/>
  <c r="V2243" i="16"/>
  <c r="V2244" i="16"/>
  <c r="V2245" i="16"/>
  <c r="V2246" i="16"/>
  <c r="V2247" i="16"/>
  <c r="V2248" i="16"/>
  <c r="V2249" i="16"/>
  <c r="V2250" i="16"/>
  <c r="V2251" i="16"/>
  <c r="V2252" i="16"/>
  <c r="V2253" i="16"/>
  <c r="V2254" i="16"/>
  <c r="V2255" i="16"/>
  <c r="V2256" i="16"/>
  <c r="V2257" i="16"/>
  <c r="V2258" i="16"/>
  <c r="V2259" i="16"/>
  <c r="V2260" i="16"/>
  <c r="V2261" i="16"/>
  <c r="V2262" i="16"/>
  <c r="V2263" i="16"/>
  <c r="V2264" i="16"/>
  <c r="V2265" i="16"/>
  <c r="V2266" i="16"/>
  <c r="V2267" i="16"/>
  <c r="V2268" i="16"/>
  <c r="V2269" i="16"/>
  <c r="V2270" i="16"/>
  <c r="V2271" i="16"/>
  <c r="V2272" i="16"/>
  <c r="V2273" i="16"/>
  <c r="V2274" i="16"/>
  <c r="V2275" i="16"/>
  <c r="V2276" i="16"/>
  <c r="V2277" i="16"/>
  <c r="V2278" i="16"/>
  <c r="V2279" i="16"/>
  <c r="V2280" i="16"/>
  <c r="V2281" i="16"/>
  <c r="V2282" i="16"/>
  <c r="V2283" i="16"/>
  <c r="V2284" i="16"/>
  <c r="V2285" i="16"/>
  <c r="V2286" i="16"/>
  <c r="V2287" i="16"/>
  <c r="V2288" i="16"/>
  <c r="V2289" i="16"/>
  <c r="V2290" i="16"/>
  <c r="V2291" i="16"/>
  <c r="V2292" i="16"/>
  <c r="V2293" i="16"/>
  <c r="V2294" i="16"/>
  <c r="V2295" i="16"/>
  <c r="V2296" i="16"/>
  <c r="V2297" i="16"/>
  <c r="V2298" i="16"/>
  <c r="V2299" i="16"/>
  <c r="V2300" i="16"/>
  <c r="V2301" i="16"/>
  <c r="V2302" i="16"/>
  <c r="V2303" i="16"/>
  <c r="V2304" i="16"/>
  <c r="V2305" i="16"/>
  <c r="V2306" i="16"/>
  <c r="V2307" i="16"/>
  <c r="V2308" i="16"/>
  <c r="V2309" i="16"/>
  <c r="V2310" i="16"/>
  <c r="V2311" i="16"/>
  <c r="V2312" i="16"/>
  <c r="V2313" i="16"/>
  <c r="V2314" i="16"/>
  <c r="V2315" i="16"/>
  <c r="V2316" i="16"/>
  <c r="V2317" i="16"/>
  <c r="V2318" i="16"/>
  <c r="V2319" i="16"/>
  <c r="V2320" i="16"/>
  <c r="V2321" i="16"/>
  <c r="V2322" i="16"/>
  <c r="V2323" i="16"/>
  <c r="V2324" i="16"/>
  <c r="V2325" i="16"/>
  <c r="V2326" i="16"/>
  <c r="V2327" i="16"/>
  <c r="V2328" i="16"/>
  <c r="V2329" i="16"/>
  <c r="V2330" i="16"/>
  <c r="V2331" i="16"/>
  <c r="V2332" i="16"/>
  <c r="V2333" i="16"/>
  <c r="V2334" i="16"/>
  <c r="V2335" i="16"/>
  <c r="V2336" i="16"/>
  <c r="V2337" i="16"/>
  <c r="V2338" i="16"/>
  <c r="V2339" i="16"/>
  <c r="V2340" i="16"/>
  <c r="V2341" i="16"/>
  <c r="V2342" i="16"/>
  <c r="V2343" i="16"/>
  <c r="V2344" i="16"/>
  <c r="V2345" i="16"/>
  <c r="V2346" i="16"/>
  <c r="V2347" i="16"/>
  <c r="V2348" i="16"/>
  <c r="V2349" i="16"/>
  <c r="V2350" i="16"/>
  <c r="V2351" i="16"/>
  <c r="V2352" i="16"/>
  <c r="V2353" i="16"/>
  <c r="V2354" i="16"/>
  <c r="V2355" i="16"/>
  <c r="V2356" i="16"/>
  <c r="V2357" i="16"/>
  <c r="V2358" i="16"/>
  <c r="V2359" i="16"/>
  <c r="V2360" i="16"/>
  <c r="V2361" i="16"/>
  <c r="V2362" i="16"/>
  <c r="V2363" i="16"/>
  <c r="V2364" i="16"/>
  <c r="V2365" i="16"/>
  <c r="V2366" i="16"/>
  <c r="V2367" i="16"/>
  <c r="V2368" i="16"/>
  <c r="V2369" i="16"/>
  <c r="V2370" i="16"/>
  <c r="V2371" i="16"/>
  <c r="V2372" i="16"/>
  <c r="V2373" i="16"/>
  <c r="V2374" i="16"/>
  <c r="V2375" i="16"/>
  <c r="V2376" i="16"/>
  <c r="V2377" i="16"/>
  <c r="V2378" i="16"/>
  <c r="V2379" i="16"/>
  <c r="V2380" i="16"/>
  <c r="V2381" i="16"/>
  <c r="V2382" i="16"/>
  <c r="V2383" i="16"/>
  <c r="V2384" i="16"/>
  <c r="V2385" i="16"/>
  <c r="V2386" i="16"/>
  <c r="V2387" i="16"/>
  <c r="V2388" i="16"/>
  <c r="V2389" i="16"/>
  <c r="V2390" i="16"/>
  <c r="V2391" i="16"/>
  <c r="V2392" i="16"/>
  <c r="V2393" i="16"/>
  <c r="V2394" i="16"/>
  <c r="V2395" i="16"/>
  <c r="V2396" i="16"/>
  <c r="V2397" i="16"/>
  <c r="V2398" i="16"/>
  <c r="V2399" i="16"/>
  <c r="V2400" i="16"/>
  <c r="V2401" i="16"/>
  <c r="V2402" i="16"/>
  <c r="V2403" i="16"/>
  <c r="V2404" i="16"/>
  <c r="V2405" i="16"/>
  <c r="V2406" i="16"/>
  <c r="V2407" i="16"/>
  <c r="V2408" i="16"/>
  <c r="V2409" i="16"/>
  <c r="V2410" i="16"/>
  <c r="V2411" i="16"/>
  <c r="V2412" i="16"/>
  <c r="V2413" i="16"/>
  <c r="V2414" i="16"/>
  <c r="V2415" i="16"/>
  <c r="V2416" i="16"/>
  <c r="V2417" i="16"/>
  <c r="V2418" i="16"/>
  <c r="V2419" i="16"/>
  <c r="V2420" i="16"/>
  <c r="V2421" i="16"/>
  <c r="V2422" i="16"/>
  <c r="V2423" i="16"/>
  <c r="V2424" i="16"/>
  <c r="V2425" i="16"/>
  <c r="V2426" i="16"/>
  <c r="V2427" i="16"/>
  <c r="V2428" i="16"/>
  <c r="V2429" i="16"/>
  <c r="V2430" i="16"/>
  <c r="V2431" i="16"/>
  <c r="V2432" i="16"/>
  <c r="V2433" i="16"/>
  <c r="V2434" i="16"/>
  <c r="V2435" i="16"/>
  <c r="V2436" i="16"/>
  <c r="V2437" i="16"/>
  <c r="V2438" i="16"/>
  <c r="V2439" i="16"/>
  <c r="V2440" i="16"/>
  <c r="V2441" i="16"/>
  <c r="V2442" i="16"/>
  <c r="V2443" i="16"/>
  <c r="V2444" i="16"/>
  <c r="V2445" i="16"/>
  <c r="V2446" i="16"/>
  <c r="V2447" i="16"/>
  <c r="V2448" i="16"/>
  <c r="V2449" i="16"/>
  <c r="V2450" i="16"/>
  <c r="V2451" i="16"/>
  <c r="V2452" i="16"/>
  <c r="V2453" i="16"/>
  <c r="V2454" i="16"/>
  <c r="V2455" i="16"/>
  <c r="V2456" i="16"/>
  <c r="V2457" i="16"/>
  <c r="V2458" i="16"/>
  <c r="V2459" i="16"/>
  <c r="V2460" i="16"/>
  <c r="V2461" i="16"/>
  <c r="V2462" i="16"/>
  <c r="V2463" i="16"/>
  <c r="V2464" i="16"/>
  <c r="V2465" i="16"/>
  <c r="V2466" i="16"/>
  <c r="V2467" i="16"/>
  <c r="V2468" i="16"/>
  <c r="V2469" i="16"/>
  <c r="V2470" i="16"/>
  <c r="V2471" i="16"/>
  <c r="V2472" i="16"/>
  <c r="V2473" i="16"/>
  <c r="V2474" i="16"/>
  <c r="V2475" i="16"/>
  <c r="V2476" i="16"/>
  <c r="V2477" i="16"/>
  <c r="V2478" i="16"/>
  <c r="V2479" i="16"/>
  <c r="V2480" i="16"/>
  <c r="V2481" i="16"/>
  <c r="V2482" i="16"/>
  <c r="V2483" i="16"/>
  <c r="V2484" i="16"/>
  <c r="V2485" i="16"/>
  <c r="V2486" i="16"/>
  <c r="V2487" i="16"/>
  <c r="V2488" i="16"/>
  <c r="V2489" i="16"/>
  <c r="V2490" i="16"/>
  <c r="V2491" i="16"/>
  <c r="V2492" i="16"/>
  <c r="V2493" i="16"/>
  <c r="V2494" i="16"/>
  <c r="V2495" i="16"/>
  <c r="V2496" i="16"/>
  <c r="V2497" i="16"/>
  <c r="V2498" i="16"/>
  <c r="V2499" i="16"/>
  <c r="V2500" i="16"/>
  <c r="V2501" i="16"/>
  <c r="W2"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91" i="16"/>
  <c r="W92" i="16"/>
  <c r="W103" i="16"/>
  <c r="W114" i="16"/>
  <c r="W141" i="16"/>
  <c r="W166" i="16"/>
  <c r="W189" i="16"/>
  <c r="W192" i="16"/>
  <c r="W208" i="16"/>
  <c r="W210" i="16"/>
  <c r="W224" i="16"/>
  <c r="W260" i="16"/>
  <c r="W263" i="16"/>
  <c r="W268" i="16"/>
  <c r="W270" i="16"/>
  <c r="W280" i="16"/>
  <c r="W291" i="16"/>
  <c r="W321" i="16"/>
  <c r="W337" i="16"/>
  <c r="W341" i="16"/>
  <c r="W360" i="16"/>
  <c r="W363" i="16"/>
  <c r="W395" i="16"/>
  <c r="W399" i="16"/>
  <c r="W414" i="16"/>
  <c r="W436" i="16"/>
  <c r="W438" i="16"/>
  <c r="W440" i="16"/>
  <c r="W486" i="16"/>
  <c r="W508" i="16"/>
  <c r="W509" i="16"/>
  <c r="W515" i="16"/>
  <c r="W529" i="16"/>
  <c r="W533" i="16"/>
  <c r="W549" i="16"/>
  <c r="W559" i="16"/>
  <c r="W562" i="16"/>
  <c r="W588" i="16"/>
  <c r="W596" i="16"/>
  <c r="W603" i="16"/>
  <c r="W623" i="16"/>
  <c r="W628" i="16"/>
  <c r="W632" i="16"/>
  <c r="W645" i="16"/>
  <c r="W646" i="16"/>
  <c r="W656" i="16"/>
  <c r="W692" i="16"/>
  <c r="W699" i="16"/>
  <c r="W700" i="16"/>
  <c r="W701" i="16"/>
  <c r="W718" i="16"/>
  <c r="W719" i="16"/>
  <c r="W720" i="16"/>
  <c r="W733" i="16"/>
  <c r="W738" i="16"/>
  <c r="W752" i="16"/>
  <c r="W756" i="16"/>
  <c r="W786" i="16"/>
  <c r="W792" i="16"/>
  <c r="W802" i="16"/>
  <c r="W809" i="16"/>
  <c r="W827" i="16"/>
  <c r="W832" i="16"/>
  <c r="W840" i="16"/>
  <c r="W872" i="16"/>
  <c r="W891" i="16"/>
  <c r="W940" i="16"/>
  <c r="W941" i="16"/>
  <c r="W960" i="16"/>
  <c r="W961" i="16"/>
  <c r="W975" i="16"/>
  <c r="W998" i="16"/>
  <c r="W1002" i="16"/>
  <c r="W1005" i="16"/>
  <c r="W1010" i="16"/>
  <c r="W1021" i="16"/>
  <c r="W1036" i="16"/>
  <c r="W1044" i="16"/>
  <c r="W1058" i="16"/>
  <c r="W1062" i="16"/>
  <c r="W1068" i="16"/>
  <c r="W1078" i="16"/>
  <c r="W1090" i="16"/>
  <c r="W1095" i="16"/>
  <c r="W1099" i="16"/>
  <c r="W1106" i="16"/>
  <c r="W1113" i="16"/>
  <c r="W1126" i="16"/>
  <c r="W1128" i="16"/>
  <c r="W1140" i="16"/>
  <c r="W1142" i="16"/>
  <c r="W1153" i="16"/>
  <c r="W1155" i="16"/>
  <c r="W1171" i="16"/>
  <c r="W1175" i="16"/>
  <c r="W1191" i="16"/>
  <c r="W1196" i="16"/>
  <c r="W1201" i="16"/>
  <c r="W1215" i="16"/>
  <c r="W1257" i="16"/>
  <c r="W1300" i="16"/>
  <c r="W1314" i="16"/>
  <c r="W1342" i="16"/>
  <c r="W1376" i="16"/>
  <c r="W1377" i="16"/>
  <c r="W1382" i="16"/>
  <c r="W1424" i="16"/>
  <c r="W1476" i="16"/>
  <c r="W1477" i="16"/>
  <c r="W1484" i="16"/>
  <c r="W1509" i="16"/>
  <c r="W1513" i="16"/>
  <c r="W1528" i="16"/>
  <c r="W1567" i="16"/>
  <c r="W1574" i="16"/>
  <c r="W1597" i="16"/>
  <c r="W1604" i="16"/>
  <c r="W1613" i="16"/>
  <c r="W1614" i="16"/>
  <c r="W1636" i="16"/>
  <c r="W1682" i="16"/>
  <c r="W1706" i="16"/>
  <c r="W1707" i="16"/>
  <c r="W1737" i="16"/>
  <c r="W1805" i="16"/>
  <c r="W1809" i="16"/>
  <c r="W1818" i="16"/>
  <c r="W1820" i="16"/>
  <c r="W1821" i="16"/>
  <c r="W1841" i="16"/>
  <c r="W1853" i="16"/>
  <c r="W1854" i="16"/>
  <c r="W1859" i="16"/>
  <c r="W1892" i="16"/>
  <c r="W1896" i="16"/>
  <c r="W1900" i="16"/>
  <c r="W1902" i="16"/>
  <c r="W1927" i="16"/>
  <c r="W1929" i="16"/>
  <c r="W1930" i="16"/>
  <c r="W1931" i="16"/>
  <c r="W1943" i="16"/>
  <c r="W1951" i="16"/>
  <c r="W1961" i="16"/>
  <c r="W1969" i="16"/>
  <c r="W1974" i="16"/>
  <c r="W1977" i="16"/>
  <c r="W1985" i="16"/>
  <c r="W1986" i="16"/>
  <c r="W1989" i="16"/>
  <c r="W1994" i="16"/>
  <c r="W2002" i="16"/>
  <c r="W2004" i="16"/>
  <c r="W2008" i="16"/>
  <c r="W2035" i="16"/>
  <c r="W2042" i="16"/>
  <c r="W2051" i="16"/>
  <c r="W2065" i="16"/>
  <c r="W2069" i="16"/>
  <c r="W2074" i="16"/>
  <c r="W2113" i="16"/>
  <c r="W2119" i="16"/>
  <c r="W2135" i="16"/>
  <c r="W2199" i="16"/>
  <c r="W2212" i="16"/>
  <c r="W2233" i="16"/>
  <c r="W2245" i="16"/>
  <c r="W2262" i="16"/>
  <c r="W2266" i="16"/>
  <c r="W2271" i="16"/>
  <c r="W2274" i="16"/>
  <c r="W2299" i="16"/>
  <c r="W2318" i="16"/>
  <c r="W2322" i="16"/>
  <c r="W2325" i="16"/>
  <c r="W2326" i="16"/>
  <c r="W2341" i="16"/>
  <c r="W2350" i="16"/>
  <c r="W2355" i="16"/>
  <c r="W2368" i="16"/>
  <c r="W2380" i="16"/>
  <c r="W2402" i="16"/>
  <c r="W2409" i="16"/>
  <c r="W2423" i="16"/>
  <c r="W2426" i="16"/>
  <c r="W2433" i="16"/>
  <c r="W2464" i="16"/>
  <c r="W2486" i="16"/>
  <c r="W2494" i="16"/>
  <c r="B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2" i="8"/>
  <c r="F3" i="8"/>
  <c r="I3" i="8" s="1"/>
  <c r="F4" i="8"/>
  <c r="F5" i="8"/>
  <c r="F6" i="8"/>
  <c r="F7" i="8"/>
  <c r="I7" i="8" s="1"/>
  <c r="F8" i="8"/>
  <c r="I8" i="8" s="1"/>
  <c r="F9" i="8"/>
  <c r="I9" i="8" s="1"/>
  <c r="F10" i="8"/>
  <c r="I10" i="8" s="1"/>
  <c r="F11" i="8"/>
  <c r="F12" i="8"/>
  <c r="I12" i="8" s="1"/>
  <c r="F13" i="8"/>
  <c r="I13" i="8" s="1"/>
  <c r="F14" i="8"/>
  <c r="I14" i="8" s="1"/>
  <c r="F15" i="8"/>
  <c r="I15" i="8" s="1"/>
  <c r="F16" i="8"/>
  <c r="I16" i="8" s="1"/>
  <c r="F17" i="8"/>
  <c r="I17" i="8" s="1"/>
  <c r="F18" i="8"/>
  <c r="F19" i="8"/>
  <c r="F20" i="8"/>
  <c r="F21" i="8"/>
  <c r="I21" i="8" s="1"/>
  <c r="F22" i="8"/>
  <c r="I22" i="8" s="1"/>
  <c r="F23" i="8"/>
  <c r="I23" i="8" s="1"/>
  <c r="F24" i="8"/>
  <c r="F25" i="8"/>
  <c r="I25" i="8" s="1"/>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8" i="17"/>
  <c r="B7" i="17"/>
  <c r="B10" i="17"/>
  <c r="V930" i="16" l="1"/>
  <c r="U930" i="16"/>
  <c r="W930" i="16" s="1"/>
  <c r="V931" i="16"/>
  <c r="U931" i="16"/>
  <c r="W931" i="16" s="1"/>
  <c r="V932" i="16"/>
  <c r="U932" i="16"/>
  <c r="W932" i="16" s="1"/>
  <c r="V933" i="16"/>
  <c r="U933" i="16"/>
  <c r="W933" i="16" s="1"/>
  <c r="V934" i="16"/>
  <c r="U934" i="16"/>
  <c r="W934" i="16" s="1"/>
  <c r="V935" i="16"/>
  <c r="U935" i="16"/>
  <c r="W935" i="16" s="1"/>
  <c r="V936" i="16"/>
  <c r="U936" i="16"/>
  <c r="W936" i="16" s="1"/>
  <c r="V937" i="16"/>
  <c r="U937" i="16"/>
  <c r="W937" i="16" s="1"/>
  <c r="V938" i="16"/>
  <c r="U938" i="16"/>
  <c r="W938" i="16" s="1"/>
  <c r="V939" i="16"/>
  <c r="U939" i="16"/>
  <c r="W939" i="16" s="1"/>
  <c r="V942" i="16"/>
  <c r="U942" i="16"/>
  <c r="W942" i="16" s="1"/>
  <c r="V943" i="16"/>
  <c r="U943" i="16"/>
  <c r="W943" i="16" s="1"/>
  <c r="V944" i="16"/>
  <c r="U944" i="16"/>
  <c r="W944" i="16" s="1"/>
  <c r="V945" i="16"/>
  <c r="U945" i="16"/>
  <c r="W945" i="16" s="1"/>
  <c r="V946" i="16"/>
  <c r="U946" i="16"/>
  <c r="W946" i="16" s="1"/>
  <c r="V947" i="16"/>
  <c r="U947" i="16"/>
  <c r="W947" i="16" s="1"/>
  <c r="V948" i="16"/>
  <c r="U948" i="16"/>
  <c r="W948" i="16" s="1"/>
  <c r="V949" i="16"/>
  <c r="U949" i="16"/>
  <c r="W949" i="16" s="1"/>
  <c r="V950" i="16"/>
  <c r="U950" i="16"/>
  <c r="W950" i="16" s="1"/>
  <c r="V951" i="16"/>
  <c r="U951" i="16"/>
  <c r="W951" i="16" s="1"/>
  <c r="V952" i="16"/>
  <c r="U952" i="16"/>
  <c r="W952" i="16" s="1"/>
  <c r="V953" i="16"/>
  <c r="U953" i="16"/>
  <c r="W953" i="16" s="1"/>
  <c r="V954" i="16"/>
  <c r="U954" i="16"/>
  <c r="W954" i="16" s="1"/>
  <c r="V955" i="16"/>
  <c r="U955" i="16"/>
  <c r="W955" i="16" s="1"/>
  <c r="V956" i="16"/>
  <c r="U956" i="16"/>
  <c r="W956" i="16" s="1"/>
  <c r="V957" i="16"/>
  <c r="U957" i="16"/>
  <c r="W957" i="16" s="1"/>
  <c r="V958" i="16"/>
  <c r="U958" i="16"/>
  <c r="W958" i="16" s="1"/>
  <c r="V959" i="16"/>
  <c r="U959" i="16"/>
  <c r="W959" i="16" s="1"/>
  <c r="V962" i="16"/>
  <c r="U962" i="16"/>
  <c r="W962" i="16" s="1"/>
  <c r="V963" i="16"/>
  <c r="U963" i="16"/>
  <c r="W963" i="16" s="1"/>
  <c r="V964" i="16"/>
  <c r="U964" i="16"/>
  <c r="W964" i="16" s="1"/>
  <c r="V965" i="16"/>
  <c r="U965" i="16"/>
  <c r="W965" i="16" s="1"/>
  <c r="V966" i="16"/>
  <c r="U966" i="16"/>
  <c r="W966" i="16" s="1"/>
  <c r="V967" i="16"/>
  <c r="U967" i="16"/>
  <c r="W967" i="16" s="1"/>
  <c r="V968" i="16"/>
  <c r="U968" i="16"/>
  <c r="W968" i="16" s="1"/>
  <c r="V969" i="16"/>
  <c r="U969" i="16"/>
  <c r="W969" i="16" s="1"/>
  <c r="V970" i="16"/>
  <c r="U970" i="16"/>
  <c r="W970" i="16" s="1"/>
  <c r="V971" i="16"/>
  <c r="U971" i="16"/>
  <c r="W971" i="16" s="1"/>
  <c r="V972" i="16"/>
  <c r="U972" i="16"/>
  <c r="W972" i="16" s="1"/>
  <c r="V973" i="16"/>
  <c r="U973" i="16"/>
  <c r="W973" i="16" s="1"/>
  <c r="V974" i="16"/>
  <c r="U974" i="16"/>
  <c r="W974" i="16" s="1"/>
  <c r="V976" i="16"/>
  <c r="U976" i="16"/>
  <c r="W976" i="16" s="1"/>
  <c r="V977" i="16"/>
  <c r="U977" i="16"/>
  <c r="W977" i="16" s="1"/>
  <c r="V978" i="16"/>
  <c r="U978" i="16"/>
  <c r="W978" i="16" s="1"/>
  <c r="V979" i="16"/>
  <c r="U979" i="16"/>
  <c r="W979" i="16" s="1"/>
  <c r="V980" i="16"/>
  <c r="U980" i="16"/>
  <c r="W980" i="16" s="1"/>
  <c r="V981" i="16"/>
  <c r="U981" i="16"/>
  <c r="W981" i="16" s="1"/>
  <c r="V982" i="16"/>
  <c r="U982" i="16"/>
  <c r="W982" i="16" s="1"/>
  <c r="V983" i="16"/>
  <c r="U983" i="16"/>
  <c r="W983" i="16" s="1"/>
  <c r="V984" i="16"/>
  <c r="U984" i="16"/>
  <c r="W984" i="16" s="1"/>
  <c r="V985" i="16"/>
  <c r="U985" i="16"/>
  <c r="W985" i="16" s="1"/>
  <c r="V986" i="16"/>
  <c r="U986" i="16"/>
  <c r="W986" i="16" s="1"/>
  <c r="V987" i="16"/>
  <c r="U987" i="16"/>
  <c r="W987" i="16" s="1"/>
  <c r="V988" i="16"/>
  <c r="U988" i="16"/>
  <c r="W988" i="16" s="1"/>
  <c r="V989" i="16"/>
  <c r="U989" i="16"/>
  <c r="W989" i="16" s="1"/>
  <c r="V990" i="16"/>
  <c r="U990" i="16"/>
  <c r="W990" i="16" s="1"/>
  <c r="V991" i="16"/>
  <c r="U991" i="16"/>
  <c r="W991" i="16" s="1"/>
  <c r="V992" i="16"/>
  <c r="U992" i="16"/>
  <c r="W992" i="16" s="1"/>
  <c r="V993" i="16"/>
  <c r="U993" i="16"/>
  <c r="W993" i="16" s="1"/>
  <c r="V994" i="16"/>
  <c r="U994" i="16"/>
  <c r="W994" i="16" s="1"/>
  <c r="V995" i="16"/>
  <c r="U995" i="16"/>
  <c r="W995" i="16" s="1"/>
  <c r="V996" i="16"/>
  <c r="U996" i="16"/>
  <c r="W996" i="16" s="1"/>
  <c r="V997" i="16"/>
  <c r="U997" i="16"/>
  <c r="W997" i="16" s="1"/>
  <c r="V999" i="16"/>
  <c r="U999" i="16"/>
  <c r="W999" i="16" s="1"/>
  <c r="V1000" i="16"/>
  <c r="U1000" i="16"/>
  <c r="W1000" i="16" s="1"/>
  <c r="V1001" i="16"/>
  <c r="U1001" i="16"/>
  <c r="W1001" i="16" s="1"/>
  <c r="V1003" i="16"/>
  <c r="U1003" i="16"/>
  <c r="W1003" i="16" s="1"/>
  <c r="V1004" i="16"/>
  <c r="U1004" i="16"/>
  <c r="W1004" i="16" s="1"/>
  <c r="V1006" i="16"/>
  <c r="U1006" i="16"/>
  <c r="W1006" i="16" s="1"/>
  <c r="V1007" i="16"/>
  <c r="U1007" i="16"/>
  <c r="W1007" i="16" s="1"/>
  <c r="V1008" i="16"/>
  <c r="U1008" i="16"/>
  <c r="W1008" i="16" s="1"/>
  <c r="V1009" i="16"/>
  <c r="U1009" i="16"/>
  <c r="W1009" i="16" s="1"/>
  <c r="V1011" i="16"/>
  <c r="U1011" i="16"/>
  <c r="W1011" i="16" s="1"/>
  <c r="V1012" i="16"/>
  <c r="U1012" i="16"/>
  <c r="W1012" i="16" s="1"/>
  <c r="V1013" i="16"/>
  <c r="U1013" i="16"/>
  <c r="W1013" i="16" s="1"/>
  <c r="V1014" i="16"/>
  <c r="U1014" i="16"/>
  <c r="W1014" i="16" s="1"/>
  <c r="V1015" i="16"/>
  <c r="U1015" i="16"/>
  <c r="W1015" i="16" s="1"/>
  <c r="V1016" i="16"/>
  <c r="U1016" i="16"/>
  <c r="W1016" i="16" s="1"/>
  <c r="V1017" i="16"/>
  <c r="U1017" i="16"/>
  <c r="W1017" i="16" s="1"/>
  <c r="V1018" i="16"/>
  <c r="U1018" i="16"/>
  <c r="W1018" i="16" s="1"/>
  <c r="V1019" i="16"/>
  <c r="U1019" i="16"/>
  <c r="W1019" i="16" s="1"/>
  <c r="V1020" i="16"/>
  <c r="U1020" i="16"/>
  <c r="W1020" i="16" s="1"/>
  <c r="V1022" i="16"/>
  <c r="U1022" i="16"/>
  <c r="W1022" i="16" s="1"/>
  <c r="V1023" i="16"/>
  <c r="U1023" i="16"/>
  <c r="W1023" i="16" s="1"/>
  <c r="V1024" i="16"/>
  <c r="U1024" i="16"/>
  <c r="W1024" i="16" s="1"/>
  <c r="V1025" i="16"/>
  <c r="U1025" i="16"/>
  <c r="W1025" i="16" s="1"/>
  <c r="V1026" i="16"/>
  <c r="U1026" i="16"/>
  <c r="W1026" i="16" s="1"/>
  <c r="V1027" i="16"/>
  <c r="U1027" i="16"/>
  <c r="W1027" i="16" s="1"/>
  <c r="V1028" i="16"/>
  <c r="U1028" i="16"/>
  <c r="W1028" i="16" s="1"/>
  <c r="V1029" i="16"/>
  <c r="U1029" i="16"/>
  <c r="W1029" i="16" s="1"/>
  <c r="V1030" i="16"/>
  <c r="U1030" i="16"/>
  <c r="W1030" i="16" s="1"/>
  <c r="V1031" i="16"/>
  <c r="U1031" i="16"/>
  <c r="W1031" i="16" s="1"/>
  <c r="V1032" i="16"/>
  <c r="U1032" i="16"/>
  <c r="W1032" i="16" s="1"/>
  <c r="V1033" i="16"/>
  <c r="U1033" i="16"/>
  <c r="W1033" i="16" s="1"/>
  <c r="V1034" i="16"/>
  <c r="U1034" i="16"/>
  <c r="W1034" i="16" s="1"/>
  <c r="V1035" i="16"/>
  <c r="U1035" i="16"/>
  <c r="W1035" i="16" s="1"/>
  <c r="V1037" i="16"/>
  <c r="U1037" i="16"/>
  <c r="W1037" i="16" s="1"/>
  <c r="V1038" i="16"/>
  <c r="U1038" i="16"/>
  <c r="W1038" i="16" s="1"/>
  <c r="V1039" i="16"/>
  <c r="U1039" i="16"/>
  <c r="W1039" i="16" s="1"/>
  <c r="V1040" i="16"/>
  <c r="U1040" i="16"/>
  <c r="W1040" i="16" s="1"/>
  <c r="V1041" i="16"/>
  <c r="U1041" i="16"/>
  <c r="W1041" i="16" s="1"/>
  <c r="V1042" i="16"/>
  <c r="U1042" i="16"/>
  <c r="W1042" i="16" s="1"/>
  <c r="V1043" i="16"/>
  <c r="U1043" i="16"/>
  <c r="W1043" i="16" s="1"/>
  <c r="V1045" i="16"/>
  <c r="U1045" i="16"/>
  <c r="W1045" i="16" s="1"/>
  <c r="V1046" i="16"/>
  <c r="U1046" i="16"/>
  <c r="W1046" i="16" s="1"/>
  <c r="V1047" i="16"/>
  <c r="U1047" i="16"/>
  <c r="W1047" i="16" s="1"/>
  <c r="V1048" i="16"/>
  <c r="U1048" i="16"/>
  <c r="W1048" i="16" s="1"/>
  <c r="V1049" i="16"/>
  <c r="U1049" i="16"/>
  <c r="W1049" i="16" s="1"/>
  <c r="V1050" i="16"/>
  <c r="U1050" i="16"/>
  <c r="W1050" i="16" s="1"/>
  <c r="V1051" i="16"/>
  <c r="U1051" i="16"/>
  <c r="W1051" i="16" s="1"/>
  <c r="V1052" i="16"/>
  <c r="U1052" i="16"/>
  <c r="W1052" i="16" s="1"/>
  <c r="V1053" i="16"/>
  <c r="U1053" i="16"/>
  <c r="W1053" i="16" s="1"/>
  <c r="V1054" i="16"/>
  <c r="U1054" i="16"/>
  <c r="W1054" i="16" s="1"/>
  <c r="V1055" i="16"/>
  <c r="U1055" i="16"/>
  <c r="W1055" i="16" s="1"/>
  <c r="V1056" i="16"/>
  <c r="U1056" i="16"/>
  <c r="W1056" i="16" s="1"/>
  <c r="V1057" i="16"/>
  <c r="U1057" i="16"/>
  <c r="W1057" i="16" s="1"/>
  <c r="V1059" i="16"/>
  <c r="U1059" i="16"/>
  <c r="W1059" i="16" s="1"/>
  <c r="V1060" i="16"/>
  <c r="U1060" i="16"/>
  <c r="W1060" i="16" s="1"/>
  <c r="V1061" i="16"/>
  <c r="U1061" i="16"/>
  <c r="W1061" i="16" s="1"/>
  <c r="V1063" i="16"/>
  <c r="U1063" i="16"/>
  <c r="W1063" i="16" s="1"/>
  <c r="V1064" i="16"/>
  <c r="U1064" i="16"/>
  <c r="W1064" i="16" s="1"/>
  <c r="V1065" i="16"/>
  <c r="U1065" i="16"/>
  <c r="W1065" i="16" s="1"/>
  <c r="V1066" i="16"/>
  <c r="U1066" i="16"/>
  <c r="W1066" i="16" s="1"/>
  <c r="V1067" i="16"/>
  <c r="U1067" i="16"/>
  <c r="W1067" i="16" s="1"/>
  <c r="V1069" i="16"/>
  <c r="U1069" i="16"/>
  <c r="W1069" i="16" s="1"/>
  <c r="V1070" i="16"/>
  <c r="U1070" i="16"/>
  <c r="W1070" i="16" s="1"/>
  <c r="V1071" i="16"/>
  <c r="U1071" i="16"/>
  <c r="W1071" i="16" s="1"/>
  <c r="V1072" i="16"/>
  <c r="U1072" i="16"/>
  <c r="W1072" i="16" s="1"/>
  <c r="V1073" i="16"/>
  <c r="U1073" i="16"/>
  <c r="W1073" i="16" s="1"/>
  <c r="V1074" i="16"/>
  <c r="U1074" i="16"/>
  <c r="W1074" i="16" s="1"/>
  <c r="V1075" i="16"/>
  <c r="U1075" i="16"/>
  <c r="W1075" i="16" s="1"/>
  <c r="V1076" i="16"/>
  <c r="U1076" i="16"/>
  <c r="W1076" i="16" s="1"/>
  <c r="V1077" i="16"/>
  <c r="U1077" i="16"/>
  <c r="W1077" i="16" s="1"/>
  <c r="V1079" i="16"/>
  <c r="U1079" i="16"/>
  <c r="W1079" i="16" s="1"/>
  <c r="V1080" i="16"/>
  <c r="U1080" i="16"/>
  <c r="W1080" i="16" s="1"/>
  <c r="V1081" i="16"/>
  <c r="U1081" i="16"/>
  <c r="W1081" i="16" s="1"/>
  <c r="V1082" i="16"/>
  <c r="U1082" i="16"/>
  <c r="W1082" i="16" s="1"/>
  <c r="V1083" i="16"/>
  <c r="U1083" i="16"/>
  <c r="W1083" i="16" s="1"/>
  <c r="V1084" i="16"/>
  <c r="U1084" i="16"/>
  <c r="W1084" i="16" s="1"/>
  <c r="V1085" i="16"/>
  <c r="U1085" i="16"/>
  <c r="W1085" i="16" s="1"/>
  <c r="V1086" i="16"/>
  <c r="U1086" i="16"/>
  <c r="W1086" i="16" s="1"/>
  <c r="V1087" i="16"/>
  <c r="U1087" i="16"/>
  <c r="W1087" i="16" s="1"/>
  <c r="V1088" i="16"/>
  <c r="U1088" i="16"/>
  <c r="W1088" i="16" s="1"/>
  <c r="V1089" i="16"/>
  <c r="U1089" i="16"/>
  <c r="W1089" i="16" s="1"/>
  <c r="V1091" i="16"/>
  <c r="U1091" i="16"/>
  <c r="W1091" i="16" s="1"/>
  <c r="V1092" i="16"/>
  <c r="U1092" i="16"/>
  <c r="W1092" i="16" s="1"/>
  <c r="V1093" i="16"/>
  <c r="U1093" i="16"/>
  <c r="W1093" i="16" s="1"/>
  <c r="V1094" i="16"/>
  <c r="U1094" i="16"/>
  <c r="W1094" i="16" s="1"/>
  <c r="V1096" i="16"/>
  <c r="U1096" i="16"/>
  <c r="W1096" i="16" s="1"/>
  <c r="V1097" i="16"/>
  <c r="U1097" i="16"/>
  <c r="W1097" i="16" s="1"/>
  <c r="V1098" i="16"/>
  <c r="U1098" i="16"/>
  <c r="W1098" i="16" s="1"/>
  <c r="V1100" i="16"/>
  <c r="U1100" i="16"/>
  <c r="W1100" i="16" s="1"/>
  <c r="V1101" i="16"/>
  <c r="U1101" i="16"/>
  <c r="W1101" i="16" s="1"/>
  <c r="V1102" i="16"/>
  <c r="U1102" i="16"/>
  <c r="W1102" i="16" s="1"/>
  <c r="V1103" i="16"/>
  <c r="U1103" i="16"/>
  <c r="W1103" i="16" s="1"/>
  <c r="V1104" i="16"/>
  <c r="U1104" i="16"/>
  <c r="W1104" i="16" s="1"/>
  <c r="V1105" i="16"/>
  <c r="U1105" i="16"/>
  <c r="W1105" i="16" s="1"/>
  <c r="V1107" i="16"/>
  <c r="U1107" i="16"/>
  <c r="W1107" i="16" s="1"/>
  <c r="V1108" i="16"/>
  <c r="U1108" i="16"/>
  <c r="W1108" i="16" s="1"/>
  <c r="V1109" i="16"/>
  <c r="U1109" i="16"/>
  <c r="W1109" i="16" s="1"/>
  <c r="V1110" i="16"/>
  <c r="U1110" i="16"/>
  <c r="W1110" i="16" s="1"/>
  <c r="V1111" i="16"/>
  <c r="U1111" i="16"/>
  <c r="W1111" i="16" s="1"/>
  <c r="V1112" i="16"/>
  <c r="U1112" i="16"/>
  <c r="W1112" i="16" s="1"/>
  <c r="V1114" i="16"/>
  <c r="U1114" i="16"/>
  <c r="W1114" i="16" s="1"/>
  <c r="V1115" i="16"/>
  <c r="U1115" i="16"/>
  <c r="W1115" i="16" s="1"/>
  <c r="V1116" i="16"/>
  <c r="U1116" i="16"/>
  <c r="W1116" i="16" s="1"/>
  <c r="V1117" i="16"/>
  <c r="U1117" i="16"/>
  <c r="W1117" i="16" s="1"/>
  <c r="V1118" i="16"/>
  <c r="U1118" i="16"/>
  <c r="W1118" i="16" s="1"/>
  <c r="V1119" i="16"/>
  <c r="U1119" i="16"/>
  <c r="W1119" i="16" s="1"/>
  <c r="V1120" i="16"/>
  <c r="U1120" i="16"/>
  <c r="W1120" i="16" s="1"/>
  <c r="V1121" i="16"/>
  <c r="U1121" i="16"/>
  <c r="W1121" i="16" s="1"/>
  <c r="V1122" i="16"/>
  <c r="U1122" i="16"/>
  <c r="W1122" i="16" s="1"/>
  <c r="V1123" i="16"/>
  <c r="U1123" i="16"/>
  <c r="W1123" i="16" s="1"/>
  <c r="V1124" i="16"/>
  <c r="U1124" i="16"/>
  <c r="W1124" i="16" s="1"/>
  <c r="V1125" i="16"/>
  <c r="U1125" i="16"/>
  <c r="W1125" i="16" s="1"/>
  <c r="V1127" i="16"/>
  <c r="U1127" i="16"/>
  <c r="W1127" i="16" s="1"/>
  <c r="V1129" i="16"/>
  <c r="U1129" i="16"/>
  <c r="W1129" i="16" s="1"/>
  <c r="V1130" i="16"/>
  <c r="U1130" i="16"/>
  <c r="W1130" i="16" s="1"/>
  <c r="V1131" i="16"/>
  <c r="U1131" i="16"/>
  <c r="W1131" i="16" s="1"/>
  <c r="V1132" i="16"/>
  <c r="U1132" i="16"/>
  <c r="W1132" i="16" s="1"/>
  <c r="V1133" i="16"/>
  <c r="U1133" i="16"/>
  <c r="W1133" i="16" s="1"/>
  <c r="V1134" i="16"/>
  <c r="U1134" i="16"/>
  <c r="W1134" i="16" s="1"/>
  <c r="V1135" i="16"/>
  <c r="U1135" i="16"/>
  <c r="W1135" i="16" s="1"/>
  <c r="V1136" i="16"/>
  <c r="U1136" i="16"/>
  <c r="W1136" i="16" s="1"/>
  <c r="V1137" i="16"/>
  <c r="U1137" i="16"/>
  <c r="W1137" i="16" s="1"/>
  <c r="V1138" i="16"/>
  <c r="U1138" i="16"/>
  <c r="W1138" i="16" s="1"/>
  <c r="V1139" i="16"/>
  <c r="U1139" i="16"/>
  <c r="W1139" i="16" s="1"/>
  <c r="V1141" i="16"/>
  <c r="U1141" i="16"/>
  <c r="W1141" i="16" s="1"/>
  <c r="V1143" i="16"/>
  <c r="U1143" i="16"/>
  <c r="W1143" i="16" s="1"/>
  <c r="V1144" i="16"/>
  <c r="U1144" i="16"/>
  <c r="W1144" i="16" s="1"/>
  <c r="V1145" i="16"/>
  <c r="U1145" i="16"/>
  <c r="W1145" i="16" s="1"/>
  <c r="V1146" i="16"/>
  <c r="U1146" i="16"/>
  <c r="W1146" i="16" s="1"/>
  <c r="V1147" i="16"/>
  <c r="U1147" i="16"/>
  <c r="W1147" i="16" s="1"/>
  <c r="V1148" i="16"/>
  <c r="U1148" i="16"/>
  <c r="W1148" i="16" s="1"/>
  <c r="V1149" i="16"/>
  <c r="U1149" i="16"/>
  <c r="W1149" i="16" s="1"/>
  <c r="V1150" i="16"/>
  <c r="U1150" i="16"/>
  <c r="W1150" i="16" s="1"/>
  <c r="V1151" i="16"/>
  <c r="U1151" i="16"/>
  <c r="W1151" i="16" s="1"/>
  <c r="V1152" i="16"/>
  <c r="U1152" i="16"/>
  <c r="W1152" i="16" s="1"/>
  <c r="V1154" i="16"/>
  <c r="U1154" i="16"/>
  <c r="W1154" i="16" s="1"/>
  <c r="V1156" i="16"/>
  <c r="U1156" i="16"/>
  <c r="W1156" i="16" s="1"/>
  <c r="V1157" i="16"/>
  <c r="U1157" i="16"/>
  <c r="W1157" i="16" s="1"/>
  <c r="V1158" i="16"/>
  <c r="U1158" i="16"/>
  <c r="W1158" i="16" s="1"/>
  <c r="V1159" i="16"/>
  <c r="U1159" i="16"/>
  <c r="W1159" i="16" s="1"/>
  <c r="V1160" i="16"/>
  <c r="U1160" i="16"/>
  <c r="W1160" i="16" s="1"/>
  <c r="V1161" i="16"/>
  <c r="U1161" i="16"/>
  <c r="W1161" i="16" s="1"/>
  <c r="V1162" i="16"/>
  <c r="U1162" i="16"/>
  <c r="W1162" i="16" s="1"/>
  <c r="V1163" i="16"/>
  <c r="U1163" i="16"/>
  <c r="W1163" i="16" s="1"/>
  <c r="V1164" i="16"/>
  <c r="U1164" i="16"/>
  <c r="W1164" i="16" s="1"/>
  <c r="V1165" i="16"/>
  <c r="U1165" i="16"/>
  <c r="W1165" i="16" s="1"/>
  <c r="V1166" i="16"/>
  <c r="U1166" i="16"/>
  <c r="W1166" i="16" s="1"/>
  <c r="V1167" i="16"/>
  <c r="U1167" i="16"/>
  <c r="W1167" i="16" s="1"/>
  <c r="V1168" i="16"/>
  <c r="U1168" i="16"/>
  <c r="W1168" i="16" s="1"/>
  <c r="V1169" i="16"/>
  <c r="U1169" i="16"/>
  <c r="W1169" i="16" s="1"/>
  <c r="V1170" i="16"/>
  <c r="U1170" i="16"/>
  <c r="W1170" i="16" s="1"/>
  <c r="V1172" i="16"/>
  <c r="U1172" i="16"/>
  <c r="W1172" i="16" s="1"/>
  <c r="V1173" i="16"/>
  <c r="U1173" i="16"/>
  <c r="W1173" i="16" s="1"/>
  <c r="V1174" i="16"/>
  <c r="U1174" i="16"/>
  <c r="W1174" i="16" s="1"/>
  <c r="V1176" i="16"/>
  <c r="U1176" i="16"/>
  <c r="W1176" i="16" s="1"/>
  <c r="V1177" i="16"/>
  <c r="U1177" i="16"/>
  <c r="W1177" i="16" s="1"/>
  <c r="V1178" i="16"/>
  <c r="U1178" i="16"/>
  <c r="W1178" i="16" s="1"/>
  <c r="V1179" i="16"/>
  <c r="U1179" i="16"/>
  <c r="W1179" i="16" s="1"/>
  <c r="V1180" i="16"/>
  <c r="U1180" i="16"/>
  <c r="W1180" i="16" s="1"/>
  <c r="V1181" i="16"/>
  <c r="U1181" i="16"/>
  <c r="W1181" i="16" s="1"/>
  <c r="V1182" i="16"/>
  <c r="U1182" i="16"/>
  <c r="W1182" i="16" s="1"/>
  <c r="V1183" i="16"/>
  <c r="U1183" i="16"/>
  <c r="W1183" i="16" s="1"/>
  <c r="V1184" i="16"/>
  <c r="U1184" i="16"/>
  <c r="W1184" i="16" s="1"/>
  <c r="V1185" i="16"/>
  <c r="U1185" i="16"/>
  <c r="W1185" i="16" s="1"/>
  <c r="V1186" i="16"/>
  <c r="U1186" i="16"/>
  <c r="W1186" i="16" s="1"/>
  <c r="V1187" i="16"/>
  <c r="U1187" i="16"/>
  <c r="W1187" i="16" s="1"/>
  <c r="V1188" i="16"/>
  <c r="U1188" i="16"/>
  <c r="W1188" i="16" s="1"/>
  <c r="V1189" i="16"/>
  <c r="U1189" i="16"/>
  <c r="W1189" i="16" s="1"/>
  <c r="V1190" i="16"/>
  <c r="U1190" i="16"/>
  <c r="W1190" i="16" s="1"/>
  <c r="V1192" i="16"/>
  <c r="U1192" i="16"/>
  <c r="W1192" i="16" s="1"/>
  <c r="V1193" i="16"/>
  <c r="U1193" i="16"/>
  <c r="W1193" i="16" s="1"/>
  <c r="V1194" i="16"/>
  <c r="U1194" i="16"/>
  <c r="W1194" i="16" s="1"/>
  <c r="V1195" i="16"/>
  <c r="U1195" i="16"/>
  <c r="W1195" i="16" s="1"/>
  <c r="V1197" i="16"/>
  <c r="U1197" i="16"/>
  <c r="W1197" i="16" s="1"/>
  <c r="V1198" i="16"/>
  <c r="U1198" i="16"/>
  <c r="W1198" i="16" s="1"/>
  <c r="V1199" i="16"/>
  <c r="U1199" i="16"/>
  <c r="W1199" i="16" s="1"/>
  <c r="V1200" i="16"/>
  <c r="U1200" i="16"/>
  <c r="W1200" i="16" s="1"/>
  <c r="V1202" i="16"/>
  <c r="U1202" i="16"/>
  <c r="W1202" i="16" s="1"/>
  <c r="V1203" i="16"/>
  <c r="U1203" i="16"/>
  <c r="W1203" i="16" s="1"/>
  <c r="V1204" i="16"/>
  <c r="U1204" i="16"/>
  <c r="W1204" i="16" s="1"/>
  <c r="V1205" i="16"/>
  <c r="U1205" i="16"/>
  <c r="W1205" i="16" s="1"/>
  <c r="V1206" i="16"/>
  <c r="U1206" i="16"/>
  <c r="W1206" i="16" s="1"/>
  <c r="V1207" i="16"/>
  <c r="U1207" i="16"/>
  <c r="W1207" i="16" s="1"/>
  <c r="V1208" i="16"/>
  <c r="U1208" i="16"/>
  <c r="W1208" i="16" s="1"/>
  <c r="V1209" i="16"/>
  <c r="U1209" i="16"/>
  <c r="W1209" i="16" s="1"/>
  <c r="V1210" i="16"/>
  <c r="U1210" i="16"/>
  <c r="W1210" i="16" s="1"/>
  <c r="V1211" i="16"/>
  <c r="U1211" i="16"/>
  <c r="W1211" i="16" s="1"/>
  <c r="V1212" i="16"/>
  <c r="U1212" i="16"/>
  <c r="W1212" i="16" s="1"/>
  <c r="V1213" i="16"/>
  <c r="U1213" i="16"/>
  <c r="W1213" i="16" s="1"/>
  <c r="V1214" i="16"/>
  <c r="U1214" i="16"/>
  <c r="W1214" i="16" s="1"/>
  <c r="V1216" i="16"/>
  <c r="U1216" i="16"/>
  <c r="W1216" i="16" s="1"/>
  <c r="V1217" i="16"/>
  <c r="U1217" i="16"/>
  <c r="W1217" i="16" s="1"/>
  <c r="V1218" i="16"/>
  <c r="U1218" i="16"/>
  <c r="W1218" i="16" s="1"/>
  <c r="V1219" i="16"/>
  <c r="U1219" i="16"/>
  <c r="W1219" i="16" s="1"/>
  <c r="V1220" i="16"/>
  <c r="U1220" i="16"/>
  <c r="W1220" i="16" s="1"/>
  <c r="V1221" i="16"/>
  <c r="U1221" i="16"/>
  <c r="W1221" i="16" s="1"/>
  <c r="V1222" i="16"/>
  <c r="U1222" i="16"/>
  <c r="W1222" i="16" s="1"/>
  <c r="V1223" i="16"/>
  <c r="U1223" i="16"/>
  <c r="W1223" i="16" s="1"/>
  <c r="V1224" i="16"/>
  <c r="U1224" i="16"/>
  <c r="W1224" i="16" s="1"/>
  <c r="V1225" i="16"/>
  <c r="U1225" i="16"/>
  <c r="W1225" i="16" s="1"/>
  <c r="V1226" i="16"/>
  <c r="U1226" i="16"/>
  <c r="W1226" i="16" s="1"/>
  <c r="V1227" i="16"/>
  <c r="U1227" i="16"/>
  <c r="W1227" i="16" s="1"/>
  <c r="V1228" i="16"/>
  <c r="U1228" i="16"/>
  <c r="W1228" i="16" s="1"/>
  <c r="V1229" i="16"/>
  <c r="U1229" i="16"/>
  <c r="W1229" i="16" s="1"/>
  <c r="V1230" i="16"/>
  <c r="U1230" i="16"/>
  <c r="W1230" i="16" s="1"/>
  <c r="V1231" i="16"/>
  <c r="U1231" i="16"/>
  <c r="W1231" i="16" s="1"/>
  <c r="V1232" i="16"/>
  <c r="U1232" i="16"/>
  <c r="W1232" i="16" s="1"/>
  <c r="V1233" i="16"/>
  <c r="U1233" i="16"/>
  <c r="W1233" i="16" s="1"/>
  <c r="V1234" i="16"/>
  <c r="U1234" i="16"/>
  <c r="W1234" i="16" s="1"/>
  <c r="V1235" i="16"/>
  <c r="U1235" i="16"/>
  <c r="W1235" i="16" s="1"/>
  <c r="V1236" i="16"/>
  <c r="U1236" i="16"/>
  <c r="W1236" i="16" s="1"/>
  <c r="V1237" i="16"/>
  <c r="U1237" i="16"/>
  <c r="W1237" i="16" s="1"/>
  <c r="V1238" i="16"/>
  <c r="U1238" i="16"/>
  <c r="W1238" i="16" s="1"/>
  <c r="V1239" i="16"/>
  <c r="U1239" i="16"/>
  <c r="W1239" i="16" s="1"/>
  <c r="V1240" i="16"/>
  <c r="U1240" i="16"/>
  <c r="W1240" i="16" s="1"/>
  <c r="V1241" i="16"/>
  <c r="U1241" i="16"/>
  <c r="W1241" i="16" s="1"/>
  <c r="V1242" i="16"/>
  <c r="U1242" i="16"/>
  <c r="W1242" i="16" s="1"/>
  <c r="V1243" i="16"/>
  <c r="U1243" i="16"/>
  <c r="W1243" i="16" s="1"/>
  <c r="V1244" i="16"/>
  <c r="U1244" i="16"/>
  <c r="W1244" i="16" s="1"/>
  <c r="V1245" i="16"/>
  <c r="U1245" i="16"/>
  <c r="W1245" i="16" s="1"/>
  <c r="V1246" i="16"/>
  <c r="U1246" i="16"/>
  <c r="W1246" i="16" s="1"/>
  <c r="V1247" i="16"/>
  <c r="U1247" i="16"/>
  <c r="W1247" i="16" s="1"/>
  <c r="V1248" i="16"/>
  <c r="U1248" i="16"/>
  <c r="W1248" i="16" s="1"/>
  <c r="V1249" i="16"/>
  <c r="U1249" i="16"/>
  <c r="W1249" i="16" s="1"/>
  <c r="V1250" i="16"/>
  <c r="U1250" i="16"/>
  <c r="W1250" i="16" s="1"/>
  <c r="V1251" i="16"/>
  <c r="U1251" i="16"/>
  <c r="W1251" i="16" s="1"/>
  <c r="V1252" i="16"/>
  <c r="U1252" i="16"/>
  <c r="W1252" i="16" s="1"/>
  <c r="V1253" i="16"/>
  <c r="U1253" i="16"/>
  <c r="W1253" i="16" s="1"/>
  <c r="V1254" i="16"/>
  <c r="U1254" i="16"/>
  <c r="W1254" i="16" s="1"/>
  <c r="V1255" i="16"/>
  <c r="U1255" i="16"/>
  <c r="W1255" i="16" s="1"/>
  <c r="V1256" i="16"/>
  <c r="U1256" i="16"/>
  <c r="W1256" i="16" s="1"/>
  <c r="V1258" i="16"/>
  <c r="U1258" i="16"/>
  <c r="W1258" i="16" s="1"/>
  <c r="V1259" i="16"/>
  <c r="U1259" i="16"/>
  <c r="W1259" i="16" s="1"/>
  <c r="V1260" i="16"/>
  <c r="U1260" i="16"/>
  <c r="W1260" i="16" s="1"/>
  <c r="V1261" i="16"/>
  <c r="U1261" i="16"/>
  <c r="W1261" i="16" s="1"/>
  <c r="V1262" i="16"/>
  <c r="U1262" i="16"/>
  <c r="W1262" i="16" s="1"/>
  <c r="V1263" i="16"/>
  <c r="U1263" i="16"/>
  <c r="W1263" i="16" s="1"/>
  <c r="V1264" i="16"/>
  <c r="U1264" i="16"/>
  <c r="W1264" i="16" s="1"/>
  <c r="V1265" i="16"/>
  <c r="U1265" i="16"/>
  <c r="W1265" i="16" s="1"/>
  <c r="V1266" i="16"/>
  <c r="U1266" i="16"/>
  <c r="W1266" i="16" s="1"/>
  <c r="V1267" i="16"/>
  <c r="U1267" i="16"/>
  <c r="W1267" i="16" s="1"/>
  <c r="V1268" i="16"/>
  <c r="U1268" i="16"/>
  <c r="W1268" i="16" s="1"/>
  <c r="V1269" i="16"/>
  <c r="U1269" i="16"/>
  <c r="W1269" i="16" s="1"/>
  <c r="V1270" i="16"/>
  <c r="U1270" i="16"/>
  <c r="W1270" i="16" s="1"/>
  <c r="V1271" i="16"/>
  <c r="U1271" i="16"/>
  <c r="W1271" i="16" s="1"/>
  <c r="V1272" i="16"/>
  <c r="U1272" i="16"/>
  <c r="W1272" i="16" s="1"/>
  <c r="V1273" i="16"/>
  <c r="U1273" i="16"/>
  <c r="W1273" i="16" s="1"/>
  <c r="V1274" i="16"/>
  <c r="U1274" i="16"/>
  <c r="W1274" i="16" s="1"/>
  <c r="V1275" i="16"/>
  <c r="U1275" i="16"/>
  <c r="W1275" i="16" s="1"/>
  <c r="V1276" i="16"/>
  <c r="U1276" i="16"/>
  <c r="W1276" i="16" s="1"/>
  <c r="V1277" i="16"/>
  <c r="U1277" i="16"/>
  <c r="W1277" i="16" s="1"/>
  <c r="V1278" i="16"/>
  <c r="U1278" i="16"/>
  <c r="W1278" i="16" s="1"/>
  <c r="V1279" i="16"/>
  <c r="U1279" i="16"/>
  <c r="W1279" i="16" s="1"/>
  <c r="V1280" i="16"/>
  <c r="U1280" i="16"/>
  <c r="W1280" i="16" s="1"/>
  <c r="V1281" i="16"/>
  <c r="U1281" i="16"/>
  <c r="W1281" i="16" s="1"/>
  <c r="V1282" i="16"/>
  <c r="U1282" i="16"/>
  <c r="W1282" i="16" s="1"/>
  <c r="V1283" i="16"/>
  <c r="U1283" i="16"/>
  <c r="W1283" i="16" s="1"/>
  <c r="V1284" i="16"/>
  <c r="U1284" i="16"/>
  <c r="W1284" i="16" s="1"/>
  <c r="V1285" i="16"/>
  <c r="U1285" i="16"/>
  <c r="W1285" i="16" s="1"/>
  <c r="V1286" i="16"/>
  <c r="U1286" i="16"/>
  <c r="W1286" i="16" s="1"/>
  <c r="V1287" i="16"/>
  <c r="U1287" i="16"/>
  <c r="W1287" i="16" s="1"/>
  <c r="V1288" i="16"/>
  <c r="U1288" i="16"/>
  <c r="W1288" i="16" s="1"/>
  <c r="V1289" i="16"/>
  <c r="U1289" i="16"/>
  <c r="W1289" i="16" s="1"/>
  <c r="V1290" i="16"/>
  <c r="U1290" i="16"/>
  <c r="W1290" i="16" s="1"/>
  <c r="V1291" i="16"/>
  <c r="U1291" i="16"/>
  <c r="W1291" i="16" s="1"/>
  <c r="V1292" i="16"/>
  <c r="U1292" i="16"/>
  <c r="W1292" i="16" s="1"/>
  <c r="V1293" i="16"/>
  <c r="U1293" i="16"/>
  <c r="W1293" i="16" s="1"/>
  <c r="V1294" i="16"/>
  <c r="U1294" i="16"/>
  <c r="W1294" i="16" s="1"/>
  <c r="V1295" i="16"/>
  <c r="U1295" i="16"/>
  <c r="W1295" i="16" s="1"/>
  <c r="V1296" i="16"/>
  <c r="U1296" i="16"/>
  <c r="W1296" i="16" s="1"/>
  <c r="V1297" i="16"/>
  <c r="U1297" i="16"/>
  <c r="W1297" i="16" s="1"/>
  <c r="V1298" i="16"/>
  <c r="U1298" i="16"/>
  <c r="W1298" i="16" s="1"/>
  <c r="V1299" i="16"/>
  <c r="U1299" i="16"/>
  <c r="W1299" i="16" s="1"/>
  <c r="V1301" i="16"/>
  <c r="U1301" i="16"/>
  <c r="W1301" i="16" s="1"/>
  <c r="V1302" i="16"/>
  <c r="U1302" i="16"/>
  <c r="W1302" i="16" s="1"/>
  <c r="V1303" i="16"/>
  <c r="U1303" i="16"/>
  <c r="W1303" i="16" s="1"/>
  <c r="V1304" i="16"/>
  <c r="U1304" i="16"/>
  <c r="W1304" i="16" s="1"/>
  <c r="V1305" i="16"/>
  <c r="U1305" i="16"/>
  <c r="W1305" i="16" s="1"/>
  <c r="V1306" i="16"/>
  <c r="U1306" i="16"/>
  <c r="W1306" i="16" s="1"/>
  <c r="V1307" i="16"/>
  <c r="U1307" i="16"/>
  <c r="W1307" i="16" s="1"/>
  <c r="V1308" i="16"/>
  <c r="U1308" i="16"/>
  <c r="W1308" i="16" s="1"/>
  <c r="V1309" i="16"/>
  <c r="U1309" i="16"/>
  <c r="W1309" i="16" s="1"/>
  <c r="V1310" i="16"/>
  <c r="U1310" i="16"/>
  <c r="W1310" i="16" s="1"/>
  <c r="V1311" i="16"/>
  <c r="U1311" i="16"/>
  <c r="W1311" i="16" s="1"/>
  <c r="V1312" i="16"/>
  <c r="U1312" i="16"/>
  <c r="W1312" i="16" s="1"/>
  <c r="V1313" i="16"/>
  <c r="U1313" i="16"/>
  <c r="W1313" i="16" s="1"/>
  <c r="V1315" i="16"/>
  <c r="U1315" i="16"/>
  <c r="W1315" i="16" s="1"/>
  <c r="V1316" i="16"/>
  <c r="U1316" i="16"/>
  <c r="W1316" i="16" s="1"/>
  <c r="V1317" i="16"/>
  <c r="U1317" i="16"/>
  <c r="W1317" i="16" s="1"/>
  <c r="V1318" i="16"/>
  <c r="U1318" i="16"/>
  <c r="W1318" i="16" s="1"/>
  <c r="V1319" i="16"/>
  <c r="U1319" i="16"/>
  <c r="W1319" i="16" s="1"/>
  <c r="V1320" i="16"/>
  <c r="U1320" i="16"/>
  <c r="W1320" i="16" s="1"/>
  <c r="V1321" i="16"/>
  <c r="U1321" i="16"/>
  <c r="W1321" i="16" s="1"/>
  <c r="V1322" i="16"/>
  <c r="U1322" i="16"/>
  <c r="W1322" i="16" s="1"/>
  <c r="V1323" i="16"/>
  <c r="U1323" i="16"/>
  <c r="W1323" i="16" s="1"/>
  <c r="V1324" i="16"/>
  <c r="U1324" i="16"/>
  <c r="W1324" i="16" s="1"/>
  <c r="V1325" i="16"/>
  <c r="U1325" i="16"/>
  <c r="W1325" i="16" s="1"/>
  <c r="V1326" i="16"/>
  <c r="U1326" i="16"/>
  <c r="W1326" i="16" s="1"/>
  <c r="V1327" i="16"/>
  <c r="U1327" i="16"/>
  <c r="W1327" i="16" s="1"/>
  <c r="V1328" i="16"/>
  <c r="U1328" i="16"/>
  <c r="W1328" i="16" s="1"/>
  <c r="V1329" i="16"/>
  <c r="U1329" i="16"/>
  <c r="W1329" i="16" s="1"/>
  <c r="V1330" i="16"/>
  <c r="U1330" i="16"/>
  <c r="W1330" i="16" s="1"/>
  <c r="V1331" i="16"/>
  <c r="U1331" i="16"/>
  <c r="W1331" i="16" s="1"/>
  <c r="V1332" i="16"/>
  <c r="U1332" i="16"/>
  <c r="W1332" i="16" s="1"/>
  <c r="V1333" i="16"/>
  <c r="U1333" i="16"/>
  <c r="W1333" i="16" s="1"/>
  <c r="V1334" i="16"/>
  <c r="U1334" i="16"/>
  <c r="W1334" i="16" s="1"/>
  <c r="V1335" i="16"/>
  <c r="U1335" i="16"/>
  <c r="W1335" i="16" s="1"/>
  <c r="V1336" i="16"/>
  <c r="U1336" i="16"/>
  <c r="W1336" i="16" s="1"/>
  <c r="V1337" i="16"/>
  <c r="U1337" i="16"/>
  <c r="W1337" i="16" s="1"/>
  <c r="V1338" i="16"/>
  <c r="U1338" i="16"/>
  <c r="W1338" i="16" s="1"/>
  <c r="V1339" i="16"/>
  <c r="U1339" i="16"/>
  <c r="W1339" i="16" s="1"/>
  <c r="V1340" i="16"/>
  <c r="U1340" i="16"/>
  <c r="W1340" i="16" s="1"/>
  <c r="V1341" i="16"/>
  <c r="U1341" i="16"/>
  <c r="W1341" i="16" s="1"/>
  <c r="V1343" i="16"/>
  <c r="U1343" i="16"/>
  <c r="W1343" i="16" s="1"/>
  <c r="V1344" i="16"/>
  <c r="U1344" i="16"/>
  <c r="W1344" i="16" s="1"/>
  <c r="V1345" i="16"/>
  <c r="U1345" i="16"/>
  <c r="W1345" i="16" s="1"/>
  <c r="V1346" i="16"/>
  <c r="U1346" i="16"/>
  <c r="W1346" i="16" s="1"/>
  <c r="V1347" i="16"/>
  <c r="U1347" i="16"/>
  <c r="W1347" i="16" s="1"/>
  <c r="V1348" i="16"/>
  <c r="U1348" i="16"/>
  <c r="W1348" i="16" s="1"/>
  <c r="V1349" i="16"/>
  <c r="U1349" i="16"/>
  <c r="W1349" i="16" s="1"/>
  <c r="V1350" i="16"/>
  <c r="U1350" i="16"/>
  <c r="W1350" i="16" s="1"/>
  <c r="V1351" i="16"/>
  <c r="U1351" i="16"/>
  <c r="W1351" i="16" s="1"/>
  <c r="V1352" i="16"/>
  <c r="U1352" i="16"/>
  <c r="W1352" i="16" s="1"/>
  <c r="V1353" i="16"/>
  <c r="U1353" i="16"/>
  <c r="W1353" i="16" s="1"/>
  <c r="V1354" i="16"/>
  <c r="U1354" i="16"/>
  <c r="W1354" i="16" s="1"/>
  <c r="V1355" i="16"/>
  <c r="U1355" i="16"/>
  <c r="W1355" i="16" s="1"/>
  <c r="V1356" i="16"/>
  <c r="U1356" i="16"/>
  <c r="W1356" i="16" s="1"/>
  <c r="V1357" i="16"/>
  <c r="U1357" i="16"/>
  <c r="W1357" i="16" s="1"/>
  <c r="V1358" i="16"/>
  <c r="U1358" i="16"/>
  <c r="W1358" i="16" s="1"/>
  <c r="V1359" i="16"/>
  <c r="U1359" i="16"/>
  <c r="W1359" i="16" s="1"/>
  <c r="V1360" i="16"/>
  <c r="U1360" i="16"/>
  <c r="W1360" i="16" s="1"/>
  <c r="V1361" i="16"/>
  <c r="U1361" i="16"/>
  <c r="W1361" i="16" s="1"/>
  <c r="V1362" i="16"/>
  <c r="U1362" i="16"/>
  <c r="W1362" i="16" s="1"/>
  <c r="V1363" i="16"/>
  <c r="U1363" i="16"/>
  <c r="W1363" i="16" s="1"/>
  <c r="V1364" i="16"/>
  <c r="U1364" i="16"/>
  <c r="W1364" i="16" s="1"/>
  <c r="V1365" i="16"/>
  <c r="U1365" i="16"/>
  <c r="W1365" i="16" s="1"/>
  <c r="V1366" i="16"/>
  <c r="U1366" i="16"/>
  <c r="W1366" i="16" s="1"/>
  <c r="V1367" i="16"/>
  <c r="U1367" i="16"/>
  <c r="W1367" i="16" s="1"/>
  <c r="V1368" i="16"/>
  <c r="U1368" i="16"/>
  <c r="W1368" i="16" s="1"/>
  <c r="V1369" i="16"/>
  <c r="U1369" i="16"/>
  <c r="W1369" i="16" s="1"/>
  <c r="V1370" i="16"/>
  <c r="U1370" i="16"/>
  <c r="W1370" i="16" s="1"/>
  <c r="V1371" i="16"/>
  <c r="U1371" i="16"/>
  <c r="W1371" i="16" s="1"/>
  <c r="V1372" i="16"/>
  <c r="U1372" i="16"/>
  <c r="W1372" i="16" s="1"/>
  <c r="V1373" i="16"/>
  <c r="U1373" i="16"/>
  <c r="W1373" i="16" s="1"/>
  <c r="V1374" i="16"/>
  <c r="U1374" i="16"/>
  <c r="W1374" i="16" s="1"/>
  <c r="V1375" i="16"/>
  <c r="U1375" i="16"/>
  <c r="W1375" i="16" s="1"/>
  <c r="V1378" i="16"/>
  <c r="U1378" i="16"/>
  <c r="W1378" i="16" s="1"/>
  <c r="V1379" i="16"/>
  <c r="U1379" i="16"/>
  <c r="W1379" i="16" s="1"/>
  <c r="V1380" i="16"/>
  <c r="U1380" i="16"/>
  <c r="W1380" i="16" s="1"/>
  <c r="V1381" i="16"/>
  <c r="U1381" i="16"/>
  <c r="W1381" i="16" s="1"/>
  <c r="V1383" i="16"/>
  <c r="U1383" i="16"/>
  <c r="W1383" i="16" s="1"/>
  <c r="V1384" i="16"/>
  <c r="U1384" i="16"/>
  <c r="W1384" i="16" s="1"/>
  <c r="V1385" i="16"/>
  <c r="U1385" i="16"/>
  <c r="W1385" i="16" s="1"/>
  <c r="V1386" i="16"/>
  <c r="U1386" i="16"/>
  <c r="W1386" i="16" s="1"/>
  <c r="V1387" i="16"/>
  <c r="U1387" i="16"/>
  <c r="W1387" i="16" s="1"/>
  <c r="V1388" i="16"/>
  <c r="U1388" i="16"/>
  <c r="W1388" i="16" s="1"/>
  <c r="V1389" i="16"/>
  <c r="U1389" i="16"/>
  <c r="W1389" i="16" s="1"/>
  <c r="V1390" i="16"/>
  <c r="U1390" i="16"/>
  <c r="W1390" i="16" s="1"/>
  <c r="V1391" i="16"/>
  <c r="U1391" i="16"/>
  <c r="W1391" i="16" s="1"/>
  <c r="V1392" i="16"/>
  <c r="U1392" i="16"/>
  <c r="W1392" i="16" s="1"/>
  <c r="V1393" i="16"/>
  <c r="U1393" i="16"/>
  <c r="W1393" i="16" s="1"/>
  <c r="V1394" i="16"/>
  <c r="U1394" i="16"/>
  <c r="W1394" i="16" s="1"/>
  <c r="V1395" i="16"/>
  <c r="U1395" i="16"/>
  <c r="W1395" i="16" s="1"/>
  <c r="V1396" i="16"/>
  <c r="U1396" i="16"/>
  <c r="W1396" i="16" s="1"/>
  <c r="V1397" i="16"/>
  <c r="U1397" i="16"/>
  <c r="W1397" i="16" s="1"/>
  <c r="V1398" i="16"/>
  <c r="U1398" i="16"/>
  <c r="W1398" i="16" s="1"/>
  <c r="V1399" i="16"/>
  <c r="U1399" i="16"/>
  <c r="W1399" i="16" s="1"/>
  <c r="V1400" i="16"/>
  <c r="U1400" i="16"/>
  <c r="W1400" i="16" s="1"/>
  <c r="V1401" i="16"/>
  <c r="U1401" i="16"/>
  <c r="W1401" i="16" s="1"/>
  <c r="V1402" i="16"/>
  <c r="U1402" i="16"/>
  <c r="W1402" i="16" s="1"/>
  <c r="V1403" i="16"/>
  <c r="U1403" i="16"/>
  <c r="W1403" i="16" s="1"/>
  <c r="V1404" i="16"/>
  <c r="U1404" i="16"/>
  <c r="W1404" i="16" s="1"/>
  <c r="V1405" i="16"/>
  <c r="U1405" i="16"/>
  <c r="W1405" i="16" s="1"/>
  <c r="V1406" i="16"/>
  <c r="U1406" i="16"/>
  <c r="W1406" i="16" s="1"/>
  <c r="V1407" i="16"/>
  <c r="U1407" i="16"/>
  <c r="W1407" i="16" s="1"/>
  <c r="V1408" i="16"/>
  <c r="U1408" i="16"/>
  <c r="W1408" i="16" s="1"/>
  <c r="V1409" i="16"/>
  <c r="U1409" i="16"/>
  <c r="W1409" i="16" s="1"/>
  <c r="V1410" i="16"/>
  <c r="U1410" i="16"/>
  <c r="W1410" i="16" s="1"/>
  <c r="V1411" i="16"/>
  <c r="U1411" i="16"/>
  <c r="W1411" i="16" s="1"/>
  <c r="V1412" i="16"/>
  <c r="U1412" i="16"/>
  <c r="W1412" i="16" s="1"/>
  <c r="V1413" i="16"/>
  <c r="U1413" i="16"/>
  <c r="W1413" i="16" s="1"/>
  <c r="V1414" i="16"/>
  <c r="U1414" i="16"/>
  <c r="W1414" i="16" s="1"/>
  <c r="V1415" i="16"/>
  <c r="U1415" i="16"/>
  <c r="W1415" i="16" s="1"/>
  <c r="V1416" i="16"/>
  <c r="U1416" i="16"/>
  <c r="W1416" i="16" s="1"/>
  <c r="V1417" i="16"/>
  <c r="U1417" i="16"/>
  <c r="W1417" i="16" s="1"/>
  <c r="V1418" i="16"/>
  <c r="U1418" i="16"/>
  <c r="W1418" i="16" s="1"/>
  <c r="V1419" i="16"/>
  <c r="U1419" i="16"/>
  <c r="W1419" i="16" s="1"/>
  <c r="V1420" i="16"/>
  <c r="U1420" i="16"/>
  <c r="W1420" i="16" s="1"/>
  <c r="V1421" i="16"/>
  <c r="U1421" i="16"/>
  <c r="W1421" i="16" s="1"/>
  <c r="V1422" i="16"/>
  <c r="U1422" i="16"/>
  <c r="W1422" i="16" s="1"/>
  <c r="V1423" i="16"/>
  <c r="U1423" i="16"/>
  <c r="W1423" i="16" s="1"/>
  <c r="V1425" i="16"/>
  <c r="U1425" i="16"/>
  <c r="W1425" i="16" s="1"/>
  <c r="V1426" i="16"/>
  <c r="U1426" i="16"/>
  <c r="W1426" i="16" s="1"/>
  <c r="V1427" i="16"/>
  <c r="U1427" i="16"/>
  <c r="W1427" i="16" s="1"/>
  <c r="V1428" i="16"/>
  <c r="U1428" i="16"/>
  <c r="W1428" i="16" s="1"/>
  <c r="V1429" i="16"/>
  <c r="U1429" i="16"/>
  <c r="W1429" i="16" s="1"/>
  <c r="V1430" i="16"/>
  <c r="U1430" i="16"/>
  <c r="W1430" i="16" s="1"/>
  <c r="V1431" i="16"/>
  <c r="U1431" i="16"/>
  <c r="W1431" i="16" s="1"/>
  <c r="V1432" i="16"/>
  <c r="U1432" i="16"/>
  <c r="W1432" i="16" s="1"/>
  <c r="V1433" i="16"/>
  <c r="U1433" i="16"/>
  <c r="W1433" i="16" s="1"/>
  <c r="V1434" i="16"/>
  <c r="U1434" i="16"/>
  <c r="W1434" i="16" s="1"/>
  <c r="V1435" i="16"/>
  <c r="U1435" i="16"/>
  <c r="W1435" i="16" s="1"/>
  <c r="V1436" i="16"/>
  <c r="U1436" i="16"/>
  <c r="W1436" i="16" s="1"/>
  <c r="V1437" i="16"/>
  <c r="U1437" i="16"/>
  <c r="W1437" i="16" s="1"/>
  <c r="V1438" i="16"/>
  <c r="U1438" i="16"/>
  <c r="W1438" i="16" s="1"/>
  <c r="V1439" i="16"/>
  <c r="U1439" i="16"/>
  <c r="W1439" i="16" s="1"/>
  <c r="V1440" i="16"/>
  <c r="U1440" i="16"/>
  <c r="W1440" i="16" s="1"/>
  <c r="V1441" i="16"/>
  <c r="U1441" i="16"/>
  <c r="W1441" i="16" s="1"/>
  <c r="V1442" i="16"/>
  <c r="U1442" i="16"/>
  <c r="W1442" i="16" s="1"/>
  <c r="V1443" i="16"/>
  <c r="U1443" i="16"/>
  <c r="W1443" i="16" s="1"/>
  <c r="V1444" i="16"/>
  <c r="U1444" i="16"/>
  <c r="W1444" i="16" s="1"/>
  <c r="V1445" i="16"/>
  <c r="U1445" i="16"/>
  <c r="W1445" i="16" s="1"/>
  <c r="V1446" i="16"/>
  <c r="U1446" i="16"/>
  <c r="W1446" i="16" s="1"/>
  <c r="V1447" i="16"/>
  <c r="U1447" i="16"/>
  <c r="W1447" i="16" s="1"/>
  <c r="V1448" i="16"/>
  <c r="U1448" i="16"/>
  <c r="W1448" i="16" s="1"/>
  <c r="V1449" i="16"/>
  <c r="U1449" i="16"/>
  <c r="W1449" i="16" s="1"/>
  <c r="V1450" i="16"/>
  <c r="U1450" i="16"/>
  <c r="W1450" i="16" s="1"/>
  <c r="V1451" i="16"/>
  <c r="U1451" i="16"/>
  <c r="W1451" i="16" s="1"/>
  <c r="V1452" i="16"/>
  <c r="U1452" i="16"/>
  <c r="W1452" i="16" s="1"/>
  <c r="V1453" i="16"/>
  <c r="U1453" i="16"/>
  <c r="W1453" i="16" s="1"/>
  <c r="V1454" i="16"/>
  <c r="U1454" i="16"/>
  <c r="W1454" i="16" s="1"/>
  <c r="V1455" i="16"/>
  <c r="U1455" i="16"/>
  <c r="W1455" i="16" s="1"/>
  <c r="V1456" i="16"/>
  <c r="U1456" i="16"/>
  <c r="W1456" i="16" s="1"/>
  <c r="V1457" i="16"/>
  <c r="U1457" i="16"/>
  <c r="W1457" i="16" s="1"/>
  <c r="V1458" i="16"/>
  <c r="U1458" i="16"/>
  <c r="W1458" i="16" s="1"/>
  <c r="V1459" i="16"/>
  <c r="U1459" i="16"/>
  <c r="W1459" i="16" s="1"/>
  <c r="V1460" i="16"/>
  <c r="U1460" i="16"/>
  <c r="W1460" i="16" s="1"/>
  <c r="V1461" i="16"/>
  <c r="U1461" i="16"/>
  <c r="W1461" i="16" s="1"/>
  <c r="V1462" i="16"/>
  <c r="U1462" i="16"/>
  <c r="W1462" i="16" s="1"/>
  <c r="V1463" i="16"/>
  <c r="U1463" i="16"/>
  <c r="W1463" i="16" s="1"/>
  <c r="V1464" i="16"/>
  <c r="U1464" i="16"/>
  <c r="W1464" i="16" s="1"/>
  <c r="V1465" i="16"/>
  <c r="U1465" i="16"/>
  <c r="W1465" i="16" s="1"/>
  <c r="V1466" i="16"/>
  <c r="U1466" i="16"/>
  <c r="W1466" i="16" s="1"/>
  <c r="V1467" i="16"/>
  <c r="U1467" i="16"/>
  <c r="W1467" i="16" s="1"/>
  <c r="V1468" i="16"/>
  <c r="U1468" i="16"/>
  <c r="W1468" i="16" s="1"/>
  <c r="V1469" i="16"/>
  <c r="U1469" i="16"/>
  <c r="W1469" i="16" s="1"/>
  <c r="V1470" i="16"/>
  <c r="U1470" i="16"/>
  <c r="W1470" i="16" s="1"/>
  <c r="V1471" i="16"/>
  <c r="U1471" i="16"/>
  <c r="W1471" i="16" s="1"/>
  <c r="V1472" i="16"/>
  <c r="U1472" i="16"/>
  <c r="W1472" i="16" s="1"/>
  <c r="V1473" i="16"/>
  <c r="U1473" i="16"/>
  <c r="W1473" i="16" s="1"/>
  <c r="V1474" i="16"/>
  <c r="U1474" i="16"/>
  <c r="W1474" i="16" s="1"/>
  <c r="V1475" i="16"/>
  <c r="U1475" i="16"/>
  <c r="W1475" i="16" s="1"/>
  <c r="V1478" i="16"/>
  <c r="U1478" i="16"/>
  <c r="W1478" i="16" s="1"/>
  <c r="V1479" i="16"/>
  <c r="U1479" i="16"/>
  <c r="W1479" i="16" s="1"/>
  <c r="V1480" i="16"/>
  <c r="U1480" i="16"/>
  <c r="W1480" i="16" s="1"/>
  <c r="V1481" i="16"/>
  <c r="U1481" i="16"/>
  <c r="W1481" i="16" s="1"/>
  <c r="V1482" i="16"/>
  <c r="U1482" i="16"/>
  <c r="W1482" i="16" s="1"/>
  <c r="V1483" i="16"/>
  <c r="U1483" i="16"/>
  <c r="W1483" i="16" s="1"/>
  <c r="V1485" i="16"/>
  <c r="U1485" i="16"/>
  <c r="W1485" i="16" s="1"/>
  <c r="V1486" i="16"/>
  <c r="U1486" i="16"/>
  <c r="W1486" i="16" s="1"/>
  <c r="V1487" i="16"/>
  <c r="U1487" i="16"/>
  <c r="W1487" i="16" s="1"/>
  <c r="V1488" i="16"/>
  <c r="U1488" i="16"/>
  <c r="W1488" i="16" s="1"/>
  <c r="V1489" i="16"/>
  <c r="U1489" i="16"/>
  <c r="W1489" i="16" s="1"/>
  <c r="V1490" i="16"/>
  <c r="U1490" i="16"/>
  <c r="W1490" i="16" s="1"/>
  <c r="V1491" i="16"/>
  <c r="U1491" i="16"/>
  <c r="W1491" i="16" s="1"/>
  <c r="V1492" i="16"/>
  <c r="U1492" i="16"/>
  <c r="W1492" i="16" s="1"/>
  <c r="V1493" i="16"/>
  <c r="U1493" i="16"/>
  <c r="W1493" i="16" s="1"/>
  <c r="V1494" i="16"/>
  <c r="U1494" i="16"/>
  <c r="W1494" i="16" s="1"/>
  <c r="V1495" i="16"/>
  <c r="U1495" i="16"/>
  <c r="W1495" i="16" s="1"/>
  <c r="V1496" i="16"/>
  <c r="U1496" i="16"/>
  <c r="W1496" i="16" s="1"/>
  <c r="V1497" i="16"/>
  <c r="U1497" i="16"/>
  <c r="W1497" i="16" s="1"/>
  <c r="V1498" i="16"/>
  <c r="U1498" i="16"/>
  <c r="W1498" i="16" s="1"/>
  <c r="V1499" i="16"/>
  <c r="U1499" i="16"/>
  <c r="W1499" i="16" s="1"/>
  <c r="V1500" i="16"/>
  <c r="U1500" i="16"/>
  <c r="W1500" i="16" s="1"/>
  <c r="V1501" i="16"/>
  <c r="U1501" i="16"/>
  <c r="W1501" i="16" s="1"/>
  <c r="V1502" i="16"/>
  <c r="U1502" i="16"/>
  <c r="W1502" i="16" s="1"/>
  <c r="V1503" i="16"/>
  <c r="U1503" i="16"/>
  <c r="W1503" i="16" s="1"/>
  <c r="V1504" i="16"/>
  <c r="U1504" i="16"/>
  <c r="W1504" i="16" s="1"/>
  <c r="V1505" i="16"/>
  <c r="U1505" i="16"/>
  <c r="W1505" i="16" s="1"/>
  <c r="V1506" i="16"/>
  <c r="U1506" i="16"/>
  <c r="W1506" i="16" s="1"/>
  <c r="V1507" i="16"/>
  <c r="U1507" i="16"/>
  <c r="W1507" i="16" s="1"/>
  <c r="V1508" i="16"/>
  <c r="U1508" i="16"/>
  <c r="W1508" i="16" s="1"/>
  <c r="V1510" i="16"/>
  <c r="U1510" i="16"/>
  <c r="W1510" i="16" s="1"/>
  <c r="V1511" i="16"/>
  <c r="U1511" i="16"/>
  <c r="W1511" i="16" s="1"/>
  <c r="V1512" i="16"/>
  <c r="U1512" i="16"/>
  <c r="W1512" i="16" s="1"/>
  <c r="V1514" i="16"/>
  <c r="U1514" i="16"/>
  <c r="W1514" i="16" s="1"/>
  <c r="V1515" i="16"/>
  <c r="U1515" i="16"/>
  <c r="W1515" i="16" s="1"/>
  <c r="V1516" i="16"/>
  <c r="U1516" i="16"/>
  <c r="W1516" i="16" s="1"/>
  <c r="V1517" i="16"/>
  <c r="U1517" i="16"/>
  <c r="W1517" i="16" s="1"/>
  <c r="V1518" i="16"/>
  <c r="U1518" i="16"/>
  <c r="W1518" i="16" s="1"/>
  <c r="V1519" i="16"/>
  <c r="U1519" i="16"/>
  <c r="W1519" i="16" s="1"/>
  <c r="V1520" i="16"/>
  <c r="U1520" i="16"/>
  <c r="W1520" i="16" s="1"/>
  <c r="V1521" i="16"/>
  <c r="U1521" i="16"/>
  <c r="W1521" i="16" s="1"/>
  <c r="V1522" i="16"/>
  <c r="U1522" i="16"/>
  <c r="W1522" i="16" s="1"/>
  <c r="V1523" i="16"/>
  <c r="U1523" i="16"/>
  <c r="W1523" i="16" s="1"/>
  <c r="V1524" i="16"/>
  <c r="U1524" i="16"/>
  <c r="W1524" i="16" s="1"/>
  <c r="V1525" i="16"/>
  <c r="U1525" i="16"/>
  <c r="W1525" i="16" s="1"/>
  <c r="V1526" i="16"/>
  <c r="U1526" i="16"/>
  <c r="W1526" i="16" s="1"/>
  <c r="V1527" i="16"/>
  <c r="U1527" i="16"/>
  <c r="W1527" i="16" s="1"/>
  <c r="V1529" i="16"/>
  <c r="U1529" i="16"/>
  <c r="W1529" i="16" s="1"/>
  <c r="V1530" i="16"/>
  <c r="U1530" i="16"/>
  <c r="W1530" i="16" s="1"/>
  <c r="V1531" i="16"/>
  <c r="U1531" i="16"/>
  <c r="W1531" i="16" s="1"/>
  <c r="V1532" i="16"/>
  <c r="U1532" i="16"/>
  <c r="W1532" i="16" s="1"/>
  <c r="V1533" i="16"/>
  <c r="U1533" i="16"/>
  <c r="W1533" i="16" s="1"/>
  <c r="V1534" i="16"/>
  <c r="U1534" i="16"/>
  <c r="W1534" i="16" s="1"/>
  <c r="V1535" i="16"/>
  <c r="U1535" i="16"/>
  <c r="W1535" i="16" s="1"/>
  <c r="V1536" i="16"/>
  <c r="U1536" i="16"/>
  <c r="W1536" i="16" s="1"/>
  <c r="V1537" i="16"/>
  <c r="U1537" i="16"/>
  <c r="W1537" i="16" s="1"/>
  <c r="V1538" i="16"/>
  <c r="U1538" i="16"/>
  <c r="W1538" i="16" s="1"/>
  <c r="V1539" i="16"/>
  <c r="U1539" i="16"/>
  <c r="W1539" i="16" s="1"/>
  <c r="V1540" i="16"/>
  <c r="U1540" i="16"/>
  <c r="W1540" i="16" s="1"/>
  <c r="V1541" i="16"/>
  <c r="U1541" i="16"/>
  <c r="W1541" i="16" s="1"/>
  <c r="V1542" i="16"/>
  <c r="U1542" i="16"/>
  <c r="W1542" i="16" s="1"/>
  <c r="V1543" i="16"/>
  <c r="U1543" i="16"/>
  <c r="W1543" i="16" s="1"/>
  <c r="V1544" i="16"/>
  <c r="U1544" i="16"/>
  <c r="W1544" i="16" s="1"/>
  <c r="V1545" i="16"/>
  <c r="U1545" i="16"/>
  <c r="W1545" i="16" s="1"/>
  <c r="V1546" i="16"/>
  <c r="U1546" i="16"/>
  <c r="W1546" i="16" s="1"/>
  <c r="V1547" i="16"/>
  <c r="U1547" i="16"/>
  <c r="W1547" i="16" s="1"/>
  <c r="V1548" i="16"/>
  <c r="U1548" i="16"/>
  <c r="W1548" i="16" s="1"/>
  <c r="V1549" i="16"/>
  <c r="U1549" i="16"/>
  <c r="W1549" i="16" s="1"/>
  <c r="V1550" i="16"/>
  <c r="U1550" i="16"/>
  <c r="W1550" i="16" s="1"/>
  <c r="V1551" i="16"/>
  <c r="U1551" i="16"/>
  <c r="W1551" i="16" s="1"/>
  <c r="V1552" i="16"/>
  <c r="U1552" i="16"/>
  <c r="W1552" i="16" s="1"/>
  <c r="V1553" i="16"/>
  <c r="U1553" i="16"/>
  <c r="W1553" i="16" s="1"/>
  <c r="V1554" i="16"/>
  <c r="U1554" i="16"/>
  <c r="W1554" i="16" s="1"/>
  <c r="V1555" i="16"/>
  <c r="U1555" i="16"/>
  <c r="W1555" i="16" s="1"/>
  <c r="V1556" i="16"/>
  <c r="U1556" i="16"/>
  <c r="W1556" i="16" s="1"/>
  <c r="V1557" i="16"/>
  <c r="U1557" i="16"/>
  <c r="W1557" i="16" s="1"/>
  <c r="V1558" i="16"/>
  <c r="U1558" i="16"/>
  <c r="W1558" i="16" s="1"/>
  <c r="V1559" i="16"/>
  <c r="U1559" i="16"/>
  <c r="W1559" i="16" s="1"/>
  <c r="V1560" i="16"/>
  <c r="U1560" i="16"/>
  <c r="W1560" i="16" s="1"/>
  <c r="V1561" i="16"/>
  <c r="U1561" i="16"/>
  <c r="W1561" i="16" s="1"/>
  <c r="V1562" i="16"/>
  <c r="U1562" i="16"/>
  <c r="W1562" i="16" s="1"/>
  <c r="V1563" i="16"/>
  <c r="U1563" i="16"/>
  <c r="W1563" i="16" s="1"/>
  <c r="V1564" i="16"/>
  <c r="U1564" i="16"/>
  <c r="W1564" i="16" s="1"/>
  <c r="V1565" i="16"/>
  <c r="U1565" i="16"/>
  <c r="W1565" i="16" s="1"/>
  <c r="V1566" i="16"/>
  <c r="U1566" i="16"/>
  <c r="W1566" i="16" s="1"/>
  <c r="V1568" i="16"/>
  <c r="U1568" i="16"/>
  <c r="W1568" i="16" s="1"/>
  <c r="V1569" i="16"/>
  <c r="U1569" i="16"/>
  <c r="W1569" i="16" s="1"/>
  <c r="V1570" i="16"/>
  <c r="U1570" i="16"/>
  <c r="W1570" i="16" s="1"/>
  <c r="V1571" i="16"/>
  <c r="U1571" i="16"/>
  <c r="W1571" i="16" s="1"/>
  <c r="V1572" i="16"/>
  <c r="U1572" i="16"/>
  <c r="W1572" i="16" s="1"/>
  <c r="V1573" i="16"/>
  <c r="U1573" i="16"/>
  <c r="W1573" i="16" s="1"/>
  <c r="V1575" i="16"/>
  <c r="U1575" i="16"/>
  <c r="W1575" i="16" s="1"/>
  <c r="V1576" i="16"/>
  <c r="U1576" i="16"/>
  <c r="W1576" i="16" s="1"/>
  <c r="V1577" i="16"/>
  <c r="U1577" i="16"/>
  <c r="W1577" i="16" s="1"/>
  <c r="V1578" i="16"/>
  <c r="U1578" i="16"/>
  <c r="W1578" i="16" s="1"/>
  <c r="V1579" i="16"/>
  <c r="U1579" i="16"/>
  <c r="W1579" i="16" s="1"/>
  <c r="V1580" i="16"/>
  <c r="U1580" i="16"/>
  <c r="W1580" i="16" s="1"/>
  <c r="V1581" i="16"/>
  <c r="U1581" i="16"/>
  <c r="W1581" i="16" s="1"/>
  <c r="V1582" i="16"/>
  <c r="U1582" i="16"/>
  <c r="W1582" i="16" s="1"/>
  <c r="V1583" i="16"/>
  <c r="U1583" i="16"/>
  <c r="W1583" i="16" s="1"/>
  <c r="V1584" i="16"/>
  <c r="U1584" i="16"/>
  <c r="W1584" i="16" s="1"/>
  <c r="V1585" i="16"/>
  <c r="U1585" i="16"/>
  <c r="W1585" i="16" s="1"/>
  <c r="V1586" i="16"/>
  <c r="U1586" i="16"/>
  <c r="W1586" i="16" s="1"/>
  <c r="V1587" i="16"/>
  <c r="U1587" i="16"/>
  <c r="W1587" i="16" s="1"/>
  <c r="V1588" i="16"/>
  <c r="U1588" i="16"/>
  <c r="W1588" i="16" s="1"/>
  <c r="V1589" i="16"/>
  <c r="U1589" i="16"/>
  <c r="W1589" i="16" s="1"/>
  <c r="V1590" i="16"/>
  <c r="U1590" i="16"/>
  <c r="W1590" i="16" s="1"/>
  <c r="V1591" i="16"/>
  <c r="U1591" i="16"/>
  <c r="W1591" i="16" s="1"/>
  <c r="V1592" i="16"/>
  <c r="U1592" i="16"/>
  <c r="W1592" i="16" s="1"/>
  <c r="V1593" i="16"/>
  <c r="U1593" i="16"/>
  <c r="W1593" i="16" s="1"/>
  <c r="V1594" i="16"/>
  <c r="U1594" i="16"/>
  <c r="W1594" i="16" s="1"/>
  <c r="V1595" i="16"/>
  <c r="U1595" i="16"/>
  <c r="W1595" i="16" s="1"/>
  <c r="V1596" i="16"/>
  <c r="U1596" i="16"/>
  <c r="W1596" i="16" s="1"/>
  <c r="V1598" i="16"/>
  <c r="U1598" i="16"/>
  <c r="W1598" i="16" s="1"/>
  <c r="V1599" i="16"/>
  <c r="U1599" i="16"/>
  <c r="W1599" i="16" s="1"/>
  <c r="V1600" i="16"/>
  <c r="U1600" i="16"/>
  <c r="W1600" i="16" s="1"/>
  <c r="V1601" i="16"/>
  <c r="U1601" i="16"/>
  <c r="W1601" i="16" s="1"/>
  <c r="V1602" i="16"/>
  <c r="U1602" i="16"/>
  <c r="W1602" i="16" s="1"/>
  <c r="V1603" i="16"/>
  <c r="U1603" i="16"/>
  <c r="W1603" i="16" s="1"/>
  <c r="V1605" i="16"/>
  <c r="U1605" i="16"/>
  <c r="W1605" i="16" s="1"/>
  <c r="V1606" i="16"/>
  <c r="U1606" i="16"/>
  <c r="W1606" i="16" s="1"/>
  <c r="V1607" i="16"/>
  <c r="U1607" i="16"/>
  <c r="W1607" i="16" s="1"/>
  <c r="V1608" i="16"/>
  <c r="U1608" i="16"/>
  <c r="W1608" i="16" s="1"/>
  <c r="V1609" i="16"/>
  <c r="U1609" i="16"/>
  <c r="W1609" i="16" s="1"/>
  <c r="V1610" i="16"/>
  <c r="U1610" i="16"/>
  <c r="W1610" i="16" s="1"/>
  <c r="V1611" i="16"/>
  <c r="U1611" i="16"/>
  <c r="W1611" i="16" s="1"/>
  <c r="V1612" i="16"/>
  <c r="U1612" i="16"/>
  <c r="W1612" i="16" s="1"/>
  <c r="V1615" i="16"/>
  <c r="U1615" i="16"/>
  <c r="W1615" i="16" s="1"/>
  <c r="V1616" i="16"/>
  <c r="U1616" i="16"/>
  <c r="W1616" i="16" s="1"/>
  <c r="V1617" i="16"/>
  <c r="U1617" i="16"/>
  <c r="W1617" i="16" s="1"/>
  <c r="V1618" i="16"/>
  <c r="U1618" i="16"/>
  <c r="W1618" i="16" s="1"/>
  <c r="V1619" i="16"/>
  <c r="U1619" i="16"/>
  <c r="W1619" i="16" s="1"/>
  <c r="V1620" i="16"/>
  <c r="U1620" i="16"/>
  <c r="W1620" i="16" s="1"/>
  <c r="V1621" i="16"/>
  <c r="U1621" i="16"/>
  <c r="W1621" i="16" s="1"/>
  <c r="V1622" i="16"/>
  <c r="U1622" i="16"/>
  <c r="W1622" i="16" s="1"/>
  <c r="V1623" i="16"/>
  <c r="U1623" i="16"/>
  <c r="W1623" i="16" s="1"/>
  <c r="V1624" i="16"/>
  <c r="U1624" i="16"/>
  <c r="W1624" i="16" s="1"/>
  <c r="V1625" i="16"/>
  <c r="U1625" i="16"/>
  <c r="W1625" i="16" s="1"/>
  <c r="V1626" i="16"/>
  <c r="U1626" i="16"/>
  <c r="W1626" i="16" s="1"/>
  <c r="V1627" i="16"/>
  <c r="U1627" i="16"/>
  <c r="W1627" i="16" s="1"/>
  <c r="V1628" i="16"/>
  <c r="U1628" i="16"/>
  <c r="W1628" i="16" s="1"/>
  <c r="V1629" i="16"/>
  <c r="U1629" i="16"/>
  <c r="W1629" i="16" s="1"/>
  <c r="V1630" i="16"/>
  <c r="U1630" i="16"/>
  <c r="W1630" i="16" s="1"/>
  <c r="V1631" i="16"/>
  <c r="U1631" i="16"/>
  <c r="W1631" i="16" s="1"/>
  <c r="V1632" i="16"/>
  <c r="U1632" i="16"/>
  <c r="W1632" i="16" s="1"/>
  <c r="V1633" i="16"/>
  <c r="U1633" i="16"/>
  <c r="W1633" i="16" s="1"/>
  <c r="V1634" i="16"/>
  <c r="U1634" i="16"/>
  <c r="W1634" i="16" s="1"/>
  <c r="V1635" i="16"/>
  <c r="U1635" i="16"/>
  <c r="W1635" i="16" s="1"/>
  <c r="V1637" i="16"/>
  <c r="U1637" i="16"/>
  <c r="W1637" i="16" s="1"/>
  <c r="V1638" i="16"/>
  <c r="U1638" i="16"/>
  <c r="W1638" i="16" s="1"/>
  <c r="V1639" i="16"/>
  <c r="U1639" i="16"/>
  <c r="W1639" i="16" s="1"/>
  <c r="V1640" i="16"/>
  <c r="U1640" i="16"/>
  <c r="W1640" i="16" s="1"/>
  <c r="V1641" i="16"/>
  <c r="U1641" i="16"/>
  <c r="W1641" i="16" s="1"/>
  <c r="V1642" i="16"/>
  <c r="U1642" i="16"/>
  <c r="W1642" i="16" s="1"/>
  <c r="V1643" i="16"/>
  <c r="U1643" i="16"/>
  <c r="W1643" i="16" s="1"/>
  <c r="V1644" i="16"/>
  <c r="U1644" i="16"/>
  <c r="W1644" i="16" s="1"/>
  <c r="V1645" i="16"/>
  <c r="U1645" i="16"/>
  <c r="W1645" i="16" s="1"/>
  <c r="V1646" i="16"/>
  <c r="U1646" i="16"/>
  <c r="W1646" i="16" s="1"/>
  <c r="V1647" i="16"/>
  <c r="U1647" i="16"/>
  <c r="W1647" i="16" s="1"/>
  <c r="V1648" i="16"/>
  <c r="U1648" i="16"/>
  <c r="W1648" i="16" s="1"/>
  <c r="V1649" i="16"/>
  <c r="U1649" i="16"/>
  <c r="W1649" i="16" s="1"/>
  <c r="V1650" i="16"/>
  <c r="U1650" i="16"/>
  <c r="W1650" i="16" s="1"/>
  <c r="V1651" i="16"/>
  <c r="U1651" i="16"/>
  <c r="W1651" i="16" s="1"/>
  <c r="V1652" i="16"/>
  <c r="U1652" i="16"/>
  <c r="W1652" i="16" s="1"/>
  <c r="V1653" i="16"/>
  <c r="U1653" i="16"/>
  <c r="W1653" i="16" s="1"/>
  <c r="V1654" i="16"/>
  <c r="U1654" i="16"/>
  <c r="W1654" i="16" s="1"/>
  <c r="V1655" i="16"/>
  <c r="U1655" i="16"/>
  <c r="W1655" i="16" s="1"/>
  <c r="V1656" i="16"/>
  <c r="U1656" i="16"/>
  <c r="W1656" i="16" s="1"/>
  <c r="V1657" i="16"/>
  <c r="U1657" i="16"/>
  <c r="W1657" i="16" s="1"/>
  <c r="V1658" i="16"/>
  <c r="U1658" i="16"/>
  <c r="W1658" i="16" s="1"/>
  <c r="V1659" i="16"/>
  <c r="U1659" i="16"/>
  <c r="W1659" i="16" s="1"/>
  <c r="V1660" i="16"/>
  <c r="U1660" i="16"/>
  <c r="W1660" i="16" s="1"/>
  <c r="V1661" i="16"/>
  <c r="U1661" i="16"/>
  <c r="W1661" i="16" s="1"/>
  <c r="V1662" i="16"/>
  <c r="U1662" i="16"/>
  <c r="W1662" i="16" s="1"/>
  <c r="V1663" i="16"/>
  <c r="U1663" i="16"/>
  <c r="W1663" i="16" s="1"/>
  <c r="V1664" i="16"/>
  <c r="U1664" i="16"/>
  <c r="W1664" i="16" s="1"/>
  <c r="V1665" i="16"/>
  <c r="U1665" i="16"/>
  <c r="W1665" i="16" s="1"/>
  <c r="V1666" i="16"/>
  <c r="U1666" i="16"/>
  <c r="W1666" i="16" s="1"/>
  <c r="V1667" i="16"/>
  <c r="U1667" i="16"/>
  <c r="W1667" i="16" s="1"/>
  <c r="V1668" i="16"/>
  <c r="U1668" i="16"/>
  <c r="W1668" i="16" s="1"/>
  <c r="V1669" i="16"/>
  <c r="U1669" i="16"/>
  <c r="W1669" i="16" s="1"/>
  <c r="V1670" i="16"/>
  <c r="U1670" i="16"/>
  <c r="W1670" i="16" s="1"/>
  <c r="V1671" i="16"/>
  <c r="U1671" i="16"/>
  <c r="W1671" i="16" s="1"/>
  <c r="V1672" i="16"/>
  <c r="U1672" i="16"/>
  <c r="W1672" i="16" s="1"/>
  <c r="V1673" i="16"/>
  <c r="U1673" i="16"/>
  <c r="W1673" i="16" s="1"/>
  <c r="V1674" i="16"/>
  <c r="U1674" i="16"/>
  <c r="W1674" i="16" s="1"/>
  <c r="V1675" i="16"/>
  <c r="U1675" i="16"/>
  <c r="W1675" i="16" s="1"/>
  <c r="V1676" i="16"/>
  <c r="U1676" i="16"/>
  <c r="W1676" i="16" s="1"/>
  <c r="V1677" i="16"/>
  <c r="U1677" i="16"/>
  <c r="W1677" i="16" s="1"/>
  <c r="V1678" i="16"/>
  <c r="U1678" i="16"/>
  <c r="W1678" i="16" s="1"/>
  <c r="V1679" i="16"/>
  <c r="U1679" i="16"/>
  <c r="W1679" i="16" s="1"/>
  <c r="V1680" i="16"/>
  <c r="U1680" i="16"/>
  <c r="W1680" i="16" s="1"/>
  <c r="V1681" i="16"/>
  <c r="U1681" i="16"/>
  <c r="W1681" i="16" s="1"/>
  <c r="V1683" i="16"/>
  <c r="U1683" i="16"/>
  <c r="W1683" i="16" s="1"/>
  <c r="V1684" i="16"/>
  <c r="U1684" i="16"/>
  <c r="W1684" i="16" s="1"/>
  <c r="V1685" i="16"/>
  <c r="U1685" i="16"/>
  <c r="W1685" i="16" s="1"/>
  <c r="V1686" i="16"/>
  <c r="U1686" i="16"/>
  <c r="W1686" i="16" s="1"/>
  <c r="V1687" i="16"/>
  <c r="U1687" i="16"/>
  <c r="W1687" i="16" s="1"/>
  <c r="V1688" i="16"/>
  <c r="U1688" i="16"/>
  <c r="W1688" i="16" s="1"/>
  <c r="V1689" i="16"/>
  <c r="U1689" i="16"/>
  <c r="W1689" i="16" s="1"/>
  <c r="V1690" i="16"/>
  <c r="U1690" i="16"/>
  <c r="W1690" i="16" s="1"/>
  <c r="V1691" i="16"/>
  <c r="U1691" i="16"/>
  <c r="W1691" i="16" s="1"/>
  <c r="V1692" i="16"/>
  <c r="U1692" i="16"/>
  <c r="W1692" i="16" s="1"/>
  <c r="V1693" i="16"/>
  <c r="U1693" i="16"/>
  <c r="W1693" i="16" s="1"/>
  <c r="V1694" i="16"/>
  <c r="U1694" i="16"/>
  <c r="W1694" i="16" s="1"/>
  <c r="V1695" i="16"/>
  <c r="U1695" i="16"/>
  <c r="W1695" i="16" s="1"/>
  <c r="V1696" i="16"/>
  <c r="U1696" i="16"/>
  <c r="W1696" i="16" s="1"/>
  <c r="V1697" i="16"/>
  <c r="U1697" i="16"/>
  <c r="W1697" i="16" s="1"/>
  <c r="V1698" i="16"/>
  <c r="U1698" i="16"/>
  <c r="W1698" i="16" s="1"/>
  <c r="V1699" i="16"/>
  <c r="U1699" i="16"/>
  <c r="W1699" i="16" s="1"/>
  <c r="V1700" i="16"/>
  <c r="U1700" i="16"/>
  <c r="W1700" i="16" s="1"/>
  <c r="V1701" i="16"/>
  <c r="U1701" i="16"/>
  <c r="W1701" i="16" s="1"/>
  <c r="V1702" i="16"/>
  <c r="U1702" i="16"/>
  <c r="W1702" i="16" s="1"/>
  <c r="V1703" i="16"/>
  <c r="U1703" i="16"/>
  <c r="W1703" i="16" s="1"/>
  <c r="V1704" i="16"/>
  <c r="U1704" i="16"/>
  <c r="W1704" i="16" s="1"/>
  <c r="V1705" i="16"/>
  <c r="U1705" i="16"/>
  <c r="W1705" i="16" s="1"/>
  <c r="V1708" i="16"/>
  <c r="U1708" i="16"/>
  <c r="W1708" i="16" s="1"/>
  <c r="V1709" i="16"/>
  <c r="U1709" i="16"/>
  <c r="W1709" i="16" s="1"/>
  <c r="V1710" i="16"/>
  <c r="U1710" i="16"/>
  <c r="W1710" i="16" s="1"/>
  <c r="V1711" i="16"/>
  <c r="U1711" i="16"/>
  <c r="W1711" i="16" s="1"/>
  <c r="V1712" i="16"/>
  <c r="U1712" i="16"/>
  <c r="W1712" i="16" s="1"/>
  <c r="V1713" i="16"/>
  <c r="U1713" i="16"/>
  <c r="W1713" i="16" s="1"/>
  <c r="V1714" i="16"/>
  <c r="U1714" i="16"/>
  <c r="W1714" i="16" s="1"/>
  <c r="V1715" i="16"/>
  <c r="U1715" i="16"/>
  <c r="W1715" i="16" s="1"/>
  <c r="V1716" i="16"/>
  <c r="U1716" i="16"/>
  <c r="W1716" i="16" s="1"/>
  <c r="V1717" i="16"/>
  <c r="U1717" i="16"/>
  <c r="W1717" i="16" s="1"/>
  <c r="V1718" i="16"/>
  <c r="U1718" i="16"/>
  <c r="W1718" i="16" s="1"/>
  <c r="V1719" i="16"/>
  <c r="U1719" i="16"/>
  <c r="W1719" i="16" s="1"/>
  <c r="V1720" i="16"/>
  <c r="U1720" i="16"/>
  <c r="W1720" i="16" s="1"/>
  <c r="V1721" i="16"/>
  <c r="U1721" i="16"/>
  <c r="W1721" i="16" s="1"/>
  <c r="V1722" i="16"/>
  <c r="U1722" i="16"/>
  <c r="W1722" i="16" s="1"/>
  <c r="V1723" i="16"/>
  <c r="U1723" i="16"/>
  <c r="W1723" i="16" s="1"/>
  <c r="V1724" i="16"/>
  <c r="U1724" i="16"/>
  <c r="W1724" i="16" s="1"/>
  <c r="V1725" i="16"/>
  <c r="U1725" i="16"/>
  <c r="W1725" i="16" s="1"/>
  <c r="V1726" i="16"/>
  <c r="U1726" i="16"/>
  <c r="W1726" i="16" s="1"/>
  <c r="V1727" i="16"/>
  <c r="U1727" i="16"/>
  <c r="W1727" i="16" s="1"/>
  <c r="V1728" i="16"/>
  <c r="U1728" i="16"/>
  <c r="W1728" i="16" s="1"/>
  <c r="V1729" i="16"/>
  <c r="U1729" i="16"/>
  <c r="W1729" i="16" s="1"/>
  <c r="V1730" i="16"/>
  <c r="U1730" i="16"/>
  <c r="W1730" i="16" s="1"/>
  <c r="V1731" i="16"/>
  <c r="U1731" i="16"/>
  <c r="W1731" i="16" s="1"/>
  <c r="V1732" i="16"/>
  <c r="U1732" i="16"/>
  <c r="W1732" i="16" s="1"/>
  <c r="V1733" i="16"/>
  <c r="U1733" i="16"/>
  <c r="W1733" i="16" s="1"/>
  <c r="V1734" i="16"/>
  <c r="U1734" i="16"/>
  <c r="W1734" i="16" s="1"/>
  <c r="V1735" i="16"/>
  <c r="U1735" i="16"/>
  <c r="W1735" i="16" s="1"/>
  <c r="V1736" i="16"/>
  <c r="U1736" i="16"/>
  <c r="W1736" i="16" s="1"/>
  <c r="V1738" i="16"/>
  <c r="U1738" i="16"/>
  <c r="W1738" i="16" s="1"/>
  <c r="V1739" i="16"/>
  <c r="U1739" i="16"/>
  <c r="W1739" i="16" s="1"/>
  <c r="V1740" i="16"/>
  <c r="U1740" i="16"/>
  <c r="W1740" i="16" s="1"/>
  <c r="V1741" i="16"/>
  <c r="U1741" i="16"/>
  <c r="W1741" i="16" s="1"/>
  <c r="V1742" i="16"/>
  <c r="U1742" i="16"/>
  <c r="W1742" i="16" s="1"/>
  <c r="V1743" i="16"/>
  <c r="U1743" i="16"/>
  <c r="W1743" i="16" s="1"/>
  <c r="V1744" i="16"/>
  <c r="U1744" i="16"/>
  <c r="W1744" i="16" s="1"/>
  <c r="V1745" i="16"/>
  <c r="U1745" i="16"/>
  <c r="W1745" i="16" s="1"/>
  <c r="V1746" i="16"/>
  <c r="U1746" i="16"/>
  <c r="W1746" i="16" s="1"/>
  <c r="V1747" i="16"/>
  <c r="U1747" i="16"/>
  <c r="W1747" i="16" s="1"/>
  <c r="V1748" i="16"/>
  <c r="U1748" i="16"/>
  <c r="W1748" i="16" s="1"/>
  <c r="V1749" i="16"/>
  <c r="U1749" i="16"/>
  <c r="W1749" i="16" s="1"/>
  <c r="V1750" i="16"/>
  <c r="U1750" i="16"/>
  <c r="W1750" i="16" s="1"/>
  <c r="V1751" i="16"/>
  <c r="U1751" i="16"/>
  <c r="W1751" i="16" s="1"/>
  <c r="V1752" i="16"/>
  <c r="U1752" i="16"/>
  <c r="W1752" i="16" s="1"/>
  <c r="V1753" i="16"/>
  <c r="U1753" i="16"/>
  <c r="W1753" i="16" s="1"/>
  <c r="V1754" i="16"/>
  <c r="U1754" i="16"/>
  <c r="W1754" i="16" s="1"/>
  <c r="V1755" i="16"/>
  <c r="U1755" i="16"/>
  <c r="W1755" i="16" s="1"/>
  <c r="V1756" i="16"/>
  <c r="U1756" i="16"/>
  <c r="W1756" i="16" s="1"/>
  <c r="V1757" i="16"/>
  <c r="U1757" i="16"/>
  <c r="W1757" i="16" s="1"/>
  <c r="V1758" i="16"/>
  <c r="U1758" i="16"/>
  <c r="W1758" i="16" s="1"/>
  <c r="V1759" i="16"/>
  <c r="U1759" i="16"/>
  <c r="W1759" i="16" s="1"/>
  <c r="V1760" i="16"/>
  <c r="U1760" i="16"/>
  <c r="W1760" i="16" s="1"/>
  <c r="V1761" i="16"/>
  <c r="U1761" i="16"/>
  <c r="W1761" i="16" s="1"/>
  <c r="V1762" i="16"/>
  <c r="U1762" i="16"/>
  <c r="W1762" i="16" s="1"/>
  <c r="V1763" i="16"/>
  <c r="U1763" i="16"/>
  <c r="W1763" i="16" s="1"/>
  <c r="V1764" i="16"/>
  <c r="U1764" i="16"/>
  <c r="W1764" i="16" s="1"/>
  <c r="V1765" i="16"/>
  <c r="U1765" i="16"/>
  <c r="W1765" i="16" s="1"/>
  <c r="V1766" i="16"/>
  <c r="U1766" i="16"/>
  <c r="W1766" i="16" s="1"/>
  <c r="V1767" i="16"/>
  <c r="U1767" i="16"/>
  <c r="W1767" i="16" s="1"/>
  <c r="V1768" i="16"/>
  <c r="U1768" i="16"/>
  <c r="W1768" i="16" s="1"/>
  <c r="V1769" i="16"/>
  <c r="U1769" i="16"/>
  <c r="W1769" i="16" s="1"/>
  <c r="V1770" i="16"/>
  <c r="U1770" i="16"/>
  <c r="W1770" i="16" s="1"/>
  <c r="V1771" i="16"/>
  <c r="U1771" i="16"/>
  <c r="W1771" i="16" s="1"/>
  <c r="V1772" i="16"/>
  <c r="U1772" i="16"/>
  <c r="W1772" i="16" s="1"/>
  <c r="V1773" i="16"/>
  <c r="U1773" i="16"/>
  <c r="W1773" i="16" s="1"/>
  <c r="V1774" i="16"/>
  <c r="U1774" i="16"/>
  <c r="W1774" i="16" s="1"/>
  <c r="V1775" i="16"/>
  <c r="U1775" i="16"/>
  <c r="W1775" i="16" s="1"/>
  <c r="V1776" i="16"/>
  <c r="U1776" i="16"/>
  <c r="W1776" i="16" s="1"/>
  <c r="V1777" i="16"/>
  <c r="U1777" i="16"/>
  <c r="W1777" i="16" s="1"/>
  <c r="V1778" i="16"/>
  <c r="U1778" i="16"/>
  <c r="W1778" i="16" s="1"/>
  <c r="V1779" i="16"/>
  <c r="U1779" i="16"/>
  <c r="W1779" i="16" s="1"/>
  <c r="V1780" i="16"/>
  <c r="U1780" i="16"/>
  <c r="W1780" i="16" s="1"/>
  <c r="V1781" i="16"/>
  <c r="U1781" i="16"/>
  <c r="W1781" i="16" s="1"/>
  <c r="V1782" i="16"/>
  <c r="U1782" i="16"/>
  <c r="W1782" i="16" s="1"/>
  <c r="V1783" i="16"/>
  <c r="U1783" i="16"/>
  <c r="W1783" i="16" s="1"/>
  <c r="V1784" i="16"/>
  <c r="U1784" i="16"/>
  <c r="W1784" i="16" s="1"/>
  <c r="V1785" i="16"/>
  <c r="U1785" i="16"/>
  <c r="W1785" i="16" s="1"/>
  <c r="V1786" i="16"/>
  <c r="U1786" i="16"/>
  <c r="W1786" i="16" s="1"/>
  <c r="V1787" i="16"/>
  <c r="U1787" i="16"/>
  <c r="W1787" i="16" s="1"/>
  <c r="V1788" i="16"/>
  <c r="U1788" i="16"/>
  <c r="W1788" i="16" s="1"/>
  <c r="V1789" i="16"/>
  <c r="U1789" i="16"/>
  <c r="W1789" i="16" s="1"/>
  <c r="V1790" i="16"/>
  <c r="U1790" i="16"/>
  <c r="W1790" i="16" s="1"/>
  <c r="V1791" i="16"/>
  <c r="U1791" i="16"/>
  <c r="W1791" i="16" s="1"/>
  <c r="V1792" i="16"/>
  <c r="U1792" i="16"/>
  <c r="W1792" i="16" s="1"/>
  <c r="V1793" i="16"/>
  <c r="U1793" i="16"/>
  <c r="W1793" i="16" s="1"/>
  <c r="V1794" i="16"/>
  <c r="U1794" i="16"/>
  <c r="W1794" i="16" s="1"/>
  <c r="V1795" i="16"/>
  <c r="U1795" i="16"/>
  <c r="W1795" i="16" s="1"/>
  <c r="V1796" i="16"/>
  <c r="U1796" i="16"/>
  <c r="W1796" i="16" s="1"/>
  <c r="V1797" i="16"/>
  <c r="U1797" i="16"/>
  <c r="W1797" i="16" s="1"/>
  <c r="V1798" i="16"/>
  <c r="U1798" i="16"/>
  <c r="W1798" i="16" s="1"/>
  <c r="V1799" i="16"/>
  <c r="U1799" i="16"/>
  <c r="W1799" i="16" s="1"/>
  <c r="V1800" i="16"/>
  <c r="U1800" i="16"/>
  <c r="W1800" i="16" s="1"/>
  <c r="V1801" i="16"/>
  <c r="U1801" i="16"/>
  <c r="W1801" i="16" s="1"/>
  <c r="V1802" i="16"/>
  <c r="U1802" i="16"/>
  <c r="W1802" i="16" s="1"/>
  <c r="V1803" i="16"/>
  <c r="U1803" i="16"/>
  <c r="W1803" i="16" s="1"/>
  <c r="V1804" i="16"/>
  <c r="U1804" i="16"/>
  <c r="W1804" i="16" s="1"/>
  <c r="V1806" i="16"/>
  <c r="U1806" i="16"/>
  <c r="W1806" i="16" s="1"/>
  <c r="V1807" i="16"/>
  <c r="U1807" i="16"/>
  <c r="W1807" i="16" s="1"/>
  <c r="V1808" i="16"/>
  <c r="U1808" i="16"/>
  <c r="W1808" i="16" s="1"/>
  <c r="V1810" i="16"/>
  <c r="U1810" i="16"/>
  <c r="W1810" i="16" s="1"/>
  <c r="V1811" i="16"/>
  <c r="U1811" i="16"/>
  <c r="W1811" i="16" s="1"/>
  <c r="V1812" i="16"/>
  <c r="U1812" i="16"/>
  <c r="W1812" i="16" s="1"/>
  <c r="V1813" i="16"/>
  <c r="U1813" i="16"/>
  <c r="W1813" i="16" s="1"/>
  <c r="V1814" i="16"/>
  <c r="U1814" i="16"/>
  <c r="W1814" i="16" s="1"/>
  <c r="V1815" i="16"/>
  <c r="U1815" i="16"/>
  <c r="W1815" i="16" s="1"/>
  <c r="V1816" i="16"/>
  <c r="U1816" i="16"/>
  <c r="W1816" i="16" s="1"/>
  <c r="V1817" i="16"/>
  <c r="U1817" i="16"/>
  <c r="W1817" i="16" s="1"/>
  <c r="V1819" i="16"/>
  <c r="U1819" i="16"/>
  <c r="W1819" i="16" s="1"/>
  <c r="V1822" i="16"/>
  <c r="U1822" i="16"/>
  <c r="W1822" i="16" s="1"/>
  <c r="V1823" i="16"/>
  <c r="U1823" i="16"/>
  <c r="W1823" i="16" s="1"/>
  <c r="V1824" i="16"/>
  <c r="U1824" i="16"/>
  <c r="W1824" i="16" s="1"/>
  <c r="V1825" i="16"/>
  <c r="U1825" i="16"/>
  <c r="W1825" i="16" s="1"/>
  <c r="V1826" i="16"/>
  <c r="U1826" i="16"/>
  <c r="W1826" i="16" s="1"/>
  <c r="V1827" i="16"/>
  <c r="U1827" i="16"/>
  <c r="W1827" i="16" s="1"/>
  <c r="V1828" i="16"/>
  <c r="U1828" i="16"/>
  <c r="W1828" i="16" s="1"/>
  <c r="V1829" i="16"/>
  <c r="U1829" i="16"/>
  <c r="W1829" i="16" s="1"/>
  <c r="V1830" i="16"/>
  <c r="U1830" i="16"/>
  <c r="W1830" i="16" s="1"/>
  <c r="V1831" i="16"/>
  <c r="U1831" i="16"/>
  <c r="W1831" i="16" s="1"/>
  <c r="V1832" i="16"/>
  <c r="U1832" i="16"/>
  <c r="W1832" i="16" s="1"/>
  <c r="V1833" i="16"/>
  <c r="U1833" i="16"/>
  <c r="W1833" i="16" s="1"/>
  <c r="V1834" i="16"/>
  <c r="U1834" i="16"/>
  <c r="W1834" i="16" s="1"/>
  <c r="V1835" i="16"/>
  <c r="U1835" i="16"/>
  <c r="W1835" i="16" s="1"/>
  <c r="V1836" i="16"/>
  <c r="U1836" i="16"/>
  <c r="W1836" i="16" s="1"/>
  <c r="V1837" i="16"/>
  <c r="U1837" i="16"/>
  <c r="W1837" i="16" s="1"/>
  <c r="V1838" i="16"/>
  <c r="U1838" i="16"/>
  <c r="W1838" i="16" s="1"/>
  <c r="V1839" i="16"/>
  <c r="U1839" i="16"/>
  <c r="W1839" i="16" s="1"/>
  <c r="V1840" i="16"/>
  <c r="U1840" i="16"/>
  <c r="W1840" i="16" s="1"/>
  <c r="V1842" i="16"/>
  <c r="U1842" i="16"/>
  <c r="W1842" i="16" s="1"/>
  <c r="V1843" i="16"/>
  <c r="U1843" i="16"/>
  <c r="W1843" i="16" s="1"/>
  <c r="V1844" i="16"/>
  <c r="U1844" i="16"/>
  <c r="W1844" i="16" s="1"/>
  <c r="V1845" i="16"/>
  <c r="U1845" i="16"/>
  <c r="W1845" i="16" s="1"/>
  <c r="V1846" i="16"/>
  <c r="U1846" i="16"/>
  <c r="W1846" i="16" s="1"/>
  <c r="V1847" i="16"/>
  <c r="U1847" i="16"/>
  <c r="W1847" i="16" s="1"/>
  <c r="V1848" i="16"/>
  <c r="U1848" i="16"/>
  <c r="W1848" i="16" s="1"/>
  <c r="V1849" i="16"/>
  <c r="U1849" i="16"/>
  <c r="W1849" i="16" s="1"/>
  <c r="V1850" i="16"/>
  <c r="U1850" i="16"/>
  <c r="W1850" i="16" s="1"/>
  <c r="V1851" i="16"/>
  <c r="U1851" i="16"/>
  <c r="W1851" i="16" s="1"/>
  <c r="V1852" i="16"/>
  <c r="U1852" i="16"/>
  <c r="W1852" i="16" s="1"/>
  <c r="V1855" i="16"/>
  <c r="U1855" i="16"/>
  <c r="W1855" i="16" s="1"/>
  <c r="V1856" i="16"/>
  <c r="U1856" i="16"/>
  <c r="W1856" i="16" s="1"/>
  <c r="V1857" i="16"/>
  <c r="U1857" i="16"/>
  <c r="W1857" i="16" s="1"/>
  <c r="V1858" i="16"/>
  <c r="U1858" i="16"/>
  <c r="W1858" i="16" s="1"/>
  <c r="V1860" i="16"/>
  <c r="U1860" i="16"/>
  <c r="W1860" i="16" s="1"/>
  <c r="V1861" i="16"/>
  <c r="U1861" i="16"/>
  <c r="W1861" i="16" s="1"/>
  <c r="V1862" i="16"/>
  <c r="U1862" i="16"/>
  <c r="W1862" i="16" s="1"/>
  <c r="V1863" i="16"/>
  <c r="U1863" i="16"/>
  <c r="W1863" i="16" s="1"/>
  <c r="V1864" i="16"/>
  <c r="U1864" i="16"/>
  <c r="W1864" i="16" s="1"/>
  <c r="V1865" i="16"/>
  <c r="U1865" i="16"/>
  <c r="W1865" i="16" s="1"/>
  <c r="V1866" i="16"/>
  <c r="U1866" i="16"/>
  <c r="W1866" i="16" s="1"/>
  <c r="V1867" i="16"/>
  <c r="U1867" i="16"/>
  <c r="W1867" i="16" s="1"/>
  <c r="V1868" i="16"/>
  <c r="U1868" i="16"/>
  <c r="W1868" i="16" s="1"/>
  <c r="V1869" i="16"/>
  <c r="U1869" i="16"/>
  <c r="W1869" i="16" s="1"/>
  <c r="V1870" i="16"/>
  <c r="U1870" i="16"/>
  <c r="W1870" i="16" s="1"/>
  <c r="V1871" i="16"/>
  <c r="U1871" i="16"/>
  <c r="W1871" i="16" s="1"/>
  <c r="V1872" i="16"/>
  <c r="U1872" i="16"/>
  <c r="W1872" i="16" s="1"/>
  <c r="V1873" i="16"/>
  <c r="U1873" i="16"/>
  <c r="W1873" i="16" s="1"/>
  <c r="V1874" i="16"/>
  <c r="U1874" i="16"/>
  <c r="W1874" i="16" s="1"/>
  <c r="V1875" i="16"/>
  <c r="U1875" i="16"/>
  <c r="W1875" i="16" s="1"/>
  <c r="V1876" i="16"/>
  <c r="U1876" i="16"/>
  <c r="W1876" i="16" s="1"/>
  <c r="V1877" i="16"/>
  <c r="U1877" i="16"/>
  <c r="W1877" i="16" s="1"/>
  <c r="V1878" i="16"/>
  <c r="U1878" i="16"/>
  <c r="W1878" i="16" s="1"/>
  <c r="V1879" i="16"/>
  <c r="U1879" i="16"/>
  <c r="W1879" i="16" s="1"/>
  <c r="V1880" i="16"/>
  <c r="U1880" i="16"/>
  <c r="W1880" i="16" s="1"/>
  <c r="V1881" i="16"/>
  <c r="U1881" i="16"/>
  <c r="W1881" i="16" s="1"/>
  <c r="V1882" i="16"/>
  <c r="U1882" i="16"/>
  <c r="W1882" i="16" s="1"/>
  <c r="V1883" i="16"/>
  <c r="U1883" i="16"/>
  <c r="W1883" i="16" s="1"/>
  <c r="V1884" i="16"/>
  <c r="U1884" i="16"/>
  <c r="W1884" i="16" s="1"/>
  <c r="V1885" i="16"/>
  <c r="U1885" i="16"/>
  <c r="W1885" i="16" s="1"/>
  <c r="V1886" i="16"/>
  <c r="U1886" i="16"/>
  <c r="W1886" i="16" s="1"/>
  <c r="V1887" i="16"/>
  <c r="U1887" i="16"/>
  <c r="W1887" i="16" s="1"/>
  <c r="V1888" i="16"/>
  <c r="U1888" i="16"/>
  <c r="W1888" i="16" s="1"/>
  <c r="V1889" i="16"/>
  <c r="U1889" i="16"/>
  <c r="W1889" i="16" s="1"/>
  <c r="V1890" i="16"/>
  <c r="U1890" i="16"/>
  <c r="W1890" i="16" s="1"/>
  <c r="V1891" i="16"/>
  <c r="U1891" i="16"/>
  <c r="W1891" i="16" s="1"/>
  <c r="V1893" i="16"/>
  <c r="U1893" i="16"/>
  <c r="W1893" i="16" s="1"/>
  <c r="V1894" i="16"/>
  <c r="U1894" i="16"/>
  <c r="W1894" i="16" s="1"/>
  <c r="V1895" i="16"/>
  <c r="U1895" i="16"/>
  <c r="W1895" i="16" s="1"/>
  <c r="V1897" i="16"/>
  <c r="U1897" i="16"/>
  <c r="W1897" i="16" s="1"/>
  <c r="V1898" i="16"/>
  <c r="U1898" i="16"/>
  <c r="W1898" i="16" s="1"/>
  <c r="V1899" i="16"/>
  <c r="U1899" i="16"/>
  <c r="W1899" i="16" s="1"/>
  <c r="V1901" i="16"/>
  <c r="U1901" i="16"/>
  <c r="W1901" i="16" s="1"/>
  <c r="V1903" i="16"/>
  <c r="U1903" i="16"/>
  <c r="W1903" i="16" s="1"/>
  <c r="V1904" i="16"/>
  <c r="U1904" i="16"/>
  <c r="W1904" i="16" s="1"/>
  <c r="V1905" i="16"/>
  <c r="U1905" i="16"/>
  <c r="W1905" i="16" s="1"/>
  <c r="V1906" i="16"/>
  <c r="U1906" i="16"/>
  <c r="W1906" i="16" s="1"/>
  <c r="V1907" i="16"/>
  <c r="U1907" i="16"/>
  <c r="W1907" i="16" s="1"/>
  <c r="V1908" i="16"/>
  <c r="U1908" i="16"/>
  <c r="W1908" i="16" s="1"/>
  <c r="V1909" i="16"/>
  <c r="U1909" i="16"/>
  <c r="W1909" i="16" s="1"/>
  <c r="V1910" i="16"/>
  <c r="U1910" i="16"/>
  <c r="W1910" i="16" s="1"/>
  <c r="V1911" i="16"/>
  <c r="U1911" i="16"/>
  <c r="W1911" i="16" s="1"/>
  <c r="V1912" i="16"/>
  <c r="U1912" i="16"/>
  <c r="W1912" i="16" s="1"/>
  <c r="V1913" i="16"/>
  <c r="U1913" i="16"/>
  <c r="W1913" i="16" s="1"/>
  <c r="V1914" i="16"/>
  <c r="U1914" i="16"/>
  <c r="W1914" i="16" s="1"/>
  <c r="V1915" i="16"/>
  <c r="U1915" i="16"/>
  <c r="W1915" i="16" s="1"/>
  <c r="V1916" i="16"/>
  <c r="U1916" i="16"/>
  <c r="W1916" i="16" s="1"/>
  <c r="V1917" i="16"/>
  <c r="U1917" i="16"/>
  <c r="W1917" i="16" s="1"/>
  <c r="V1918" i="16"/>
  <c r="U1918" i="16"/>
  <c r="W1918" i="16" s="1"/>
  <c r="V1919" i="16"/>
  <c r="U1919" i="16"/>
  <c r="W1919" i="16" s="1"/>
  <c r="V1920" i="16"/>
  <c r="U1920" i="16"/>
  <c r="W1920" i="16" s="1"/>
  <c r="V1921" i="16"/>
  <c r="U1921" i="16"/>
  <c r="W1921" i="16" s="1"/>
  <c r="V1922" i="16"/>
  <c r="U1922" i="16"/>
  <c r="W1922" i="16" s="1"/>
  <c r="V1923" i="16"/>
  <c r="U1923" i="16"/>
  <c r="W1923" i="16" s="1"/>
  <c r="V1924" i="16"/>
  <c r="U1924" i="16"/>
  <c r="W1924" i="16" s="1"/>
  <c r="V1925" i="16"/>
  <c r="U1925" i="16"/>
  <c r="W1925" i="16" s="1"/>
  <c r="V1926" i="16"/>
  <c r="U1926" i="16"/>
  <c r="W1926" i="16" s="1"/>
  <c r="V1928" i="16"/>
  <c r="U1928" i="16"/>
  <c r="W1928" i="16" s="1"/>
  <c r="V1932" i="16"/>
  <c r="U1932" i="16"/>
  <c r="W1932" i="16" s="1"/>
  <c r="V1933" i="16"/>
  <c r="U1933" i="16"/>
  <c r="W1933" i="16" s="1"/>
  <c r="V1934" i="16"/>
  <c r="U1934" i="16"/>
  <c r="W1934" i="16" s="1"/>
  <c r="V1935" i="16"/>
  <c r="U1935" i="16"/>
  <c r="W1935" i="16" s="1"/>
  <c r="V1936" i="16"/>
  <c r="U1936" i="16"/>
  <c r="W1936" i="16" s="1"/>
  <c r="V1937" i="16"/>
  <c r="U1937" i="16"/>
  <c r="W1937" i="16" s="1"/>
  <c r="V1938" i="16"/>
  <c r="U1938" i="16"/>
  <c r="W1938" i="16" s="1"/>
  <c r="V1939" i="16"/>
  <c r="U1939" i="16"/>
  <c r="W1939" i="16" s="1"/>
  <c r="V1940" i="16"/>
  <c r="U1940" i="16"/>
  <c r="W1940" i="16" s="1"/>
  <c r="V1941" i="16"/>
  <c r="U1941" i="16"/>
  <c r="W1941" i="16" s="1"/>
  <c r="V1942" i="16"/>
  <c r="U1942" i="16"/>
  <c r="W1942" i="16" s="1"/>
  <c r="V1944" i="16"/>
  <c r="U1944" i="16"/>
  <c r="W1944" i="16" s="1"/>
  <c r="V1945" i="16"/>
  <c r="U1945" i="16"/>
  <c r="W1945" i="16" s="1"/>
  <c r="V1946" i="16"/>
  <c r="U1946" i="16"/>
  <c r="W1946" i="16" s="1"/>
  <c r="V1947" i="16"/>
  <c r="U1947" i="16"/>
  <c r="W1947" i="16" s="1"/>
  <c r="V1948" i="16"/>
  <c r="U1948" i="16"/>
  <c r="W1948" i="16" s="1"/>
  <c r="V1949" i="16"/>
  <c r="U1949" i="16"/>
  <c r="W1949" i="16" s="1"/>
  <c r="V1950" i="16"/>
  <c r="U1950" i="16"/>
  <c r="W1950" i="16" s="1"/>
  <c r="V1952" i="16"/>
  <c r="U1952" i="16"/>
  <c r="W1952" i="16" s="1"/>
  <c r="V1953" i="16"/>
  <c r="U1953" i="16"/>
  <c r="W1953" i="16" s="1"/>
  <c r="V1954" i="16"/>
  <c r="U1954" i="16"/>
  <c r="W1954" i="16" s="1"/>
  <c r="V1955" i="16"/>
  <c r="U1955" i="16"/>
  <c r="W1955" i="16" s="1"/>
  <c r="V1956" i="16"/>
  <c r="U1956" i="16"/>
  <c r="W1956" i="16" s="1"/>
  <c r="V1957" i="16"/>
  <c r="U1957" i="16"/>
  <c r="W1957" i="16" s="1"/>
  <c r="V1958" i="16"/>
  <c r="U1958" i="16"/>
  <c r="W1958" i="16" s="1"/>
  <c r="V1959" i="16"/>
  <c r="U1959" i="16"/>
  <c r="W1959" i="16" s="1"/>
  <c r="V1960" i="16"/>
  <c r="U1960" i="16"/>
  <c r="W1960" i="16" s="1"/>
  <c r="V1962" i="16"/>
  <c r="U1962" i="16"/>
  <c r="W1962" i="16" s="1"/>
  <c r="V1963" i="16"/>
  <c r="U1963" i="16"/>
  <c r="W1963" i="16" s="1"/>
  <c r="V1964" i="16"/>
  <c r="U1964" i="16"/>
  <c r="W1964" i="16" s="1"/>
  <c r="V1965" i="16"/>
  <c r="U1965" i="16"/>
  <c r="W1965" i="16" s="1"/>
  <c r="V1966" i="16"/>
  <c r="U1966" i="16"/>
  <c r="W1966" i="16" s="1"/>
  <c r="V1967" i="16"/>
  <c r="U1967" i="16"/>
  <c r="W1967" i="16" s="1"/>
  <c r="V1968" i="16"/>
  <c r="U1968" i="16"/>
  <c r="W1968" i="16" s="1"/>
  <c r="V1970" i="16"/>
  <c r="U1970" i="16"/>
  <c r="W1970" i="16" s="1"/>
  <c r="V1971" i="16"/>
  <c r="U1971" i="16"/>
  <c r="W1971" i="16" s="1"/>
  <c r="V1972" i="16"/>
  <c r="U1972" i="16"/>
  <c r="W1972" i="16" s="1"/>
  <c r="V1973" i="16"/>
  <c r="U1973" i="16"/>
  <c r="W1973" i="16" s="1"/>
  <c r="V1975" i="16"/>
  <c r="U1975" i="16"/>
  <c r="W1975" i="16" s="1"/>
  <c r="V1976" i="16"/>
  <c r="U1976" i="16"/>
  <c r="W1976" i="16" s="1"/>
  <c r="V1978" i="16"/>
  <c r="U1978" i="16"/>
  <c r="W1978" i="16" s="1"/>
  <c r="V1979" i="16"/>
  <c r="U1979" i="16"/>
  <c r="W1979" i="16" s="1"/>
  <c r="V1980" i="16"/>
  <c r="U1980" i="16"/>
  <c r="W1980" i="16" s="1"/>
  <c r="V1981" i="16"/>
  <c r="U1981" i="16"/>
  <c r="W1981" i="16" s="1"/>
  <c r="V1982" i="16"/>
  <c r="U1982" i="16"/>
  <c r="W1982" i="16" s="1"/>
  <c r="V1983" i="16"/>
  <c r="U1983" i="16"/>
  <c r="W1983" i="16" s="1"/>
  <c r="V1984" i="16"/>
  <c r="U1984" i="16"/>
  <c r="W1984" i="16" s="1"/>
  <c r="V1987" i="16"/>
  <c r="U1987" i="16"/>
  <c r="W1987" i="16" s="1"/>
  <c r="V1988" i="16"/>
  <c r="U1988" i="16"/>
  <c r="W1988" i="16" s="1"/>
  <c r="V1990" i="16"/>
  <c r="U1990" i="16"/>
  <c r="W1990" i="16" s="1"/>
  <c r="V1991" i="16"/>
  <c r="U1991" i="16"/>
  <c r="W1991" i="16" s="1"/>
  <c r="V1992" i="16"/>
  <c r="U1992" i="16"/>
  <c r="W1992" i="16" s="1"/>
  <c r="V1993" i="16"/>
  <c r="U1993" i="16"/>
  <c r="W1993" i="16" s="1"/>
  <c r="V1995" i="16"/>
  <c r="U1995" i="16"/>
  <c r="W1995" i="16" s="1"/>
  <c r="V1996" i="16"/>
  <c r="U1996" i="16"/>
  <c r="W1996" i="16" s="1"/>
  <c r="V1997" i="16"/>
  <c r="U1997" i="16"/>
  <c r="W1997" i="16" s="1"/>
  <c r="V1998" i="16"/>
  <c r="U1998" i="16"/>
  <c r="W1998" i="16" s="1"/>
  <c r="V1999" i="16"/>
  <c r="U1999" i="16"/>
  <c r="W1999" i="16" s="1"/>
  <c r="V2000" i="16"/>
  <c r="U2000" i="16"/>
  <c r="W2000" i="16" s="1"/>
  <c r="V2001" i="16"/>
  <c r="U2001" i="16"/>
  <c r="W2001" i="16" s="1"/>
  <c r="V2003" i="16"/>
  <c r="U2003" i="16"/>
  <c r="W2003" i="16" s="1"/>
  <c r="V2005" i="16"/>
  <c r="U2005" i="16"/>
  <c r="W2005" i="16" s="1"/>
  <c r="V2006" i="16"/>
  <c r="U2006" i="16"/>
  <c r="W2006" i="16" s="1"/>
  <c r="V2007" i="16"/>
  <c r="U2007" i="16"/>
  <c r="W2007" i="16" s="1"/>
  <c r="V2009" i="16"/>
  <c r="U2009" i="16"/>
  <c r="W2009" i="16" s="1"/>
  <c r="V2010" i="16"/>
  <c r="U2010" i="16"/>
  <c r="W2010" i="16" s="1"/>
  <c r="V2011" i="16"/>
  <c r="U2011" i="16"/>
  <c r="W2011" i="16" s="1"/>
  <c r="V2012" i="16"/>
  <c r="U2012" i="16"/>
  <c r="W2012" i="16" s="1"/>
  <c r="V2013" i="16"/>
  <c r="U2013" i="16"/>
  <c r="W2013" i="16" s="1"/>
  <c r="V2014" i="16"/>
  <c r="U2014" i="16"/>
  <c r="W2014" i="16" s="1"/>
  <c r="V2015" i="16"/>
  <c r="U2015" i="16"/>
  <c r="W2015" i="16" s="1"/>
  <c r="V2016" i="16"/>
  <c r="U2016" i="16"/>
  <c r="W2016" i="16" s="1"/>
  <c r="V2017" i="16"/>
  <c r="U2017" i="16"/>
  <c r="W2017" i="16" s="1"/>
  <c r="V2018" i="16"/>
  <c r="U2018" i="16"/>
  <c r="W2018" i="16" s="1"/>
  <c r="V2019" i="16"/>
  <c r="U2019" i="16"/>
  <c r="W2019" i="16" s="1"/>
  <c r="V2020" i="16"/>
  <c r="U2020" i="16"/>
  <c r="W2020" i="16" s="1"/>
  <c r="V2021" i="16"/>
  <c r="U2021" i="16"/>
  <c r="W2021" i="16" s="1"/>
  <c r="V2022" i="16"/>
  <c r="U2022" i="16"/>
  <c r="W2022" i="16" s="1"/>
  <c r="V2023" i="16"/>
  <c r="U2023" i="16"/>
  <c r="W2023" i="16" s="1"/>
  <c r="V2024" i="16"/>
  <c r="U2024" i="16"/>
  <c r="W2024" i="16" s="1"/>
  <c r="V2025" i="16"/>
  <c r="U2025" i="16"/>
  <c r="W2025" i="16" s="1"/>
  <c r="V2026" i="16"/>
  <c r="U2026" i="16"/>
  <c r="W2026" i="16" s="1"/>
  <c r="V2027" i="16"/>
  <c r="U2027" i="16"/>
  <c r="W2027" i="16" s="1"/>
  <c r="V2028" i="16"/>
  <c r="U2028" i="16"/>
  <c r="W2028" i="16" s="1"/>
  <c r="V2029" i="16"/>
  <c r="U2029" i="16"/>
  <c r="W2029" i="16" s="1"/>
  <c r="V2030" i="16"/>
  <c r="U2030" i="16"/>
  <c r="W2030" i="16" s="1"/>
  <c r="V2031" i="16"/>
  <c r="U2031" i="16"/>
  <c r="W2031" i="16" s="1"/>
  <c r="V2032" i="16"/>
  <c r="U2032" i="16"/>
  <c r="W2032" i="16" s="1"/>
  <c r="V2033" i="16"/>
  <c r="U2033" i="16"/>
  <c r="W2033" i="16" s="1"/>
  <c r="V2034" i="16"/>
  <c r="U2034" i="16"/>
  <c r="W2034" i="16" s="1"/>
  <c r="V2036" i="16"/>
  <c r="U2036" i="16"/>
  <c r="W2036" i="16" s="1"/>
  <c r="V2037" i="16"/>
  <c r="U2037" i="16"/>
  <c r="W2037" i="16" s="1"/>
  <c r="V2038" i="16"/>
  <c r="U2038" i="16"/>
  <c r="W2038" i="16" s="1"/>
  <c r="V2039" i="16"/>
  <c r="U2039" i="16"/>
  <c r="W2039" i="16" s="1"/>
  <c r="V79" i="16"/>
  <c r="U79" i="16"/>
  <c r="W79" i="16" s="1"/>
  <c r="V80" i="16"/>
  <c r="U80" i="16"/>
  <c r="W80" i="16" s="1"/>
  <c r="V81" i="16"/>
  <c r="U81" i="16"/>
  <c r="W81" i="16" s="1"/>
  <c r="V82" i="16"/>
  <c r="U82" i="16"/>
  <c r="W82" i="16" s="1"/>
  <c r="V83" i="16"/>
  <c r="U83" i="16"/>
  <c r="W83" i="16" s="1"/>
  <c r="V84" i="16"/>
  <c r="U84" i="16"/>
  <c r="W84" i="16" s="1"/>
  <c r="V85" i="16"/>
  <c r="U85" i="16"/>
  <c r="W85" i="16" s="1"/>
  <c r="V86" i="16"/>
  <c r="U86" i="16"/>
  <c r="W86" i="16" s="1"/>
  <c r="V87" i="16"/>
  <c r="U87" i="16"/>
  <c r="W87" i="16" s="1"/>
  <c r="V88" i="16"/>
  <c r="U88" i="16"/>
  <c r="W88" i="16" s="1"/>
  <c r="V89" i="16"/>
  <c r="U89" i="16"/>
  <c r="W89" i="16" s="1"/>
  <c r="V90" i="16"/>
  <c r="U90" i="16"/>
  <c r="W90" i="16" s="1"/>
  <c r="V93" i="16"/>
  <c r="U93" i="16"/>
  <c r="W93" i="16" s="1"/>
  <c r="V94" i="16"/>
  <c r="U94" i="16"/>
  <c r="W94" i="16" s="1"/>
  <c r="V95" i="16"/>
  <c r="U95" i="16"/>
  <c r="W95" i="16" s="1"/>
  <c r="V96" i="16"/>
  <c r="U96" i="16"/>
  <c r="W96" i="16" s="1"/>
  <c r="U97" i="16"/>
  <c r="W97" i="16" s="1"/>
  <c r="V97" i="16"/>
  <c r="U98" i="16"/>
  <c r="W98" i="16" s="1"/>
  <c r="V98" i="16"/>
  <c r="U99" i="16"/>
  <c r="W99" i="16" s="1"/>
  <c r="V99" i="16"/>
  <c r="U100" i="16"/>
  <c r="W100" i="16" s="1"/>
  <c r="V100" i="16"/>
  <c r="U101" i="16"/>
  <c r="W101" i="16" s="1"/>
  <c r="V101" i="16"/>
  <c r="U102" i="16"/>
  <c r="W102" i="16" s="1"/>
  <c r="V102" i="16"/>
  <c r="U104" i="16"/>
  <c r="W104" i="16" s="1"/>
  <c r="V104" i="16"/>
  <c r="U105" i="16"/>
  <c r="W105" i="16" s="1"/>
  <c r="V105" i="16"/>
  <c r="U106" i="16"/>
  <c r="W106" i="16" s="1"/>
  <c r="V106" i="16"/>
  <c r="V107" i="16"/>
  <c r="U107" i="16"/>
  <c r="W107" i="16" s="1"/>
  <c r="V108" i="16"/>
  <c r="U108" i="16"/>
  <c r="W108" i="16" s="1"/>
  <c r="V109" i="16"/>
  <c r="U109" i="16"/>
  <c r="W109" i="16" s="1"/>
  <c r="V110" i="16"/>
  <c r="U110" i="16"/>
  <c r="W110" i="16" s="1"/>
  <c r="U111" i="16"/>
  <c r="W111" i="16" s="1"/>
  <c r="V111" i="16"/>
  <c r="V112" i="16"/>
  <c r="U112" i="16"/>
  <c r="W112" i="16" s="1"/>
  <c r="U113" i="16"/>
  <c r="W113" i="16" s="1"/>
  <c r="V113" i="16"/>
  <c r="V115" i="16"/>
  <c r="U115" i="16"/>
  <c r="W115" i="16" s="1"/>
  <c r="V116" i="16"/>
  <c r="U116" i="16"/>
  <c r="W116" i="16" s="1"/>
  <c r="V117" i="16"/>
  <c r="U117" i="16"/>
  <c r="W117" i="16" s="1"/>
  <c r="U118" i="16"/>
  <c r="W118" i="16" s="1"/>
  <c r="V118" i="16"/>
  <c r="U119" i="16"/>
  <c r="W119" i="16" s="1"/>
  <c r="V119" i="16"/>
  <c r="U120" i="16"/>
  <c r="W120" i="16" s="1"/>
  <c r="V120" i="16"/>
  <c r="V121" i="16"/>
  <c r="U121" i="16"/>
  <c r="W121" i="16" s="1"/>
  <c r="V122" i="16"/>
  <c r="U122" i="16"/>
  <c r="W122" i="16" s="1"/>
  <c r="U123" i="16"/>
  <c r="W123" i="16" s="1"/>
  <c r="V123" i="16"/>
  <c r="U124" i="16"/>
  <c r="W124" i="16" s="1"/>
  <c r="V124" i="16"/>
  <c r="V125" i="16"/>
  <c r="U125" i="16"/>
  <c r="W125" i="16" s="1"/>
  <c r="V126" i="16"/>
  <c r="U126" i="16"/>
  <c r="W126" i="16" s="1"/>
  <c r="V127" i="16"/>
  <c r="U127" i="16"/>
  <c r="W127" i="16" s="1"/>
  <c r="V128" i="16"/>
  <c r="U128" i="16"/>
  <c r="W128" i="16" s="1"/>
  <c r="V129" i="16"/>
  <c r="U129" i="16"/>
  <c r="W129" i="16" s="1"/>
  <c r="V130" i="16"/>
  <c r="U130" i="16"/>
  <c r="W130" i="16" s="1"/>
  <c r="U131" i="16"/>
  <c r="W131" i="16" s="1"/>
  <c r="V131" i="16"/>
  <c r="V132" i="16"/>
  <c r="U132" i="16"/>
  <c r="W132" i="16" s="1"/>
  <c r="U133" i="16"/>
  <c r="W133" i="16" s="1"/>
  <c r="V133" i="16"/>
  <c r="U134" i="16"/>
  <c r="W134" i="16" s="1"/>
  <c r="V134" i="16"/>
  <c r="U135" i="16"/>
  <c r="W135" i="16" s="1"/>
  <c r="V135" i="16"/>
  <c r="U136" i="16"/>
  <c r="W136" i="16" s="1"/>
  <c r="V136" i="16"/>
  <c r="U137" i="16"/>
  <c r="W137" i="16" s="1"/>
  <c r="V137" i="16"/>
  <c r="U138" i="16"/>
  <c r="W138" i="16" s="1"/>
  <c r="V138" i="16"/>
  <c r="U139" i="16"/>
  <c r="W139" i="16" s="1"/>
  <c r="V139" i="16"/>
  <c r="V140" i="16"/>
  <c r="U140" i="16"/>
  <c r="W140" i="16" s="1"/>
  <c r="V142" i="16"/>
  <c r="U142" i="16"/>
  <c r="W142" i="16" s="1"/>
  <c r="V143" i="16"/>
  <c r="U143" i="16"/>
  <c r="W143" i="16" s="1"/>
  <c r="V144" i="16"/>
  <c r="U144" i="16"/>
  <c r="W144" i="16" s="1"/>
  <c r="U145" i="16"/>
  <c r="W145" i="16" s="1"/>
  <c r="V145" i="16"/>
  <c r="U146" i="16"/>
  <c r="W146" i="16" s="1"/>
  <c r="V146" i="16"/>
  <c r="V147" i="16"/>
  <c r="U147" i="16"/>
  <c r="W147" i="16" s="1"/>
  <c r="V148" i="16"/>
  <c r="U148" i="16"/>
  <c r="W148" i="16" s="1"/>
  <c r="U149" i="16"/>
  <c r="W149" i="16" s="1"/>
  <c r="V149" i="16"/>
  <c r="U150" i="16"/>
  <c r="W150" i="16" s="1"/>
  <c r="V150" i="16"/>
  <c r="U151" i="16"/>
  <c r="W151" i="16" s="1"/>
  <c r="V151" i="16"/>
  <c r="U152" i="16"/>
  <c r="W152" i="16" s="1"/>
  <c r="V152" i="16"/>
  <c r="U153" i="16"/>
  <c r="W153" i="16" s="1"/>
  <c r="V153" i="16"/>
  <c r="U154" i="16"/>
  <c r="W154" i="16" s="1"/>
  <c r="V154" i="16"/>
  <c r="U155" i="16"/>
  <c r="W155" i="16" s="1"/>
  <c r="V155" i="16"/>
  <c r="U156" i="16"/>
  <c r="W156" i="16" s="1"/>
  <c r="V156" i="16"/>
  <c r="U157" i="16"/>
  <c r="W157" i="16" s="1"/>
  <c r="V157" i="16"/>
  <c r="V158" i="16"/>
  <c r="U158" i="16"/>
  <c r="W158" i="16" s="1"/>
  <c r="V159" i="16"/>
  <c r="U159" i="16"/>
  <c r="W159" i="16" s="1"/>
  <c r="V160" i="16"/>
  <c r="U160" i="16"/>
  <c r="W160" i="16" s="1"/>
  <c r="V161" i="16"/>
  <c r="U161" i="16"/>
  <c r="W161" i="16" s="1"/>
  <c r="V162" i="16"/>
  <c r="U162" i="16"/>
  <c r="W162" i="16" s="1"/>
  <c r="U163" i="16"/>
  <c r="W163" i="16" s="1"/>
  <c r="V163" i="16"/>
  <c r="U164" i="16"/>
  <c r="W164" i="16" s="1"/>
  <c r="V164" i="16"/>
  <c r="U165" i="16"/>
  <c r="W165" i="16" s="1"/>
  <c r="V165" i="16"/>
  <c r="U167" i="16"/>
  <c r="W167" i="16" s="1"/>
  <c r="V167" i="16"/>
  <c r="U168" i="16"/>
  <c r="W168" i="16" s="1"/>
  <c r="V168" i="16"/>
  <c r="U169" i="16"/>
  <c r="W169" i="16" s="1"/>
  <c r="V169" i="16"/>
  <c r="U170" i="16"/>
  <c r="W170" i="16" s="1"/>
  <c r="V170" i="16"/>
  <c r="V171" i="16"/>
  <c r="U171" i="16"/>
  <c r="W171" i="16" s="1"/>
  <c r="U172" i="16"/>
  <c r="W172" i="16" s="1"/>
  <c r="V172" i="16"/>
  <c r="V173" i="16"/>
  <c r="U173" i="16"/>
  <c r="W173" i="16" s="1"/>
  <c r="V174" i="16"/>
  <c r="U174" i="16"/>
  <c r="W174" i="16" s="1"/>
  <c r="V175" i="16"/>
  <c r="U175" i="16"/>
  <c r="W175" i="16" s="1"/>
  <c r="V176" i="16"/>
  <c r="U176" i="16"/>
  <c r="W176" i="16" s="1"/>
  <c r="V177" i="16"/>
  <c r="U177" i="16"/>
  <c r="W177" i="16" s="1"/>
  <c r="U178" i="16"/>
  <c r="W178" i="16" s="1"/>
  <c r="V178" i="16"/>
  <c r="U179" i="16"/>
  <c r="W179" i="16" s="1"/>
  <c r="V179" i="16"/>
  <c r="U180" i="16"/>
  <c r="W180" i="16" s="1"/>
  <c r="V180" i="16"/>
  <c r="U181" i="16"/>
  <c r="W181" i="16" s="1"/>
  <c r="V181" i="16"/>
  <c r="U182" i="16"/>
  <c r="W182" i="16" s="1"/>
  <c r="V182" i="16"/>
  <c r="U183" i="16"/>
  <c r="W183" i="16" s="1"/>
  <c r="V183" i="16"/>
  <c r="U184" i="16"/>
  <c r="W184" i="16" s="1"/>
  <c r="V184" i="16"/>
  <c r="U185" i="16"/>
  <c r="W185" i="16" s="1"/>
  <c r="V185" i="16"/>
  <c r="U186" i="16"/>
  <c r="W186" i="16" s="1"/>
  <c r="V186" i="16"/>
  <c r="U187" i="16"/>
  <c r="W187" i="16" s="1"/>
  <c r="V187" i="16"/>
  <c r="U188" i="16"/>
  <c r="W188" i="16" s="1"/>
  <c r="V188" i="16"/>
  <c r="U190" i="16"/>
  <c r="W190" i="16" s="1"/>
  <c r="V190" i="16"/>
  <c r="U191" i="16"/>
  <c r="W191" i="16" s="1"/>
  <c r="V191" i="16"/>
  <c r="U193" i="16"/>
  <c r="W193" i="16" s="1"/>
  <c r="V193" i="16"/>
  <c r="U194" i="16"/>
  <c r="W194" i="16" s="1"/>
  <c r="V194" i="16"/>
  <c r="U195" i="16"/>
  <c r="W195" i="16" s="1"/>
  <c r="V195" i="16"/>
  <c r="U196" i="16"/>
  <c r="W196" i="16" s="1"/>
  <c r="V196" i="16"/>
  <c r="V197" i="16"/>
  <c r="U197" i="16"/>
  <c r="W197" i="16" s="1"/>
  <c r="U198" i="16"/>
  <c r="W198" i="16" s="1"/>
  <c r="V198" i="16"/>
  <c r="V199" i="16"/>
  <c r="U199" i="16"/>
  <c r="W199" i="16" s="1"/>
  <c r="V200" i="16"/>
  <c r="U200" i="16"/>
  <c r="W200" i="16" s="1"/>
  <c r="U201" i="16"/>
  <c r="W201" i="16" s="1"/>
  <c r="V201" i="16"/>
  <c r="U202" i="16"/>
  <c r="W202" i="16" s="1"/>
  <c r="V202" i="16"/>
  <c r="U203" i="16"/>
  <c r="W203" i="16" s="1"/>
  <c r="V203" i="16"/>
  <c r="U204" i="16"/>
  <c r="W204" i="16" s="1"/>
  <c r="V204" i="16"/>
  <c r="U205" i="16"/>
  <c r="W205" i="16" s="1"/>
  <c r="V205" i="16"/>
  <c r="U206" i="16"/>
  <c r="W206" i="16" s="1"/>
  <c r="V206" i="16"/>
  <c r="V207" i="16"/>
  <c r="U207" i="16"/>
  <c r="W207" i="16" s="1"/>
  <c r="V209" i="16"/>
  <c r="U209" i="16"/>
  <c r="W209" i="16" s="1"/>
  <c r="U211" i="16"/>
  <c r="W211" i="16" s="1"/>
  <c r="V211" i="16"/>
  <c r="U212" i="16"/>
  <c r="W212" i="16" s="1"/>
  <c r="V212" i="16"/>
  <c r="U213" i="16"/>
  <c r="W213" i="16" s="1"/>
  <c r="V213" i="16"/>
  <c r="U214" i="16"/>
  <c r="W214" i="16" s="1"/>
  <c r="V214" i="16"/>
  <c r="U215" i="16"/>
  <c r="W215" i="16" s="1"/>
  <c r="V215" i="16"/>
  <c r="U216" i="16"/>
  <c r="W216" i="16" s="1"/>
  <c r="V216" i="16"/>
  <c r="V217" i="16"/>
  <c r="U217" i="16"/>
  <c r="W217" i="16" s="1"/>
  <c r="V218" i="16"/>
  <c r="U218" i="16"/>
  <c r="W218" i="16" s="1"/>
  <c r="U219" i="16"/>
  <c r="W219" i="16" s="1"/>
  <c r="V219" i="16"/>
  <c r="V220" i="16"/>
  <c r="U220" i="16"/>
  <c r="W220" i="16" s="1"/>
  <c r="V221" i="16"/>
  <c r="U221" i="16"/>
  <c r="W221" i="16" s="1"/>
  <c r="U222" i="16"/>
  <c r="W222" i="16" s="1"/>
  <c r="V222" i="16"/>
  <c r="U223" i="16"/>
  <c r="W223" i="16" s="1"/>
  <c r="V223" i="16"/>
  <c r="V225" i="16"/>
  <c r="U225" i="16"/>
  <c r="W225" i="16" s="1"/>
  <c r="U226" i="16"/>
  <c r="W226" i="16" s="1"/>
  <c r="V226" i="16"/>
  <c r="U227" i="16"/>
  <c r="W227" i="16" s="1"/>
  <c r="V227" i="16"/>
  <c r="U228" i="16"/>
  <c r="W228" i="16" s="1"/>
  <c r="V228" i="16"/>
  <c r="V229" i="16"/>
  <c r="U229" i="16"/>
  <c r="W229" i="16" s="1"/>
  <c r="V230" i="16"/>
  <c r="U230" i="16"/>
  <c r="W230" i="16" s="1"/>
  <c r="V231" i="16"/>
  <c r="U231" i="16"/>
  <c r="W231" i="16" s="1"/>
  <c r="U232" i="16"/>
  <c r="W232" i="16" s="1"/>
  <c r="V232" i="16"/>
  <c r="U233" i="16"/>
  <c r="W233" i="16" s="1"/>
  <c r="V233" i="16"/>
  <c r="U234" i="16"/>
  <c r="W234" i="16" s="1"/>
  <c r="V234" i="16"/>
  <c r="U235" i="16"/>
  <c r="W235" i="16" s="1"/>
  <c r="V235" i="16"/>
  <c r="U236" i="16"/>
  <c r="W236" i="16" s="1"/>
  <c r="V236" i="16"/>
  <c r="U237" i="16"/>
  <c r="W237" i="16" s="1"/>
  <c r="V237" i="16"/>
  <c r="U238" i="16"/>
  <c r="W238" i="16" s="1"/>
  <c r="V238" i="16"/>
  <c r="U239" i="16"/>
  <c r="W239" i="16" s="1"/>
  <c r="V239" i="16"/>
  <c r="U240" i="16"/>
  <c r="W240" i="16" s="1"/>
  <c r="V240" i="16"/>
  <c r="U241" i="16"/>
  <c r="W241" i="16" s="1"/>
  <c r="V241" i="16"/>
  <c r="U242" i="16"/>
  <c r="W242" i="16" s="1"/>
  <c r="V242" i="16"/>
  <c r="U243" i="16"/>
  <c r="W243" i="16" s="1"/>
  <c r="V243" i="16"/>
  <c r="U244" i="16"/>
  <c r="W244" i="16" s="1"/>
  <c r="V244" i="16"/>
  <c r="U245" i="16"/>
  <c r="W245" i="16" s="1"/>
  <c r="V245" i="16"/>
  <c r="U246" i="16"/>
  <c r="W246" i="16" s="1"/>
  <c r="V246" i="16"/>
  <c r="U247" i="16"/>
  <c r="W247" i="16" s="1"/>
  <c r="V247" i="16"/>
  <c r="U248" i="16"/>
  <c r="W248" i="16" s="1"/>
  <c r="V248" i="16"/>
  <c r="U249" i="16"/>
  <c r="W249" i="16" s="1"/>
  <c r="V249" i="16"/>
  <c r="U250" i="16"/>
  <c r="W250" i="16" s="1"/>
  <c r="V250" i="16"/>
  <c r="U251" i="16"/>
  <c r="W251" i="16" s="1"/>
  <c r="V251" i="16"/>
  <c r="V252" i="16"/>
  <c r="U252" i="16"/>
  <c r="W252" i="16" s="1"/>
  <c r="V253" i="16"/>
  <c r="U253" i="16"/>
  <c r="W253" i="16" s="1"/>
  <c r="V254" i="16"/>
  <c r="U254" i="16"/>
  <c r="W254" i="16" s="1"/>
  <c r="V255" i="16"/>
  <c r="U255" i="16"/>
  <c r="W255" i="16" s="1"/>
  <c r="U256" i="16"/>
  <c r="W256" i="16" s="1"/>
  <c r="V256" i="16"/>
  <c r="V257" i="16"/>
  <c r="U257" i="16"/>
  <c r="W257" i="16" s="1"/>
  <c r="V258" i="16"/>
  <c r="U258" i="16"/>
  <c r="W258" i="16" s="1"/>
  <c r="V259" i="16"/>
  <c r="U259" i="16"/>
  <c r="W259" i="16" s="1"/>
  <c r="V261" i="16"/>
  <c r="U261" i="16"/>
  <c r="W261" i="16" s="1"/>
  <c r="V262" i="16"/>
  <c r="U262" i="16"/>
  <c r="W262" i="16" s="1"/>
  <c r="V264" i="16"/>
  <c r="U264" i="16"/>
  <c r="W264" i="16" s="1"/>
  <c r="V265" i="16"/>
  <c r="U265" i="16"/>
  <c r="W265" i="16" s="1"/>
  <c r="V266" i="16"/>
  <c r="U266" i="16"/>
  <c r="W266" i="16" s="1"/>
  <c r="U267" i="16"/>
  <c r="W267" i="16" s="1"/>
  <c r="V267" i="16"/>
  <c r="U269" i="16"/>
  <c r="W269" i="16" s="1"/>
  <c r="V269" i="16"/>
  <c r="U271" i="16"/>
  <c r="W271" i="16" s="1"/>
  <c r="V271" i="16"/>
  <c r="U272" i="16"/>
  <c r="W272" i="16" s="1"/>
  <c r="V272" i="16"/>
  <c r="U273" i="16"/>
  <c r="W273" i="16" s="1"/>
  <c r="V273" i="16"/>
  <c r="U274" i="16"/>
  <c r="W274" i="16" s="1"/>
  <c r="V274" i="16"/>
  <c r="U275" i="16"/>
  <c r="W275" i="16" s="1"/>
  <c r="V275" i="16"/>
  <c r="U276" i="16"/>
  <c r="W276" i="16" s="1"/>
  <c r="V276" i="16"/>
  <c r="U277" i="16"/>
  <c r="W277" i="16" s="1"/>
  <c r="V277" i="16"/>
  <c r="U278" i="16"/>
  <c r="W278" i="16" s="1"/>
  <c r="V278" i="16"/>
  <c r="U279" i="16"/>
  <c r="W279" i="16" s="1"/>
  <c r="V279" i="16"/>
  <c r="U281" i="16"/>
  <c r="W281" i="16" s="1"/>
  <c r="V281" i="16"/>
  <c r="U282" i="16"/>
  <c r="W282" i="16" s="1"/>
  <c r="V282" i="16"/>
  <c r="U283" i="16"/>
  <c r="W283" i="16" s="1"/>
  <c r="V283" i="16"/>
  <c r="U284" i="16"/>
  <c r="W284" i="16" s="1"/>
  <c r="V284" i="16"/>
  <c r="U285" i="16"/>
  <c r="W285" i="16" s="1"/>
  <c r="V285" i="16"/>
  <c r="V286" i="16"/>
  <c r="U286" i="16"/>
  <c r="W286" i="16" s="1"/>
  <c r="U287" i="16"/>
  <c r="W287" i="16" s="1"/>
  <c r="V287" i="16"/>
  <c r="V288" i="16"/>
  <c r="U288" i="16"/>
  <c r="W288" i="16" s="1"/>
  <c r="V289" i="16"/>
  <c r="U289" i="16"/>
  <c r="W289" i="16" s="1"/>
  <c r="V290" i="16"/>
  <c r="U290" i="16"/>
  <c r="W290" i="16" s="1"/>
  <c r="V292" i="16"/>
  <c r="U292" i="16"/>
  <c r="W292" i="16" s="1"/>
  <c r="V293" i="16"/>
  <c r="U293" i="16"/>
  <c r="W293" i="16" s="1"/>
  <c r="V294" i="16"/>
  <c r="U294" i="16"/>
  <c r="W294" i="16" s="1"/>
  <c r="U295" i="16"/>
  <c r="W295" i="16" s="1"/>
  <c r="V295" i="16"/>
  <c r="U296" i="16"/>
  <c r="W296" i="16" s="1"/>
  <c r="V296" i="16"/>
  <c r="U297" i="16"/>
  <c r="W297" i="16" s="1"/>
  <c r="V297" i="16"/>
  <c r="U298" i="16"/>
  <c r="W298" i="16" s="1"/>
  <c r="V298" i="16"/>
  <c r="U299" i="16"/>
  <c r="W299" i="16" s="1"/>
  <c r="V299" i="16"/>
  <c r="U300" i="16"/>
  <c r="W300" i="16" s="1"/>
  <c r="V300" i="16"/>
  <c r="U301" i="16"/>
  <c r="W301" i="16" s="1"/>
  <c r="V301" i="16"/>
  <c r="U302" i="16"/>
  <c r="W302" i="16" s="1"/>
  <c r="V302" i="16"/>
  <c r="U303" i="16"/>
  <c r="W303" i="16" s="1"/>
  <c r="V303" i="16"/>
  <c r="U304" i="16"/>
  <c r="W304" i="16" s="1"/>
  <c r="V304" i="16"/>
  <c r="U305" i="16"/>
  <c r="W305" i="16" s="1"/>
  <c r="V305" i="16"/>
  <c r="U306" i="16"/>
  <c r="W306" i="16" s="1"/>
  <c r="V306" i="16"/>
  <c r="U307" i="16"/>
  <c r="W307" i="16" s="1"/>
  <c r="V307" i="16"/>
  <c r="U308" i="16"/>
  <c r="W308" i="16" s="1"/>
  <c r="V308" i="16"/>
  <c r="U309" i="16"/>
  <c r="W309" i="16" s="1"/>
  <c r="V309" i="16"/>
  <c r="U310" i="16"/>
  <c r="W310" i="16" s="1"/>
  <c r="V310" i="16"/>
  <c r="U311" i="16"/>
  <c r="W311" i="16" s="1"/>
  <c r="V311" i="16"/>
  <c r="U312" i="16"/>
  <c r="W312" i="16" s="1"/>
  <c r="V312" i="16"/>
  <c r="U313" i="16"/>
  <c r="W313" i="16" s="1"/>
  <c r="V313" i="16"/>
  <c r="U314" i="16"/>
  <c r="W314" i="16" s="1"/>
  <c r="V314" i="16"/>
  <c r="U315" i="16"/>
  <c r="W315" i="16" s="1"/>
  <c r="V315" i="16"/>
  <c r="U316" i="16"/>
  <c r="W316" i="16" s="1"/>
  <c r="V316" i="16"/>
  <c r="V317" i="16"/>
  <c r="U317" i="16"/>
  <c r="W317" i="16" s="1"/>
  <c r="V318" i="16"/>
  <c r="U318" i="16"/>
  <c r="W318" i="16" s="1"/>
  <c r="V319" i="16"/>
  <c r="U319" i="16"/>
  <c r="W319" i="16" s="1"/>
  <c r="U320" i="16"/>
  <c r="W320" i="16" s="1"/>
  <c r="V320" i="16"/>
  <c r="U322" i="16"/>
  <c r="W322" i="16" s="1"/>
  <c r="V322" i="16"/>
  <c r="U323" i="16"/>
  <c r="W323" i="16" s="1"/>
  <c r="V323" i="16"/>
  <c r="U324" i="16"/>
  <c r="W324" i="16" s="1"/>
  <c r="V324" i="16"/>
  <c r="U325" i="16"/>
  <c r="W325" i="16" s="1"/>
  <c r="V325" i="16"/>
  <c r="V326" i="16"/>
  <c r="U326" i="16"/>
  <c r="W326" i="16" s="1"/>
  <c r="U327" i="16"/>
  <c r="W327" i="16" s="1"/>
  <c r="V327" i="16"/>
  <c r="V328" i="16"/>
  <c r="U328" i="16"/>
  <c r="W328" i="16" s="1"/>
  <c r="V329" i="16"/>
  <c r="U329" i="16"/>
  <c r="W329" i="16" s="1"/>
  <c r="U330" i="16"/>
  <c r="W330" i="16" s="1"/>
  <c r="V330" i="16"/>
  <c r="U331" i="16"/>
  <c r="W331" i="16" s="1"/>
  <c r="V331" i="16"/>
  <c r="U332" i="16"/>
  <c r="W332" i="16" s="1"/>
  <c r="V332" i="16"/>
  <c r="U333" i="16"/>
  <c r="W333" i="16" s="1"/>
  <c r="V333" i="16"/>
  <c r="V334" i="16"/>
  <c r="U334" i="16"/>
  <c r="W334" i="16" s="1"/>
  <c r="U335" i="16"/>
  <c r="W335" i="16" s="1"/>
  <c r="V335" i="16"/>
  <c r="U336" i="16"/>
  <c r="W336" i="16" s="1"/>
  <c r="V336" i="16"/>
  <c r="U338" i="16"/>
  <c r="W338" i="16" s="1"/>
  <c r="V338" i="16"/>
  <c r="V339" i="16"/>
  <c r="U339" i="16"/>
  <c r="W339" i="16" s="1"/>
  <c r="V340" i="16"/>
  <c r="U340" i="16"/>
  <c r="W340" i="16" s="1"/>
  <c r="V342" i="16"/>
  <c r="U342" i="16"/>
  <c r="W342" i="16" s="1"/>
  <c r="V343" i="16"/>
  <c r="U343" i="16"/>
  <c r="W343" i="16" s="1"/>
  <c r="V344" i="16"/>
  <c r="U344" i="16"/>
  <c r="W344" i="16" s="1"/>
  <c r="V345" i="16"/>
  <c r="U345" i="16"/>
  <c r="W345" i="16" s="1"/>
  <c r="V346" i="16"/>
  <c r="U346" i="16"/>
  <c r="W346" i="16" s="1"/>
  <c r="V347" i="16"/>
  <c r="U347" i="16"/>
  <c r="W347" i="16" s="1"/>
  <c r="V348" i="16"/>
  <c r="U348" i="16"/>
  <c r="W348" i="16" s="1"/>
  <c r="V349" i="16"/>
  <c r="U349" i="16"/>
  <c r="W349" i="16" s="1"/>
  <c r="U350" i="16"/>
  <c r="W350" i="16" s="1"/>
  <c r="V350" i="16"/>
  <c r="U351" i="16"/>
  <c r="W351" i="16" s="1"/>
  <c r="V351" i="16"/>
  <c r="V352" i="16"/>
  <c r="U352" i="16"/>
  <c r="W352" i="16" s="1"/>
  <c r="U353" i="16"/>
  <c r="W353" i="16" s="1"/>
  <c r="V353" i="16"/>
  <c r="V354" i="16"/>
  <c r="U354" i="16"/>
  <c r="W354" i="16" s="1"/>
  <c r="V355" i="16"/>
  <c r="U355" i="16"/>
  <c r="W355" i="16" s="1"/>
  <c r="U356" i="16"/>
  <c r="W356" i="16" s="1"/>
  <c r="V356" i="16"/>
  <c r="U357" i="16"/>
  <c r="W357" i="16" s="1"/>
  <c r="V357" i="16"/>
  <c r="U358" i="16"/>
  <c r="W358" i="16" s="1"/>
  <c r="V358" i="16"/>
  <c r="V359" i="16"/>
  <c r="U359" i="16"/>
  <c r="W359" i="16" s="1"/>
  <c r="U361" i="16"/>
  <c r="W361" i="16" s="1"/>
  <c r="V361" i="16"/>
  <c r="U362" i="16"/>
  <c r="W362" i="16" s="1"/>
  <c r="V362" i="16"/>
  <c r="U364" i="16"/>
  <c r="W364" i="16" s="1"/>
  <c r="V364" i="16"/>
  <c r="U365" i="16"/>
  <c r="W365" i="16" s="1"/>
  <c r="V365" i="16"/>
  <c r="V366" i="16"/>
  <c r="U366" i="16"/>
  <c r="W366" i="16" s="1"/>
  <c r="V367" i="16"/>
  <c r="U367" i="16"/>
  <c r="W367" i="16" s="1"/>
  <c r="V368" i="16"/>
  <c r="U368" i="16"/>
  <c r="W368" i="16" s="1"/>
  <c r="V369" i="16"/>
  <c r="U369" i="16"/>
  <c r="W369" i="16" s="1"/>
  <c r="V370" i="16"/>
  <c r="U370" i="16"/>
  <c r="W370" i="16" s="1"/>
  <c r="V371" i="16"/>
  <c r="U371" i="16"/>
  <c r="W371" i="16" s="1"/>
  <c r="V372" i="16"/>
  <c r="U372" i="16"/>
  <c r="W372" i="16" s="1"/>
  <c r="U373" i="16"/>
  <c r="W373" i="16" s="1"/>
  <c r="V373" i="16"/>
  <c r="U374" i="16"/>
  <c r="W374" i="16" s="1"/>
  <c r="V374" i="16"/>
  <c r="U375" i="16"/>
  <c r="W375" i="16" s="1"/>
  <c r="V375" i="16"/>
  <c r="U376" i="16"/>
  <c r="W376" i="16" s="1"/>
  <c r="V376" i="16"/>
  <c r="U377" i="16"/>
  <c r="W377" i="16" s="1"/>
  <c r="V377" i="16"/>
  <c r="U378" i="16"/>
  <c r="W378" i="16" s="1"/>
  <c r="V378" i="16"/>
  <c r="U379" i="16"/>
  <c r="W379" i="16" s="1"/>
  <c r="V379" i="16"/>
  <c r="U380" i="16"/>
  <c r="W380" i="16" s="1"/>
  <c r="V380" i="16"/>
  <c r="U381" i="16"/>
  <c r="W381" i="16" s="1"/>
  <c r="V381" i="16"/>
  <c r="U382" i="16"/>
  <c r="W382" i="16" s="1"/>
  <c r="V382" i="16"/>
  <c r="U383" i="16"/>
  <c r="W383" i="16" s="1"/>
  <c r="V383" i="16"/>
  <c r="U384" i="16"/>
  <c r="W384" i="16" s="1"/>
  <c r="V384" i="16"/>
  <c r="U385" i="16"/>
  <c r="W385" i="16" s="1"/>
  <c r="V385" i="16"/>
  <c r="U386" i="16"/>
  <c r="W386" i="16" s="1"/>
  <c r="V386" i="16"/>
  <c r="U387" i="16"/>
  <c r="W387" i="16" s="1"/>
  <c r="V387" i="16"/>
  <c r="U388" i="16"/>
  <c r="W388" i="16" s="1"/>
  <c r="V388" i="16"/>
  <c r="U389" i="16"/>
  <c r="W389" i="16" s="1"/>
  <c r="V389" i="16"/>
  <c r="U390" i="16"/>
  <c r="W390" i="16" s="1"/>
  <c r="V390" i="16"/>
  <c r="U391" i="16"/>
  <c r="W391" i="16" s="1"/>
  <c r="V391" i="16"/>
  <c r="U392" i="16"/>
  <c r="W392" i="16" s="1"/>
  <c r="V392" i="16"/>
  <c r="U393" i="16"/>
  <c r="W393" i="16" s="1"/>
  <c r="V393" i="16"/>
  <c r="U394" i="16"/>
  <c r="W394" i="16" s="1"/>
  <c r="V394" i="16"/>
  <c r="U396" i="16"/>
  <c r="W396" i="16" s="1"/>
  <c r="V396" i="16"/>
  <c r="V397" i="16"/>
  <c r="U397" i="16"/>
  <c r="W397" i="16" s="1"/>
  <c r="V398" i="16"/>
  <c r="U398" i="16"/>
  <c r="W398" i="16" s="1"/>
  <c r="U400" i="16"/>
  <c r="W400" i="16" s="1"/>
  <c r="V400" i="16"/>
  <c r="U401" i="16"/>
  <c r="W401" i="16" s="1"/>
  <c r="V401" i="16"/>
  <c r="U402" i="16"/>
  <c r="W402" i="16" s="1"/>
  <c r="V402" i="16"/>
  <c r="U403" i="16"/>
  <c r="W403" i="16" s="1"/>
  <c r="V403" i="16"/>
  <c r="U404" i="16"/>
  <c r="W404" i="16" s="1"/>
  <c r="V404" i="16"/>
  <c r="U405" i="16"/>
  <c r="W405" i="16" s="1"/>
  <c r="V405" i="16"/>
  <c r="U406" i="16"/>
  <c r="W406" i="16" s="1"/>
  <c r="V406" i="16"/>
  <c r="U407" i="16"/>
  <c r="W407" i="16" s="1"/>
  <c r="V407" i="16"/>
  <c r="U408" i="16"/>
  <c r="W408" i="16" s="1"/>
  <c r="V408" i="16"/>
  <c r="V409" i="16"/>
  <c r="U409" i="16"/>
  <c r="W409" i="16" s="1"/>
  <c r="U410" i="16"/>
  <c r="W410" i="16" s="1"/>
  <c r="V410" i="16"/>
  <c r="U411" i="16"/>
  <c r="W411" i="16" s="1"/>
  <c r="V411" i="16"/>
  <c r="U412" i="16"/>
  <c r="W412" i="16" s="1"/>
  <c r="V412" i="16"/>
  <c r="U413" i="16"/>
  <c r="W413" i="16" s="1"/>
  <c r="V413" i="16"/>
  <c r="U415" i="16"/>
  <c r="W415" i="16" s="1"/>
  <c r="V415" i="16"/>
  <c r="U416" i="16"/>
  <c r="W416" i="16" s="1"/>
  <c r="V416" i="16"/>
  <c r="U417" i="16"/>
  <c r="W417" i="16" s="1"/>
  <c r="V417" i="16"/>
  <c r="U418" i="16"/>
  <c r="W418" i="16" s="1"/>
  <c r="V418" i="16"/>
  <c r="U419" i="16"/>
  <c r="W419" i="16" s="1"/>
  <c r="V419" i="16"/>
  <c r="U420" i="16"/>
  <c r="W420" i="16" s="1"/>
  <c r="V420" i="16"/>
  <c r="U421" i="16"/>
  <c r="W421" i="16" s="1"/>
  <c r="V421" i="16"/>
  <c r="U422" i="16"/>
  <c r="W422" i="16" s="1"/>
  <c r="V422" i="16"/>
  <c r="U423" i="16"/>
  <c r="W423" i="16" s="1"/>
  <c r="V423" i="16"/>
  <c r="U424" i="16"/>
  <c r="W424" i="16" s="1"/>
  <c r="V424" i="16"/>
  <c r="U425" i="16"/>
  <c r="W425" i="16" s="1"/>
  <c r="V425" i="16"/>
  <c r="U426" i="16"/>
  <c r="W426" i="16" s="1"/>
  <c r="V426" i="16"/>
  <c r="U427" i="16"/>
  <c r="W427" i="16" s="1"/>
  <c r="V427" i="16"/>
  <c r="U428" i="16"/>
  <c r="W428" i="16" s="1"/>
  <c r="V428" i="16"/>
  <c r="U429" i="16"/>
  <c r="W429" i="16" s="1"/>
  <c r="V429" i="16"/>
  <c r="U430" i="16"/>
  <c r="W430" i="16" s="1"/>
  <c r="V430" i="16"/>
  <c r="U431" i="16"/>
  <c r="W431" i="16" s="1"/>
  <c r="V431" i="16"/>
  <c r="U432" i="16"/>
  <c r="W432" i="16" s="1"/>
  <c r="V432" i="16"/>
  <c r="U433" i="16"/>
  <c r="W433" i="16" s="1"/>
  <c r="V433" i="16"/>
  <c r="U434" i="16"/>
  <c r="W434" i="16" s="1"/>
  <c r="V434" i="16"/>
  <c r="V435" i="16"/>
  <c r="U435" i="16"/>
  <c r="W435" i="16" s="1"/>
  <c r="V437" i="16"/>
  <c r="U437" i="16"/>
  <c r="W437" i="16" s="1"/>
  <c r="V439" i="16"/>
  <c r="U439" i="16"/>
  <c r="W439" i="16" s="1"/>
  <c r="U441" i="16"/>
  <c r="W441" i="16" s="1"/>
  <c r="V441" i="16"/>
  <c r="U442" i="16"/>
  <c r="W442" i="16" s="1"/>
  <c r="V442" i="16"/>
  <c r="U443" i="16"/>
  <c r="W443" i="16" s="1"/>
  <c r="V443" i="16"/>
  <c r="U444" i="16"/>
  <c r="W444" i="16" s="1"/>
  <c r="V444" i="16"/>
  <c r="U445" i="16"/>
  <c r="W445" i="16" s="1"/>
  <c r="V445" i="16"/>
  <c r="U446" i="16"/>
  <c r="W446" i="16" s="1"/>
  <c r="V446" i="16"/>
  <c r="V447" i="16"/>
  <c r="U447" i="16"/>
  <c r="W447" i="16" s="1"/>
  <c r="V448" i="16"/>
  <c r="U448" i="16"/>
  <c r="W448" i="16" s="1"/>
  <c r="U449" i="16"/>
  <c r="W449" i="16" s="1"/>
  <c r="V449" i="16"/>
  <c r="U450" i="16"/>
  <c r="W450" i="16" s="1"/>
  <c r="V450" i="16"/>
  <c r="V451" i="16"/>
  <c r="U451" i="16"/>
  <c r="W451" i="16" s="1"/>
  <c r="V452" i="16"/>
  <c r="U452" i="16"/>
  <c r="W452" i="16" s="1"/>
  <c r="V453" i="16"/>
  <c r="U453" i="16"/>
  <c r="W453" i="16" s="1"/>
  <c r="V454" i="16"/>
  <c r="U454" i="16"/>
  <c r="W454" i="16" s="1"/>
  <c r="V455" i="16"/>
  <c r="U455" i="16"/>
  <c r="W455" i="16" s="1"/>
  <c r="V456" i="16"/>
  <c r="U456" i="16"/>
  <c r="W456" i="16" s="1"/>
  <c r="V457" i="16"/>
  <c r="U457" i="16"/>
  <c r="W457" i="16" s="1"/>
  <c r="U458" i="16"/>
  <c r="W458" i="16" s="1"/>
  <c r="V458" i="16"/>
  <c r="U459" i="16"/>
  <c r="W459" i="16" s="1"/>
  <c r="V459" i="16"/>
  <c r="V460" i="16"/>
  <c r="U460" i="16"/>
  <c r="W460" i="16" s="1"/>
  <c r="V461" i="16"/>
  <c r="U461" i="16"/>
  <c r="W461" i="16" s="1"/>
  <c r="V462" i="16"/>
  <c r="U462" i="16"/>
  <c r="W462" i="16" s="1"/>
  <c r="U463" i="16"/>
  <c r="W463" i="16" s="1"/>
  <c r="V463" i="16"/>
  <c r="V464" i="16"/>
  <c r="U464" i="16"/>
  <c r="W464" i="16" s="1"/>
  <c r="V465" i="16"/>
  <c r="U465" i="16"/>
  <c r="W465" i="16" s="1"/>
  <c r="U466" i="16"/>
  <c r="W466" i="16" s="1"/>
  <c r="V466" i="16"/>
  <c r="U467" i="16"/>
  <c r="W467" i="16" s="1"/>
  <c r="V467" i="16"/>
  <c r="U468" i="16"/>
  <c r="W468" i="16" s="1"/>
  <c r="V468" i="16"/>
  <c r="U469" i="16"/>
  <c r="W469" i="16" s="1"/>
  <c r="V469" i="16"/>
  <c r="U470" i="16"/>
  <c r="W470" i="16" s="1"/>
  <c r="V470" i="16"/>
  <c r="U471" i="16"/>
  <c r="W471" i="16" s="1"/>
  <c r="V471" i="16"/>
  <c r="U472" i="16"/>
  <c r="W472" i="16" s="1"/>
  <c r="V472" i="16"/>
  <c r="U473" i="16"/>
  <c r="W473" i="16" s="1"/>
  <c r="V473" i="16"/>
  <c r="U474" i="16"/>
  <c r="W474" i="16" s="1"/>
  <c r="V474" i="16"/>
  <c r="U475" i="16"/>
  <c r="W475" i="16" s="1"/>
  <c r="V475" i="16"/>
  <c r="U476" i="16"/>
  <c r="W476" i="16" s="1"/>
  <c r="V476" i="16"/>
  <c r="U477" i="16"/>
  <c r="W477" i="16" s="1"/>
  <c r="V477" i="16"/>
  <c r="U478" i="16"/>
  <c r="W478" i="16" s="1"/>
  <c r="V478" i="16"/>
  <c r="U479" i="16"/>
  <c r="W479" i="16" s="1"/>
  <c r="V479" i="16"/>
  <c r="U480" i="16"/>
  <c r="W480" i="16" s="1"/>
  <c r="V480" i="16"/>
  <c r="U481" i="16"/>
  <c r="W481" i="16" s="1"/>
  <c r="V481" i="16"/>
  <c r="V482" i="16"/>
  <c r="U482" i="16"/>
  <c r="W482" i="16" s="1"/>
  <c r="V483" i="16"/>
  <c r="U483" i="16"/>
  <c r="W483" i="16" s="1"/>
  <c r="V484" i="16"/>
  <c r="U484" i="16"/>
  <c r="W484" i="16" s="1"/>
  <c r="U485" i="16"/>
  <c r="W485" i="16" s="1"/>
  <c r="V485" i="16"/>
  <c r="U487" i="16"/>
  <c r="W487" i="16" s="1"/>
  <c r="V487" i="16"/>
  <c r="V488" i="16"/>
  <c r="U488" i="16"/>
  <c r="W488" i="16" s="1"/>
  <c r="U489" i="16"/>
  <c r="W489" i="16" s="1"/>
  <c r="V489" i="16"/>
  <c r="U490" i="16"/>
  <c r="W490" i="16" s="1"/>
  <c r="V490" i="16"/>
  <c r="U491" i="16"/>
  <c r="W491" i="16" s="1"/>
  <c r="V491" i="16"/>
  <c r="U492" i="16"/>
  <c r="W492" i="16" s="1"/>
  <c r="V492" i="16"/>
  <c r="U493" i="16"/>
  <c r="W493" i="16" s="1"/>
  <c r="V493" i="16"/>
  <c r="U494" i="16"/>
  <c r="W494" i="16" s="1"/>
  <c r="V494" i="16"/>
  <c r="U495" i="16"/>
  <c r="W495" i="16" s="1"/>
  <c r="V495" i="16"/>
  <c r="U496" i="16"/>
  <c r="W496" i="16" s="1"/>
  <c r="V496" i="16"/>
  <c r="U497" i="16"/>
  <c r="W497" i="16" s="1"/>
  <c r="V497" i="16"/>
  <c r="U498" i="16"/>
  <c r="W498" i="16" s="1"/>
  <c r="V498" i="16"/>
  <c r="V499" i="16"/>
  <c r="U499" i="16"/>
  <c r="W499" i="16" s="1"/>
  <c r="V500" i="16"/>
  <c r="U500" i="16"/>
  <c r="W500" i="16" s="1"/>
  <c r="V501" i="16"/>
  <c r="U501" i="16"/>
  <c r="W501" i="16" s="1"/>
  <c r="V502" i="16"/>
  <c r="U502" i="16"/>
  <c r="W502" i="16" s="1"/>
  <c r="V503" i="16"/>
  <c r="U503" i="16"/>
  <c r="W503" i="16" s="1"/>
  <c r="U504" i="16"/>
  <c r="W504" i="16" s="1"/>
  <c r="V504" i="16"/>
  <c r="U505" i="16"/>
  <c r="W505" i="16" s="1"/>
  <c r="V505" i="16"/>
  <c r="U506" i="16"/>
  <c r="W506" i="16" s="1"/>
  <c r="V506" i="16"/>
  <c r="V507" i="16"/>
  <c r="U507" i="16"/>
  <c r="W507" i="16" s="1"/>
  <c r="U510" i="16"/>
  <c r="W510" i="16" s="1"/>
  <c r="V510" i="16"/>
  <c r="U511" i="16"/>
  <c r="W511" i="16" s="1"/>
  <c r="V511" i="16"/>
  <c r="U512" i="16"/>
  <c r="W512" i="16" s="1"/>
  <c r="V512" i="16"/>
  <c r="U513" i="16"/>
  <c r="W513" i="16" s="1"/>
  <c r="V513" i="16"/>
  <c r="U514" i="16"/>
  <c r="W514" i="16" s="1"/>
  <c r="V514" i="16"/>
  <c r="V516" i="16"/>
  <c r="U516" i="16"/>
  <c r="W516" i="16" s="1"/>
  <c r="U517" i="16"/>
  <c r="W517" i="16" s="1"/>
  <c r="V517" i="16"/>
  <c r="U518" i="16"/>
  <c r="W518" i="16" s="1"/>
  <c r="V518" i="16"/>
  <c r="U519" i="16"/>
  <c r="W519" i="16" s="1"/>
  <c r="V519" i="16"/>
  <c r="U520" i="16"/>
  <c r="W520" i="16" s="1"/>
  <c r="V520" i="16"/>
  <c r="V521" i="16"/>
  <c r="U521" i="16"/>
  <c r="W521" i="16" s="1"/>
  <c r="V522" i="16"/>
  <c r="U522" i="16"/>
  <c r="W522" i="16" s="1"/>
  <c r="U523" i="16"/>
  <c r="W523" i="16" s="1"/>
  <c r="V523" i="16"/>
  <c r="V524" i="16"/>
  <c r="U524" i="16"/>
  <c r="W524" i="16" s="1"/>
  <c r="V525" i="16"/>
  <c r="U525" i="16"/>
  <c r="W525" i="16" s="1"/>
  <c r="U526" i="16"/>
  <c r="W526" i="16" s="1"/>
  <c r="V526" i="16"/>
  <c r="U527" i="16"/>
  <c r="W527" i="16" s="1"/>
  <c r="V527" i="16"/>
  <c r="U528" i="16"/>
  <c r="W528" i="16" s="1"/>
  <c r="V528" i="16"/>
  <c r="U530" i="16"/>
  <c r="W530" i="16" s="1"/>
  <c r="V530" i="16"/>
  <c r="U531" i="16"/>
  <c r="W531" i="16" s="1"/>
  <c r="V531" i="16"/>
  <c r="U532" i="16"/>
  <c r="W532" i="16" s="1"/>
  <c r="V532" i="16"/>
  <c r="U534" i="16"/>
  <c r="W534" i="16" s="1"/>
  <c r="V534" i="16"/>
  <c r="U535" i="16"/>
  <c r="W535" i="16" s="1"/>
  <c r="V535" i="16"/>
  <c r="U536" i="16"/>
  <c r="W536" i="16" s="1"/>
  <c r="V536" i="16"/>
  <c r="V537" i="16"/>
  <c r="U537" i="16"/>
  <c r="W537" i="16" s="1"/>
  <c r="U538" i="16"/>
  <c r="W538" i="16" s="1"/>
  <c r="V538" i="16"/>
  <c r="U539" i="16"/>
  <c r="W539" i="16" s="1"/>
  <c r="V539" i="16"/>
  <c r="U540" i="16"/>
  <c r="W540" i="16" s="1"/>
  <c r="V540" i="16"/>
  <c r="U541" i="16"/>
  <c r="W541" i="16" s="1"/>
  <c r="V541" i="16"/>
  <c r="U542" i="16"/>
  <c r="W542" i="16" s="1"/>
  <c r="V542" i="16"/>
  <c r="V543" i="16"/>
  <c r="U543" i="16"/>
  <c r="W543" i="16" s="1"/>
  <c r="V544" i="16"/>
  <c r="U544" i="16"/>
  <c r="W544" i="16" s="1"/>
  <c r="V545" i="16"/>
  <c r="U545" i="16"/>
  <c r="W545" i="16" s="1"/>
  <c r="V546" i="16"/>
  <c r="U546" i="16"/>
  <c r="W546" i="16" s="1"/>
  <c r="U547" i="16"/>
  <c r="W547" i="16" s="1"/>
  <c r="V547" i="16"/>
  <c r="U548" i="16"/>
  <c r="W548" i="16" s="1"/>
  <c r="V548" i="16"/>
  <c r="U550" i="16"/>
  <c r="W550" i="16" s="1"/>
  <c r="V550" i="16"/>
  <c r="U551" i="16"/>
  <c r="W551" i="16" s="1"/>
  <c r="V551" i="16"/>
  <c r="U552" i="16"/>
  <c r="W552" i="16" s="1"/>
  <c r="V552" i="16"/>
  <c r="U553" i="16"/>
  <c r="W553" i="16" s="1"/>
  <c r="V553" i="16"/>
  <c r="V554" i="16"/>
  <c r="U554" i="16"/>
  <c r="W554" i="16" s="1"/>
  <c r="V555" i="16"/>
  <c r="U555" i="16"/>
  <c r="W555" i="16" s="1"/>
  <c r="V556" i="16"/>
  <c r="U556" i="16"/>
  <c r="W556" i="16" s="1"/>
  <c r="V557" i="16"/>
  <c r="U557" i="16"/>
  <c r="W557" i="16" s="1"/>
  <c r="U558" i="16"/>
  <c r="W558" i="16" s="1"/>
  <c r="V558" i="16"/>
  <c r="V560" i="16"/>
  <c r="U560" i="16"/>
  <c r="W560" i="16" s="1"/>
  <c r="V561" i="16"/>
  <c r="U561" i="16"/>
  <c r="W561" i="16" s="1"/>
  <c r="V563" i="16"/>
  <c r="U563" i="16"/>
  <c r="W563" i="16" s="1"/>
  <c r="V564" i="16"/>
  <c r="U564" i="16"/>
  <c r="W564" i="16" s="1"/>
  <c r="V565" i="16"/>
  <c r="U565" i="16"/>
  <c r="W565" i="16" s="1"/>
  <c r="V566" i="16"/>
  <c r="U566" i="16"/>
  <c r="W566" i="16" s="1"/>
  <c r="V567" i="16"/>
  <c r="U567" i="16"/>
  <c r="W567" i="16" s="1"/>
  <c r="V568" i="16"/>
  <c r="U568" i="16"/>
  <c r="W568" i="16" s="1"/>
  <c r="V569" i="16"/>
  <c r="U569" i="16"/>
  <c r="W569" i="16" s="1"/>
  <c r="V570" i="16"/>
  <c r="U570" i="16"/>
  <c r="W570" i="16" s="1"/>
  <c r="V571" i="16"/>
  <c r="U571" i="16"/>
  <c r="W571" i="16" s="1"/>
  <c r="V572" i="16"/>
  <c r="U572" i="16"/>
  <c r="W572" i="16" s="1"/>
  <c r="V573" i="16"/>
  <c r="U573" i="16"/>
  <c r="W573" i="16" s="1"/>
  <c r="V574" i="16"/>
  <c r="U574" i="16"/>
  <c r="W574" i="16" s="1"/>
  <c r="V575" i="16"/>
  <c r="U575" i="16"/>
  <c r="W575" i="16" s="1"/>
  <c r="V576" i="16"/>
  <c r="U576" i="16"/>
  <c r="W576" i="16" s="1"/>
  <c r="V577" i="16"/>
  <c r="U577" i="16"/>
  <c r="W577" i="16" s="1"/>
  <c r="V578" i="16"/>
  <c r="U578" i="16"/>
  <c r="W578" i="16" s="1"/>
  <c r="V579" i="16"/>
  <c r="U579" i="16"/>
  <c r="W579" i="16" s="1"/>
  <c r="V580" i="16"/>
  <c r="U580" i="16"/>
  <c r="W580" i="16" s="1"/>
  <c r="V581" i="16"/>
  <c r="U581" i="16"/>
  <c r="W581" i="16" s="1"/>
  <c r="V582" i="16"/>
  <c r="U582" i="16"/>
  <c r="W582" i="16" s="1"/>
  <c r="V583" i="16"/>
  <c r="U583" i="16"/>
  <c r="W583" i="16" s="1"/>
  <c r="V584" i="16"/>
  <c r="U584" i="16"/>
  <c r="W584" i="16" s="1"/>
  <c r="V585" i="16"/>
  <c r="U585" i="16"/>
  <c r="W585" i="16" s="1"/>
  <c r="V586" i="16"/>
  <c r="U586" i="16"/>
  <c r="W586" i="16" s="1"/>
  <c r="V587" i="16"/>
  <c r="U587" i="16"/>
  <c r="W587" i="16" s="1"/>
  <c r="V589" i="16"/>
  <c r="U589" i="16"/>
  <c r="W589" i="16" s="1"/>
  <c r="V590" i="16"/>
  <c r="U590" i="16"/>
  <c r="W590" i="16" s="1"/>
  <c r="V591" i="16"/>
  <c r="U591" i="16"/>
  <c r="W591" i="16" s="1"/>
  <c r="U592" i="16"/>
  <c r="W592" i="16" s="1"/>
  <c r="V592" i="16"/>
  <c r="V593" i="16"/>
  <c r="U593" i="16"/>
  <c r="W593" i="16" s="1"/>
  <c r="U594" i="16"/>
  <c r="W594" i="16" s="1"/>
  <c r="V594" i="16"/>
  <c r="V595" i="16"/>
  <c r="U595" i="16"/>
  <c r="W595" i="16" s="1"/>
  <c r="V597" i="16"/>
  <c r="U597" i="16"/>
  <c r="W597" i="16" s="1"/>
  <c r="U598" i="16"/>
  <c r="W598" i="16" s="1"/>
  <c r="V598" i="16"/>
  <c r="V599" i="16"/>
  <c r="U599" i="16"/>
  <c r="W599" i="16" s="1"/>
  <c r="V600" i="16"/>
  <c r="U600" i="16"/>
  <c r="W600" i="16" s="1"/>
  <c r="U601" i="16"/>
  <c r="W601" i="16" s="1"/>
  <c r="V601" i="16"/>
  <c r="V602" i="16"/>
  <c r="U602" i="16"/>
  <c r="W602" i="16" s="1"/>
  <c r="V604" i="16"/>
  <c r="U604" i="16"/>
  <c r="W604" i="16" s="1"/>
  <c r="V605" i="16"/>
  <c r="U605" i="16"/>
  <c r="W605" i="16" s="1"/>
  <c r="V606" i="16"/>
  <c r="U606" i="16"/>
  <c r="W606" i="16" s="1"/>
  <c r="V607" i="16"/>
  <c r="U607" i="16"/>
  <c r="W607" i="16" s="1"/>
  <c r="U608" i="16"/>
  <c r="W608" i="16" s="1"/>
  <c r="V608" i="16"/>
  <c r="U609" i="16"/>
  <c r="W609" i="16" s="1"/>
  <c r="V609" i="16"/>
  <c r="U610" i="16"/>
  <c r="W610" i="16" s="1"/>
  <c r="V610" i="16"/>
  <c r="U611" i="16"/>
  <c r="W611" i="16" s="1"/>
  <c r="V611" i="16"/>
  <c r="U612" i="16"/>
  <c r="W612" i="16" s="1"/>
  <c r="V612" i="16"/>
  <c r="U613" i="16"/>
  <c r="W613" i="16" s="1"/>
  <c r="V613" i="16"/>
  <c r="U614" i="16"/>
  <c r="W614" i="16" s="1"/>
  <c r="V614" i="16"/>
  <c r="U615" i="16"/>
  <c r="W615" i="16" s="1"/>
  <c r="V615" i="16"/>
  <c r="U616" i="16"/>
  <c r="W616" i="16" s="1"/>
  <c r="V616" i="16"/>
  <c r="U617" i="16"/>
  <c r="W617" i="16" s="1"/>
  <c r="V617" i="16"/>
  <c r="U618" i="16"/>
  <c r="W618" i="16" s="1"/>
  <c r="V618" i="16"/>
  <c r="U619" i="16"/>
  <c r="W619" i="16" s="1"/>
  <c r="V619" i="16"/>
  <c r="V620" i="16"/>
  <c r="U620" i="16"/>
  <c r="W620" i="16" s="1"/>
  <c r="U621" i="16"/>
  <c r="W621" i="16" s="1"/>
  <c r="V621" i="16"/>
  <c r="U622" i="16"/>
  <c r="W622" i="16" s="1"/>
  <c r="V622" i="16"/>
  <c r="U624" i="16"/>
  <c r="W624" i="16" s="1"/>
  <c r="V624" i="16"/>
  <c r="V625" i="16"/>
  <c r="U625" i="16"/>
  <c r="W625" i="16" s="1"/>
  <c r="U626" i="16"/>
  <c r="W626" i="16" s="1"/>
  <c r="V626" i="16"/>
  <c r="U627" i="16"/>
  <c r="W627" i="16" s="1"/>
  <c r="V627" i="16"/>
  <c r="U629" i="16"/>
  <c r="W629" i="16" s="1"/>
  <c r="V629" i="16"/>
  <c r="U630" i="16"/>
  <c r="W630" i="16" s="1"/>
  <c r="V630" i="16"/>
  <c r="V631" i="16"/>
  <c r="U631" i="16"/>
  <c r="W631" i="16" s="1"/>
  <c r="V633" i="16"/>
  <c r="U633" i="16"/>
  <c r="W633" i="16" s="1"/>
  <c r="V634" i="16"/>
  <c r="U634" i="16"/>
  <c r="W634" i="16" s="1"/>
  <c r="V635" i="16"/>
  <c r="U635" i="16"/>
  <c r="W635" i="16" s="1"/>
  <c r="V636" i="16"/>
  <c r="U636" i="16"/>
  <c r="W636" i="16" s="1"/>
  <c r="U637" i="16"/>
  <c r="W637" i="16" s="1"/>
  <c r="V637" i="16"/>
  <c r="V638" i="16"/>
  <c r="U638" i="16"/>
  <c r="W638" i="16" s="1"/>
  <c r="V639" i="16"/>
  <c r="U639" i="16"/>
  <c r="W639" i="16" s="1"/>
  <c r="V640" i="16"/>
  <c r="U640" i="16"/>
  <c r="W640" i="16" s="1"/>
  <c r="V641" i="16"/>
  <c r="U641" i="16"/>
  <c r="W641" i="16" s="1"/>
  <c r="U642" i="16"/>
  <c r="W642" i="16" s="1"/>
  <c r="V642" i="16"/>
  <c r="U643" i="16"/>
  <c r="W643" i="16" s="1"/>
  <c r="V643" i="16"/>
  <c r="U644" i="16"/>
  <c r="W644" i="16" s="1"/>
  <c r="V644" i="16"/>
  <c r="U647" i="16"/>
  <c r="W647" i="16" s="1"/>
  <c r="V647" i="16"/>
  <c r="U648" i="16"/>
  <c r="W648" i="16" s="1"/>
  <c r="V648" i="16"/>
  <c r="V649" i="16"/>
  <c r="U649" i="16"/>
  <c r="W649" i="16" s="1"/>
  <c r="U650" i="16"/>
  <c r="W650" i="16" s="1"/>
  <c r="V650" i="16"/>
  <c r="U651" i="16"/>
  <c r="W651" i="16" s="1"/>
  <c r="V651" i="16"/>
  <c r="U652" i="16"/>
  <c r="W652" i="16" s="1"/>
  <c r="V652" i="16"/>
  <c r="U653" i="16"/>
  <c r="W653" i="16" s="1"/>
  <c r="V653" i="16"/>
  <c r="U654" i="16"/>
  <c r="W654" i="16" s="1"/>
  <c r="V654" i="16"/>
  <c r="V655" i="16"/>
  <c r="U655" i="16"/>
  <c r="W655" i="16" s="1"/>
  <c r="U657" i="16"/>
  <c r="W657" i="16" s="1"/>
  <c r="V657" i="16"/>
  <c r="U658" i="16"/>
  <c r="W658" i="16" s="1"/>
  <c r="V658" i="16"/>
  <c r="U659" i="16"/>
  <c r="W659" i="16" s="1"/>
  <c r="V659" i="16"/>
  <c r="V660" i="16"/>
  <c r="U660" i="16"/>
  <c r="W660" i="16" s="1"/>
  <c r="U661" i="16"/>
  <c r="W661" i="16" s="1"/>
  <c r="V661" i="16"/>
  <c r="U662" i="16"/>
  <c r="W662" i="16" s="1"/>
  <c r="V662" i="16"/>
  <c r="V663" i="16"/>
  <c r="U663" i="16"/>
  <c r="W663" i="16" s="1"/>
  <c r="U664" i="16"/>
  <c r="W664" i="16" s="1"/>
  <c r="V664" i="16"/>
  <c r="U665" i="16"/>
  <c r="W665" i="16" s="1"/>
  <c r="V665" i="16"/>
  <c r="V666" i="16"/>
  <c r="U666" i="16"/>
  <c r="W666" i="16" s="1"/>
  <c r="U667" i="16"/>
  <c r="W667" i="16" s="1"/>
  <c r="V667" i="16"/>
  <c r="U668" i="16"/>
  <c r="W668" i="16" s="1"/>
  <c r="V668" i="16"/>
  <c r="V669" i="16"/>
  <c r="U669" i="16"/>
  <c r="W669" i="16" s="1"/>
  <c r="U670" i="16"/>
  <c r="W670" i="16" s="1"/>
  <c r="V670" i="16"/>
  <c r="U671" i="16"/>
  <c r="W671" i="16" s="1"/>
  <c r="V671" i="16"/>
  <c r="U672" i="16"/>
  <c r="W672" i="16" s="1"/>
  <c r="V672" i="16"/>
  <c r="U673" i="16"/>
  <c r="W673" i="16" s="1"/>
  <c r="V673" i="16"/>
  <c r="V674" i="16"/>
  <c r="U674" i="16"/>
  <c r="W674" i="16" s="1"/>
  <c r="V675" i="16"/>
  <c r="U675" i="16"/>
  <c r="W675" i="16" s="1"/>
  <c r="V676" i="16"/>
  <c r="U676" i="16"/>
  <c r="W676" i="16" s="1"/>
  <c r="V677" i="16"/>
  <c r="U677" i="16"/>
  <c r="W677" i="16" s="1"/>
  <c r="V678" i="16"/>
  <c r="U678" i="16"/>
  <c r="W678" i="16" s="1"/>
  <c r="V679" i="16"/>
  <c r="U679" i="16"/>
  <c r="W679" i="16" s="1"/>
  <c r="V680" i="16"/>
  <c r="U680" i="16"/>
  <c r="W680" i="16" s="1"/>
  <c r="U681" i="16"/>
  <c r="W681" i="16" s="1"/>
  <c r="V681" i="16"/>
  <c r="U682" i="16"/>
  <c r="W682" i="16" s="1"/>
  <c r="V682" i="16"/>
  <c r="V683" i="16"/>
  <c r="U683" i="16"/>
  <c r="W683" i="16" s="1"/>
  <c r="V684" i="16"/>
  <c r="U684" i="16"/>
  <c r="W684" i="16" s="1"/>
  <c r="V685" i="16"/>
  <c r="U685" i="16"/>
  <c r="W685" i="16" s="1"/>
  <c r="U686" i="16"/>
  <c r="W686" i="16" s="1"/>
  <c r="V686" i="16"/>
  <c r="U687" i="16"/>
  <c r="W687" i="16" s="1"/>
  <c r="V687" i="16"/>
  <c r="U688" i="16"/>
  <c r="W688" i="16" s="1"/>
  <c r="V688" i="16"/>
  <c r="U689" i="16"/>
  <c r="W689" i="16" s="1"/>
  <c r="V689" i="16"/>
  <c r="U690" i="16"/>
  <c r="W690" i="16" s="1"/>
  <c r="V690" i="16"/>
  <c r="U691" i="16"/>
  <c r="W691" i="16" s="1"/>
  <c r="V691" i="16"/>
  <c r="U693" i="16"/>
  <c r="W693" i="16" s="1"/>
  <c r="V693" i="16"/>
  <c r="U694" i="16"/>
  <c r="W694" i="16" s="1"/>
  <c r="V694" i="16"/>
  <c r="U695" i="16"/>
  <c r="W695" i="16" s="1"/>
  <c r="V695" i="16"/>
  <c r="V696" i="16"/>
  <c r="U696" i="16"/>
  <c r="W696" i="16" s="1"/>
  <c r="U697" i="16"/>
  <c r="W697" i="16" s="1"/>
  <c r="V697" i="16"/>
  <c r="U698" i="16"/>
  <c r="W698" i="16" s="1"/>
  <c r="V698" i="16"/>
  <c r="U702" i="16"/>
  <c r="W702" i="16" s="1"/>
  <c r="V702" i="16"/>
  <c r="U703" i="16"/>
  <c r="W703" i="16" s="1"/>
  <c r="V703" i="16"/>
  <c r="U704" i="16"/>
  <c r="W704" i="16" s="1"/>
  <c r="V704" i="16"/>
  <c r="U705" i="16"/>
  <c r="W705" i="16" s="1"/>
  <c r="V705" i="16"/>
  <c r="U706" i="16"/>
  <c r="W706" i="16" s="1"/>
  <c r="V706" i="16"/>
  <c r="U707" i="16"/>
  <c r="W707" i="16" s="1"/>
  <c r="V707" i="16"/>
  <c r="U708" i="16"/>
  <c r="W708" i="16" s="1"/>
  <c r="V708" i="16"/>
  <c r="U709" i="16"/>
  <c r="W709" i="16" s="1"/>
  <c r="V709" i="16"/>
  <c r="U710" i="16"/>
  <c r="W710" i="16" s="1"/>
  <c r="V710" i="16"/>
  <c r="V711" i="16"/>
  <c r="U711" i="16"/>
  <c r="W711" i="16" s="1"/>
  <c r="V712" i="16"/>
  <c r="U712" i="16"/>
  <c r="W712" i="16" s="1"/>
  <c r="V713" i="16"/>
  <c r="U713" i="16"/>
  <c r="W713" i="16" s="1"/>
  <c r="U714" i="16"/>
  <c r="W714" i="16" s="1"/>
  <c r="V714" i="16"/>
  <c r="U715" i="16"/>
  <c r="W715" i="16" s="1"/>
  <c r="V715" i="16"/>
  <c r="V716" i="16"/>
  <c r="U716" i="16"/>
  <c r="W716" i="16" s="1"/>
  <c r="U717" i="16"/>
  <c r="W717" i="16" s="1"/>
  <c r="V717" i="16"/>
  <c r="V721" i="16"/>
  <c r="U721" i="16"/>
  <c r="W721" i="16" s="1"/>
  <c r="U722" i="16"/>
  <c r="W722" i="16" s="1"/>
  <c r="V722" i="16"/>
  <c r="U723" i="16"/>
  <c r="W723" i="16" s="1"/>
  <c r="V723" i="16"/>
  <c r="U724" i="16"/>
  <c r="W724" i="16" s="1"/>
  <c r="V724" i="16"/>
  <c r="V725" i="16"/>
  <c r="U725" i="16"/>
  <c r="W725" i="16" s="1"/>
  <c r="U726" i="16"/>
  <c r="W726" i="16" s="1"/>
  <c r="V726" i="16"/>
  <c r="U727" i="16"/>
  <c r="W727" i="16" s="1"/>
  <c r="V727" i="16"/>
  <c r="U728" i="16"/>
  <c r="W728" i="16" s="1"/>
  <c r="V728" i="16"/>
  <c r="V729" i="16"/>
  <c r="U729" i="16"/>
  <c r="W729" i="16" s="1"/>
  <c r="V730" i="16"/>
  <c r="U730" i="16"/>
  <c r="W730" i="16" s="1"/>
  <c r="V731" i="16"/>
  <c r="U731" i="16"/>
  <c r="W731" i="16" s="1"/>
  <c r="V732" i="16"/>
  <c r="U732" i="16"/>
  <c r="W732" i="16" s="1"/>
  <c r="U734" i="16"/>
  <c r="W734" i="16" s="1"/>
  <c r="V734" i="16"/>
  <c r="U735" i="16"/>
  <c r="W735" i="16" s="1"/>
  <c r="V735" i="16"/>
  <c r="U736" i="16"/>
  <c r="W736" i="16" s="1"/>
  <c r="V736" i="16"/>
  <c r="V737" i="16"/>
  <c r="U737" i="16"/>
  <c r="W737" i="16" s="1"/>
  <c r="V739" i="16"/>
  <c r="U739" i="16"/>
  <c r="W739" i="16" s="1"/>
  <c r="U740" i="16"/>
  <c r="W740" i="16" s="1"/>
  <c r="V740" i="16"/>
  <c r="V741" i="16"/>
  <c r="U741" i="16"/>
  <c r="W741" i="16" s="1"/>
  <c r="V742" i="16"/>
  <c r="U742" i="16"/>
  <c r="W742" i="16" s="1"/>
  <c r="V743" i="16"/>
  <c r="U743" i="16"/>
  <c r="W743" i="16" s="1"/>
  <c r="V744" i="16"/>
  <c r="U744" i="16"/>
  <c r="W744" i="16" s="1"/>
  <c r="V745" i="16"/>
  <c r="U745" i="16"/>
  <c r="W745" i="16" s="1"/>
  <c r="V746" i="16"/>
  <c r="U746" i="16"/>
  <c r="W746" i="16" s="1"/>
  <c r="V747" i="16"/>
  <c r="U747" i="16"/>
  <c r="W747" i="16" s="1"/>
  <c r="V748" i="16"/>
  <c r="U748" i="16"/>
  <c r="W748" i="16" s="1"/>
  <c r="U749" i="16"/>
  <c r="W749" i="16" s="1"/>
  <c r="V749" i="16"/>
  <c r="U750" i="16"/>
  <c r="W750" i="16" s="1"/>
  <c r="V750" i="16"/>
  <c r="U751" i="16"/>
  <c r="W751" i="16" s="1"/>
  <c r="V751" i="16"/>
  <c r="U753" i="16"/>
  <c r="W753" i="16" s="1"/>
  <c r="V753" i="16"/>
  <c r="U754" i="16"/>
  <c r="W754" i="16" s="1"/>
  <c r="V754" i="16"/>
  <c r="U755" i="16"/>
  <c r="W755" i="16" s="1"/>
  <c r="V755" i="16"/>
  <c r="V757" i="16"/>
  <c r="U757" i="16"/>
  <c r="W757" i="16" s="1"/>
  <c r="U758" i="16"/>
  <c r="W758" i="16" s="1"/>
  <c r="V758" i="16"/>
  <c r="V759" i="16"/>
  <c r="U759" i="16"/>
  <c r="W759" i="16" s="1"/>
  <c r="V760" i="16"/>
  <c r="U760" i="16"/>
  <c r="W760" i="16" s="1"/>
  <c r="U761" i="16"/>
  <c r="W761" i="16" s="1"/>
  <c r="V761" i="16"/>
  <c r="V762" i="16"/>
  <c r="U762" i="16"/>
  <c r="W762" i="16" s="1"/>
  <c r="V763" i="16"/>
  <c r="U763" i="16"/>
  <c r="W763" i="16" s="1"/>
  <c r="U764" i="16"/>
  <c r="W764" i="16" s="1"/>
  <c r="V764" i="16"/>
  <c r="U765" i="16"/>
  <c r="W765" i="16" s="1"/>
  <c r="V765" i="16"/>
  <c r="U766" i="16"/>
  <c r="W766" i="16" s="1"/>
  <c r="V766" i="16"/>
  <c r="U767" i="16"/>
  <c r="W767" i="16" s="1"/>
  <c r="V767" i="16"/>
  <c r="V768" i="16"/>
  <c r="U768" i="16"/>
  <c r="W768" i="16" s="1"/>
  <c r="V769" i="16"/>
  <c r="U769" i="16"/>
  <c r="W769" i="16" s="1"/>
  <c r="U770" i="16"/>
  <c r="W770" i="16" s="1"/>
  <c r="V770" i="16"/>
  <c r="U771" i="16"/>
  <c r="W771" i="16" s="1"/>
  <c r="V771" i="16"/>
  <c r="U772" i="16"/>
  <c r="W772" i="16" s="1"/>
  <c r="V772" i="16"/>
  <c r="U773" i="16"/>
  <c r="W773" i="16" s="1"/>
  <c r="V773" i="16"/>
  <c r="U774" i="16"/>
  <c r="W774" i="16" s="1"/>
  <c r="V774" i="16"/>
  <c r="U775" i="16"/>
  <c r="W775" i="16" s="1"/>
  <c r="V775" i="16"/>
  <c r="V776" i="16"/>
  <c r="U776" i="16"/>
  <c r="W776" i="16" s="1"/>
  <c r="U777" i="16"/>
  <c r="W777" i="16" s="1"/>
  <c r="V777" i="16"/>
  <c r="U778" i="16"/>
  <c r="W778" i="16" s="1"/>
  <c r="V778" i="16"/>
  <c r="U779" i="16"/>
  <c r="W779" i="16" s="1"/>
  <c r="V779" i="16"/>
  <c r="U780" i="16"/>
  <c r="W780" i="16" s="1"/>
  <c r="V780" i="16"/>
  <c r="U781" i="16"/>
  <c r="W781" i="16" s="1"/>
  <c r="V781" i="16"/>
  <c r="U782" i="16"/>
  <c r="W782" i="16" s="1"/>
  <c r="V782" i="16"/>
  <c r="U783" i="16"/>
  <c r="W783" i="16" s="1"/>
  <c r="V783" i="16"/>
  <c r="U784" i="16"/>
  <c r="W784" i="16" s="1"/>
  <c r="V784" i="16"/>
  <c r="U785" i="16"/>
  <c r="W785" i="16" s="1"/>
  <c r="V785" i="16"/>
  <c r="U787" i="16"/>
  <c r="W787" i="16" s="1"/>
  <c r="V787" i="16"/>
  <c r="U788" i="16"/>
  <c r="W788" i="16" s="1"/>
  <c r="V788" i="16"/>
  <c r="U789" i="16"/>
  <c r="W789" i="16" s="1"/>
  <c r="V789" i="16"/>
  <c r="U790" i="16"/>
  <c r="W790" i="16" s="1"/>
  <c r="V790" i="16"/>
  <c r="U791" i="16"/>
  <c r="W791" i="16" s="1"/>
  <c r="V791" i="16"/>
  <c r="V793" i="16"/>
  <c r="U793" i="16"/>
  <c r="W793" i="16" s="1"/>
  <c r="U794" i="16"/>
  <c r="W794" i="16" s="1"/>
  <c r="V794" i="16"/>
  <c r="U795" i="16"/>
  <c r="W795" i="16" s="1"/>
  <c r="V795" i="16"/>
  <c r="V796" i="16"/>
  <c r="U796" i="16"/>
  <c r="W796" i="16" s="1"/>
  <c r="V797" i="16"/>
  <c r="U797" i="16"/>
  <c r="W797" i="16" s="1"/>
  <c r="U798" i="16"/>
  <c r="W798" i="16" s="1"/>
  <c r="V798" i="16"/>
  <c r="U799" i="16"/>
  <c r="W799" i="16" s="1"/>
  <c r="V799" i="16"/>
  <c r="U800" i="16"/>
  <c r="W800" i="16" s="1"/>
  <c r="V800" i="16"/>
  <c r="U801" i="16"/>
  <c r="W801" i="16" s="1"/>
  <c r="V801" i="16"/>
  <c r="U803" i="16"/>
  <c r="W803" i="16" s="1"/>
  <c r="V803" i="16"/>
  <c r="U804" i="16"/>
  <c r="W804" i="16" s="1"/>
  <c r="V804" i="16"/>
  <c r="U805" i="16"/>
  <c r="W805" i="16" s="1"/>
  <c r="V805" i="16"/>
  <c r="U806" i="16"/>
  <c r="W806" i="16" s="1"/>
  <c r="V806" i="16"/>
  <c r="U807" i="16"/>
  <c r="W807" i="16" s="1"/>
  <c r="V807" i="16"/>
  <c r="U808" i="16"/>
  <c r="W808" i="16" s="1"/>
  <c r="V808" i="16"/>
  <c r="V810" i="16"/>
  <c r="U810" i="16"/>
  <c r="W810" i="16" s="1"/>
  <c r="V811" i="16"/>
  <c r="U811" i="16"/>
  <c r="W811" i="16" s="1"/>
  <c r="U812" i="16"/>
  <c r="W812" i="16" s="1"/>
  <c r="V812" i="16"/>
  <c r="V813" i="16"/>
  <c r="U813" i="16"/>
  <c r="W813" i="16" s="1"/>
  <c r="U814" i="16"/>
  <c r="W814" i="16" s="1"/>
  <c r="V814" i="16"/>
  <c r="U815" i="16"/>
  <c r="W815" i="16" s="1"/>
  <c r="V815" i="16"/>
  <c r="U816" i="16"/>
  <c r="W816" i="16" s="1"/>
  <c r="V816" i="16"/>
  <c r="V817" i="16"/>
  <c r="U817" i="16"/>
  <c r="W817" i="16" s="1"/>
  <c r="V818" i="16"/>
  <c r="U818" i="16"/>
  <c r="W818" i="16" s="1"/>
  <c r="V819" i="16"/>
  <c r="U819" i="16"/>
  <c r="W819" i="16" s="1"/>
  <c r="V820" i="16"/>
  <c r="U820" i="16"/>
  <c r="W820" i="16" s="1"/>
  <c r="V821" i="16"/>
  <c r="U821" i="16"/>
  <c r="W821" i="16" s="1"/>
  <c r="V822" i="16"/>
  <c r="U822" i="16"/>
  <c r="W822" i="16" s="1"/>
  <c r="U823" i="16"/>
  <c r="W823" i="16" s="1"/>
  <c r="V823" i="16"/>
  <c r="U824" i="16"/>
  <c r="W824" i="16" s="1"/>
  <c r="V824" i="16"/>
  <c r="V825" i="16"/>
  <c r="U825" i="16"/>
  <c r="W825" i="16" s="1"/>
  <c r="V826" i="16"/>
  <c r="U826" i="16"/>
  <c r="W826" i="16" s="1"/>
  <c r="U828" i="16"/>
  <c r="W828" i="16" s="1"/>
  <c r="V828" i="16"/>
  <c r="U829" i="16"/>
  <c r="W829" i="16" s="1"/>
  <c r="V829" i="16"/>
  <c r="U830" i="16"/>
  <c r="W830" i="16" s="1"/>
  <c r="V830" i="16"/>
  <c r="U831" i="16"/>
  <c r="W831" i="16" s="1"/>
  <c r="V831" i="16"/>
  <c r="U833" i="16"/>
  <c r="W833" i="16" s="1"/>
  <c r="V833" i="16"/>
  <c r="U834" i="16"/>
  <c r="W834" i="16" s="1"/>
  <c r="V834" i="16"/>
  <c r="U835" i="16"/>
  <c r="W835" i="16" s="1"/>
  <c r="V835" i="16"/>
  <c r="V836" i="16"/>
  <c r="U836" i="16"/>
  <c r="W836" i="16" s="1"/>
  <c r="V837" i="16"/>
  <c r="U837" i="16"/>
  <c r="W837" i="16" s="1"/>
  <c r="V838" i="16"/>
  <c r="U838" i="16"/>
  <c r="W838" i="16" s="1"/>
  <c r="U839" i="16"/>
  <c r="W839" i="16" s="1"/>
  <c r="V839" i="16"/>
  <c r="V841" i="16"/>
  <c r="U841" i="16"/>
  <c r="W841" i="16" s="1"/>
  <c r="V842" i="16"/>
  <c r="U842" i="16"/>
  <c r="W842" i="16" s="1"/>
  <c r="V843" i="16"/>
  <c r="U843" i="16"/>
  <c r="W843" i="16" s="1"/>
  <c r="U844" i="16"/>
  <c r="W844" i="16" s="1"/>
  <c r="V844" i="16"/>
  <c r="U845" i="16"/>
  <c r="W845" i="16" s="1"/>
  <c r="V845" i="16"/>
  <c r="U846" i="16"/>
  <c r="W846" i="16" s="1"/>
  <c r="V846" i="16"/>
  <c r="U847" i="16"/>
  <c r="W847" i="16" s="1"/>
  <c r="V847" i="16"/>
  <c r="U848" i="16"/>
  <c r="W848" i="16" s="1"/>
  <c r="V848" i="16"/>
  <c r="V849" i="16"/>
  <c r="U849" i="16"/>
  <c r="W849" i="16" s="1"/>
  <c r="U850" i="16"/>
  <c r="W850" i="16" s="1"/>
  <c r="V850" i="16"/>
  <c r="U851" i="16"/>
  <c r="W851" i="16" s="1"/>
  <c r="V851" i="16"/>
  <c r="U852" i="16"/>
  <c r="W852" i="16" s="1"/>
  <c r="V852" i="16"/>
  <c r="U853" i="16"/>
  <c r="W853" i="16" s="1"/>
  <c r="V853" i="16"/>
  <c r="U854" i="16"/>
  <c r="W854" i="16" s="1"/>
  <c r="V854" i="16"/>
  <c r="U855" i="16"/>
  <c r="W855" i="16" s="1"/>
  <c r="V855" i="16"/>
  <c r="U856" i="16"/>
  <c r="W856" i="16" s="1"/>
  <c r="V856" i="16"/>
  <c r="U857" i="16"/>
  <c r="W857" i="16" s="1"/>
  <c r="V857" i="16"/>
  <c r="V858" i="16"/>
  <c r="U858" i="16"/>
  <c r="W858" i="16" s="1"/>
  <c r="V859" i="16"/>
  <c r="U859" i="16"/>
  <c r="W859" i="16" s="1"/>
  <c r="V860" i="16"/>
  <c r="U860" i="16"/>
  <c r="W860" i="16" s="1"/>
  <c r="V861" i="16"/>
  <c r="U861" i="16"/>
  <c r="W861" i="16" s="1"/>
  <c r="U862" i="16"/>
  <c r="W862" i="16" s="1"/>
  <c r="V862" i="16"/>
  <c r="V863" i="16"/>
  <c r="U863" i="16"/>
  <c r="W863" i="16" s="1"/>
  <c r="V864" i="16"/>
  <c r="U864" i="16"/>
  <c r="W864" i="16" s="1"/>
  <c r="V865" i="16"/>
  <c r="U865" i="16"/>
  <c r="W865" i="16" s="1"/>
  <c r="U866" i="16"/>
  <c r="W866" i="16" s="1"/>
  <c r="V866" i="16"/>
  <c r="V867" i="16"/>
  <c r="U867" i="16"/>
  <c r="W867" i="16" s="1"/>
  <c r="V868" i="16"/>
  <c r="U868" i="16"/>
  <c r="W868" i="16" s="1"/>
  <c r="V869" i="16"/>
  <c r="U869" i="16"/>
  <c r="W869" i="16" s="1"/>
  <c r="V870" i="16"/>
  <c r="U870" i="16"/>
  <c r="W870" i="16" s="1"/>
  <c r="V871" i="16"/>
  <c r="U871" i="16"/>
  <c r="W871" i="16" s="1"/>
  <c r="V873" i="16"/>
  <c r="U873" i="16"/>
  <c r="W873" i="16" s="1"/>
  <c r="V874" i="16"/>
  <c r="U874" i="16"/>
  <c r="W874" i="16" s="1"/>
  <c r="V875" i="16"/>
  <c r="U875" i="16"/>
  <c r="W875" i="16" s="1"/>
  <c r="V876" i="16"/>
  <c r="U876" i="16"/>
  <c r="W876" i="16" s="1"/>
  <c r="V877" i="16"/>
  <c r="U877" i="16"/>
  <c r="W877" i="16" s="1"/>
  <c r="V878" i="16"/>
  <c r="U878" i="16"/>
  <c r="W878" i="16" s="1"/>
  <c r="V879" i="16"/>
  <c r="U879" i="16"/>
  <c r="W879" i="16" s="1"/>
  <c r="U880" i="16"/>
  <c r="W880" i="16" s="1"/>
  <c r="V880" i="16"/>
  <c r="U881" i="16"/>
  <c r="W881" i="16" s="1"/>
  <c r="V881" i="16"/>
  <c r="U882" i="16"/>
  <c r="W882" i="16" s="1"/>
  <c r="V882" i="16"/>
  <c r="U883" i="16"/>
  <c r="W883" i="16" s="1"/>
  <c r="V883" i="16"/>
  <c r="U884" i="16"/>
  <c r="W884" i="16" s="1"/>
  <c r="V884" i="16"/>
  <c r="U885" i="16"/>
  <c r="W885" i="16" s="1"/>
  <c r="V885" i="16"/>
  <c r="U886" i="16"/>
  <c r="W886" i="16" s="1"/>
  <c r="V886" i="16"/>
  <c r="U887" i="16"/>
  <c r="W887" i="16" s="1"/>
  <c r="V887" i="16"/>
  <c r="V888" i="16"/>
  <c r="U888" i="16"/>
  <c r="W888" i="16" s="1"/>
  <c r="U889" i="16"/>
  <c r="W889" i="16" s="1"/>
  <c r="V889" i="16"/>
  <c r="U890" i="16"/>
  <c r="W890" i="16" s="1"/>
  <c r="V890" i="16"/>
  <c r="U892" i="16"/>
  <c r="W892" i="16" s="1"/>
  <c r="V892" i="16"/>
  <c r="U893" i="16"/>
  <c r="W893" i="16" s="1"/>
  <c r="V893" i="16"/>
  <c r="U894" i="16"/>
  <c r="W894" i="16" s="1"/>
  <c r="V894" i="16"/>
  <c r="U895" i="16"/>
  <c r="W895" i="16" s="1"/>
  <c r="V895" i="16"/>
  <c r="U896" i="16"/>
  <c r="W896" i="16" s="1"/>
  <c r="V896" i="16"/>
  <c r="U897" i="16"/>
  <c r="W897" i="16" s="1"/>
  <c r="V897" i="16"/>
  <c r="U898" i="16"/>
  <c r="W898" i="16" s="1"/>
  <c r="V898" i="16"/>
  <c r="U899" i="16"/>
  <c r="W899" i="16" s="1"/>
  <c r="V899" i="16"/>
  <c r="V900" i="16"/>
  <c r="U900" i="16"/>
  <c r="W900" i="16" s="1"/>
  <c r="V901" i="16"/>
  <c r="U901" i="16"/>
  <c r="W901" i="16" s="1"/>
  <c r="V902" i="16"/>
  <c r="U902" i="16"/>
  <c r="W902" i="16" s="1"/>
  <c r="V903" i="16"/>
  <c r="U903" i="16"/>
  <c r="W903" i="16" s="1"/>
  <c r="V904" i="16"/>
  <c r="U904" i="16"/>
  <c r="W904" i="16" s="1"/>
  <c r="U905" i="16"/>
  <c r="W905" i="16" s="1"/>
  <c r="V905" i="16"/>
  <c r="U906" i="16"/>
  <c r="W906" i="16" s="1"/>
  <c r="V906" i="16"/>
  <c r="U907" i="16"/>
  <c r="W907" i="16" s="1"/>
  <c r="V907" i="16"/>
  <c r="U908" i="16"/>
  <c r="W908" i="16" s="1"/>
  <c r="V908" i="16"/>
  <c r="V909" i="16"/>
  <c r="U909" i="16"/>
  <c r="W909" i="16" s="1"/>
  <c r="U910" i="16"/>
  <c r="W910" i="16" s="1"/>
  <c r="V910" i="16"/>
  <c r="U911" i="16"/>
  <c r="W911" i="16" s="1"/>
  <c r="V911" i="16"/>
  <c r="U912" i="16"/>
  <c r="W912" i="16" s="1"/>
  <c r="V912" i="16"/>
  <c r="U913" i="16"/>
  <c r="W913" i="16" s="1"/>
  <c r="V913" i="16"/>
  <c r="U914" i="16"/>
  <c r="W914" i="16" s="1"/>
  <c r="V914" i="16"/>
  <c r="U915" i="16"/>
  <c r="W915" i="16" s="1"/>
  <c r="V915" i="16"/>
  <c r="U916" i="16"/>
  <c r="W916" i="16" s="1"/>
  <c r="V916" i="16"/>
  <c r="U917" i="16"/>
  <c r="W917" i="16" s="1"/>
  <c r="V917" i="16"/>
  <c r="U918" i="16"/>
  <c r="W918" i="16" s="1"/>
  <c r="V918" i="16"/>
  <c r="U919" i="16"/>
  <c r="W919" i="16" s="1"/>
  <c r="V919" i="16"/>
  <c r="U920" i="16"/>
  <c r="W920" i="16" s="1"/>
  <c r="V920" i="16"/>
  <c r="U921" i="16"/>
  <c r="W921" i="16" s="1"/>
  <c r="V921" i="16"/>
  <c r="U922" i="16"/>
  <c r="W922" i="16" s="1"/>
  <c r="V922" i="16"/>
  <c r="U923" i="16"/>
  <c r="W923" i="16" s="1"/>
  <c r="V923" i="16"/>
  <c r="U924" i="16"/>
  <c r="W924" i="16" s="1"/>
  <c r="V924" i="16"/>
  <c r="U925" i="16"/>
  <c r="W925" i="16" s="1"/>
  <c r="V925" i="16"/>
  <c r="U926" i="16"/>
  <c r="W926" i="16" s="1"/>
  <c r="V926" i="16"/>
  <c r="U927" i="16"/>
  <c r="W927" i="16" s="1"/>
  <c r="V927" i="16"/>
  <c r="U928" i="16"/>
  <c r="W928" i="16" s="1"/>
  <c r="V928" i="16"/>
  <c r="V929" i="16"/>
  <c r="U929" i="16"/>
  <c r="W929" i="16" s="1"/>
  <c r="O2" i="8"/>
  <c r="P2" i="8" s="1"/>
  <c r="E2" i="8"/>
  <c r="I5" i="8"/>
  <c r="I6" i="8"/>
  <c r="I11" i="8"/>
  <c r="I18" i="8"/>
  <c r="I28" i="8"/>
  <c r="I29" i="8"/>
  <c r="I30"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2" i="8"/>
  <c r="E3" i="8"/>
  <c r="O3" i="8"/>
  <c r="P3" i="8" s="1"/>
  <c r="E4" i="8"/>
  <c r="O4" i="8"/>
  <c r="P4" i="8" s="1"/>
  <c r="E5" i="8"/>
  <c r="O5" i="8"/>
  <c r="P5" i="8" s="1"/>
  <c r="E6" i="8"/>
  <c r="O6" i="8"/>
  <c r="P6" i="8" s="1"/>
  <c r="E7" i="8"/>
  <c r="O7" i="8"/>
  <c r="P7" i="8" s="1"/>
  <c r="E8" i="8"/>
  <c r="O8" i="8"/>
  <c r="P8" i="8" s="1"/>
  <c r="E9" i="8"/>
  <c r="O9" i="8"/>
  <c r="P9" i="8" s="1"/>
  <c r="E10" i="8"/>
  <c r="O10" i="8"/>
  <c r="P10" i="8" s="1"/>
  <c r="E11" i="8"/>
  <c r="P11" i="8"/>
  <c r="O11" i="8"/>
  <c r="E12" i="8"/>
  <c r="O12" i="8"/>
  <c r="P12" i="8" s="1"/>
  <c r="E13" i="8"/>
  <c r="O13" i="8"/>
  <c r="P13" i="8" s="1"/>
  <c r="E14" i="8"/>
  <c r="O14" i="8"/>
  <c r="P14" i="8" s="1"/>
  <c r="E15" i="8"/>
  <c r="O15" i="8"/>
  <c r="P15" i="8" s="1"/>
  <c r="E16" i="8"/>
  <c r="O16" i="8"/>
  <c r="P16" i="8" s="1"/>
  <c r="E17" i="8"/>
  <c r="O17" i="8"/>
  <c r="P17" i="8" s="1"/>
  <c r="E18" i="8"/>
  <c r="O18" i="8"/>
  <c r="P18" i="8" s="1"/>
  <c r="E19" i="8"/>
  <c r="O19" i="8"/>
  <c r="P19" i="8" s="1"/>
  <c r="E20" i="8"/>
  <c r="O20" i="8"/>
  <c r="P20" i="8" s="1"/>
  <c r="E21" i="8"/>
  <c r="O21" i="8"/>
  <c r="P21" i="8" s="1"/>
  <c r="E22" i="8"/>
  <c r="O22" i="8"/>
  <c r="P22" i="8" s="1"/>
  <c r="E23" i="8"/>
  <c r="O23" i="8"/>
  <c r="P23" i="8" s="1"/>
  <c r="E24" i="8"/>
  <c r="O24" i="8"/>
  <c r="P24" i="8" s="1"/>
  <c r="E25" i="8"/>
  <c r="O25" i="8"/>
  <c r="P25" i="8" s="1"/>
  <c r="E26" i="8"/>
  <c r="O26" i="8"/>
  <c r="P26" i="8" s="1"/>
  <c r="E27" i="8"/>
  <c r="O27" i="8"/>
  <c r="P27" i="8" s="1"/>
  <c r="E28" i="8"/>
  <c r="O28" i="8"/>
  <c r="P28" i="8" s="1"/>
  <c r="E29" i="8"/>
  <c r="O29" i="8"/>
  <c r="P29" i="8" s="1"/>
  <c r="E30" i="8"/>
  <c r="O30" i="8"/>
  <c r="P30" i="8" s="1"/>
  <c r="E31" i="8"/>
  <c r="O31" i="8"/>
  <c r="P31" i="8" s="1"/>
  <c r="E32" i="8"/>
  <c r="O32" i="8"/>
  <c r="P32" i="8" s="1"/>
  <c r="E33" i="8"/>
  <c r="O33" i="8"/>
  <c r="P33" i="8" s="1"/>
  <c r="E34" i="8"/>
  <c r="O34" i="8"/>
  <c r="P34" i="8" s="1"/>
  <c r="E35" i="8"/>
  <c r="O35" i="8"/>
  <c r="P35" i="8" s="1"/>
  <c r="E36" i="8"/>
  <c r="O36" i="8"/>
  <c r="P36" i="8" s="1"/>
  <c r="E37" i="8"/>
  <c r="O37" i="8"/>
  <c r="P37" i="8" s="1"/>
  <c r="E38" i="8"/>
  <c r="O38" i="8"/>
  <c r="P38" i="8" s="1"/>
  <c r="E39" i="8"/>
  <c r="O39" i="8"/>
  <c r="P39" i="8" s="1"/>
  <c r="O40" i="8"/>
  <c r="P40" i="8" s="1"/>
  <c r="E41" i="8"/>
  <c r="O41" i="8"/>
  <c r="P41" i="8" s="1"/>
  <c r="E42" i="8"/>
  <c r="O42" i="8"/>
  <c r="P42" i="8" s="1"/>
  <c r="E43" i="8"/>
  <c r="O43" i="8"/>
  <c r="P43" i="8" s="1"/>
  <c r="E44" i="8"/>
  <c r="O44" i="8"/>
  <c r="P44" i="8" s="1"/>
  <c r="E45" i="8"/>
  <c r="O45" i="8"/>
  <c r="P45" i="8" s="1"/>
  <c r="E46" i="8"/>
  <c r="O46" i="8"/>
  <c r="P46" i="8" s="1"/>
  <c r="E47" i="8"/>
  <c r="O47" i="8"/>
  <c r="P47" i="8" s="1"/>
  <c r="E48" i="8"/>
  <c r="O48" i="8"/>
  <c r="P48" i="8" s="1"/>
  <c r="E49" i="8"/>
  <c r="O49" i="8"/>
  <c r="P49" i="8" s="1"/>
  <c r="E50" i="8"/>
  <c r="O50" i="8"/>
  <c r="P50" i="8" s="1"/>
  <c r="E51" i="8"/>
  <c r="O51" i="8"/>
  <c r="P51" i="8" s="1"/>
  <c r="E52" i="8"/>
  <c r="O52" i="8"/>
  <c r="P52" i="8" s="1"/>
  <c r="E53" i="8"/>
  <c r="O53" i="8"/>
  <c r="P53" i="8" s="1"/>
  <c r="E54" i="8"/>
  <c r="O54" i="8"/>
  <c r="P54" i="8" s="1"/>
  <c r="E55" i="8"/>
  <c r="O55" i="8"/>
  <c r="P55" i="8"/>
  <c r="E56" i="8"/>
  <c r="O56" i="8"/>
  <c r="P56" i="8" s="1"/>
  <c r="E57" i="8"/>
  <c r="O57" i="8"/>
  <c r="P57" i="8" s="1"/>
  <c r="E58" i="8"/>
  <c r="O58" i="8"/>
  <c r="P58" i="8" s="1"/>
  <c r="E59" i="8"/>
  <c r="O59" i="8"/>
  <c r="P59" i="8" s="1"/>
  <c r="E60" i="8"/>
  <c r="O60" i="8"/>
  <c r="P60" i="8" s="1"/>
  <c r="E61" i="8"/>
  <c r="O61" i="8"/>
  <c r="P61" i="8" s="1"/>
  <c r="I4" i="8"/>
  <c r="E40" i="8"/>
  <c r="I27" i="8"/>
  <c r="I24" i="8"/>
  <c r="I26" i="8"/>
  <c r="I31" i="8"/>
  <c r="I19" i="8"/>
  <c r="I20" i="8"/>
  <c r="B9" i="17"/>
  <c r="B11" i="17"/>
  <c r="J2" i="8" l="1"/>
  <c r="N2" i="8" s="1"/>
  <c r="K2" i="8"/>
  <c r="J3" i="8"/>
  <c r="K3" i="8"/>
  <c r="K4" i="8"/>
  <c r="J4" i="8"/>
  <c r="N4" i="8" s="1"/>
  <c r="K5" i="8"/>
  <c r="J5" i="8"/>
  <c r="N5" i="8" s="1"/>
  <c r="J6" i="8"/>
  <c r="N6" i="8" s="1"/>
  <c r="K6" i="8"/>
  <c r="K7" i="8"/>
  <c r="J7" i="8"/>
  <c r="N7" i="8" s="1"/>
  <c r="J8" i="8"/>
  <c r="N8" i="8" s="1"/>
  <c r="K8" i="8"/>
  <c r="K9" i="8"/>
  <c r="J9" i="8"/>
  <c r="N9" i="8" s="1"/>
  <c r="J10" i="8"/>
  <c r="N10" i="8" s="1"/>
  <c r="K10" i="8"/>
  <c r="J11" i="8"/>
  <c r="N11" i="8" s="1"/>
  <c r="K11" i="8"/>
  <c r="J12" i="8"/>
  <c r="N12" i="8" s="1"/>
  <c r="K12" i="8"/>
  <c r="K13" i="8"/>
  <c r="J13" i="8"/>
  <c r="N13" i="8" s="1"/>
  <c r="J14" i="8"/>
  <c r="N14" i="8" s="1"/>
  <c r="K14" i="8"/>
  <c r="K15" i="8"/>
  <c r="J15" i="8"/>
  <c r="N15" i="8" s="1"/>
  <c r="K16" i="8"/>
  <c r="J16" i="8"/>
  <c r="N16" i="8" s="1"/>
  <c r="J17" i="8"/>
  <c r="N17" i="8" s="1"/>
  <c r="K17" i="8"/>
  <c r="J18" i="8"/>
  <c r="N18" i="8" s="1"/>
  <c r="K18" i="8"/>
  <c r="J19" i="8"/>
  <c r="N19" i="8" s="1"/>
  <c r="K19" i="8"/>
  <c r="K20" i="8"/>
  <c r="J20" i="8"/>
  <c r="N20" i="8" s="1"/>
  <c r="K21" i="8"/>
  <c r="J21" i="8"/>
  <c r="N21" i="8" s="1"/>
  <c r="K22" i="8"/>
  <c r="J22" i="8"/>
  <c r="N22" i="8" s="1"/>
  <c r="K23" i="8"/>
  <c r="J23" i="8"/>
  <c r="N23" i="8" s="1"/>
  <c r="J24" i="8"/>
  <c r="N24" i="8" s="1"/>
  <c r="K24" i="8"/>
  <c r="J25" i="8"/>
  <c r="N25" i="8" s="1"/>
  <c r="K25" i="8"/>
  <c r="J26" i="8"/>
  <c r="N26" i="8" s="1"/>
  <c r="K26" i="8"/>
  <c r="J27" i="8"/>
  <c r="N27" i="8" s="1"/>
  <c r="K27" i="8"/>
  <c r="K28" i="8"/>
  <c r="J28" i="8"/>
  <c r="N28" i="8" s="1"/>
  <c r="J29" i="8"/>
  <c r="N29" i="8" s="1"/>
  <c r="K29" i="8"/>
  <c r="K30" i="8"/>
  <c r="J30" i="8"/>
  <c r="N30" i="8" s="1"/>
  <c r="K31" i="8"/>
  <c r="J31" i="8"/>
  <c r="N31" i="8" s="1"/>
  <c r="K32" i="8"/>
  <c r="J32" i="8"/>
  <c r="N32" i="8" s="1"/>
  <c r="J33" i="8"/>
  <c r="N33" i="8" s="1"/>
  <c r="K33" i="8"/>
  <c r="K34" i="8"/>
  <c r="J34" i="8"/>
  <c r="N34" i="8" s="1"/>
  <c r="K35" i="8"/>
  <c r="J35" i="8"/>
  <c r="N35" i="8" s="1"/>
  <c r="J36" i="8"/>
  <c r="N36" i="8" s="1"/>
  <c r="K36" i="8"/>
  <c r="J37" i="8"/>
  <c r="N37" i="8" s="1"/>
  <c r="K37" i="8"/>
  <c r="J38" i="8"/>
  <c r="N38" i="8" s="1"/>
  <c r="K38" i="8"/>
  <c r="K39" i="8"/>
  <c r="J39" i="8"/>
  <c r="N39" i="8" s="1"/>
  <c r="J41" i="8"/>
  <c r="N41" i="8" s="1"/>
  <c r="K41" i="8"/>
  <c r="K42" i="8"/>
  <c r="J42" i="8"/>
  <c r="N42" i="8" s="1"/>
  <c r="K43" i="8"/>
  <c r="J43" i="8"/>
  <c r="N43" i="8" s="1"/>
  <c r="K44" i="8"/>
  <c r="J44" i="8"/>
  <c r="N44" i="8" s="1"/>
  <c r="J45" i="8"/>
  <c r="N45" i="8" s="1"/>
  <c r="K45" i="8"/>
  <c r="J46" i="8"/>
  <c r="N46" i="8" s="1"/>
  <c r="K46" i="8"/>
  <c r="J47" i="8"/>
  <c r="N47" i="8" s="1"/>
  <c r="K47" i="8"/>
  <c r="K48" i="8"/>
  <c r="J48" i="8"/>
  <c r="N48" i="8" s="1"/>
  <c r="K49" i="8"/>
  <c r="J49" i="8"/>
  <c r="N49" i="8" s="1"/>
  <c r="K50" i="8"/>
  <c r="J50" i="8"/>
  <c r="N50" i="8" s="1"/>
  <c r="K51" i="8"/>
  <c r="J51" i="8"/>
  <c r="N51" i="8" s="1"/>
  <c r="J52" i="8"/>
  <c r="N52" i="8" s="1"/>
  <c r="K52" i="8"/>
  <c r="J53" i="8"/>
  <c r="N53" i="8" s="1"/>
  <c r="K53" i="8"/>
  <c r="J54" i="8"/>
  <c r="N54" i="8" s="1"/>
  <c r="K54" i="8"/>
  <c r="J55" i="8"/>
  <c r="N55" i="8" s="1"/>
  <c r="K55" i="8"/>
  <c r="K56" i="8"/>
  <c r="J56" i="8"/>
  <c r="N56" i="8" s="1"/>
  <c r="J57" i="8"/>
  <c r="N57" i="8" s="1"/>
  <c r="K57" i="8"/>
  <c r="K58" i="8"/>
  <c r="J58" i="8"/>
  <c r="N58" i="8" s="1"/>
  <c r="J59" i="8"/>
  <c r="N59" i="8" s="1"/>
  <c r="K59" i="8"/>
  <c r="J60" i="8"/>
  <c r="N60" i="8" s="1"/>
  <c r="K60" i="8"/>
  <c r="J61" i="8"/>
  <c r="N61" i="8" s="1"/>
  <c r="K61" i="8"/>
  <c r="B15" i="20"/>
  <c r="B13" i="20"/>
  <c r="B14" i="20"/>
  <c r="B16" i="20"/>
  <c r="B12" i="20"/>
  <c r="B7" i="20"/>
  <c r="J40" i="8"/>
  <c r="N40" i="8" s="1"/>
  <c r="K40" i="8"/>
  <c r="B4" i="20" l="1"/>
  <c r="N3" i="8"/>
  <c r="B5" i="20" s="1"/>
  <c r="B6" i="20"/>
  <c r="A2" i="21" a="1"/>
  <c r="F2" i="21" l="1" a="1"/>
  <c r="C2" i="21" a="1"/>
  <c r="D2" i="21" a="1"/>
  <c r="B2" i="21" a="1"/>
  <c r="E2" i="21" a="1"/>
  <c r="H2" i="21" l="1" a="1"/>
  <c r="G2" i="21" a="1"/>
  <c r="A20" i="20"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3D1672-C251-4D4B-B0C5-9B8BAC5AB867}" keepAlive="1" name="Query - Audit_Duplicate_OrderIDs" description="Connection to the 'Audit_Duplicate_OrderIDs' query in the workbook." type="5" refreshedVersion="8" background="1" saveData="1">
    <dbPr connection="Provider=Microsoft.Mashup.OleDb.1;Data Source=$Workbook$;Location=Audit_Duplicate_OrderIDs;Extended Properties=&quot;&quot;" command="SELECT * FROM [Audit_Duplicate_OrderIDs]"/>
  </connection>
  <connection id="2" xr16:uid="{2F5438D5-1240-4BB9-87AD-E17CA0AD896F}" keepAlive="1" name="Query - InventoryTable" description="Connection to the 'InventoryTable' query in the workbook." type="5" refreshedVersion="8" background="1" saveData="1">
    <dbPr connection="Provider=Microsoft.Mashup.OleDb.1;Data Source=$Workbook$;Location=InventoryTable;Extended Properties=&quot;&quot;" command="SELECT * FROM [InventoryTable]"/>
  </connection>
  <connection id="3" xr16:uid="{3625BE45-852E-45F9-97D3-74600EDB2213}" keepAlive="1" name="Query - InventoryTable (2)" description="Connection to the 'InventoryTable (2)' query in the workbook." type="5" refreshedVersion="0" background="1">
    <dbPr connection="Provider=Microsoft.Mashup.OleDb.1;Data Source=$Workbook$;Location=&quot;InventoryTable (2)&quot;;Extended Properties=&quot;&quot;" command="SELECT * FROM [InventoryTable (2)]"/>
  </connection>
  <connection id="4" xr16:uid="{5FC6BFAA-B36E-4C69-B69F-3299D98E7C56}" keepAlive="1" name="Query - ProductsTable" description="Connection to the 'ProductsTable' query in the workbook." type="5" refreshedVersion="8" background="1" saveData="1">
    <dbPr connection="Provider=Microsoft.Mashup.OleDb.1;Data Source=$Workbook$;Location=ProductsTable;Extended Properties=&quot;&quot;" command="SELECT * FROM [ProductsTable]"/>
  </connection>
  <connection id="5" xr16:uid="{22474409-0671-45E0-BBC1-29611E2DAECA}" keepAlive="1" name="Query - PurchaseOrdersTable" description="Connection to the 'PurchaseOrdersTable' query in the workbook." type="5" refreshedVersion="0" background="1">
    <dbPr connection="Provider=Microsoft.Mashup.OleDb.1;Data Source=$Workbook$;Location=PurchaseOrdersTable;Extended Properties=&quot;&quot;" command="SELECT * FROM [PurchaseOrdersTable]"/>
  </connection>
  <connection id="6" xr16:uid="{35F8A036-0B20-43BF-A8DE-20DBD0794045}" keepAlive="1" name="Query - PurchaseOrdersTable (2)" description="Connection to the 'PurchaseOrdersTable (2)' query in the workbook." type="5" refreshedVersion="8" background="1" saveData="1">
    <dbPr connection="Provider=Microsoft.Mashup.OleDb.1;Data Source=$Workbook$;Location=&quot;PurchaseOrdersTable (2)&quot;;Extended Properties=&quot;&quot;" command="SELECT * FROM [PurchaseOrdersTable (2)]"/>
  </connection>
  <connection id="7" xr16:uid="{30ECAFA6-5380-4A3E-B246-F390E29E4AAD}" keepAlive="1" name="Query - Sales_Analysis" description="Connection to the 'Sales_Analysis' query in the workbook." type="5" refreshedVersion="8" background="1" saveData="1">
    <dbPr connection="Provider=Microsoft.Mashup.OleDb.1;Data Source=$Workbook$;Location=Sales_Analysis;Extended Properties=&quot;&quot;" command="SELECT * FROM [Sales_Analysis]"/>
  </connection>
  <connection id="8" xr16:uid="{A6CF13F8-8786-4EC0-9312-985A7C687173}" keepAlive="1" name="Query - SalesTable" description="Connection to the 'SalesTable' query in the workbook." type="5" refreshedVersion="8" background="1" saveData="1">
    <dbPr connection="Provider=Microsoft.Mashup.OleDb.1;Data Source=$Workbook$;Location=SalesTable;Extended Properties=&quot;&quot;" command="SELECT * FROM [SalesTable]"/>
  </connection>
  <connection id="9" xr16:uid="{DDB5A241-50D1-493D-8867-847065A0F5D7}" keepAlive="1" name="Query - SuppliersTable" description="Connection to the 'SuppliersTable' query in the workbook." type="5" refreshedVersion="8" background="1" saveData="1">
    <dbPr connection="Provider=Microsoft.Mashup.OleDb.1;Data Source=$Workbook$;Location=SuppliersTable;Extended Properties=&quot;&quot;" command="SELECT * FROM [SuppliersTabl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<sst xmlns="http://schemas.openxmlformats.org/spreadsheetml/2006/main" count="63840" uniqueCount="3757">
  <si>
    <t>Supplier ID</t>
  </si>
  <si>
    <t>Supplier Name</t>
  </si>
  <si>
    <t>Specialty</t>
  </si>
  <si>
    <t>City</t>
  </si>
  <si>
    <t>State</t>
  </si>
  <si>
    <t>Lead Time Days</t>
  </si>
  <si>
    <t>On-Time Delivery Rate</t>
  </si>
  <si>
    <t>Minimum Order Value</t>
  </si>
  <si>
    <t>Payment Terms</t>
  </si>
  <si>
    <t>SUP-001</t>
  </si>
  <si>
    <t>Piedmont Home Goods</t>
  </si>
  <si>
    <t>Home &amp; Kitchen</t>
  </si>
  <si>
    <t>Charlotte</t>
  </si>
  <si>
    <t>NC</t>
  </si>
  <si>
    <t>Net 30</t>
  </si>
  <si>
    <t>SUP-002</t>
  </si>
  <si>
    <t>Blue Ridge Electronics</t>
  </si>
  <si>
    <t>Electronics</t>
  </si>
  <si>
    <t>Asheville</t>
  </si>
  <si>
    <t>SUP-003</t>
  </si>
  <si>
    <t>Summit Activewear</t>
  </si>
  <si>
    <t>Fitness</t>
  </si>
  <si>
    <t>Greenville</t>
  </si>
  <si>
    <t>SC</t>
  </si>
  <si>
    <t>Net 45</t>
  </si>
  <si>
    <t>SUP-004</t>
  </si>
  <si>
    <t>Harbor Office Supply</t>
  </si>
  <si>
    <t>Office</t>
  </si>
  <si>
    <t>Norfolk</t>
  </si>
  <si>
    <t>VA</t>
  </si>
  <si>
    <t>SUP-005</t>
  </si>
  <si>
    <t>Metro Lifestyle Brands</t>
  </si>
  <si>
    <t>Accessories</t>
  </si>
  <si>
    <t>Atlanta</t>
  </si>
  <si>
    <t>GA</t>
  </si>
  <si>
    <t>SUP-006</t>
  </si>
  <si>
    <t>Carolina Kitchen Co.</t>
  </si>
  <si>
    <t>Raleigh</t>
  </si>
  <si>
    <t>Net 15</t>
  </si>
  <si>
    <t>SUP-007</t>
  </si>
  <si>
    <t>Digital North Distribution</t>
  </si>
  <si>
    <t>Richmond</t>
  </si>
  <si>
    <t>SUP-008</t>
  </si>
  <si>
    <t>Peak Performance Supply</t>
  </si>
  <si>
    <t>Knoxville</t>
  </si>
  <si>
    <t>TN</t>
  </si>
  <si>
    <t>SUP-009</t>
  </si>
  <si>
    <t>PaperTrail Wholesale</t>
  </si>
  <si>
    <t>Columbia</t>
  </si>
  <si>
    <t>SUP-010</t>
  </si>
  <si>
    <t>Urban Carry Co.</t>
  </si>
  <si>
    <t>Nashville</t>
  </si>
  <si>
    <t>SUP-011</t>
  </si>
  <si>
    <t>Coastal Essentials</t>
  </si>
  <si>
    <t>Wilmington</t>
  </si>
  <si>
    <t>SUP-012</t>
  </si>
  <si>
    <t>Flex Gear Partners</t>
  </si>
  <si>
    <t>Roanoke</t>
  </si>
  <si>
    <t>SKU</t>
  </si>
  <si>
    <t>Product Name</t>
  </si>
  <si>
    <t>Category</t>
  </si>
  <si>
    <t>Preferred Supplier ID</t>
  </si>
  <si>
    <t>Unit Cost</t>
  </si>
  <si>
    <t>List Price</t>
  </si>
  <si>
    <t>Product Status</t>
  </si>
  <si>
    <t>Added Date</t>
  </si>
  <si>
    <t>SKU-0001</t>
  </si>
  <si>
    <t>Ceramic Dinnerware Set</t>
  </si>
  <si>
    <t>Active</t>
  </si>
  <si>
    <t>SKU-0002</t>
  </si>
  <si>
    <t>Insulated Water Bottle</t>
  </si>
  <si>
    <t>SKU-0003</t>
  </si>
  <si>
    <t>Nonstick Skillet</t>
  </si>
  <si>
    <t>SKU-0004</t>
  </si>
  <si>
    <t>Bamboo Cutting Board</t>
  </si>
  <si>
    <t>SKU-0005</t>
  </si>
  <si>
    <t>Glass Food Containers</t>
  </si>
  <si>
    <t>SKU-0006</t>
  </si>
  <si>
    <t>Kitchen Scale</t>
  </si>
  <si>
    <t>SKU-0007</t>
  </si>
  <si>
    <t>Cotton Bath Towels</t>
  </si>
  <si>
    <t>SKU-0008</t>
  </si>
  <si>
    <t>LED Desk Lamp</t>
  </si>
  <si>
    <t>SKU-0009</t>
  </si>
  <si>
    <t>Storage Bin Set</t>
  </si>
  <si>
    <t>SKU-0010</t>
  </si>
  <si>
    <t>Throw Blanket</t>
  </si>
  <si>
    <t>SKU-0011</t>
  </si>
  <si>
    <t>French Press</t>
  </si>
  <si>
    <t>SKU-0012</t>
  </si>
  <si>
    <t>Portable Blender</t>
  </si>
  <si>
    <t>Discontinued</t>
  </si>
  <si>
    <t>SKU-0013</t>
  </si>
  <si>
    <t>Wireless Earbuds</t>
  </si>
  <si>
    <t>SKU-0014</t>
  </si>
  <si>
    <t>USB-C Charging Cable</t>
  </si>
  <si>
    <t>SKU-0015</t>
  </si>
  <si>
    <t>Bluetooth Speaker</t>
  </si>
  <si>
    <t>SKU-0016</t>
  </si>
  <si>
    <t>Laptop Stand</t>
  </si>
  <si>
    <t>SKU-0017</t>
  </si>
  <si>
    <t>Wireless Mouse</t>
  </si>
  <si>
    <t>SKU-0018</t>
  </si>
  <si>
    <t>Portable Power Bank</t>
  </si>
  <si>
    <t>SKU-0019</t>
  </si>
  <si>
    <t>Webcam HD</t>
  </si>
  <si>
    <t>SKU-0020</t>
  </si>
  <si>
    <t>Mechanical Keyboard</t>
  </si>
  <si>
    <t>SKU-0021</t>
  </si>
  <si>
    <t>Smart Plug 2-Pack</t>
  </si>
  <si>
    <t>SKU-0022</t>
  </si>
  <si>
    <t>USB-C Hub</t>
  </si>
  <si>
    <t>SKU-0023</t>
  </si>
  <si>
    <t>Mini Projector</t>
  </si>
  <si>
    <t>SKU-0024</t>
  </si>
  <si>
    <t>Phone Charging Dock</t>
  </si>
  <si>
    <t>SKU-0025</t>
  </si>
  <si>
    <t>Yoga Mat</t>
  </si>
  <si>
    <t>SKU-0026</t>
  </si>
  <si>
    <t>Resistance Band Kit</t>
  </si>
  <si>
    <t>SKU-0027</t>
  </si>
  <si>
    <t>Foam Roller</t>
  </si>
  <si>
    <t>SKU-0028</t>
  </si>
  <si>
    <t>Jump Rope</t>
  </si>
  <si>
    <t>SKU-0029</t>
  </si>
  <si>
    <t>Adjustable Dumbbell</t>
  </si>
  <si>
    <t>SKU-0030</t>
  </si>
  <si>
    <t>Workout Gloves</t>
  </si>
  <si>
    <t>SKU-0031</t>
  </si>
  <si>
    <t>Fitness Tracker Strap</t>
  </si>
  <si>
    <t>SKU-0032</t>
  </si>
  <si>
    <t>Kettlebell 15 lb</t>
  </si>
  <si>
    <t>SKU-0033</t>
  </si>
  <si>
    <t>Training Cone Set</t>
  </si>
  <si>
    <t>SKU-0034</t>
  </si>
  <si>
    <t>Gym Duffel Bag</t>
  </si>
  <si>
    <t>SKU-0035</t>
  </si>
  <si>
    <t>Massage Ball</t>
  </si>
  <si>
    <t>SKU-0036</t>
  </si>
  <si>
    <t>Stretching Strap</t>
  </si>
  <si>
    <t>SKU-0037</t>
  </si>
  <si>
    <t>Notebook 3-Pack</t>
  </si>
  <si>
    <t>SKU-0038</t>
  </si>
  <si>
    <t>Gel Pen Set</t>
  </si>
  <si>
    <t>SKU-0039</t>
  </si>
  <si>
    <t>Desk Organizer</t>
  </si>
  <si>
    <t>SKU-0040</t>
  </si>
  <si>
    <t>Laptop Sleeve</t>
  </si>
  <si>
    <t>SKU-0041</t>
  </si>
  <si>
    <t>Whiteboard Planner</t>
  </si>
  <si>
    <t>SKU-0042</t>
  </si>
  <si>
    <t>Document Folder Set</t>
  </si>
  <si>
    <t>SKU-0043</t>
  </si>
  <si>
    <t>Ergonomic Wrist Rest</t>
  </si>
  <si>
    <t>SKU-0044</t>
  </si>
  <si>
    <t>Monitor Riser</t>
  </si>
  <si>
    <t>SKU-0045</t>
  </si>
  <si>
    <t>Sticky Note Bundle</t>
  </si>
  <si>
    <t>SKU-0046</t>
  </si>
  <si>
    <t>Desktop Calculator</t>
  </si>
  <si>
    <t>SKU-0047</t>
  </si>
  <si>
    <t>Printer Paper Ream</t>
  </si>
  <si>
    <t>SKU-0048</t>
  </si>
  <si>
    <t>Index Card Pack</t>
  </si>
  <si>
    <t>SKU-0049</t>
  </si>
  <si>
    <t>Canvas Tote Bag</t>
  </si>
  <si>
    <t>SKU-0050</t>
  </si>
  <si>
    <t>Travel Backpack</t>
  </si>
  <si>
    <t>SKU-0051</t>
  </si>
  <si>
    <t>Compact Umbrella</t>
  </si>
  <si>
    <t>SKU-0052</t>
  </si>
  <si>
    <t>Sunglasses</t>
  </si>
  <si>
    <t>SKU-0053</t>
  </si>
  <si>
    <t>Reusable Lunch Bag</t>
  </si>
  <si>
    <t>SKU-0054</t>
  </si>
  <si>
    <t>Travel Organizer</t>
  </si>
  <si>
    <t>SKU-0055</t>
  </si>
  <si>
    <t>Phone Case</t>
  </si>
  <si>
    <t>SKU-0056</t>
  </si>
  <si>
    <t>Keychain Set</t>
  </si>
  <si>
    <t>SKU-0057</t>
  </si>
  <si>
    <t>Crossbody Bag</t>
  </si>
  <si>
    <t>SKU-0058</t>
  </si>
  <si>
    <t>Card Wallet</t>
  </si>
  <si>
    <t>SKU-0059</t>
  </si>
  <si>
    <t>Packing Cubes</t>
  </si>
  <si>
    <t>SKU-0060</t>
  </si>
  <si>
    <t>Luggage Tag Set</t>
  </si>
  <si>
    <t>On-Hand Units</t>
  </si>
  <si>
    <t>Safety Stock Units</t>
  </si>
  <si>
    <t>Target Stock Units</t>
  </si>
  <si>
    <t>Est. Daily Demand</t>
  </si>
  <si>
    <t>Snapshot Date</t>
  </si>
  <si>
    <t>On-Order Units</t>
  </si>
  <si>
    <t>Reserved Units</t>
  </si>
  <si>
    <t>Order ID</t>
  </si>
  <si>
    <t>Order Date</t>
  </si>
  <si>
    <t>Quantity</t>
  </si>
  <si>
    <t>Unit Selling Price</t>
  </si>
  <si>
    <t>Discount Pct</t>
  </si>
  <si>
    <t>Shipping Revenue</t>
  </si>
  <si>
    <t>Sales Channel</t>
  </si>
  <si>
    <t>Market</t>
  </si>
  <si>
    <t>Customer Segment</t>
  </si>
  <si>
    <t>Order Status</t>
  </si>
  <si>
    <t>Customer ID</t>
  </si>
  <si>
    <t>ORD-000021</t>
  </si>
  <si>
    <t>Retail Store</t>
  </si>
  <si>
    <t>Consumer</t>
  </si>
  <si>
    <t>Completed</t>
  </si>
  <si>
    <t>CUST-1010</t>
  </si>
  <si>
    <t>ORD-000298</t>
  </si>
  <si>
    <t>Online Store</t>
  </si>
  <si>
    <t>Corporate</t>
  </si>
  <si>
    <t>CUST-1289</t>
  </si>
  <si>
    <t>ORD-000479</t>
  </si>
  <si>
    <t>Marketplace</t>
  </si>
  <si>
    <t>Small Business</t>
  </si>
  <si>
    <t>CUST-1499</t>
  </si>
  <si>
    <t>ORD-001785</t>
  </si>
  <si>
    <t>CUST-1336</t>
  </si>
  <si>
    <t>ORD-001801</t>
  </si>
  <si>
    <t>CUST-1587</t>
  </si>
  <si>
    <t>ORD-002080</t>
  </si>
  <si>
    <t>Greensboro</t>
  </si>
  <si>
    <t>CUST-1525</t>
  </si>
  <si>
    <t>ORD-000270</t>
  </si>
  <si>
    <t>CUST-1131</t>
  </si>
  <si>
    <t>ORD-000937</t>
  </si>
  <si>
    <t>CUST-1580</t>
  </si>
  <si>
    <t>ORD-001847</t>
  </si>
  <si>
    <t>CUST-1174</t>
  </si>
  <si>
    <t>ORD-002390</t>
  </si>
  <si>
    <t>CUST-1497</t>
  </si>
  <si>
    <t>ORD-002492</t>
  </si>
  <si>
    <t>CUST-1530</t>
  </si>
  <si>
    <t>ORD-001000</t>
  </si>
  <si>
    <t>CUST-1069</t>
  </si>
  <si>
    <t>ORD-001109</t>
  </si>
  <si>
    <t>CUST-1023</t>
  </si>
  <si>
    <t>ORD-001126</t>
  </si>
  <si>
    <t>CUST-1050</t>
  </si>
  <si>
    <t>ORD-001384</t>
  </si>
  <si>
    <t>CUST-1553</t>
  </si>
  <si>
    <t>ORD-001459</t>
  </si>
  <si>
    <t>CUST-1433</t>
  </si>
  <si>
    <t>ORD-001596</t>
  </si>
  <si>
    <t>CUST-1508</t>
  </si>
  <si>
    <t>ORD-001788</t>
  </si>
  <si>
    <t>CUST-1228</t>
  </si>
  <si>
    <t>ORD-002119</t>
  </si>
  <si>
    <t>CUST-1121</t>
  </si>
  <si>
    <t>ORD-000261</t>
  </si>
  <si>
    <t>CUST-1526</t>
  </si>
  <si>
    <t>ORD-000367</t>
  </si>
  <si>
    <t>CUST-1489</t>
  </si>
  <si>
    <t>ORD-000597</t>
  </si>
  <si>
    <t>CUST-1332</t>
  </si>
  <si>
    <t>ORD-001151</t>
  </si>
  <si>
    <t>CUST-1230</t>
  </si>
  <si>
    <t>ORD-001894</t>
  </si>
  <si>
    <t>CUST-1397</t>
  </si>
  <si>
    <t>ORD-002054</t>
  </si>
  <si>
    <t>CUST-1198</t>
  </si>
  <si>
    <t>ORD-002456</t>
  </si>
  <si>
    <t>CUST-1182</t>
  </si>
  <si>
    <t>ORD-000018</t>
  </si>
  <si>
    <t>CUST-1478</t>
  </si>
  <si>
    <t>ORD-000236</t>
  </si>
  <si>
    <t>CUST-1320</t>
  </si>
  <si>
    <t>ORD-000971</t>
  </si>
  <si>
    <t>CUST-1315</t>
  </si>
  <si>
    <t>ORD-001656</t>
  </si>
  <si>
    <t>CUST-1088</t>
  </si>
  <si>
    <t>ORD-001821</t>
  </si>
  <si>
    <t>CUST-1402</t>
  </si>
  <si>
    <t>ORD-002027</t>
  </si>
  <si>
    <t>CUST-1035</t>
  </si>
  <si>
    <t>ORD-002223</t>
  </si>
  <si>
    <t>CUST-1118</t>
  </si>
  <si>
    <t>ORD-002393</t>
  </si>
  <si>
    <t>Cancelled</t>
  </si>
  <si>
    <t>CUST-1186</t>
  </si>
  <si>
    <t>ORD-000065</t>
  </si>
  <si>
    <t>CUST-1299</t>
  </si>
  <si>
    <t>ORD-000352</t>
  </si>
  <si>
    <t>CUST-1093</t>
  </si>
  <si>
    <t>ORD-000508</t>
  </si>
  <si>
    <t>CUST-1598</t>
  </si>
  <si>
    <t>ORD-002245</t>
  </si>
  <si>
    <t>CUST-1181</t>
  </si>
  <si>
    <t>ORD-000156</t>
  </si>
  <si>
    <t>CUST-1317</t>
  </si>
  <si>
    <t>ORD-000177</t>
  </si>
  <si>
    <t>ORD-000978</t>
  </si>
  <si>
    <t>ORD-000982</t>
  </si>
  <si>
    <t>CUST-1190</t>
  </si>
  <si>
    <t>ORD-001506</t>
  </si>
  <si>
    <t>CUST-1199</t>
  </si>
  <si>
    <t>ORD-002426</t>
  </si>
  <si>
    <t>CUST-1532</t>
  </si>
  <si>
    <t>ORD-000077</t>
  </si>
  <si>
    <t>CUST-1217</t>
  </si>
  <si>
    <t>ORD-000086</t>
  </si>
  <si>
    <t>Returned</t>
  </si>
  <si>
    <t>ORD-001630</t>
  </si>
  <si>
    <t>CUST-1468</t>
  </si>
  <si>
    <t>ORD-001824</t>
  </si>
  <si>
    <t>CUST-1193</t>
  </si>
  <si>
    <t>ORD-001900</t>
  </si>
  <si>
    <t>CUST-1507</t>
  </si>
  <si>
    <t>ORD-002165</t>
  </si>
  <si>
    <t>CUST-1316</t>
  </si>
  <si>
    <t>ORD-000190</t>
  </si>
  <si>
    <t>ORD-000583</t>
  </si>
  <si>
    <t>CUST-1152</t>
  </si>
  <si>
    <t>ORD-000685</t>
  </si>
  <si>
    <t>CUST-1224</t>
  </si>
  <si>
    <t>ORD-000728</t>
  </si>
  <si>
    <t>CUST-1556</t>
  </si>
  <si>
    <t>ORD-001016</t>
  </si>
  <si>
    <t>CUST-1137</t>
  </si>
  <si>
    <t>ORD-001027</t>
  </si>
  <si>
    <t>CUST-1573</t>
  </si>
  <si>
    <t>ORD-001310</t>
  </si>
  <si>
    <t>CUST-1115</t>
  </si>
  <si>
    <t>ORD-001426</t>
  </si>
  <si>
    <t>CUST-1065</t>
  </si>
  <si>
    <t>ORD-002015</t>
  </si>
  <si>
    <t>CUST-1423</t>
  </si>
  <si>
    <t>ORD-000946</t>
  </si>
  <si>
    <t>CUST-1293</t>
  </si>
  <si>
    <t>ORD-001822</t>
  </si>
  <si>
    <t>CUST-1412</t>
  </si>
  <si>
    <t>ORD-001954</t>
  </si>
  <si>
    <t>CUST-1384</t>
  </si>
  <si>
    <t>ORD-001966</t>
  </si>
  <si>
    <t>CUST-1306</t>
  </si>
  <si>
    <t>ORD-002395</t>
  </si>
  <si>
    <t>CUST-1339</t>
  </si>
  <si>
    <t>ORD-002409</t>
  </si>
  <si>
    <t>ORD-002418</t>
  </si>
  <si>
    <t>CUST-1457</t>
  </si>
  <si>
    <t>ORD-000060</t>
  </si>
  <si>
    <t>CUST-1117</t>
  </si>
  <si>
    <t>ORD-000203</t>
  </si>
  <si>
    <t>CUST-1096</t>
  </si>
  <si>
    <t>ORD-000997</t>
  </si>
  <si>
    <t>CUST-1535</t>
  </si>
  <si>
    <t>ORD-001619</t>
  </si>
  <si>
    <t>CUST-1372</t>
  </si>
  <si>
    <t>ORD-002285</t>
  </si>
  <si>
    <t>CUST-1578</t>
  </si>
  <si>
    <t>ORD-000061</t>
  </si>
  <si>
    <t>CUST-1302</t>
  </si>
  <si>
    <t>ORD-000396</t>
  </si>
  <si>
    <t>CUST-1020</t>
  </si>
  <si>
    <t>ORD-000523</t>
  </si>
  <si>
    <t>CUST-1481</t>
  </si>
  <si>
    <t>ORD-000760</t>
  </si>
  <si>
    <t>CUST-1257</t>
  </si>
  <si>
    <t>ORD-000973</t>
  </si>
  <si>
    <t>ORD-001119</t>
  </si>
  <si>
    <t>CUST-1479</t>
  </si>
  <si>
    <t>ORD-001133</t>
  </si>
  <si>
    <t>CUST-1421</t>
  </si>
  <si>
    <t>ORD-001155</t>
  </si>
  <si>
    <t>CUST-1272</t>
  </si>
  <si>
    <t>ORD-001371</t>
  </si>
  <si>
    <t>CUST-1464</t>
  </si>
  <si>
    <t>ORD-001622</t>
  </si>
  <si>
    <t>CUST-1496</t>
  </si>
  <si>
    <t>ORD-001636</t>
  </si>
  <si>
    <t>CUST-1200</t>
  </si>
  <si>
    <t>ORD-001767</t>
  </si>
  <si>
    <t>CUST-1584</t>
  </si>
  <si>
    <t>ORD-002019</t>
  </si>
  <si>
    <t>CUST-1175</t>
  </si>
  <si>
    <t>ORD-002024</t>
  </si>
  <si>
    <t>CUST-1436</t>
  </si>
  <si>
    <t>ORD-000642</t>
  </si>
  <si>
    <t>CUST-1480</t>
  </si>
  <si>
    <t>ORD-000735</t>
  </si>
  <si>
    <t>CUST-1017</t>
  </si>
  <si>
    <t>ORD-001274</t>
  </si>
  <si>
    <t>ORD-001370</t>
  </si>
  <si>
    <t>CUST-1142</t>
  </si>
  <si>
    <t>ORD-001599</t>
  </si>
  <si>
    <t>CUST-1279</t>
  </si>
  <si>
    <t>ORD-001933</t>
  </si>
  <si>
    <t>ORD-002213</t>
  </si>
  <si>
    <t>ORD-000877</t>
  </si>
  <si>
    <t>CUST-1151</t>
  </si>
  <si>
    <t>ORD-000879</t>
  </si>
  <si>
    <t>ORD-001296</t>
  </si>
  <si>
    <t>ORD-002229</t>
  </si>
  <si>
    <t>CUST-1370</t>
  </si>
  <si>
    <t>ORD-002262</t>
  </si>
  <si>
    <t>ORD-000411</t>
  </si>
  <si>
    <t>CUST-1547</t>
  </si>
  <si>
    <t>ORD-001271</t>
  </si>
  <si>
    <t>ORD-001601</t>
  </si>
  <si>
    <t>CUST-1275</t>
  </si>
  <si>
    <t>ORD-002386</t>
  </si>
  <si>
    <t>CUST-1249</t>
  </si>
  <si>
    <t>ORD-000859</t>
  </si>
  <si>
    <t>CUST-1094</t>
  </si>
  <si>
    <t>ORD-000895</t>
  </si>
  <si>
    <t>CUST-1167</t>
  </si>
  <si>
    <t>ORD-001632</t>
  </si>
  <si>
    <t>CUST-1296</t>
  </si>
  <si>
    <t>ORD-002164</t>
  </si>
  <si>
    <t>CUST-1172</t>
  </si>
  <si>
    <t>ORD-000846</t>
  </si>
  <si>
    <t>CUST-1141</t>
  </si>
  <si>
    <t>ORD-001533</t>
  </si>
  <si>
    <t>CUST-1218</t>
  </si>
  <si>
    <t>ORD-001741</t>
  </si>
  <si>
    <t>CUST-1244</t>
  </si>
  <si>
    <t>ORD-001828</t>
  </si>
  <si>
    <t>CUST-1084</t>
  </si>
  <si>
    <t>ORD-001893</t>
  </si>
  <si>
    <t>CUST-1007</t>
  </si>
  <si>
    <t>ORD-001961</t>
  </si>
  <si>
    <t>CUST-1154</t>
  </si>
  <si>
    <t>ORD-001967</t>
  </si>
  <si>
    <t>CUST-1350</t>
  </si>
  <si>
    <t>ORD-000026</t>
  </si>
  <si>
    <t>CUST-1025</t>
  </si>
  <si>
    <t>ORD-000394</t>
  </si>
  <si>
    <t>ORD-000816</t>
  </si>
  <si>
    <t>CUST-1399</t>
  </si>
  <si>
    <t>ORD-000887</t>
  </si>
  <si>
    <t>CUST-1262</t>
  </si>
  <si>
    <t>ORD-001492</t>
  </si>
  <si>
    <t>CUST-1388</t>
  </si>
  <si>
    <t>ORD-000194</t>
  </si>
  <si>
    <t>CUST-1044</t>
  </si>
  <si>
    <t>ORD-000489</t>
  </si>
  <si>
    <t>CUST-1367</t>
  </si>
  <si>
    <t>ORD-000606</t>
  </si>
  <si>
    <t>CUST-1292</t>
  </si>
  <si>
    <t>ORD-001299</t>
  </si>
  <si>
    <t>CUST-1159</t>
  </si>
  <si>
    <t>ORD-001423</t>
  </si>
  <si>
    <t>CUST-1237</t>
  </si>
  <si>
    <t>ORD-001499</t>
  </si>
  <si>
    <t>CUST-1240</t>
  </si>
  <si>
    <t>ORD-001704</t>
  </si>
  <si>
    <t>CUST-1113</t>
  </si>
  <si>
    <t>ORD-002462</t>
  </si>
  <si>
    <t>CUST-1236</t>
  </si>
  <si>
    <t>ORD-000315</t>
  </si>
  <si>
    <t>CUST-1049</t>
  </si>
  <si>
    <t>ORD-000761</t>
  </si>
  <si>
    <t>CUST-1365</t>
  </si>
  <si>
    <t>ORD-001125</t>
  </si>
  <si>
    <t>ORD-002337</t>
  </si>
  <si>
    <t>ORD-000425</t>
  </si>
  <si>
    <t>CUST-1045</t>
  </si>
  <si>
    <t>ORD-000588</t>
  </si>
  <si>
    <t>CUST-1312</t>
  </si>
  <si>
    <t>ORD-000612</t>
  </si>
  <si>
    <t>CUST-1395</t>
  </si>
  <si>
    <t>ORD-000818</t>
  </si>
  <si>
    <t>CUST-1451</t>
  </si>
  <si>
    <t>ORD-000975</t>
  </si>
  <si>
    <t>CUST-1110</t>
  </si>
  <si>
    <t>ORD-001607</t>
  </si>
  <si>
    <t>CUST-1429</t>
  </si>
  <si>
    <t>ORD-001661</t>
  </si>
  <si>
    <t>CUST-1357</t>
  </si>
  <si>
    <t>ORD-001721</t>
  </si>
  <si>
    <t>CUST-1575</t>
  </si>
  <si>
    <t>ORD-002047</t>
  </si>
  <si>
    <t>CUST-1484</t>
  </si>
  <si>
    <t>ORD-002288</t>
  </si>
  <si>
    <t>CUST-1042</t>
  </si>
  <si>
    <t>ORD-000201</t>
  </si>
  <si>
    <t>CUST-1426</t>
  </si>
  <si>
    <t>ORD-000371</t>
  </si>
  <si>
    <t>CUST-1120</t>
  </si>
  <si>
    <t>ORD-001135</t>
  </si>
  <si>
    <t>ORD-001405</t>
  </si>
  <si>
    <t>CUST-1051</t>
  </si>
  <si>
    <t>ORD-001433</t>
  </si>
  <si>
    <t>CUST-1077</t>
  </si>
  <si>
    <t>ORD-001608</t>
  </si>
  <si>
    <t>CUST-1495</t>
  </si>
  <si>
    <t>ORD-001654</t>
  </si>
  <si>
    <t>CUST-1594</t>
  </si>
  <si>
    <t>ORD-001720</t>
  </si>
  <si>
    <t>CUST-1371</t>
  </si>
  <si>
    <t>ORD-001779</t>
  </si>
  <si>
    <t>CUST-1335</t>
  </si>
  <si>
    <t>ORD-001811</t>
  </si>
  <si>
    <t>ORD-001937</t>
  </si>
  <si>
    <t>CUST-1168</t>
  </si>
  <si>
    <t>ORD-001977</t>
  </si>
  <si>
    <t>CUST-1551</t>
  </si>
  <si>
    <t>ORD-002302</t>
  </si>
  <si>
    <t>CUST-1338</t>
  </si>
  <si>
    <t>ORD-002332</t>
  </si>
  <si>
    <t>CUST-1295</t>
  </si>
  <si>
    <t>ORD-001129</t>
  </si>
  <si>
    <t>CUST-1469</t>
  </si>
  <si>
    <t>ORD-001345</t>
  </si>
  <si>
    <t>CUST-1353</t>
  </si>
  <si>
    <t>ORD-001463</t>
  </si>
  <si>
    <t>CUST-1321</t>
  </si>
  <si>
    <t>ORD-001580</t>
  </si>
  <si>
    <t>ORD-002413</t>
  </si>
  <si>
    <t>CUST-1592</t>
  </si>
  <si>
    <t>ORD-000246</t>
  </si>
  <si>
    <t>ORD-000809</t>
  </si>
  <si>
    <t>CUST-1407</t>
  </si>
  <si>
    <t>ORD-000923</t>
  </si>
  <si>
    <t>CUST-1294</t>
  </si>
  <si>
    <t>ORD-001886</t>
  </si>
  <si>
    <t>CUST-1201</t>
  </si>
  <si>
    <t>ORD-001951</t>
  </si>
  <si>
    <t>CUST-1170</t>
  </si>
  <si>
    <t>ORD-002406</t>
  </si>
  <si>
    <t>CUST-1444</t>
  </si>
  <si>
    <t>ORD-000364</t>
  </si>
  <si>
    <t>CUST-1521</t>
  </si>
  <si>
    <t>ORD-000475</t>
  </si>
  <si>
    <t>ORD-000915</t>
  </si>
  <si>
    <t>ORD-001350</t>
  </si>
  <si>
    <t>CUST-1277</t>
  </si>
  <si>
    <t>ORD-001781</t>
  </si>
  <si>
    <t>CUST-1537</t>
  </si>
  <si>
    <t>ORD-002225</t>
  </si>
  <si>
    <t>CUST-1169</t>
  </si>
  <si>
    <t>ORD-000017</t>
  </si>
  <si>
    <t>CUST-1346</t>
  </si>
  <si>
    <t>ORD-000722</t>
  </si>
  <si>
    <t>ORD-001340</t>
  </si>
  <si>
    <t>ORD-002266</t>
  </si>
  <si>
    <t>CUST-1111</t>
  </si>
  <si>
    <t>ORD-002433</t>
  </si>
  <si>
    <t>CUST-1550</t>
  </si>
  <si>
    <t>ORD-002499</t>
  </si>
  <si>
    <t>CUST-1079</t>
  </si>
  <si>
    <t>ORD-000483</t>
  </si>
  <si>
    <t>CUST-1072</t>
  </si>
  <si>
    <t>ORD-000534</t>
  </si>
  <si>
    <t>CUST-1347</t>
  </si>
  <si>
    <t>ORD-000993</t>
  </si>
  <si>
    <t>CUST-1599</t>
  </si>
  <si>
    <t>ORD-001555</t>
  </si>
  <si>
    <t>CUST-1191</t>
  </si>
  <si>
    <t>ORD-001872</t>
  </si>
  <si>
    <t>CUST-1358</t>
  </si>
  <si>
    <t>ORD-002162</t>
  </si>
  <si>
    <t>CUST-1187</t>
  </si>
  <si>
    <t>ORD-002353</t>
  </si>
  <si>
    <t>CUST-1570</t>
  </si>
  <si>
    <t>ORD-001693</t>
  </si>
  <si>
    <t>CUST-1250</t>
  </si>
  <si>
    <t>ORD-001696</t>
  </si>
  <si>
    <t>CUST-1376</t>
  </si>
  <si>
    <t>ORD-001866</t>
  </si>
  <si>
    <t>CUST-1165</t>
  </si>
  <si>
    <t>ORD-001905</t>
  </si>
  <si>
    <t>CUST-1256</t>
  </si>
  <si>
    <t>ORD-002191</t>
  </si>
  <si>
    <t>CUST-1453</t>
  </si>
  <si>
    <t>ORD-002308</t>
  </si>
  <si>
    <t>CUST-1091</t>
  </si>
  <si>
    <t>ORD-000444</t>
  </si>
  <si>
    <t>CUST-1144</t>
  </si>
  <si>
    <t>ORD-000836</t>
  </si>
  <si>
    <t>CUST-1123</t>
  </si>
  <si>
    <t>ORD-001281</t>
  </si>
  <si>
    <t>CUST-1492</t>
  </si>
  <si>
    <t>ORD-001882</t>
  </si>
  <si>
    <t>CUST-1490</t>
  </si>
  <si>
    <t>ORD-002017</t>
  </si>
  <si>
    <t>CUST-1267</t>
  </si>
  <si>
    <t>ORD-002324</t>
  </si>
  <si>
    <t>ORD-000639</t>
  </si>
  <si>
    <t>ORD-000869</t>
  </si>
  <si>
    <t>CUST-1000</t>
  </si>
  <si>
    <t>ORD-001666</t>
  </si>
  <si>
    <t>CUST-1501</t>
  </si>
  <si>
    <t>ORD-002023</t>
  </si>
  <si>
    <t>CUST-1265</t>
  </si>
  <si>
    <t>ORD-000013</t>
  </si>
  <si>
    <t>CUST-1574</t>
  </si>
  <si>
    <t>ORD-000042</t>
  </si>
  <si>
    <t>ORD-000789</t>
  </si>
  <si>
    <t>ORD-000876</t>
  </si>
  <si>
    <t>CUST-1597</t>
  </si>
  <si>
    <t>ORD-001049</t>
  </si>
  <si>
    <t>CUST-1538</t>
  </si>
  <si>
    <t>ORD-001416</t>
  </si>
  <si>
    <t>CUST-1008</t>
  </si>
  <si>
    <t>ORD-001446</t>
  </si>
  <si>
    <t>ORD-001570</t>
  </si>
  <si>
    <t>CUST-1080</t>
  </si>
  <si>
    <t>ORD-000008</t>
  </si>
  <si>
    <t>CUST-1297</t>
  </si>
  <si>
    <t>ORD-000092</t>
  </si>
  <si>
    <t>CUST-1375</t>
  </si>
  <si>
    <t>ORD-000546</t>
  </si>
  <si>
    <t>ORD-000883</t>
  </si>
  <si>
    <t>CUST-1046</t>
  </si>
  <si>
    <t>ORD-001329</t>
  </si>
  <si>
    <t>ORD-001497</t>
  </si>
  <si>
    <t>ORD-002125</t>
  </si>
  <si>
    <t>CUST-1589</t>
  </si>
  <si>
    <t>ORD-000458</t>
  </si>
  <si>
    <t>CUST-1195</t>
  </si>
  <si>
    <t>ORD-000649</t>
  </si>
  <si>
    <t>CUST-1097</t>
  </si>
  <si>
    <t>ORD-000680</t>
  </si>
  <si>
    <t>ORD-000731</t>
  </si>
  <si>
    <t>CUST-1477</t>
  </si>
  <si>
    <t>ORD-000797</t>
  </si>
  <si>
    <t>CUST-1382</t>
  </si>
  <si>
    <t>ORD-001327</t>
  </si>
  <si>
    <t>ORD-001640</t>
  </si>
  <si>
    <t>ORD-002369</t>
  </si>
  <si>
    <t>CUST-1511</t>
  </si>
  <si>
    <t>ORD-000058</t>
  </si>
  <si>
    <t>CUST-1557</t>
  </si>
  <si>
    <t>ORD-000551</t>
  </si>
  <si>
    <t>CUST-1030</t>
  </si>
  <si>
    <t>ORD-000849</t>
  </si>
  <si>
    <t>CUST-1559</t>
  </si>
  <si>
    <t>ORD-001094</t>
  </si>
  <si>
    <t>ORD-001323</t>
  </si>
  <si>
    <t>CUST-1534</t>
  </si>
  <si>
    <t>ORD-001397</t>
  </si>
  <si>
    <t>CUST-1463</t>
  </si>
  <si>
    <t>ORD-001469</t>
  </si>
  <si>
    <t>CUST-1441</t>
  </si>
  <si>
    <t>ORD-001587</t>
  </si>
  <si>
    <t>CUST-1024</t>
  </si>
  <si>
    <t>ORD-001680</t>
  </si>
  <si>
    <t>ORD-001858</t>
  </si>
  <si>
    <t>CUST-1011</t>
  </si>
  <si>
    <t>ORD-002359</t>
  </si>
  <si>
    <t>ORD-000070</t>
  </si>
  <si>
    <t>CUST-1227</t>
  </si>
  <si>
    <t>ORD-000343</t>
  </si>
  <si>
    <t>CUST-1136</t>
  </si>
  <si>
    <t>ORD-001279</t>
  </si>
  <si>
    <t>CUST-1082</t>
  </si>
  <si>
    <t>ORD-001344</t>
  </si>
  <si>
    <t>CUST-1583</t>
  </si>
  <si>
    <t>ORD-001635</t>
  </si>
  <si>
    <t>ORD-001700</t>
  </si>
  <si>
    <t>CUST-1162</t>
  </si>
  <si>
    <t>ORD-000320</t>
  </si>
  <si>
    <t>CUST-1068</t>
  </si>
  <si>
    <t>ORD-000737</t>
  </si>
  <si>
    <t>ORD-001332</t>
  </si>
  <si>
    <t>CUST-1271</t>
  </si>
  <si>
    <t>ORD-001638</t>
  </si>
  <si>
    <t>CUST-1528</t>
  </si>
  <si>
    <t>ORD-001735</t>
  </si>
  <si>
    <t>ORD-001805</t>
  </si>
  <si>
    <t>CUST-1145</t>
  </si>
  <si>
    <t>ORD-002160</t>
  </si>
  <si>
    <t>ORD-000010</t>
  </si>
  <si>
    <t>ORD-000592</t>
  </si>
  <si>
    <t>ORD-000733</t>
  </si>
  <si>
    <t>CUST-1394</t>
  </si>
  <si>
    <t>ORD-000996</t>
  </si>
  <si>
    <t>CUST-1390</t>
  </si>
  <si>
    <t>ORD-001232</t>
  </si>
  <si>
    <t>CUST-1282</t>
  </si>
  <si>
    <t>ORD-001379</t>
  </si>
  <si>
    <t>CUST-1038</t>
  </si>
  <si>
    <t>ORD-001514</t>
  </si>
  <si>
    <t>CUST-1124</t>
  </si>
  <si>
    <t>ORD-001936</t>
  </si>
  <si>
    <t>CUST-1418</t>
  </si>
  <si>
    <t>ORD-001985</t>
  </si>
  <si>
    <t>CUST-1389</t>
  </si>
  <si>
    <t>ORD-002103</t>
  </si>
  <si>
    <t>ORD-000653</t>
  </si>
  <si>
    <t>ORD-000962</t>
  </si>
  <si>
    <t>ORD-001029</t>
  </si>
  <si>
    <t>CUST-1531</t>
  </si>
  <si>
    <t>ORD-001682</t>
  </si>
  <si>
    <t>ORD-001756</t>
  </si>
  <si>
    <t>CUST-1309</t>
  </si>
  <si>
    <t>ORD-000096</t>
  </si>
  <si>
    <t>ORD-000561</t>
  </si>
  <si>
    <t>CUST-1207</t>
  </si>
  <si>
    <t>ORD-000698</t>
  </si>
  <si>
    <t>CUST-1442</t>
  </si>
  <si>
    <t>ORD-000963</t>
  </si>
  <si>
    <t>CUST-1270</t>
  </si>
  <si>
    <t>ORD-002030</t>
  </si>
  <si>
    <t>CUST-1529</t>
  </si>
  <si>
    <t>ORD-002137</t>
  </si>
  <si>
    <t>ORD-000241</t>
  </si>
  <si>
    <t>ORD-000272</t>
  </si>
  <si>
    <t>CUST-1563</t>
  </si>
  <si>
    <t>ORD-000302</t>
  </si>
  <si>
    <t>ORD-000481</t>
  </si>
  <si>
    <t>CUST-1086</t>
  </si>
  <si>
    <t>ORD-000651</t>
  </si>
  <si>
    <t>ORD-000980</t>
  </si>
  <si>
    <t>CUST-1356</t>
  </si>
  <si>
    <t>ORD-002220</t>
  </si>
  <si>
    <t>CUST-1255</t>
  </si>
  <si>
    <t>ORD-002283</t>
  </si>
  <si>
    <t>ORD-000344</t>
  </si>
  <si>
    <t>ORD-001211</t>
  </si>
  <si>
    <t>CUST-1058</t>
  </si>
  <si>
    <t>ORD-001486</t>
  </si>
  <si>
    <t>ORD-001643</t>
  </si>
  <si>
    <t>CUST-1305</t>
  </si>
  <si>
    <t>ORD-001848</t>
  </si>
  <si>
    <t>CUST-1343</t>
  </si>
  <si>
    <t>ORD-002073</t>
  </si>
  <si>
    <t>CUST-1439</t>
  </si>
  <si>
    <t>ORD-000143</t>
  </si>
  <si>
    <t>ORD-000445</t>
  </si>
  <si>
    <t>CUST-1345</t>
  </si>
  <si>
    <t>ORD-000641</t>
  </si>
  <si>
    <t>ORD-001489</t>
  </si>
  <si>
    <t>CUST-1216</t>
  </si>
  <si>
    <t>ORD-001615</t>
  </si>
  <si>
    <t>CUST-1164</t>
  </si>
  <si>
    <t>ORD-001790</t>
  </si>
  <si>
    <t>ORD-001994</t>
  </si>
  <si>
    <t>ORD-002260</t>
  </si>
  <si>
    <t>CUST-1016</t>
  </si>
  <si>
    <t>ORD-000311</t>
  </si>
  <si>
    <t>ORD-001041</t>
  </si>
  <si>
    <t>CUST-1359</t>
  </si>
  <si>
    <t>ORD-001674</t>
  </si>
  <si>
    <t>ORD-002064</t>
  </si>
  <si>
    <t>ORD-002436</t>
  </si>
  <si>
    <t>CUST-1324</t>
  </si>
  <si>
    <t>ORD-002446</t>
  </si>
  <si>
    <t>CUST-1071</t>
  </si>
  <si>
    <t>ORD-000325</t>
  </si>
  <si>
    <t>ORD-000393</t>
  </si>
  <si>
    <t>CUST-1106</t>
  </si>
  <si>
    <t>ORD-001482</t>
  </si>
  <si>
    <t>ORD-001509</t>
  </si>
  <si>
    <t>CUST-1129</t>
  </si>
  <si>
    <t>ORD-001968</t>
  </si>
  <si>
    <t>CUST-1122</t>
  </si>
  <si>
    <t>ORD-000237</t>
  </si>
  <si>
    <t>CUST-1239</t>
  </si>
  <si>
    <t>ORD-000792</t>
  </si>
  <si>
    <t>CUST-1157</t>
  </si>
  <si>
    <t>ORD-001273</t>
  </si>
  <si>
    <t>ORD-001369</t>
  </si>
  <si>
    <t>ORD-001444</t>
  </si>
  <si>
    <t>CUST-1303</t>
  </si>
  <si>
    <t>ORD-001679</t>
  </si>
  <si>
    <t>ORD-001919</t>
  </si>
  <si>
    <t>ORD-002026</t>
  </si>
  <si>
    <t>CUST-1298</t>
  </si>
  <si>
    <t>ORD-000385</t>
  </si>
  <si>
    <t>ORD-000547</t>
  </si>
  <si>
    <t>ORD-001062</t>
  </si>
  <si>
    <t>CUST-1548</t>
  </si>
  <si>
    <t>ORD-001218</t>
  </si>
  <si>
    <t>CUST-1204</t>
  </si>
  <si>
    <t>ORD-001559</t>
  </si>
  <si>
    <t>CUST-1278</t>
  </si>
  <si>
    <t>ORD-001712</t>
  </si>
  <si>
    <t>ORD-000160</t>
  </si>
  <si>
    <t>CUST-1446</t>
  </si>
  <si>
    <t>ORD-001934</t>
  </si>
  <si>
    <t>CUST-1202</t>
  </si>
  <si>
    <t>ORD-002028</t>
  </si>
  <si>
    <t>ORD-000184</t>
  </si>
  <si>
    <t>ORD-001106</t>
  </si>
  <si>
    <t>CUST-1323</t>
  </si>
  <si>
    <t>ORD-001430</t>
  </si>
  <si>
    <t>ORD-001451</t>
  </si>
  <si>
    <t>CUST-1488</t>
  </si>
  <si>
    <t>ORD-001697</t>
  </si>
  <si>
    <t>CUST-1572</t>
  </si>
  <si>
    <t>ORD-001832</t>
  </si>
  <si>
    <t>CUST-1188</t>
  </si>
  <si>
    <t>ORD-002158</t>
  </si>
  <si>
    <t>ORD-002265</t>
  </si>
  <si>
    <t>ORD-002279</t>
  </si>
  <si>
    <t>ORD-002296</t>
  </si>
  <si>
    <t>CUST-1281</t>
  </si>
  <si>
    <t>ORD-000099</t>
  </si>
  <si>
    <t>ORD-000219</t>
  </si>
  <si>
    <t>CUST-1447</t>
  </si>
  <si>
    <t>ORD-000303</t>
  </si>
  <si>
    <t>ORD-000379</t>
  </si>
  <si>
    <t>CUST-1555</t>
  </si>
  <si>
    <t>ORD-000409</t>
  </si>
  <si>
    <t>ORD-000726</t>
  </si>
  <si>
    <t>CUST-1210</t>
  </si>
  <si>
    <t>ORD-002002</t>
  </si>
  <si>
    <t>CUST-1196</t>
  </si>
  <si>
    <t>ORD-002035</t>
  </si>
  <si>
    <t>CUST-1541</t>
  </si>
  <si>
    <t>ORD-002161</t>
  </si>
  <si>
    <t>CUST-1503</t>
  </si>
  <si>
    <t>ORD-002215</t>
  </si>
  <si>
    <t>ORD-002442</t>
  </si>
  <si>
    <t>CUST-1391</t>
  </si>
  <si>
    <t>ORD-000259</t>
  </si>
  <si>
    <t>CUST-1319</t>
  </si>
  <si>
    <t>ORD-000958</t>
  </si>
  <si>
    <t>ORD-001058</t>
  </si>
  <si>
    <t>CUST-1031</t>
  </si>
  <si>
    <t>ORD-002344</t>
  </si>
  <si>
    <t>CUST-1146</t>
  </si>
  <si>
    <t>ORD-002364</t>
  </si>
  <si>
    <t>ORD-000850</t>
  </si>
  <si>
    <t>ORD-001101</t>
  </si>
  <si>
    <t>CUST-1307</t>
  </si>
  <si>
    <t>ORD-001690</t>
  </si>
  <si>
    <t>CUST-1064</t>
  </si>
  <si>
    <t>ORD-002334</t>
  </si>
  <si>
    <t>CUST-1171</t>
  </si>
  <si>
    <t>ORD-000397</t>
  </si>
  <si>
    <t>CUST-1381</t>
  </si>
  <si>
    <t>ORD-000747</t>
  </si>
  <si>
    <t>CUST-1062</t>
  </si>
  <si>
    <t>ORD-000814</t>
  </si>
  <si>
    <t>CUST-1434</t>
  </si>
  <si>
    <t>ORD-001557</t>
  </si>
  <si>
    <t>CUST-1520</t>
  </si>
  <si>
    <t>ORD-001780</t>
  </si>
  <si>
    <t>CUST-1100</t>
  </si>
  <si>
    <t>ORD-002009</t>
  </si>
  <si>
    <t>CUST-1163</t>
  </si>
  <si>
    <t>ORD-000019</t>
  </si>
  <si>
    <t>CUST-1087</t>
  </si>
  <si>
    <t>ORD-000539</t>
  </si>
  <si>
    <t>ORD-000593</t>
  </si>
  <si>
    <t>CUST-1470</t>
  </si>
  <si>
    <t>ORD-000852</t>
  </si>
  <si>
    <t>CUST-1552</t>
  </si>
  <si>
    <t>ORD-000935</t>
  </si>
  <si>
    <t>CUST-1243</t>
  </si>
  <si>
    <t>ORD-000984</t>
  </si>
  <si>
    <t>ORD-002177</t>
  </si>
  <si>
    <t>ORD-002321</t>
  </si>
  <si>
    <t>CUST-1425</t>
  </si>
  <si>
    <t>ORD-000456</t>
  </si>
  <si>
    <t>ORD-001060</t>
  </si>
  <si>
    <t>CUST-1349</t>
  </si>
  <si>
    <t>ORD-001224</t>
  </si>
  <si>
    <t>ORD-001408</t>
  </si>
  <si>
    <t>CUST-1458</t>
  </si>
  <si>
    <t>ORD-001676</t>
  </si>
  <si>
    <t>ORD-002005</t>
  </si>
  <si>
    <t>CUST-1414</t>
  </si>
  <si>
    <t>ORD-002198</t>
  </si>
  <si>
    <t>CUST-1562</t>
  </si>
  <si>
    <t>ORD-000151</t>
  </si>
  <si>
    <t>CUST-1048</t>
  </si>
  <si>
    <t>ORD-000204</t>
  </si>
  <si>
    <t>CUST-1519</t>
  </si>
  <si>
    <t>ORD-000624</t>
  </si>
  <si>
    <t>CUST-1128</t>
  </si>
  <si>
    <t>ORD-001348</t>
  </si>
  <si>
    <t>ORD-001815</t>
  </si>
  <si>
    <t>ORD-000054</t>
  </si>
  <si>
    <t>CUST-1095</t>
  </si>
  <si>
    <t>ORD-000107</t>
  </si>
  <si>
    <t>CUST-1232</t>
  </si>
  <si>
    <t>ORD-000120</t>
  </si>
  <si>
    <t>CUST-1033</t>
  </si>
  <si>
    <t>ORD-001210</t>
  </si>
  <si>
    <t>CUST-1443</t>
  </si>
  <si>
    <t>ORD-001664</t>
  </si>
  <si>
    <t>CUST-1329</t>
  </si>
  <si>
    <t>ORD-001701</t>
  </si>
  <si>
    <t>ORD-001939</t>
  </si>
  <si>
    <t>CUST-1374</t>
  </si>
  <si>
    <t>ORD-000121</t>
  </si>
  <si>
    <t>CUST-1052</t>
  </si>
  <si>
    <t>ORD-000148</t>
  </si>
  <si>
    <t>CUST-1273</t>
  </si>
  <si>
    <t>ORD-000301</t>
  </si>
  <si>
    <t>ORD-000486</t>
  </si>
  <si>
    <t>ORD-001166</t>
  </si>
  <si>
    <t>CUST-1516</t>
  </si>
  <si>
    <t>ORD-001527</t>
  </si>
  <si>
    <t>CUST-1156</t>
  </si>
  <si>
    <t>ORD-001574</t>
  </si>
  <si>
    <t>CUST-1185</t>
  </si>
  <si>
    <t>ORD-002304</t>
  </si>
  <si>
    <t>CUST-1401</t>
  </si>
  <si>
    <t>ORD-002421</t>
  </si>
  <si>
    <t>ORD-000730</t>
  </si>
  <si>
    <t>ORD-000824</t>
  </si>
  <si>
    <t>ORD-000941</t>
  </si>
  <si>
    <t>CUST-1510</t>
  </si>
  <si>
    <t>ORD-001485</t>
  </si>
  <si>
    <t>CUST-1522</t>
  </si>
  <si>
    <t>ORD-000268</t>
  </si>
  <si>
    <t>CUST-1560</t>
  </si>
  <si>
    <t>ORD-000965</t>
  </si>
  <si>
    <t>ORD-001575</t>
  </si>
  <si>
    <t>CUST-1377</t>
  </si>
  <si>
    <t>ORD-001850</t>
  </si>
  <si>
    <t>ORD-001995</t>
  </si>
  <si>
    <t>ORD-002228</t>
  </si>
  <si>
    <t>ORD-002277</t>
  </si>
  <si>
    <t>ORD-000662</t>
  </si>
  <si>
    <t>ORD-000891</t>
  </si>
  <si>
    <t>ORD-000901</t>
  </si>
  <si>
    <t>ORD-000948</t>
  </si>
  <si>
    <t>ORD-001201</t>
  </si>
  <si>
    <t>ORD-001266</t>
  </si>
  <si>
    <t>CUST-1386</t>
  </si>
  <si>
    <t>ORD-001297</t>
  </si>
  <si>
    <t>ORD-001695</t>
  </si>
  <si>
    <t>CUST-1435</t>
  </si>
  <si>
    <t>ORD-001902</t>
  </si>
  <si>
    <t>ORD-002127</t>
  </si>
  <si>
    <t>ORD-002489</t>
  </si>
  <si>
    <t>ORD-000342</t>
  </si>
  <si>
    <t>ORD-000482</t>
  </si>
  <si>
    <t>ORD-000615</t>
  </si>
  <si>
    <t>CUST-1234</t>
  </si>
  <si>
    <t>ORD-001037</t>
  </si>
  <si>
    <t>CUST-1114</t>
  </si>
  <si>
    <t>ORD-000857</t>
  </si>
  <si>
    <t>ORD-001020</t>
  </si>
  <si>
    <t>ORD-001270</t>
  </si>
  <si>
    <t>ORD-001359</t>
  </si>
  <si>
    <t>ORD-000382</t>
  </si>
  <si>
    <t>CUST-1311</t>
  </si>
  <si>
    <t>ORD-000868</t>
  </si>
  <si>
    <t>CUST-1034</t>
  </si>
  <si>
    <t>ORD-000952</t>
  </si>
  <si>
    <t>ORD-001102</t>
  </si>
  <si>
    <t>ORD-001655</t>
  </si>
  <si>
    <t>CUST-1485</t>
  </si>
  <si>
    <t>ORD-001971</t>
  </si>
  <si>
    <t>CUST-1245</t>
  </si>
  <si>
    <t>ORD-002031</t>
  </si>
  <si>
    <t>ORD-000051</t>
  </si>
  <si>
    <t>CUST-1047</t>
  </si>
  <si>
    <t>ORD-000386</t>
  </si>
  <si>
    <t>ORD-001904</t>
  </si>
  <si>
    <t>CUST-1133</t>
  </si>
  <si>
    <t>ORD-002254</t>
  </si>
  <si>
    <t>ORD-002286</t>
  </si>
  <si>
    <t>CUST-1112</t>
  </si>
  <si>
    <t>ORD-002468</t>
  </si>
  <si>
    <t>ORD-000133</t>
  </si>
  <si>
    <t>CUST-1220</t>
  </si>
  <si>
    <t>ORD-000647</t>
  </si>
  <si>
    <t>ORD-000764</t>
  </si>
  <si>
    <t>CUST-1515</t>
  </si>
  <si>
    <t>ORD-000769</t>
  </si>
  <si>
    <t>ORD-001122</t>
  </si>
  <si>
    <t>ORD-001186</t>
  </si>
  <si>
    <t>ORD-001316</t>
  </si>
  <si>
    <t>ORD-001941</t>
  </si>
  <si>
    <t>CUST-1582</t>
  </si>
  <si>
    <t>ORD-001942</t>
  </si>
  <si>
    <t>ORD-001837</t>
  </si>
  <si>
    <t>CUST-1400</t>
  </si>
  <si>
    <t>ORD-002314</t>
  </si>
  <si>
    <t>CUST-1474</t>
  </si>
  <si>
    <t>ORD-000240</t>
  </si>
  <si>
    <t>CUST-1241</t>
  </si>
  <si>
    <t>ORD-000710</t>
  </si>
  <si>
    <t>ORD-001295</t>
  </si>
  <si>
    <t>CUST-1366</t>
  </si>
  <si>
    <t>ORD-001308</t>
  </si>
  <si>
    <t>CUST-1127</t>
  </si>
  <si>
    <t>ORD-001330</t>
  </si>
  <si>
    <t>CUST-1197</t>
  </si>
  <si>
    <t>ORD-001519</t>
  </si>
  <si>
    <t>CUST-1090</t>
  </si>
  <si>
    <t>ORD-001930</t>
  </si>
  <si>
    <t>ORD-002057</t>
  </si>
  <si>
    <t>ORD-002153</t>
  </si>
  <si>
    <t>ORD-002184</t>
  </si>
  <si>
    <t>CUST-1440</t>
  </si>
  <si>
    <t>ORD-000656</t>
  </si>
  <si>
    <t>ORD-001276</t>
  </si>
  <si>
    <t>CUST-1012</t>
  </si>
  <si>
    <t>ORD-001717</t>
  </si>
  <si>
    <t>CUST-1222</t>
  </si>
  <si>
    <t>ORD-002065</t>
  </si>
  <si>
    <t>CUST-1518</t>
  </si>
  <si>
    <t>ORD-002154</t>
  </si>
  <si>
    <t>ORD-002327</t>
  </si>
  <si>
    <t>CUST-1027</t>
  </si>
  <si>
    <t>ORD-000182</t>
  </si>
  <si>
    <t>ORD-000643</t>
  </si>
  <si>
    <t>ORD-001052</t>
  </si>
  <si>
    <t>ORD-001180</t>
  </si>
  <si>
    <t>ORD-001402</t>
  </si>
  <si>
    <t>ORD-001898</t>
  </si>
  <si>
    <t>ORD-000912</t>
  </si>
  <si>
    <t>CUST-1067</t>
  </si>
  <si>
    <t>ORD-001099</t>
  </si>
  <si>
    <t>ORD-001445</t>
  </si>
  <si>
    <t>CUST-1326</t>
  </si>
  <si>
    <t>ORD-001743</t>
  </si>
  <si>
    <t>ORD-001826</t>
  </si>
  <si>
    <t>ORD-002033</t>
  </si>
  <si>
    <t>ORD-000025</t>
  </si>
  <si>
    <t>CUST-1567</t>
  </si>
  <si>
    <t>ORD-000470</t>
  </si>
  <si>
    <t>CUST-1073</t>
  </si>
  <si>
    <t>ORD-000779</t>
  </si>
  <si>
    <t>ORD-000936</t>
  </si>
  <si>
    <t>CUST-1260</t>
  </si>
  <si>
    <t>ORD-002340</t>
  </si>
  <si>
    <t>CUST-1380</t>
  </si>
  <si>
    <t>ORD-000205</t>
  </si>
  <si>
    <t>ORD-000763</t>
  </si>
  <si>
    <t>CUST-1588</t>
  </si>
  <si>
    <t>ORD-001008</t>
  </si>
  <si>
    <t>ORD-001306</t>
  </si>
  <si>
    <t>CUST-1214</t>
  </si>
  <si>
    <t>ORD-001415</t>
  </si>
  <si>
    <t>ORD-002482</t>
  </si>
  <si>
    <t>CUST-1310</t>
  </si>
  <si>
    <t>ORD-001071</t>
  </si>
  <si>
    <t>CUST-1173</t>
  </si>
  <si>
    <t>ORD-001191</t>
  </si>
  <si>
    <t>ORD-001513</t>
  </si>
  <si>
    <t>CUST-1405</t>
  </si>
  <si>
    <t>ORD-002238</t>
  </si>
  <si>
    <t>CUST-1577</t>
  </si>
  <si>
    <t>ORD-002420</t>
  </si>
  <si>
    <t>CUST-1509</t>
  </si>
  <si>
    <t>ORD-000012</t>
  </si>
  <si>
    <t>ORD-000359</t>
  </si>
  <si>
    <t>ORD-001363</t>
  </si>
  <si>
    <t>CUST-1056</t>
  </si>
  <si>
    <t>ORD-002132</t>
  </si>
  <si>
    <t>CUST-1432</t>
  </si>
  <si>
    <t>ORD-001520</t>
  </si>
  <si>
    <t>CUST-1506</t>
  </si>
  <si>
    <t>ORD-002113</t>
  </si>
  <si>
    <t>ORD-000465</t>
  </si>
  <si>
    <t>ORD-000522</t>
  </si>
  <si>
    <t>CUST-1135</t>
  </si>
  <si>
    <t>ORD-000590</t>
  </si>
  <si>
    <t>ORD-000628</t>
  </si>
  <si>
    <t>ORD-000867</t>
  </si>
  <si>
    <t>CUST-1512</t>
  </si>
  <si>
    <t>ORD-001206</t>
  </si>
  <si>
    <t>ORD-001484</t>
  </si>
  <si>
    <t>CUST-1006</t>
  </si>
  <si>
    <t>ORD-001581</t>
  </si>
  <si>
    <t>ORD-002077</t>
  </si>
  <si>
    <t>CUST-1368</t>
  </si>
  <si>
    <t>ORD-000845</t>
  </si>
  <si>
    <t>CUST-1491</t>
  </si>
  <si>
    <t>ORD-001420</t>
  </si>
  <si>
    <t>ORD-001609</t>
  </si>
  <si>
    <t>CUST-1153</t>
  </si>
  <si>
    <t>ORD-001732</t>
  </si>
  <si>
    <t>CUST-1219</t>
  </si>
  <si>
    <t>ORD-002367</t>
  </si>
  <si>
    <t>ORD-001525</t>
  </si>
  <si>
    <t>ORD-000183</t>
  </si>
  <si>
    <t>ORD-000515</t>
  </si>
  <si>
    <t>ORD-000882</t>
  </si>
  <si>
    <t>ORD-002206</t>
  </si>
  <si>
    <t>ORD-000338</t>
  </si>
  <si>
    <t>CUST-1427</t>
  </si>
  <si>
    <t>ORD-000419</t>
  </si>
  <si>
    <t>CUST-1360</t>
  </si>
  <si>
    <t>ORD-000637</t>
  </si>
  <si>
    <t>ORD-000861</t>
  </si>
  <si>
    <t>ORD-000870</t>
  </si>
  <si>
    <t>CUST-1564</t>
  </si>
  <si>
    <t>ORD-001319</t>
  </si>
  <si>
    <t>CUST-1565</t>
  </si>
  <si>
    <t>ORD-002495</t>
  </si>
  <si>
    <t>ORD-000623</t>
  </si>
  <si>
    <t>CUST-1455</t>
  </si>
  <si>
    <t>ORD-001300</t>
  </si>
  <si>
    <t>ORD-001877</t>
  </si>
  <si>
    <t>ORD-000038</t>
  </si>
  <si>
    <t>CUST-1286</t>
  </si>
  <si>
    <t>ORD-000448</t>
  </si>
  <si>
    <t>ORD-001204</t>
  </si>
  <si>
    <t>CUST-1268</t>
  </si>
  <si>
    <t>ORD-001488</t>
  </si>
  <si>
    <t>CUST-1330</t>
  </si>
  <si>
    <t>ORD-002298</t>
  </si>
  <si>
    <t>CUST-1251</t>
  </si>
  <si>
    <t>ORD-001028</t>
  </si>
  <si>
    <t>ORD-001389</t>
  </si>
  <si>
    <t>CUST-1264</t>
  </si>
  <si>
    <t>ORD-001476</t>
  </si>
  <si>
    <t>ORD-002112</t>
  </si>
  <si>
    <t>ORD-002323</t>
  </si>
  <si>
    <t>ORD-000039</t>
  </si>
  <si>
    <t>ORD-000047</t>
  </si>
  <si>
    <t>ORD-000909</t>
  </si>
  <si>
    <t>ORD-001558</t>
  </si>
  <si>
    <t>ORD-001763</t>
  </si>
  <si>
    <t>ORD-002183</t>
  </si>
  <si>
    <t>ORD-002226</t>
  </si>
  <si>
    <t>ORD-000297</t>
  </si>
  <si>
    <t>CUST-1053</t>
  </si>
  <si>
    <t>ORD-001085</t>
  </si>
  <si>
    <t>CUST-1373</t>
  </si>
  <si>
    <t>ORD-001238</t>
  </si>
  <si>
    <t>ORD-001439</t>
  </si>
  <si>
    <t>CUST-1083</t>
  </si>
  <si>
    <t>ORD-001582</t>
  </si>
  <si>
    <t>ORD-000423</t>
  </si>
  <si>
    <t>ORD-000806</t>
  </si>
  <si>
    <t>CUST-1022</t>
  </si>
  <si>
    <t>ORD-001067</t>
  </si>
  <si>
    <t>ORD-001188</t>
  </si>
  <si>
    <t>ORD-001470</t>
  </si>
  <si>
    <t>ORD-001856</t>
  </si>
  <si>
    <t>ORD-001912</t>
  </si>
  <si>
    <t>CUST-1301</t>
  </si>
  <si>
    <t>ORD-002046</t>
  </si>
  <si>
    <t>CUST-1431</t>
  </si>
  <si>
    <t>ORD-002051</t>
  </si>
  <si>
    <t>ORD-002218</t>
  </si>
  <si>
    <t>ORD-002419</t>
  </si>
  <si>
    <t>CUST-1242</t>
  </si>
  <si>
    <t>ORD-000080</t>
  </si>
  <si>
    <t>ORD-000081</t>
  </si>
  <si>
    <t>ORD-000383</t>
  </si>
  <si>
    <t>ORD-000712</t>
  </si>
  <si>
    <t>CUST-1450</t>
  </si>
  <si>
    <t>ORD-000746</t>
  </si>
  <si>
    <t>CUST-1130</t>
  </si>
  <si>
    <t>ORD-000756</t>
  </si>
  <si>
    <t>CUST-1340</t>
  </si>
  <si>
    <t>ORD-001045</t>
  </si>
  <si>
    <t>ORD-001320</t>
  </si>
  <si>
    <t>ORD-001483</t>
  </si>
  <si>
    <t>CUST-1285</t>
  </si>
  <si>
    <t>ORD-001713</t>
  </si>
  <si>
    <t>ORD-002207</t>
  </si>
  <si>
    <t>ORD-000068</t>
  </si>
  <si>
    <t>ORD-000176</t>
  </si>
  <si>
    <t>CUST-1456</t>
  </si>
  <si>
    <t>ORD-000335</t>
  </si>
  <si>
    <t>ORD-000608</t>
  </si>
  <si>
    <t>CUST-1203</t>
  </si>
  <si>
    <t>ORD-001005</t>
  </si>
  <si>
    <t>CUST-1409</t>
  </si>
  <si>
    <t>ORD-001047</t>
  </si>
  <si>
    <t>ORD-001157</t>
  </si>
  <si>
    <t>CUST-1085</t>
  </si>
  <si>
    <t>ORD-001997</t>
  </si>
  <si>
    <t>CUST-1482</t>
  </si>
  <si>
    <t>ORD-002381</t>
  </si>
  <si>
    <t>CUST-1419</t>
  </si>
  <si>
    <t>ORD-002466</t>
  </si>
  <si>
    <t>CUST-1473</t>
  </si>
  <si>
    <t>ORD-000181</t>
  </si>
  <si>
    <t>CUST-1205</t>
  </si>
  <si>
    <t>ORD-000476</t>
  </si>
  <si>
    <t>ORD-000678</t>
  </si>
  <si>
    <t>ORD-001073</t>
  </si>
  <si>
    <t>ORD-001537</t>
  </si>
  <si>
    <t>ORD-001993</t>
  </si>
  <si>
    <t>ORD-002040</t>
  </si>
  <si>
    <t>ORD-002050</t>
  </si>
  <si>
    <t>ORD-002310</t>
  </si>
  <si>
    <t>CUST-1460</t>
  </si>
  <si>
    <t>ORD-000043</t>
  </si>
  <si>
    <t>ORD-000269</t>
  </si>
  <si>
    <t>ORD-000307</t>
  </si>
  <si>
    <t>ORD-000324</t>
  </si>
  <si>
    <t>ORD-000600</t>
  </si>
  <si>
    <t>CUST-1231</t>
  </si>
  <si>
    <t>ORD-000983</t>
  </si>
  <si>
    <t>ORD-001120</t>
  </si>
  <si>
    <t>ORD-000543</t>
  </si>
  <si>
    <t>CUST-1476</t>
  </si>
  <si>
    <t>ORD-000557</t>
  </si>
  <si>
    <t>CUST-1021</t>
  </si>
  <si>
    <t>ORD-001639</t>
  </si>
  <si>
    <t>ORD-001688</t>
  </si>
  <si>
    <t>ORD-001794</t>
  </si>
  <si>
    <t>CUST-1448</t>
  </si>
  <si>
    <t>ORD-002258</t>
  </si>
  <si>
    <t>CUST-1318</t>
  </si>
  <si>
    <t>ORD-002273</t>
  </si>
  <si>
    <t>CUST-1126</t>
  </si>
  <si>
    <t>ORD-002330</t>
  </si>
  <si>
    <t>CUST-1261</t>
  </si>
  <si>
    <t>ORD-000212</t>
  </si>
  <si>
    <t>ORD-001399</t>
  </si>
  <si>
    <t>ORD-001740</t>
  </si>
  <si>
    <t>ORD-002029</t>
  </si>
  <si>
    <t>ORD-002078</t>
  </si>
  <si>
    <t>ORD-001084</t>
  </si>
  <si>
    <t>ORD-001198</t>
  </si>
  <si>
    <t>ORD-001708</t>
  </si>
  <si>
    <t>ORD-001963</t>
  </si>
  <si>
    <t>ORD-002097</t>
  </si>
  <si>
    <t>ORD-002139</t>
  </si>
  <si>
    <t>CUST-1158</t>
  </si>
  <si>
    <t>ORD-000089</t>
  </si>
  <si>
    <t>CUST-1259</t>
  </si>
  <si>
    <t>ORD-000490</t>
  </si>
  <si>
    <t>ORD-001462</t>
  </si>
  <si>
    <t>ORD-000147</t>
  </si>
  <si>
    <t>ORD-000193</t>
  </si>
  <si>
    <t>ORD-000380</t>
  </si>
  <si>
    <t>ORD-001284</t>
  </si>
  <si>
    <t>ORD-001501</t>
  </si>
  <si>
    <t>ORD-001857</t>
  </si>
  <si>
    <t>ORD-000174</t>
  </si>
  <si>
    <t>ORD-000545</t>
  </si>
  <si>
    <t>CUST-1147</t>
  </si>
  <si>
    <t>ORD-001621</t>
  </si>
  <si>
    <t>ORD-002037</t>
  </si>
  <si>
    <t>ORD-002316</t>
  </si>
  <si>
    <t>ORD-002362</t>
  </si>
  <si>
    <t>ORD-001508</t>
  </si>
  <si>
    <t>CUST-1043</t>
  </si>
  <si>
    <t>ORD-002328</t>
  </si>
  <si>
    <t>ORD-000188</t>
  </si>
  <si>
    <t>ORD-000388</t>
  </si>
  <si>
    <t>ORD-000536</t>
  </si>
  <si>
    <t>ORD-000951</t>
  </si>
  <si>
    <t>CUST-1362</t>
  </si>
  <si>
    <t>ORD-001878</t>
  </si>
  <si>
    <t>CUST-1211</t>
  </si>
  <si>
    <t>ORD-002318</t>
  </si>
  <si>
    <t>ORD-000841</t>
  </si>
  <si>
    <t>CUST-1070</t>
  </si>
  <si>
    <t>ORD-001959</t>
  </si>
  <si>
    <t>ORD-000227</t>
  </si>
  <si>
    <t>ORD-000345</t>
  </si>
  <si>
    <t>ORD-000772</t>
  </si>
  <si>
    <t>CUST-1466</t>
  </si>
  <si>
    <t>ORD-001388</t>
  </si>
  <si>
    <t>CUST-1028</t>
  </si>
  <si>
    <t>ORD-001589</t>
  </si>
  <si>
    <t>CUST-1383</t>
  </si>
  <si>
    <t>ORD-002219</t>
  </si>
  <si>
    <t>CUST-1263</t>
  </si>
  <si>
    <t>ORD-000106</t>
  </si>
  <si>
    <t>CUST-1333</t>
  </si>
  <si>
    <t>ORD-000328</t>
  </si>
  <si>
    <t>ORD-001040</t>
  </si>
  <si>
    <t>ORD-001130</t>
  </si>
  <si>
    <t>CUST-1545</t>
  </si>
  <si>
    <t>ORD-001532</t>
  </si>
  <si>
    <t>ORD-002083</t>
  </si>
  <si>
    <t>ORD-002117</t>
  </si>
  <si>
    <t>ORD-002441</t>
  </si>
  <si>
    <t>ORD-002448</t>
  </si>
  <si>
    <t>ORD-000189</t>
  </si>
  <si>
    <t>ORD-001383</t>
  </si>
  <si>
    <t>ORD-001545</t>
  </si>
  <si>
    <t>ORD-001808</t>
  </si>
  <si>
    <t>ORD-000015</t>
  </si>
  <si>
    <t>CUST-1155</t>
  </si>
  <si>
    <t>ORD-000159</t>
  </si>
  <si>
    <t>CUST-1308</t>
  </si>
  <si>
    <t>ORD-000657</t>
  </si>
  <si>
    <t>ORD-000911</t>
  </si>
  <si>
    <t>ORD-000918</t>
  </si>
  <si>
    <t>ORD-001228</t>
  </si>
  <si>
    <t>ORD-000403</t>
  </si>
  <si>
    <t>ORD-000519</t>
  </si>
  <si>
    <t>ORD-000530</t>
  </si>
  <si>
    <t>CUST-1116</t>
  </si>
  <si>
    <t>ORD-001136</t>
  </si>
  <si>
    <t>ORD-001240</t>
  </si>
  <si>
    <t>ORD-002022</t>
  </si>
  <si>
    <t>CUST-1057</t>
  </si>
  <si>
    <t>ORD-000222</t>
  </si>
  <si>
    <t>CUST-1001</t>
  </si>
  <si>
    <t>ORD-000542</t>
  </si>
  <si>
    <t>ORD-000745</t>
  </si>
  <si>
    <t>ORD-001339</t>
  </si>
  <si>
    <t>CUST-1161</t>
  </si>
  <si>
    <t>ORD-002116</t>
  </si>
  <si>
    <t>CUST-1066</t>
  </si>
  <si>
    <t>ORD-002432</t>
  </si>
  <si>
    <t>ORD-002438</t>
  </si>
  <si>
    <t>ORD-002480</t>
  </si>
  <si>
    <t>ORD-000838</t>
  </si>
  <si>
    <t>ORD-000970</t>
  </si>
  <si>
    <t>CUST-1287</t>
  </si>
  <si>
    <t>ORD-001241</t>
  </si>
  <si>
    <t>CUST-1061</t>
  </si>
  <si>
    <t>ORD-002235</t>
  </si>
  <si>
    <t>ORD-000234</t>
  </si>
  <si>
    <t>ORD-000503</t>
  </si>
  <si>
    <t>ORD-001046</t>
  </si>
  <si>
    <t>ORD-001105</t>
  </si>
  <si>
    <t>CUST-1212</t>
  </si>
  <si>
    <t>ORD-001161</t>
  </si>
  <si>
    <t>CUST-1461</t>
  </si>
  <si>
    <t>ORD-001248</t>
  </si>
  <si>
    <t>ORD-001460</t>
  </si>
  <si>
    <t>ORD-001547</t>
  </si>
  <si>
    <t>ORD-001816</t>
  </si>
  <si>
    <t>ORD-000242</t>
  </si>
  <si>
    <t>ORD-000652</t>
  </si>
  <si>
    <t>ORD-000742</t>
  </si>
  <si>
    <t>ORD-000927</t>
  </si>
  <si>
    <t>ORD-000979</t>
  </si>
  <si>
    <t>ORD-001338</t>
  </si>
  <si>
    <t>CUST-1393</t>
  </si>
  <si>
    <t>ORD-001970</t>
  </si>
  <si>
    <t>ORD-002088</t>
  </si>
  <si>
    <t>ORD-002091</t>
  </si>
  <si>
    <t>ORD-002178</t>
  </si>
  <si>
    <t>ORD-000614</t>
  </si>
  <si>
    <t>ORD-000658</t>
  </si>
  <si>
    <t>ORD-001616</t>
  </si>
  <si>
    <t>CUST-1422</t>
  </si>
  <si>
    <t>ORD-001948</t>
  </si>
  <si>
    <t>ORD-002045</t>
  </si>
  <si>
    <t>ORD-002269</t>
  </si>
  <si>
    <t>ORD-002350</t>
  </si>
  <si>
    <t>CUST-1221</t>
  </si>
  <si>
    <t>ORD-002371</t>
  </si>
  <si>
    <t>CUST-1348</t>
  </si>
  <si>
    <t>ORD-000215</t>
  </si>
  <si>
    <t>ORD-000249</t>
  </si>
  <si>
    <t>ORD-000365</t>
  </si>
  <si>
    <t>CUST-1183</t>
  </si>
  <si>
    <t>ORD-000426</t>
  </si>
  <si>
    <t>ORD-000904</t>
  </si>
  <si>
    <t>CUST-1403</t>
  </si>
  <si>
    <t>ORD-000930</t>
  </si>
  <si>
    <t>ORD-001227</t>
  </si>
  <si>
    <t>ORD-001572</t>
  </si>
  <si>
    <t>CUST-1341</t>
  </si>
  <si>
    <t>ORD-001792</t>
  </si>
  <si>
    <t>ORD-002085</t>
  </si>
  <si>
    <t>CUST-1040</t>
  </si>
  <si>
    <t>ORD-000041</t>
  </si>
  <si>
    <t>ORD-000309</t>
  </si>
  <si>
    <t>ORD-000439</t>
  </si>
  <si>
    <t>ORD-000554</t>
  </si>
  <si>
    <t>CUST-1037</t>
  </si>
  <si>
    <t>ORD-001283</t>
  </si>
  <si>
    <t>ORD-002032</t>
  </si>
  <si>
    <t>CUST-1396</t>
  </si>
  <si>
    <t>ORD-002148</t>
  </si>
  <si>
    <t>CUST-1387</t>
  </si>
  <si>
    <t>ORD-002431</t>
  </si>
  <si>
    <t>CUST-1398</t>
  </si>
  <si>
    <t>ORD-002494</t>
  </si>
  <si>
    <t>ORD-000082</t>
  </si>
  <si>
    <t>ORD-000254</t>
  </si>
  <si>
    <t>ORD-000348</t>
  </si>
  <si>
    <t>ORD-001010</t>
  </si>
  <si>
    <t>ORD-001185</t>
  </si>
  <si>
    <t>ORD-001983</t>
  </si>
  <si>
    <t>ORD-001987</t>
  </si>
  <si>
    <t>ORD-000389</t>
  </si>
  <si>
    <t>ORD-000544</t>
  </si>
  <si>
    <t>ORD-001268</t>
  </si>
  <si>
    <t>ORD-001675</t>
  </si>
  <si>
    <t>ORD-001722</t>
  </si>
  <si>
    <t>CUST-1465</t>
  </si>
  <si>
    <t>ORD-002313</t>
  </si>
  <si>
    <t>ORD-000207</t>
  </si>
  <si>
    <t>CUST-1354</t>
  </si>
  <si>
    <t>ORD-000252</t>
  </si>
  <si>
    <t>ORD-000553</t>
  </si>
  <si>
    <t>ORD-000834</t>
  </si>
  <si>
    <t>ORD-001540</t>
  </si>
  <si>
    <t>CUST-1063</t>
  </si>
  <si>
    <t>ORD-001631</t>
  </si>
  <si>
    <t>ORD-002280</t>
  </si>
  <si>
    <t>CUST-1104</t>
  </si>
  <si>
    <t>ORD-000118</t>
  </si>
  <si>
    <t>ORD-001015</t>
  </si>
  <si>
    <t>CUST-1139</t>
  </si>
  <si>
    <t>ORD-001070</t>
  </si>
  <si>
    <t>CUST-1331</t>
  </si>
  <si>
    <t>ORD-001381</t>
  </si>
  <si>
    <t>CUST-1266</t>
  </si>
  <si>
    <t>ORD-002445</t>
  </si>
  <si>
    <t>ORD-000754</t>
  </si>
  <si>
    <t>CUST-1246</t>
  </si>
  <si>
    <t>ORD-001465</t>
  </si>
  <si>
    <t>CUST-1459</t>
  </si>
  <si>
    <t>ORD-002417</t>
  </si>
  <si>
    <t>CUST-1238</t>
  </si>
  <si>
    <t>ORD-000125</t>
  </si>
  <si>
    <t>ORD-000216</t>
  </si>
  <si>
    <t>ORD-000239</t>
  </si>
  <si>
    <t>ORD-000890</t>
  </si>
  <si>
    <t>ORD-001309</t>
  </si>
  <si>
    <t>ORD-001403</t>
  </si>
  <si>
    <t>ORD-002255</t>
  </si>
  <si>
    <t>ORD-002437</t>
  </si>
  <si>
    <t>ORD-000306</t>
  </si>
  <si>
    <t>CUST-1337</t>
  </si>
  <si>
    <t>ORD-000584</t>
  </si>
  <si>
    <t>ORD-000719</t>
  </si>
  <si>
    <t>CUST-1524</t>
  </si>
  <si>
    <t>ORD-000783</t>
  </si>
  <si>
    <t>CUST-1075</t>
  </si>
  <si>
    <t>ORD-002007</t>
  </si>
  <si>
    <t>ORD-002070</t>
  </si>
  <si>
    <t>CUST-1179</t>
  </si>
  <si>
    <t>ORD-002345</t>
  </si>
  <si>
    <t>ORD-000304</t>
  </si>
  <si>
    <t>ORD-000771</t>
  </si>
  <si>
    <t>ORD-001673</t>
  </si>
  <si>
    <t>ORD-001752</t>
  </si>
  <si>
    <t>ORD-001789</t>
  </si>
  <si>
    <t>CUST-1149</t>
  </si>
  <si>
    <t>ORD-001849</t>
  </si>
  <si>
    <t>ORD-000888</t>
  </si>
  <si>
    <t>ORD-001783</t>
  </si>
  <si>
    <t>ORD-002041</t>
  </si>
  <si>
    <t>CUST-1166</t>
  </si>
  <si>
    <t>ORD-002470</t>
  </si>
  <si>
    <t>ORD-000138</t>
  </si>
  <si>
    <t>ORD-000407</t>
  </si>
  <si>
    <t>ORD-000603</t>
  </si>
  <si>
    <t>CUST-1585</t>
  </si>
  <si>
    <t>ORD-001901</t>
  </si>
  <si>
    <t>ORD-000036</t>
  </si>
  <si>
    <t>ORD-000140</t>
  </si>
  <si>
    <t>ORD-001050</t>
  </si>
  <si>
    <t>ORD-001145</t>
  </si>
  <si>
    <t>ORD-001346</t>
  </si>
  <si>
    <t>ORD-001549</t>
  </si>
  <si>
    <t>ORD-001981</t>
  </si>
  <si>
    <t>CUST-1322</t>
  </si>
  <si>
    <t>ORD-002072</t>
  </si>
  <si>
    <t>ORD-000113</t>
  </si>
  <si>
    <t>CUST-1254</t>
  </si>
  <si>
    <t>ORD-000929</t>
  </si>
  <si>
    <t>ORD-001390</t>
  </si>
  <si>
    <t>ORD-001516</t>
  </si>
  <si>
    <t>ORD-001670</t>
  </si>
  <si>
    <t>ORD-001751</t>
  </si>
  <si>
    <t>ORD-001945</t>
  </si>
  <si>
    <t>ORD-002056</t>
  </si>
  <si>
    <t>ORD-002087</t>
  </si>
  <si>
    <t>ORD-000200</t>
  </si>
  <si>
    <t>ORD-001755</t>
  </si>
  <si>
    <t>ORD-001863</t>
  </si>
  <si>
    <t>CUST-1125</t>
  </si>
  <si>
    <t>ORD-001973</t>
  </si>
  <si>
    <t>CUST-1438</t>
  </si>
  <si>
    <t>ORD-002232</t>
  </si>
  <si>
    <t>ORD-000098</t>
  </si>
  <si>
    <t>ORD-000673</t>
  </si>
  <si>
    <t>ORD-001969</t>
  </si>
  <si>
    <t>CUST-1076</t>
  </si>
  <si>
    <t>ORD-002363</t>
  </si>
  <si>
    <t>ORD-000045</t>
  </si>
  <si>
    <t>CUST-1568</t>
  </si>
  <si>
    <t>ORD-000801</t>
  </si>
  <si>
    <t>CUST-1280</t>
  </si>
  <si>
    <t>ORD-001172</t>
  </si>
  <si>
    <t>ORD-001222</t>
  </si>
  <si>
    <t>ORD-001705</t>
  </si>
  <si>
    <t>ORD-001709</t>
  </si>
  <si>
    <t>ORD-002008</t>
  </si>
  <si>
    <t>ORD-000223</t>
  </si>
  <si>
    <t>ORD-000718</t>
  </si>
  <si>
    <t>ORD-000796</t>
  </si>
  <si>
    <t>ORD-001043</t>
  </si>
  <si>
    <t>ORD-001083</t>
  </si>
  <si>
    <t>ORD-001731</t>
  </si>
  <si>
    <t>ORD-001758</t>
  </si>
  <si>
    <t>ORD-001906</t>
  </si>
  <si>
    <t>ORD-002170</t>
  </si>
  <si>
    <t>ORD-002339</t>
  </si>
  <si>
    <t>ORD-000162</t>
  </si>
  <si>
    <t>ORD-000253</t>
  </si>
  <si>
    <t>CUST-1060</t>
  </si>
  <si>
    <t>ORD-001033</t>
  </si>
  <si>
    <t>CUST-1194</t>
  </si>
  <si>
    <t>ORD-001457</t>
  </si>
  <si>
    <t>CUST-1406</t>
  </si>
  <si>
    <t>ORD-001474</t>
  </si>
  <si>
    <t>ORD-001765</t>
  </si>
  <si>
    <t>CUST-1184</t>
  </si>
  <si>
    <t>ORD-000009</t>
  </si>
  <si>
    <t>ORD-000031</t>
  </si>
  <si>
    <t>ORD-000161</t>
  </si>
  <si>
    <t>ORD-000354</t>
  </si>
  <si>
    <t>CUST-1483</t>
  </si>
  <si>
    <t>ORD-000404</t>
  </si>
  <si>
    <t>ORD-000820</t>
  </si>
  <si>
    <t>ORD-000837</t>
  </si>
  <si>
    <t>CUST-1504</t>
  </si>
  <si>
    <t>ORD-000900</t>
  </si>
  <si>
    <t>ORD-001194</t>
  </si>
  <si>
    <t>ORD-001334</t>
  </si>
  <si>
    <t>CUST-1300</t>
  </si>
  <si>
    <t>ORD-001456</t>
  </si>
  <si>
    <t>CUST-1411</t>
  </si>
  <si>
    <t>ORD-000495</t>
  </si>
  <si>
    <t>ORD-000896</t>
  </si>
  <si>
    <t>ORD-001290</t>
  </si>
  <si>
    <t>ORD-001702</t>
  </si>
  <si>
    <t>CUST-1327</t>
  </si>
  <si>
    <t>ORD-001703</t>
  </si>
  <si>
    <t>ORD-002082</t>
  </si>
  <si>
    <t>CUST-1424</t>
  </si>
  <si>
    <t>ORD-000570</t>
  </si>
  <si>
    <t>ORD-000947</t>
  </si>
  <si>
    <t>ORD-001144</t>
  </si>
  <si>
    <t>CUST-1208</t>
  </si>
  <si>
    <t>ORD-001245</t>
  </si>
  <si>
    <t>ORD-001313</t>
  </si>
  <si>
    <t>CUST-1253</t>
  </si>
  <si>
    <t>ORD-002109</t>
  </si>
  <si>
    <t>ORD-002377</t>
  </si>
  <si>
    <t>ORD-000299</t>
  </si>
  <si>
    <t>ORD-000451</t>
  </si>
  <si>
    <t>CUST-1233</t>
  </si>
  <si>
    <t>ORD-000497</t>
  </si>
  <si>
    <t>ORD-000743</t>
  </si>
  <si>
    <t>ORD-000800</t>
  </si>
  <si>
    <t>ORD-001017</t>
  </si>
  <si>
    <t>ORD-001269</t>
  </si>
  <si>
    <t>ORD-001464</t>
  </si>
  <si>
    <t>ORD-002186</t>
  </si>
  <si>
    <t>ORD-000044</t>
  </si>
  <si>
    <t>ORD-001093</t>
  </si>
  <si>
    <t>ORD-001918</t>
  </si>
  <si>
    <t>ORD-002383</t>
  </si>
  <si>
    <t>CUST-1586</t>
  </si>
  <si>
    <t>ORD-000166</t>
  </si>
  <si>
    <t>CUST-1593</t>
  </si>
  <si>
    <t>ORD-001059</t>
  </si>
  <si>
    <t>ORD-001884</t>
  </si>
  <si>
    <t>ORD-002021</t>
  </si>
  <si>
    <t>ORD-002498</t>
  </si>
  <si>
    <t>ORD-000128</t>
  </si>
  <si>
    <t>CUST-1092</t>
  </si>
  <si>
    <t>ORD-000987</t>
  </si>
  <si>
    <t>ORD-001819</t>
  </si>
  <si>
    <t>ORD-000172</t>
  </si>
  <si>
    <t>ORD-000245</t>
  </si>
  <si>
    <t>CUST-1500</t>
  </si>
  <si>
    <t>ORD-000686</t>
  </si>
  <si>
    <t>CUST-1291</t>
  </si>
  <si>
    <t>ORD-000953</t>
  </si>
  <si>
    <t>ORD-001004</t>
  </si>
  <si>
    <t>ORD-001069</t>
  </si>
  <si>
    <t>ORD-001536</t>
  </si>
  <si>
    <t>CUST-1449</t>
  </si>
  <si>
    <t>ORD-001538</t>
  </si>
  <si>
    <t>ORD-001791</t>
  </si>
  <si>
    <t>ORD-001802</t>
  </si>
  <si>
    <t>ORD-001885</t>
  </si>
  <si>
    <t>ORD-000005</t>
  </si>
  <si>
    <t>ORD-000069</t>
  </si>
  <si>
    <t>ORD-000661</t>
  </si>
  <si>
    <t>ORD-001518</t>
  </si>
  <si>
    <t>ORD-001569</t>
  </si>
  <si>
    <t>ORD-001814</t>
  </si>
  <si>
    <t>CUST-1180</t>
  </si>
  <si>
    <t>ORD-002128</t>
  </si>
  <si>
    <t>ORD-002368</t>
  </si>
  <si>
    <t>ORD-000724</t>
  </si>
  <si>
    <t>ORD-002168</t>
  </si>
  <si>
    <t>ORD-002349</t>
  </si>
  <si>
    <t>CUST-1417</t>
  </si>
  <si>
    <t>ORD-002403</t>
  </si>
  <si>
    <t>ORD-000632</t>
  </si>
  <si>
    <t>ORD-000751</t>
  </si>
  <si>
    <t>ORD-001057</t>
  </si>
  <si>
    <t>ORD-001531</t>
  </si>
  <si>
    <t>ORD-001653</t>
  </si>
  <si>
    <t>ORD-002284</t>
  </si>
  <si>
    <t>CUST-1054</t>
  </si>
  <si>
    <t>ORD-002309</t>
  </si>
  <si>
    <t>ORD-000235</t>
  </si>
  <si>
    <t>ORD-001212</t>
  </si>
  <si>
    <t>CUST-1178</t>
  </si>
  <si>
    <t>ORD-001419</t>
  </si>
  <si>
    <t>ORD-001471</t>
  </si>
  <si>
    <t>ORD-001861</t>
  </si>
  <si>
    <t>ORD-001922</t>
  </si>
  <si>
    <t>ORD-002123</t>
  </si>
  <si>
    <t>ORD-002412</t>
  </si>
  <si>
    <t>CUST-1258</t>
  </si>
  <si>
    <t>ORD-000208</t>
  </si>
  <si>
    <t>ORD-000326</t>
  </si>
  <si>
    <t>ORD-000516</t>
  </si>
  <si>
    <t>ORD-001343</t>
  </si>
  <si>
    <t>CUST-1138</t>
  </si>
  <si>
    <t>ORD-000084</t>
  </si>
  <si>
    <t>ORD-000100</t>
  </si>
  <si>
    <t>ORD-000744</t>
  </si>
  <si>
    <t>CUST-1554</t>
  </si>
  <si>
    <t>ORD-001235</t>
  </si>
  <si>
    <t>ORD-001452</t>
  </si>
  <si>
    <t>CUST-1247</t>
  </si>
  <si>
    <t>ORD-001662</t>
  </si>
  <si>
    <t>ORD-001864</t>
  </si>
  <si>
    <t>CUST-1404</t>
  </si>
  <si>
    <t>ORD-001931</t>
  </si>
  <si>
    <t>ORD-002325</t>
  </si>
  <si>
    <t>ORD-002444</t>
  </si>
  <si>
    <t>CUST-1342</t>
  </si>
  <si>
    <t>ORD-000766</t>
  </si>
  <si>
    <t>ORD-000928</t>
  </si>
  <si>
    <t>ORD-000940</t>
  </si>
  <si>
    <t>ORD-001026</t>
  </si>
  <si>
    <t>ORD-002312</t>
  </si>
  <si>
    <t>ORD-001042</t>
  </si>
  <si>
    <t>CUST-1498</t>
  </si>
  <si>
    <t>ORD-001613</t>
  </si>
  <si>
    <t>ORD-002042</t>
  </si>
  <si>
    <t>ORD-000142</t>
  </si>
  <si>
    <t>ORD-000529</t>
  </si>
  <si>
    <t>ORD-000872</t>
  </si>
  <si>
    <t>CUST-1410</t>
  </si>
  <si>
    <t>ORD-000934</t>
  </si>
  <si>
    <t>ORD-001401</t>
  </si>
  <si>
    <t>ORD-001406</t>
  </si>
  <si>
    <t>ORD-002120</t>
  </si>
  <si>
    <t>ORD-002247</t>
  </si>
  <si>
    <t>CUST-1225</t>
  </si>
  <si>
    <t>ORD-000173</t>
  </si>
  <si>
    <t>ORD-000213</t>
  </si>
  <si>
    <t>ORD-000372</t>
  </si>
  <si>
    <t>ORD-001165</t>
  </si>
  <si>
    <t>ORD-001209</t>
  </si>
  <si>
    <t>CUST-1109</t>
  </si>
  <si>
    <t>ORD-001341</t>
  </si>
  <si>
    <t>ORD-001407</t>
  </si>
  <si>
    <t>ORD-000431</t>
  </si>
  <si>
    <t>ORD-000472</t>
  </si>
  <si>
    <t>ORD-000626</t>
  </si>
  <si>
    <t>ORD-000732</t>
  </si>
  <si>
    <t>CUST-1413</t>
  </si>
  <si>
    <t>ORD-001087</t>
  </si>
  <si>
    <t>ORD-001711</t>
  </si>
  <si>
    <t>ORD-002187</t>
  </si>
  <si>
    <t>ORD-000028</t>
  </si>
  <si>
    <t>ORD-000109</t>
  </si>
  <si>
    <t>ORD-000192</t>
  </si>
  <si>
    <t>CUST-1274</t>
  </si>
  <si>
    <t>ORD-000494</t>
  </si>
  <si>
    <t>ORD-000692</t>
  </si>
  <si>
    <t>ORD-001128</t>
  </si>
  <si>
    <t>ORD-001641</t>
  </si>
  <si>
    <t>ORD-001834</t>
  </si>
  <si>
    <t>CUST-1026</t>
  </si>
  <si>
    <t>ORD-001076</t>
  </si>
  <si>
    <t>ORD-001442</t>
  </si>
  <si>
    <t>CUST-1018</t>
  </si>
  <si>
    <t>ORD-001502</t>
  </si>
  <si>
    <t>ORD-001830</t>
  </si>
  <si>
    <t>ORD-000056</t>
  </si>
  <si>
    <t>ORD-000078</t>
  </si>
  <si>
    <t>ORD-000179</t>
  </si>
  <si>
    <t>ORD-000773</t>
  </si>
  <si>
    <t>CUST-1558</t>
  </si>
  <si>
    <t>ORD-000874</t>
  </si>
  <si>
    <t>ORD-000931</t>
  </si>
  <si>
    <t>ORD-000977</t>
  </si>
  <si>
    <t>ORD-000986</t>
  </si>
  <si>
    <t>ORD-001303</t>
  </si>
  <si>
    <t>ORD-002075</t>
  </si>
  <si>
    <t>ORD-000024</t>
  </si>
  <si>
    <t>ORD-000032</t>
  </si>
  <si>
    <t>CUST-1177</t>
  </si>
  <si>
    <t>ORD-000094</t>
  </si>
  <si>
    <t>ORD-000362</t>
  </si>
  <si>
    <t>ORD-000681</t>
  </si>
  <si>
    <t>ORD-000924</t>
  </si>
  <si>
    <t>CUST-1579</t>
  </si>
  <si>
    <t>ORD-000939</t>
  </si>
  <si>
    <t>ORD-001478</t>
  </si>
  <si>
    <t>ORD-001657</t>
  </si>
  <si>
    <t>ORD-002059</t>
  </si>
  <si>
    <t>ORD-002453</t>
  </si>
  <si>
    <t>ORD-002475</t>
  </si>
  <si>
    <t>CUST-1523</t>
  </si>
  <si>
    <t>ORD-000150</t>
  </si>
  <si>
    <t>ORD-000353</t>
  </si>
  <si>
    <t>ORD-000410</t>
  </si>
  <si>
    <t>ORD-000625</t>
  </si>
  <si>
    <t>ORD-000706</t>
  </si>
  <si>
    <t>ORD-000988</t>
  </si>
  <si>
    <t>ORD-001131</t>
  </si>
  <si>
    <t>ORD-001367</t>
  </si>
  <si>
    <t>ORD-001391</t>
  </si>
  <si>
    <t>ORD-001606</t>
  </si>
  <si>
    <t>ORD-001650</t>
  </si>
  <si>
    <t>ORD-002243</t>
  </si>
  <si>
    <t>ORD-002485</t>
  </si>
  <si>
    <t>CUST-1304</t>
  </si>
  <si>
    <t>ORD-000130</t>
  </si>
  <si>
    <t>CUST-1009</t>
  </si>
  <si>
    <t>ORD-000655</t>
  </si>
  <si>
    <t>ORD-000690</t>
  </si>
  <si>
    <t>CUST-1015</t>
  </si>
  <si>
    <t>ORD-001286</t>
  </si>
  <si>
    <t>ORD-002379</t>
  </si>
  <si>
    <t>ORD-000390</t>
  </si>
  <si>
    <t>ORD-000436</t>
  </si>
  <si>
    <t>ORD-000564</t>
  </si>
  <si>
    <t>ORD-001208</t>
  </si>
  <si>
    <t>ORD-001510</t>
  </si>
  <si>
    <t>CUST-1385</t>
  </si>
  <si>
    <t>ORD-001578</t>
  </si>
  <si>
    <t>ORD-001769</t>
  </si>
  <si>
    <t>CUST-1226</t>
  </si>
  <si>
    <t>ORD-001820</t>
  </si>
  <si>
    <t>ORD-002000</t>
  </si>
  <si>
    <t>ORD-002135</t>
  </si>
  <si>
    <t>CUST-1428</t>
  </si>
  <si>
    <t>ORD-002242</t>
  </si>
  <si>
    <t>CUST-1314</t>
  </si>
  <si>
    <t>ORD-002440</t>
  </si>
  <si>
    <t>ORD-002478</t>
  </si>
  <si>
    <t>ORD-000149</t>
  </si>
  <si>
    <t>ORD-001385</t>
  </si>
  <si>
    <t>ORD-001412</t>
  </si>
  <si>
    <t>CUST-1502</t>
  </si>
  <si>
    <t>ORD-001710</t>
  </si>
  <si>
    <t>ORD-001797</t>
  </si>
  <si>
    <t>ORD-001944</t>
  </si>
  <si>
    <t>CUST-1284</t>
  </si>
  <si>
    <t>ORD-000484</t>
  </si>
  <si>
    <t>ORD-000767</t>
  </si>
  <si>
    <t>ORD-000858</t>
  </si>
  <si>
    <t>ORD-001230</t>
  </si>
  <si>
    <t>ORD-001387</t>
  </si>
  <si>
    <t>ORD-001539</t>
  </si>
  <si>
    <t>ORD-002025</t>
  </si>
  <si>
    <t>ORD-002055</t>
  </si>
  <si>
    <t>ORD-002315</t>
  </si>
  <si>
    <t>ORD-000030</t>
  </si>
  <si>
    <t>ORD-000455</t>
  </si>
  <si>
    <t>ORD-000574</t>
  </si>
  <si>
    <t>ORD-001214</t>
  </si>
  <si>
    <t>ORD-001380</t>
  </si>
  <si>
    <t>ORD-001571</t>
  </si>
  <si>
    <t>ORD-001761</t>
  </si>
  <si>
    <t>CUST-1102</t>
  </si>
  <si>
    <t>ORD-001772</t>
  </si>
  <si>
    <t>ORD-001845</t>
  </si>
  <si>
    <t>ORD-000575</t>
  </si>
  <si>
    <t>ORD-000620</t>
  </si>
  <si>
    <t>CUST-1454</t>
  </si>
  <si>
    <t>ORD-000622</t>
  </si>
  <si>
    <t>ORD-000694</t>
  </si>
  <si>
    <t>ORD-000729</t>
  </si>
  <si>
    <t>ORD-001001</t>
  </si>
  <si>
    <t>CUST-1143</t>
  </si>
  <si>
    <t>ORD-001550</t>
  </si>
  <si>
    <t>ORD-002053</t>
  </si>
  <si>
    <t>CUST-1036</t>
  </si>
  <si>
    <t>ORD-000428</t>
  </si>
  <si>
    <t>ORD-000586</t>
  </si>
  <si>
    <t>ORD-001687</t>
  </si>
  <si>
    <t>ORD-002171</t>
  </si>
  <si>
    <t>ORD-002195</t>
  </si>
  <si>
    <t>ORD-000346</t>
  </si>
  <si>
    <t>ORD-000568</t>
  </si>
  <si>
    <t>ORD-000794</t>
  </si>
  <si>
    <t>ORD-001782</t>
  </si>
  <si>
    <t>CUST-1595</t>
  </si>
  <si>
    <t>ORD-001960</t>
  </si>
  <si>
    <t>CUST-1132</t>
  </si>
  <si>
    <t>ORD-002208</t>
  </si>
  <si>
    <t>ORD-002267</t>
  </si>
  <si>
    <t>ORD-002335</t>
  </si>
  <si>
    <t>ORD-000377</t>
  </si>
  <si>
    <t>ORD-000427</t>
  </si>
  <si>
    <t>ORD-000429</t>
  </si>
  <si>
    <t>ORD-000714</t>
  </si>
  <si>
    <t>ORD-001141</t>
  </si>
  <si>
    <t>ORD-001612</t>
  </si>
  <si>
    <t>ORD-001686</t>
  </si>
  <si>
    <t>ORD-000135</t>
  </si>
  <si>
    <t>ORD-000334</t>
  </si>
  <si>
    <t>ORD-000906</t>
  </si>
  <si>
    <t>ORD-002356</t>
  </si>
  <si>
    <t>ORD-002402</t>
  </si>
  <si>
    <t>ORD-000435</t>
  </si>
  <si>
    <t>ORD-000499</t>
  </si>
  <si>
    <t>ORD-001189</t>
  </si>
  <si>
    <t>ORD-001291</t>
  </si>
  <si>
    <t>ORD-001365</t>
  </si>
  <si>
    <t>ORD-001591</t>
  </si>
  <si>
    <t>ORD-002389</t>
  </si>
  <si>
    <t>ORD-002411</t>
  </si>
  <si>
    <t>CUST-1334</t>
  </si>
  <si>
    <t>ORD-002487</t>
  </si>
  <si>
    <t>ORD-000122</t>
  </si>
  <si>
    <t>ORD-000258</t>
  </si>
  <si>
    <t>CUST-1392</t>
  </si>
  <si>
    <t>ORD-000786</t>
  </si>
  <si>
    <t>ORD-000829</t>
  </si>
  <si>
    <t>ORD-001118</t>
  </si>
  <si>
    <t>ORD-001199</t>
  </si>
  <si>
    <t>ORD-002454</t>
  </si>
  <si>
    <t>ORD-002469</t>
  </si>
  <si>
    <t>ORD-000073</t>
  </si>
  <si>
    <t>ORD-000898</t>
  </si>
  <si>
    <t>ORD-001021</t>
  </si>
  <si>
    <t>ORD-001225</t>
  </si>
  <si>
    <t>ORD-001431</t>
  </si>
  <si>
    <t>ORD-001522</t>
  </si>
  <si>
    <t>ORD-001594</t>
  </si>
  <si>
    <t>ORD-001916</t>
  </si>
  <si>
    <t>CUST-1430</t>
  </si>
  <si>
    <t>ORD-001979</t>
  </si>
  <si>
    <t>ORD-002067</t>
  </si>
  <si>
    <t>ORD-000596</t>
  </si>
  <si>
    <t>ORD-000715</t>
  </si>
  <si>
    <t>CUST-1494</t>
  </si>
  <si>
    <t>ORD-001012</t>
  </si>
  <si>
    <t>ORD-001053</t>
  </si>
  <si>
    <t>ORD-001728</t>
  </si>
  <si>
    <t>ORD-001813</t>
  </si>
  <si>
    <t>ORD-001817</t>
  </si>
  <si>
    <t>ORD-002100</t>
  </si>
  <si>
    <t>ORD-000518</t>
  </si>
  <si>
    <t>ORD-000798</t>
  </si>
  <si>
    <t>ORD-000825</t>
  </si>
  <si>
    <t>ORD-001220</t>
  </si>
  <si>
    <t>ORD-001326</t>
  </si>
  <si>
    <t>ORD-001759</t>
  </si>
  <si>
    <t>ORD-002143</t>
  </si>
  <si>
    <t>ORD-000165</t>
  </si>
  <si>
    <t>ORD-000300</t>
  </si>
  <si>
    <t>ORD-000332</t>
  </si>
  <si>
    <t>ORD-000478</t>
  </si>
  <si>
    <t>ORD-001108</t>
  </si>
  <si>
    <t>ORD-001236</t>
  </si>
  <si>
    <t>ORD-001398</t>
  </si>
  <si>
    <t>ORD-001624</t>
  </si>
  <si>
    <t>ORD-002287</t>
  </si>
  <si>
    <t>CUST-1379</t>
  </si>
  <si>
    <t>ORD-000155</t>
  </si>
  <si>
    <t>ORD-000375</t>
  </si>
  <si>
    <t>ORD-000422</t>
  </si>
  <si>
    <t>ORD-001068</t>
  </si>
  <si>
    <t>ORD-001089</t>
  </si>
  <si>
    <t>ORD-001231</t>
  </si>
  <si>
    <t>CUST-1517</t>
  </si>
  <si>
    <t>ORD-002452</t>
  </si>
  <si>
    <t>ORD-000225</t>
  </si>
  <si>
    <t>ORD-000399</t>
  </si>
  <si>
    <t>ORD-000932</t>
  </si>
  <si>
    <t>ORD-001965</t>
  </si>
  <si>
    <t>CUST-1344</t>
  </si>
  <si>
    <t>ORD-000580</t>
  </si>
  <si>
    <t>ORD-000717</t>
  </si>
  <si>
    <t>ORD-001642</t>
  </si>
  <si>
    <t>ORD-002338</t>
  </si>
  <si>
    <t>ORD-002355</t>
  </si>
  <si>
    <t>CUST-1408</t>
  </si>
  <si>
    <t>ORD-002366</t>
  </si>
  <si>
    <t>ORD-002384</t>
  </si>
  <si>
    <t>ORD-000273</t>
  </si>
  <si>
    <t>ORD-001410</t>
  </si>
  <si>
    <t>ORD-001683</t>
  </si>
  <si>
    <t>ORD-001927</t>
  </si>
  <si>
    <t>CUST-1569</t>
  </si>
  <si>
    <t>ORD-002173</t>
  </si>
  <si>
    <t>CUST-1493</t>
  </si>
  <si>
    <t>ORD-002477</t>
  </si>
  <si>
    <t>ORD-000006</t>
  </si>
  <si>
    <t>CUST-1189</t>
  </si>
  <si>
    <t>ORD-000093</t>
  </si>
  <si>
    <t>ORD-000579</t>
  </si>
  <si>
    <t>CUST-1176</t>
  </si>
  <si>
    <t>ORD-000795</t>
  </si>
  <si>
    <t>ORD-000967</t>
  </si>
  <si>
    <t>CUST-1576</t>
  </si>
  <si>
    <t>ORD-001152</t>
  </si>
  <si>
    <t>ORD-001247</t>
  </si>
  <si>
    <t>ORD-001264</t>
  </si>
  <si>
    <t>ORD-000616</t>
  </si>
  <si>
    <t>ORD-000785</t>
  </si>
  <si>
    <t>ORD-001307</t>
  </si>
  <si>
    <t>ORD-001964</t>
  </si>
  <si>
    <t>ORD-000775</t>
  </si>
  <si>
    <t>ORD-001171</t>
  </si>
  <si>
    <t>ORD-001588</t>
  </si>
  <si>
    <t>ORD-002233</t>
  </si>
  <si>
    <t>CUST-1041</t>
  </si>
  <si>
    <t>ORD-000665</t>
  </si>
  <si>
    <t>ORD-000072</t>
  </si>
  <si>
    <t>ORD-000755</t>
  </si>
  <si>
    <t>ORD-000995</t>
  </si>
  <si>
    <t>ORD-001177</t>
  </si>
  <si>
    <t>ORD-001909</t>
  </si>
  <si>
    <t>ORD-002357</t>
  </si>
  <si>
    <t>ORD-000103</t>
  </si>
  <si>
    <t>ORD-000158</t>
  </si>
  <si>
    <t>ORD-000671</t>
  </si>
  <si>
    <t>ORD-000865</t>
  </si>
  <si>
    <t>ORD-000943</t>
  </si>
  <si>
    <t>ORD-001890</t>
  </si>
  <si>
    <t>ORD-001962</t>
  </si>
  <si>
    <t>ORD-001989</t>
  </si>
  <si>
    <t>CUST-1527</t>
  </si>
  <si>
    <t>ORD-002181</t>
  </si>
  <si>
    <t>ORD-000477</t>
  </si>
  <si>
    <t>ORD-001417</t>
  </si>
  <si>
    <t>ORD-002210</t>
  </si>
  <si>
    <t>ORD-000057</t>
  </si>
  <si>
    <t>ORD-000071</t>
  </si>
  <si>
    <t>ORD-000250</t>
  </si>
  <si>
    <t>ORD-000701</t>
  </si>
  <si>
    <t>CUST-1032</t>
  </si>
  <si>
    <t>ORD-000802</t>
  </si>
  <si>
    <t>ORD-001244</t>
  </si>
  <si>
    <t>ORD-000634</t>
  </si>
  <si>
    <t>ORD-001203</t>
  </si>
  <si>
    <t>ORD-001277</t>
  </si>
  <si>
    <t>ORD-001617</t>
  </si>
  <si>
    <t>ORD-001716</t>
  </si>
  <si>
    <t>ORD-002126</t>
  </si>
  <si>
    <t>ORD-002289</t>
  </si>
  <si>
    <t>ORD-002425</t>
  </si>
  <si>
    <t>ORD-000052</t>
  </si>
  <si>
    <t>ORD-000402</t>
  </si>
  <si>
    <t>ORD-001246</t>
  </si>
  <si>
    <t>ORD-001378</t>
  </si>
  <si>
    <t>ORD-002410</t>
  </si>
  <si>
    <t>ORD-000119</t>
  </si>
  <si>
    <t>ORD-000688</t>
  </si>
  <si>
    <t>ORD-000808</t>
  </si>
  <si>
    <t>ORD-001142</t>
  </si>
  <si>
    <t>ORD-001292</t>
  </si>
  <si>
    <t>ORD-001355</t>
  </si>
  <si>
    <t>ORD-002111</t>
  </si>
  <si>
    <t>ORD-002399</t>
  </si>
  <si>
    <t>ORD-000424</t>
  </si>
  <si>
    <t>ORD-000602</t>
  </si>
  <si>
    <t>CUST-1542</t>
  </si>
  <si>
    <t>ORD-000727</t>
  </si>
  <si>
    <t>ORD-001192</t>
  </si>
  <si>
    <t>ORD-001361</t>
  </si>
  <si>
    <t>ORD-001376</t>
  </si>
  <si>
    <t>ORD-001943</t>
  </si>
  <si>
    <t>ORD-002276</t>
  </si>
  <si>
    <t>ORD-002491</t>
  </si>
  <si>
    <t>ORD-001335</t>
  </si>
  <si>
    <t>ORD-001357</t>
  </si>
  <si>
    <t>ORD-001604</t>
  </si>
  <si>
    <t>ORD-001699</t>
  </si>
  <si>
    <t>ORD-001920</t>
  </si>
  <si>
    <t>ORD-002102</t>
  </si>
  <si>
    <t>ORD-000509</t>
  </si>
  <si>
    <t>ORD-001605</t>
  </si>
  <si>
    <t>ORD-001724</t>
  </si>
  <si>
    <t>ORD-000034</t>
  </si>
  <si>
    <t>ORD-000232</t>
  </si>
  <si>
    <t>ORD-001362</t>
  </si>
  <si>
    <t>ORD-001553</t>
  </si>
  <si>
    <t>ORD-001618</t>
  </si>
  <si>
    <t>ORD-002479</t>
  </si>
  <si>
    <t>ORD-000186</t>
  </si>
  <si>
    <t>ORD-000770</t>
  </si>
  <si>
    <t>ORD-000790</t>
  </si>
  <si>
    <t>ORD-000815</t>
  </si>
  <si>
    <t>ORD-001117</t>
  </si>
  <si>
    <t>ORD-001138</t>
  </si>
  <si>
    <t>ORD-001256</t>
  </si>
  <si>
    <t>ORD-001879</t>
  </si>
  <si>
    <t>ORD-000709</t>
  </si>
  <si>
    <t>ORD-001280</t>
  </si>
  <si>
    <t>ORD-001315</t>
  </si>
  <si>
    <t>ORD-001467</t>
  </si>
  <si>
    <t>CUST-1475</t>
  </si>
  <si>
    <t>ORD-000199</t>
  </si>
  <si>
    <t>ORD-000284</t>
  </si>
  <si>
    <t>ORD-000340</t>
  </si>
  <si>
    <t>ORD-000537</t>
  </si>
  <si>
    <t>ORD-001322</t>
  </si>
  <si>
    <t>ORD-001428</t>
  </si>
  <si>
    <t>ORD-001777</t>
  </si>
  <si>
    <t>ORD-002151</t>
  </si>
  <si>
    <t>CUST-1029</t>
  </si>
  <si>
    <t>ORD-000231</t>
  </si>
  <si>
    <t>ORD-000594</t>
  </si>
  <si>
    <t>ORD-000922</t>
  </si>
  <si>
    <t>ORD-001086</t>
  </si>
  <si>
    <t>ORD-001249</t>
  </si>
  <si>
    <t>ORD-001473</t>
  </si>
  <si>
    <t>ORD-001649</t>
  </si>
  <si>
    <t>CUST-1539</t>
  </si>
  <si>
    <t>ORD-001910</t>
  </si>
  <si>
    <t>CUST-1486</t>
  </si>
  <si>
    <t>ORD-001992</t>
  </si>
  <si>
    <t>ORD-002090</t>
  </si>
  <si>
    <t>ORD-002193</t>
  </si>
  <si>
    <t>ORD-002463</t>
  </si>
  <si>
    <t>ORD-000748</t>
  </si>
  <si>
    <t>ORD-002066</t>
  </si>
  <si>
    <t>ORD-002185</t>
  </si>
  <si>
    <t>ORD-002455</t>
  </si>
  <si>
    <t>ORD-000296</t>
  </si>
  <si>
    <t>ORD-001325</t>
  </si>
  <si>
    <t>ORD-001511</t>
  </si>
  <si>
    <t>ORD-001990</t>
  </si>
  <si>
    <t>ORD-000566</t>
  </si>
  <si>
    <t>ORD-000985</t>
  </si>
  <si>
    <t>ORD-002224</t>
  </si>
  <si>
    <t>ORD-000137</t>
  </si>
  <si>
    <t>ORD-000468</t>
  </si>
  <si>
    <t>ORD-000571</t>
  </si>
  <si>
    <t>ORD-000994</t>
  </si>
  <si>
    <t>ORD-001030</t>
  </si>
  <si>
    <t>ORD-001148</t>
  </si>
  <si>
    <t>ORD-001175</t>
  </si>
  <si>
    <t>ORD-001337</t>
  </si>
  <si>
    <t>ORD-002291</t>
  </si>
  <si>
    <t>ORD-001036</t>
  </si>
  <si>
    <t>ORD-001092</t>
  </si>
  <si>
    <t>ORD-001196</t>
  </si>
  <si>
    <t>ORD-001458</t>
  </si>
  <si>
    <t>ORD-001747</t>
  </si>
  <si>
    <t>ORD-001865</t>
  </si>
  <si>
    <t>ORD-002458</t>
  </si>
  <si>
    <t>ORD-001088</t>
  </si>
  <si>
    <t>ORD-001336</t>
  </si>
  <si>
    <t>ORD-001409</t>
  </si>
  <si>
    <t>CUST-1472</t>
  </si>
  <si>
    <t>ORD-001542</t>
  </si>
  <si>
    <t>ORD-001776</t>
  </si>
  <si>
    <t>CUST-1148</t>
  </si>
  <si>
    <t>ORD-001874</t>
  </si>
  <si>
    <t>CUST-1215</t>
  </si>
  <si>
    <t>ORD-001897</t>
  </si>
  <si>
    <t>ORD-002430</t>
  </si>
  <si>
    <t>ORD-000074</t>
  </si>
  <si>
    <t>ORD-000541</t>
  </si>
  <si>
    <t>ORD-000781</t>
  </si>
  <si>
    <t>ORD-000826</t>
  </si>
  <si>
    <t>ORD-001112</t>
  </si>
  <si>
    <t>ORD-001737</t>
  </si>
  <si>
    <t>ORD-000433</t>
  </si>
  <si>
    <t>ORD-000762</t>
  </si>
  <si>
    <t>CUST-1229</t>
  </si>
  <si>
    <t>ORD-000819</t>
  </si>
  <si>
    <t>ORD-001396</t>
  </si>
  <si>
    <t>CUST-1437</t>
  </si>
  <si>
    <t>ORD-001565</t>
  </si>
  <si>
    <t>ORD-001892</t>
  </si>
  <si>
    <t>ORD-000033</t>
  </si>
  <si>
    <t>ORD-000674</t>
  </si>
  <si>
    <t>ORD-001014</t>
  </si>
  <si>
    <t>ORD-001019</t>
  </si>
  <si>
    <t>ORD-001096</t>
  </si>
  <si>
    <t>ORD-002295</t>
  </si>
  <si>
    <t>ORD-000027</t>
  </si>
  <si>
    <t>ORD-000185</t>
  </si>
  <si>
    <t>ORD-000488</t>
  </si>
  <si>
    <t>ORD-001226</t>
  </si>
  <si>
    <t>ORD-001552</t>
  </si>
  <si>
    <t>ORD-001691</t>
  </si>
  <si>
    <t>ORD-001953</t>
  </si>
  <si>
    <t>ORD-002110</t>
  </si>
  <si>
    <t>ORD-002216</t>
  </si>
  <si>
    <t>CUST-1445</t>
  </si>
  <si>
    <t>ORD-002222</t>
  </si>
  <si>
    <t>ORD-000171</t>
  </si>
  <si>
    <t>CUST-1325</t>
  </si>
  <si>
    <t>ORD-000648</t>
  </si>
  <si>
    <t>ORD-000759</t>
  </si>
  <si>
    <t>ORD-000960</t>
  </si>
  <si>
    <t>ORD-001009</t>
  </si>
  <si>
    <t>ORD-001156</t>
  </si>
  <si>
    <t>ORD-001976</t>
  </si>
  <si>
    <t>ORD-000549</t>
  </si>
  <si>
    <t>ORD-001400</t>
  </si>
  <si>
    <t>ORD-001883</t>
  </si>
  <si>
    <t>ORD-001940</t>
  </si>
  <si>
    <t>ORD-002105</t>
  </si>
  <si>
    <t>ORD-002106</t>
  </si>
  <si>
    <t>ORD-000683</t>
  </si>
  <si>
    <t>ORD-000813</t>
  </si>
  <si>
    <t>CUST-1099</t>
  </si>
  <si>
    <t>ORD-002294</t>
  </si>
  <si>
    <t>CUST-1098</t>
  </si>
  <si>
    <t>ORD-002307</t>
  </si>
  <si>
    <t>ORD-000271</t>
  </si>
  <si>
    <t>CUST-1014</t>
  </si>
  <si>
    <t>ORD-000355</t>
  </si>
  <si>
    <t>ORD-000420</t>
  </si>
  <si>
    <t>ORD-000438</t>
  </si>
  <si>
    <t>ORD-000981</t>
  </si>
  <si>
    <t>ORD-001173</t>
  </si>
  <si>
    <t>ORD-001317</t>
  </si>
  <si>
    <t>ORD-001784</t>
  </si>
  <si>
    <t>ORD-001949</t>
  </si>
  <si>
    <t>ORD-002006</t>
  </si>
  <si>
    <t>ORD-002096</t>
  </si>
  <si>
    <t>ORD-002122</t>
  </si>
  <si>
    <t>ORD-002275</t>
  </si>
  <si>
    <t>ORD-002319</t>
  </si>
  <si>
    <t>ORD-002354</t>
  </si>
  <si>
    <t>ORD-000091</t>
  </si>
  <si>
    <t>ORD-000293</t>
  </si>
  <si>
    <t>ORD-000840</t>
  </si>
  <si>
    <t>ORD-000933</t>
  </si>
  <si>
    <t>CUST-1105</t>
  </si>
  <si>
    <t>ORD-001215</t>
  </si>
  <si>
    <t>ORD-001233</t>
  </si>
  <si>
    <t>ORD-001496</t>
  </si>
  <si>
    <t>CUST-1544</t>
  </si>
  <si>
    <t>ORD-001873</t>
  </si>
  <si>
    <t>ORD-001262</t>
  </si>
  <si>
    <t>ORD-001671</t>
  </si>
  <si>
    <t>ORD-001750</t>
  </si>
  <si>
    <t>ORD-002071</t>
  </si>
  <si>
    <t>ORD-002360</t>
  </si>
  <si>
    <t>ORD-002404</t>
  </si>
  <si>
    <t>ORD-002423</t>
  </si>
  <si>
    <t>CUST-1269</t>
  </si>
  <si>
    <t>ORD-000040</t>
  </si>
  <si>
    <t>ORD-000605</t>
  </si>
  <si>
    <t>CUST-1005</t>
  </si>
  <si>
    <t>ORD-000618</t>
  </si>
  <si>
    <t>ORD-001382</t>
  </si>
  <si>
    <t>ORD-001984</t>
  </si>
  <si>
    <t>ORD-002180</t>
  </si>
  <si>
    <t>ORD-002336</t>
  </si>
  <si>
    <t>ORD-002385</t>
  </si>
  <si>
    <t>ORD-002465</t>
  </si>
  <si>
    <t>ORD-002476</t>
  </si>
  <si>
    <t>CUST-1206</t>
  </si>
  <si>
    <t>ORD-000991</t>
  </si>
  <si>
    <t>ORD-001153</t>
  </si>
  <si>
    <t>ORD-001242</t>
  </si>
  <si>
    <t>ORD-001929</t>
  </si>
  <si>
    <t>ORD-002058</t>
  </si>
  <si>
    <t>ORD-002108</t>
  </si>
  <si>
    <t>ORD-000491</t>
  </si>
  <si>
    <t>ORD-001729</t>
  </si>
  <si>
    <t>ORD-001809</t>
  </si>
  <si>
    <t>ORD-002278</t>
  </si>
  <si>
    <t>ORD-000430</t>
  </si>
  <si>
    <t>ORD-000862</t>
  </si>
  <si>
    <t>CUST-1416</t>
  </si>
  <si>
    <t>ORD-001132</t>
  </si>
  <si>
    <t>ORD-001833</t>
  </si>
  <si>
    <t>ORD-001853</t>
  </si>
  <si>
    <t>ORD-002493</t>
  </si>
  <si>
    <t>ORD-000075</t>
  </si>
  <si>
    <t>ORD-000617</t>
  </si>
  <si>
    <t>CUST-1150</t>
  </si>
  <si>
    <t>ORD-000855</t>
  </si>
  <si>
    <t>ORD-001025</t>
  </si>
  <si>
    <t>ORD-001924</t>
  </si>
  <si>
    <t>ORD-000645</t>
  </si>
  <si>
    <t>ORD-000659</t>
  </si>
  <si>
    <t>ORD-001352</t>
  </si>
  <si>
    <t>ORD-001770</t>
  </si>
  <si>
    <t>ORD-001804</t>
  </si>
  <si>
    <t>ORD-002331</t>
  </si>
  <si>
    <t>CUST-1039</t>
  </si>
  <si>
    <t>ORD-000088</t>
  </si>
  <si>
    <t>CUST-1462</t>
  </si>
  <si>
    <t>ORD-000510</t>
  </si>
  <si>
    <t>CUST-1248</t>
  </si>
  <si>
    <t>ORD-000944</t>
  </si>
  <si>
    <t>ORD-001257</t>
  </si>
  <si>
    <t>ORD-001450</t>
  </si>
  <si>
    <t>ORD-001566</t>
  </si>
  <si>
    <t>ORD-001652</t>
  </si>
  <si>
    <t>ORD-002246</t>
  </si>
  <si>
    <t>ORD-000752</t>
  </si>
  <si>
    <t>ORD-000822</t>
  </si>
  <si>
    <t>ORD-001600</t>
  </si>
  <si>
    <t>ORD-002459</t>
  </si>
  <si>
    <t>ORD-000112</t>
  </si>
  <si>
    <t>ORD-000238</t>
  </si>
  <si>
    <t>ORD-000318</t>
  </si>
  <si>
    <t>ORD-000532</t>
  </si>
  <si>
    <t>ORD-000696</t>
  </si>
  <si>
    <t>ORD-000999</t>
  </si>
  <si>
    <t>CUST-1514</t>
  </si>
  <si>
    <t>ORD-001164</t>
  </si>
  <si>
    <t>ORD-001818</t>
  </si>
  <si>
    <t>ORD-001844</t>
  </si>
  <si>
    <t>ORD-002163</t>
  </si>
  <si>
    <t>ORD-002175</t>
  </si>
  <si>
    <t>ORD-002249</t>
  </si>
  <si>
    <t>ORD-000276</t>
  </si>
  <si>
    <t>ORD-000504</t>
  </si>
  <si>
    <t>ORD-000581</t>
  </si>
  <si>
    <t>CUST-1134</t>
  </si>
  <si>
    <t>ORD-001044</t>
  </si>
  <si>
    <t>ORD-001190</t>
  </si>
  <si>
    <t>ORD-002342</t>
  </si>
  <si>
    <t>ORD-002481</t>
  </si>
  <si>
    <t>ORD-000264</t>
  </si>
  <si>
    <t>ORD-001080</t>
  </si>
  <si>
    <t>ORD-001289</t>
  </si>
  <si>
    <t>CUST-1252</t>
  </si>
  <si>
    <t>ORD-001360</t>
  </si>
  <si>
    <t>ORD-001434</t>
  </si>
  <si>
    <t>ORD-001955</t>
  </si>
  <si>
    <t>ORD-002149</t>
  </si>
  <si>
    <t>ORD-000378</t>
  </si>
  <si>
    <t>ORD-000517</t>
  </si>
  <si>
    <t>ORD-000604</t>
  </si>
  <si>
    <t>ORD-000777</t>
  </si>
  <si>
    <t>ORD-000839</t>
  </si>
  <si>
    <t>ORD-000480</t>
  </si>
  <si>
    <t>ORD-000878</t>
  </si>
  <si>
    <t>ORD-001321</t>
  </si>
  <si>
    <t>ORD-001373</t>
  </si>
  <si>
    <t>ORD-001734</t>
  </si>
  <si>
    <t>ORD-001835</t>
  </si>
  <si>
    <t>CUST-1549</t>
  </si>
  <si>
    <t>ORD-002227</t>
  </si>
  <si>
    <t>ORD-000108</t>
  </si>
  <si>
    <t>ORD-000262</t>
  </si>
  <si>
    <t>ORD-000474</t>
  </si>
  <si>
    <t>ORD-000507</t>
  </si>
  <si>
    <t>ORD-000601</t>
  </si>
  <si>
    <t>ORD-000921</t>
  </si>
  <si>
    <t>ORD-001255</t>
  </si>
  <si>
    <t>ORD-001437</t>
  </si>
  <si>
    <t>ORD-002293</t>
  </si>
  <si>
    <t>ORD-002358</t>
  </si>
  <si>
    <t>ORD-002460</t>
  </si>
  <si>
    <t>ORD-000514</t>
  </si>
  <si>
    <t>ORD-000528</t>
  </si>
  <si>
    <t>ORD-000807</t>
  </si>
  <si>
    <t>ORD-000843</t>
  </si>
  <si>
    <t>ORD-000938</t>
  </si>
  <si>
    <t>ORD-001221</t>
  </si>
  <si>
    <t>ORD-001773</t>
  </si>
  <si>
    <t>ORD-000131</t>
  </si>
  <si>
    <t>ORD-000322</t>
  </si>
  <si>
    <t>ORD-000667</t>
  </si>
  <si>
    <t>ORD-002374</t>
  </si>
  <si>
    <t>ORD-000275</t>
  </si>
  <si>
    <t>CUST-1081</t>
  </si>
  <si>
    <t>ORD-000467</t>
  </si>
  <si>
    <t>ORD-000577</t>
  </si>
  <si>
    <t>ORD-000974</t>
  </si>
  <si>
    <t>ORD-001282</t>
  </si>
  <si>
    <t>CUST-1140</t>
  </si>
  <si>
    <t>ORD-001477</t>
  </si>
  <si>
    <t>ORD-001681</t>
  </si>
  <si>
    <t>ORD-001754</t>
  </si>
  <si>
    <t>ORD-001914</t>
  </si>
  <si>
    <t>ORD-002256</t>
  </si>
  <si>
    <t>ORD-000847</t>
  </si>
  <si>
    <t>ORD-001311</t>
  </si>
  <si>
    <t>ORD-001353</t>
  </si>
  <si>
    <t>ORD-001991</t>
  </si>
  <si>
    <t>ORD-000053</t>
  </si>
  <si>
    <t>ORD-000255</t>
  </si>
  <si>
    <t>ORD-000663</t>
  </si>
  <si>
    <t>ORD-001771</t>
  </si>
  <si>
    <t>ORD-001869</t>
  </si>
  <si>
    <t>ORD-002472</t>
  </si>
  <si>
    <t>ORD-000469</t>
  </si>
  <si>
    <t>ORD-000851</t>
  </si>
  <si>
    <t>ORD-001374</t>
  </si>
  <si>
    <t>ORD-001479</t>
  </si>
  <si>
    <t>ORD-001524</t>
  </si>
  <si>
    <t>ORD-001603</t>
  </si>
  <si>
    <t>ORD-001667</t>
  </si>
  <si>
    <t>ORD-001706</t>
  </si>
  <si>
    <t>ORD-001715</t>
  </si>
  <si>
    <t>ORD-002474</t>
  </si>
  <si>
    <t>ORD-000356</t>
  </si>
  <si>
    <t>CUST-1078</t>
  </si>
  <si>
    <t>ORD-000454</t>
  </si>
  <si>
    <t>ORD-000823</t>
  </si>
  <si>
    <t>ORD-001454</t>
  </si>
  <si>
    <t>ORD-001491</t>
  </si>
  <si>
    <t>ORD-001644</t>
  </si>
  <si>
    <t>ORD-002264</t>
  </si>
  <si>
    <t>ORD-000046</t>
  </si>
  <si>
    <t>ORD-000368</t>
  </si>
  <si>
    <t>ORD-000598</t>
  </si>
  <si>
    <t>ORD-001124</t>
  </si>
  <si>
    <t>ORD-001449</t>
  </si>
  <si>
    <t>ORD-001526</t>
  </si>
  <si>
    <t>ORD-001678</t>
  </si>
  <si>
    <t>ORD-002212</t>
  </si>
  <si>
    <t>CUST-1471</t>
  </si>
  <si>
    <t>ORD-002263</t>
  </si>
  <si>
    <t>ORD-000129</t>
  </si>
  <si>
    <t>ORD-000230</t>
  </si>
  <si>
    <t>ORD-000374</t>
  </si>
  <si>
    <t>ORD-000493</t>
  </si>
  <si>
    <t>ORD-001443</t>
  </si>
  <si>
    <t>CUST-1107</t>
  </si>
  <si>
    <t>ORD-001764</t>
  </si>
  <si>
    <t>ORD-001957</t>
  </si>
  <si>
    <t>ORD-000294</t>
  </si>
  <si>
    <t>ORD-000689</t>
  </si>
  <si>
    <t>ORD-001163</t>
  </si>
  <si>
    <t>CUST-1209</t>
  </si>
  <si>
    <t>ORD-001490</t>
  </si>
  <si>
    <t>ORD-002138</t>
  </si>
  <si>
    <t>ORD-002326</t>
  </si>
  <si>
    <t>ORD-000218</t>
  </si>
  <si>
    <t>ORD-000434</t>
  </si>
  <si>
    <t>ORD-001234</t>
  </si>
  <si>
    <t>ORD-001253</t>
  </si>
  <si>
    <t>ORD-001860</t>
  </si>
  <si>
    <t>ORD-002157</t>
  </si>
  <si>
    <t>ORD-002251</t>
  </si>
  <si>
    <t>ORD-000330</t>
  </si>
  <si>
    <t>ORD-000363</t>
  </si>
  <si>
    <t>ORD-000881</t>
  </si>
  <si>
    <t>ORD-001351</t>
  </si>
  <si>
    <t>ORD-001432</t>
  </si>
  <si>
    <t>ORD-002484</t>
  </si>
  <si>
    <t>ORD-000267</t>
  </si>
  <si>
    <t>ORD-000668</t>
  </si>
  <si>
    <t>ORD-000844</t>
  </si>
  <si>
    <t>ORD-001098</t>
  </si>
  <si>
    <t>CUST-1596</t>
  </si>
  <si>
    <t>ORD-001438</t>
  </si>
  <si>
    <t>ORD-001846</t>
  </si>
  <si>
    <t>ORD-002422</t>
  </si>
  <si>
    <t>ORD-002447</t>
  </si>
  <si>
    <t>ORD-000280</t>
  </si>
  <si>
    <t>ORD-002089</t>
  </si>
  <si>
    <t>CUST-1590</t>
  </si>
  <si>
    <t>ORD-000202</t>
  </si>
  <si>
    <t>ORD-000387</t>
  </si>
  <si>
    <t>ORD-000609</t>
  </si>
  <si>
    <t>ORD-000913</t>
  </si>
  <si>
    <t>ORD-001169</t>
  </si>
  <si>
    <t>ORD-001838</t>
  </si>
  <si>
    <t>ORD-002483</t>
  </si>
  <si>
    <t>ORD-000247</t>
  </si>
  <si>
    <t>ORD-000292</t>
  </si>
  <si>
    <t>ORD-000562</t>
  </si>
  <si>
    <t>ORD-000758</t>
  </si>
  <si>
    <t>ORD-001074</t>
  </si>
  <si>
    <t>ORD-001556</t>
  </si>
  <si>
    <t>ORD-001637</t>
  </si>
  <si>
    <t>CUST-1004</t>
  </si>
  <si>
    <t>ORD-002172</t>
  </si>
  <si>
    <t>CUST-1055</t>
  </si>
  <si>
    <t>ORD-002182</t>
  </si>
  <si>
    <t>ORD-000341</t>
  </si>
  <si>
    <t>ORD-001827</t>
  </si>
  <si>
    <t>CUST-1487</t>
  </si>
  <si>
    <t>ORD-002140</t>
  </si>
  <si>
    <t>ORD-002144</t>
  </si>
  <si>
    <t>CUST-1223</t>
  </si>
  <si>
    <t>ORD-000432</t>
  </si>
  <si>
    <t>ORD-000633</t>
  </si>
  <si>
    <t>ORD-001116</t>
  </si>
  <si>
    <t>ORD-001168</t>
  </si>
  <si>
    <t>ORD-001629</t>
  </si>
  <si>
    <t>ORD-000095</t>
  </si>
  <si>
    <t>ORD-000180</t>
  </si>
  <si>
    <t>ORD-000417</t>
  </si>
  <si>
    <t>ORD-000550</t>
  </si>
  <si>
    <t>ORD-001907</t>
  </si>
  <si>
    <t>CUST-1059</t>
  </si>
  <si>
    <t>ORD-002114</t>
  </si>
  <si>
    <t>ORD-002155</t>
  </si>
  <si>
    <t>ORD-002486</t>
  </si>
  <si>
    <t>ORD-000102</t>
  </si>
  <si>
    <t>ORD-000282</t>
  </si>
  <si>
    <t>ORD-000413</t>
  </si>
  <si>
    <t>ORD-000415</t>
  </si>
  <si>
    <t>ORD-000505</t>
  </si>
  <si>
    <t>ORD-000753</t>
  </si>
  <si>
    <t>CUST-1103</t>
  </si>
  <si>
    <t>ORD-000830</t>
  </si>
  <si>
    <t>ORD-000854</t>
  </si>
  <si>
    <t>ORD-001498</t>
  </si>
  <si>
    <t>ORD-002250</t>
  </si>
  <si>
    <t>ORD-000563</t>
  </si>
  <si>
    <t>ORD-000708</t>
  </si>
  <si>
    <t>ORD-000805</t>
  </si>
  <si>
    <t>ORD-000875</t>
  </si>
  <si>
    <t>ORD-000976</t>
  </si>
  <si>
    <t>ORD-001149</t>
  </si>
  <si>
    <t>ORD-001521</t>
  </si>
  <si>
    <t>ORD-001859</t>
  </si>
  <si>
    <t>ORD-002488</t>
  </si>
  <si>
    <t>ORD-000085</t>
  </si>
  <si>
    <t>ORD-000196</t>
  </si>
  <si>
    <t>ORD-000526</t>
  </si>
  <si>
    <t>ORD-000552</t>
  </si>
  <si>
    <t>ORD-000889</t>
  </si>
  <si>
    <t>ORD-001114</t>
  </si>
  <si>
    <t>ORD-001294</t>
  </si>
  <si>
    <t>ORD-001364</t>
  </si>
  <si>
    <t>ORD-001786</t>
  </si>
  <si>
    <t>ORD-001996</t>
  </si>
  <si>
    <t>ORD-002361</t>
  </si>
  <si>
    <t>ORD-002387</t>
  </si>
  <si>
    <t>ORD-002416</t>
  </si>
  <si>
    <t>ORD-002496</t>
  </si>
  <si>
    <t>ORD-000079</t>
  </si>
  <si>
    <t>ORD-000817</t>
  </si>
  <si>
    <t>ORD-001223</t>
  </si>
  <si>
    <t>ORD-001312</t>
  </si>
  <si>
    <t>ORD-001620</t>
  </si>
  <si>
    <t>ORD-001862</t>
  </si>
  <si>
    <t>ORD-000768</t>
  </si>
  <si>
    <t>ORD-000892</t>
  </si>
  <si>
    <t>CUST-1002</t>
  </si>
  <si>
    <t>ORD-001219</t>
  </si>
  <si>
    <t>ORD-001435</t>
  </si>
  <si>
    <t>ORD-000916</t>
  </si>
  <si>
    <t>ORD-000966</t>
  </si>
  <si>
    <t>ORD-001372</t>
  </si>
  <si>
    <t>ORD-001418</t>
  </si>
  <si>
    <t>ORD-001523</t>
  </si>
  <si>
    <t>ORD-002188</t>
  </si>
  <si>
    <t>CUST-1452</t>
  </si>
  <si>
    <t>ORD-000312</t>
  </si>
  <si>
    <t>ORD-000992</t>
  </si>
  <si>
    <t>ORD-001147</t>
  </si>
  <si>
    <t>ORD-001723</t>
  </si>
  <si>
    <t>ORD-002457</t>
  </si>
  <si>
    <t>ORD-000446</t>
  </si>
  <si>
    <t>ORD-000461</t>
  </si>
  <si>
    <t>ORD-000501</t>
  </si>
  <si>
    <t>ORD-000531</t>
  </si>
  <si>
    <t>ORD-000650</t>
  </si>
  <si>
    <t>ORD-000695</t>
  </si>
  <si>
    <t>ORD-000848</t>
  </si>
  <si>
    <t>ORD-001176</t>
  </si>
  <si>
    <t>CUST-1378</t>
  </si>
  <si>
    <t>ORD-001541</t>
  </si>
  <si>
    <t>ORD-001623</t>
  </si>
  <si>
    <t>ORD-002253</t>
  </si>
  <si>
    <t>ORD-000062</t>
  </si>
  <si>
    <t>ORD-000157</t>
  </si>
  <si>
    <t>ORD-000457</t>
  </si>
  <si>
    <t>ORD-000492</t>
  </si>
  <si>
    <t>CUST-1543</t>
  </si>
  <si>
    <t>ORD-001287</t>
  </si>
  <si>
    <t>ORD-001507</t>
  </si>
  <si>
    <t>ORD-002370</t>
  </si>
  <si>
    <t>ORD-000110</t>
  </si>
  <si>
    <t>ORD-000283</t>
  </si>
  <si>
    <t>ORD-000666</t>
  </si>
  <si>
    <t>ORD-000684</t>
  </si>
  <si>
    <t>ORD-001055</t>
  </si>
  <si>
    <t>ORD-001179</t>
  </si>
  <si>
    <t>ORD-001427</t>
  </si>
  <si>
    <t>ORD-001648</t>
  </si>
  <si>
    <t>ORD-000782</t>
  </si>
  <si>
    <t>ORD-000950</t>
  </si>
  <si>
    <t>ORD-001090</t>
  </si>
  <si>
    <t>ORD-001110</t>
  </si>
  <si>
    <t>ORD-001855</t>
  </si>
  <si>
    <t>ORD-002061</t>
  </si>
  <si>
    <t>ORD-002086</t>
  </si>
  <si>
    <t>ORD-000191</t>
  </si>
  <si>
    <t>ORD-000220</t>
  </si>
  <si>
    <t>ORD-000635</t>
  </si>
  <si>
    <t>ORD-001267</t>
  </si>
  <si>
    <t>ORD-001787</t>
  </si>
  <si>
    <t>ORD-001812</t>
  </si>
  <si>
    <t>ORD-001950</t>
  </si>
  <si>
    <t>ORD-002095</t>
  </si>
  <si>
    <t>ORD-000548</t>
  </si>
  <si>
    <t>ORD-001034</t>
  </si>
  <si>
    <t>ORD-001342</t>
  </si>
  <si>
    <t>ORD-001413</t>
  </si>
  <si>
    <t>ORD-001891</t>
  </si>
  <si>
    <t>ORD-001986</t>
  </si>
  <si>
    <t>ORD-002194</t>
  </si>
  <si>
    <t>ORD-000463</t>
  </si>
  <si>
    <t>ORD-000884</t>
  </si>
  <si>
    <t>ORD-000926</t>
  </si>
  <si>
    <t>ORD-000990</t>
  </si>
  <si>
    <t>ORD-001079</t>
  </si>
  <si>
    <t>CUST-1089</t>
  </si>
  <si>
    <t>ORD-001183</t>
  </si>
  <si>
    <t>ORD-001356</t>
  </si>
  <si>
    <t>ORD-001730</t>
  </si>
  <si>
    <t>ORD-001952</t>
  </si>
  <si>
    <t>ORD-002252</t>
  </si>
  <si>
    <t>ORD-002333</t>
  </si>
  <si>
    <t>CUST-1213</t>
  </si>
  <si>
    <t>ORD-002394</t>
  </si>
  <si>
    <t>ORD-000443</t>
  </si>
  <si>
    <t>ORD-000556</t>
  </si>
  <si>
    <t>ORD-000864</t>
  </si>
  <si>
    <t>ORD-001658</t>
  </si>
  <si>
    <t>ORD-002282</t>
  </si>
  <si>
    <t>ORD-002290</t>
  </si>
  <si>
    <t>ORD-000083</t>
  </si>
  <si>
    <t>ORD-000211</t>
  </si>
  <si>
    <t>ORD-000496</t>
  </si>
  <si>
    <t>ORD-000831</t>
  </si>
  <si>
    <t>ORD-001768</t>
  </si>
  <si>
    <t>ORD-001899</t>
  </si>
  <si>
    <t>ORD-002272</t>
  </si>
  <si>
    <t>ORD-002274</t>
  </si>
  <si>
    <t>ORD-000217</t>
  </si>
  <si>
    <t>ORD-000630</t>
  </si>
  <si>
    <t>ORD-000799</t>
  </si>
  <si>
    <t>ORD-000833</t>
  </si>
  <si>
    <t>ORD-001393</t>
  </si>
  <si>
    <t>ORD-001766</t>
  </si>
  <si>
    <t>ORD-001932</t>
  </si>
  <si>
    <t>ORD-002093</t>
  </si>
  <si>
    <t>ORD-000723</t>
  </si>
  <si>
    <t>ORD-000803</t>
  </si>
  <si>
    <t>ORD-001082</t>
  </si>
  <si>
    <t>ORD-001202</t>
  </si>
  <si>
    <t>ORD-001546</t>
  </si>
  <si>
    <t>ORD-002062</t>
  </si>
  <si>
    <t>ORD-002101</t>
  </si>
  <si>
    <t>CUST-1561</t>
  </si>
  <si>
    <t>ORD-000023</t>
  </si>
  <si>
    <t>ORD-000500</t>
  </si>
  <si>
    <t>ORD-001421</t>
  </si>
  <si>
    <t>ORD-001481</t>
  </si>
  <si>
    <t>ORD-002230</t>
  </si>
  <si>
    <t>ORD-000277</t>
  </si>
  <si>
    <t>ORD-001205</t>
  </si>
  <si>
    <t>ORD-001585</t>
  </si>
  <si>
    <t>ORD-002043</t>
  </si>
  <si>
    <t>ORD-000248</t>
  </si>
  <si>
    <t>ORD-000398</t>
  </si>
  <si>
    <t>ORD-001447</t>
  </si>
  <si>
    <t>ORD-001972</t>
  </si>
  <si>
    <t>ORD-002134</t>
  </si>
  <si>
    <t>ORD-002375</t>
  </si>
  <si>
    <t>ORD-001926</t>
  </si>
  <si>
    <t>ORD-000037</t>
  </si>
  <si>
    <t>ORD-000114</t>
  </si>
  <si>
    <t>ORD-000116</t>
  </si>
  <si>
    <t>ORD-000502</t>
  </si>
  <si>
    <t>ORD-001150</t>
  </si>
  <si>
    <t>ORD-000087</t>
  </si>
  <si>
    <t>ORD-000136</t>
  </si>
  <si>
    <t>ORD-000198</t>
  </si>
  <si>
    <t>ORD-000919</t>
  </si>
  <si>
    <t>ORD-001749</t>
  </si>
  <si>
    <t>ORD-002081</t>
  </si>
  <si>
    <t>ORD-002124</t>
  </si>
  <si>
    <t>ORD-000266</t>
  </si>
  <si>
    <t>ORD-001158</t>
  </si>
  <si>
    <t>ORD-001774</t>
  </si>
  <si>
    <t>ORD-001923</t>
  </si>
  <si>
    <t>ORD-002439</t>
  </si>
  <si>
    <t>ORD-001880</t>
  </si>
  <si>
    <t>ORD-001903</t>
  </si>
  <si>
    <t>ORD-002179</t>
  </si>
  <si>
    <t>CUST-1235</t>
  </si>
  <si>
    <t>ORD-000170</t>
  </si>
  <si>
    <t>ORD-000969</t>
  </si>
  <si>
    <t>ORD-001063</t>
  </si>
  <si>
    <t>ORD-001762</t>
  </si>
  <si>
    <t>ORD-001799</t>
  </si>
  <si>
    <t>ORD-002174</t>
  </si>
  <si>
    <t>ORD-002205</t>
  </si>
  <si>
    <t>ORD-002237</t>
  </si>
  <si>
    <t>ORD-000778</t>
  </si>
  <si>
    <t>ORD-000842</t>
  </si>
  <si>
    <t>ORD-001146</t>
  </si>
  <si>
    <t>ORD-001349</t>
  </si>
  <si>
    <t>ORD-001404</t>
  </si>
  <si>
    <t>ORD-001733</t>
  </si>
  <si>
    <t>ORD-002147</t>
  </si>
  <si>
    <t>ORD-002500</t>
  </si>
  <si>
    <t>ORD-000287</t>
  </si>
  <si>
    <t>ORD-000705</t>
  </si>
  <si>
    <t>ORD-000860</t>
  </si>
  <si>
    <t>ORD-001278</t>
  </si>
  <si>
    <t>CUST-1513</t>
  </si>
  <si>
    <t>ORD-001424</t>
  </si>
  <si>
    <t>ORD-001441</t>
  </si>
  <si>
    <t>ORD-001568</t>
  </si>
  <si>
    <t>ORD-001689</t>
  </si>
  <si>
    <t>ORD-002150</t>
  </si>
  <si>
    <t>ORD-002176</t>
  </si>
  <si>
    <t>ORD-002202</t>
  </si>
  <si>
    <t>ORD-000210</t>
  </si>
  <si>
    <t>CUST-1290</t>
  </si>
  <si>
    <t>ORD-000366</t>
  </si>
  <si>
    <t>ORD-000460</t>
  </si>
  <si>
    <t>ORD-001018</t>
  </si>
  <si>
    <t>ORD-001512</t>
  </si>
  <si>
    <t>ORD-002391</t>
  </si>
  <si>
    <t>ORD-001328</t>
  </si>
  <si>
    <t>ORD-001468</t>
  </si>
  <si>
    <t>ORD-001584</t>
  </si>
  <si>
    <t>ORD-002190</t>
  </si>
  <si>
    <t>ORD-002347</t>
  </si>
  <si>
    <t>ORD-000263</t>
  </si>
  <si>
    <t>ORD-000485</t>
  </si>
  <si>
    <t>ORD-001672</t>
  </si>
  <si>
    <t>ORD-002428</t>
  </si>
  <si>
    <t>ORD-000405</t>
  </si>
  <si>
    <t>ORD-000885</t>
  </si>
  <si>
    <t>ORD-001200</t>
  </si>
  <si>
    <t>ORD-001505</t>
  </si>
  <si>
    <t>ORD-001586</t>
  </si>
  <si>
    <t>ORD-002092</t>
  </si>
  <si>
    <t>ORD-002414</t>
  </si>
  <si>
    <t>ORD-000016</t>
  </si>
  <si>
    <t>ORD-000206</t>
  </si>
  <si>
    <t>ORD-000286</t>
  </si>
  <si>
    <t>ORD-000369</t>
  </si>
  <si>
    <t>ORD-000511</t>
  </si>
  <si>
    <t>ORD-000573</t>
  </si>
  <si>
    <t>ORD-000942</t>
  </si>
  <si>
    <t>ORD-001154</t>
  </si>
  <si>
    <t>ORD-001275</t>
  </si>
  <si>
    <t>ORD-001530</t>
  </si>
  <si>
    <t>ORD-001778</t>
  </si>
  <si>
    <t>ORD-000048</t>
  </si>
  <si>
    <t>ORD-000591</t>
  </si>
  <si>
    <t>ORD-000787</t>
  </si>
  <si>
    <t>ORD-001007</t>
  </si>
  <si>
    <t>ORD-001576</t>
  </si>
  <si>
    <t>ORD-002004</t>
  </si>
  <si>
    <t>ORD-000014</t>
  </si>
  <si>
    <t>ORD-000139</t>
  </si>
  <si>
    <t>ORD-000392</t>
  </si>
  <si>
    <t>ORD-000738</t>
  </si>
  <si>
    <t>ORD-001103</t>
  </si>
  <si>
    <t>ORD-001358</t>
  </si>
  <si>
    <t>ORD-002068</t>
  </si>
  <si>
    <t>ORD-002079</t>
  </si>
  <si>
    <t>ORD-002378</t>
  </si>
  <si>
    <t>ORD-000007</t>
  </si>
  <si>
    <t>ORD-000132</t>
  </si>
  <si>
    <t>ORD-000381</t>
  </si>
  <si>
    <t>ORD-001719</t>
  </si>
  <si>
    <t>ORD-001738</t>
  </si>
  <si>
    <t>ORD-001800</t>
  </si>
  <si>
    <t>ORD-001888</t>
  </si>
  <si>
    <t>ORD-001978</t>
  </si>
  <si>
    <t>ORD-002010</t>
  </si>
  <si>
    <t>ORD-002018</t>
  </si>
  <si>
    <t>ORD-002052</t>
  </si>
  <si>
    <t>ORD-000123</t>
  </si>
  <si>
    <t>ORD-000233</t>
  </si>
  <si>
    <t>ORD-000265</t>
  </si>
  <si>
    <t>ORD-000281</t>
  </si>
  <si>
    <t>ORD-000391</t>
  </si>
  <si>
    <t>ORD-000487</t>
  </si>
  <si>
    <t>ORD-000750</t>
  </si>
  <si>
    <t>CUST-1108</t>
  </si>
  <si>
    <t>ORD-001113</t>
  </si>
  <si>
    <t>ORD-001915</t>
  </si>
  <si>
    <t>ORD-002141</t>
  </si>
  <si>
    <t>ORD-002467</t>
  </si>
  <si>
    <t>ORD-000226</t>
  </si>
  <si>
    <t>ORD-000317</t>
  </si>
  <si>
    <t>ORD-000333</t>
  </si>
  <si>
    <t>ORD-000741</t>
  </si>
  <si>
    <t>ORD-001193</t>
  </si>
  <si>
    <t>ORD-002003</t>
  </si>
  <si>
    <t>ORD-002204</t>
  </si>
  <si>
    <t>ORD-000279</t>
  </si>
  <si>
    <t>ORD-000466</t>
  </si>
  <si>
    <t>ORD-000636</t>
  </si>
  <si>
    <t>ORD-000711</t>
  </si>
  <si>
    <t>ORD-001333</t>
  </si>
  <si>
    <t>ORD-001475</t>
  </si>
  <si>
    <t>ORD-001528</t>
  </si>
  <si>
    <t>ORD-001561</t>
  </si>
  <si>
    <t>ORD-002221</t>
  </si>
  <si>
    <t>ORD-002449</t>
  </si>
  <si>
    <t>CUST-1536</t>
  </si>
  <si>
    <t>ORD-000244</t>
  </si>
  <si>
    <t>ORD-000289</t>
  </si>
  <si>
    <t>ORD-000351</t>
  </si>
  <si>
    <t>ORD-000699</t>
  </si>
  <si>
    <t>ORD-000812</t>
  </si>
  <si>
    <t>ORD-000972</t>
  </si>
  <si>
    <t>ORD-001217</t>
  </si>
  <si>
    <t>ORD-001633</t>
  </si>
  <si>
    <t>ORD-001748</t>
  </si>
  <si>
    <t>ORD-001928</t>
  </si>
  <si>
    <t>ORD-000090</t>
  </si>
  <si>
    <t>ORD-000195</t>
  </si>
  <si>
    <t>ORD-000905</t>
  </si>
  <si>
    <t>ORD-000925</t>
  </si>
  <si>
    <t>ORD-001366</t>
  </si>
  <si>
    <t>ORD-001718</t>
  </si>
  <si>
    <t>ORD-001831</t>
  </si>
  <si>
    <t>ORD-001988</t>
  </si>
  <si>
    <t>ORD-000599</t>
  </si>
  <si>
    <t>ORD-000757</t>
  </si>
  <si>
    <t>ORD-000810</t>
  </si>
  <si>
    <t>ORD-001494</t>
  </si>
  <si>
    <t>ORD-001665</t>
  </si>
  <si>
    <t>ORD-002036</t>
  </si>
  <si>
    <t>ORD-002196</t>
  </si>
  <si>
    <t>ORD-000788</t>
  </si>
  <si>
    <t>ORD-001386</t>
  </si>
  <si>
    <t>ORD-001736</t>
  </si>
  <si>
    <t>ORD-001825</t>
  </si>
  <si>
    <t>ORD-000682</t>
  </si>
  <si>
    <t>ORD-001259</t>
  </si>
  <si>
    <t>ORD-001392</t>
  </si>
  <si>
    <t>ORD-001614</t>
  </si>
  <si>
    <t>ORD-000124</t>
  </si>
  <si>
    <t>ORD-000349</t>
  </si>
  <si>
    <t>ORD-000521</t>
  </si>
  <si>
    <t>ORD-000897</t>
  </si>
  <si>
    <t>ORD-001301</t>
  </si>
  <si>
    <t>ORD-002398</t>
  </si>
  <si>
    <t>ORD-002497</t>
  </si>
  <si>
    <t>ORD-000127</t>
  </si>
  <si>
    <t>ORD-000416</t>
  </si>
  <si>
    <t>ORD-000734</t>
  </si>
  <si>
    <t>ORD-000902</t>
  </si>
  <si>
    <t>ORD-000908</t>
  </si>
  <si>
    <t>ORD-001065</t>
  </si>
  <si>
    <t>ORD-001377</t>
  </si>
  <si>
    <t>ORD-001436</t>
  </si>
  <si>
    <t>ORD-001610</t>
  </si>
  <si>
    <t>ORD-001727</t>
  </si>
  <si>
    <t>ORD-001958</t>
  </si>
  <si>
    <t>ORD-002443</t>
  </si>
  <si>
    <t>ORD-000101</t>
  </si>
  <si>
    <t>ORD-000319</t>
  </si>
  <si>
    <t>ORD-000321</t>
  </si>
  <si>
    <t>ORD-000654</t>
  </si>
  <si>
    <t>ORD-000827</t>
  </si>
  <si>
    <t>ORD-000853</t>
  </si>
  <si>
    <t>ORD-000893</t>
  </si>
  <si>
    <t>ORD-001239</t>
  </si>
  <si>
    <t>ORD-001839</t>
  </si>
  <si>
    <t>ORD-002129</t>
  </si>
  <si>
    <t>ORD-002303</t>
  </si>
  <si>
    <t>ORD-000288</t>
  </si>
  <si>
    <t>ORD-000314</t>
  </si>
  <si>
    <t>ORD-002034</t>
  </si>
  <si>
    <t>ORD-002189</t>
  </si>
  <si>
    <t>ORD-002424</t>
  </si>
  <si>
    <t>ORD-000064</t>
  </si>
  <si>
    <t>ORD-000441</t>
  </si>
  <si>
    <t>ORD-001213</t>
  </si>
  <si>
    <t>ORD-001517</t>
  </si>
  <si>
    <t>ORD-001938</t>
  </si>
  <si>
    <t>ORD-002039</t>
  </si>
  <si>
    <t>ORD-002192</t>
  </si>
  <si>
    <t>ORD-000627</t>
  </si>
  <si>
    <t>ORD-000700</t>
  </si>
  <si>
    <t>ORD-000804</t>
  </si>
  <si>
    <t>ORD-000886</t>
  </si>
  <si>
    <t>ORD-002348</t>
  </si>
  <si>
    <t>ORD-000004</t>
  </si>
  <si>
    <t>ORD-000452</t>
  </si>
  <si>
    <t>ORD-001810</t>
  </si>
  <si>
    <t>ORD-002156</t>
  </si>
  <si>
    <t>ORD-002201</t>
  </si>
  <si>
    <t>ORD-002471</t>
  </si>
  <si>
    <t>ORD-000903</t>
  </si>
  <si>
    <t>ORD-001159</t>
  </si>
  <si>
    <t>ORD-001187</t>
  </si>
  <si>
    <t>ORD-001250</t>
  </si>
  <si>
    <t>ORD-001487</t>
  </si>
  <si>
    <t>ORD-001493</t>
  </si>
  <si>
    <t>ORD-001921</t>
  </si>
  <si>
    <t>ORD-002146</t>
  </si>
  <si>
    <t>ORD-002372</t>
  </si>
  <si>
    <t>ORD-002405</t>
  </si>
  <si>
    <t>ORD-000440</t>
  </si>
  <si>
    <t>ORD-000462</t>
  </si>
  <si>
    <t>ORD-000538</t>
  </si>
  <si>
    <t>ORD-000607</t>
  </si>
  <si>
    <t>ORD-000610</t>
  </si>
  <si>
    <t>ORD-000998</t>
  </si>
  <si>
    <t>ORD-001072</t>
  </si>
  <si>
    <t>ORD-001999</t>
  </si>
  <si>
    <t>ORD-000011</t>
  </si>
  <si>
    <t>ORD-000224</t>
  </si>
  <si>
    <t>ORD-000278</t>
  </si>
  <si>
    <t>ORD-000793</t>
  </si>
  <si>
    <t>ORD-000863</t>
  </si>
  <si>
    <t>ORD-001134</t>
  </si>
  <si>
    <t>ORD-001285</t>
  </si>
  <si>
    <t>CUST-1566</t>
  </si>
  <si>
    <t>ORD-001305</t>
  </si>
  <si>
    <t>ORD-002048</t>
  </si>
  <si>
    <t>ORD-002322</t>
  </si>
  <si>
    <t>ORD-000059</t>
  </si>
  <si>
    <t>ORD-001170</t>
  </si>
  <si>
    <t>ORD-001626</t>
  </si>
  <si>
    <t>ORD-001647</t>
  </si>
  <si>
    <t>ORD-001725</t>
  </si>
  <si>
    <t>ORD-001896</t>
  </si>
  <si>
    <t>ORD-002076</t>
  </si>
  <si>
    <t>ORD-002169</t>
  </si>
  <si>
    <t>ORD-000337</t>
  </si>
  <si>
    <t>ORD-000669</t>
  </si>
  <si>
    <t>ORD-001032</t>
  </si>
  <si>
    <t>ORD-001260</t>
  </si>
  <si>
    <t>ORD-001375</t>
  </si>
  <si>
    <t>ORD-001707</t>
  </si>
  <si>
    <t>ORD-002016</t>
  </si>
  <si>
    <t>ORD-002131</t>
  </si>
  <si>
    <t>ORD-002329</t>
  </si>
  <si>
    <t>ORD-002401</t>
  </si>
  <si>
    <t>ORD-002450</t>
  </si>
  <si>
    <t>ORD-001500</t>
  </si>
  <si>
    <t>ORD-001579</t>
  </si>
  <si>
    <t>ORD-001583</t>
  </si>
  <si>
    <t>CUST-1415</t>
  </si>
  <si>
    <t>ORD-000473</t>
  </si>
  <si>
    <t>ORD-000613</t>
  </si>
  <si>
    <t>ORD-001567</t>
  </si>
  <si>
    <t>ORD-001760</t>
  </si>
  <si>
    <t>ORD-000305</t>
  </si>
  <si>
    <t>ORD-000373</t>
  </si>
  <si>
    <t>ORD-000619</t>
  </si>
  <si>
    <t>ORD-001002</t>
  </si>
  <si>
    <t>ORD-001061</t>
  </si>
  <si>
    <t>ORD-001081</t>
  </si>
  <si>
    <t>ORD-001207</t>
  </si>
  <si>
    <t>ORD-001453</t>
  </si>
  <si>
    <t>ORD-001698</t>
  </si>
  <si>
    <t>ORD-001739</t>
  </si>
  <si>
    <t>ORD-001775</t>
  </si>
  <si>
    <t>ORD-000327</t>
  </si>
  <si>
    <t>ORD-000512</t>
  </si>
  <si>
    <t>ORD-001174</t>
  </si>
  <si>
    <t>ORD-001660</t>
  </si>
  <si>
    <t>ORD-001895</t>
  </si>
  <si>
    <t>ORD-002014</t>
  </si>
  <si>
    <t>ORD-002257</t>
  </si>
  <si>
    <t>ORD-000740</t>
  </si>
  <si>
    <t>ORD-000832</t>
  </si>
  <si>
    <t>ORD-001881</t>
  </si>
  <si>
    <t>ORD-002429</t>
  </si>
  <si>
    <t>ORD-000384</t>
  </si>
  <si>
    <t>ORD-000611</t>
  </si>
  <si>
    <t>ORD-000856</t>
  </si>
  <si>
    <t>CUST-1351</t>
  </si>
  <si>
    <t>ORD-001022</t>
  </si>
  <si>
    <t>ORD-001023</t>
  </si>
  <si>
    <t>ORD-001495</t>
  </si>
  <si>
    <t>ORD-001628</t>
  </si>
  <si>
    <t>ORD-001659</t>
  </si>
  <si>
    <t>ORD-001843</t>
  </si>
  <si>
    <t>ORD-002473</t>
  </si>
  <si>
    <t>ORD-000229</t>
  </si>
  <si>
    <t>ORD-000640</t>
  </si>
  <si>
    <t>ORD-001563</t>
  </si>
  <si>
    <t>ORD-001595</t>
  </si>
  <si>
    <t>ORD-000331</t>
  </si>
  <si>
    <t>ORD-000412</t>
  </si>
  <si>
    <t>ORD-001121</t>
  </si>
  <si>
    <t>ORD-001258</t>
  </si>
  <si>
    <t>ORD-001440</t>
  </si>
  <si>
    <t>ORD-001597</t>
  </si>
  <si>
    <t>ORD-002136</t>
  </si>
  <si>
    <t>ORD-002292</t>
  </si>
  <si>
    <t>ORD-000421</t>
  </si>
  <si>
    <t>ORD-000498</t>
  </si>
  <si>
    <t>ORD-001139</t>
  </si>
  <si>
    <t>ORD-001368</t>
  </si>
  <si>
    <t>ORD-002049</t>
  </si>
  <si>
    <t>ORD-002301</t>
  </si>
  <si>
    <t>ORD-000395</t>
  </si>
  <si>
    <t>ORD-001868</t>
  </si>
  <si>
    <t>ORD-002259</t>
  </si>
  <si>
    <t>ORD-000035</t>
  </si>
  <si>
    <t>ORD-000178</t>
  </si>
  <si>
    <t>ORD-000540</t>
  </si>
  <si>
    <t>ORD-000567</t>
  </si>
  <si>
    <t>ORD-001011</t>
  </si>
  <si>
    <t>ORD-001039</t>
  </si>
  <si>
    <t>ORD-001127</t>
  </si>
  <si>
    <t>ORD-001324</t>
  </si>
  <si>
    <t>ORD-001425</t>
  </si>
  <si>
    <t>ORD-001803</t>
  </si>
  <si>
    <t>CUST-1369</t>
  </si>
  <si>
    <t>ORD-001807</t>
  </si>
  <si>
    <t>ORD-001867</t>
  </si>
  <si>
    <t>ORD-002271</t>
  </si>
  <si>
    <t>ORD-000126</t>
  </si>
  <si>
    <t>ORD-000146</t>
  </si>
  <si>
    <t>ORD-000251</t>
  </si>
  <si>
    <t>ORD-001104</t>
  </si>
  <si>
    <t>ORD-001263</t>
  </si>
  <si>
    <t>ORD-001314</t>
  </si>
  <si>
    <t>ORD-001347</t>
  </si>
  <si>
    <t>ORD-001562</t>
  </si>
  <si>
    <t>ORD-001685</t>
  </si>
  <si>
    <t>ORD-001908</t>
  </si>
  <si>
    <t>ORD-000569</t>
  </si>
  <si>
    <t>ORD-001261</t>
  </si>
  <si>
    <t>ORD-002084</t>
  </si>
  <si>
    <t>ORD-000260</t>
  </si>
  <si>
    <t>CUST-1420</t>
  </si>
  <si>
    <t>ORD-000370</t>
  </si>
  <si>
    <t>ORD-000917</t>
  </si>
  <si>
    <t>ORD-001056</t>
  </si>
  <si>
    <t>ORD-001181</t>
  </si>
  <si>
    <t>ORD-001216</t>
  </si>
  <si>
    <t>ORD-001598</t>
  </si>
  <si>
    <t>ORD-001840</t>
  </si>
  <si>
    <t>ORD-001841</t>
  </si>
  <si>
    <t>ORD-000175</t>
  </si>
  <si>
    <t>ORD-000310</t>
  </si>
  <si>
    <t>ORD-000595</t>
  </si>
  <si>
    <t>ORD-000949</t>
  </si>
  <si>
    <t>CUST-1533</t>
  </si>
  <si>
    <t>ORD-001611</t>
  </si>
  <si>
    <t>ORD-001692</t>
  </si>
  <si>
    <t>ORD-001793</t>
  </si>
  <si>
    <t>ORD-001935</t>
  </si>
  <si>
    <t>ORD-002166</t>
  </si>
  <si>
    <t>ORD-002306</t>
  </si>
  <si>
    <t>ORD-002376</t>
  </si>
  <si>
    <t>ORD-002392</t>
  </si>
  <si>
    <t>ORD-000401</t>
  </si>
  <si>
    <t>ORD-000582</t>
  </si>
  <si>
    <t>ORD-000672</t>
  </si>
  <si>
    <t>ORD-000894</t>
  </si>
  <si>
    <t>ORD-000964</t>
  </si>
  <si>
    <t>ORD-001077</t>
  </si>
  <si>
    <t>ORD-001095</t>
  </si>
  <si>
    <t>CUST-1101</t>
  </si>
  <si>
    <t>ORD-001251</t>
  </si>
  <si>
    <t>ORD-000350</t>
  </si>
  <si>
    <t>CUST-1003</t>
  </si>
  <si>
    <t>ORD-000676</t>
  </si>
  <si>
    <t>ORD-000704</t>
  </si>
  <si>
    <t>ORD-000811</t>
  </si>
  <si>
    <t>ORD-001753</t>
  </si>
  <si>
    <t>ORD-002099</t>
  </si>
  <si>
    <t>ORD-000713</t>
  </si>
  <si>
    <t>ORD-000765</t>
  </si>
  <si>
    <t>ORD-000866</t>
  </si>
  <si>
    <t>ORD-001535</t>
  </si>
  <si>
    <t>ORD-001836</t>
  </si>
  <si>
    <t>ORD-002152</t>
  </si>
  <si>
    <t>ORD-000152</t>
  </si>
  <si>
    <t>ORD-000163</t>
  </si>
  <si>
    <t>ORD-000638</t>
  </si>
  <si>
    <t>ORD-000873</t>
  </si>
  <si>
    <t>ORD-000910</t>
  </si>
  <si>
    <t>ORD-001075</t>
  </si>
  <si>
    <t>ORD-001272</t>
  </si>
  <si>
    <t>ORD-001318</t>
  </si>
  <si>
    <t>ORD-001529</t>
  </si>
  <si>
    <t>ORD-002013</t>
  </si>
  <si>
    <t>ORD-002400</t>
  </si>
  <si>
    <t>ORD-000256</t>
  </si>
  <si>
    <t>ORD-000828</t>
  </si>
  <si>
    <t>ORD-001252</t>
  </si>
  <si>
    <t>ORD-001669</t>
  </si>
  <si>
    <t>ORD-001714</t>
  </si>
  <si>
    <t>ORD-001745</t>
  </si>
  <si>
    <t>ORD-001854</t>
  </si>
  <si>
    <t>ORD-002382</t>
  </si>
  <si>
    <t>ORD-000295</t>
  </si>
  <si>
    <t>ORD-000533</t>
  </si>
  <si>
    <t>ORD-002069</t>
  </si>
  <si>
    <t>ORD-002107</t>
  </si>
  <si>
    <t>ORD-001003</t>
  </si>
  <si>
    <t>ORD-001038</t>
  </si>
  <si>
    <t>ORD-001100</t>
  </si>
  <si>
    <t>ORD-001143</t>
  </si>
  <si>
    <t>ORD-001354</t>
  </si>
  <si>
    <t>ORD-001448</t>
  </si>
  <si>
    <t>ORD-001795</t>
  </si>
  <si>
    <t>ORD-002365</t>
  </si>
  <si>
    <t>ORD-000144</t>
  </si>
  <si>
    <t>ORD-000316</t>
  </si>
  <si>
    <t>ORD-000520</t>
  </si>
  <si>
    <t>ORD-001111</t>
  </si>
  <si>
    <t>ORD-001137</t>
  </si>
  <si>
    <t>ORD-001694</t>
  </si>
  <si>
    <t>ORD-002240</t>
  </si>
  <si>
    <t>ORD-002311</t>
  </si>
  <si>
    <t>ORD-000154</t>
  </si>
  <si>
    <t>ORD-000164</t>
  </si>
  <si>
    <t>ORD-000167</t>
  </si>
  <si>
    <t>ORD-000437</t>
  </si>
  <si>
    <t>ORD-000774</t>
  </si>
  <si>
    <t>ORD-000914</t>
  </si>
  <si>
    <t>ORD-001178</t>
  </si>
  <si>
    <t>ORD-002063</t>
  </si>
  <si>
    <t>ORD-000117</t>
  </si>
  <si>
    <t>ORD-000323</t>
  </si>
  <si>
    <t>ORD-000576</t>
  </si>
  <si>
    <t>ORD-002200</t>
  </si>
  <si>
    <t>ORD-002299</t>
  </si>
  <si>
    <t>ORD-000020</t>
  </si>
  <si>
    <t>ORD-000066</t>
  </si>
  <si>
    <t>ORD-000221</t>
  </si>
  <si>
    <t>ORD-000357</t>
  </si>
  <si>
    <t>ORD-000578</t>
  </si>
  <si>
    <t>ORD-000703</t>
  </si>
  <si>
    <t>ORD-000968</t>
  </si>
  <si>
    <t>CUST-1361</t>
  </si>
  <si>
    <t>ORD-001627</t>
  </si>
  <si>
    <t>ORD-001757</t>
  </si>
  <si>
    <t>CUST-1546</t>
  </si>
  <si>
    <t>ORD-002012</t>
  </si>
  <si>
    <t>ORD-002115</t>
  </si>
  <si>
    <t>ORD-002121</t>
  </si>
  <si>
    <t>ORD-002320</t>
  </si>
  <si>
    <t>ORD-000168</t>
  </si>
  <si>
    <t>ORD-000291</t>
  </si>
  <si>
    <t>ORD-000707</t>
  </si>
  <si>
    <t>ORD-001024</t>
  </si>
  <si>
    <t>ORD-002451</t>
  </si>
  <si>
    <t>ORD-000076</t>
  </si>
  <si>
    <t>ORD-000145</t>
  </si>
  <si>
    <t>ORD-000535</t>
  </si>
  <si>
    <t>ORD-001107</t>
  </si>
  <si>
    <t>ORD-001123</t>
  </si>
  <si>
    <t>ORD-001162</t>
  </si>
  <si>
    <t>ORD-001422</t>
  </si>
  <si>
    <t>ORD-001744</t>
  </si>
  <si>
    <t>ORD-002044</t>
  </si>
  <si>
    <t>ORD-002244</t>
  </si>
  <si>
    <t>ORD-002281</t>
  </si>
  <si>
    <t>ORD-002490</t>
  </si>
  <si>
    <t>ORD-001182</t>
  </si>
  <si>
    <t>ORD-001304</t>
  </si>
  <si>
    <t>ORD-001543</t>
  </si>
  <si>
    <t>ORD-001823</t>
  </si>
  <si>
    <t>CUST-1591</t>
  </si>
  <si>
    <t>ORD-001852</t>
  </si>
  <si>
    <t>ORD-001998</t>
  </si>
  <si>
    <t>ORD-000063</t>
  </si>
  <si>
    <t>ORD-000376</t>
  </si>
  <si>
    <t>ORD-000400</t>
  </si>
  <si>
    <t>ORD-000585</t>
  </si>
  <si>
    <t>ORD-001243</t>
  </si>
  <si>
    <t>ORD-001503</t>
  </si>
  <si>
    <t>ORD-001590</t>
  </si>
  <si>
    <t>ORD-001592</t>
  </si>
  <si>
    <t>ORD-001646</t>
  </si>
  <si>
    <t>ORD-001911</t>
  </si>
  <si>
    <t>ORD-002167</t>
  </si>
  <si>
    <t>ORD-002217</t>
  </si>
  <si>
    <t>ORD-000336</t>
  </si>
  <si>
    <t>ORD-000716</t>
  </si>
  <si>
    <t>CUST-1313</t>
  </si>
  <si>
    <t>ORD-001097</t>
  </si>
  <si>
    <t>ORD-001254</t>
  </si>
  <si>
    <t>ORD-001625</t>
  </si>
  <si>
    <t>ORD-002211</t>
  </si>
  <si>
    <t>ORD-002214</t>
  </si>
  <si>
    <t>ORD-002270</t>
  </si>
  <si>
    <t>ORD-000329</t>
  </si>
  <si>
    <t>ORD-000506</t>
  </si>
  <si>
    <t>ORD-000687</t>
  </si>
  <si>
    <t>ORD-001051</t>
  </si>
  <si>
    <t>ORD-001331</t>
  </si>
  <si>
    <t>CUST-1467</t>
  </si>
  <si>
    <t>ORD-001560</t>
  </si>
  <si>
    <t>ORD-001668</t>
  </si>
  <si>
    <t>ORD-000721</t>
  </si>
  <si>
    <t>ORD-000749</t>
  </si>
  <si>
    <t>ORD-000835</t>
  </si>
  <si>
    <t>ORD-000880</t>
  </si>
  <si>
    <t>ORD-001229</t>
  </si>
  <si>
    <t>ORD-001472</t>
  </si>
  <si>
    <t>ORD-002074</t>
  </si>
  <si>
    <t>ORD-000187</t>
  </si>
  <si>
    <t>CUST-1355</t>
  </si>
  <si>
    <t>ORD-000664</t>
  </si>
  <si>
    <t>ORD-000907</t>
  </si>
  <si>
    <t>ORD-000956</t>
  </si>
  <si>
    <t>ORD-001651</t>
  </si>
  <si>
    <t>ORD-001829</t>
  </si>
  <si>
    <t>ORD-001889</t>
  </si>
  <si>
    <t>ORD-001917</t>
  </si>
  <si>
    <t>ORD-002297</t>
  </si>
  <si>
    <t>ORD-000104</t>
  </si>
  <si>
    <t>ORD-000243</t>
  </si>
  <si>
    <t>ORD-000587</t>
  </si>
  <si>
    <t>ORD-001602</t>
  </si>
  <si>
    <t>ORD-001876</t>
  </si>
  <si>
    <t>ORD-001913</t>
  </si>
  <si>
    <t>ORD-002011</t>
  </si>
  <si>
    <t>ORD-002199</t>
  </si>
  <si>
    <t>ORD-002388</t>
  </si>
  <si>
    <t>ORD-000565</t>
  </si>
  <si>
    <t>ORD-000776</t>
  </si>
  <si>
    <t>ORD-001035</t>
  </si>
  <si>
    <t>ORD-001429</t>
  </si>
  <si>
    <t>ORD-002038</t>
  </si>
  <si>
    <t>ORD-002094</t>
  </si>
  <si>
    <t>ORD-000308</t>
  </si>
  <si>
    <t>ORD-000347</t>
  </si>
  <si>
    <t>ORD-000406</t>
  </si>
  <si>
    <t>ORD-000959</t>
  </si>
  <si>
    <t>ORD-001066</t>
  </si>
  <si>
    <t>ORD-001160</t>
  </si>
  <si>
    <t>ORD-001265</t>
  </si>
  <si>
    <t>ORD-001925</t>
  </si>
  <si>
    <t>ORD-002060</t>
  </si>
  <si>
    <t>ORD-002352</t>
  </si>
  <si>
    <t>ORD-000257</t>
  </si>
  <si>
    <t>ORD-000677</t>
  </si>
  <si>
    <t>ORD-001288</t>
  </si>
  <si>
    <t>ORD-002133</t>
  </si>
  <si>
    <t>ORD-002236</t>
  </si>
  <si>
    <t>ORD-002305</t>
  </si>
  <si>
    <t>ORD-002464</t>
  </si>
  <si>
    <t>ORD-000115</t>
  </si>
  <si>
    <t>ORD-000675</t>
  </si>
  <si>
    <t>ORD-000791</t>
  </si>
  <si>
    <t>ORD-001982</t>
  </si>
  <si>
    <t>ORD-002098</t>
  </si>
  <si>
    <t>ORD-000001</t>
  </si>
  <si>
    <t>ORD-000022</t>
  </si>
  <si>
    <t>ORD-000055</t>
  </si>
  <si>
    <t>ORD-000285</t>
  </si>
  <si>
    <t>ORD-000290</t>
  </si>
  <si>
    <t>ORD-000559</t>
  </si>
  <si>
    <t>ORD-000560</t>
  </si>
  <si>
    <t>ORD-001480</t>
  </si>
  <si>
    <t>CUST-1276</t>
  </si>
  <si>
    <t>ORD-000644</t>
  </si>
  <si>
    <t>ORD-000720</t>
  </si>
  <si>
    <t>ORD-000821</t>
  </si>
  <si>
    <t>ORD-001504</t>
  </si>
  <si>
    <t>ORD-002209</t>
  </si>
  <si>
    <t>ORD-000361</t>
  </si>
  <si>
    <t>ORD-001184</t>
  </si>
  <si>
    <t>ORD-000050</t>
  </si>
  <si>
    <t>ORD-000408</t>
  </si>
  <si>
    <t>ORD-000629</t>
  </si>
  <si>
    <t>ORD-000989</t>
  </si>
  <si>
    <t>ORD-001054</t>
  </si>
  <si>
    <t>ORD-001461</t>
  </si>
  <si>
    <t>CUST-1019</t>
  </si>
  <si>
    <t>ORD-001663</t>
  </si>
  <si>
    <t>ORD-001980</t>
  </si>
  <si>
    <t>CUST-1505</t>
  </si>
  <si>
    <t>ORD-000097</t>
  </si>
  <si>
    <t>ORD-000572</t>
  </si>
  <si>
    <t>ORD-001195</t>
  </si>
  <si>
    <t>ORD-001293</t>
  </si>
  <si>
    <t>ORD-001534</t>
  </si>
  <si>
    <t>ORD-001684</t>
  </si>
  <si>
    <t>ORD-001974</t>
  </si>
  <si>
    <t>ORD-002142</t>
  </si>
  <si>
    <t>ORD-002239</t>
  </si>
  <si>
    <t>ORD-002380</t>
  </si>
  <si>
    <t>ORD-000153</t>
  </si>
  <si>
    <t>ORD-000197</t>
  </si>
  <si>
    <t>ORD-000957</t>
  </si>
  <si>
    <t>ORD-001197</t>
  </si>
  <si>
    <t>ORD-002020</t>
  </si>
  <si>
    <t>ORD-002234</t>
  </si>
  <si>
    <t>ORD-002346</t>
  </si>
  <si>
    <t>ORD-002397</t>
  </si>
  <si>
    <t>ORD-000660</t>
  </si>
  <si>
    <t>ORD-001395</t>
  </si>
  <si>
    <t>ORD-001573</t>
  </si>
  <si>
    <t>ORD-002001</t>
  </si>
  <si>
    <t>ORD-002118</t>
  </si>
  <si>
    <t>ORD-002130</t>
  </si>
  <si>
    <t>ORD-002203</t>
  </si>
  <si>
    <t>ORD-002241</t>
  </si>
  <si>
    <t>ORD-002396</t>
  </si>
  <si>
    <t>ORD-002434</t>
  </si>
  <si>
    <t>ORD-000003</t>
  </si>
  <si>
    <t>ORD-000414</t>
  </si>
  <si>
    <t>ORD-000524</t>
  </si>
  <si>
    <t>ORD-002317</t>
  </si>
  <si>
    <t>ORD-002461</t>
  </si>
  <si>
    <t>ORD-000228</t>
  </si>
  <si>
    <t>ORD-000555</t>
  </si>
  <si>
    <t>ORD-000558</t>
  </si>
  <si>
    <t>ORD-001554</t>
  </si>
  <si>
    <t>ORD-002343</t>
  </si>
  <si>
    <t>ORD-000679</t>
  </si>
  <si>
    <t>ORD-000780</t>
  </si>
  <si>
    <t>ORD-000954</t>
  </si>
  <si>
    <t>ORD-001515</t>
  </si>
  <si>
    <t>ORD-001677</t>
  </si>
  <si>
    <t>ORD-000447</t>
  </si>
  <si>
    <t>ORD-000450</t>
  </si>
  <si>
    <t>ORD-000471</t>
  </si>
  <si>
    <t>ORD-000513</t>
  </si>
  <si>
    <t>ORD-000525</t>
  </si>
  <si>
    <t>ORD-000899</t>
  </si>
  <si>
    <t>ORD-001078</t>
  </si>
  <si>
    <t>ORD-001091</t>
  </si>
  <si>
    <t>ORD-001746</t>
  </si>
  <si>
    <t>ORD-002145</t>
  </si>
  <si>
    <t>ORD-000169</t>
  </si>
  <si>
    <t>CUST-1540</t>
  </si>
  <si>
    <t>ORD-000209</t>
  </si>
  <si>
    <t>ORD-000961</t>
  </si>
  <si>
    <t>ORD-001048</t>
  </si>
  <si>
    <t>ORD-001455</t>
  </si>
  <si>
    <t>ORD-001544</t>
  </si>
  <si>
    <t>ORD-001564</t>
  </si>
  <si>
    <t>ORD-001577</t>
  </si>
  <si>
    <t>ORD-000453</t>
  </si>
  <si>
    <t>ORD-000464</t>
  </si>
  <si>
    <t>ORD-000589</t>
  </si>
  <si>
    <t>ORD-001411</t>
  </si>
  <si>
    <t>ORD-001548</t>
  </si>
  <si>
    <t>ORD-000693</t>
  </si>
  <si>
    <t>ORD-001875</t>
  </si>
  <si>
    <t>ORD-002351</t>
  </si>
  <si>
    <t>ORD-000002</t>
  </si>
  <si>
    <t>ORD-000736</t>
  </si>
  <si>
    <t>ORD-000784</t>
  </si>
  <si>
    <t>ORD-001115</t>
  </si>
  <si>
    <t>ORD-001796</t>
  </si>
  <si>
    <t>ORD-002104</t>
  </si>
  <si>
    <t>ORD-000134</t>
  </si>
  <si>
    <t>ORD-001593</t>
  </si>
  <si>
    <t>ORD-001645</t>
  </si>
  <si>
    <t>ORD-001798</t>
  </si>
  <si>
    <t>ORD-001887</t>
  </si>
  <si>
    <t>ORD-002231</t>
  </si>
  <si>
    <t>ORD-000274</t>
  </si>
  <si>
    <t>ORD-000449</t>
  </si>
  <si>
    <t>ORD-000527</t>
  </si>
  <si>
    <t>ORD-000631</t>
  </si>
  <si>
    <t>ORD-000646</t>
  </si>
  <si>
    <t>ORD-001298</t>
  </si>
  <si>
    <t>ORD-001466</t>
  </si>
  <si>
    <t>ORD-001634</t>
  </si>
  <si>
    <t>ORD-001806</t>
  </si>
  <si>
    <t>ORD-002197</t>
  </si>
  <si>
    <t>ORD-000067</t>
  </si>
  <si>
    <t>ORD-000105</t>
  </si>
  <si>
    <t>ORD-000339</t>
  </si>
  <si>
    <t>ORD-000358</t>
  </si>
  <si>
    <t>ORD-001414</t>
  </si>
  <si>
    <t>ORD-001956</t>
  </si>
  <si>
    <t>ORD-002159</t>
  </si>
  <si>
    <t>ORD-002261</t>
  </si>
  <si>
    <t>ORD-002300</t>
  </si>
  <si>
    <t>ORD-002408</t>
  </si>
  <si>
    <t>ORD-000360</t>
  </si>
  <si>
    <t>ORD-000459</t>
  </si>
  <si>
    <t>ORD-000697</t>
  </si>
  <si>
    <t>ORD-001031</t>
  </si>
  <si>
    <t>ORD-001237</t>
  </si>
  <si>
    <t>ORD-001946</t>
  </si>
  <si>
    <t>ORD-002435</t>
  </si>
  <si>
    <t>ORD-000313</t>
  </si>
  <si>
    <t>ORD-000442</t>
  </si>
  <si>
    <t>ORD-001013</t>
  </si>
  <si>
    <t>ORD-001302</t>
  </si>
  <si>
    <t>ORD-001742</t>
  </si>
  <si>
    <t>ORD-000214</t>
  </si>
  <si>
    <t>ORD-000945</t>
  </si>
  <si>
    <t>ORD-000955</t>
  </si>
  <si>
    <t>ORD-001006</t>
  </si>
  <si>
    <t>ORD-001140</t>
  </si>
  <si>
    <t>ORD-001870</t>
  </si>
  <si>
    <t>ORD-001871</t>
  </si>
  <si>
    <t>ORD-002341</t>
  </si>
  <si>
    <t>ORD-002373</t>
  </si>
  <si>
    <t>ORD-000049</t>
  </si>
  <si>
    <t>ORD-000141</t>
  </si>
  <si>
    <t>ORD-000725</t>
  </si>
  <si>
    <t>ORD-000920</t>
  </si>
  <si>
    <t>ORD-001167</t>
  </si>
  <si>
    <t>ORD-001842</t>
  </si>
  <si>
    <t>ORD-001947</t>
  </si>
  <si>
    <t>ORD-002248</t>
  </si>
  <si>
    <t>ORD-002268</t>
  </si>
  <si>
    <t>ORD-000029</t>
  </si>
  <si>
    <t>ORD-000111</t>
  </si>
  <si>
    <t>ORD-000621</t>
  </si>
  <si>
    <t>ORD-000670</t>
  </si>
  <si>
    <t>ORD-000702</t>
  </si>
  <si>
    <t>ORD-001726</t>
  </si>
  <si>
    <t>ORD-001851</t>
  </si>
  <si>
    <t>ORD-002415</t>
  </si>
  <si>
    <t>ORD-000418</t>
  </si>
  <si>
    <t>ORD-000739</t>
  </si>
  <si>
    <t>ORD-001394</t>
  </si>
  <si>
    <t>ORD-001551</t>
  </si>
  <si>
    <t>ORD-002427</t>
  </si>
  <si>
    <t>ORD-000691</t>
  </si>
  <si>
    <t>ORD-000871</t>
  </si>
  <si>
    <t>ORD-001064</t>
  </si>
  <si>
    <t>ORD-001975</t>
  </si>
  <si>
    <t>ORD-002407</t>
  </si>
  <si>
    <t>PO ID</t>
  </si>
  <si>
    <t>Expected Date</t>
  </si>
  <si>
    <t>Actual Delivery Date</t>
  </si>
  <si>
    <t>Units Ordered</t>
  </si>
  <si>
    <t>Unit Purchase Cost</t>
  </si>
  <si>
    <t>PO Status</t>
  </si>
  <si>
    <t>PO-00258</t>
  </si>
  <si>
    <t>Received</t>
  </si>
  <si>
    <t>PO-00220</t>
  </si>
  <si>
    <t>PO-00317</t>
  </si>
  <si>
    <t>PO-00107</t>
  </si>
  <si>
    <t>PO-00205</t>
  </si>
  <si>
    <t>PO-00312</t>
  </si>
  <si>
    <t>PO-00147</t>
  </si>
  <si>
    <t>PO-00001</t>
  </si>
  <si>
    <t>PO-00044</t>
  </si>
  <si>
    <t>PO-00185</t>
  </si>
  <si>
    <t>PO-00264</t>
  </si>
  <si>
    <t>PO-00057</t>
  </si>
  <si>
    <t>PO-00095</t>
  </si>
  <si>
    <t>PO-00269</t>
  </si>
  <si>
    <t>PO-00179</t>
  </si>
  <si>
    <t>PO-00278</t>
  </si>
  <si>
    <t>PO-00280</t>
  </si>
  <si>
    <t>PO-00026</t>
  </si>
  <si>
    <t>PO-00098</t>
  </si>
  <si>
    <t>PO-00330</t>
  </si>
  <si>
    <t>PO-00140</t>
  </si>
  <si>
    <t>Open</t>
  </si>
  <si>
    <t>PO-00178</t>
  </si>
  <si>
    <t>PO-00209</t>
  </si>
  <si>
    <t>PO-00043</t>
  </si>
  <si>
    <t>PO-00283</t>
  </si>
  <si>
    <t>PO-00091</t>
  </si>
  <si>
    <t>PO-00033</t>
  </si>
  <si>
    <t>PO-00102</t>
  </si>
  <si>
    <t>PO-00251</t>
  </si>
  <si>
    <t>PO-00016</t>
  </si>
  <si>
    <t>PO-00047</t>
  </si>
  <si>
    <t>PO-00247</t>
  </si>
  <si>
    <t>PO-00198</t>
  </si>
  <si>
    <t>PO-00243</t>
  </si>
  <si>
    <t>PO-00325</t>
  </si>
  <si>
    <t>PO-00201</t>
  </si>
  <si>
    <t>PO-00090</t>
  </si>
  <si>
    <t>PO-00041</t>
  </si>
  <si>
    <t>PO-00117</t>
  </si>
  <si>
    <t>PO-00169</t>
  </si>
  <si>
    <t>PO-00250</t>
  </si>
  <si>
    <t>PO-00017</t>
  </si>
  <si>
    <t>PO-00298</t>
  </si>
  <si>
    <t>PO-00153</t>
  </si>
  <si>
    <t>PO-00080</t>
  </si>
  <si>
    <t>PO-00288</t>
  </si>
  <si>
    <t>PO-00304</t>
  </si>
  <si>
    <t>PO-00268</t>
  </si>
  <si>
    <t>PO-00019</t>
  </si>
  <si>
    <t>PO-00287</t>
  </si>
  <si>
    <t>PO-00199</t>
  </si>
  <si>
    <t>PO-00204</t>
  </si>
  <si>
    <t>PO-00006</t>
  </si>
  <si>
    <t>PO-00232</t>
  </si>
  <si>
    <t>PO-00323</t>
  </si>
  <si>
    <t>PO-00200</t>
  </si>
  <si>
    <t>PO-00194</t>
  </si>
  <si>
    <t>PO-00120</t>
  </si>
  <si>
    <t>PO-00106</t>
  </si>
  <si>
    <t>PO-00244</t>
  </si>
  <si>
    <t>PO-00129</t>
  </si>
  <si>
    <t>PO-00020</t>
  </si>
  <si>
    <t>PO-00075</t>
  </si>
  <si>
    <t>PO-00217</t>
  </si>
  <si>
    <t>PO-00122</t>
  </si>
  <si>
    <t>PO-00051</t>
  </si>
  <si>
    <t>PO-00159</t>
  </si>
  <si>
    <t>PO-00265</t>
  </si>
  <si>
    <t>PO-00321</t>
  </si>
  <si>
    <t>PO-00231</t>
  </si>
  <si>
    <t>PO-00138</t>
  </si>
  <si>
    <t>PO-00246</t>
  </si>
  <si>
    <t>PO-00166</t>
  </si>
  <si>
    <t>PO-00163</t>
  </si>
  <si>
    <t>PO-00052</t>
  </si>
  <si>
    <t>PO-00110</t>
  </si>
  <si>
    <t>PO-00242</t>
  </si>
  <si>
    <t>PO-00124</t>
  </si>
  <si>
    <t>PO-00058</t>
  </si>
  <si>
    <t>PO-00286</t>
  </si>
  <si>
    <t>PO-00131</t>
  </si>
  <si>
    <t>PO-00086</t>
  </si>
  <si>
    <t>PO-00245</t>
  </si>
  <si>
    <t>PO-00038</t>
  </si>
  <si>
    <t>PO-00096</t>
  </si>
  <si>
    <t>PO-00060</t>
  </si>
  <si>
    <t>PO-00327</t>
  </si>
  <si>
    <t>PO-00027</t>
  </si>
  <si>
    <t>PO-00141</t>
  </si>
  <si>
    <t>PO-00236</t>
  </si>
  <si>
    <t>PO-00322</t>
  </si>
  <si>
    <t>PO-00248</t>
  </si>
  <si>
    <t>PO-00255</t>
  </si>
  <si>
    <t>PO-00302</t>
  </si>
  <si>
    <t>PO-00079</t>
  </si>
  <si>
    <t>PO-00088</t>
  </si>
  <si>
    <t>PO-00097</t>
  </si>
  <si>
    <t>PO-00183</t>
  </si>
  <si>
    <t>PO-00319</t>
  </si>
  <si>
    <t>PO-00300</t>
  </si>
  <si>
    <t>PO-00142</t>
  </si>
  <si>
    <t>PO-00161</t>
  </si>
  <si>
    <t>PO-00064</t>
  </si>
  <si>
    <t>PO-00215</t>
  </si>
  <si>
    <t>PO-00119</t>
  </si>
  <si>
    <t>PO-00320</t>
  </si>
  <si>
    <t>PO-00031</t>
  </si>
  <si>
    <t>PO-00077</t>
  </si>
  <si>
    <t>PO-00235</t>
  </si>
  <si>
    <t>PO-00035</t>
  </si>
  <si>
    <t>PO-00182</t>
  </si>
  <si>
    <t>PO-00214</t>
  </si>
  <si>
    <t>PO-00094</t>
  </si>
  <si>
    <t>PO-00284</t>
  </si>
  <si>
    <t>PO-00176</t>
  </si>
  <si>
    <t>PO-00308</t>
  </si>
  <si>
    <t>PO-00012</t>
  </si>
  <si>
    <t>PO-00222</t>
  </si>
  <si>
    <t>PO-00089</t>
  </si>
  <si>
    <t>PO-00108</t>
  </si>
  <si>
    <t>PO-00171</t>
  </si>
  <si>
    <t>PO-00030</t>
  </si>
  <si>
    <t>PO-00294</t>
  </si>
  <si>
    <t>PO-00165</t>
  </si>
  <si>
    <t>PO-00189</t>
  </si>
  <si>
    <t>PO-00121</t>
  </si>
  <si>
    <t>PO-00136</t>
  </si>
  <si>
    <t>PO-00177</t>
  </si>
  <si>
    <t>PO-00253</t>
  </si>
  <si>
    <t>PO-00158</t>
  </si>
  <si>
    <t>PO-00316</t>
  </si>
  <si>
    <t>PO-00063</t>
  </si>
  <si>
    <t>PO-00290</t>
  </si>
  <si>
    <t>PO-00174</t>
  </si>
  <si>
    <t>PO-00170</t>
  </si>
  <si>
    <t>PO-00149</t>
  </si>
  <si>
    <t>PO-00257</t>
  </si>
  <si>
    <t>PO-00195</t>
  </si>
  <si>
    <t>PO-00328</t>
  </si>
  <si>
    <t>PO-00056</t>
  </si>
  <si>
    <t>PO-00301</t>
  </si>
  <si>
    <t>PO-00068</t>
  </si>
  <si>
    <t>PO-00139</t>
  </si>
  <si>
    <t>PO-00207</t>
  </si>
  <si>
    <t>PO-00076</t>
  </si>
  <si>
    <t>PO-00101</t>
  </si>
  <si>
    <t>PO-00104</t>
  </si>
  <si>
    <t>PO-00062</t>
  </si>
  <si>
    <t>PO-00148</t>
  </si>
  <si>
    <t>PO-00260</t>
  </si>
  <si>
    <t>PO-00005</t>
  </si>
  <si>
    <t>PO-00318</t>
  </si>
  <si>
    <t>PO-00042</t>
  </si>
  <si>
    <t>PO-00241</t>
  </si>
  <si>
    <t>PO-00254</t>
  </si>
  <si>
    <t>PO-00021</t>
  </si>
  <si>
    <t>PO-00188</t>
  </si>
  <si>
    <t>PO-00223</t>
  </si>
  <si>
    <t>PO-00186</t>
  </si>
  <si>
    <t>PO-00239</t>
  </si>
  <si>
    <t>PO-00267</t>
  </si>
  <si>
    <t>PO-00023</t>
  </si>
  <si>
    <t>PO-00314</t>
  </si>
  <si>
    <t>PO-00193</t>
  </si>
  <si>
    <t>PO-00162</t>
  </si>
  <si>
    <t>PO-00305</t>
  </si>
  <si>
    <t>PO-00324</t>
  </si>
  <si>
    <t>PO-00197</t>
  </si>
  <si>
    <t>PO-00273</t>
  </si>
  <si>
    <t>PO-00015</t>
  </si>
  <si>
    <t>PO-00289</t>
  </si>
  <si>
    <t>PO-00168</t>
  </si>
  <si>
    <t>PO-00238</t>
  </si>
  <si>
    <t>PO-00311</t>
  </si>
  <si>
    <t>PO-00112</t>
  </si>
  <si>
    <t>PO-00202</t>
  </si>
  <si>
    <t>PO-00295</t>
  </si>
  <si>
    <t>PO-00326</t>
  </si>
  <si>
    <t>PO-00014</t>
  </si>
  <si>
    <t>PO-00040</t>
  </si>
  <si>
    <t>PO-00225</t>
  </si>
  <si>
    <t>PO-00059</t>
  </si>
  <si>
    <t>PO-00115</t>
  </si>
  <si>
    <t>PO-00078</t>
  </si>
  <si>
    <t>PO-00263</t>
  </si>
  <si>
    <t>PO-00252</t>
  </si>
  <si>
    <t>PO-00297</t>
  </si>
  <si>
    <t>PO-00066</t>
  </si>
  <si>
    <t>PO-00109</t>
  </si>
  <si>
    <t>PO-00032</t>
  </si>
  <si>
    <t>PO-00293</t>
  </si>
  <si>
    <t>PO-00262</t>
  </si>
  <si>
    <t>PO-00008</t>
  </si>
  <si>
    <t>PO-00143</t>
  </si>
  <si>
    <t>PO-00150</t>
  </si>
  <si>
    <t>PO-00234</t>
  </si>
  <si>
    <t>PO-00219</t>
  </si>
  <si>
    <t>PO-00054</t>
  </si>
  <si>
    <t>PO-00164</t>
  </si>
  <si>
    <t>PO-00004</t>
  </si>
  <si>
    <t>PO-00002</t>
  </si>
  <si>
    <t>PO-00048</t>
  </si>
  <si>
    <t>PO-00256</t>
  </si>
  <si>
    <t>PO-00181</t>
  </si>
  <si>
    <t>PO-00003</t>
  </si>
  <si>
    <t>PO-00173</t>
  </si>
  <si>
    <t>PO-00114</t>
  </si>
  <si>
    <t>PO-00013</t>
  </si>
  <si>
    <t>PO-00037</t>
  </si>
  <si>
    <t>PO-00050</t>
  </si>
  <si>
    <t>PO-00233</t>
  </si>
  <si>
    <t>PO-00137</t>
  </si>
  <si>
    <t>PO-00053</t>
  </si>
  <si>
    <t>PO-00259</t>
  </si>
  <si>
    <t>PO-00029</t>
  </si>
  <si>
    <t>PO-00071</t>
  </si>
  <si>
    <t>PO-00261</t>
  </si>
  <si>
    <t>PO-00279</t>
  </si>
  <si>
    <t>PO-00145</t>
  </si>
  <si>
    <t>PO-00274</t>
  </si>
  <si>
    <t>PO-00306</t>
  </si>
  <si>
    <t>PO-00240</t>
  </si>
  <si>
    <t>PO-00039</t>
  </si>
  <si>
    <t>PO-00212</t>
  </si>
  <si>
    <t>PO-00228</t>
  </si>
  <si>
    <t>PO-00061</t>
  </si>
  <si>
    <t>PO-00055</t>
  </si>
  <si>
    <t>PO-00184</t>
  </si>
  <si>
    <t>PO-00226</t>
  </si>
  <si>
    <t>PO-00309</t>
  </si>
  <si>
    <t>PO-00011</t>
  </si>
  <si>
    <t>PO-00067</t>
  </si>
  <si>
    <t>PO-00227</t>
  </si>
  <si>
    <t>PO-00210</t>
  </si>
  <si>
    <t>PO-00229</t>
  </si>
  <si>
    <t>PO-00329</t>
  </si>
  <si>
    <t>PO-00224</t>
  </si>
  <si>
    <t>PO-00160</t>
  </si>
  <si>
    <t>PO-00133</t>
  </si>
  <si>
    <t>PO-00175</t>
  </si>
  <si>
    <t>PO-00221</t>
  </si>
  <si>
    <t>PO-00277</t>
  </si>
  <si>
    <t>PO-00192</t>
  </si>
  <si>
    <t>PO-00144</t>
  </si>
  <si>
    <t>PO-00211</t>
  </si>
  <si>
    <t>PO-00281</t>
  </si>
  <si>
    <t>PO-00074</t>
  </si>
  <si>
    <t>PO-00073</t>
  </si>
  <si>
    <t>PO-00155</t>
  </si>
  <si>
    <t>PO-00275</t>
  </si>
  <si>
    <t>PO-00036</t>
  </si>
  <si>
    <t>PO-00208</t>
  </si>
  <si>
    <t>PO-00167</t>
  </si>
  <si>
    <t>PO-00266</t>
  </si>
  <si>
    <t>PO-00010</t>
  </si>
  <si>
    <t>PO-00187</t>
  </si>
  <si>
    <t>PO-00296</t>
  </si>
  <si>
    <t>PO-00099</t>
  </si>
  <si>
    <t>PO-00125</t>
  </si>
  <si>
    <t>PO-00196</t>
  </si>
  <si>
    <t>PO-00070</t>
  </si>
  <si>
    <t>PO-00093</t>
  </si>
  <si>
    <t>PO-00100</t>
  </si>
  <si>
    <t>PO-00230</t>
  </si>
  <si>
    <t>PO-00045</t>
  </si>
  <si>
    <t>PO-00299</t>
  </si>
  <si>
    <t>PO-00007</t>
  </si>
  <si>
    <t>PO-00127</t>
  </si>
  <si>
    <t>PO-00018</t>
  </si>
  <si>
    <t>PO-00009</t>
  </si>
  <si>
    <t>PO-00146</t>
  </si>
  <si>
    <t>PO-00237</t>
  </si>
  <si>
    <t>PO-00105</t>
  </si>
  <si>
    <t>PO-00113</t>
  </si>
  <si>
    <t>PO-00134</t>
  </si>
  <si>
    <t>PO-00203</t>
  </si>
  <si>
    <t>PO-00024</t>
  </si>
  <si>
    <t>PO-00028</t>
  </si>
  <si>
    <t>PO-00022</t>
  </si>
  <si>
    <t>PO-00123</t>
  </si>
  <si>
    <t>PO-00087</t>
  </si>
  <si>
    <t>PO-00092</t>
  </si>
  <si>
    <t>PO-00083</t>
  </si>
  <si>
    <t>PO-00271</t>
  </si>
  <si>
    <t>PO-00272</t>
  </si>
  <si>
    <t>PO-00116</t>
  </si>
  <si>
    <t>PO-00081</t>
  </si>
  <si>
    <t>PO-00291</t>
  </si>
  <si>
    <t>PO-00156</t>
  </si>
  <si>
    <t>PO-00157</t>
  </si>
  <si>
    <t>PO-00152</t>
  </si>
  <si>
    <t>PO-00132</t>
  </si>
  <si>
    <t>PO-00151</t>
  </si>
  <si>
    <t>PO-00285</t>
  </si>
  <si>
    <t>PO-00172</t>
  </si>
  <si>
    <t>PO-00128</t>
  </si>
  <si>
    <t>PO-00154</t>
  </si>
  <si>
    <t>PO-00303</t>
  </si>
  <si>
    <t>PO-00118</t>
  </si>
  <si>
    <t>PO-00313</t>
  </si>
  <si>
    <t>PO-00046</t>
  </si>
  <si>
    <t>PO-00049</t>
  </si>
  <si>
    <t>PO-00180</t>
  </si>
  <si>
    <t>PO-00025</t>
  </si>
  <si>
    <t>PO-00034</t>
  </si>
  <si>
    <t>PO-00103</t>
  </si>
  <si>
    <t>PO-00216</t>
  </si>
  <si>
    <t>PO-00130</t>
  </si>
  <si>
    <t>PO-00072</t>
  </si>
  <si>
    <t>PO-00111</t>
  </si>
  <si>
    <t>PO-00191</t>
  </si>
  <si>
    <t>PO-00218</t>
  </si>
  <si>
    <t>PO-00292</t>
  </si>
  <si>
    <t>PO-00065</t>
  </si>
  <si>
    <t>PO-00084</t>
  </si>
  <si>
    <t>PO-00282</t>
  </si>
  <si>
    <t>PO-00085</t>
  </si>
  <si>
    <t>PO-00190</t>
  </si>
  <si>
    <t>PO-00307</t>
  </si>
  <si>
    <t>PO-00310</t>
  </si>
  <si>
    <t>PO-00315</t>
  </si>
  <si>
    <t>PO-00135</t>
  </si>
  <si>
    <t>PO-00270</t>
  </si>
  <si>
    <t>PO-00213</t>
  </si>
  <si>
    <t>PO-00249</t>
  </si>
  <si>
    <t>PO-00206</t>
  </si>
  <si>
    <t>PO-00276</t>
  </si>
  <si>
    <t>PO-00126</t>
  </si>
  <si>
    <t>PO-00069</t>
  </si>
  <si>
    <t>PO-00082</t>
  </si>
  <si>
    <t>On-Hand</t>
  </si>
  <si>
    <t>On-Order</t>
  </si>
  <si>
    <t>Reserved</t>
  </si>
  <si>
    <t>Inventory Position</t>
  </si>
  <si>
    <t>Daily Demand</t>
  </si>
  <si>
    <t>Lead Time</t>
  </si>
  <si>
    <t>Safety Stock</t>
  </si>
  <si>
    <t>Reorder Point</t>
  </si>
  <si>
    <t>Suggested Order Qty</t>
  </si>
  <si>
    <t>Reorder Flag</t>
  </si>
  <si>
    <t>RecordCount</t>
  </si>
  <si>
    <t xml:space="preserve">Gross Sales </t>
  </si>
  <si>
    <t>Discount Amount</t>
  </si>
  <si>
    <t xml:space="preserve">Net Sales </t>
  </si>
  <si>
    <t>Cost Of Good Sold</t>
  </si>
  <si>
    <t xml:space="preserve">Gross Profit </t>
  </si>
  <si>
    <t>Recognized Revenue</t>
  </si>
  <si>
    <t>Recognized Gross Profit</t>
  </si>
  <si>
    <t xml:space="preserve">Total Gross Profit </t>
  </si>
  <si>
    <t xml:space="preserve">Gross Profit Margin </t>
  </si>
  <si>
    <t xml:space="preserve">Completed Orders </t>
  </si>
  <si>
    <t xml:space="preserve">Average Order Value </t>
  </si>
  <si>
    <t>Row Labels</t>
  </si>
  <si>
    <t>Grand Total</t>
  </si>
  <si>
    <t>2025</t>
  </si>
  <si>
    <t>2026</t>
  </si>
  <si>
    <t>Column Labels</t>
  </si>
  <si>
    <t>Sum of Recognized Revenue</t>
  </si>
  <si>
    <t>(All)</t>
  </si>
  <si>
    <t>Jan</t>
  </si>
  <si>
    <t>Feb</t>
  </si>
  <si>
    <t>Mar</t>
  </si>
  <si>
    <t>Apr</t>
  </si>
  <si>
    <t>May</t>
  </si>
  <si>
    <t>Jun</t>
  </si>
  <si>
    <t>Jul</t>
  </si>
  <si>
    <t>Aug</t>
  </si>
  <si>
    <t>Sep</t>
  </si>
  <si>
    <t>Oct</t>
  </si>
  <si>
    <t>Nov</t>
  </si>
  <si>
    <t>Dec</t>
  </si>
  <si>
    <t>Retail Operations Dashboard</t>
  </si>
  <si>
    <t>Sales Performance | October 2025 – September 2026</t>
  </si>
  <si>
    <t>Count of Order Status</t>
  </si>
  <si>
    <t>Revenue</t>
  </si>
  <si>
    <t>Gross Profit</t>
  </si>
  <si>
    <t xml:space="preserve">Sum of Gross Profit </t>
  </si>
  <si>
    <t xml:space="preserve">Target Stock </t>
  </si>
  <si>
    <t xml:space="preserve">Unit Cost  </t>
  </si>
  <si>
    <t>Estimated Purchase Cost</t>
  </si>
  <si>
    <t>Estimated Days of Supply</t>
  </si>
  <si>
    <t>Stockout Risk</t>
  </si>
  <si>
    <t>Risk Category</t>
  </si>
  <si>
    <t>Product Count</t>
  </si>
  <si>
    <t>BACKORDER</t>
  </si>
  <si>
    <t>URGENT</t>
  </si>
  <si>
    <t>AT RISK</t>
  </si>
  <si>
    <t>COVERED</t>
  </si>
  <si>
    <t>NO DEMAND</t>
  </si>
  <si>
    <t>Days of Supply</t>
  </si>
  <si>
    <t>Purchase Cost</t>
  </si>
  <si>
    <t>Priority</t>
  </si>
  <si>
    <t>Total Units to Purchase:</t>
  </si>
  <si>
    <t>Estimated Purchasing Cost:</t>
  </si>
  <si>
    <t>Urgent / Backorder Products:</t>
  </si>
  <si>
    <t>Inventory Dashboard</t>
  </si>
  <si>
    <t>Retail Operations &amp; Inventory Analytics</t>
  </si>
  <si>
    <t>Project Overview</t>
  </si>
  <si>
    <t>I built this Excel project to practice data analytics and systems analysis using a simulated retail business. I'm studying Management Information Systems and Finance/Accounting at UNC Charlotte, and I wanted to create something that went beyond a basic Excel dashboard.</t>
  </si>
  <si>
    <t>The project focuses on two business problems: understanding sales performance and improving inventory purchasing decisions. My goal was to build a system that could analyze historical sales data while also helping a purchasing manager identify products that need to be reordered.</t>
  </si>
  <si>
    <t>All data used in this project is fictional and intended for educational purposes.</t>
  </si>
  <si>
    <t>Tools and Skills</t>
  </si>
  <si>
    <r>
      <t>Microsoft Excel:</t>
    </r>
    <r>
      <rPr>
        <sz val="11"/>
        <rFont val="Carlito"/>
      </rPr>
      <t xml:space="preserve"> Advanced formulas, PivotTables, PivotCharts, and dashboards</t>
    </r>
  </si>
  <si>
    <r>
      <t>Power Query:</t>
    </r>
    <r>
      <rPr>
        <sz val="11"/>
        <rFont val="Carlito"/>
      </rPr>
      <t xml:space="preserve"> Data cleaning, transformations, and merging datasets</t>
    </r>
  </si>
  <si>
    <r>
      <t>XLOOKUP:</t>
    </r>
    <r>
      <rPr>
        <sz val="11"/>
        <rFont val="Carlito"/>
      </rPr>
      <t xml:space="preserve"> Connecting product, inventory, and supplier information</t>
    </r>
  </si>
  <si>
    <r>
      <t>FILTER, SORTBY, and dynamic arrays:</t>
    </r>
    <r>
      <rPr>
        <sz val="11"/>
        <rFont val="Carlito"/>
      </rPr>
      <t xml:space="preserve"> Automatically updating purchasing recommendations</t>
    </r>
  </si>
  <si>
    <r>
      <t>IF, SUMIFS, COUNTIF, and other formulas:</t>
    </r>
    <r>
      <rPr>
        <sz val="11"/>
        <rFont val="Carlito"/>
      </rPr>
      <t xml:space="preserve"> Financial calculations and inventory rules</t>
    </r>
  </si>
  <si>
    <t>What I Built</t>
  </si>
  <si>
    <t>I started by working with five datasets: sales transactions, products, inventory, suppliers, and purchase orders. The provided data included 2,500 sales transactions, 60 products, 12 suppliers, and 330 purchase orders.</t>
  </si>
  <si>
    <t>I used Power Query to check data types, missing values, and duplicate records. I also connected sales transactions to product information using SKU identifiers.</t>
  </si>
  <si>
    <t>For the sales analysis, I calculated recognized revenue, cost of goods sold, and gross profit. I then created PivotTables and an interactive dashboard to compare performance across product categories, sales channels, and five North Carolina markets.</t>
  </si>
  <si>
    <t>The second part focused on inventory management. I built a reorder model using inventory position, estimated daily demand, supplier lead times, and safety stock. The model automatically recommends purchasing quantities, estimates costs, and classifies stockout risks.</t>
  </si>
  <si>
    <t>I also created a purchasing priority table that updates automatically when inventory quantities change.</t>
  </si>
  <si>
    <t>Key Findings</t>
  </si>
  <si>
    <t>Using the simulated data, my analysis produced the following results:</t>
  </si>
  <si>
    <t>Sales Performance</t>
  </si>
  <si>
    <t>Total recognized revenue: $245,124.21</t>
  </si>
  <si>
    <t>Gross profit: $115,654.25</t>
  </si>
  <si>
    <t>Gross profit margin: 47.18%</t>
  </si>
  <si>
    <t>Completed orders: 2,305</t>
  </si>
  <si>
    <t>Highest-revenue product category: Accessories</t>
  </si>
  <si>
    <t>Highest-revenue market: Charlotte</t>
  </si>
  <si>
    <t>Inventory Analysis</t>
  </si>
  <si>
    <t>Products requiring reorder: 6 out of 60</t>
  </si>
  <si>
    <t>Recommended purchasing quantity: 707 units</t>
  </si>
  <si>
    <t>Estimated purchasing cost: $13,334.20</t>
  </si>
  <si>
    <t>Products with existing backorder concerns: 1</t>
  </si>
  <si>
    <t>Additional products classified as at risk: 2</t>
  </si>
  <si>
    <t>Business Recommendations</t>
  </si>
  <si>
    <t>Based on the inventory analysis, I would prioritize replenishing the Throw Blanket because its reserved inventory exceeds the physical stock available. I would also review supplier delivery schedules for the Bluetooth Speaker and Wireless Mouse because their estimated inventory coverage is shorter than their supplier lead times.</t>
  </si>
  <si>
    <t>For sales performance, I would investigate why Accessories generates the most revenue and compare category-level profit margins before recommending changes to inventory allocation or marketing.</t>
  </si>
  <si>
    <t>These recommendations are based on simulated data and simplified business assumptions. The purchasing cost estimates exclude some real-world expenses, and the project does not establish actual savings or operational improvements.</t>
  </si>
  <si>
    <t>What I Learned</t>
  </si>
  <si>
    <t>This project helped me better understand how Excel can be used for more than organizing data or creating charts. I gained practice connecting multiple datasets, validating calculations, applying business rules, and building reports that update when underlying information changes.</t>
  </si>
  <si>
    <t>One of the most useful parts was testing the inventory model. I changed a product's available inventory and verified that its reorder status, purchasing quantity, estimated cost, and priority ranking updated automatically.</t>
  </si>
  <si>
    <t>Building both dashboards helped me see the connection between data analytics and systems analysis. The sales dashboard explains what happened, while the inventory model uses business rules to help determine what should happen next.</t>
  </si>
  <si>
    <t>Products Requiring Reorder</t>
  </si>
  <si>
    <t>Products Not Requiring Reorder:</t>
  </si>
  <si>
    <t>Inventory KPIs</t>
  </si>
  <si>
    <t>Inventory Risk Summary</t>
  </si>
  <si>
    <t>Sales Performance KPIs</t>
  </si>
  <si>
    <t>Reporting Assumptions &amp; Limitations</t>
  </si>
  <si>
    <t>For this project, I only counted completed orders when calculating revenue and gross profit. I left out cancelled and returned orders since I wanted to focus on completed sales. I also didn't include shipping revenue because I was mainly looking at product sales and profitability.</t>
  </si>
  <si>
    <t>I calculated gross profit by subtracting product costs from sales revenue. This doesn't include other expenses like employee wages, rent, or shipping costs, so the gross profit isn't the same as the company's actual net profit.</t>
  </si>
  <si>
    <t>For the inventory model, I used estimated daily demand, supplier delivery times, and safety stock to figure out when products should be reordered. The model assumes these numbers stay fairly consistent, but in a real business, demand can change and suppliers can have delays. Because of this, the reorder quantities and purchasing costs are estimates rather than exact amounts.</t>
  </si>
  <si>
    <r>
      <rPr>
        <b/>
        <sz val="16"/>
        <rFont val="Carlito"/>
      </rPr>
      <t>Total Revenue</t>
    </r>
    <r>
      <rPr>
        <b/>
        <sz val="11"/>
        <rFont val="Carlito"/>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</si>
</sst>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
    <numFmt numFmtId="166" formatCode="yyyy\-mm\-dd"/>
    <numFmt numFmtId="167" formatCode="&quot;$&quot;#,##0.00"/>
  </numFmts>
  <fonts count="17">
    <font>
      <sz val="11"/>
      <name val="Carlito"/>
    </font>
    <font>
      <b/>
      <sz val="11"/>
      <color rgb="FFFFFFFF"/>
      <name val="Carlito"/>
    </font>
    <font>
      <b/>
      <sz val="11"/>
      <name val="Carlito"/>
    </font>
    <font>
      <sz val="11"/>
      <color theme="1"/>
      <name val="Carlito"/>
    </font>
    <font>
      <sz val="16"/>
      <name val="Carlito"/>
    </font>
    <font>
      <b/>
      <sz val="16"/>
      <name val="Carlito"/>
    </font>
    <font>
      <b/>
      <sz val="20"/>
      <name val="Carlito"/>
    </font>
    <font>
      <b/>
      <sz val="16"/>
      <color theme="3"/>
      <name val="Carlito"/>
    </font>
    <font>
      <b/>
      <sz val="22"/>
      <color theme="3"/>
      <name val="Carlito"/>
    </font>
    <font>
      <sz val="22"/>
      <color theme="3"/>
      <name val="Carlito"/>
    </font>
    <font>
      <sz val="20"/>
      <color theme="3"/>
      <name val="Carlito"/>
    </font>
    <font>
      <sz val="12"/>
      <color theme="3"/>
      <name val="Carlito"/>
    </font>
    <font>
      <sz val="18"/>
      <color theme="3"/>
      <name val="Carlito"/>
    </font>
    <font>
      <b/>
      <sz val="18"/>
      <color theme="3"/>
      <name val="Carlito"/>
    </font>
    <font>
      <b/>
      <sz val="24"/>
      <color theme="3"/>
      <name val="Carlito"/>
    </font>
    <font>
      <b/>
      <sz val="11"/>
      <color theme="3"/>
      <name val="Carlito"/>
    </font>
    <font>
      <sz val="12"/>
      <color theme="1"/>
      <name val="Carlito"/>
    </font>
  </fonts>
  <fills count="5">
    <fill>
      <patternFill patternType="none"/>
    </fill>
    <fill>
      <patternFill patternType="gray125"/>
    </fill>
    <fill>
      <patternFill patternType="solid">
        <fgColor rgb="FF16324F"/>
      </patternFill>
    </fill>
    <fill>
      <patternFill patternType="solid">
        <fgColor theme="4" tint="0.79998168889431442"/>
        <bgColor theme="4" tint="0.79998168889431442"/>
      </patternFill>
    </fill>
    <fill>
      <patternFill patternType="solid">
        <fgColor theme="3" tint="0.89999084444715716"/>
        <bgColor indexed="64"/>
      </patternFill>
    </fill>
  </fills>
  <borders count="3">
    <border>
      <left/>
      <right/>
      <top/>
      <bottom/>
      <diagonal/>
    </border>
    <border>
      <left/>
      <right/>
      <top/>
      <bottom/>
      <diagonal/>
    </border>
    <border>
      <left/>
      <right/>
      <top style="thin">
        <color theme="4" tint="0.39997558519241921"/>
      </top>
      <bottom/>
      <diagonal/>
    </border>
  </borders>
  <cellStyleXfs count="1">
    <xf numFmtId="0" fontId="0" fillId="0" borderId="0"/>
  </cellStyleXfs>
  <cellXfs count="40">
    <xf numFmtId="0" fontId="0" fillId="0" borderId="0" xfId="0"/>
    <xf numFmtId="0" fontId="1" fillId="2" borderId="0" xfId="0" applyFont="1" applyFill="1" applyAlignment="1">
      <alignment wrapText="1"/>
    </xf>
    <xf numFmtId="0" fontId="1" fillId="2" borderId="0" xfId="0" applyFont="1" applyFill="1" applyAlignment="1">
      <alignment vertical="center" wrapText="1"/>
    </xf>
    <xf numFmtId="164" fontId="0" fillId="0" borderId="0" xfId="0" applyNumberFormat="1"/>
    <xf numFmtId="165" fontId="0" fillId="0" borderId="0" xfId="0" applyNumberFormat="1"/>
    <xf numFmtId="166" fontId="0" fillId="0" borderId="0" xfId="0" applyNumberFormat="1"/>
    <xf numFmtId="0" fontId="2" fillId="0" borderId="0" xfId="0" applyFont="1"/>
    <xf numFmtId="14"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4" fillId="0" borderId="0" xfId="0" applyNumberFormat="1" applyFont="1"/>
    <xf numFmtId="10" fontId="4" fillId="0" borderId="0" xfId="0" applyNumberFormat="1" applyFont="1"/>
    <xf numFmtId="0" fontId="4" fillId="0" borderId="0" xfId="0" applyFont="1"/>
    <xf numFmtId="2" fontId="1" fillId="2" borderId="0" xfId="0" applyNumberFormat="1" applyFont="1" applyFill="1" applyAlignment="1">
      <alignment wrapText="1"/>
    </xf>
    <xf numFmtId="2" fontId="0" fillId="0" borderId="0" xfId="0" applyNumberFormat="1"/>
    <xf numFmtId="0" fontId="3" fillId="3" borderId="2" xfId="0" applyFont="1" applyFill="1" applyBorder="1"/>
    <xf numFmtId="0" fontId="3" fillId="0" borderId="2" xfId="0" applyFont="1" applyBorder="1"/>
    <xf numFmtId="0" fontId="2" fillId="4" borderId="0" xfId="0" applyFont="1" applyFill="1"/>
    <xf numFmtId="2" fontId="2" fillId="4" borderId="0" xfId="0" applyNumberFormat="1" applyFont="1" applyFill="1"/>
    <xf numFmtId="0" fontId="5" fillId="0" borderId="0" xfId="0" applyFont="1"/>
    <xf numFmtId="0" fontId="6" fillId="0" borderId="0" xfId="0" applyFont="1"/>
    <xf numFmtId="167" fontId="6" fillId="0" borderId="0" xfId="0" applyNumberFormat="1" applyFont="1"/>
    <xf numFmtId="0" fontId="0" fillId="0" borderId="0" xfId="0" applyAlignment="1">
      <alignment horizontal="left" vertical="center" indent="1"/>
    </xf>
    <xf numFmtId="0" fontId="2" fillId="0" borderId="0" xfId="0" applyFont="1" applyAlignment="1">
      <alignment horizontal="left" vertical="center" indent="1"/>
    </xf>
    <xf numFmtId="167" fontId="2" fillId="4" borderId="0" xfId="0" applyNumberFormat="1" applyFont="1" applyFill="1"/>
    <xf numFmtId="0" fontId="12" fillId="0" borderId="0" xfId="0" applyFont="1"/>
    <xf numFmtId="0" fontId="13" fillId="0" borderId="0" xfId="0" applyFont="1"/>
    <xf numFmtId="0" fontId="13" fillId="0" borderId="0" xfId="0" applyFont="1" applyAlignment="1">
      <alignment vertical="center"/>
    </xf>
    <xf numFmtId="0" fontId="14" fillId="0" borderId="0" xfId="0" applyFont="1" applyAlignment="1">
      <alignment vertical="center"/>
    </xf>
    <xf numFmtId="0" fontId="15" fillId="0" borderId="0" xfId="0" applyFont="1"/>
    <xf numFmtId="0" fontId="16" fillId="3" borderId="1" xfId="0" applyFont="1" applyFill="1" applyBorder="1"/>
    <xf numFmtId="0" fontId="8" fillId="0" borderId="0" xfId="0" applyFont="1" applyAlignment="1">
      <alignment horizontal="center" vertical="center"/>
    </xf>
    <xf numFmtId="0" fontId="11" fillId="0" borderId="0" xfId="0" applyFont="1" applyAlignment="1">
      <alignment horizontal="center"/>
    </xf>
    <xf numFmtId="0" fontId="7"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0" fillId="0" borderId="0" xfId="0" applyFont="1"/>
    <xf numFmtId="0" fontId="0" fillId="0" borderId="0" xfId="0" applyNumberFormat="1"/>
  </cellXfs>
  <cellStyles count="1">
    <cellStyle name="Normal" xfId="0" builtinId="0"/>
  </cellStyles>
  <dxfs count="60">
    <dxf>
      <numFmt numFmtId="167" formatCode="&quot;$&quot;#,##0.00"/>
    </dxf>
    <dxf>
      <numFmt numFmtId="167" formatCode="&quot;$&quot;#,##0.00"/>
    </dxf>
    <dxf>
      <numFmt numFmtId="167" formatCode="&quot;$&quot;#,##0.00"/>
    </dxf>
    <dxf>
      <numFmt numFmtId="167" formatCode="&quot;$&quot;#,##0.00"/>
    </dxf>
    <dxf>
      <numFmt numFmtId="167" formatCode="&quot;$&quot;#,##0.0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dxf>
    <dxf>
      <font>
        <b/>
        <strike val="0"/>
        <outline val="0"/>
        <shadow val="0"/>
        <u val="none"/>
        <vertAlign val="baseline"/>
        <sz val="20"/>
        <color auto="1"/>
        <name val="Carlito"/>
        <scheme val="none"/>
      </font>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[Retail_Operations_Analytics_Project .xlsx]PivotTables_KPI!PivotTable1</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rPr>
              <a:t>Monthly Sales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a:gsLst>
              <a:gs pos="0">
                <a:schemeClr val="accent1">
                  <a:tint val="67000"/>
                  <a:lumMod val="110000"/>
                  <a:satMod val="105000"/>
                </a:schemeClr>
              </a:gs>
              <a:gs pos="50000">
                <a:schemeClr val="accent1">
                  <a:tint val="73000"/>
                  <a:lumMod val="105000"/>
                  <a:satMod val="103000"/>
                </a:schemeClr>
              </a:gs>
              <a:gs pos="100000">
                <a:schemeClr val="accent1">
                  <a:tint val="81000"/>
                  <a:lumMod val="105000"/>
                  <a:satMod val="109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67000"/>
                  <a:lumMod val="110000"/>
                  <a:satMod val="105000"/>
                </a:schemeClr>
              </a:gs>
              <a:gs pos="50000">
                <a:schemeClr val="accent1">
                  <a:tint val="73000"/>
                  <a:lumMod val="105000"/>
                  <a:satMod val="103000"/>
                </a:schemeClr>
              </a:gs>
              <a:gs pos="100000">
                <a:schemeClr val="accent1">
                  <a:tint val="81000"/>
                  <a:lumMod val="105000"/>
                  <a:satMod val="109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67000"/>
                  <a:lumMod val="110000"/>
                  <a:satMod val="105000"/>
                </a:schemeClr>
              </a:gs>
              <a:gs pos="50000">
                <a:schemeClr val="accent1">
                  <a:tint val="73000"/>
                  <a:lumMod val="105000"/>
                  <a:satMod val="103000"/>
                </a:schemeClr>
              </a:gs>
              <a:gs pos="100000">
                <a:schemeClr val="accent1">
                  <a:tint val="81000"/>
                  <a:lumMod val="105000"/>
                  <a:satMod val="109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PivotTables_KPI!$B$3:$B$4</c:f>
              <c:strCache>
                <c:ptCount val="1"/>
                <c:pt idx="0">
                  <c:v>Marketplace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PivotTables_KPI!$A$5:$A$19</c:f>
              <c:multiLvlStrCache>
                <c:ptCount val="12"/>
                <c:lvl>
                  <c:pt idx="0">
                    <c:v>Oct</c:v>
                  </c:pt>
                  <c:pt idx="1">
                    <c:v>Nov</c:v>
                  </c:pt>
                  <c:pt idx="2">
                    <c:v>Dec</c:v>
                  </c:pt>
                  <c:pt idx="3">
                    <c:v>Jan</c:v>
                  </c:pt>
                  <c:pt idx="4">
                    <c:v>Feb</c:v>
                  </c:pt>
                  <c:pt idx="5">
                    <c:v>Mar</c:v>
                  </c:pt>
                  <c:pt idx="6">
                    <c:v>Apr</c:v>
                  </c:pt>
                  <c:pt idx="7">
                    <c:v>May</c:v>
                  </c:pt>
                  <c:pt idx="8">
                    <c:v>Jun</c:v>
                  </c:pt>
                  <c:pt idx="9">
                    <c:v>Jul</c:v>
                  </c:pt>
                  <c:pt idx="10">
                    <c:v>Aug</c:v>
                  </c:pt>
                  <c:pt idx="11">
                    <c:v>Sep</c:v>
                  </c:pt>
                </c:lvl>
                <c:lvl>
                  <c:pt idx="0">
                    <c:v>2025</c:v>
                  </c:pt>
                  <c:pt idx="3">
                    <c:v>2026</c:v>
                  </c:pt>
                </c:lvl>
              </c:multiLvlStrCache>
            </c:multiLvlStrRef>
          </c:cat>
          <c:val>
            <c:numRef>
              <c:f>PivotTables_KPI!$B$5:$B$19</c:f>
              <c:numCache>
                <c:formatCode>"$"#,##0.00</c:formatCode>
                <c:ptCount val="12"/>
                <c:pt idx="0">
                  <c:v>7656.2390000000014</c:v>
                </c:pt>
                <c:pt idx="1">
                  <c:v>9028.6035000000011</c:v>
                </c:pt>
                <c:pt idx="2">
                  <c:v>6844.7484999999997</c:v>
                </c:pt>
                <c:pt idx="3">
                  <c:v>5699.0485000000008</c:v>
                </c:pt>
                <c:pt idx="4">
                  <c:v>5265.188000000001</c:v>
                </c:pt>
                <c:pt idx="5">
                  <c:v>6892.36</c:v>
                </c:pt>
                <c:pt idx="6">
                  <c:v>6858.4290000000001</c:v>
                </c:pt>
                <c:pt idx="7">
                  <c:v>7751.5630000000001</c:v>
                </c:pt>
                <c:pt idx="8">
                  <c:v>9124.7309999999979</c:v>
                </c:pt>
                <c:pt idx="9">
                  <c:v>7281.5995000000012</c:v>
                </c:pt>
                <c:pt idx="10">
                  <c:v>8707.8614999999972</c:v>
                </c:pt>
                <c:pt idx="11">
                  <c:v>6159.6299999999974</c:v>
                </c:pt>
              </c:numCache>
            </c:numRef>
          </c:val>
          <c:smooth val="0"/>
          <c:extLst>
            <c:ext xmlns:c16="http://schemas.microsoft.com/office/drawing/2014/chart" uri="{C3380CC4-5D6E-409C-BE32-E72D297353CC}">
              <c16:uniqueId val="{00000000-2991-4924-B4E8-299B948C4923}"/>
            </c:ext>
          </c:extLst>
        </c:ser>
        <c:ser>
          <c:idx val="1"/>
          <c:order val="1"/>
          <c:tx>
            <c:strRef>
              <c:f>PivotTables_KPI!$C$3:$C$4</c:f>
              <c:strCache>
                <c:ptCount val="1"/>
                <c:pt idx="0">
                  <c:v>Online Store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PivotTables_KPI!$A$5:$A$19</c:f>
              <c:multiLvlStrCache>
                <c:ptCount val="12"/>
                <c:lvl>
                  <c:pt idx="0">
                    <c:v>Oct</c:v>
                  </c:pt>
                  <c:pt idx="1">
                    <c:v>Nov</c:v>
                  </c:pt>
                  <c:pt idx="2">
                    <c:v>Dec</c:v>
                  </c:pt>
                  <c:pt idx="3">
                    <c:v>Jan</c:v>
                  </c:pt>
                  <c:pt idx="4">
                    <c:v>Feb</c:v>
                  </c:pt>
                  <c:pt idx="5">
                    <c:v>Mar</c:v>
                  </c:pt>
                  <c:pt idx="6">
                    <c:v>Apr</c:v>
                  </c:pt>
                  <c:pt idx="7">
                    <c:v>May</c:v>
                  </c:pt>
                  <c:pt idx="8">
                    <c:v>Jun</c:v>
                  </c:pt>
                  <c:pt idx="9">
                    <c:v>Jul</c:v>
                  </c:pt>
                  <c:pt idx="10">
                    <c:v>Aug</c:v>
                  </c:pt>
                  <c:pt idx="11">
                    <c:v>Sep</c:v>
                  </c:pt>
                </c:lvl>
                <c:lvl>
                  <c:pt idx="0">
                    <c:v>2025</c:v>
                  </c:pt>
                  <c:pt idx="3">
                    <c:v>2026</c:v>
                  </c:pt>
                </c:lvl>
              </c:multiLvlStrCache>
            </c:multiLvlStrRef>
          </c:cat>
          <c:val>
            <c:numRef>
              <c:f>PivotTables_KPI!$C$5:$C$19</c:f>
              <c:numCache>
                <c:formatCode>"$"#,##0.00</c:formatCode>
                <c:ptCount val="12"/>
                <c:pt idx="0">
                  <c:v>5937.6690000000008</c:v>
                </c:pt>
                <c:pt idx="1">
                  <c:v>6385.6105000000034</c:v>
                </c:pt>
                <c:pt idx="2">
                  <c:v>6831.2535000000007</c:v>
                </c:pt>
                <c:pt idx="3">
                  <c:v>5715.7629999999999</c:v>
                </c:pt>
                <c:pt idx="4">
                  <c:v>4781.3499999999995</c:v>
                </c:pt>
                <c:pt idx="5">
                  <c:v>8498.5575000000026</c:v>
                </c:pt>
                <c:pt idx="6">
                  <c:v>8292.618999999997</c:v>
                </c:pt>
                <c:pt idx="7">
                  <c:v>7280.1189999999979</c:v>
                </c:pt>
                <c:pt idx="8">
                  <c:v>4960.6440000000002</c:v>
                </c:pt>
                <c:pt idx="9">
                  <c:v>7053.0220000000018</c:v>
                </c:pt>
                <c:pt idx="10">
                  <c:v>7948.23</c:v>
                </c:pt>
                <c:pt idx="11">
                  <c:v>5102.0579999999991</c:v>
                </c:pt>
              </c:numCache>
            </c:numRef>
          </c:val>
          <c:smooth val="0"/>
          <c:extLst>
            <c:ext xmlns:c16="http://schemas.microsoft.com/office/drawing/2014/chart" uri="{C3380CC4-5D6E-409C-BE32-E72D297353CC}">
              <c16:uniqueId val="{00000001-2991-4924-B4E8-299B948C4923}"/>
            </c:ext>
          </c:extLst>
        </c:ser>
        <c:ser>
          <c:idx val="2"/>
          <c:order val="2"/>
          <c:tx>
            <c:strRef>
              <c:f>PivotTables_KPI!$D$3:$D$4</c:f>
              <c:strCache>
                <c:ptCount val="1"/>
                <c:pt idx="0">
                  <c:v>Retail Store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PivotTables_KPI!$A$5:$A$19</c:f>
              <c:multiLvlStrCache>
                <c:ptCount val="12"/>
                <c:lvl>
                  <c:pt idx="0">
                    <c:v>Oct</c:v>
                  </c:pt>
                  <c:pt idx="1">
                    <c:v>Nov</c:v>
                  </c:pt>
                  <c:pt idx="2">
                    <c:v>Dec</c:v>
                  </c:pt>
                  <c:pt idx="3">
                    <c:v>Jan</c:v>
                  </c:pt>
                  <c:pt idx="4">
                    <c:v>Feb</c:v>
                  </c:pt>
                  <c:pt idx="5">
                    <c:v>Mar</c:v>
                  </c:pt>
                  <c:pt idx="6">
                    <c:v>Apr</c:v>
                  </c:pt>
                  <c:pt idx="7">
                    <c:v>May</c:v>
                  </c:pt>
                  <c:pt idx="8">
                    <c:v>Jun</c:v>
                  </c:pt>
                  <c:pt idx="9">
                    <c:v>Jul</c:v>
                  </c:pt>
                  <c:pt idx="10">
                    <c:v>Aug</c:v>
                  </c:pt>
                  <c:pt idx="11">
                    <c:v>Sep</c:v>
                  </c:pt>
                </c:lvl>
                <c:lvl>
                  <c:pt idx="0">
                    <c:v>2025</c:v>
                  </c:pt>
                  <c:pt idx="3">
                    <c:v>2026</c:v>
                  </c:pt>
                </c:lvl>
              </c:multiLvlStrCache>
            </c:multiLvlStrRef>
          </c:cat>
          <c:val>
            <c:numRef>
              <c:f>PivotTables_KPI!$D$5:$D$19</c:f>
              <c:numCache>
                <c:formatCode>"$"#,##0.00</c:formatCode>
                <c:ptCount val="12"/>
                <c:pt idx="0">
                  <c:v>5282.490499999999</c:v>
                </c:pt>
                <c:pt idx="1">
                  <c:v>6228.0990000000011</c:v>
                </c:pt>
                <c:pt idx="2">
                  <c:v>5845.0684999999994</c:v>
                </c:pt>
                <c:pt idx="3">
                  <c:v>6221.3664999999983</c:v>
                </c:pt>
                <c:pt idx="4">
                  <c:v>4590.9844999999996</c:v>
                </c:pt>
                <c:pt idx="5">
                  <c:v>6170.6705000000011</c:v>
                </c:pt>
                <c:pt idx="6">
                  <c:v>6804.3835000000008</c:v>
                </c:pt>
                <c:pt idx="7">
                  <c:v>5869.7884999999987</c:v>
                </c:pt>
                <c:pt idx="8">
                  <c:v>9072.152</c:v>
                </c:pt>
                <c:pt idx="9">
                  <c:v>9888.6620000000003</c:v>
                </c:pt>
                <c:pt idx="10">
                  <c:v>9123.1185000000023</c:v>
                </c:pt>
                <c:pt idx="11">
                  <c:v>3970.5265000000013</c:v>
                </c:pt>
              </c:numCache>
            </c:numRef>
          </c:val>
          <c:smooth val="0"/>
          <c:extLst>
            <c:ext xmlns:c16="http://schemas.microsoft.com/office/drawing/2014/chart" uri="{C3380CC4-5D6E-409C-BE32-E72D297353CC}">
              <c16:uniqueId val="{00000002-2991-4924-B4E8-299B948C492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4121456"/>
        <c:axId val="1301806320"/>
      </c:lineChart>
      <c:catAx>
        <c:axId val="15541214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01806320"/>
        <c:crosses val="autoZero"/>
        <c:auto val="1"/>
        <c:lblAlgn val="ctr"/>
        <c:lblOffset val="100"/>
        <c:noMultiLvlLbl val="0"/>
      </c:catAx>
      <c:valAx>
        <c:axId val="130180632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1214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9315487579413755"/>
          <c:y val="0.42943867656016943"/>
          <c:w val="0.10044211045349975"/>
          <c:h val="0.20986150241637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[Retail_Operations_Analytics_Project .xlsx]PivotTables_KPI!PivotTable2</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PivotTables_KPI!$B$22</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PivotTables_KPI!$A$23:$A$28</c:f>
              <c:strCache>
                <c:ptCount val="5"/>
                <c:pt idx="0">
                  <c:v>Accessories</c:v>
                </c:pt>
                <c:pt idx="1">
                  <c:v>Office</c:v>
                </c:pt>
                <c:pt idx="2">
                  <c:v>Fitness</c:v>
                </c:pt>
                <c:pt idx="3">
                  <c:v>Home &amp; Kitchen</c:v>
                </c:pt>
                <c:pt idx="4">
                  <c:v>Electronics</c:v>
                </c:pt>
              </c:strCache>
            </c:strRef>
          </c:cat>
          <c:val>
            <c:numRef>
              <c:f>PivotTables_KPI!$B$23:$B$28</c:f>
              <c:numCache>
                <c:formatCode>"$"#,##0.00</c:formatCode>
                <c:ptCount val="5"/>
                <c:pt idx="0">
                  <c:v>59942.773999999918</c:v>
                </c:pt>
                <c:pt idx="1">
                  <c:v>49552.260999999991</c:v>
                </c:pt>
                <c:pt idx="2">
                  <c:v>49173.040499999981</c:v>
                </c:pt>
                <c:pt idx="3">
                  <c:v>43267.338500000056</c:v>
                </c:pt>
                <c:pt idx="4">
                  <c:v>43188.793500000043</c:v>
                </c:pt>
              </c:numCache>
            </c:numRef>
          </c:val>
          <c:extLst>
            <c:ext xmlns:c16="http://schemas.microsoft.com/office/drawing/2014/chart" uri="{C3380CC4-5D6E-409C-BE32-E72D297353CC}">
              <c16:uniqueId val="{00000000-2A69-48CC-9E40-F6E29E19CC7A}"/>
            </c:ext>
          </c:extLst>
        </c:ser>
        <c:dLbls>
          <c:dLblPos val="outEnd"/>
          <c:showLegendKey val="0"/>
          <c:showVal val="1"/>
          <c:showCatName val="0"/>
          <c:showSerName val="0"/>
          <c:showPercent val="0"/>
          <c:showBubbleSize val="0"/>
        </c:dLbls>
        <c:gapWidth val="100"/>
        <c:axId val="1115763327"/>
        <c:axId val="1302018960"/>
      </c:barChart>
      <c:catAx>
        <c:axId val="11157633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2018960"/>
        <c:crosses val="autoZero"/>
        <c:auto val="1"/>
        <c:lblAlgn val="ctr"/>
        <c:lblOffset val="100"/>
        <c:noMultiLvlLbl val="0"/>
      </c:catAx>
      <c:valAx>
        <c:axId val="1302018960"/>
        <c:scaling>
          <c:orientation val="minMax"/>
        </c:scaling>
        <c:delete val="0"/>
        <c:axPos val="b"/>
        <c:majorGridlines>
          <c:spPr>
            <a:ln w="9525" cap="flat" cmpd="sng" algn="ctr">
              <a:solidFill>
                <a:schemeClr val="tx2">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576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[Retail_Operations_Analytics_Project .xlsx]PivotTables_KPI!PivotTable3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and Gross Profit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PivotTables_KPI!$B$37</c:f>
              <c:strCache>
                <c:ptCount val="1"/>
                <c:pt idx="0">
                  <c:v>Revenue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PivotTables_KPI!$A$38:$A$43</c:f>
              <c:strCache>
                <c:ptCount val="5"/>
                <c:pt idx="0">
                  <c:v>Asheville</c:v>
                </c:pt>
                <c:pt idx="1">
                  <c:v>Charlotte</c:v>
                </c:pt>
                <c:pt idx="2">
                  <c:v>Greensboro</c:v>
                </c:pt>
                <c:pt idx="3">
                  <c:v>Raleigh</c:v>
                </c:pt>
                <c:pt idx="4">
                  <c:v>Wilmington</c:v>
                </c:pt>
              </c:strCache>
            </c:strRef>
          </c:cat>
          <c:val>
            <c:numRef>
              <c:f>PivotTables_KPI!$B$38:$B$43</c:f>
              <c:numCache>
                <c:formatCode>"$"#,##0.00</c:formatCode>
                <c:ptCount val="5"/>
                <c:pt idx="0">
                  <c:v>52370.58649999999</c:v>
                </c:pt>
                <c:pt idx="1">
                  <c:v>54719.787499999999</c:v>
                </c:pt>
                <c:pt idx="2">
                  <c:v>46023.50899999994</c:v>
                </c:pt>
                <c:pt idx="3">
                  <c:v>43558.119000000028</c:v>
                </c:pt>
                <c:pt idx="4">
                  <c:v>48452.205500000004</c:v>
                </c:pt>
              </c:numCache>
            </c:numRef>
          </c:val>
          <c:extLst>
            <c:ext xmlns:c16="http://schemas.microsoft.com/office/drawing/2014/chart" uri="{C3380CC4-5D6E-409C-BE32-E72D297353CC}">
              <c16:uniqueId val="{00000000-9A28-4A48-B0BB-788EEF379504}"/>
            </c:ext>
          </c:extLst>
        </c:ser>
        <c:ser>
          <c:idx val="1"/>
          <c:order val="1"/>
          <c:tx>
            <c:strRef>
              <c:f>PivotTables_KPI!$C$37</c:f>
              <c:strCache>
                <c:ptCount val="1"/>
                <c:pt idx="0">
                  <c:v>Gross Profit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PivotTables_KPI!$A$38:$A$43</c:f>
              <c:strCache>
                <c:ptCount val="5"/>
                <c:pt idx="0">
                  <c:v>Asheville</c:v>
                </c:pt>
                <c:pt idx="1">
                  <c:v>Charlotte</c:v>
                </c:pt>
                <c:pt idx="2">
                  <c:v>Greensboro</c:v>
                </c:pt>
                <c:pt idx="3">
                  <c:v>Raleigh</c:v>
                </c:pt>
                <c:pt idx="4">
                  <c:v>Wilmington</c:v>
                </c:pt>
              </c:strCache>
            </c:strRef>
          </c:cat>
          <c:val>
            <c:numRef>
              <c:f>PivotTables_KPI!$C$38:$C$43</c:f>
              <c:numCache>
                <c:formatCode>"$"#,##0.00</c:formatCode>
                <c:ptCount val="5"/>
                <c:pt idx="0">
                  <c:v>24565.236500000017</c:v>
                </c:pt>
                <c:pt idx="1">
                  <c:v>25815.707500000015</c:v>
                </c:pt>
                <c:pt idx="2">
                  <c:v>21656.508999999991</c:v>
                </c:pt>
                <c:pt idx="3">
                  <c:v>20642.649000000016</c:v>
                </c:pt>
                <c:pt idx="4">
                  <c:v>22974.145499999991</c:v>
                </c:pt>
              </c:numCache>
            </c:numRef>
          </c:val>
          <c:extLst>
            <c:ext xmlns:c16="http://schemas.microsoft.com/office/drawing/2014/chart" uri="{C3380CC4-5D6E-409C-BE32-E72D297353CC}">
              <c16:uniqueId val="{00000001-9A28-4A48-B0BB-788EEF379504}"/>
            </c:ext>
          </c:extLst>
        </c:ser>
        <c:dLbls>
          <c:dLblPos val="outEnd"/>
          <c:showLegendKey val="0"/>
          <c:showVal val="1"/>
          <c:showCatName val="0"/>
          <c:showSerName val="0"/>
          <c:showPercent val="0"/>
          <c:showBubbleSize val="0"/>
        </c:dLbls>
        <c:gapWidth val="219"/>
        <c:overlap val="-27"/>
        <c:axId val="1115784207"/>
        <c:axId val="1301917680"/>
      </c:barChart>
      <c:catAx>
        <c:axId val="11157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917680"/>
        <c:crosses val="autoZero"/>
        <c:auto val="1"/>
        <c:lblAlgn val="ctr"/>
        <c:lblOffset val="100"/>
        <c:noMultiLvlLbl val="0"/>
      </c:catAx>
      <c:valAx>
        <c:axId val="1301917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4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[Retail_Operations_Analytics_Project .xlsx]PivotTables_KPI!PivotTable5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baseline="0">
                <a:solidFill>
                  <a:srgbClr val="0E2841"/>
                </a:solidFill>
              </a:rPr>
              <a:t>Gross Profit by Product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PivotTables_KPI!$B$54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PivotTables_KPI!$A$55:$A$60</c:f>
              <c:strCache>
                <c:ptCount val="5"/>
                <c:pt idx="0">
                  <c:v>Accessories</c:v>
                </c:pt>
                <c:pt idx="1">
                  <c:v>Electronics</c:v>
                </c:pt>
                <c:pt idx="2">
                  <c:v>Fitness</c:v>
                </c:pt>
                <c:pt idx="3">
                  <c:v>Home &amp; Kitchen</c:v>
                </c:pt>
                <c:pt idx="4">
                  <c:v>Office</c:v>
                </c:pt>
              </c:strCache>
            </c:strRef>
          </c:cat>
          <c:val>
            <c:numRef>
              <c:f>PivotTables_KPI!$B$55:$B$60</c:f>
              <c:numCache>
                <c:formatCode>"$"#,##0.00</c:formatCode>
                <c:ptCount val="5"/>
                <c:pt idx="0">
                  <c:v>31599.083499999986</c:v>
                </c:pt>
                <c:pt idx="1">
                  <c:v>21588.49749999999</c:v>
                </c:pt>
                <c:pt idx="2">
                  <c:v>24194.400999999994</c:v>
                </c:pt>
                <c:pt idx="3">
                  <c:v>23844.838000000058</c:v>
                </c:pt>
                <c:pt idx="4">
                  <c:v>24639.425000000003</c:v>
                </c:pt>
              </c:numCache>
            </c:numRef>
          </c:val>
          <c:extLst>
            <c:ext xmlns:c16="http://schemas.microsoft.com/office/drawing/2014/chart" uri="{C3380CC4-5D6E-409C-BE32-E72D297353CC}">
              <c16:uniqueId val="{00000000-4BA6-4893-84CC-6BCCB0171EDD}"/>
            </c:ext>
          </c:extLst>
        </c:ser>
        <c:dLbls>
          <c:dLblPos val="outEnd"/>
          <c:showLegendKey val="0"/>
          <c:showVal val="1"/>
          <c:showCatName val="0"/>
          <c:showSerName val="0"/>
          <c:showPercent val="0"/>
          <c:showBubbleSize val="0"/>
        </c:dLbls>
        <c:gapWidth val="219"/>
        <c:axId val="1687988271"/>
        <c:axId val="1301848560"/>
      </c:barChart>
      <c:catAx>
        <c:axId val="168798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8560"/>
        <c:crosses val="autoZero"/>
        <c:auto val="1"/>
        <c:lblAlgn val="ctr"/>
        <c:lblOffset val="100"/>
        <c:noMultiLvlLbl val="0"/>
      </c:catAx>
      <c:valAx>
        <c:axId val="13018485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8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Inventory Risk Distribution</a:t>
            </a:r>
          </a:p>
          <a:p>
            <a:pPr>
              <a:defRPr/>
            </a:pP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'Inventory Dashboard'!$B$11</c:f>
              <c:strCache>
                <c:ptCount val="1"/>
                <c:pt idx="0">
                  <c:v>Product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 Dashboard'!$A$12:$A$16</c:f>
              <c:strCache>
                <c:ptCount val="5"/>
                <c:pt idx="0">
                  <c:v>BACKORDER</c:v>
                </c:pt>
                <c:pt idx="1">
                  <c:v>URGENT</c:v>
                </c:pt>
                <c:pt idx="2">
                  <c:v>AT RISK</c:v>
                </c:pt>
                <c:pt idx="3">
                  <c:v>COVERED</c:v>
                </c:pt>
                <c:pt idx="4">
                  <c:v>NO DEMAND</c:v>
                </c:pt>
              </c:strCache>
            </c:strRef>
          </c:cat>
          <c:val>
            <c:numRef>
              <c:f>'Inventory Dashboard'!$B$12:$B$16</c:f>
              <c:numCache>
                <c:formatCode>General</c:formatCode>
                <c:ptCount val="5"/>
                <c:pt idx="0">
                  <c:v>1</c:v>
                </c:pt>
                <c:pt idx="1">
                  <c:v>0</c:v>
                </c:pt>
                <c:pt idx="2">
                  <c:v>2</c:v>
                </c:pt>
                <c:pt idx="3">
                  <c:v>57</c:v>
                </c:pt>
                <c:pt idx="4">
                  <c:v>0</c:v>
                </c:pt>
              </c:numCache>
            </c:numRef>
          </c:val>
          <c:extLst>
            <c:ext xmlns:c16="http://schemas.microsoft.com/office/drawing/2014/chart" uri="{C3380CC4-5D6E-409C-BE32-E72D297353CC}">
              <c16:uniqueId val="{00000000-B462-4770-A636-3D6D66354DFA}"/>
            </c:ext>
          </c:extLst>
        </c:ser>
        <c:dLbls>
          <c:dLblPos val="outEnd"/>
          <c:showLegendKey val="0"/>
          <c:showVal val="1"/>
          <c:showCatName val="0"/>
          <c:showSerName val="0"/>
          <c:showPercent val="0"/>
          <c:showBubbleSize val="0"/>
        </c:dLbls>
        <c:gapWidth val="182"/>
        <c:axId val="1652650479"/>
        <c:axId val="1093337552"/>
      </c:barChart>
      <c:catAx>
        <c:axId val="165265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37552"/>
        <c:crosses val="autoZero"/>
        <c:auto val="1"/>
        <c:lblAlgn val="ctr"/>
        <c:lblOffset val="100"/>
        <c:noMultiLvlLbl val="0"/>
      </c:catAx>
      <c:valAx>
        <c:axId val="109333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5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33619</xdr:rowOff>
    </xdr:from>
    <xdr:to>
      <xdr:col>14</xdr:col>
      <xdr:colOff>22411</xdr:colOff>
      <xdr:row>36</xdr:row>
      <xdr:rowOff>56031</xdr:rowOff>
    </xdr:to>
    <xdr:graphicFrame macro="">
      <xdr:nvGraphicFramePr>
        <xdr:cNvPr id="4" name="Chart 1">
          <a:extLst>
            <a:ext uri="{FF2B5EF4-FFF2-40B4-BE49-F238E27FC236}">
              <a16:creationId xmlns:a16="http://schemas.microsoft.com/office/drawing/2014/main" id="{D9A0103D-13DF-8CB8-5BB6-255366FFA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67317</xdr:rowOff>
    </xdr:from>
    <xdr:to>
      <xdr:col>5</xdr:col>
      <xdr:colOff>219074</xdr:colOff>
      <xdr:row>51</xdr:row>
      <xdr:rowOff>160245</xdr:rowOff>
    </xdr:to>
    <xdr:graphicFrame macro="">
      <xdr:nvGraphicFramePr>
        <xdr:cNvPr id="5" name="Chart 4">
          <a:extLst>
            <a:ext uri="{FF2B5EF4-FFF2-40B4-BE49-F238E27FC236}">
              <a16:creationId xmlns:a16="http://schemas.microsoft.com/office/drawing/2014/main" id="{F6125E76-AFF7-391A-5AB7-02794C6FF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212912</xdr:colOff>
      <xdr:row>36</xdr:row>
      <xdr:rowOff>57014</xdr:rowOff>
    </xdr:from>
    <xdr:to>
      <xdr:col>14</xdr:col>
      <xdr:colOff>21846</xdr:colOff>
      <xdr:row>51</xdr:row>
      <xdr:rowOff>161967</xdr:rowOff>
    </xdr:to>
    <xdr:graphicFrame macro="">
      <xdr:nvGraphicFramePr>
        <xdr:cNvPr id="6" name="Chart 5">
          <a:extLst>
            <a:ext uri="{FF2B5EF4-FFF2-40B4-BE49-F238E27FC236}">
              <a16:creationId xmlns:a16="http://schemas.microsoft.com/office/drawing/2014/main" id="{9E2F0ADA-3BEB-66DD-7474-75A18B658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71717</xdr:colOff>
      <xdr:row>4</xdr:row>
      <xdr:rowOff>33617</xdr:rowOff>
    </xdr:from>
    <xdr:to>
      <xdr:col>4</xdr:col>
      <xdr:colOff>280146</xdr:colOff>
      <xdr:row>11</xdr:row>
      <xdr:rowOff>89647</xdr:rowOff>
    </xdr:to>
    <mc:AlternateContent xmlns:mc="http://schemas.openxmlformats.org/markup-compatibility/2006" xmlns:a14="http://schemas.microsoft.com/office/drawing/2010/main">
      <mc:Choice Requires="a14">
        <xdr:graphicFrame macro="">
          <xdr:nvGraphicFramePr>
            <xdr:cNvPr id="7" name="Market">
              <a:extLst>
                <a:ext uri="{FF2B5EF4-FFF2-40B4-BE49-F238E27FC236}">
                  <a16:creationId xmlns:a16="http://schemas.microsoft.com/office/drawing/2014/main" id="{48210DBF-404B-026C-4616-975EED5C7282}"/>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3747246" y="761999"/>
              <a:ext cx="1575547" cy="178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336176</xdr:colOff>
      <xdr:row>4</xdr:row>
      <xdr:rowOff>44824</xdr:rowOff>
    </xdr:from>
    <xdr:to>
      <xdr:col>14</xdr:col>
      <xdr:colOff>22412</xdr:colOff>
      <xdr:row>16</xdr:row>
      <xdr:rowOff>33618</xdr:rowOff>
    </xdr:to>
    <xdr:graphicFrame macro="">
      <xdr:nvGraphicFramePr>
        <xdr:cNvPr id="8" name="Chart 6">
          <a:extLst>
            <a:ext uri="{FF2B5EF4-FFF2-40B4-BE49-F238E27FC236}">
              <a16:creationId xmlns:a16="http://schemas.microsoft.com/office/drawing/2014/main" id="{D6FEA45D-B773-ACF8-3595-4FF28D062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208127</xdr:colOff>
      <xdr:row>3</xdr:row>
      <xdr:rowOff>2782</xdr:rowOff>
    </xdr:from>
    <xdr:to>
      <xdr:col>6</xdr:col>
      <xdr:colOff>882547</xdr:colOff>
      <xdr:row>16</xdr:row>
      <xdr:rowOff>101465</xdr:rowOff>
    </xdr:to>
    <xdr:graphicFrame macro="">
      <xdr:nvGraphicFramePr>
        <xdr:cNvPr id="2" name="Chart 1">
          <a:extLst>
            <a:ext uri="{FF2B5EF4-FFF2-40B4-BE49-F238E27FC236}">
              <a16:creationId xmlns:a16="http://schemas.microsoft.com/office/drawing/2014/main" id="{A285E46C-1455-5C60-2C31-8FF7AF167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Johnson" refreshedDate="46306.677871527776" createdVersion="8" refreshedVersion="8" minRefreshableVersion="3" recordCount="2500" xr:uid="{1E134864-C8E6-4D58-8B6A-3A6FEFE943AC}">
  <cacheSource type="worksheet">
    <worksheetSource name="Sales_Analysis"/>
  </cacheSource>
  <cacheFields count="25">
    <cacheField name="Order ID" numFmtId="0">
      <sharedItems/>
    </cacheField>
    <cacheField name="Order Date" numFmtId="14">
      <sharedItems containsSemiMixedTypes="0" containsNonDate="0" containsDate="1" containsString="0" minDate="2025-10-01T00:00:00" maxDate="2026-10-01T00:00:00" count="365">
        <d v="2025-10-01T00:00:00"/>
        <d v="2025-10-08T00:00:00"/>
        <d v="2025-10-04T00:00:00"/>
        <d v="2025-10-06T00:00:00"/>
        <d v="2025-10-10T00:00:00"/>
        <d v="2025-10-02T00:00:00"/>
        <d v="2025-10-07T00:00:00"/>
        <d v="2025-10-03T00:00:00"/>
        <d v="2025-10-05T00:00:00"/>
        <d v="2025-10-09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fieldGroup par="24"/>
    </cacheField>
    <cacheField name="SKU" numFmtId="0">
      <sharedItems/>
    </cacheField>
    <cacheField name="Quantity" numFmtId="0">
      <sharedItems containsSemiMixedTypes="0" containsString="0" containsNumber="1" containsInteger="1" minValue="1" maxValue="8"/>
    </cacheField>
    <cacheField name="Unit Selling Price" numFmtId="0">
      <sharedItems containsSemiMixedTypes="0" containsString="0" containsNumber="1" minValue="10.18" maxValue="100.1"/>
    </cacheField>
    <cacheField name="Discount Pct" numFmtId="0">
      <sharedItems containsSemiMixedTypes="0" containsString="0" containsNumber="1" minValue="0" maxValue="0.2"/>
    </cacheField>
    <cacheField name="Shipping Revenue" numFmtId="0">
      <sharedItems containsSemiMixedTypes="0" containsString="0" containsNumber="1" minValue="0" maxValue="9.99"/>
    </cacheField>
    <cacheField name="Sales Channel" numFmtId="0">
      <sharedItems count="3">
        <s v="Retail Store"/>
        <s v="Marketplace"/>
        <s v="Online Store"/>
      </sharedItems>
    </cacheField>
    <cacheField name="Market" numFmtId="0">
      <sharedItems count="5">
        <s v="Wilmington"/>
        <s v="Raleigh"/>
        <s v="Charlotte"/>
        <s v="Asheville"/>
        <s v="Greensboro"/>
      </sharedItems>
    </cacheField>
    <cacheField name="Customer Segment" numFmtId="0">
      <sharedItems/>
    </cacheField>
    <cacheField name="Order Status" numFmtId="0">
      <sharedItems count="3">
        <s v="Completed"/>
        <s v="Returned"/>
        <s v="Cancelled"/>
      </sharedItems>
    </cacheField>
    <cacheField name="Customer ID" numFmtId="0">
      <sharedItems/>
    </cacheField>
    <cacheField name="Product Name" numFmtId="0">
      <sharedItems/>
    </cacheField>
    <cacheField name="Category" numFmtId="0">
      <sharedItems count="5">
        <s v="Electronics"/>
        <s v="Home &amp; Kitchen"/>
        <s v="Accessories"/>
        <s v="Fitness"/>
        <s v="Office"/>
      </sharedItems>
    </cacheField>
    <cacheField name="Unit Cost" numFmtId="0">
      <sharedItems containsSemiMixedTypes="0" containsString="0" containsNumber="1" minValue="4.42" maxValue="45"/>
    </cacheField>
    <cacheField name="List Price" numFmtId="0">
      <sharedItems containsSemiMixedTypes="0" containsString="0" containsNumber="1" minValue="10.18" maxValue="100.1"/>
    </cacheField>
    <cacheField name="Gross Sales " numFmtId="0">
      <sharedItems containsSemiMixedTypes="0" containsString="0" containsNumber="1" minValue="10.18" maxValue="800.8"/>
    </cacheField>
    <cacheField name="Discount Amount" numFmtId="0">
      <sharedItems containsSemiMixedTypes="0" containsString="0" containsNumber="1" minValue="0" maxValue="100.10000000000001"/>
    </cacheField>
    <cacheField name="Net Sales " numFmtId="167">
      <sharedItems containsSemiMixedTypes="0" containsString="0" containsNumber="1" minValue="8.6530000000000005" maxValue="760.76"/>
    </cacheField>
    <cacheField name="Cost Of Good Sold" numFmtId="167">
      <sharedItems containsSemiMixedTypes="0" containsString="0" containsNumber="1" minValue="4.42" maxValue="360"/>
    </cacheField>
    <cacheField name="Gross Profit " numFmtId="167">
      <sharedItems containsSemiMixedTypes="0" containsString="0" containsNumber="1" minValue="2.8360000000000003" maxValue="428.71999999999997"/>
    </cacheField>
    <cacheField name="Recognized Revenue" numFmtId="167">
      <sharedItems containsSemiMixedTypes="0" containsString="0" containsNumber="1" minValue="0" maxValue="746.8"/>
    </cacheField>
    <cacheField name="Recognized Gross Profit" numFmtId="167">
      <sharedItems containsSemiMixedTypes="0" containsString="0" containsNumber="1" minValue="0" maxValue="428.71999999999997"/>
    </cacheField>
    <cacheField name="Months (Order Date)" numFmtId="0" databaseField="0">
      <fieldGroup base="1">
        <rangePr groupBy="months" startDate="2025-10-01T00:00:00" endDate="2026-10-01T00:00:00"/>
        <groupItems count="14">
          <s v="&lt;10/1/2025"/>
          <s v="Jan"/>
          <s v="Feb"/>
          <s v="Mar"/>
          <s v="Apr"/>
          <s v="May"/>
          <s v="Jun"/>
          <s v="Jul"/>
          <s v="Aug"/>
          <s v="Sep"/>
          <s v="Oct"/>
          <s v="Nov"/>
          <s v="Dec"/>
          <s v="&gt;10/1/2026"/>
        </groupItems>
      </fieldGroup>
    </cacheField>
    <cacheField name="Years (Order Date)" numFmtId="0" databaseField="0">
      <fieldGroup base="1">
        <rangePr groupBy="years" startDate="2025-10-01T00:00:00" endDate="2026-10-01T00:00:00"/>
        <groupItems count="4">
          <s v="&lt;10/1/2025"/>
          <s v="2025"/>
          <s v="2026"/>
          <s v="&gt;10/1/2026"/>
        </groupItems>
      </fieldGroup>
    </cacheField>
  </cacheFields>
  <extLst>
    <ext xmlns:x14="http://schemas.microsoft.com/office/spreadsheetml/2009/9/main" uri="{725AE2AE-9491-48be-B2B4-4EB974FC3084}">
      <x14:pivotCacheDefinition pivotCacheId="1608735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000021"/>
    <x v="0"/>
    <s v="SKU-0015"/>
    <n v="1"/>
    <n v="26.72"/>
    <n v="0.1"/>
    <n v="0"/>
    <x v="0"/>
    <x v="0"/>
    <s v="Consumer"/>
    <x v="0"/>
    <s v="CUST-1010"/>
    <s v="Bluetooth Speaker"/>
    <x v="0"/>
    <n v="14.4"/>
    <n v="26.72"/>
    <n v="26.72"/>
    <n v="2.6720000000000002"/>
    <n v="24.047999999999998"/>
    <n v="14.4"/>
    <n v="9.6479999999999979"/>
    <n v="24.047999999999998"/>
    <n v="9.6479999999999979"/>
  </r>
  <r>
    <s v="ORD-001900"/>
    <x v="1"/>
    <s v="SKU-0015"/>
    <n v="2"/>
    <n v="26.72"/>
    <n v="0"/>
    <n v="4.99"/>
    <x v="1"/>
    <x v="1"/>
    <s v="Corporate"/>
    <x v="0"/>
    <s v="CUST-1507"/>
    <s v="Bluetooth Speaker"/>
    <x v="0"/>
    <n v="14.4"/>
    <n v="26.72"/>
    <n v="53.44"/>
    <n v="0"/>
    <n v="53.44"/>
    <n v="28.8"/>
    <n v="24.639999999999997"/>
    <n v="53.44"/>
    <n v="24.639999999999997"/>
  </r>
  <r>
    <s v="ORD-001801"/>
    <x v="0"/>
    <s v="SKU-0001"/>
    <n v="1"/>
    <n v="31.13"/>
    <n v="0.15"/>
    <n v="0"/>
    <x v="2"/>
    <x v="2"/>
    <s v="Small Business"/>
    <x v="0"/>
    <s v="CUST-1587"/>
    <s v="Ceramic Dinnerware Set"/>
    <x v="1"/>
    <n v="13.79"/>
    <n v="31.13"/>
    <n v="31.13"/>
    <n v="4.6694999999999993"/>
    <n v="26.4605"/>
    <n v="13.79"/>
    <n v="12.670500000000001"/>
    <n v="26.4605"/>
    <n v="12.670500000000001"/>
  </r>
  <r>
    <s v="ORD-002456"/>
    <x v="2"/>
    <s v="SKU-0001"/>
    <n v="3"/>
    <n v="31.13"/>
    <n v="0.1"/>
    <n v="6.99"/>
    <x v="0"/>
    <x v="0"/>
    <s v="Small Business"/>
    <x v="0"/>
    <s v="CUST-1182"/>
    <s v="Ceramic Dinnerware Set"/>
    <x v="1"/>
    <n v="13.79"/>
    <n v="31.13"/>
    <n v="93.39"/>
    <n v="9.3390000000000004"/>
    <n v="84.051000000000002"/>
    <n v="41.37"/>
    <n v="42.681000000000004"/>
    <n v="84.051000000000002"/>
    <n v="42.681000000000004"/>
  </r>
  <r>
    <s v="ORD-002245"/>
    <x v="3"/>
    <s v="SKU-0001"/>
    <n v="5"/>
    <n v="31.13"/>
    <n v="0"/>
    <n v="0"/>
    <x v="1"/>
    <x v="3"/>
    <s v="Consumer"/>
    <x v="0"/>
    <s v="CUST-1181"/>
    <s v="Ceramic Dinnerware Set"/>
    <x v="1"/>
    <n v="13.79"/>
    <n v="31.13"/>
    <n v="155.65"/>
    <n v="0"/>
    <n v="155.65"/>
    <n v="68.949999999999989"/>
    <n v="86.700000000000017"/>
    <n v="155.65"/>
    <n v="86.700000000000017"/>
  </r>
  <r>
    <s v="ORD-000298"/>
    <x v="0"/>
    <s v="SKU-0054"/>
    <n v="1"/>
    <n v="72.45"/>
    <n v="0"/>
    <n v="6.99"/>
    <x v="2"/>
    <x v="0"/>
    <s v="Corporate"/>
    <x v="0"/>
    <s v="CUST-1289"/>
    <s v="Travel Organizer"/>
    <x v="2"/>
    <n v="30.61"/>
    <n v="72.45"/>
    <n v="72.45"/>
    <n v="0"/>
    <n v="72.45"/>
    <n v="30.61"/>
    <n v="41.84"/>
    <n v="72.45"/>
    <n v="41.84"/>
  </r>
  <r>
    <s v="ORD-000479"/>
    <x v="0"/>
    <s v="SKU-0002"/>
    <n v="3"/>
    <n v="73.180000000000007"/>
    <n v="0.1"/>
    <n v="9.99"/>
    <x v="1"/>
    <x v="3"/>
    <s v="Small Business"/>
    <x v="0"/>
    <s v="CUST-1499"/>
    <s v="Insulated Water Bottle"/>
    <x v="1"/>
    <n v="37"/>
    <n v="73.180000000000007"/>
    <n v="219.54000000000002"/>
    <n v="21.954000000000004"/>
    <n v="197.58600000000001"/>
    <n v="111"/>
    <n v="86.586000000000013"/>
    <n v="197.58600000000001"/>
    <n v="86.586000000000013"/>
  </r>
  <r>
    <s v="ORD-001785"/>
    <x v="0"/>
    <s v="SKU-0030"/>
    <n v="3"/>
    <n v="44.98"/>
    <n v="0"/>
    <n v="4.99"/>
    <x v="0"/>
    <x v="3"/>
    <s v="Small Business"/>
    <x v="0"/>
    <s v="CUST-1336"/>
    <s v="Workout Gloves"/>
    <x v="3"/>
    <n v="23.48"/>
    <n v="44.98"/>
    <n v="134.94"/>
    <n v="0"/>
    <n v="134.94"/>
    <n v="70.44"/>
    <n v="64.5"/>
    <n v="134.94"/>
    <n v="64.5"/>
  </r>
  <r>
    <s v="ORD-001630"/>
    <x v="1"/>
    <s v="SKU-0030"/>
    <n v="1"/>
    <n v="44.98"/>
    <n v="0"/>
    <n v="0"/>
    <x v="2"/>
    <x v="2"/>
    <s v="Consumer"/>
    <x v="0"/>
    <s v="CUST-1468"/>
    <s v="Workout Gloves"/>
    <x v="3"/>
    <n v="23.48"/>
    <n v="44.98"/>
    <n v="44.98"/>
    <n v="0"/>
    <n v="44.98"/>
    <n v="23.48"/>
    <n v="21.499999999999996"/>
    <n v="44.98"/>
    <n v="21.499999999999996"/>
  </r>
  <r>
    <s v="ORD-002165"/>
    <x v="1"/>
    <s v="SKU-0005"/>
    <n v="1"/>
    <n v="55.2"/>
    <n v="0.05"/>
    <n v="0"/>
    <x v="2"/>
    <x v="0"/>
    <s v="Small Business"/>
    <x v="0"/>
    <s v="CUST-1316"/>
    <s v="Glass Food Containers"/>
    <x v="1"/>
    <n v="25.85"/>
    <n v="55.2"/>
    <n v="55.2"/>
    <n v="2.7600000000000002"/>
    <n v="52.440000000000005"/>
    <n v="25.85"/>
    <n v="26.590000000000003"/>
    <n v="52.440000000000005"/>
    <n v="26.590000000000003"/>
  </r>
  <r>
    <s v="ORD-002080"/>
    <x v="0"/>
    <s v="SKU-0037"/>
    <n v="4"/>
    <n v="25.18"/>
    <n v="0"/>
    <n v="6.99"/>
    <x v="2"/>
    <x v="4"/>
    <s v="Consumer"/>
    <x v="0"/>
    <s v="CUST-1525"/>
    <s v="Notebook 3-Pack"/>
    <x v="4"/>
    <n v="13.85"/>
    <n v="25.18"/>
    <n v="100.72"/>
    <n v="0"/>
    <n v="100.72"/>
    <n v="55.4"/>
    <n v="45.32"/>
    <n v="100.72"/>
    <n v="45.32"/>
  </r>
  <r>
    <s v="ORD-001822"/>
    <x v="4"/>
    <s v="SKU-0037"/>
    <n v="1"/>
    <n v="25.18"/>
    <n v="0.15"/>
    <n v="9.99"/>
    <x v="1"/>
    <x v="1"/>
    <s v="Small Business"/>
    <x v="0"/>
    <s v="CUST-1412"/>
    <s v="Notebook 3-Pack"/>
    <x v="4"/>
    <n v="13.85"/>
    <n v="25.18"/>
    <n v="25.18"/>
    <n v="3.7769999999999997"/>
    <n v="21.402999999999999"/>
    <n v="13.85"/>
    <n v="7.552999999999999"/>
    <n v="21.402999999999999"/>
    <n v="7.552999999999999"/>
  </r>
  <r>
    <s v="ORD-000270"/>
    <x v="5"/>
    <s v="SKU-0029"/>
    <n v="1"/>
    <n v="79.47"/>
    <n v="0"/>
    <n v="0"/>
    <x v="2"/>
    <x v="0"/>
    <s v="Small Business"/>
    <x v="0"/>
    <s v="CUST-1131"/>
    <s v="Adjustable Dumbbell"/>
    <x v="3"/>
    <n v="38"/>
    <n v="79.47"/>
    <n v="79.47"/>
    <n v="0"/>
    <n v="79.47"/>
    <n v="38"/>
    <n v="41.47"/>
    <n v="79.47"/>
    <n v="41.47"/>
  </r>
  <r>
    <s v="ORD-000978"/>
    <x v="6"/>
    <s v="SKU-0029"/>
    <n v="2"/>
    <n v="79.47"/>
    <n v="0"/>
    <n v="0"/>
    <x v="2"/>
    <x v="2"/>
    <s v="Consumer"/>
    <x v="0"/>
    <s v="CUST-1402"/>
    <s v="Adjustable Dumbbell"/>
    <x v="3"/>
    <n v="38"/>
    <n v="79.47"/>
    <n v="158.94"/>
    <n v="0"/>
    <n v="158.94"/>
    <n v="76"/>
    <n v="82.94"/>
    <n v="158.94"/>
    <n v="82.94"/>
  </r>
  <r>
    <s v="ORD-001824"/>
    <x v="1"/>
    <s v="SKU-0029"/>
    <n v="8"/>
    <n v="79.47"/>
    <n v="0.15"/>
    <n v="6.99"/>
    <x v="1"/>
    <x v="4"/>
    <s v="Small Business"/>
    <x v="0"/>
    <s v="CUST-1193"/>
    <s v="Adjustable Dumbbell"/>
    <x v="3"/>
    <n v="38"/>
    <n v="79.47"/>
    <n v="635.76"/>
    <n v="95.36399999999999"/>
    <n v="540.39599999999996"/>
    <n v="304"/>
    <n v="236.39599999999996"/>
    <n v="540.39599999999996"/>
    <n v="236.39599999999996"/>
  </r>
  <r>
    <s v="ORD-000937"/>
    <x v="5"/>
    <s v="SKU-0019"/>
    <n v="3"/>
    <n v="29.49"/>
    <n v="0"/>
    <n v="0"/>
    <x v="0"/>
    <x v="3"/>
    <s v="Consumer"/>
    <x v="0"/>
    <s v="CUST-1580"/>
    <s v="Webcam HD"/>
    <x v="0"/>
    <n v="13.03"/>
    <n v="29.49"/>
    <n v="88.47"/>
    <n v="0"/>
    <n v="88.47"/>
    <n v="39.089999999999996"/>
    <n v="49.38"/>
    <n v="88.47"/>
    <n v="49.38"/>
  </r>
  <r>
    <s v="ORD-002390"/>
    <x v="5"/>
    <s v="SKU-0008"/>
    <n v="2"/>
    <n v="30.29"/>
    <n v="0.05"/>
    <n v="0"/>
    <x v="2"/>
    <x v="4"/>
    <s v="Corporate"/>
    <x v="0"/>
    <s v="CUST-1497"/>
    <s v="LED Desk Lamp"/>
    <x v="1"/>
    <n v="13.1"/>
    <n v="30.29"/>
    <n v="60.58"/>
    <n v="3.0289999999999999"/>
    <n v="57.551000000000002"/>
    <n v="26.2"/>
    <n v="31.351000000000003"/>
    <n v="57.551000000000002"/>
    <n v="31.351000000000003"/>
  </r>
  <r>
    <s v="ORD-001847"/>
    <x v="5"/>
    <s v="SKU-0034"/>
    <n v="2"/>
    <n v="53.25"/>
    <n v="0.05"/>
    <n v="0"/>
    <x v="0"/>
    <x v="4"/>
    <s v="Small Business"/>
    <x v="0"/>
    <s v="CUST-1174"/>
    <s v="Gym Duffel Bag"/>
    <x v="3"/>
    <n v="22.11"/>
    <n v="53.25"/>
    <n v="106.5"/>
    <n v="5.3250000000000002"/>
    <n v="101.175"/>
    <n v="44.22"/>
    <n v="56.954999999999998"/>
    <n v="101.175"/>
    <n v="56.954999999999998"/>
  </r>
  <r>
    <s v="ORD-001384"/>
    <x v="7"/>
    <s v="SKU-0034"/>
    <n v="2"/>
    <n v="53.25"/>
    <n v="0"/>
    <n v="0"/>
    <x v="2"/>
    <x v="3"/>
    <s v="Small Business"/>
    <x v="0"/>
    <s v="CUST-1553"/>
    <s v="Gym Duffel Bag"/>
    <x v="3"/>
    <n v="22.11"/>
    <n v="53.25"/>
    <n v="106.5"/>
    <n v="0"/>
    <n v="106.5"/>
    <n v="44.22"/>
    <n v="62.28"/>
    <n v="106.5"/>
    <n v="62.28"/>
  </r>
  <r>
    <s v="ORD-001821"/>
    <x v="8"/>
    <s v="SKU-0034"/>
    <n v="1"/>
    <n v="53.25"/>
    <n v="0.2"/>
    <n v="0"/>
    <x v="1"/>
    <x v="3"/>
    <s v="Corporate"/>
    <x v="0"/>
    <s v="CUST-1402"/>
    <s v="Gym Duffel Bag"/>
    <x v="3"/>
    <n v="22.11"/>
    <n v="53.25"/>
    <n v="53.25"/>
    <n v="10.65"/>
    <n v="42.6"/>
    <n v="22.11"/>
    <n v="20.490000000000002"/>
    <n v="42.6"/>
    <n v="20.490000000000002"/>
  </r>
  <r>
    <s v="ORD-000583"/>
    <x v="9"/>
    <s v="SKU-0034"/>
    <n v="5"/>
    <n v="53.25"/>
    <n v="0"/>
    <n v="0"/>
    <x v="1"/>
    <x v="4"/>
    <s v="Corporate"/>
    <x v="1"/>
    <s v="CUST-1152"/>
    <s v="Gym Duffel Bag"/>
    <x v="3"/>
    <n v="22.11"/>
    <n v="53.25"/>
    <n v="266.25"/>
    <n v="0"/>
    <n v="266.25"/>
    <n v="110.55"/>
    <n v="155.69999999999999"/>
    <n v="0"/>
    <n v="0"/>
  </r>
  <r>
    <s v="ORD-001027"/>
    <x v="9"/>
    <s v="SKU-0010"/>
    <n v="4"/>
    <n v="20.7"/>
    <n v="0.15"/>
    <n v="0"/>
    <x v="1"/>
    <x v="3"/>
    <s v="Corporate"/>
    <x v="0"/>
    <s v="CUST-1573"/>
    <s v="Throw Blanket"/>
    <x v="1"/>
    <n v="8.5299999999999994"/>
    <n v="20.7"/>
    <n v="82.8"/>
    <n v="12.42"/>
    <n v="70.38"/>
    <n v="34.119999999999997"/>
    <n v="36.26"/>
    <n v="70.38"/>
    <n v="36.26"/>
  </r>
  <r>
    <s v="ORD-002492"/>
    <x v="5"/>
    <s v="SKU-0041"/>
    <n v="1"/>
    <n v="76.3"/>
    <n v="0.15"/>
    <n v="0"/>
    <x v="1"/>
    <x v="0"/>
    <s v="Corporate"/>
    <x v="0"/>
    <s v="CUST-1530"/>
    <s v="Whiteboard Planner"/>
    <x v="4"/>
    <n v="33.700000000000003"/>
    <n v="76.3"/>
    <n v="76.3"/>
    <n v="11.444999999999999"/>
    <n v="64.855000000000004"/>
    <n v="33.700000000000003"/>
    <n v="31.155000000000001"/>
    <n v="64.855000000000004"/>
    <n v="31.155000000000001"/>
  </r>
  <r>
    <s v="ORD-001000"/>
    <x v="7"/>
    <s v="SKU-0048"/>
    <n v="3"/>
    <n v="12.2"/>
    <n v="0"/>
    <n v="9.99"/>
    <x v="0"/>
    <x v="0"/>
    <s v="Consumer"/>
    <x v="0"/>
    <s v="CUST-1069"/>
    <s v="Index Card Pack"/>
    <x v="4"/>
    <n v="7.14"/>
    <n v="12.2"/>
    <n v="36.599999999999994"/>
    <n v="0"/>
    <n v="36.599999999999994"/>
    <n v="21.419999999999998"/>
    <n v="15.179999999999996"/>
    <n v="36.599999999999994"/>
    <n v="15.179999999999996"/>
  </r>
  <r>
    <s v="ORD-000077"/>
    <x v="1"/>
    <s v="SKU-0012"/>
    <n v="3"/>
    <n v="81.14"/>
    <n v="0.05"/>
    <n v="0"/>
    <x v="0"/>
    <x v="0"/>
    <s v="Small Business"/>
    <x v="0"/>
    <s v="CUST-1217"/>
    <s v="Portable Blender"/>
    <x v="1"/>
    <n v="34.53"/>
    <n v="81.14"/>
    <n v="243.42000000000002"/>
    <n v="12.171000000000001"/>
    <n v="231.24900000000002"/>
    <n v="103.59"/>
    <n v="127.65900000000002"/>
    <n v="231.24900000000002"/>
    <n v="127.65900000000002"/>
  </r>
  <r>
    <s v="ORD-001109"/>
    <x v="7"/>
    <s v="SKU-0058"/>
    <n v="2"/>
    <n v="11.57"/>
    <n v="0"/>
    <n v="0"/>
    <x v="1"/>
    <x v="2"/>
    <s v="Small Business"/>
    <x v="0"/>
    <s v="CUST-1023"/>
    <s v="Card Wallet"/>
    <x v="2"/>
    <n v="6.42"/>
    <n v="11.57"/>
    <n v="23.14"/>
    <n v="0"/>
    <n v="23.14"/>
    <n v="12.84"/>
    <n v="10.3"/>
    <n v="23.14"/>
    <n v="10.3"/>
  </r>
  <r>
    <s v="ORD-000156"/>
    <x v="6"/>
    <s v="SKU-0058"/>
    <n v="1"/>
    <n v="11.57"/>
    <n v="0.05"/>
    <n v="0"/>
    <x v="1"/>
    <x v="4"/>
    <s v="Corporate"/>
    <x v="0"/>
    <s v="CUST-1317"/>
    <s v="Card Wallet"/>
    <x v="2"/>
    <n v="6.42"/>
    <n v="11.57"/>
    <n v="11.57"/>
    <n v="0.57850000000000001"/>
    <n v="10.9915"/>
    <n v="6.42"/>
    <n v="4.5715000000000003"/>
    <n v="10.9915"/>
    <n v="4.5715000000000003"/>
  </r>
  <r>
    <s v="ORD-000190"/>
    <x v="9"/>
    <s v="SKU-0013"/>
    <n v="1"/>
    <n v="46.87"/>
    <n v="0.15"/>
    <n v="4.99"/>
    <x v="1"/>
    <x v="4"/>
    <s v="Consumer"/>
    <x v="0"/>
    <s v="CUST-1069"/>
    <s v="Wireless Earbuds"/>
    <x v="0"/>
    <n v="21.33"/>
    <n v="46.87"/>
    <n v="46.87"/>
    <n v="7.0304999999999991"/>
    <n v="39.839500000000001"/>
    <n v="21.33"/>
    <n v="18.509500000000003"/>
    <n v="39.839500000000001"/>
    <n v="18.509500000000003"/>
  </r>
  <r>
    <s v="ORD-001126"/>
    <x v="7"/>
    <s v="SKU-0044"/>
    <n v="3"/>
    <n v="63.29"/>
    <n v="0.15"/>
    <n v="0"/>
    <x v="2"/>
    <x v="4"/>
    <s v="Corporate"/>
    <x v="0"/>
    <s v="CUST-1050"/>
    <s v="Monitor Riser"/>
    <x v="4"/>
    <n v="41.46"/>
    <n v="63.29"/>
    <n v="189.87"/>
    <n v="28.480499999999999"/>
    <n v="161.3895"/>
    <n v="124.38"/>
    <n v="37.009500000000003"/>
    <n v="161.3895"/>
    <n v="37.009500000000003"/>
  </r>
  <r>
    <s v="ORD-000367"/>
    <x v="2"/>
    <s v="SKU-0044"/>
    <n v="2"/>
    <n v="63.29"/>
    <n v="0.1"/>
    <n v="4.99"/>
    <x v="1"/>
    <x v="4"/>
    <s v="Small Business"/>
    <x v="0"/>
    <s v="CUST-1489"/>
    <s v="Monitor Riser"/>
    <x v="4"/>
    <n v="41.46"/>
    <n v="63.29"/>
    <n v="126.58"/>
    <n v="12.658000000000001"/>
    <n v="113.922"/>
    <n v="82.92"/>
    <n v="31.001999999999995"/>
    <n v="113.922"/>
    <n v="31.001999999999995"/>
  </r>
  <r>
    <s v="ORD-001459"/>
    <x v="7"/>
    <s v="SKU-0059"/>
    <n v="1"/>
    <n v="31.55"/>
    <n v="0"/>
    <n v="0"/>
    <x v="0"/>
    <x v="1"/>
    <s v="Corporate"/>
    <x v="0"/>
    <s v="CUST-1433"/>
    <s v="Packing Cubes"/>
    <x v="2"/>
    <n v="18.04"/>
    <n v="31.55"/>
    <n v="31.55"/>
    <n v="0"/>
    <n v="31.55"/>
    <n v="18.04"/>
    <n v="13.510000000000002"/>
    <n v="31.55"/>
    <n v="13.510000000000002"/>
  </r>
  <r>
    <s v="ORD-000982"/>
    <x v="6"/>
    <s v="SKU-0059"/>
    <n v="1"/>
    <n v="31.55"/>
    <n v="0.05"/>
    <n v="4.99"/>
    <x v="2"/>
    <x v="4"/>
    <s v="Corporate"/>
    <x v="0"/>
    <s v="CUST-1190"/>
    <s v="Packing Cubes"/>
    <x v="2"/>
    <n v="18.04"/>
    <n v="31.55"/>
    <n v="31.55"/>
    <n v="1.5775000000000001"/>
    <n v="29.9725"/>
    <n v="18.04"/>
    <n v="11.932500000000001"/>
    <n v="29.9725"/>
    <n v="11.932500000000001"/>
  </r>
  <r>
    <s v="ORD-001596"/>
    <x v="7"/>
    <s v="SKU-0050"/>
    <n v="1"/>
    <n v="39.19"/>
    <n v="0"/>
    <n v="0"/>
    <x v="0"/>
    <x v="0"/>
    <s v="Small Business"/>
    <x v="0"/>
    <s v="CUST-1508"/>
    <s v="Travel Backpack"/>
    <x v="2"/>
    <n v="18.54"/>
    <n v="39.19"/>
    <n v="39.19"/>
    <n v="0"/>
    <n v="39.19"/>
    <n v="18.54"/>
    <n v="20.65"/>
    <n v="39.19"/>
    <n v="20.65"/>
  </r>
  <r>
    <s v="ORD-001788"/>
    <x v="7"/>
    <s v="SKU-0050"/>
    <n v="2"/>
    <n v="39.19"/>
    <n v="0.1"/>
    <n v="6.99"/>
    <x v="1"/>
    <x v="3"/>
    <s v="Consumer"/>
    <x v="0"/>
    <s v="CUST-1228"/>
    <s v="Travel Backpack"/>
    <x v="2"/>
    <n v="18.54"/>
    <n v="39.19"/>
    <n v="78.38"/>
    <n v="7.8380000000000001"/>
    <n v="70.542000000000002"/>
    <n v="37.08"/>
    <n v="33.462000000000003"/>
    <n v="70.542000000000002"/>
    <n v="33.462000000000003"/>
  </r>
  <r>
    <s v="ORD-000018"/>
    <x v="8"/>
    <s v="SKU-0050"/>
    <n v="2"/>
    <n v="39.19"/>
    <n v="0.1"/>
    <n v="4.99"/>
    <x v="1"/>
    <x v="0"/>
    <s v="Small Business"/>
    <x v="0"/>
    <s v="CUST-1478"/>
    <s v="Travel Backpack"/>
    <x v="2"/>
    <n v="18.54"/>
    <n v="39.19"/>
    <n v="78.38"/>
    <n v="7.8380000000000001"/>
    <n v="70.542000000000002"/>
    <n v="37.08"/>
    <n v="33.462000000000003"/>
    <n v="70.542000000000002"/>
    <n v="33.462000000000003"/>
  </r>
  <r>
    <s v="ORD-000065"/>
    <x v="3"/>
    <s v="SKU-0050"/>
    <n v="6"/>
    <n v="39.19"/>
    <n v="0.1"/>
    <n v="0"/>
    <x v="1"/>
    <x v="1"/>
    <s v="Corporate"/>
    <x v="0"/>
    <s v="CUST-1299"/>
    <s v="Travel Backpack"/>
    <x v="2"/>
    <n v="18.54"/>
    <n v="39.19"/>
    <n v="235.14"/>
    <n v="23.513999999999999"/>
    <n v="211.62599999999998"/>
    <n v="111.24"/>
    <n v="100.38599999999998"/>
    <n v="211.62599999999998"/>
    <n v="100.38599999999998"/>
  </r>
  <r>
    <s v="ORD-001016"/>
    <x v="9"/>
    <s v="SKU-0050"/>
    <n v="1"/>
    <n v="39.19"/>
    <n v="0.05"/>
    <n v="0"/>
    <x v="1"/>
    <x v="1"/>
    <s v="Consumer"/>
    <x v="0"/>
    <s v="CUST-1137"/>
    <s v="Travel Backpack"/>
    <x v="2"/>
    <n v="18.54"/>
    <n v="39.19"/>
    <n v="39.19"/>
    <n v="1.9595"/>
    <n v="37.230499999999999"/>
    <n v="18.54"/>
    <n v="18.6905"/>
    <n v="37.230499999999999"/>
    <n v="18.6905"/>
  </r>
  <r>
    <s v="ORD-000086"/>
    <x v="1"/>
    <s v="SKU-0017"/>
    <n v="3"/>
    <n v="47.38"/>
    <n v="0.15"/>
    <n v="4.99"/>
    <x v="1"/>
    <x v="1"/>
    <s v="Corporate"/>
    <x v="1"/>
    <s v="CUST-1317"/>
    <s v="Wireless Mouse"/>
    <x v="0"/>
    <n v="31.21"/>
    <n v="47.38"/>
    <n v="142.14000000000001"/>
    <n v="21.321000000000002"/>
    <n v="120.81900000000002"/>
    <n v="93.63"/>
    <n v="27.189000000000021"/>
    <n v="0"/>
    <n v="0"/>
  </r>
  <r>
    <s v="ORD-002119"/>
    <x v="7"/>
    <s v="SKU-0052"/>
    <n v="3"/>
    <n v="33.19"/>
    <n v="0.1"/>
    <n v="4.99"/>
    <x v="2"/>
    <x v="0"/>
    <s v="Small Business"/>
    <x v="0"/>
    <s v="CUST-1121"/>
    <s v="Sunglasses"/>
    <x v="2"/>
    <n v="18.73"/>
    <n v="33.19"/>
    <n v="99.57"/>
    <n v="9.9570000000000007"/>
    <n v="89.613"/>
    <n v="56.19"/>
    <n v="33.423000000000002"/>
    <n v="89.613"/>
    <n v="33.423000000000002"/>
  </r>
  <r>
    <s v="ORD-001506"/>
    <x v="6"/>
    <s v="SKU-0052"/>
    <n v="3"/>
    <n v="33.19"/>
    <n v="0"/>
    <n v="4.99"/>
    <x v="2"/>
    <x v="2"/>
    <s v="Corporate"/>
    <x v="0"/>
    <s v="CUST-1199"/>
    <s v="Sunglasses"/>
    <x v="2"/>
    <n v="18.73"/>
    <n v="33.19"/>
    <n v="99.57"/>
    <n v="0"/>
    <n v="99.57"/>
    <n v="56.19"/>
    <n v="43.379999999999995"/>
    <n v="99.57"/>
    <n v="43.379999999999995"/>
  </r>
  <r>
    <s v="ORD-000261"/>
    <x v="2"/>
    <s v="SKU-0027"/>
    <n v="4"/>
    <n v="33.65"/>
    <n v="0.05"/>
    <n v="9.99"/>
    <x v="1"/>
    <x v="1"/>
    <s v="Consumer"/>
    <x v="0"/>
    <s v="CUST-1526"/>
    <s v="Foam Roller"/>
    <x v="3"/>
    <n v="17.22"/>
    <n v="33.65"/>
    <n v="134.6"/>
    <n v="6.73"/>
    <n v="127.86999999999999"/>
    <n v="68.88"/>
    <n v="58.989999999999995"/>
    <n v="127.86999999999999"/>
    <n v="58.989999999999995"/>
  </r>
  <r>
    <s v="ORD-000508"/>
    <x v="3"/>
    <s v="SKU-0027"/>
    <n v="6"/>
    <n v="33.65"/>
    <n v="0"/>
    <n v="0"/>
    <x v="1"/>
    <x v="4"/>
    <s v="Corporate"/>
    <x v="0"/>
    <s v="CUST-1598"/>
    <s v="Foam Roller"/>
    <x v="3"/>
    <n v="17.22"/>
    <n v="33.65"/>
    <n v="201.89999999999998"/>
    <n v="0"/>
    <n v="201.89999999999998"/>
    <n v="103.32"/>
    <n v="98.579999999999984"/>
    <n v="201.89999999999998"/>
    <n v="98.579999999999984"/>
  </r>
  <r>
    <s v="ORD-001151"/>
    <x v="2"/>
    <s v="SKU-0020"/>
    <n v="1"/>
    <n v="85.27"/>
    <n v="0"/>
    <n v="0"/>
    <x v="1"/>
    <x v="4"/>
    <s v="Small Business"/>
    <x v="0"/>
    <s v="CUST-1230"/>
    <s v="Mechanical Keyboard"/>
    <x v="0"/>
    <n v="43.46"/>
    <n v="85.27"/>
    <n v="85.27"/>
    <n v="0"/>
    <n v="85.27"/>
    <n v="43.46"/>
    <n v="41.809999999999995"/>
    <n v="85.27"/>
    <n v="41.809999999999995"/>
  </r>
  <r>
    <s v="ORD-000597"/>
    <x v="2"/>
    <s v="SKU-0035"/>
    <n v="2"/>
    <n v="26.35"/>
    <n v="0.05"/>
    <n v="0"/>
    <x v="0"/>
    <x v="3"/>
    <s v="Small Business"/>
    <x v="0"/>
    <s v="CUST-1332"/>
    <s v="Massage Ball"/>
    <x v="3"/>
    <n v="13.28"/>
    <n v="26.35"/>
    <n v="52.7"/>
    <n v="2.6350000000000002"/>
    <n v="50.065000000000005"/>
    <n v="26.56"/>
    <n v="23.505000000000006"/>
    <n v="50.065000000000005"/>
    <n v="23.505000000000006"/>
  </r>
  <r>
    <s v="ORD-001894"/>
    <x v="2"/>
    <s v="SKU-0022"/>
    <n v="3"/>
    <n v="32.130000000000003"/>
    <n v="0.05"/>
    <n v="0"/>
    <x v="2"/>
    <x v="4"/>
    <s v="Corporate"/>
    <x v="0"/>
    <s v="CUST-1397"/>
    <s v="USB-C Hub"/>
    <x v="0"/>
    <n v="21.59"/>
    <n v="32.130000000000003"/>
    <n v="96.390000000000015"/>
    <n v="4.8195000000000014"/>
    <n v="91.57050000000001"/>
    <n v="64.77"/>
    <n v="26.800500000000014"/>
    <n v="91.57050000000001"/>
    <n v="26.800500000000014"/>
  </r>
  <r>
    <s v="ORD-000971"/>
    <x v="8"/>
    <s v="SKU-0022"/>
    <n v="2"/>
    <n v="32.130000000000003"/>
    <n v="0.05"/>
    <n v="0"/>
    <x v="0"/>
    <x v="4"/>
    <s v="Consumer"/>
    <x v="0"/>
    <s v="CUST-1315"/>
    <s v="USB-C Hub"/>
    <x v="0"/>
    <n v="21.59"/>
    <n v="32.130000000000003"/>
    <n v="64.260000000000005"/>
    <n v="3.2130000000000005"/>
    <n v="61.047000000000004"/>
    <n v="43.18"/>
    <n v="17.867000000000004"/>
    <n v="61.047000000000004"/>
    <n v="17.867000000000004"/>
  </r>
  <r>
    <s v="ORD-002015"/>
    <x v="9"/>
    <s v="SKU-0023"/>
    <n v="2"/>
    <n v="48.12"/>
    <n v="0.1"/>
    <n v="0"/>
    <x v="2"/>
    <x v="2"/>
    <s v="Consumer"/>
    <x v="2"/>
    <s v="CUST-1423"/>
    <s v="Mini Projector"/>
    <x v="0"/>
    <n v="23.26"/>
    <n v="48.12"/>
    <n v="96.24"/>
    <n v="9.6240000000000006"/>
    <n v="86.616"/>
    <n v="46.52"/>
    <n v="40.095999999999997"/>
    <n v="0"/>
    <n v="0"/>
  </r>
  <r>
    <s v="ORD-000728"/>
    <x v="9"/>
    <s v="SKU-0024"/>
    <n v="4"/>
    <n v="87.66"/>
    <n v="0.05"/>
    <n v="0"/>
    <x v="2"/>
    <x v="2"/>
    <s v="Small Business"/>
    <x v="2"/>
    <s v="CUST-1556"/>
    <s v="Phone Charging Dock"/>
    <x v="0"/>
    <n v="40.340000000000003"/>
    <n v="87.66"/>
    <n v="350.64"/>
    <n v="17.532"/>
    <n v="333.108"/>
    <n v="161.36000000000001"/>
    <n v="171.74799999999999"/>
    <n v="0"/>
    <n v="0"/>
  </r>
  <r>
    <s v="ORD-002054"/>
    <x v="2"/>
    <s v="SKU-0032"/>
    <n v="1"/>
    <n v="10.18"/>
    <n v="0.15"/>
    <n v="4.99"/>
    <x v="2"/>
    <x v="4"/>
    <s v="Small Business"/>
    <x v="0"/>
    <s v="CUST-1198"/>
    <s v="Kettlebell 15 lb"/>
    <x v="3"/>
    <n v="4.42"/>
    <n v="10.18"/>
    <n v="10.18"/>
    <n v="1.5269999999999999"/>
    <n v="8.6530000000000005"/>
    <n v="4.42"/>
    <n v="4.2330000000000005"/>
    <n v="8.6530000000000005"/>
    <n v="4.2330000000000005"/>
  </r>
  <r>
    <s v="ORD-000352"/>
    <x v="3"/>
    <s v="SKU-0025"/>
    <n v="2"/>
    <n v="30.89"/>
    <n v="0"/>
    <n v="0"/>
    <x v="1"/>
    <x v="4"/>
    <s v="Corporate"/>
    <x v="0"/>
    <s v="CUST-1093"/>
    <s v="Yoga Mat"/>
    <x v="3"/>
    <n v="13.41"/>
    <n v="30.89"/>
    <n v="61.78"/>
    <n v="0"/>
    <n v="61.78"/>
    <n v="26.82"/>
    <n v="34.96"/>
    <n v="61.78"/>
    <n v="34.96"/>
  </r>
  <r>
    <s v="ORD-000236"/>
    <x v="8"/>
    <s v="SKU-0038"/>
    <n v="2"/>
    <n v="100.1"/>
    <n v="0.15"/>
    <n v="0"/>
    <x v="1"/>
    <x v="4"/>
    <s v="Small Business"/>
    <x v="0"/>
    <s v="CUST-1320"/>
    <s v="Gel Pen Set"/>
    <x v="4"/>
    <n v="41.96"/>
    <n v="100.1"/>
    <n v="200.2"/>
    <n v="30.029999999999998"/>
    <n v="170.17"/>
    <n v="83.92"/>
    <n v="86.249999999999986"/>
    <n v="170.17"/>
    <n v="86.249999999999986"/>
  </r>
  <r>
    <s v="ORD-001656"/>
    <x v="8"/>
    <s v="SKU-0056"/>
    <n v="5"/>
    <n v="77.760000000000005"/>
    <n v="0"/>
    <n v="0"/>
    <x v="0"/>
    <x v="2"/>
    <s v="Consumer"/>
    <x v="0"/>
    <s v="CUST-1088"/>
    <s v="Keychain Set"/>
    <x v="2"/>
    <n v="44.67"/>
    <n v="77.760000000000005"/>
    <n v="388.8"/>
    <n v="0"/>
    <n v="388.8"/>
    <n v="223.35000000000002"/>
    <n v="165.45"/>
    <n v="388.8"/>
    <n v="165.45"/>
  </r>
  <r>
    <s v="ORD-002027"/>
    <x v="8"/>
    <s v="SKU-0047"/>
    <n v="4"/>
    <n v="36.47"/>
    <n v="0.1"/>
    <n v="0"/>
    <x v="1"/>
    <x v="3"/>
    <s v="Consumer"/>
    <x v="0"/>
    <s v="CUST-1035"/>
    <s v="Printer Paper Ream"/>
    <x v="4"/>
    <n v="21.05"/>
    <n v="36.47"/>
    <n v="145.88"/>
    <n v="14.588000000000001"/>
    <n v="131.292"/>
    <n v="84.2"/>
    <n v="47.091999999999999"/>
    <n v="131.292"/>
    <n v="47.091999999999999"/>
  </r>
  <r>
    <s v="ORD-002223"/>
    <x v="8"/>
    <s v="SKU-0036"/>
    <n v="1"/>
    <n v="56"/>
    <n v="0"/>
    <n v="4.99"/>
    <x v="0"/>
    <x v="3"/>
    <s v="Small Business"/>
    <x v="0"/>
    <s v="CUST-1118"/>
    <s v="Stretching Strap"/>
    <x v="3"/>
    <n v="37.14"/>
    <n v="56"/>
    <n v="56"/>
    <n v="0"/>
    <n v="56"/>
    <n v="37.14"/>
    <n v="18.86"/>
    <n v="56"/>
    <n v="18.86"/>
  </r>
  <r>
    <s v="ORD-002393"/>
    <x v="8"/>
    <s v="SKU-0036"/>
    <n v="2"/>
    <n v="56"/>
    <n v="0.05"/>
    <n v="6.99"/>
    <x v="2"/>
    <x v="2"/>
    <s v="Consumer"/>
    <x v="2"/>
    <s v="CUST-1186"/>
    <s v="Stretching Strap"/>
    <x v="3"/>
    <n v="37.14"/>
    <n v="56"/>
    <n v="112"/>
    <n v="5.6000000000000005"/>
    <n v="106.4"/>
    <n v="74.28"/>
    <n v="32.120000000000005"/>
    <n v="0"/>
    <n v="0"/>
  </r>
  <r>
    <s v="ORD-001310"/>
    <x v="9"/>
    <s v="SKU-0036"/>
    <n v="2"/>
    <n v="56"/>
    <n v="0"/>
    <n v="0"/>
    <x v="2"/>
    <x v="2"/>
    <s v="Corporate"/>
    <x v="0"/>
    <s v="CUST-1115"/>
    <s v="Stretching Strap"/>
    <x v="3"/>
    <n v="37.14"/>
    <n v="56"/>
    <n v="112"/>
    <n v="0"/>
    <n v="112"/>
    <n v="74.28"/>
    <n v="37.72"/>
    <n v="112"/>
    <n v="37.72"/>
  </r>
  <r>
    <s v="ORD-000946"/>
    <x v="4"/>
    <s v="SKU-0036"/>
    <n v="1"/>
    <n v="56"/>
    <n v="0"/>
    <n v="0"/>
    <x v="0"/>
    <x v="2"/>
    <s v="Consumer"/>
    <x v="0"/>
    <s v="CUST-1293"/>
    <s v="Stretching Strap"/>
    <x v="3"/>
    <n v="37.14"/>
    <n v="56"/>
    <n v="56"/>
    <n v="0"/>
    <n v="56"/>
    <n v="37.14"/>
    <n v="18.86"/>
    <n v="56"/>
    <n v="18.86"/>
  </r>
  <r>
    <s v="ORD-001426"/>
    <x v="9"/>
    <s v="SKU-0033"/>
    <n v="1"/>
    <n v="72.08"/>
    <n v="0.15"/>
    <n v="6.99"/>
    <x v="1"/>
    <x v="4"/>
    <s v="Corporate"/>
    <x v="0"/>
    <s v="CUST-1065"/>
    <s v="Training Cone Set"/>
    <x v="3"/>
    <n v="45"/>
    <n v="72.08"/>
    <n v="72.08"/>
    <n v="10.811999999999999"/>
    <n v="61.268000000000001"/>
    <n v="45"/>
    <n v="16.268000000000001"/>
    <n v="61.268000000000001"/>
    <n v="16.268000000000001"/>
  </r>
  <r>
    <s v="ORD-000177"/>
    <x v="6"/>
    <s v="SKU-0045"/>
    <n v="6"/>
    <n v="24.86"/>
    <n v="0.05"/>
    <n v="0"/>
    <x v="1"/>
    <x v="1"/>
    <s v="Consumer"/>
    <x v="0"/>
    <s v="CUST-1131"/>
    <s v="Sticky Note Bundle"/>
    <x v="4"/>
    <n v="16.329999999999998"/>
    <n v="24.86"/>
    <n v="149.16"/>
    <n v="7.4580000000000002"/>
    <n v="141.702"/>
    <n v="97.97999999999999"/>
    <n v="43.722000000000008"/>
    <n v="141.702"/>
    <n v="43.722000000000008"/>
  </r>
  <r>
    <s v="ORD-000685"/>
    <x v="9"/>
    <s v="SKU-0040"/>
    <n v="3"/>
    <n v="30.05"/>
    <n v="0.2"/>
    <n v="4.99"/>
    <x v="2"/>
    <x v="1"/>
    <s v="Consumer"/>
    <x v="0"/>
    <s v="CUST-1224"/>
    <s v="Laptop Sleeve"/>
    <x v="4"/>
    <n v="17.329999999999998"/>
    <n v="30.05"/>
    <n v="90.15"/>
    <n v="18.03"/>
    <n v="72.12"/>
    <n v="51.989999999999995"/>
    <n v="20.13000000000001"/>
    <n v="72.12"/>
    <n v="20.13000000000001"/>
  </r>
  <r>
    <s v="ORD-002426"/>
    <x v="6"/>
    <s v="SKU-0055"/>
    <n v="3"/>
    <n v="11.86"/>
    <n v="0"/>
    <n v="9.99"/>
    <x v="2"/>
    <x v="2"/>
    <s v="Small Business"/>
    <x v="0"/>
    <s v="CUST-1532"/>
    <s v="Phone Case"/>
    <x v="2"/>
    <n v="4.93"/>
    <n v="11.86"/>
    <n v="35.58"/>
    <n v="0"/>
    <n v="35.58"/>
    <n v="14.79"/>
    <n v="20.79"/>
    <n v="35.58"/>
    <n v="20.79"/>
  </r>
  <r>
    <s v="ORD-001954"/>
    <x v="4"/>
    <s v="SKU-0047"/>
    <n v="5"/>
    <n v="36.47"/>
    <n v="0.05"/>
    <n v="9.99"/>
    <x v="0"/>
    <x v="2"/>
    <s v="Corporate"/>
    <x v="0"/>
    <s v="CUST-1384"/>
    <s v="Printer Paper Ream"/>
    <x v="4"/>
    <n v="21.05"/>
    <n v="36.47"/>
    <n v="182.35"/>
    <n v="9.1174999999999997"/>
    <n v="173.23249999999999"/>
    <n v="105.25"/>
    <n v="67.982499999999987"/>
    <n v="173.23249999999999"/>
    <n v="67.982499999999987"/>
  </r>
  <r>
    <s v="ORD-001966"/>
    <x v="4"/>
    <s v="SKU-0049"/>
    <n v="1"/>
    <n v="93.35"/>
    <n v="0.05"/>
    <n v="4.99"/>
    <x v="1"/>
    <x v="3"/>
    <s v="Corporate"/>
    <x v="0"/>
    <s v="CUST-1306"/>
    <s v="Canvas Tote Bag"/>
    <x v="2"/>
    <n v="39.76"/>
    <n v="93.35"/>
    <n v="93.35"/>
    <n v="4.6674999999999995"/>
    <n v="88.68249999999999"/>
    <n v="39.76"/>
    <n v="48.922499999999992"/>
    <n v="88.68249999999999"/>
    <n v="48.922499999999992"/>
  </r>
  <r>
    <s v="ORD-002395"/>
    <x v="4"/>
    <s v="SKU-0031"/>
    <n v="1"/>
    <n v="74.72"/>
    <n v="0.05"/>
    <n v="0"/>
    <x v="2"/>
    <x v="4"/>
    <s v="Small Business"/>
    <x v="0"/>
    <s v="CUST-1339"/>
    <s v="Fitness Tracker Strap"/>
    <x v="3"/>
    <n v="36.28"/>
    <n v="74.72"/>
    <n v="74.72"/>
    <n v="3.7360000000000002"/>
    <n v="70.983999999999995"/>
    <n v="36.28"/>
    <n v="34.703999999999994"/>
    <n v="70.983999999999995"/>
    <n v="34.703999999999994"/>
  </r>
  <r>
    <s v="ORD-002409"/>
    <x v="4"/>
    <s v="SKU-0014"/>
    <n v="1"/>
    <n v="74.41"/>
    <n v="0"/>
    <n v="0"/>
    <x v="0"/>
    <x v="3"/>
    <s v="Small Business"/>
    <x v="0"/>
    <s v="CUST-1152"/>
    <s v="USB-C Charging Cable"/>
    <x v="0"/>
    <n v="33.549999999999997"/>
    <n v="74.41"/>
    <n v="74.41"/>
    <n v="0"/>
    <n v="74.41"/>
    <n v="33.549999999999997"/>
    <n v="40.86"/>
    <n v="74.41"/>
    <n v="40.86"/>
  </r>
  <r>
    <s v="ORD-002418"/>
    <x v="4"/>
    <s v="SKU-0012"/>
    <n v="2"/>
    <n v="81.14"/>
    <n v="0.1"/>
    <n v="6.99"/>
    <x v="0"/>
    <x v="3"/>
    <s v="Small Business"/>
    <x v="0"/>
    <s v="CUST-1457"/>
    <s v="Portable Blender"/>
    <x v="1"/>
    <n v="34.53"/>
    <n v="81.14"/>
    <n v="162.28"/>
    <n v="16.228000000000002"/>
    <n v="146.05199999999999"/>
    <n v="69.06"/>
    <n v="76.99199999999999"/>
    <n v="146.05199999999999"/>
    <n v="76.99199999999999"/>
  </r>
  <r>
    <s v="ORD-000060"/>
    <x v="10"/>
    <s v="SKU-0010"/>
    <n v="8"/>
    <n v="20.7"/>
    <n v="0.05"/>
    <n v="0"/>
    <x v="1"/>
    <x v="0"/>
    <s v="Small Business"/>
    <x v="0"/>
    <s v="CUST-1117"/>
    <s v="Throw Blanket"/>
    <x v="1"/>
    <n v="8.5299999999999994"/>
    <n v="20.7"/>
    <n v="165.6"/>
    <n v="8.2799999999999994"/>
    <n v="157.32"/>
    <n v="68.239999999999995"/>
    <n v="89.08"/>
    <n v="157.32"/>
    <n v="89.08"/>
  </r>
  <r>
    <s v="ORD-000203"/>
    <x v="10"/>
    <s v="SKU-0032"/>
    <n v="3"/>
    <n v="10.18"/>
    <n v="0"/>
    <n v="0"/>
    <x v="2"/>
    <x v="2"/>
    <s v="Small Business"/>
    <x v="0"/>
    <s v="CUST-1096"/>
    <s v="Kettlebell 15 lb"/>
    <x v="3"/>
    <n v="4.42"/>
    <n v="10.18"/>
    <n v="30.54"/>
    <n v="0"/>
    <n v="30.54"/>
    <n v="13.26"/>
    <n v="17.28"/>
    <n v="30.54"/>
    <n v="17.28"/>
  </r>
  <r>
    <s v="ORD-000997"/>
    <x v="10"/>
    <s v="SKU-0006"/>
    <n v="2"/>
    <n v="47.77"/>
    <n v="0.1"/>
    <n v="0"/>
    <x v="1"/>
    <x v="2"/>
    <s v="Corporate"/>
    <x v="0"/>
    <s v="CUST-1535"/>
    <s v="Kitchen Scale"/>
    <x v="1"/>
    <n v="21.34"/>
    <n v="47.77"/>
    <n v="95.54"/>
    <n v="9.5540000000000003"/>
    <n v="85.986000000000004"/>
    <n v="42.68"/>
    <n v="43.306000000000004"/>
    <n v="85.986000000000004"/>
    <n v="43.306000000000004"/>
  </r>
  <r>
    <s v="ORD-001619"/>
    <x v="10"/>
    <s v="SKU-0028"/>
    <n v="2"/>
    <n v="29.71"/>
    <n v="0"/>
    <n v="0"/>
    <x v="2"/>
    <x v="3"/>
    <s v="Small Business"/>
    <x v="0"/>
    <s v="CUST-1372"/>
    <s v="Jump Rope"/>
    <x v="3"/>
    <n v="17.55"/>
    <n v="29.71"/>
    <n v="59.42"/>
    <n v="0"/>
    <n v="59.42"/>
    <n v="35.1"/>
    <n v="24.32"/>
    <n v="59.42"/>
    <n v="24.32"/>
  </r>
  <r>
    <s v="ORD-002285"/>
    <x v="10"/>
    <s v="SKU-0053"/>
    <n v="1"/>
    <n v="80.63"/>
    <n v="0"/>
    <n v="6.99"/>
    <x v="0"/>
    <x v="0"/>
    <s v="Small Business"/>
    <x v="0"/>
    <s v="CUST-1578"/>
    <s v="Reusable Lunch Bag"/>
    <x v="2"/>
    <n v="44.56"/>
    <n v="80.63"/>
    <n v="80.63"/>
    <n v="0"/>
    <n v="80.63"/>
    <n v="44.56"/>
    <n v="36.069999999999993"/>
    <n v="80.63"/>
    <n v="36.069999999999993"/>
  </r>
  <r>
    <s v="ORD-000061"/>
    <x v="11"/>
    <s v="SKU-0059"/>
    <n v="3"/>
    <n v="31.55"/>
    <n v="0"/>
    <n v="0"/>
    <x v="0"/>
    <x v="0"/>
    <s v="Corporate"/>
    <x v="0"/>
    <s v="CUST-1302"/>
    <s v="Packing Cubes"/>
    <x v="2"/>
    <n v="18.04"/>
    <n v="31.55"/>
    <n v="94.65"/>
    <n v="0"/>
    <n v="94.65"/>
    <n v="54.12"/>
    <n v="40.530000000000008"/>
    <n v="94.65"/>
    <n v="40.530000000000008"/>
  </r>
  <r>
    <s v="ORD-000396"/>
    <x v="11"/>
    <s v="SKU-0039"/>
    <n v="2"/>
    <n v="12.74"/>
    <n v="0.15"/>
    <n v="0"/>
    <x v="1"/>
    <x v="0"/>
    <s v="Small Business"/>
    <x v="0"/>
    <s v="CUST-1020"/>
    <s v="Desk Organizer"/>
    <x v="4"/>
    <n v="5.81"/>
    <n v="12.74"/>
    <n v="25.48"/>
    <n v="3.8220000000000001"/>
    <n v="21.658000000000001"/>
    <n v="11.62"/>
    <n v="10.038000000000002"/>
    <n v="21.658000000000001"/>
    <n v="10.038000000000002"/>
  </r>
  <r>
    <s v="ORD-000523"/>
    <x v="11"/>
    <s v="SKU-0017"/>
    <n v="2"/>
    <n v="47.38"/>
    <n v="0"/>
    <n v="9.99"/>
    <x v="2"/>
    <x v="4"/>
    <s v="Small Business"/>
    <x v="0"/>
    <s v="CUST-1481"/>
    <s v="Wireless Mouse"/>
    <x v="0"/>
    <n v="31.21"/>
    <n v="47.38"/>
    <n v="94.76"/>
    <n v="0"/>
    <n v="94.76"/>
    <n v="62.42"/>
    <n v="32.340000000000003"/>
    <n v="94.76"/>
    <n v="32.340000000000003"/>
  </r>
  <r>
    <s v="ORD-000760"/>
    <x v="11"/>
    <s v="SKU-0045"/>
    <n v="4"/>
    <n v="24.86"/>
    <n v="0.15"/>
    <n v="0"/>
    <x v="2"/>
    <x v="1"/>
    <s v="Consumer"/>
    <x v="0"/>
    <s v="CUST-1257"/>
    <s v="Sticky Note Bundle"/>
    <x v="4"/>
    <n v="16.329999999999998"/>
    <n v="24.86"/>
    <n v="99.44"/>
    <n v="14.915999999999999"/>
    <n v="84.524000000000001"/>
    <n v="65.319999999999993"/>
    <n v="19.204000000000008"/>
    <n v="84.524000000000001"/>
    <n v="19.204000000000008"/>
  </r>
  <r>
    <s v="ORD-000973"/>
    <x v="11"/>
    <s v="SKU-0028"/>
    <n v="4"/>
    <n v="29.71"/>
    <n v="0"/>
    <n v="0"/>
    <x v="0"/>
    <x v="3"/>
    <s v="Consumer"/>
    <x v="2"/>
    <s v="CUST-1174"/>
    <s v="Jump Rope"/>
    <x v="3"/>
    <n v="17.55"/>
    <n v="29.71"/>
    <n v="118.84"/>
    <n v="0"/>
    <n v="118.84"/>
    <n v="70.2"/>
    <n v="48.64"/>
    <n v="0"/>
    <n v="0"/>
  </r>
  <r>
    <s v="ORD-001119"/>
    <x v="11"/>
    <s v="SKU-0060"/>
    <n v="1"/>
    <n v="54.93"/>
    <n v="0.05"/>
    <n v="0"/>
    <x v="2"/>
    <x v="1"/>
    <s v="Corporate"/>
    <x v="0"/>
    <s v="CUST-1479"/>
    <s v="Luggage Tag Set"/>
    <x v="2"/>
    <n v="31.07"/>
    <n v="54.93"/>
    <n v="54.93"/>
    <n v="2.7465000000000002"/>
    <n v="52.183500000000002"/>
    <n v="31.07"/>
    <n v="21.113500000000002"/>
    <n v="52.183500000000002"/>
    <n v="21.113500000000002"/>
  </r>
  <r>
    <s v="ORD-001133"/>
    <x v="11"/>
    <s v="SKU-0034"/>
    <n v="4"/>
    <n v="53.25"/>
    <n v="0.1"/>
    <n v="0"/>
    <x v="0"/>
    <x v="4"/>
    <s v="Consumer"/>
    <x v="0"/>
    <s v="CUST-1421"/>
    <s v="Gym Duffel Bag"/>
    <x v="3"/>
    <n v="22.11"/>
    <n v="53.25"/>
    <n v="213"/>
    <n v="21.3"/>
    <n v="191.7"/>
    <n v="88.44"/>
    <n v="103.25999999999999"/>
    <n v="191.7"/>
    <n v="103.25999999999999"/>
  </r>
  <r>
    <s v="ORD-001155"/>
    <x v="11"/>
    <s v="SKU-0043"/>
    <n v="1"/>
    <n v="39.21"/>
    <n v="0.05"/>
    <n v="9.99"/>
    <x v="1"/>
    <x v="1"/>
    <s v="Corporate"/>
    <x v="0"/>
    <s v="CUST-1272"/>
    <s v="Ergonomic Wrist Rest"/>
    <x v="4"/>
    <n v="19.66"/>
    <n v="39.21"/>
    <n v="39.21"/>
    <n v="1.9605000000000001"/>
    <n v="37.249499999999998"/>
    <n v="19.66"/>
    <n v="17.589499999999997"/>
    <n v="37.249499999999998"/>
    <n v="17.589499999999997"/>
  </r>
  <r>
    <s v="ORD-001371"/>
    <x v="11"/>
    <s v="SKU-0048"/>
    <n v="1"/>
    <n v="12.2"/>
    <n v="0.15"/>
    <n v="0"/>
    <x v="0"/>
    <x v="1"/>
    <s v="Small Business"/>
    <x v="0"/>
    <s v="CUST-1464"/>
    <s v="Index Card Pack"/>
    <x v="4"/>
    <n v="7.14"/>
    <n v="12.2"/>
    <n v="12.2"/>
    <n v="1.8299999999999998"/>
    <n v="10.37"/>
    <n v="7.14"/>
    <n v="3.2299999999999995"/>
    <n v="10.37"/>
    <n v="3.2299999999999995"/>
  </r>
  <r>
    <s v="ORD-001622"/>
    <x v="11"/>
    <s v="SKU-0055"/>
    <n v="1"/>
    <n v="11.86"/>
    <n v="0.05"/>
    <n v="6.99"/>
    <x v="0"/>
    <x v="2"/>
    <s v="Corporate"/>
    <x v="0"/>
    <s v="CUST-1496"/>
    <s v="Phone Case"/>
    <x v="2"/>
    <n v="4.93"/>
    <n v="11.86"/>
    <n v="11.86"/>
    <n v="0.59299999999999997"/>
    <n v="11.266999999999999"/>
    <n v="4.93"/>
    <n v="6.3369999999999997"/>
    <n v="11.266999999999999"/>
    <n v="6.3369999999999997"/>
  </r>
  <r>
    <s v="ORD-001636"/>
    <x v="11"/>
    <s v="SKU-0051"/>
    <n v="5"/>
    <n v="50.46"/>
    <n v="0"/>
    <n v="0"/>
    <x v="1"/>
    <x v="0"/>
    <s v="Corporate"/>
    <x v="0"/>
    <s v="CUST-1200"/>
    <s v="Compact Umbrella"/>
    <x v="2"/>
    <n v="23.03"/>
    <n v="50.46"/>
    <n v="252.3"/>
    <n v="0"/>
    <n v="252.3"/>
    <n v="115.15"/>
    <n v="137.15"/>
    <n v="252.3"/>
    <n v="137.15"/>
  </r>
  <r>
    <s v="ORD-001767"/>
    <x v="11"/>
    <s v="SKU-0033"/>
    <n v="2"/>
    <n v="72.08"/>
    <n v="0"/>
    <n v="9.99"/>
    <x v="2"/>
    <x v="4"/>
    <s v="Corporate"/>
    <x v="0"/>
    <s v="CUST-1584"/>
    <s v="Training Cone Set"/>
    <x v="3"/>
    <n v="45"/>
    <n v="72.08"/>
    <n v="144.16"/>
    <n v="0"/>
    <n v="144.16"/>
    <n v="90"/>
    <n v="54.16"/>
    <n v="144.16"/>
    <n v="54.16"/>
  </r>
  <r>
    <s v="ORD-002019"/>
    <x v="11"/>
    <s v="SKU-0027"/>
    <n v="1"/>
    <n v="33.65"/>
    <n v="0.1"/>
    <n v="4.99"/>
    <x v="2"/>
    <x v="3"/>
    <s v="Corporate"/>
    <x v="0"/>
    <s v="CUST-1175"/>
    <s v="Foam Roller"/>
    <x v="3"/>
    <n v="17.22"/>
    <n v="33.65"/>
    <n v="33.65"/>
    <n v="3.3650000000000002"/>
    <n v="30.284999999999997"/>
    <n v="17.22"/>
    <n v="13.064999999999998"/>
    <n v="30.284999999999997"/>
    <n v="13.064999999999998"/>
  </r>
  <r>
    <s v="ORD-002024"/>
    <x v="11"/>
    <s v="SKU-0057"/>
    <n v="3"/>
    <n v="60.42"/>
    <n v="0"/>
    <n v="0"/>
    <x v="2"/>
    <x v="2"/>
    <s v="Consumer"/>
    <x v="0"/>
    <s v="CUST-1436"/>
    <s v="Crossbody Bag"/>
    <x v="2"/>
    <n v="25.69"/>
    <n v="60.42"/>
    <n v="181.26"/>
    <n v="0"/>
    <n v="181.26"/>
    <n v="77.070000000000007"/>
    <n v="104.18999999999998"/>
    <n v="181.26"/>
    <n v="104.18999999999998"/>
  </r>
  <r>
    <s v="ORD-000642"/>
    <x v="12"/>
    <s v="SKU-0014"/>
    <n v="2"/>
    <n v="74.41"/>
    <n v="0.15"/>
    <n v="0"/>
    <x v="1"/>
    <x v="1"/>
    <s v="Small Business"/>
    <x v="0"/>
    <s v="CUST-1480"/>
    <s v="USB-C Charging Cable"/>
    <x v="0"/>
    <n v="33.549999999999997"/>
    <n v="74.41"/>
    <n v="148.82"/>
    <n v="22.322999999999997"/>
    <n v="126.497"/>
    <n v="67.099999999999994"/>
    <n v="59.397000000000006"/>
    <n v="126.497"/>
    <n v="59.397000000000006"/>
  </r>
  <r>
    <s v="ORD-000735"/>
    <x v="12"/>
    <s v="SKU-0054"/>
    <n v="2"/>
    <n v="72.45"/>
    <n v="0"/>
    <n v="6.99"/>
    <x v="1"/>
    <x v="1"/>
    <s v="Small Business"/>
    <x v="0"/>
    <s v="CUST-1017"/>
    <s v="Travel Organizer"/>
    <x v="2"/>
    <n v="30.61"/>
    <n v="72.45"/>
    <n v="144.9"/>
    <n v="0"/>
    <n v="144.9"/>
    <n v="61.22"/>
    <n v="83.68"/>
    <n v="144.9"/>
    <n v="83.68"/>
  </r>
  <r>
    <s v="ORD-001274"/>
    <x v="12"/>
    <s v="SKU-0039"/>
    <n v="1"/>
    <n v="12.74"/>
    <n v="0"/>
    <n v="9.99"/>
    <x v="1"/>
    <x v="3"/>
    <s v="Corporate"/>
    <x v="0"/>
    <s v="CUST-1190"/>
    <s v="Desk Organizer"/>
    <x v="4"/>
    <n v="5.81"/>
    <n v="12.74"/>
    <n v="12.74"/>
    <n v="0"/>
    <n v="12.74"/>
    <n v="5.81"/>
    <n v="6.9300000000000006"/>
    <n v="12.74"/>
    <n v="6.9300000000000006"/>
  </r>
  <r>
    <s v="ORD-001370"/>
    <x v="12"/>
    <s v="SKU-0048"/>
    <n v="2"/>
    <n v="12.2"/>
    <n v="0.15"/>
    <n v="0"/>
    <x v="0"/>
    <x v="1"/>
    <s v="Corporate"/>
    <x v="0"/>
    <s v="CUST-1142"/>
    <s v="Index Card Pack"/>
    <x v="4"/>
    <n v="7.14"/>
    <n v="12.2"/>
    <n v="24.4"/>
    <n v="3.6599999999999997"/>
    <n v="20.74"/>
    <n v="14.28"/>
    <n v="6.4599999999999991"/>
    <n v="20.74"/>
    <n v="6.4599999999999991"/>
  </r>
  <r>
    <s v="ORD-001599"/>
    <x v="12"/>
    <s v="SKU-0008"/>
    <n v="3"/>
    <n v="30.29"/>
    <n v="0.05"/>
    <n v="4.99"/>
    <x v="2"/>
    <x v="1"/>
    <s v="Corporate"/>
    <x v="1"/>
    <s v="CUST-1279"/>
    <s v="LED Desk Lamp"/>
    <x v="1"/>
    <n v="13.1"/>
    <n v="30.29"/>
    <n v="90.87"/>
    <n v="4.5435000000000008"/>
    <n v="86.32650000000001"/>
    <n v="39.299999999999997"/>
    <n v="47.026500000000013"/>
    <n v="0"/>
    <n v="0"/>
  </r>
  <r>
    <s v="ORD-001933"/>
    <x v="12"/>
    <s v="SKU-0024"/>
    <n v="2"/>
    <n v="87.66"/>
    <n v="0.2"/>
    <n v="6.99"/>
    <x v="1"/>
    <x v="1"/>
    <s v="Corporate"/>
    <x v="1"/>
    <s v="CUST-1065"/>
    <s v="Phone Charging Dock"/>
    <x v="0"/>
    <n v="40.340000000000003"/>
    <n v="87.66"/>
    <n v="175.32"/>
    <n v="35.064"/>
    <n v="140.256"/>
    <n v="80.680000000000007"/>
    <n v="59.575999999999993"/>
    <n v="0"/>
    <n v="0"/>
  </r>
  <r>
    <s v="ORD-002213"/>
    <x v="12"/>
    <s v="SKU-0058"/>
    <n v="4"/>
    <n v="11.57"/>
    <n v="0.05"/>
    <n v="9.99"/>
    <x v="1"/>
    <x v="1"/>
    <s v="Small Business"/>
    <x v="0"/>
    <s v="CUST-1372"/>
    <s v="Card Wallet"/>
    <x v="2"/>
    <n v="6.42"/>
    <n v="11.57"/>
    <n v="46.28"/>
    <n v="2.3140000000000001"/>
    <n v="43.966000000000001"/>
    <n v="25.68"/>
    <n v="18.286000000000001"/>
    <n v="43.966000000000001"/>
    <n v="18.286000000000001"/>
  </r>
  <r>
    <s v="ORD-000877"/>
    <x v="13"/>
    <s v="SKU-0034"/>
    <n v="1"/>
    <n v="53.25"/>
    <n v="0"/>
    <n v="9.99"/>
    <x v="0"/>
    <x v="3"/>
    <s v="Consumer"/>
    <x v="0"/>
    <s v="CUST-1151"/>
    <s v="Gym Duffel Bag"/>
    <x v="3"/>
    <n v="22.11"/>
    <n v="53.25"/>
    <n v="53.25"/>
    <n v="0"/>
    <n v="53.25"/>
    <n v="22.11"/>
    <n v="31.14"/>
    <n v="53.25"/>
    <n v="31.14"/>
  </r>
  <r>
    <s v="ORD-000879"/>
    <x v="13"/>
    <s v="SKU-0001"/>
    <n v="5"/>
    <n v="31.13"/>
    <n v="0"/>
    <n v="0"/>
    <x v="1"/>
    <x v="4"/>
    <s v="Corporate"/>
    <x v="0"/>
    <s v="CUST-1336"/>
    <s v="Ceramic Dinnerware Set"/>
    <x v="1"/>
    <n v="13.79"/>
    <n v="31.13"/>
    <n v="155.65"/>
    <n v="0"/>
    <n v="155.65"/>
    <n v="68.949999999999989"/>
    <n v="86.700000000000017"/>
    <n v="155.65"/>
    <n v="86.700000000000017"/>
  </r>
  <r>
    <s v="ORD-001296"/>
    <x v="13"/>
    <s v="SKU-0044"/>
    <n v="1"/>
    <n v="63.29"/>
    <n v="0"/>
    <n v="9.99"/>
    <x v="0"/>
    <x v="2"/>
    <s v="Consumer"/>
    <x v="0"/>
    <s v="CUST-1315"/>
    <s v="Monitor Riser"/>
    <x v="4"/>
    <n v="41.46"/>
    <n v="63.29"/>
    <n v="63.29"/>
    <n v="0"/>
    <n v="63.29"/>
    <n v="41.46"/>
    <n v="21.83"/>
    <n v="63.29"/>
    <n v="21.83"/>
  </r>
  <r>
    <s v="ORD-002229"/>
    <x v="13"/>
    <s v="SKU-0010"/>
    <n v="1"/>
    <n v="20.7"/>
    <n v="0"/>
    <n v="0"/>
    <x v="1"/>
    <x v="1"/>
    <s v="Consumer"/>
    <x v="0"/>
    <s v="CUST-1370"/>
    <s v="Throw Blanket"/>
    <x v="1"/>
    <n v="8.5299999999999994"/>
    <n v="20.7"/>
    <n v="20.7"/>
    <n v="0"/>
    <n v="20.7"/>
    <n v="8.5299999999999994"/>
    <n v="12.17"/>
    <n v="20.7"/>
    <n v="12.17"/>
  </r>
  <r>
    <s v="ORD-002262"/>
    <x v="13"/>
    <s v="SKU-0054"/>
    <n v="2"/>
    <n v="72.45"/>
    <n v="0.1"/>
    <n v="0"/>
    <x v="1"/>
    <x v="2"/>
    <s v="Corporate"/>
    <x v="0"/>
    <s v="CUST-1489"/>
    <s v="Travel Organizer"/>
    <x v="2"/>
    <n v="30.61"/>
    <n v="72.45"/>
    <n v="144.9"/>
    <n v="14.490000000000002"/>
    <n v="130.41"/>
    <n v="61.22"/>
    <n v="69.19"/>
    <n v="130.41"/>
    <n v="69.19"/>
  </r>
  <r>
    <s v="ORD-000411"/>
    <x v="14"/>
    <s v="SKU-0014"/>
    <n v="4"/>
    <n v="74.41"/>
    <n v="0.15"/>
    <n v="0"/>
    <x v="1"/>
    <x v="3"/>
    <s v="Corporate"/>
    <x v="0"/>
    <s v="CUST-1547"/>
    <s v="USB-C Charging Cable"/>
    <x v="0"/>
    <n v="33.549999999999997"/>
    <n v="74.41"/>
    <n v="297.64"/>
    <n v="44.645999999999994"/>
    <n v="252.994"/>
    <n v="134.19999999999999"/>
    <n v="118.79400000000001"/>
    <n v="252.994"/>
    <n v="118.79400000000001"/>
  </r>
  <r>
    <s v="ORD-001271"/>
    <x v="14"/>
    <s v="SKU-0008"/>
    <n v="1"/>
    <n v="30.29"/>
    <n v="0.1"/>
    <n v="9.99"/>
    <x v="2"/>
    <x v="0"/>
    <s v="Small Business"/>
    <x v="0"/>
    <s v="CUST-1547"/>
    <s v="LED Desk Lamp"/>
    <x v="1"/>
    <n v="13.1"/>
    <n v="30.29"/>
    <n v="30.29"/>
    <n v="3.0289999999999999"/>
    <n v="27.260999999999999"/>
    <n v="13.1"/>
    <n v="14.161"/>
    <n v="27.260999999999999"/>
    <n v="14.161"/>
  </r>
  <r>
    <s v="ORD-001601"/>
    <x v="14"/>
    <s v="SKU-0031"/>
    <n v="1"/>
    <n v="74.72"/>
    <n v="0.05"/>
    <n v="0"/>
    <x v="1"/>
    <x v="2"/>
    <s v="Corporate"/>
    <x v="0"/>
    <s v="CUST-1275"/>
    <s v="Fitness Tracker Strap"/>
    <x v="3"/>
    <n v="36.28"/>
    <n v="74.72"/>
    <n v="74.72"/>
    <n v="3.7360000000000002"/>
    <n v="70.983999999999995"/>
    <n v="36.28"/>
    <n v="34.703999999999994"/>
    <n v="70.983999999999995"/>
    <n v="34.703999999999994"/>
  </r>
  <r>
    <s v="ORD-002386"/>
    <x v="14"/>
    <s v="SKU-0025"/>
    <n v="2"/>
    <n v="30.89"/>
    <n v="0"/>
    <n v="6.99"/>
    <x v="0"/>
    <x v="0"/>
    <s v="Small Business"/>
    <x v="0"/>
    <s v="CUST-1249"/>
    <s v="Yoga Mat"/>
    <x v="3"/>
    <n v="13.41"/>
    <n v="30.89"/>
    <n v="61.78"/>
    <n v="0"/>
    <n v="61.78"/>
    <n v="26.82"/>
    <n v="34.96"/>
    <n v="61.78"/>
    <n v="34.96"/>
  </r>
  <r>
    <s v="ORD-000859"/>
    <x v="15"/>
    <s v="SKU-0053"/>
    <n v="2"/>
    <n v="80.63"/>
    <n v="0.15"/>
    <n v="0"/>
    <x v="1"/>
    <x v="3"/>
    <s v="Corporate"/>
    <x v="1"/>
    <s v="CUST-1094"/>
    <s v="Reusable Lunch Bag"/>
    <x v="2"/>
    <n v="44.56"/>
    <n v="80.63"/>
    <n v="161.26"/>
    <n v="24.188999999999997"/>
    <n v="137.071"/>
    <n v="89.12"/>
    <n v="47.950999999999993"/>
    <n v="0"/>
    <n v="0"/>
  </r>
  <r>
    <s v="ORD-000895"/>
    <x v="15"/>
    <s v="SKU-0051"/>
    <n v="2"/>
    <n v="50.46"/>
    <n v="0"/>
    <n v="0"/>
    <x v="0"/>
    <x v="4"/>
    <s v="Consumer"/>
    <x v="0"/>
    <s v="CUST-1167"/>
    <s v="Compact Umbrella"/>
    <x v="2"/>
    <n v="23.03"/>
    <n v="50.46"/>
    <n v="100.92"/>
    <n v="0"/>
    <n v="100.92"/>
    <n v="46.06"/>
    <n v="54.86"/>
    <n v="100.92"/>
    <n v="54.86"/>
  </r>
  <r>
    <s v="ORD-001632"/>
    <x v="15"/>
    <s v="SKU-0024"/>
    <n v="5"/>
    <n v="87.66"/>
    <n v="0"/>
    <n v="0"/>
    <x v="1"/>
    <x v="0"/>
    <s v="Corporate"/>
    <x v="0"/>
    <s v="CUST-1296"/>
    <s v="Phone Charging Dock"/>
    <x v="0"/>
    <n v="40.340000000000003"/>
    <n v="87.66"/>
    <n v="438.29999999999995"/>
    <n v="0"/>
    <n v="438.29999999999995"/>
    <n v="201.70000000000002"/>
    <n v="236.59999999999994"/>
    <n v="438.29999999999995"/>
    <n v="236.59999999999994"/>
  </r>
  <r>
    <s v="ORD-002164"/>
    <x v="15"/>
    <s v="SKU-0026"/>
    <n v="5"/>
    <n v="41.81"/>
    <n v="0.1"/>
    <n v="0"/>
    <x v="1"/>
    <x v="2"/>
    <s v="Small Business"/>
    <x v="0"/>
    <s v="CUST-1172"/>
    <s v="Resistance Band Kit"/>
    <x v="3"/>
    <n v="22.64"/>
    <n v="41.81"/>
    <n v="209.05"/>
    <n v="20.905000000000001"/>
    <n v="188.14500000000001"/>
    <n v="113.2"/>
    <n v="74.945000000000007"/>
    <n v="188.14500000000001"/>
    <n v="74.945000000000007"/>
  </r>
  <r>
    <s v="ORD-000846"/>
    <x v="16"/>
    <s v="SKU-0010"/>
    <n v="1"/>
    <n v="20.7"/>
    <n v="0.2"/>
    <n v="6.99"/>
    <x v="0"/>
    <x v="2"/>
    <s v="Corporate"/>
    <x v="0"/>
    <s v="CUST-1141"/>
    <s v="Throw Blanket"/>
    <x v="1"/>
    <n v="8.5299999999999994"/>
    <n v="20.7"/>
    <n v="20.7"/>
    <n v="4.1399999999999997"/>
    <n v="16.559999999999999"/>
    <n v="8.5299999999999994"/>
    <n v="8.0299999999999994"/>
    <n v="16.559999999999999"/>
    <n v="8.0299999999999994"/>
  </r>
  <r>
    <s v="ORD-001533"/>
    <x v="16"/>
    <s v="SKU-0058"/>
    <n v="2"/>
    <n v="11.57"/>
    <n v="0"/>
    <n v="9.99"/>
    <x v="2"/>
    <x v="3"/>
    <s v="Corporate"/>
    <x v="0"/>
    <s v="CUST-1218"/>
    <s v="Card Wallet"/>
    <x v="2"/>
    <n v="6.42"/>
    <n v="11.57"/>
    <n v="23.14"/>
    <n v="0"/>
    <n v="23.14"/>
    <n v="12.84"/>
    <n v="10.3"/>
    <n v="23.14"/>
    <n v="10.3"/>
  </r>
  <r>
    <s v="ORD-001741"/>
    <x v="16"/>
    <s v="SKU-0014"/>
    <n v="4"/>
    <n v="74.41"/>
    <n v="0"/>
    <n v="0"/>
    <x v="0"/>
    <x v="0"/>
    <s v="Consumer"/>
    <x v="0"/>
    <s v="CUST-1244"/>
    <s v="USB-C Charging Cable"/>
    <x v="0"/>
    <n v="33.549999999999997"/>
    <n v="74.41"/>
    <n v="297.64"/>
    <n v="0"/>
    <n v="297.64"/>
    <n v="134.19999999999999"/>
    <n v="163.44"/>
    <n v="297.64"/>
    <n v="163.44"/>
  </r>
  <r>
    <s v="ORD-001828"/>
    <x v="16"/>
    <s v="SKU-0003"/>
    <n v="1"/>
    <n v="11.23"/>
    <n v="0.1"/>
    <n v="0"/>
    <x v="0"/>
    <x v="1"/>
    <s v="Consumer"/>
    <x v="0"/>
    <s v="CUST-1084"/>
    <s v="Nonstick Skillet"/>
    <x v="1"/>
    <n v="6.46"/>
    <n v="11.23"/>
    <n v="11.23"/>
    <n v="1.123"/>
    <n v="10.107000000000001"/>
    <n v="6.46"/>
    <n v="3.6470000000000011"/>
    <n v="10.107000000000001"/>
    <n v="3.6470000000000011"/>
  </r>
  <r>
    <s v="ORD-001893"/>
    <x v="16"/>
    <s v="SKU-0019"/>
    <n v="1"/>
    <n v="29.49"/>
    <n v="0.15"/>
    <n v="9.99"/>
    <x v="2"/>
    <x v="1"/>
    <s v="Corporate"/>
    <x v="0"/>
    <s v="CUST-1007"/>
    <s v="Webcam HD"/>
    <x v="0"/>
    <n v="13.03"/>
    <n v="29.49"/>
    <n v="29.49"/>
    <n v="4.4234999999999998"/>
    <n v="25.066499999999998"/>
    <n v="13.03"/>
    <n v="12.036499999999998"/>
    <n v="25.066499999999998"/>
    <n v="12.036499999999998"/>
  </r>
  <r>
    <s v="ORD-001961"/>
    <x v="16"/>
    <s v="SKU-0034"/>
    <n v="1"/>
    <n v="53.25"/>
    <n v="0.15"/>
    <n v="4.99"/>
    <x v="1"/>
    <x v="0"/>
    <s v="Small Business"/>
    <x v="0"/>
    <s v="CUST-1154"/>
    <s v="Gym Duffel Bag"/>
    <x v="3"/>
    <n v="22.11"/>
    <n v="53.25"/>
    <n v="53.25"/>
    <n v="7.9874999999999998"/>
    <n v="45.262500000000003"/>
    <n v="22.11"/>
    <n v="23.152500000000003"/>
    <n v="45.262500000000003"/>
    <n v="23.152500000000003"/>
  </r>
  <r>
    <s v="ORD-001967"/>
    <x v="16"/>
    <s v="SKU-0060"/>
    <n v="1"/>
    <n v="54.93"/>
    <n v="0"/>
    <n v="9.99"/>
    <x v="1"/>
    <x v="1"/>
    <s v="Small Business"/>
    <x v="0"/>
    <s v="CUST-1350"/>
    <s v="Luggage Tag Set"/>
    <x v="2"/>
    <n v="31.07"/>
    <n v="54.93"/>
    <n v="54.93"/>
    <n v="0"/>
    <n v="54.93"/>
    <n v="31.07"/>
    <n v="23.86"/>
    <n v="54.93"/>
    <n v="23.86"/>
  </r>
  <r>
    <s v="ORD-000026"/>
    <x v="17"/>
    <s v="SKU-0026"/>
    <n v="2"/>
    <n v="41.81"/>
    <n v="0.1"/>
    <n v="9.99"/>
    <x v="0"/>
    <x v="4"/>
    <s v="Small Business"/>
    <x v="1"/>
    <s v="CUST-1025"/>
    <s v="Resistance Band Kit"/>
    <x v="3"/>
    <n v="22.64"/>
    <n v="41.81"/>
    <n v="83.62"/>
    <n v="8.3620000000000001"/>
    <n v="75.25800000000001"/>
    <n v="45.28"/>
    <n v="29.978000000000009"/>
    <n v="0"/>
    <n v="0"/>
  </r>
  <r>
    <s v="ORD-000394"/>
    <x v="17"/>
    <s v="SKU-0046"/>
    <n v="1"/>
    <n v="44.59"/>
    <n v="0"/>
    <n v="0"/>
    <x v="2"/>
    <x v="3"/>
    <s v="Corporate"/>
    <x v="0"/>
    <s v="CUST-1167"/>
    <s v="Desktop Calculator"/>
    <x v="4"/>
    <n v="19.489999999999998"/>
    <n v="44.59"/>
    <n v="44.59"/>
    <n v="0"/>
    <n v="44.59"/>
    <n v="19.489999999999998"/>
    <n v="25.100000000000005"/>
    <n v="44.59"/>
    <n v="25.100000000000005"/>
  </r>
  <r>
    <s v="ORD-000816"/>
    <x v="17"/>
    <s v="SKU-0035"/>
    <n v="5"/>
    <n v="26.35"/>
    <n v="0"/>
    <n v="0"/>
    <x v="2"/>
    <x v="3"/>
    <s v="Corporate"/>
    <x v="0"/>
    <s v="CUST-1399"/>
    <s v="Massage Ball"/>
    <x v="3"/>
    <n v="13.28"/>
    <n v="26.35"/>
    <n v="131.75"/>
    <n v="0"/>
    <n v="131.75"/>
    <n v="66.399999999999991"/>
    <n v="65.350000000000009"/>
    <n v="131.75"/>
    <n v="65.350000000000009"/>
  </r>
  <r>
    <s v="ORD-000887"/>
    <x v="17"/>
    <s v="SKU-0019"/>
    <n v="1"/>
    <n v="29.49"/>
    <n v="0"/>
    <n v="9.99"/>
    <x v="2"/>
    <x v="1"/>
    <s v="Small Business"/>
    <x v="0"/>
    <s v="CUST-1262"/>
    <s v="Webcam HD"/>
    <x v="0"/>
    <n v="13.03"/>
    <n v="29.49"/>
    <n v="29.49"/>
    <n v="0"/>
    <n v="29.49"/>
    <n v="13.03"/>
    <n v="16.46"/>
    <n v="29.49"/>
    <n v="16.46"/>
  </r>
  <r>
    <s v="ORD-001492"/>
    <x v="17"/>
    <s v="SKU-0001"/>
    <n v="2"/>
    <n v="31.13"/>
    <n v="0.05"/>
    <n v="6.99"/>
    <x v="2"/>
    <x v="0"/>
    <s v="Consumer"/>
    <x v="0"/>
    <s v="CUST-1388"/>
    <s v="Ceramic Dinnerware Set"/>
    <x v="1"/>
    <n v="13.79"/>
    <n v="31.13"/>
    <n v="62.26"/>
    <n v="3.113"/>
    <n v="59.146999999999998"/>
    <n v="27.58"/>
    <n v="31.567"/>
    <n v="59.146999999999998"/>
    <n v="31.567"/>
  </r>
  <r>
    <s v="ORD-000194"/>
    <x v="18"/>
    <s v="SKU-0008"/>
    <n v="1"/>
    <n v="30.29"/>
    <n v="0"/>
    <n v="9.99"/>
    <x v="1"/>
    <x v="1"/>
    <s v="Small Business"/>
    <x v="0"/>
    <s v="CUST-1044"/>
    <s v="LED Desk Lamp"/>
    <x v="1"/>
    <n v="13.1"/>
    <n v="30.29"/>
    <n v="30.29"/>
    <n v="0"/>
    <n v="30.29"/>
    <n v="13.1"/>
    <n v="17.189999999999998"/>
    <n v="30.29"/>
    <n v="17.189999999999998"/>
  </r>
  <r>
    <s v="ORD-000489"/>
    <x v="18"/>
    <s v="SKU-0005"/>
    <n v="6"/>
    <n v="55.2"/>
    <n v="0.1"/>
    <n v="9.99"/>
    <x v="2"/>
    <x v="2"/>
    <s v="Consumer"/>
    <x v="0"/>
    <s v="CUST-1367"/>
    <s v="Glass Food Containers"/>
    <x v="1"/>
    <n v="25.85"/>
    <n v="55.2"/>
    <n v="331.20000000000005"/>
    <n v="33.120000000000005"/>
    <n v="298.08000000000004"/>
    <n v="155.10000000000002"/>
    <n v="142.98000000000002"/>
    <n v="298.08000000000004"/>
    <n v="142.98000000000002"/>
  </r>
  <r>
    <s v="ORD-000606"/>
    <x v="18"/>
    <s v="SKU-0019"/>
    <n v="2"/>
    <n v="29.49"/>
    <n v="0.05"/>
    <n v="0"/>
    <x v="1"/>
    <x v="1"/>
    <s v="Consumer"/>
    <x v="0"/>
    <s v="CUST-1292"/>
    <s v="Webcam HD"/>
    <x v="0"/>
    <n v="13.03"/>
    <n v="29.49"/>
    <n v="58.98"/>
    <n v="2.9489999999999998"/>
    <n v="56.030999999999999"/>
    <n v="26.06"/>
    <n v="29.971"/>
    <n v="56.030999999999999"/>
    <n v="29.971"/>
  </r>
  <r>
    <s v="ORD-001299"/>
    <x v="18"/>
    <s v="SKU-0040"/>
    <n v="2"/>
    <n v="30.05"/>
    <n v="0.1"/>
    <n v="6.99"/>
    <x v="1"/>
    <x v="2"/>
    <s v="Consumer"/>
    <x v="0"/>
    <s v="CUST-1159"/>
    <s v="Laptop Sleeve"/>
    <x v="4"/>
    <n v="17.329999999999998"/>
    <n v="30.05"/>
    <n v="60.1"/>
    <n v="6.0100000000000007"/>
    <n v="54.09"/>
    <n v="34.659999999999997"/>
    <n v="19.430000000000007"/>
    <n v="54.09"/>
    <n v="19.430000000000007"/>
  </r>
  <r>
    <s v="ORD-001423"/>
    <x v="18"/>
    <s v="SKU-0009"/>
    <n v="1"/>
    <n v="79.31"/>
    <n v="0.2"/>
    <n v="0"/>
    <x v="1"/>
    <x v="3"/>
    <s v="Consumer"/>
    <x v="0"/>
    <s v="CUST-1237"/>
    <s v="Storage Bin Set"/>
    <x v="1"/>
    <n v="36.44"/>
    <n v="79.31"/>
    <n v="79.31"/>
    <n v="15.862000000000002"/>
    <n v="63.448"/>
    <n v="36.44"/>
    <n v="27.008000000000003"/>
    <n v="63.448"/>
    <n v="27.008000000000003"/>
  </r>
  <r>
    <s v="ORD-001499"/>
    <x v="18"/>
    <s v="SKU-0059"/>
    <n v="1"/>
    <n v="31.55"/>
    <n v="0"/>
    <n v="0"/>
    <x v="0"/>
    <x v="2"/>
    <s v="Consumer"/>
    <x v="0"/>
    <s v="CUST-1240"/>
    <s v="Packing Cubes"/>
    <x v="2"/>
    <n v="18.04"/>
    <n v="31.55"/>
    <n v="31.55"/>
    <n v="0"/>
    <n v="31.55"/>
    <n v="18.04"/>
    <n v="13.510000000000002"/>
    <n v="31.55"/>
    <n v="13.510000000000002"/>
  </r>
  <r>
    <s v="ORD-001704"/>
    <x v="18"/>
    <s v="SKU-0027"/>
    <n v="1"/>
    <n v="33.65"/>
    <n v="0.1"/>
    <n v="0"/>
    <x v="0"/>
    <x v="3"/>
    <s v="Small Business"/>
    <x v="0"/>
    <s v="CUST-1113"/>
    <s v="Foam Roller"/>
    <x v="3"/>
    <n v="17.22"/>
    <n v="33.65"/>
    <n v="33.65"/>
    <n v="3.3650000000000002"/>
    <n v="30.284999999999997"/>
    <n v="17.22"/>
    <n v="13.064999999999998"/>
    <n v="30.284999999999997"/>
    <n v="13.064999999999998"/>
  </r>
  <r>
    <s v="ORD-002462"/>
    <x v="18"/>
    <s v="SKU-0049"/>
    <n v="1"/>
    <n v="93.35"/>
    <n v="0.15"/>
    <n v="0"/>
    <x v="1"/>
    <x v="4"/>
    <s v="Small Business"/>
    <x v="0"/>
    <s v="CUST-1236"/>
    <s v="Canvas Tote Bag"/>
    <x v="2"/>
    <n v="39.76"/>
    <n v="93.35"/>
    <n v="93.35"/>
    <n v="14.0025"/>
    <n v="79.347499999999997"/>
    <n v="39.76"/>
    <n v="39.587499999999999"/>
    <n v="79.347499999999997"/>
    <n v="39.587499999999999"/>
  </r>
  <r>
    <s v="ORD-000315"/>
    <x v="19"/>
    <s v="SKU-0015"/>
    <n v="1"/>
    <n v="26.72"/>
    <n v="0.2"/>
    <n v="0"/>
    <x v="0"/>
    <x v="0"/>
    <s v="Small Business"/>
    <x v="0"/>
    <s v="CUST-1049"/>
    <s v="Bluetooth Speaker"/>
    <x v="0"/>
    <n v="14.4"/>
    <n v="26.72"/>
    <n v="26.72"/>
    <n v="5.3440000000000003"/>
    <n v="21.375999999999998"/>
    <n v="14.4"/>
    <n v="6.9759999999999973"/>
    <n v="21.375999999999998"/>
    <n v="6.9759999999999973"/>
  </r>
  <r>
    <s v="ORD-000761"/>
    <x v="19"/>
    <s v="SKU-0033"/>
    <n v="2"/>
    <n v="72.08"/>
    <n v="0"/>
    <n v="0"/>
    <x v="1"/>
    <x v="1"/>
    <s v="Small Business"/>
    <x v="0"/>
    <s v="CUST-1365"/>
    <s v="Training Cone Set"/>
    <x v="3"/>
    <n v="45"/>
    <n v="72.08"/>
    <n v="144.16"/>
    <n v="0"/>
    <n v="144.16"/>
    <n v="90"/>
    <n v="54.16"/>
    <n v="144.16"/>
    <n v="54.16"/>
  </r>
  <r>
    <s v="ORD-001125"/>
    <x v="19"/>
    <s v="SKU-0031"/>
    <n v="1"/>
    <n v="74.72"/>
    <n v="0.15"/>
    <n v="4.99"/>
    <x v="1"/>
    <x v="2"/>
    <s v="Small Business"/>
    <x v="0"/>
    <s v="CUST-1578"/>
    <s v="Fitness Tracker Strap"/>
    <x v="3"/>
    <n v="36.28"/>
    <n v="74.72"/>
    <n v="74.72"/>
    <n v="11.208"/>
    <n v="63.512"/>
    <n v="36.28"/>
    <n v="27.231999999999999"/>
    <n v="63.512"/>
    <n v="27.231999999999999"/>
  </r>
  <r>
    <s v="ORD-002337"/>
    <x v="19"/>
    <s v="SKU-0019"/>
    <n v="1"/>
    <n v="29.49"/>
    <n v="0.1"/>
    <n v="9.99"/>
    <x v="2"/>
    <x v="4"/>
    <s v="Corporate"/>
    <x v="0"/>
    <s v="CUST-1217"/>
    <s v="Webcam HD"/>
    <x v="0"/>
    <n v="13.03"/>
    <n v="29.49"/>
    <n v="29.49"/>
    <n v="2.9489999999999998"/>
    <n v="26.540999999999997"/>
    <n v="13.03"/>
    <n v="13.510999999999997"/>
    <n v="26.540999999999997"/>
    <n v="13.510999999999997"/>
  </r>
  <r>
    <s v="ORD-000425"/>
    <x v="20"/>
    <s v="SKU-0005"/>
    <n v="2"/>
    <n v="55.2"/>
    <n v="0.1"/>
    <n v="0"/>
    <x v="0"/>
    <x v="3"/>
    <s v="Corporate"/>
    <x v="0"/>
    <s v="CUST-1045"/>
    <s v="Glass Food Containers"/>
    <x v="1"/>
    <n v="25.85"/>
    <n v="55.2"/>
    <n v="110.4"/>
    <n v="11.040000000000001"/>
    <n v="99.36"/>
    <n v="51.7"/>
    <n v="47.66"/>
    <n v="99.36"/>
    <n v="47.66"/>
  </r>
  <r>
    <s v="ORD-000588"/>
    <x v="20"/>
    <s v="SKU-0030"/>
    <n v="2"/>
    <n v="44.98"/>
    <n v="0"/>
    <n v="6.99"/>
    <x v="1"/>
    <x v="2"/>
    <s v="Corporate"/>
    <x v="0"/>
    <s v="CUST-1312"/>
    <s v="Workout Gloves"/>
    <x v="3"/>
    <n v="23.48"/>
    <n v="44.98"/>
    <n v="89.96"/>
    <n v="0"/>
    <n v="89.96"/>
    <n v="46.96"/>
    <n v="42.999999999999993"/>
    <n v="89.96"/>
    <n v="42.999999999999993"/>
  </r>
  <r>
    <s v="ORD-000612"/>
    <x v="20"/>
    <s v="SKU-0026"/>
    <n v="3"/>
    <n v="41.81"/>
    <n v="0.15"/>
    <n v="4.99"/>
    <x v="0"/>
    <x v="1"/>
    <s v="Small Business"/>
    <x v="0"/>
    <s v="CUST-1395"/>
    <s v="Resistance Band Kit"/>
    <x v="3"/>
    <n v="22.64"/>
    <n v="41.81"/>
    <n v="125.43"/>
    <n v="18.814499999999999"/>
    <n v="106.61550000000001"/>
    <n v="67.92"/>
    <n v="38.69550000000001"/>
    <n v="106.61550000000001"/>
    <n v="38.69550000000001"/>
  </r>
  <r>
    <s v="ORD-000818"/>
    <x v="20"/>
    <s v="SKU-0044"/>
    <n v="2"/>
    <n v="63.29"/>
    <n v="0"/>
    <n v="6.99"/>
    <x v="1"/>
    <x v="0"/>
    <s v="Corporate"/>
    <x v="0"/>
    <s v="CUST-1451"/>
    <s v="Monitor Riser"/>
    <x v="4"/>
    <n v="41.46"/>
    <n v="63.29"/>
    <n v="126.58"/>
    <n v="0"/>
    <n v="126.58"/>
    <n v="82.92"/>
    <n v="43.66"/>
    <n v="126.58"/>
    <n v="43.66"/>
  </r>
  <r>
    <s v="ORD-000975"/>
    <x v="20"/>
    <s v="SKU-0057"/>
    <n v="4"/>
    <n v="60.42"/>
    <n v="0"/>
    <n v="0"/>
    <x v="2"/>
    <x v="4"/>
    <s v="Corporate"/>
    <x v="0"/>
    <s v="CUST-1110"/>
    <s v="Crossbody Bag"/>
    <x v="2"/>
    <n v="25.69"/>
    <n v="60.42"/>
    <n v="241.68"/>
    <n v="0"/>
    <n v="241.68"/>
    <n v="102.76"/>
    <n v="138.92000000000002"/>
    <n v="241.68"/>
    <n v="138.92000000000002"/>
  </r>
  <r>
    <s v="ORD-001607"/>
    <x v="20"/>
    <s v="SKU-0050"/>
    <n v="2"/>
    <n v="39.19"/>
    <n v="0"/>
    <n v="4.99"/>
    <x v="1"/>
    <x v="0"/>
    <s v="Corporate"/>
    <x v="0"/>
    <s v="CUST-1429"/>
    <s v="Travel Backpack"/>
    <x v="2"/>
    <n v="18.54"/>
    <n v="39.19"/>
    <n v="78.38"/>
    <n v="0"/>
    <n v="78.38"/>
    <n v="37.08"/>
    <n v="41.3"/>
    <n v="78.38"/>
    <n v="41.3"/>
  </r>
  <r>
    <s v="ORD-001661"/>
    <x v="20"/>
    <s v="SKU-0019"/>
    <n v="4"/>
    <n v="29.49"/>
    <n v="0"/>
    <n v="4.99"/>
    <x v="0"/>
    <x v="1"/>
    <s v="Corporate"/>
    <x v="0"/>
    <s v="CUST-1357"/>
    <s v="Webcam HD"/>
    <x v="0"/>
    <n v="13.03"/>
    <n v="29.49"/>
    <n v="117.96"/>
    <n v="0"/>
    <n v="117.96"/>
    <n v="52.12"/>
    <n v="65.84"/>
    <n v="117.96"/>
    <n v="65.84"/>
  </r>
  <r>
    <s v="ORD-001721"/>
    <x v="20"/>
    <s v="SKU-0029"/>
    <n v="1"/>
    <n v="79.47"/>
    <n v="0"/>
    <n v="6.99"/>
    <x v="1"/>
    <x v="0"/>
    <s v="Small Business"/>
    <x v="0"/>
    <s v="CUST-1575"/>
    <s v="Adjustable Dumbbell"/>
    <x v="3"/>
    <n v="38"/>
    <n v="79.47"/>
    <n v="79.47"/>
    <n v="0"/>
    <n v="79.47"/>
    <n v="38"/>
    <n v="41.47"/>
    <n v="79.47"/>
    <n v="41.47"/>
  </r>
  <r>
    <s v="ORD-002047"/>
    <x v="20"/>
    <s v="SKU-0040"/>
    <n v="1"/>
    <n v="30.05"/>
    <n v="0"/>
    <n v="6.99"/>
    <x v="0"/>
    <x v="3"/>
    <s v="Consumer"/>
    <x v="0"/>
    <s v="CUST-1484"/>
    <s v="Laptop Sleeve"/>
    <x v="4"/>
    <n v="17.329999999999998"/>
    <n v="30.05"/>
    <n v="30.05"/>
    <n v="0"/>
    <n v="30.05"/>
    <n v="17.329999999999998"/>
    <n v="12.720000000000002"/>
    <n v="30.05"/>
    <n v="12.720000000000002"/>
  </r>
  <r>
    <s v="ORD-002288"/>
    <x v="20"/>
    <s v="SKU-0049"/>
    <n v="1"/>
    <n v="93.35"/>
    <n v="0"/>
    <n v="6.99"/>
    <x v="0"/>
    <x v="4"/>
    <s v="Corporate"/>
    <x v="0"/>
    <s v="CUST-1042"/>
    <s v="Canvas Tote Bag"/>
    <x v="2"/>
    <n v="39.76"/>
    <n v="93.35"/>
    <n v="93.35"/>
    <n v="0"/>
    <n v="93.35"/>
    <n v="39.76"/>
    <n v="53.589999999999996"/>
    <n v="93.35"/>
    <n v="53.589999999999996"/>
  </r>
  <r>
    <s v="ORD-000201"/>
    <x v="21"/>
    <s v="SKU-0050"/>
    <n v="1"/>
    <n v="39.19"/>
    <n v="0"/>
    <n v="9.99"/>
    <x v="2"/>
    <x v="4"/>
    <s v="Corporate"/>
    <x v="1"/>
    <s v="CUST-1426"/>
    <s v="Travel Backpack"/>
    <x v="2"/>
    <n v="18.54"/>
    <n v="39.19"/>
    <n v="39.19"/>
    <n v="0"/>
    <n v="39.19"/>
    <n v="18.54"/>
    <n v="20.65"/>
    <n v="0"/>
    <n v="0"/>
  </r>
  <r>
    <s v="ORD-000371"/>
    <x v="21"/>
    <s v="SKU-0026"/>
    <n v="3"/>
    <n v="41.81"/>
    <n v="0.15"/>
    <n v="0"/>
    <x v="2"/>
    <x v="4"/>
    <s v="Consumer"/>
    <x v="0"/>
    <s v="CUST-1120"/>
    <s v="Resistance Band Kit"/>
    <x v="3"/>
    <n v="22.64"/>
    <n v="41.81"/>
    <n v="125.43"/>
    <n v="18.814499999999999"/>
    <n v="106.61550000000001"/>
    <n v="67.92"/>
    <n v="38.69550000000001"/>
    <n v="106.61550000000001"/>
    <n v="38.69550000000001"/>
  </r>
  <r>
    <s v="ORD-001135"/>
    <x v="21"/>
    <s v="SKU-0026"/>
    <n v="3"/>
    <n v="41.81"/>
    <n v="0.05"/>
    <n v="0"/>
    <x v="0"/>
    <x v="4"/>
    <s v="Consumer"/>
    <x v="0"/>
    <s v="CUST-1200"/>
    <s v="Resistance Band Kit"/>
    <x v="3"/>
    <n v="22.64"/>
    <n v="41.81"/>
    <n v="125.43"/>
    <n v="6.2715000000000005"/>
    <n v="119.1585"/>
    <n v="67.92"/>
    <n v="51.238500000000002"/>
    <n v="119.1585"/>
    <n v="51.238500000000002"/>
  </r>
  <r>
    <s v="ORD-001405"/>
    <x v="21"/>
    <s v="SKU-0038"/>
    <n v="2"/>
    <n v="100.1"/>
    <n v="0.1"/>
    <n v="0"/>
    <x v="0"/>
    <x v="2"/>
    <s v="Corporate"/>
    <x v="0"/>
    <s v="CUST-1051"/>
    <s v="Gel Pen Set"/>
    <x v="4"/>
    <n v="41.96"/>
    <n v="100.1"/>
    <n v="200.2"/>
    <n v="20.02"/>
    <n v="180.17999999999998"/>
    <n v="83.92"/>
    <n v="96.259999999999977"/>
    <n v="180.17999999999998"/>
    <n v="96.259999999999977"/>
  </r>
  <r>
    <s v="ORD-001433"/>
    <x v="21"/>
    <s v="SKU-0053"/>
    <n v="3"/>
    <n v="80.63"/>
    <n v="0.05"/>
    <n v="4.99"/>
    <x v="1"/>
    <x v="4"/>
    <s v="Corporate"/>
    <x v="0"/>
    <s v="CUST-1077"/>
    <s v="Reusable Lunch Bag"/>
    <x v="2"/>
    <n v="44.56"/>
    <n v="80.63"/>
    <n v="241.89"/>
    <n v="12.0945"/>
    <n v="229.79549999999998"/>
    <n v="133.68"/>
    <n v="96.115499999999969"/>
    <n v="229.79549999999998"/>
    <n v="96.115499999999969"/>
  </r>
  <r>
    <s v="ORD-001608"/>
    <x v="21"/>
    <s v="SKU-0055"/>
    <n v="4"/>
    <n v="11.86"/>
    <n v="0"/>
    <n v="9.99"/>
    <x v="2"/>
    <x v="1"/>
    <s v="Consumer"/>
    <x v="0"/>
    <s v="CUST-1495"/>
    <s v="Phone Case"/>
    <x v="2"/>
    <n v="4.93"/>
    <n v="11.86"/>
    <n v="47.44"/>
    <n v="0"/>
    <n v="47.44"/>
    <n v="19.72"/>
    <n v="27.72"/>
    <n v="47.44"/>
    <n v="27.72"/>
  </r>
  <r>
    <s v="ORD-001654"/>
    <x v="21"/>
    <s v="SKU-0036"/>
    <n v="1"/>
    <n v="56"/>
    <n v="0.15"/>
    <n v="4.99"/>
    <x v="2"/>
    <x v="0"/>
    <s v="Small Business"/>
    <x v="0"/>
    <s v="CUST-1594"/>
    <s v="Stretching Strap"/>
    <x v="3"/>
    <n v="37.14"/>
    <n v="56"/>
    <n v="56"/>
    <n v="8.4"/>
    <n v="47.6"/>
    <n v="37.14"/>
    <n v="10.46"/>
    <n v="47.6"/>
    <n v="10.46"/>
  </r>
  <r>
    <s v="ORD-001720"/>
    <x v="21"/>
    <s v="SKU-0010"/>
    <n v="3"/>
    <n v="20.7"/>
    <n v="0.05"/>
    <n v="0"/>
    <x v="1"/>
    <x v="4"/>
    <s v="Corporate"/>
    <x v="0"/>
    <s v="CUST-1371"/>
    <s v="Throw Blanket"/>
    <x v="1"/>
    <n v="8.5299999999999994"/>
    <n v="20.7"/>
    <n v="62.099999999999994"/>
    <n v="3.105"/>
    <n v="58.994999999999997"/>
    <n v="25.589999999999996"/>
    <n v="33.405000000000001"/>
    <n v="58.994999999999997"/>
    <n v="33.405000000000001"/>
  </r>
  <r>
    <s v="ORD-001779"/>
    <x v="21"/>
    <s v="SKU-0006"/>
    <n v="1"/>
    <n v="47.77"/>
    <n v="0"/>
    <n v="9.99"/>
    <x v="0"/>
    <x v="1"/>
    <s v="Corporate"/>
    <x v="0"/>
    <s v="CUST-1335"/>
    <s v="Kitchen Scale"/>
    <x v="1"/>
    <n v="21.34"/>
    <n v="47.77"/>
    <n v="47.77"/>
    <n v="0"/>
    <n v="47.77"/>
    <n v="21.34"/>
    <n v="26.430000000000003"/>
    <n v="47.77"/>
    <n v="26.430000000000003"/>
  </r>
  <r>
    <s v="ORD-001811"/>
    <x v="21"/>
    <s v="SKU-0021"/>
    <n v="1"/>
    <n v="23.94"/>
    <n v="0.1"/>
    <n v="4.99"/>
    <x v="1"/>
    <x v="2"/>
    <s v="Small Business"/>
    <x v="0"/>
    <s v="CUST-1249"/>
    <s v="Smart Plug 2-Pack"/>
    <x v="0"/>
    <n v="13.98"/>
    <n v="23.94"/>
    <n v="23.94"/>
    <n v="2.3940000000000001"/>
    <n v="21.545999999999999"/>
    <n v="13.98"/>
    <n v="7.5659999999999989"/>
    <n v="21.545999999999999"/>
    <n v="7.5659999999999989"/>
  </r>
  <r>
    <s v="ORD-001937"/>
    <x v="21"/>
    <s v="SKU-0005"/>
    <n v="3"/>
    <n v="55.2"/>
    <n v="0"/>
    <n v="0"/>
    <x v="2"/>
    <x v="1"/>
    <s v="Consumer"/>
    <x v="0"/>
    <s v="CUST-1168"/>
    <s v="Glass Food Containers"/>
    <x v="1"/>
    <n v="25.85"/>
    <n v="55.2"/>
    <n v="165.60000000000002"/>
    <n v="0"/>
    <n v="165.60000000000002"/>
    <n v="77.550000000000011"/>
    <n v="88.050000000000011"/>
    <n v="165.60000000000002"/>
    <n v="88.050000000000011"/>
  </r>
  <r>
    <s v="ORD-001977"/>
    <x v="21"/>
    <s v="SKU-0059"/>
    <n v="2"/>
    <n v="31.55"/>
    <n v="0.1"/>
    <n v="4.99"/>
    <x v="1"/>
    <x v="3"/>
    <s v="Small Business"/>
    <x v="0"/>
    <s v="CUST-1551"/>
    <s v="Packing Cubes"/>
    <x v="2"/>
    <n v="18.04"/>
    <n v="31.55"/>
    <n v="63.1"/>
    <n v="6.3100000000000005"/>
    <n v="56.79"/>
    <n v="36.08"/>
    <n v="20.71"/>
    <n v="56.79"/>
    <n v="20.71"/>
  </r>
  <r>
    <s v="ORD-002302"/>
    <x v="21"/>
    <s v="SKU-0019"/>
    <n v="2"/>
    <n v="29.49"/>
    <n v="0.1"/>
    <n v="6.99"/>
    <x v="2"/>
    <x v="4"/>
    <s v="Corporate"/>
    <x v="0"/>
    <s v="CUST-1338"/>
    <s v="Webcam HD"/>
    <x v="0"/>
    <n v="13.03"/>
    <n v="29.49"/>
    <n v="58.98"/>
    <n v="5.8979999999999997"/>
    <n v="53.081999999999994"/>
    <n v="26.06"/>
    <n v="27.021999999999995"/>
    <n v="53.081999999999994"/>
    <n v="27.021999999999995"/>
  </r>
  <r>
    <s v="ORD-002332"/>
    <x v="21"/>
    <s v="SKU-0056"/>
    <n v="2"/>
    <n v="77.760000000000005"/>
    <n v="0"/>
    <n v="0"/>
    <x v="1"/>
    <x v="2"/>
    <s v="Small Business"/>
    <x v="0"/>
    <s v="CUST-1295"/>
    <s v="Keychain Set"/>
    <x v="2"/>
    <n v="44.67"/>
    <n v="77.760000000000005"/>
    <n v="155.52000000000001"/>
    <n v="0"/>
    <n v="155.52000000000001"/>
    <n v="89.34"/>
    <n v="66.180000000000007"/>
    <n v="155.52000000000001"/>
    <n v="66.180000000000007"/>
  </r>
  <r>
    <s v="ORD-001129"/>
    <x v="22"/>
    <s v="SKU-0016"/>
    <n v="2"/>
    <n v="17.66"/>
    <n v="0.05"/>
    <n v="0"/>
    <x v="2"/>
    <x v="1"/>
    <s v="Corporate"/>
    <x v="0"/>
    <s v="CUST-1469"/>
    <s v="Laptop Stand"/>
    <x v="0"/>
    <n v="11.93"/>
    <n v="17.66"/>
    <n v="35.32"/>
    <n v="1.766"/>
    <n v="33.554000000000002"/>
    <n v="23.86"/>
    <n v="9.6940000000000026"/>
    <n v="33.554000000000002"/>
    <n v="9.6940000000000026"/>
  </r>
  <r>
    <s v="ORD-001345"/>
    <x v="22"/>
    <s v="SKU-0046"/>
    <n v="3"/>
    <n v="44.59"/>
    <n v="0.1"/>
    <n v="0"/>
    <x v="1"/>
    <x v="1"/>
    <s v="Corporate"/>
    <x v="0"/>
    <s v="CUST-1353"/>
    <s v="Desktop Calculator"/>
    <x v="4"/>
    <n v="19.489999999999998"/>
    <n v="44.59"/>
    <n v="133.77000000000001"/>
    <n v="13.377000000000002"/>
    <n v="120.393"/>
    <n v="58.47"/>
    <n v="61.923000000000002"/>
    <n v="120.393"/>
    <n v="61.923000000000002"/>
  </r>
  <r>
    <s v="ORD-001463"/>
    <x v="22"/>
    <s v="SKU-0005"/>
    <n v="1"/>
    <n v="55.2"/>
    <n v="0"/>
    <n v="4.99"/>
    <x v="2"/>
    <x v="4"/>
    <s v="Small Business"/>
    <x v="0"/>
    <s v="CUST-1321"/>
    <s v="Glass Food Containers"/>
    <x v="1"/>
    <n v="25.85"/>
    <n v="55.2"/>
    <n v="55.2"/>
    <n v="0"/>
    <n v="55.2"/>
    <n v="25.85"/>
    <n v="29.35"/>
    <n v="55.2"/>
    <n v="29.35"/>
  </r>
  <r>
    <s v="ORD-001580"/>
    <x v="22"/>
    <s v="SKU-0045"/>
    <n v="2"/>
    <n v="24.86"/>
    <n v="0"/>
    <n v="0"/>
    <x v="2"/>
    <x v="1"/>
    <s v="Corporate"/>
    <x v="0"/>
    <s v="CUST-1457"/>
    <s v="Sticky Note Bundle"/>
    <x v="4"/>
    <n v="16.329999999999998"/>
    <n v="24.86"/>
    <n v="49.72"/>
    <n v="0"/>
    <n v="49.72"/>
    <n v="32.659999999999997"/>
    <n v="17.060000000000002"/>
    <n v="49.72"/>
    <n v="17.060000000000002"/>
  </r>
  <r>
    <s v="ORD-002413"/>
    <x v="22"/>
    <s v="SKU-0029"/>
    <n v="4"/>
    <n v="79.47"/>
    <n v="0.1"/>
    <n v="6.99"/>
    <x v="2"/>
    <x v="4"/>
    <s v="Small Business"/>
    <x v="0"/>
    <s v="CUST-1592"/>
    <s v="Adjustable Dumbbell"/>
    <x v="3"/>
    <n v="38"/>
    <n v="79.47"/>
    <n v="317.88"/>
    <n v="31.788"/>
    <n v="286.09199999999998"/>
    <n v="152"/>
    <n v="134.09199999999998"/>
    <n v="286.09199999999998"/>
    <n v="134.09199999999998"/>
  </r>
  <r>
    <s v="ORD-000246"/>
    <x v="23"/>
    <s v="SKU-0058"/>
    <n v="1"/>
    <n v="11.57"/>
    <n v="0.05"/>
    <n v="0"/>
    <x v="2"/>
    <x v="1"/>
    <s v="Small Business"/>
    <x v="0"/>
    <s v="CUST-1069"/>
    <s v="Card Wallet"/>
    <x v="2"/>
    <n v="6.42"/>
    <n v="11.57"/>
    <n v="11.57"/>
    <n v="0.57850000000000001"/>
    <n v="10.9915"/>
    <n v="6.42"/>
    <n v="4.5715000000000003"/>
    <n v="10.9915"/>
    <n v="4.5715000000000003"/>
  </r>
  <r>
    <s v="ORD-000809"/>
    <x v="23"/>
    <s v="SKU-0011"/>
    <n v="1"/>
    <n v="49.34"/>
    <n v="0"/>
    <n v="0"/>
    <x v="0"/>
    <x v="0"/>
    <s v="Small Business"/>
    <x v="0"/>
    <s v="CUST-1407"/>
    <s v="French Press"/>
    <x v="1"/>
    <n v="24.06"/>
    <n v="49.34"/>
    <n v="49.34"/>
    <n v="0"/>
    <n v="49.34"/>
    <n v="24.06"/>
    <n v="25.280000000000005"/>
    <n v="49.34"/>
    <n v="25.280000000000005"/>
  </r>
  <r>
    <s v="ORD-000923"/>
    <x v="23"/>
    <s v="SKU-0021"/>
    <n v="3"/>
    <n v="23.94"/>
    <n v="0"/>
    <n v="6.99"/>
    <x v="2"/>
    <x v="4"/>
    <s v="Corporate"/>
    <x v="0"/>
    <s v="CUST-1294"/>
    <s v="Smart Plug 2-Pack"/>
    <x v="0"/>
    <n v="13.98"/>
    <n v="23.94"/>
    <n v="71.820000000000007"/>
    <n v="0"/>
    <n v="71.820000000000007"/>
    <n v="41.94"/>
    <n v="29.88000000000001"/>
    <n v="71.820000000000007"/>
    <n v="29.88000000000001"/>
  </r>
  <r>
    <s v="ORD-001886"/>
    <x v="23"/>
    <s v="SKU-0040"/>
    <n v="5"/>
    <n v="30.05"/>
    <n v="0"/>
    <n v="6.99"/>
    <x v="2"/>
    <x v="1"/>
    <s v="Small Business"/>
    <x v="0"/>
    <s v="CUST-1201"/>
    <s v="Laptop Sleeve"/>
    <x v="4"/>
    <n v="17.329999999999998"/>
    <n v="30.05"/>
    <n v="150.25"/>
    <n v="0"/>
    <n v="150.25"/>
    <n v="86.649999999999991"/>
    <n v="63.600000000000009"/>
    <n v="150.25"/>
    <n v="63.600000000000009"/>
  </r>
  <r>
    <s v="ORD-001951"/>
    <x v="23"/>
    <s v="SKU-0057"/>
    <n v="2"/>
    <n v="60.42"/>
    <n v="0.2"/>
    <n v="0"/>
    <x v="2"/>
    <x v="2"/>
    <s v="Corporate"/>
    <x v="0"/>
    <s v="CUST-1170"/>
    <s v="Crossbody Bag"/>
    <x v="2"/>
    <n v="25.69"/>
    <n v="60.42"/>
    <n v="120.84"/>
    <n v="24.168000000000003"/>
    <n v="96.671999999999997"/>
    <n v="51.38"/>
    <n v="45.291999999999994"/>
    <n v="96.671999999999997"/>
    <n v="45.291999999999994"/>
  </r>
  <r>
    <s v="ORD-002406"/>
    <x v="23"/>
    <s v="SKU-0052"/>
    <n v="3"/>
    <n v="33.19"/>
    <n v="0.1"/>
    <n v="0"/>
    <x v="2"/>
    <x v="2"/>
    <s v="Corporate"/>
    <x v="0"/>
    <s v="CUST-1444"/>
    <s v="Sunglasses"/>
    <x v="2"/>
    <n v="18.73"/>
    <n v="33.19"/>
    <n v="99.57"/>
    <n v="9.9570000000000007"/>
    <n v="89.613"/>
    <n v="56.19"/>
    <n v="33.423000000000002"/>
    <n v="89.613"/>
    <n v="33.423000000000002"/>
  </r>
  <r>
    <s v="ORD-000364"/>
    <x v="24"/>
    <s v="SKU-0049"/>
    <n v="1"/>
    <n v="93.35"/>
    <n v="0"/>
    <n v="9.99"/>
    <x v="1"/>
    <x v="2"/>
    <s v="Corporate"/>
    <x v="1"/>
    <s v="CUST-1521"/>
    <s v="Canvas Tote Bag"/>
    <x v="2"/>
    <n v="39.76"/>
    <n v="93.35"/>
    <n v="93.35"/>
    <n v="0"/>
    <n v="93.35"/>
    <n v="39.76"/>
    <n v="53.589999999999996"/>
    <n v="0"/>
    <n v="0"/>
  </r>
  <r>
    <s v="ORD-000475"/>
    <x v="24"/>
    <s v="SKU-0042"/>
    <n v="1"/>
    <n v="50.17"/>
    <n v="0.2"/>
    <n v="4.99"/>
    <x v="2"/>
    <x v="0"/>
    <s v="Corporate"/>
    <x v="0"/>
    <s v="CUST-1201"/>
    <s v="Document Folder Set"/>
    <x v="4"/>
    <n v="28.8"/>
    <n v="50.17"/>
    <n v="50.17"/>
    <n v="10.034000000000001"/>
    <n v="40.136000000000003"/>
    <n v="28.8"/>
    <n v="11.336000000000002"/>
    <n v="40.136000000000003"/>
    <n v="11.336000000000002"/>
  </r>
  <r>
    <s v="ORD-000915"/>
    <x v="24"/>
    <s v="SKU-0047"/>
    <n v="2"/>
    <n v="36.47"/>
    <n v="0"/>
    <n v="0"/>
    <x v="0"/>
    <x v="2"/>
    <s v="Small Business"/>
    <x v="0"/>
    <s v="CUST-1478"/>
    <s v="Printer Paper Ream"/>
    <x v="4"/>
    <n v="21.05"/>
    <n v="36.47"/>
    <n v="72.94"/>
    <n v="0"/>
    <n v="72.94"/>
    <n v="42.1"/>
    <n v="30.839999999999996"/>
    <n v="72.94"/>
    <n v="30.839999999999996"/>
  </r>
  <r>
    <s v="ORD-001350"/>
    <x v="24"/>
    <s v="SKU-0035"/>
    <n v="1"/>
    <n v="26.35"/>
    <n v="0"/>
    <n v="0"/>
    <x v="1"/>
    <x v="0"/>
    <s v="Consumer"/>
    <x v="0"/>
    <s v="CUST-1277"/>
    <s v="Massage Ball"/>
    <x v="3"/>
    <n v="13.28"/>
    <n v="26.35"/>
    <n v="26.35"/>
    <n v="0"/>
    <n v="26.35"/>
    <n v="13.28"/>
    <n v="13.070000000000002"/>
    <n v="26.35"/>
    <n v="13.070000000000002"/>
  </r>
  <r>
    <s v="ORD-001781"/>
    <x v="24"/>
    <s v="SKU-0014"/>
    <n v="4"/>
    <n v="74.41"/>
    <n v="0.1"/>
    <n v="0"/>
    <x v="1"/>
    <x v="4"/>
    <s v="Small Business"/>
    <x v="0"/>
    <s v="CUST-1537"/>
    <s v="USB-C Charging Cable"/>
    <x v="0"/>
    <n v="33.549999999999997"/>
    <n v="74.41"/>
    <n v="297.64"/>
    <n v="29.763999999999999"/>
    <n v="267.87599999999998"/>
    <n v="134.19999999999999"/>
    <n v="133.67599999999999"/>
    <n v="267.87599999999998"/>
    <n v="133.67599999999999"/>
  </r>
  <r>
    <s v="ORD-002225"/>
    <x v="24"/>
    <s v="SKU-0058"/>
    <n v="4"/>
    <n v="11.57"/>
    <n v="0"/>
    <n v="0"/>
    <x v="1"/>
    <x v="3"/>
    <s v="Consumer"/>
    <x v="0"/>
    <s v="CUST-1169"/>
    <s v="Card Wallet"/>
    <x v="2"/>
    <n v="6.42"/>
    <n v="11.57"/>
    <n v="46.28"/>
    <n v="0"/>
    <n v="46.28"/>
    <n v="25.68"/>
    <n v="20.6"/>
    <n v="46.28"/>
    <n v="20.6"/>
  </r>
  <r>
    <s v="ORD-000017"/>
    <x v="25"/>
    <s v="SKU-0057"/>
    <n v="3"/>
    <n v="60.42"/>
    <n v="0"/>
    <n v="6.99"/>
    <x v="2"/>
    <x v="0"/>
    <s v="Consumer"/>
    <x v="0"/>
    <s v="CUST-1346"/>
    <s v="Crossbody Bag"/>
    <x v="2"/>
    <n v="25.69"/>
    <n v="60.42"/>
    <n v="181.26"/>
    <n v="0"/>
    <n v="181.26"/>
    <n v="77.070000000000007"/>
    <n v="104.18999999999998"/>
    <n v="181.26"/>
    <n v="104.18999999999998"/>
  </r>
  <r>
    <s v="ORD-000722"/>
    <x v="25"/>
    <s v="SKU-0051"/>
    <n v="5"/>
    <n v="50.46"/>
    <n v="0"/>
    <n v="9.99"/>
    <x v="0"/>
    <x v="1"/>
    <s v="Consumer"/>
    <x v="0"/>
    <s v="CUST-1580"/>
    <s v="Compact Umbrella"/>
    <x v="2"/>
    <n v="23.03"/>
    <n v="50.46"/>
    <n v="252.3"/>
    <n v="0"/>
    <n v="252.3"/>
    <n v="115.15"/>
    <n v="137.15"/>
    <n v="252.3"/>
    <n v="137.15"/>
  </r>
  <r>
    <s v="ORD-001340"/>
    <x v="25"/>
    <s v="SKU-0029"/>
    <n v="3"/>
    <n v="79.47"/>
    <n v="0"/>
    <n v="0"/>
    <x v="1"/>
    <x v="3"/>
    <s v="Corporate"/>
    <x v="0"/>
    <s v="CUST-1118"/>
    <s v="Adjustable Dumbbell"/>
    <x v="3"/>
    <n v="38"/>
    <n v="79.47"/>
    <n v="238.41"/>
    <n v="0"/>
    <n v="238.41"/>
    <n v="114"/>
    <n v="124.41"/>
    <n v="238.41"/>
    <n v="124.41"/>
  </r>
  <r>
    <s v="ORD-002266"/>
    <x v="25"/>
    <s v="SKU-0029"/>
    <n v="2"/>
    <n v="79.47"/>
    <n v="0.1"/>
    <n v="6.99"/>
    <x v="1"/>
    <x v="4"/>
    <s v="Consumer"/>
    <x v="0"/>
    <s v="CUST-1111"/>
    <s v="Adjustable Dumbbell"/>
    <x v="3"/>
    <n v="38"/>
    <n v="79.47"/>
    <n v="158.94"/>
    <n v="15.894"/>
    <n v="143.04599999999999"/>
    <n v="76"/>
    <n v="67.045999999999992"/>
    <n v="143.04599999999999"/>
    <n v="67.045999999999992"/>
  </r>
  <r>
    <s v="ORD-002433"/>
    <x v="25"/>
    <s v="SKU-0002"/>
    <n v="1"/>
    <n v="73.180000000000007"/>
    <n v="0"/>
    <n v="0"/>
    <x v="1"/>
    <x v="0"/>
    <s v="Small Business"/>
    <x v="0"/>
    <s v="CUST-1550"/>
    <s v="Insulated Water Bottle"/>
    <x v="1"/>
    <n v="37"/>
    <n v="73.180000000000007"/>
    <n v="73.180000000000007"/>
    <n v="0"/>
    <n v="73.180000000000007"/>
    <n v="37"/>
    <n v="36.180000000000007"/>
    <n v="73.180000000000007"/>
    <n v="36.180000000000007"/>
  </r>
  <r>
    <s v="ORD-002499"/>
    <x v="25"/>
    <s v="SKU-0052"/>
    <n v="2"/>
    <n v="33.19"/>
    <n v="0.1"/>
    <n v="6.99"/>
    <x v="1"/>
    <x v="3"/>
    <s v="Small Business"/>
    <x v="0"/>
    <s v="CUST-1079"/>
    <s v="Sunglasses"/>
    <x v="2"/>
    <n v="18.73"/>
    <n v="33.19"/>
    <n v="66.38"/>
    <n v="6.6379999999999999"/>
    <n v="59.741999999999997"/>
    <n v="37.46"/>
    <n v="22.281999999999996"/>
    <n v="59.741999999999997"/>
    <n v="22.281999999999996"/>
  </r>
  <r>
    <s v="ORD-000483"/>
    <x v="26"/>
    <s v="SKU-0060"/>
    <n v="2"/>
    <n v="54.93"/>
    <n v="0"/>
    <n v="4.99"/>
    <x v="0"/>
    <x v="2"/>
    <s v="Corporate"/>
    <x v="0"/>
    <s v="CUST-1072"/>
    <s v="Luggage Tag Set"/>
    <x v="2"/>
    <n v="31.07"/>
    <n v="54.93"/>
    <n v="109.86"/>
    <n v="0"/>
    <n v="109.86"/>
    <n v="62.14"/>
    <n v="47.72"/>
    <n v="109.86"/>
    <n v="47.72"/>
  </r>
  <r>
    <s v="ORD-000534"/>
    <x v="26"/>
    <s v="SKU-0026"/>
    <n v="2"/>
    <n v="41.81"/>
    <n v="0.1"/>
    <n v="0"/>
    <x v="2"/>
    <x v="4"/>
    <s v="Corporate"/>
    <x v="0"/>
    <s v="CUST-1347"/>
    <s v="Resistance Band Kit"/>
    <x v="3"/>
    <n v="22.64"/>
    <n v="41.81"/>
    <n v="83.62"/>
    <n v="8.3620000000000001"/>
    <n v="75.25800000000001"/>
    <n v="45.28"/>
    <n v="29.978000000000009"/>
    <n v="75.25800000000001"/>
    <n v="29.978000000000009"/>
  </r>
  <r>
    <s v="ORD-000993"/>
    <x v="26"/>
    <s v="SKU-0007"/>
    <n v="2"/>
    <n v="12.76"/>
    <n v="0.1"/>
    <n v="0"/>
    <x v="2"/>
    <x v="2"/>
    <s v="Small Business"/>
    <x v="0"/>
    <s v="CUST-1599"/>
    <s v="Cotton Bath Towels"/>
    <x v="1"/>
    <n v="7.24"/>
    <n v="12.76"/>
    <n v="25.52"/>
    <n v="2.552"/>
    <n v="22.968"/>
    <n v="14.48"/>
    <n v="8.4879999999999995"/>
    <n v="22.968"/>
    <n v="8.4879999999999995"/>
  </r>
  <r>
    <s v="ORD-001555"/>
    <x v="26"/>
    <s v="SKU-0009"/>
    <n v="1"/>
    <n v="79.31"/>
    <n v="0"/>
    <n v="9.99"/>
    <x v="2"/>
    <x v="1"/>
    <s v="Small Business"/>
    <x v="0"/>
    <s v="CUST-1191"/>
    <s v="Storage Bin Set"/>
    <x v="1"/>
    <n v="36.44"/>
    <n v="79.31"/>
    <n v="79.31"/>
    <n v="0"/>
    <n v="79.31"/>
    <n v="36.44"/>
    <n v="42.870000000000005"/>
    <n v="79.31"/>
    <n v="42.870000000000005"/>
  </r>
  <r>
    <s v="ORD-001872"/>
    <x v="26"/>
    <s v="SKU-0060"/>
    <n v="1"/>
    <n v="54.93"/>
    <n v="0.1"/>
    <n v="9.99"/>
    <x v="0"/>
    <x v="2"/>
    <s v="Consumer"/>
    <x v="0"/>
    <s v="CUST-1358"/>
    <s v="Luggage Tag Set"/>
    <x v="2"/>
    <n v="31.07"/>
    <n v="54.93"/>
    <n v="54.93"/>
    <n v="5.4930000000000003"/>
    <n v="49.436999999999998"/>
    <n v="31.07"/>
    <n v="18.366999999999997"/>
    <n v="49.436999999999998"/>
    <n v="18.366999999999997"/>
  </r>
  <r>
    <s v="ORD-002162"/>
    <x v="26"/>
    <s v="SKU-0041"/>
    <n v="2"/>
    <n v="76.3"/>
    <n v="0"/>
    <n v="0"/>
    <x v="2"/>
    <x v="1"/>
    <s v="Corporate"/>
    <x v="0"/>
    <s v="CUST-1187"/>
    <s v="Whiteboard Planner"/>
    <x v="4"/>
    <n v="33.700000000000003"/>
    <n v="76.3"/>
    <n v="152.6"/>
    <n v="0"/>
    <n v="152.6"/>
    <n v="67.400000000000006"/>
    <n v="85.199999999999989"/>
    <n v="152.6"/>
    <n v="85.199999999999989"/>
  </r>
  <r>
    <s v="ORD-002353"/>
    <x v="26"/>
    <s v="SKU-0039"/>
    <n v="1"/>
    <n v="12.74"/>
    <n v="0"/>
    <n v="0"/>
    <x v="1"/>
    <x v="2"/>
    <s v="Corporate"/>
    <x v="0"/>
    <s v="CUST-1570"/>
    <s v="Desk Organizer"/>
    <x v="4"/>
    <n v="5.81"/>
    <n v="12.74"/>
    <n v="12.74"/>
    <n v="0"/>
    <n v="12.74"/>
    <n v="5.81"/>
    <n v="6.9300000000000006"/>
    <n v="12.74"/>
    <n v="6.9300000000000006"/>
  </r>
  <r>
    <s v="ORD-001693"/>
    <x v="27"/>
    <s v="SKU-0057"/>
    <n v="3"/>
    <n v="60.42"/>
    <n v="0"/>
    <n v="0"/>
    <x v="1"/>
    <x v="2"/>
    <s v="Consumer"/>
    <x v="0"/>
    <s v="CUST-1250"/>
    <s v="Crossbody Bag"/>
    <x v="2"/>
    <n v="25.69"/>
    <n v="60.42"/>
    <n v="181.26"/>
    <n v="0"/>
    <n v="181.26"/>
    <n v="77.070000000000007"/>
    <n v="104.18999999999998"/>
    <n v="181.26"/>
    <n v="104.18999999999998"/>
  </r>
  <r>
    <s v="ORD-001696"/>
    <x v="27"/>
    <s v="SKU-0048"/>
    <n v="1"/>
    <n v="12.2"/>
    <n v="0.05"/>
    <n v="9.99"/>
    <x v="1"/>
    <x v="3"/>
    <s v="Consumer"/>
    <x v="0"/>
    <s v="CUST-1376"/>
    <s v="Index Card Pack"/>
    <x v="4"/>
    <n v="7.14"/>
    <n v="12.2"/>
    <n v="12.2"/>
    <n v="0.61"/>
    <n v="11.59"/>
    <n v="7.14"/>
    <n v="4.45"/>
    <n v="11.59"/>
    <n v="4.45"/>
  </r>
  <r>
    <s v="ORD-001866"/>
    <x v="27"/>
    <s v="SKU-0039"/>
    <n v="1"/>
    <n v="12.74"/>
    <n v="0"/>
    <n v="0"/>
    <x v="2"/>
    <x v="1"/>
    <s v="Consumer"/>
    <x v="0"/>
    <s v="CUST-1165"/>
    <s v="Desk Organizer"/>
    <x v="4"/>
    <n v="5.81"/>
    <n v="12.74"/>
    <n v="12.74"/>
    <n v="0"/>
    <n v="12.74"/>
    <n v="5.81"/>
    <n v="6.9300000000000006"/>
    <n v="12.74"/>
    <n v="6.9300000000000006"/>
  </r>
  <r>
    <s v="ORD-001905"/>
    <x v="27"/>
    <s v="SKU-0019"/>
    <n v="2"/>
    <n v="29.49"/>
    <n v="0"/>
    <n v="0"/>
    <x v="0"/>
    <x v="4"/>
    <s v="Small Business"/>
    <x v="0"/>
    <s v="CUST-1256"/>
    <s v="Webcam HD"/>
    <x v="0"/>
    <n v="13.03"/>
    <n v="29.49"/>
    <n v="58.98"/>
    <n v="0"/>
    <n v="58.98"/>
    <n v="26.06"/>
    <n v="32.92"/>
    <n v="58.98"/>
    <n v="32.92"/>
  </r>
  <r>
    <s v="ORD-002191"/>
    <x v="27"/>
    <s v="SKU-0060"/>
    <n v="2"/>
    <n v="54.93"/>
    <n v="0"/>
    <n v="0"/>
    <x v="2"/>
    <x v="0"/>
    <s v="Corporate"/>
    <x v="2"/>
    <s v="CUST-1453"/>
    <s v="Luggage Tag Set"/>
    <x v="2"/>
    <n v="31.07"/>
    <n v="54.93"/>
    <n v="109.86"/>
    <n v="0"/>
    <n v="109.86"/>
    <n v="62.14"/>
    <n v="47.72"/>
    <n v="0"/>
    <n v="0"/>
  </r>
  <r>
    <s v="ORD-002308"/>
    <x v="27"/>
    <s v="SKU-0022"/>
    <n v="2"/>
    <n v="32.130000000000003"/>
    <n v="0"/>
    <n v="0"/>
    <x v="0"/>
    <x v="3"/>
    <s v="Consumer"/>
    <x v="0"/>
    <s v="CUST-1091"/>
    <s v="USB-C Hub"/>
    <x v="0"/>
    <n v="21.59"/>
    <n v="32.130000000000003"/>
    <n v="64.260000000000005"/>
    <n v="0"/>
    <n v="64.260000000000005"/>
    <n v="43.18"/>
    <n v="21.080000000000005"/>
    <n v="64.260000000000005"/>
    <n v="21.080000000000005"/>
  </r>
  <r>
    <s v="ORD-000444"/>
    <x v="28"/>
    <s v="SKU-0031"/>
    <n v="3"/>
    <n v="74.72"/>
    <n v="0.1"/>
    <n v="6.99"/>
    <x v="0"/>
    <x v="4"/>
    <s v="Small Business"/>
    <x v="0"/>
    <s v="CUST-1144"/>
    <s v="Fitness Tracker Strap"/>
    <x v="3"/>
    <n v="36.28"/>
    <n v="74.72"/>
    <n v="224.16"/>
    <n v="22.416"/>
    <n v="201.744"/>
    <n v="108.84"/>
    <n v="92.903999999999996"/>
    <n v="201.744"/>
    <n v="92.903999999999996"/>
  </r>
  <r>
    <s v="ORD-000836"/>
    <x v="28"/>
    <s v="SKU-0007"/>
    <n v="1"/>
    <n v="12.76"/>
    <n v="0"/>
    <n v="4.99"/>
    <x v="1"/>
    <x v="1"/>
    <s v="Corporate"/>
    <x v="1"/>
    <s v="CUST-1123"/>
    <s v="Cotton Bath Towels"/>
    <x v="1"/>
    <n v="7.24"/>
    <n v="12.76"/>
    <n v="12.76"/>
    <n v="0"/>
    <n v="12.76"/>
    <n v="7.24"/>
    <n v="5.52"/>
    <n v="0"/>
    <n v="0"/>
  </r>
  <r>
    <s v="ORD-001281"/>
    <x v="28"/>
    <s v="SKU-0056"/>
    <n v="4"/>
    <n v="77.760000000000005"/>
    <n v="0"/>
    <n v="9.99"/>
    <x v="2"/>
    <x v="1"/>
    <s v="Corporate"/>
    <x v="0"/>
    <s v="CUST-1492"/>
    <s v="Keychain Set"/>
    <x v="2"/>
    <n v="44.67"/>
    <n v="77.760000000000005"/>
    <n v="311.04000000000002"/>
    <n v="0"/>
    <n v="311.04000000000002"/>
    <n v="178.68"/>
    <n v="132.36000000000001"/>
    <n v="311.04000000000002"/>
    <n v="132.36000000000001"/>
  </r>
  <r>
    <s v="ORD-001882"/>
    <x v="28"/>
    <s v="SKU-0025"/>
    <n v="1"/>
    <n v="30.89"/>
    <n v="0"/>
    <n v="6.99"/>
    <x v="1"/>
    <x v="4"/>
    <s v="Consumer"/>
    <x v="0"/>
    <s v="CUST-1490"/>
    <s v="Yoga Mat"/>
    <x v="3"/>
    <n v="13.41"/>
    <n v="30.89"/>
    <n v="30.89"/>
    <n v="0"/>
    <n v="30.89"/>
    <n v="13.41"/>
    <n v="17.48"/>
    <n v="30.89"/>
    <n v="17.48"/>
  </r>
  <r>
    <s v="ORD-002017"/>
    <x v="28"/>
    <s v="SKU-0022"/>
    <n v="1"/>
    <n v="32.130000000000003"/>
    <n v="0.1"/>
    <n v="0"/>
    <x v="0"/>
    <x v="1"/>
    <s v="Corporate"/>
    <x v="0"/>
    <s v="CUST-1267"/>
    <s v="USB-C Hub"/>
    <x v="0"/>
    <n v="21.59"/>
    <n v="32.130000000000003"/>
    <n v="32.130000000000003"/>
    <n v="3.2130000000000005"/>
    <n v="28.917000000000002"/>
    <n v="21.59"/>
    <n v="7.3270000000000017"/>
    <n v="28.917000000000002"/>
    <n v="7.3270000000000017"/>
  </r>
  <r>
    <s v="ORD-002324"/>
    <x v="28"/>
    <s v="SKU-0049"/>
    <n v="4"/>
    <n v="93.35"/>
    <n v="0"/>
    <n v="4.99"/>
    <x v="0"/>
    <x v="2"/>
    <s v="Consumer"/>
    <x v="0"/>
    <s v="CUST-1551"/>
    <s v="Canvas Tote Bag"/>
    <x v="2"/>
    <n v="39.76"/>
    <n v="93.35"/>
    <n v="373.4"/>
    <n v="0"/>
    <n v="373.4"/>
    <n v="159.04"/>
    <n v="214.35999999999999"/>
    <n v="373.4"/>
    <n v="214.35999999999999"/>
  </r>
  <r>
    <s v="ORD-000639"/>
    <x v="29"/>
    <s v="SKU-0060"/>
    <n v="2"/>
    <n v="54.93"/>
    <n v="0.1"/>
    <n v="0"/>
    <x v="0"/>
    <x v="0"/>
    <s v="Small Business"/>
    <x v="0"/>
    <s v="CUST-1121"/>
    <s v="Luggage Tag Set"/>
    <x v="2"/>
    <n v="31.07"/>
    <n v="54.93"/>
    <n v="109.86"/>
    <n v="10.986000000000001"/>
    <n v="98.873999999999995"/>
    <n v="62.14"/>
    <n v="36.733999999999995"/>
    <n v="98.873999999999995"/>
    <n v="36.733999999999995"/>
  </r>
  <r>
    <s v="ORD-000869"/>
    <x v="29"/>
    <s v="SKU-0060"/>
    <n v="3"/>
    <n v="54.93"/>
    <n v="0"/>
    <n v="0"/>
    <x v="2"/>
    <x v="4"/>
    <s v="Corporate"/>
    <x v="0"/>
    <s v="CUST-1000"/>
    <s v="Luggage Tag Set"/>
    <x v="2"/>
    <n v="31.07"/>
    <n v="54.93"/>
    <n v="164.79"/>
    <n v="0"/>
    <n v="164.79"/>
    <n v="93.210000000000008"/>
    <n v="71.579999999999984"/>
    <n v="164.79"/>
    <n v="71.579999999999984"/>
  </r>
  <r>
    <s v="ORD-001666"/>
    <x v="29"/>
    <s v="SKU-0033"/>
    <n v="1"/>
    <n v="72.08"/>
    <n v="0.05"/>
    <n v="9.99"/>
    <x v="2"/>
    <x v="4"/>
    <s v="Corporate"/>
    <x v="0"/>
    <s v="CUST-1501"/>
    <s v="Training Cone Set"/>
    <x v="3"/>
    <n v="45"/>
    <n v="72.08"/>
    <n v="72.08"/>
    <n v="3.6040000000000001"/>
    <n v="68.475999999999999"/>
    <n v="45"/>
    <n v="23.475999999999999"/>
    <n v="68.475999999999999"/>
    <n v="23.475999999999999"/>
  </r>
  <r>
    <s v="ORD-002023"/>
    <x v="29"/>
    <s v="SKU-0055"/>
    <n v="1"/>
    <n v="11.86"/>
    <n v="0.05"/>
    <n v="6.99"/>
    <x v="1"/>
    <x v="1"/>
    <s v="Small Business"/>
    <x v="0"/>
    <s v="CUST-1265"/>
    <s v="Phone Case"/>
    <x v="2"/>
    <n v="4.93"/>
    <n v="11.86"/>
    <n v="11.86"/>
    <n v="0.59299999999999997"/>
    <n v="11.266999999999999"/>
    <n v="4.93"/>
    <n v="6.3369999999999997"/>
    <n v="11.266999999999999"/>
    <n v="6.3369999999999997"/>
  </r>
  <r>
    <s v="ORD-000013"/>
    <x v="30"/>
    <s v="SKU-0012"/>
    <n v="1"/>
    <n v="81.14"/>
    <n v="0"/>
    <n v="0"/>
    <x v="2"/>
    <x v="3"/>
    <s v="Consumer"/>
    <x v="0"/>
    <s v="CUST-1574"/>
    <s v="Portable Blender"/>
    <x v="1"/>
    <n v="34.53"/>
    <n v="81.14"/>
    <n v="81.14"/>
    <n v="0"/>
    <n v="81.14"/>
    <n v="34.53"/>
    <n v="46.61"/>
    <n v="81.14"/>
    <n v="46.61"/>
  </r>
  <r>
    <s v="ORD-000042"/>
    <x v="30"/>
    <s v="SKU-0013"/>
    <n v="2"/>
    <n v="46.87"/>
    <n v="0"/>
    <n v="4.99"/>
    <x v="0"/>
    <x v="4"/>
    <s v="Consumer"/>
    <x v="0"/>
    <s v="CUST-1371"/>
    <s v="Wireless Earbuds"/>
    <x v="0"/>
    <n v="21.33"/>
    <n v="46.87"/>
    <n v="93.74"/>
    <n v="0"/>
    <n v="93.74"/>
    <n v="42.66"/>
    <n v="51.08"/>
    <n v="93.74"/>
    <n v="51.08"/>
  </r>
  <r>
    <s v="ORD-000789"/>
    <x v="30"/>
    <s v="SKU-0053"/>
    <n v="2"/>
    <n v="80.63"/>
    <n v="0"/>
    <n v="0"/>
    <x v="0"/>
    <x v="2"/>
    <s v="Consumer"/>
    <x v="0"/>
    <s v="CUST-1250"/>
    <s v="Reusable Lunch Bag"/>
    <x v="2"/>
    <n v="44.56"/>
    <n v="80.63"/>
    <n v="161.26"/>
    <n v="0"/>
    <n v="161.26"/>
    <n v="89.12"/>
    <n v="72.139999999999986"/>
    <n v="161.26"/>
    <n v="72.139999999999986"/>
  </r>
  <r>
    <s v="ORD-000876"/>
    <x v="30"/>
    <s v="SKU-0028"/>
    <n v="3"/>
    <n v="29.71"/>
    <n v="0"/>
    <n v="6.99"/>
    <x v="2"/>
    <x v="4"/>
    <s v="Corporate"/>
    <x v="0"/>
    <s v="CUST-1597"/>
    <s v="Jump Rope"/>
    <x v="3"/>
    <n v="17.55"/>
    <n v="29.71"/>
    <n v="89.13"/>
    <n v="0"/>
    <n v="89.13"/>
    <n v="52.650000000000006"/>
    <n v="36.47999999999999"/>
    <n v="89.13"/>
    <n v="36.47999999999999"/>
  </r>
  <r>
    <s v="ORD-001049"/>
    <x v="30"/>
    <s v="SKU-0026"/>
    <n v="1"/>
    <n v="41.81"/>
    <n v="0.1"/>
    <n v="0"/>
    <x v="2"/>
    <x v="3"/>
    <s v="Consumer"/>
    <x v="0"/>
    <s v="CUST-1538"/>
    <s v="Resistance Band Kit"/>
    <x v="3"/>
    <n v="22.64"/>
    <n v="41.81"/>
    <n v="41.81"/>
    <n v="4.181"/>
    <n v="37.629000000000005"/>
    <n v="22.64"/>
    <n v="14.989000000000004"/>
    <n v="37.629000000000005"/>
    <n v="14.989000000000004"/>
  </r>
  <r>
    <s v="ORD-001416"/>
    <x v="30"/>
    <s v="SKU-0003"/>
    <n v="1"/>
    <n v="11.23"/>
    <n v="0"/>
    <n v="9.99"/>
    <x v="1"/>
    <x v="4"/>
    <s v="Consumer"/>
    <x v="0"/>
    <s v="CUST-1008"/>
    <s v="Nonstick Skillet"/>
    <x v="1"/>
    <n v="6.46"/>
    <n v="11.23"/>
    <n v="11.23"/>
    <n v="0"/>
    <n v="11.23"/>
    <n v="6.46"/>
    <n v="4.7700000000000005"/>
    <n v="11.23"/>
    <n v="4.7700000000000005"/>
  </r>
  <r>
    <s v="ORD-001446"/>
    <x v="30"/>
    <s v="SKU-0057"/>
    <n v="5"/>
    <n v="60.42"/>
    <n v="0"/>
    <n v="6.99"/>
    <x v="2"/>
    <x v="0"/>
    <s v="Small Business"/>
    <x v="0"/>
    <s v="CUST-1237"/>
    <s v="Crossbody Bag"/>
    <x v="2"/>
    <n v="25.69"/>
    <n v="60.42"/>
    <n v="302.10000000000002"/>
    <n v="0"/>
    <n v="302.10000000000002"/>
    <n v="128.45000000000002"/>
    <n v="173.65"/>
    <n v="302.10000000000002"/>
    <n v="173.65"/>
  </r>
  <r>
    <s v="ORD-001570"/>
    <x v="30"/>
    <s v="SKU-0040"/>
    <n v="1"/>
    <n v="30.05"/>
    <n v="0.1"/>
    <n v="6.99"/>
    <x v="1"/>
    <x v="1"/>
    <s v="Small Business"/>
    <x v="1"/>
    <s v="CUST-1080"/>
    <s v="Laptop Sleeve"/>
    <x v="4"/>
    <n v="17.329999999999998"/>
    <n v="30.05"/>
    <n v="30.05"/>
    <n v="3.0050000000000003"/>
    <n v="27.045000000000002"/>
    <n v="17.329999999999998"/>
    <n v="9.7150000000000034"/>
    <n v="0"/>
    <n v="0"/>
  </r>
  <r>
    <s v="ORD-000008"/>
    <x v="31"/>
    <s v="SKU-0037"/>
    <n v="1"/>
    <n v="25.18"/>
    <n v="0.05"/>
    <n v="6.99"/>
    <x v="2"/>
    <x v="2"/>
    <s v="Small Business"/>
    <x v="0"/>
    <s v="CUST-1297"/>
    <s v="Notebook 3-Pack"/>
    <x v="4"/>
    <n v="13.85"/>
    <n v="25.18"/>
    <n v="25.18"/>
    <n v="1.2590000000000001"/>
    <n v="23.920999999999999"/>
    <n v="13.85"/>
    <n v="10.071"/>
    <n v="23.920999999999999"/>
    <n v="10.071"/>
  </r>
  <r>
    <s v="ORD-000092"/>
    <x v="31"/>
    <s v="SKU-0022"/>
    <n v="1"/>
    <n v="32.130000000000003"/>
    <n v="0"/>
    <n v="4.99"/>
    <x v="0"/>
    <x v="2"/>
    <s v="Corporate"/>
    <x v="1"/>
    <s v="CUST-1375"/>
    <s v="USB-C Hub"/>
    <x v="0"/>
    <n v="21.59"/>
    <n v="32.130000000000003"/>
    <n v="32.130000000000003"/>
    <n v="0"/>
    <n v="32.130000000000003"/>
    <n v="21.59"/>
    <n v="10.540000000000003"/>
    <n v="0"/>
    <n v="0"/>
  </r>
  <r>
    <s v="ORD-000546"/>
    <x v="31"/>
    <s v="SKU-0045"/>
    <n v="4"/>
    <n v="24.86"/>
    <n v="0.05"/>
    <n v="6.99"/>
    <x v="1"/>
    <x v="4"/>
    <s v="Consumer"/>
    <x v="0"/>
    <s v="CUST-1556"/>
    <s v="Sticky Note Bundle"/>
    <x v="4"/>
    <n v="16.329999999999998"/>
    <n v="24.86"/>
    <n v="99.44"/>
    <n v="4.9720000000000004"/>
    <n v="94.468000000000004"/>
    <n v="65.319999999999993"/>
    <n v="29.14800000000001"/>
    <n v="94.468000000000004"/>
    <n v="29.14800000000001"/>
  </r>
  <r>
    <s v="ORD-000883"/>
    <x v="31"/>
    <s v="SKU-0032"/>
    <n v="1"/>
    <n v="10.18"/>
    <n v="0.05"/>
    <n v="0"/>
    <x v="1"/>
    <x v="0"/>
    <s v="Small Business"/>
    <x v="0"/>
    <s v="CUST-1046"/>
    <s v="Kettlebell 15 lb"/>
    <x v="3"/>
    <n v="4.42"/>
    <n v="10.18"/>
    <n v="10.18"/>
    <n v="0.50900000000000001"/>
    <n v="9.6709999999999994"/>
    <n v="4.42"/>
    <n v="5.2509999999999994"/>
    <n v="9.6709999999999994"/>
    <n v="5.2509999999999994"/>
  </r>
  <r>
    <s v="ORD-001329"/>
    <x v="31"/>
    <s v="SKU-0027"/>
    <n v="2"/>
    <n v="33.65"/>
    <n v="0.05"/>
    <n v="0"/>
    <x v="0"/>
    <x v="0"/>
    <s v="Small Business"/>
    <x v="0"/>
    <s v="CUST-1257"/>
    <s v="Foam Roller"/>
    <x v="3"/>
    <n v="17.22"/>
    <n v="33.65"/>
    <n v="67.3"/>
    <n v="3.3650000000000002"/>
    <n v="63.934999999999995"/>
    <n v="34.44"/>
    <n v="29.494999999999997"/>
    <n v="63.934999999999995"/>
    <n v="29.494999999999997"/>
  </r>
  <r>
    <s v="ORD-001497"/>
    <x v="31"/>
    <s v="SKU-0008"/>
    <n v="2"/>
    <n v="30.29"/>
    <n v="0.05"/>
    <n v="4.99"/>
    <x v="2"/>
    <x v="4"/>
    <s v="Small Business"/>
    <x v="0"/>
    <s v="CUST-1049"/>
    <s v="LED Desk Lamp"/>
    <x v="1"/>
    <n v="13.1"/>
    <n v="30.29"/>
    <n v="60.58"/>
    <n v="3.0289999999999999"/>
    <n v="57.551000000000002"/>
    <n v="26.2"/>
    <n v="31.351000000000003"/>
    <n v="57.551000000000002"/>
    <n v="31.351000000000003"/>
  </r>
  <r>
    <s v="ORD-002125"/>
    <x v="31"/>
    <s v="SKU-0047"/>
    <n v="2"/>
    <n v="36.47"/>
    <n v="0"/>
    <n v="0"/>
    <x v="0"/>
    <x v="2"/>
    <s v="Corporate"/>
    <x v="0"/>
    <s v="CUST-1589"/>
    <s v="Printer Paper Ream"/>
    <x v="4"/>
    <n v="21.05"/>
    <n v="36.47"/>
    <n v="72.94"/>
    <n v="0"/>
    <n v="72.94"/>
    <n v="42.1"/>
    <n v="30.839999999999996"/>
    <n v="72.94"/>
    <n v="30.839999999999996"/>
  </r>
  <r>
    <s v="ORD-000458"/>
    <x v="32"/>
    <s v="SKU-0021"/>
    <n v="1"/>
    <n v="23.94"/>
    <n v="0.05"/>
    <n v="9.99"/>
    <x v="2"/>
    <x v="0"/>
    <s v="Small Business"/>
    <x v="0"/>
    <s v="CUST-1195"/>
    <s v="Smart Plug 2-Pack"/>
    <x v="0"/>
    <n v="13.98"/>
    <n v="23.94"/>
    <n v="23.94"/>
    <n v="1.1970000000000001"/>
    <n v="22.743000000000002"/>
    <n v="13.98"/>
    <n v="8.7630000000000017"/>
    <n v="22.743000000000002"/>
    <n v="8.7630000000000017"/>
  </r>
  <r>
    <s v="ORD-000649"/>
    <x v="32"/>
    <s v="SKU-0046"/>
    <n v="5"/>
    <n v="44.59"/>
    <n v="0"/>
    <n v="0"/>
    <x v="1"/>
    <x v="0"/>
    <s v="Small Business"/>
    <x v="0"/>
    <s v="CUST-1097"/>
    <s v="Desktop Calculator"/>
    <x v="4"/>
    <n v="19.489999999999998"/>
    <n v="44.59"/>
    <n v="222.95000000000002"/>
    <n v="0"/>
    <n v="222.95000000000002"/>
    <n v="97.449999999999989"/>
    <n v="125.50000000000003"/>
    <n v="222.95000000000002"/>
    <n v="125.50000000000003"/>
  </r>
  <r>
    <s v="ORD-000680"/>
    <x v="32"/>
    <s v="SKU-0013"/>
    <n v="6"/>
    <n v="46.87"/>
    <n v="0"/>
    <n v="9.99"/>
    <x v="1"/>
    <x v="1"/>
    <s v="Corporate"/>
    <x v="0"/>
    <s v="CUST-1017"/>
    <s v="Wireless Earbuds"/>
    <x v="0"/>
    <n v="21.33"/>
    <n v="46.87"/>
    <n v="281.21999999999997"/>
    <n v="0"/>
    <n v="281.21999999999997"/>
    <n v="127.97999999999999"/>
    <n v="153.23999999999998"/>
    <n v="281.21999999999997"/>
    <n v="153.23999999999998"/>
  </r>
  <r>
    <s v="ORD-000731"/>
    <x v="32"/>
    <s v="SKU-0024"/>
    <n v="3"/>
    <n v="87.66"/>
    <n v="0"/>
    <n v="4.99"/>
    <x v="2"/>
    <x v="2"/>
    <s v="Corporate"/>
    <x v="0"/>
    <s v="CUST-1477"/>
    <s v="Phone Charging Dock"/>
    <x v="0"/>
    <n v="40.340000000000003"/>
    <n v="87.66"/>
    <n v="262.98"/>
    <n v="0"/>
    <n v="262.98"/>
    <n v="121.02000000000001"/>
    <n v="141.96"/>
    <n v="262.98"/>
    <n v="141.96"/>
  </r>
  <r>
    <s v="ORD-000797"/>
    <x v="32"/>
    <s v="SKU-0004"/>
    <n v="4"/>
    <n v="23.84"/>
    <n v="0.1"/>
    <n v="6.99"/>
    <x v="2"/>
    <x v="3"/>
    <s v="Corporate"/>
    <x v="0"/>
    <s v="CUST-1382"/>
    <s v="Bamboo Cutting Board"/>
    <x v="1"/>
    <n v="11.55"/>
    <n v="23.84"/>
    <n v="95.36"/>
    <n v="9.5359999999999996"/>
    <n v="85.823999999999998"/>
    <n v="46.2"/>
    <n v="39.623999999999995"/>
    <n v="85.823999999999998"/>
    <n v="39.623999999999995"/>
  </r>
  <r>
    <s v="ORD-001327"/>
    <x v="32"/>
    <s v="SKU-0027"/>
    <n v="6"/>
    <n v="33.65"/>
    <n v="0.1"/>
    <n v="6.99"/>
    <x v="2"/>
    <x v="4"/>
    <s v="Corporate"/>
    <x v="0"/>
    <s v="CUST-1399"/>
    <s v="Foam Roller"/>
    <x v="3"/>
    <n v="17.22"/>
    <n v="33.65"/>
    <n v="201.89999999999998"/>
    <n v="20.189999999999998"/>
    <n v="181.70999999999998"/>
    <n v="103.32"/>
    <n v="78.389999999999986"/>
    <n v="181.70999999999998"/>
    <n v="78.389999999999986"/>
  </r>
  <r>
    <s v="ORD-001640"/>
    <x v="32"/>
    <s v="SKU-0007"/>
    <n v="4"/>
    <n v="12.76"/>
    <n v="0.1"/>
    <n v="6.99"/>
    <x v="0"/>
    <x v="0"/>
    <s v="Corporate"/>
    <x v="0"/>
    <s v="CUST-1200"/>
    <s v="Cotton Bath Towels"/>
    <x v="1"/>
    <n v="7.24"/>
    <n v="12.76"/>
    <n v="51.04"/>
    <n v="5.1040000000000001"/>
    <n v="45.936"/>
    <n v="28.96"/>
    <n v="16.975999999999999"/>
    <n v="45.936"/>
    <n v="16.975999999999999"/>
  </r>
  <r>
    <s v="ORD-002369"/>
    <x v="32"/>
    <s v="SKU-0037"/>
    <n v="1"/>
    <n v="25.18"/>
    <n v="0.2"/>
    <n v="0"/>
    <x v="0"/>
    <x v="4"/>
    <s v="Consumer"/>
    <x v="0"/>
    <s v="CUST-1511"/>
    <s v="Notebook 3-Pack"/>
    <x v="4"/>
    <n v="13.85"/>
    <n v="25.18"/>
    <n v="25.18"/>
    <n v="5.0360000000000005"/>
    <n v="20.143999999999998"/>
    <n v="13.85"/>
    <n v="6.2939999999999987"/>
    <n v="20.143999999999998"/>
    <n v="6.2939999999999987"/>
  </r>
  <r>
    <s v="ORD-000058"/>
    <x v="33"/>
    <s v="SKU-0051"/>
    <n v="2"/>
    <n v="50.46"/>
    <n v="0"/>
    <n v="4.99"/>
    <x v="0"/>
    <x v="4"/>
    <s v="Consumer"/>
    <x v="1"/>
    <s v="CUST-1557"/>
    <s v="Compact Umbrella"/>
    <x v="2"/>
    <n v="23.03"/>
    <n v="50.46"/>
    <n v="100.92"/>
    <n v="0"/>
    <n v="100.92"/>
    <n v="46.06"/>
    <n v="54.86"/>
    <n v="0"/>
    <n v="0"/>
  </r>
  <r>
    <s v="ORD-000551"/>
    <x v="33"/>
    <s v="SKU-0057"/>
    <n v="1"/>
    <n v="60.42"/>
    <n v="0"/>
    <n v="4.99"/>
    <x v="2"/>
    <x v="1"/>
    <s v="Corporate"/>
    <x v="0"/>
    <s v="CUST-1030"/>
    <s v="Crossbody Bag"/>
    <x v="2"/>
    <n v="25.69"/>
    <n v="60.42"/>
    <n v="60.42"/>
    <n v="0"/>
    <n v="60.42"/>
    <n v="25.69"/>
    <n v="34.730000000000004"/>
    <n v="60.42"/>
    <n v="34.730000000000004"/>
  </r>
  <r>
    <s v="ORD-000849"/>
    <x v="33"/>
    <s v="SKU-0020"/>
    <n v="2"/>
    <n v="85.27"/>
    <n v="0"/>
    <n v="6.99"/>
    <x v="2"/>
    <x v="1"/>
    <s v="Small Business"/>
    <x v="0"/>
    <s v="CUST-1559"/>
    <s v="Mechanical Keyboard"/>
    <x v="0"/>
    <n v="43.46"/>
    <n v="85.27"/>
    <n v="170.54"/>
    <n v="0"/>
    <n v="170.54"/>
    <n v="86.92"/>
    <n v="83.61999999999999"/>
    <n v="170.54"/>
    <n v="83.61999999999999"/>
  </r>
  <r>
    <s v="ORD-001094"/>
    <x v="33"/>
    <s v="SKU-0048"/>
    <n v="1"/>
    <n v="12.2"/>
    <n v="0"/>
    <n v="4.99"/>
    <x v="1"/>
    <x v="2"/>
    <s v="Consumer"/>
    <x v="0"/>
    <s v="CUST-1110"/>
    <s v="Index Card Pack"/>
    <x v="4"/>
    <n v="7.14"/>
    <n v="12.2"/>
    <n v="12.2"/>
    <n v="0"/>
    <n v="12.2"/>
    <n v="7.14"/>
    <n v="5.0599999999999996"/>
    <n v="12.2"/>
    <n v="5.0599999999999996"/>
  </r>
  <r>
    <s v="ORD-001323"/>
    <x v="33"/>
    <s v="SKU-0009"/>
    <n v="3"/>
    <n v="79.31"/>
    <n v="0"/>
    <n v="0"/>
    <x v="0"/>
    <x v="2"/>
    <s v="Consumer"/>
    <x v="0"/>
    <s v="CUST-1534"/>
    <s v="Storage Bin Set"/>
    <x v="1"/>
    <n v="36.44"/>
    <n v="79.31"/>
    <n v="237.93"/>
    <n v="0"/>
    <n v="237.93"/>
    <n v="109.32"/>
    <n v="128.61000000000001"/>
    <n v="237.93"/>
    <n v="128.61000000000001"/>
  </r>
  <r>
    <s v="ORD-001397"/>
    <x v="33"/>
    <s v="SKU-0037"/>
    <n v="2"/>
    <n v="25.18"/>
    <n v="0.05"/>
    <n v="0"/>
    <x v="2"/>
    <x v="3"/>
    <s v="Consumer"/>
    <x v="0"/>
    <s v="CUST-1463"/>
    <s v="Notebook 3-Pack"/>
    <x v="4"/>
    <n v="13.85"/>
    <n v="25.18"/>
    <n v="50.36"/>
    <n v="2.5180000000000002"/>
    <n v="47.841999999999999"/>
    <n v="27.7"/>
    <n v="20.141999999999999"/>
    <n v="47.841999999999999"/>
    <n v="20.141999999999999"/>
  </r>
  <r>
    <s v="ORD-001469"/>
    <x v="33"/>
    <s v="SKU-0009"/>
    <n v="4"/>
    <n v="79.31"/>
    <n v="0"/>
    <n v="0"/>
    <x v="0"/>
    <x v="3"/>
    <s v="Consumer"/>
    <x v="0"/>
    <s v="CUST-1441"/>
    <s v="Storage Bin Set"/>
    <x v="1"/>
    <n v="36.44"/>
    <n v="79.31"/>
    <n v="317.24"/>
    <n v="0"/>
    <n v="317.24"/>
    <n v="145.76"/>
    <n v="171.48000000000002"/>
    <n v="317.24"/>
    <n v="171.48000000000002"/>
  </r>
  <r>
    <s v="ORD-001587"/>
    <x v="33"/>
    <s v="SKU-0025"/>
    <n v="1"/>
    <n v="30.89"/>
    <n v="0"/>
    <n v="0"/>
    <x v="1"/>
    <x v="0"/>
    <s v="Consumer"/>
    <x v="0"/>
    <s v="CUST-1024"/>
    <s v="Yoga Mat"/>
    <x v="3"/>
    <n v="13.41"/>
    <n v="30.89"/>
    <n v="30.89"/>
    <n v="0"/>
    <n v="30.89"/>
    <n v="13.41"/>
    <n v="17.48"/>
    <n v="30.89"/>
    <n v="17.48"/>
  </r>
  <r>
    <s v="ORD-001680"/>
    <x v="33"/>
    <s v="SKU-0002"/>
    <n v="1"/>
    <n v="73.180000000000007"/>
    <n v="0"/>
    <n v="4.99"/>
    <x v="1"/>
    <x v="3"/>
    <s v="Corporate"/>
    <x v="0"/>
    <s v="CUST-1008"/>
    <s v="Insulated Water Bottle"/>
    <x v="1"/>
    <n v="37"/>
    <n v="73.180000000000007"/>
    <n v="73.180000000000007"/>
    <n v="0"/>
    <n v="73.180000000000007"/>
    <n v="37"/>
    <n v="36.180000000000007"/>
    <n v="73.180000000000007"/>
    <n v="36.180000000000007"/>
  </r>
  <r>
    <s v="ORD-001858"/>
    <x v="33"/>
    <s v="SKU-0018"/>
    <n v="2"/>
    <n v="18.5"/>
    <n v="0"/>
    <n v="0"/>
    <x v="1"/>
    <x v="2"/>
    <s v="Consumer"/>
    <x v="0"/>
    <s v="CUST-1011"/>
    <s v="Portable Power Bank"/>
    <x v="0"/>
    <n v="7.75"/>
    <n v="18.5"/>
    <n v="37"/>
    <n v="0"/>
    <n v="37"/>
    <n v="15.5"/>
    <n v="21.5"/>
    <n v="37"/>
    <n v="21.5"/>
  </r>
  <r>
    <s v="ORD-002359"/>
    <x v="33"/>
    <s v="SKU-0027"/>
    <n v="3"/>
    <n v="33.65"/>
    <n v="0.05"/>
    <n v="0"/>
    <x v="0"/>
    <x v="0"/>
    <s v="Corporate"/>
    <x v="0"/>
    <s v="CUST-1481"/>
    <s v="Foam Roller"/>
    <x v="3"/>
    <n v="17.22"/>
    <n v="33.65"/>
    <n v="100.94999999999999"/>
    <n v="5.0474999999999994"/>
    <n v="95.902499999999989"/>
    <n v="51.66"/>
    <n v="44.242499999999993"/>
    <n v="95.902499999999989"/>
    <n v="44.242499999999993"/>
  </r>
  <r>
    <s v="ORD-000070"/>
    <x v="34"/>
    <s v="SKU-0026"/>
    <n v="2"/>
    <n v="41.81"/>
    <n v="0.05"/>
    <n v="0"/>
    <x v="0"/>
    <x v="1"/>
    <s v="Small Business"/>
    <x v="0"/>
    <s v="CUST-1227"/>
    <s v="Resistance Band Kit"/>
    <x v="3"/>
    <n v="22.64"/>
    <n v="41.81"/>
    <n v="83.62"/>
    <n v="4.181"/>
    <n v="79.439000000000007"/>
    <n v="45.28"/>
    <n v="34.159000000000006"/>
    <n v="79.439000000000007"/>
    <n v="34.159000000000006"/>
  </r>
  <r>
    <s v="ORD-000343"/>
    <x v="34"/>
    <s v="SKU-0002"/>
    <n v="2"/>
    <n v="73.180000000000007"/>
    <n v="0.15"/>
    <n v="0"/>
    <x v="1"/>
    <x v="1"/>
    <s v="Small Business"/>
    <x v="0"/>
    <s v="CUST-1136"/>
    <s v="Insulated Water Bottle"/>
    <x v="1"/>
    <n v="37"/>
    <n v="73.180000000000007"/>
    <n v="146.36000000000001"/>
    <n v="21.954000000000001"/>
    <n v="124.40600000000001"/>
    <n v="74"/>
    <n v="50.406000000000006"/>
    <n v="124.40600000000001"/>
    <n v="50.406000000000006"/>
  </r>
  <r>
    <s v="ORD-001279"/>
    <x v="34"/>
    <s v="SKU-0048"/>
    <n v="1"/>
    <n v="12.2"/>
    <n v="0.05"/>
    <n v="0"/>
    <x v="1"/>
    <x v="4"/>
    <s v="Small Business"/>
    <x v="0"/>
    <s v="CUST-1082"/>
    <s v="Index Card Pack"/>
    <x v="4"/>
    <n v="7.14"/>
    <n v="12.2"/>
    <n v="12.2"/>
    <n v="0.61"/>
    <n v="11.59"/>
    <n v="7.14"/>
    <n v="4.45"/>
    <n v="11.59"/>
    <n v="4.45"/>
  </r>
  <r>
    <s v="ORD-001344"/>
    <x v="34"/>
    <s v="SKU-0050"/>
    <n v="2"/>
    <n v="39.19"/>
    <n v="0"/>
    <n v="0"/>
    <x v="0"/>
    <x v="0"/>
    <s v="Consumer"/>
    <x v="0"/>
    <s v="CUST-1583"/>
    <s v="Travel Backpack"/>
    <x v="2"/>
    <n v="18.54"/>
    <n v="39.19"/>
    <n v="78.38"/>
    <n v="0"/>
    <n v="78.38"/>
    <n v="37.08"/>
    <n v="41.3"/>
    <n v="78.38"/>
    <n v="41.3"/>
  </r>
  <r>
    <s v="ORD-001635"/>
    <x v="34"/>
    <s v="SKU-0059"/>
    <n v="1"/>
    <n v="31.55"/>
    <n v="0.1"/>
    <n v="0"/>
    <x v="0"/>
    <x v="0"/>
    <s v="Small Business"/>
    <x v="0"/>
    <s v="CUST-1384"/>
    <s v="Packing Cubes"/>
    <x v="2"/>
    <n v="18.04"/>
    <n v="31.55"/>
    <n v="31.55"/>
    <n v="3.1550000000000002"/>
    <n v="28.395"/>
    <n v="18.04"/>
    <n v="10.355"/>
    <n v="28.395"/>
    <n v="10.355"/>
  </r>
  <r>
    <s v="ORD-001700"/>
    <x v="34"/>
    <s v="SKU-0060"/>
    <n v="2"/>
    <n v="54.93"/>
    <n v="0.1"/>
    <n v="9.99"/>
    <x v="2"/>
    <x v="1"/>
    <s v="Consumer"/>
    <x v="0"/>
    <s v="CUST-1162"/>
    <s v="Luggage Tag Set"/>
    <x v="2"/>
    <n v="31.07"/>
    <n v="54.93"/>
    <n v="109.86"/>
    <n v="10.986000000000001"/>
    <n v="98.873999999999995"/>
    <n v="62.14"/>
    <n v="36.733999999999995"/>
    <n v="98.873999999999995"/>
    <n v="36.733999999999995"/>
  </r>
  <r>
    <s v="ORD-000320"/>
    <x v="35"/>
    <s v="SKU-0008"/>
    <n v="1"/>
    <n v="30.29"/>
    <n v="0"/>
    <n v="4.99"/>
    <x v="1"/>
    <x v="2"/>
    <s v="Consumer"/>
    <x v="0"/>
    <s v="CUST-1068"/>
    <s v="LED Desk Lamp"/>
    <x v="1"/>
    <n v="13.1"/>
    <n v="30.29"/>
    <n v="30.29"/>
    <n v="0"/>
    <n v="30.29"/>
    <n v="13.1"/>
    <n v="17.189999999999998"/>
    <n v="30.29"/>
    <n v="17.189999999999998"/>
  </r>
  <r>
    <s v="ORD-000737"/>
    <x v="35"/>
    <s v="SKU-0016"/>
    <n v="1"/>
    <n v="17.66"/>
    <n v="0.05"/>
    <n v="0"/>
    <x v="0"/>
    <x v="4"/>
    <s v="Corporate"/>
    <x v="0"/>
    <s v="CUST-1174"/>
    <s v="Laptop Stand"/>
    <x v="0"/>
    <n v="11.93"/>
    <n v="17.66"/>
    <n v="17.66"/>
    <n v="0.88300000000000001"/>
    <n v="16.777000000000001"/>
    <n v="11.93"/>
    <n v="4.8470000000000013"/>
    <n v="16.777000000000001"/>
    <n v="4.8470000000000013"/>
  </r>
  <r>
    <s v="ORD-001332"/>
    <x v="35"/>
    <s v="SKU-0009"/>
    <n v="1"/>
    <n v="79.31"/>
    <n v="0.1"/>
    <n v="6.99"/>
    <x v="1"/>
    <x v="0"/>
    <s v="Consumer"/>
    <x v="0"/>
    <s v="CUST-1271"/>
    <s v="Storage Bin Set"/>
    <x v="1"/>
    <n v="36.44"/>
    <n v="79.31"/>
    <n v="79.31"/>
    <n v="7.9310000000000009"/>
    <n v="71.379000000000005"/>
    <n v="36.44"/>
    <n v="34.939000000000007"/>
    <n v="71.379000000000005"/>
    <n v="34.939000000000007"/>
  </r>
  <r>
    <s v="ORD-001638"/>
    <x v="35"/>
    <s v="SKU-0055"/>
    <n v="1"/>
    <n v="11.86"/>
    <n v="0"/>
    <n v="4.99"/>
    <x v="1"/>
    <x v="2"/>
    <s v="Consumer"/>
    <x v="0"/>
    <s v="CUST-1528"/>
    <s v="Phone Case"/>
    <x v="2"/>
    <n v="4.93"/>
    <n v="11.86"/>
    <n v="11.86"/>
    <n v="0"/>
    <n v="11.86"/>
    <n v="4.93"/>
    <n v="6.93"/>
    <n v="11.86"/>
    <n v="6.93"/>
  </r>
  <r>
    <s v="ORD-001735"/>
    <x v="35"/>
    <s v="SKU-0054"/>
    <n v="5"/>
    <n v="72.45"/>
    <n v="0.1"/>
    <n v="0"/>
    <x v="2"/>
    <x v="0"/>
    <s v="Consumer"/>
    <x v="0"/>
    <s v="CUST-1481"/>
    <s v="Travel Organizer"/>
    <x v="2"/>
    <n v="30.61"/>
    <n v="72.45"/>
    <n v="362.25"/>
    <n v="36.225000000000001"/>
    <n v="326.02499999999998"/>
    <n v="153.05000000000001"/>
    <n v="172.97499999999997"/>
    <n v="326.02499999999998"/>
    <n v="172.97499999999997"/>
  </r>
  <r>
    <s v="ORD-001805"/>
    <x v="35"/>
    <s v="SKU-0051"/>
    <n v="3"/>
    <n v="50.46"/>
    <n v="0"/>
    <n v="0"/>
    <x v="0"/>
    <x v="1"/>
    <s v="Corporate"/>
    <x v="0"/>
    <s v="CUST-1145"/>
    <s v="Compact Umbrella"/>
    <x v="2"/>
    <n v="23.03"/>
    <n v="50.46"/>
    <n v="151.38"/>
    <n v="0"/>
    <n v="151.38"/>
    <n v="69.09"/>
    <n v="82.289999999999992"/>
    <n v="151.38"/>
    <n v="82.289999999999992"/>
  </r>
  <r>
    <s v="ORD-002160"/>
    <x v="35"/>
    <s v="SKU-0028"/>
    <n v="3"/>
    <n v="29.71"/>
    <n v="0.15"/>
    <n v="9.99"/>
    <x v="0"/>
    <x v="2"/>
    <s v="Corporate"/>
    <x v="0"/>
    <s v="CUST-1025"/>
    <s v="Jump Rope"/>
    <x v="3"/>
    <n v="17.55"/>
    <n v="29.71"/>
    <n v="89.13"/>
    <n v="13.369499999999999"/>
    <n v="75.760499999999993"/>
    <n v="52.650000000000006"/>
    <n v="23.110499999999988"/>
    <n v="75.760499999999993"/>
    <n v="23.110499999999988"/>
  </r>
  <r>
    <s v="ORD-000010"/>
    <x v="36"/>
    <s v="SKU-0019"/>
    <n v="1"/>
    <n v="29.49"/>
    <n v="0"/>
    <n v="6.99"/>
    <x v="2"/>
    <x v="2"/>
    <s v="Consumer"/>
    <x v="0"/>
    <s v="CUST-1525"/>
    <s v="Webcam HD"/>
    <x v="0"/>
    <n v="13.03"/>
    <n v="29.49"/>
    <n v="29.49"/>
    <n v="0"/>
    <n v="29.49"/>
    <n v="13.03"/>
    <n v="16.46"/>
    <n v="29.49"/>
    <n v="16.46"/>
  </r>
  <r>
    <s v="ORD-000592"/>
    <x v="36"/>
    <s v="SKU-0002"/>
    <n v="2"/>
    <n v="73.180000000000007"/>
    <n v="0.1"/>
    <n v="4.99"/>
    <x v="1"/>
    <x v="0"/>
    <s v="Consumer"/>
    <x v="0"/>
    <s v="CUST-1042"/>
    <s v="Insulated Water Bottle"/>
    <x v="1"/>
    <n v="37"/>
    <n v="73.180000000000007"/>
    <n v="146.36000000000001"/>
    <n v="14.636000000000003"/>
    <n v="131.72400000000002"/>
    <n v="74"/>
    <n v="57.724000000000018"/>
    <n v="131.72400000000002"/>
    <n v="57.724000000000018"/>
  </r>
  <r>
    <s v="ORD-000733"/>
    <x v="36"/>
    <s v="SKU-0016"/>
    <n v="1"/>
    <n v="17.66"/>
    <n v="0"/>
    <n v="4.99"/>
    <x v="0"/>
    <x v="3"/>
    <s v="Small Business"/>
    <x v="0"/>
    <s v="CUST-1394"/>
    <s v="Laptop Stand"/>
    <x v="0"/>
    <n v="11.93"/>
    <n v="17.66"/>
    <n v="17.66"/>
    <n v="0"/>
    <n v="17.66"/>
    <n v="11.93"/>
    <n v="5.73"/>
    <n v="17.66"/>
    <n v="5.73"/>
  </r>
  <r>
    <s v="ORD-000996"/>
    <x v="36"/>
    <s v="SKU-0015"/>
    <n v="3"/>
    <n v="26.72"/>
    <n v="0"/>
    <n v="9.99"/>
    <x v="2"/>
    <x v="2"/>
    <s v="Small Business"/>
    <x v="0"/>
    <s v="CUST-1390"/>
    <s v="Bluetooth Speaker"/>
    <x v="0"/>
    <n v="14.4"/>
    <n v="26.72"/>
    <n v="80.16"/>
    <n v="0"/>
    <n v="80.16"/>
    <n v="43.2"/>
    <n v="36.959999999999994"/>
    <n v="80.16"/>
    <n v="36.959999999999994"/>
  </r>
  <r>
    <s v="ORD-001232"/>
    <x v="36"/>
    <s v="SKU-0015"/>
    <n v="5"/>
    <n v="26.72"/>
    <n v="0"/>
    <n v="0"/>
    <x v="1"/>
    <x v="3"/>
    <s v="Small Business"/>
    <x v="0"/>
    <s v="CUST-1282"/>
    <s v="Bluetooth Speaker"/>
    <x v="0"/>
    <n v="14.4"/>
    <n v="26.72"/>
    <n v="133.6"/>
    <n v="0"/>
    <n v="133.6"/>
    <n v="72"/>
    <n v="61.599999999999994"/>
    <n v="133.6"/>
    <n v="61.599999999999994"/>
  </r>
  <r>
    <s v="ORD-001379"/>
    <x v="36"/>
    <s v="SKU-0038"/>
    <n v="1"/>
    <n v="100.1"/>
    <n v="0.15"/>
    <n v="0"/>
    <x v="1"/>
    <x v="4"/>
    <s v="Small Business"/>
    <x v="0"/>
    <s v="CUST-1038"/>
    <s v="Gel Pen Set"/>
    <x v="4"/>
    <n v="41.96"/>
    <n v="100.1"/>
    <n v="100.1"/>
    <n v="15.014999999999999"/>
    <n v="85.084999999999994"/>
    <n v="41.96"/>
    <n v="43.124999999999993"/>
    <n v="85.084999999999994"/>
    <n v="43.124999999999993"/>
  </r>
  <r>
    <s v="ORD-001514"/>
    <x v="36"/>
    <s v="SKU-0036"/>
    <n v="3"/>
    <n v="56"/>
    <n v="0"/>
    <n v="6.99"/>
    <x v="0"/>
    <x v="3"/>
    <s v="Corporate"/>
    <x v="0"/>
    <s v="CUST-1124"/>
    <s v="Stretching Strap"/>
    <x v="3"/>
    <n v="37.14"/>
    <n v="56"/>
    <n v="168"/>
    <n v="0"/>
    <n v="168"/>
    <n v="111.42"/>
    <n v="56.58"/>
    <n v="168"/>
    <n v="56.58"/>
  </r>
  <r>
    <s v="ORD-001936"/>
    <x v="36"/>
    <s v="SKU-0014"/>
    <n v="1"/>
    <n v="74.41"/>
    <n v="0"/>
    <n v="0"/>
    <x v="1"/>
    <x v="3"/>
    <s v="Consumer"/>
    <x v="0"/>
    <s v="CUST-1418"/>
    <s v="USB-C Charging Cable"/>
    <x v="0"/>
    <n v="33.549999999999997"/>
    <n v="74.41"/>
    <n v="74.41"/>
    <n v="0"/>
    <n v="74.41"/>
    <n v="33.549999999999997"/>
    <n v="40.86"/>
    <n v="74.41"/>
    <n v="40.86"/>
  </r>
  <r>
    <s v="ORD-001985"/>
    <x v="36"/>
    <s v="SKU-0050"/>
    <n v="1"/>
    <n v="39.19"/>
    <n v="0"/>
    <n v="0"/>
    <x v="0"/>
    <x v="2"/>
    <s v="Small Business"/>
    <x v="0"/>
    <s v="CUST-1389"/>
    <s v="Travel Backpack"/>
    <x v="2"/>
    <n v="18.54"/>
    <n v="39.19"/>
    <n v="39.19"/>
    <n v="0"/>
    <n v="39.19"/>
    <n v="18.54"/>
    <n v="20.65"/>
    <n v="39.19"/>
    <n v="20.65"/>
  </r>
  <r>
    <s v="ORD-002103"/>
    <x v="36"/>
    <s v="SKU-0043"/>
    <n v="8"/>
    <n v="39.21"/>
    <n v="0"/>
    <n v="0"/>
    <x v="1"/>
    <x v="3"/>
    <s v="Corporate"/>
    <x v="0"/>
    <s v="CUST-1550"/>
    <s v="Ergonomic Wrist Rest"/>
    <x v="4"/>
    <n v="19.66"/>
    <n v="39.21"/>
    <n v="313.68"/>
    <n v="0"/>
    <n v="313.68"/>
    <n v="157.28"/>
    <n v="156.4"/>
    <n v="313.68"/>
    <n v="156.4"/>
  </r>
  <r>
    <s v="ORD-000653"/>
    <x v="37"/>
    <s v="SKU-0025"/>
    <n v="2"/>
    <n v="30.89"/>
    <n v="0"/>
    <n v="0"/>
    <x v="1"/>
    <x v="4"/>
    <s v="Consumer"/>
    <x v="0"/>
    <s v="CUST-1346"/>
    <s v="Yoga Mat"/>
    <x v="3"/>
    <n v="13.41"/>
    <n v="30.89"/>
    <n v="61.78"/>
    <n v="0"/>
    <n v="61.78"/>
    <n v="26.82"/>
    <n v="34.96"/>
    <n v="61.78"/>
    <n v="34.96"/>
  </r>
  <r>
    <s v="ORD-000962"/>
    <x v="37"/>
    <s v="SKU-0050"/>
    <n v="3"/>
    <n v="39.19"/>
    <n v="0"/>
    <n v="0"/>
    <x v="1"/>
    <x v="3"/>
    <s v="Consumer"/>
    <x v="0"/>
    <s v="CUST-1218"/>
    <s v="Travel Backpack"/>
    <x v="2"/>
    <n v="18.54"/>
    <n v="39.19"/>
    <n v="117.57"/>
    <n v="0"/>
    <n v="117.57"/>
    <n v="55.62"/>
    <n v="61.949999999999996"/>
    <n v="117.57"/>
    <n v="61.949999999999996"/>
  </r>
  <r>
    <s v="ORD-001029"/>
    <x v="37"/>
    <s v="SKU-0025"/>
    <n v="1"/>
    <n v="30.89"/>
    <n v="0.1"/>
    <n v="4.99"/>
    <x v="1"/>
    <x v="2"/>
    <s v="Consumer"/>
    <x v="1"/>
    <s v="CUST-1531"/>
    <s v="Yoga Mat"/>
    <x v="3"/>
    <n v="13.41"/>
    <n v="30.89"/>
    <n v="30.89"/>
    <n v="3.0890000000000004"/>
    <n v="27.801000000000002"/>
    <n v="13.41"/>
    <n v="14.391000000000002"/>
    <n v="0"/>
    <n v="0"/>
  </r>
  <r>
    <s v="ORD-001682"/>
    <x v="37"/>
    <s v="SKU-0008"/>
    <n v="2"/>
    <n v="30.29"/>
    <n v="0.05"/>
    <n v="9.99"/>
    <x v="2"/>
    <x v="3"/>
    <s v="Small Business"/>
    <x v="0"/>
    <s v="CUST-1151"/>
    <s v="LED Desk Lamp"/>
    <x v="1"/>
    <n v="13.1"/>
    <n v="30.29"/>
    <n v="60.58"/>
    <n v="3.0289999999999999"/>
    <n v="57.551000000000002"/>
    <n v="26.2"/>
    <n v="31.351000000000003"/>
    <n v="57.551000000000002"/>
    <n v="31.351000000000003"/>
  </r>
  <r>
    <s v="ORD-001756"/>
    <x v="37"/>
    <s v="SKU-0012"/>
    <n v="3"/>
    <n v="81.14"/>
    <n v="0.15"/>
    <n v="0"/>
    <x v="0"/>
    <x v="2"/>
    <s v="Corporate"/>
    <x v="0"/>
    <s v="CUST-1309"/>
    <s v="Portable Blender"/>
    <x v="1"/>
    <n v="34.53"/>
    <n v="81.14"/>
    <n v="243.42000000000002"/>
    <n v="36.512999999999998"/>
    <n v="206.90700000000001"/>
    <n v="103.59"/>
    <n v="103.31700000000001"/>
    <n v="206.90700000000001"/>
    <n v="103.31700000000001"/>
  </r>
  <r>
    <s v="ORD-000096"/>
    <x v="38"/>
    <s v="SKU-0003"/>
    <n v="8"/>
    <n v="11.23"/>
    <n v="0"/>
    <n v="0"/>
    <x v="0"/>
    <x v="3"/>
    <s v="Small Business"/>
    <x v="1"/>
    <s v="CUST-1198"/>
    <s v="Nonstick Skillet"/>
    <x v="1"/>
    <n v="6.46"/>
    <n v="11.23"/>
    <n v="89.84"/>
    <n v="0"/>
    <n v="89.84"/>
    <n v="51.68"/>
    <n v="38.160000000000004"/>
    <n v="0"/>
    <n v="0"/>
  </r>
  <r>
    <s v="ORD-000561"/>
    <x v="38"/>
    <s v="SKU-0058"/>
    <n v="2"/>
    <n v="11.57"/>
    <n v="0"/>
    <n v="0"/>
    <x v="2"/>
    <x v="3"/>
    <s v="Consumer"/>
    <x v="0"/>
    <s v="CUST-1207"/>
    <s v="Card Wallet"/>
    <x v="2"/>
    <n v="6.42"/>
    <n v="11.57"/>
    <n v="23.14"/>
    <n v="0"/>
    <n v="23.14"/>
    <n v="12.84"/>
    <n v="10.3"/>
    <n v="23.14"/>
    <n v="10.3"/>
  </r>
  <r>
    <s v="ORD-000698"/>
    <x v="38"/>
    <s v="SKU-0017"/>
    <n v="6"/>
    <n v="47.38"/>
    <n v="0"/>
    <n v="4.99"/>
    <x v="1"/>
    <x v="3"/>
    <s v="Consumer"/>
    <x v="0"/>
    <s v="CUST-1442"/>
    <s v="Wireless Mouse"/>
    <x v="0"/>
    <n v="31.21"/>
    <n v="47.38"/>
    <n v="284.28000000000003"/>
    <n v="0"/>
    <n v="284.28000000000003"/>
    <n v="187.26"/>
    <n v="97.020000000000039"/>
    <n v="284.28000000000003"/>
    <n v="97.020000000000039"/>
  </r>
  <r>
    <s v="ORD-000963"/>
    <x v="38"/>
    <s v="SKU-0035"/>
    <n v="3"/>
    <n v="26.35"/>
    <n v="0.05"/>
    <n v="0"/>
    <x v="1"/>
    <x v="2"/>
    <s v="Small Business"/>
    <x v="0"/>
    <s v="CUST-1270"/>
    <s v="Massage Ball"/>
    <x v="3"/>
    <n v="13.28"/>
    <n v="26.35"/>
    <n v="79.050000000000011"/>
    <n v="3.9525000000000006"/>
    <n v="75.097500000000011"/>
    <n v="39.839999999999996"/>
    <n v="35.257500000000014"/>
    <n v="75.097500000000011"/>
    <n v="35.257500000000014"/>
  </r>
  <r>
    <s v="ORD-002030"/>
    <x v="38"/>
    <s v="SKU-0052"/>
    <n v="1"/>
    <n v="33.19"/>
    <n v="0.1"/>
    <n v="0"/>
    <x v="0"/>
    <x v="0"/>
    <s v="Consumer"/>
    <x v="0"/>
    <s v="CUST-1529"/>
    <s v="Sunglasses"/>
    <x v="2"/>
    <n v="18.73"/>
    <n v="33.19"/>
    <n v="33.19"/>
    <n v="3.319"/>
    <n v="29.870999999999999"/>
    <n v="18.73"/>
    <n v="11.140999999999998"/>
    <n v="29.870999999999999"/>
    <n v="11.140999999999998"/>
  </r>
  <r>
    <s v="ORD-002137"/>
    <x v="38"/>
    <s v="SKU-0043"/>
    <n v="3"/>
    <n v="39.21"/>
    <n v="0"/>
    <n v="0"/>
    <x v="0"/>
    <x v="1"/>
    <s v="Small Business"/>
    <x v="2"/>
    <s v="CUST-1175"/>
    <s v="Ergonomic Wrist Rest"/>
    <x v="4"/>
    <n v="19.66"/>
    <n v="39.21"/>
    <n v="117.63"/>
    <n v="0"/>
    <n v="117.63"/>
    <n v="58.980000000000004"/>
    <n v="58.649999999999991"/>
    <n v="0"/>
    <n v="0"/>
  </r>
  <r>
    <s v="ORD-000241"/>
    <x v="39"/>
    <s v="SKU-0033"/>
    <n v="2"/>
    <n v="72.08"/>
    <n v="0.05"/>
    <n v="6.99"/>
    <x v="2"/>
    <x v="1"/>
    <s v="Small Business"/>
    <x v="0"/>
    <s v="CUST-1096"/>
    <s v="Training Cone Set"/>
    <x v="3"/>
    <n v="45"/>
    <n v="72.08"/>
    <n v="144.16"/>
    <n v="7.2080000000000002"/>
    <n v="136.952"/>
    <n v="90"/>
    <n v="46.951999999999998"/>
    <n v="136.952"/>
    <n v="46.951999999999998"/>
  </r>
  <r>
    <s v="ORD-000272"/>
    <x v="39"/>
    <s v="SKU-0010"/>
    <n v="3"/>
    <n v="20.7"/>
    <n v="0.2"/>
    <n v="6.99"/>
    <x v="0"/>
    <x v="1"/>
    <s v="Consumer"/>
    <x v="1"/>
    <s v="CUST-1563"/>
    <s v="Throw Blanket"/>
    <x v="1"/>
    <n v="8.5299999999999994"/>
    <n v="20.7"/>
    <n v="62.099999999999994"/>
    <n v="12.42"/>
    <n v="49.679999999999993"/>
    <n v="25.589999999999996"/>
    <n v="24.089999999999996"/>
    <n v="0"/>
    <n v="0"/>
  </r>
  <r>
    <s v="ORD-000302"/>
    <x v="39"/>
    <s v="SKU-0059"/>
    <n v="5"/>
    <n v="31.55"/>
    <n v="0.2"/>
    <n v="0"/>
    <x v="1"/>
    <x v="3"/>
    <s v="Small Business"/>
    <x v="0"/>
    <s v="CUST-1394"/>
    <s v="Packing Cubes"/>
    <x v="2"/>
    <n v="18.04"/>
    <n v="31.55"/>
    <n v="157.75"/>
    <n v="31.55"/>
    <n v="126.2"/>
    <n v="90.199999999999989"/>
    <n v="36.000000000000014"/>
    <n v="126.2"/>
    <n v="36.000000000000014"/>
  </r>
  <r>
    <s v="ORD-000481"/>
    <x v="39"/>
    <s v="SKU-0050"/>
    <n v="6"/>
    <n v="39.19"/>
    <n v="0.15"/>
    <n v="9.99"/>
    <x v="1"/>
    <x v="2"/>
    <s v="Corporate"/>
    <x v="0"/>
    <s v="CUST-1086"/>
    <s v="Travel Backpack"/>
    <x v="2"/>
    <n v="18.54"/>
    <n v="39.19"/>
    <n v="235.14"/>
    <n v="35.270999999999994"/>
    <n v="199.869"/>
    <n v="111.24"/>
    <n v="88.629000000000005"/>
    <n v="199.869"/>
    <n v="88.629000000000005"/>
  </r>
  <r>
    <s v="ORD-000651"/>
    <x v="39"/>
    <s v="SKU-0032"/>
    <n v="3"/>
    <n v="10.18"/>
    <n v="0.1"/>
    <n v="9.99"/>
    <x v="2"/>
    <x v="2"/>
    <s v="Small Business"/>
    <x v="0"/>
    <s v="CUST-1299"/>
    <s v="Kettlebell 15 lb"/>
    <x v="3"/>
    <n v="4.42"/>
    <n v="10.18"/>
    <n v="30.54"/>
    <n v="3.0540000000000003"/>
    <n v="27.485999999999997"/>
    <n v="13.26"/>
    <n v="14.225999999999997"/>
    <n v="27.485999999999997"/>
    <n v="14.225999999999997"/>
  </r>
  <r>
    <s v="ORD-000980"/>
    <x v="39"/>
    <s v="SKU-0049"/>
    <n v="2"/>
    <n v="93.35"/>
    <n v="0"/>
    <n v="6.99"/>
    <x v="0"/>
    <x v="0"/>
    <s v="Small Business"/>
    <x v="0"/>
    <s v="CUST-1356"/>
    <s v="Canvas Tote Bag"/>
    <x v="2"/>
    <n v="39.76"/>
    <n v="93.35"/>
    <n v="186.7"/>
    <n v="0"/>
    <n v="186.7"/>
    <n v="79.52"/>
    <n v="107.17999999999999"/>
    <n v="186.7"/>
    <n v="107.17999999999999"/>
  </r>
  <r>
    <s v="ORD-002220"/>
    <x v="39"/>
    <s v="SKU-0013"/>
    <n v="2"/>
    <n v="46.87"/>
    <n v="0"/>
    <n v="0"/>
    <x v="1"/>
    <x v="3"/>
    <s v="Corporate"/>
    <x v="0"/>
    <s v="CUST-1255"/>
    <s v="Wireless Earbuds"/>
    <x v="0"/>
    <n v="21.33"/>
    <n v="46.87"/>
    <n v="93.74"/>
    <n v="0"/>
    <n v="93.74"/>
    <n v="42.66"/>
    <n v="51.08"/>
    <n v="93.74"/>
    <n v="51.08"/>
  </r>
  <r>
    <s v="ORD-002283"/>
    <x v="39"/>
    <s v="SKU-0038"/>
    <n v="1"/>
    <n v="100.1"/>
    <n v="0.1"/>
    <n v="0"/>
    <x v="0"/>
    <x v="4"/>
    <s v="Corporate"/>
    <x v="0"/>
    <s v="CUST-1199"/>
    <s v="Gel Pen Set"/>
    <x v="4"/>
    <n v="41.96"/>
    <n v="100.1"/>
    <n v="100.1"/>
    <n v="10.01"/>
    <n v="90.089999999999989"/>
    <n v="41.96"/>
    <n v="48.129999999999988"/>
    <n v="90.089999999999989"/>
    <n v="48.129999999999988"/>
  </r>
  <r>
    <s v="ORD-000344"/>
    <x v="40"/>
    <s v="SKU-0027"/>
    <n v="2"/>
    <n v="33.65"/>
    <n v="0"/>
    <n v="0"/>
    <x v="1"/>
    <x v="2"/>
    <s v="Corporate"/>
    <x v="0"/>
    <s v="CUST-1244"/>
    <s v="Foam Roller"/>
    <x v="3"/>
    <n v="17.22"/>
    <n v="33.65"/>
    <n v="67.3"/>
    <n v="0"/>
    <n v="67.3"/>
    <n v="34.44"/>
    <n v="32.86"/>
    <n v="67.3"/>
    <n v="32.86"/>
  </r>
  <r>
    <s v="ORD-001211"/>
    <x v="40"/>
    <s v="SKU-0031"/>
    <n v="1"/>
    <n v="74.72"/>
    <n v="0"/>
    <n v="0"/>
    <x v="2"/>
    <x v="4"/>
    <s v="Corporate"/>
    <x v="0"/>
    <s v="CUST-1058"/>
    <s v="Fitness Tracker Strap"/>
    <x v="3"/>
    <n v="36.28"/>
    <n v="74.72"/>
    <n v="74.72"/>
    <n v="0"/>
    <n v="74.72"/>
    <n v="36.28"/>
    <n v="38.44"/>
    <n v="74.72"/>
    <n v="38.44"/>
  </r>
  <r>
    <s v="ORD-001486"/>
    <x v="40"/>
    <s v="SKU-0027"/>
    <n v="1"/>
    <n v="33.65"/>
    <n v="0"/>
    <n v="0"/>
    <x v="1"/>
    <x v="3"/>
    <s v="Small Business"/>
    <x v="0"/>
    <s v="CUST-1282"/>
    <s v="Foam Roller"/>
    <x v="3"/>
    <n v="17.22"/>
    <n v="33.65"/>
    <n v="33.65"/>
    <n v="0"/>
    <n v="33.65"/>
    <n v="17.22"/>
    <n v="16.43"/>
    <n v="33.65"/>
    <n v="16.43"/>
  </r>
  <r>
    <s v="ORD-001643"/>
    <x v="40"/>
    <s v="SKU-0029"/>
    <n v="4"/>
    <n v="79.47"/>
    <n v="0"/>
    <n v="0"/>
    <x v="0"/>
    <x v="3"/>
    <s v="Consumer"/>
    <x v="1"/>
    <s v="CUST-1305"/>
    <s v="Adjustable Dumbbell"/>
    <x v="3"/>
    <n v="38"/>
    <n v="79.47"/>
    <n v="317.88"/>
    <n v="0"/>
    <n v="317.88"/>
    <n v="152"/>
    <n v="165.88"/>
    <n v="0"/>
    <n v="0"/>
  </r>
  <r>
    <s v="ORD-001848"/>
    <x v="40"/>
    <s v="SKU-0001"/>
    <n v="3"/>
    <n v="31.13"/>
    <n v="0.05"/>
    <n v="9.99"/>
    <x v="2"/>
    <x v="0"/>
    <s v="Consumer"/>
    <x v="0"/>
    <s v="CUST-1343"/>
    <s v="Ceramic Dinnerware Set"/>
    <x v="1"/>
    <n v="13.79"/>
    <n v="31.13"/>
    <n v="93.39"/>
    <n v="4.6695000000000002"/>
    <n v="88.720500000000001"/>
    <n v="41.37"/>
    <n v="47.350500000000004"/>
    <n v="88.720500000000001"/>
    <n v="47.350500000000004"/>
  </r>
  <r>
    <s v="ORD-002073"/>
    <x v="40"/>
    <s v="SKU-0032"/>
    <n v="5"/>
    <n v="10.18"/>
    <n v="0.2"/>
    <n v="9.99"/>
    <x v="0"/>
    <x v="3"/>
    <s v="Corporate"/>
    <x v="0"/>
    <s v="CUST-1439"/>
    <s v="Kettlebell 15 lb"/>
    <x v="3"/>
    <n v="4.42"/>
    <n v="10.18"/>
    <n v="50.9"/>
    <n v="10.18"/>
    <n v="40.72"/>
    <n v="22.1"/>
    <n v="18.619999999999997"/>
    <n v="40.72"/>
    <n v="18.619999999999997"/>
  </r>
  <r>
    <s v="ORD-000143"/>
    <x v="41"/>
    <s v="SKU-0019"/>
    <n v="2"/>
    <n v="29.49"/>
    <n v="0"/>
    <n v="0"/>
    <x v="1"/>
    <x v="1"/>
    <s v="Corporate"/>
    <x v="0"/>
    <s v="CUST-1390"/>
    <s v="Webcam HD"/>
    <x v="0"/>
    <n v="13.03"/>
    <n v="29.49"/>
    <n v="58.98"/>
    <n v="0"/>
    <n v="58.98"/>
    <n v="26.06"/>
    <n v="32.92"/>
    <n v="58.98"/>
    <n v="32.92"/>
  </r>
  <r>
    <s v="ORD-000445"/>
    <x v="41"/>
    <s v="SKU-0044"/>
    <n v="1"/>
    <n v="63.29"/>
    <n v="0"/>
    <n v="0"/>
    <x v="2"/>
    <x v="1"/>
    <s v="Small Business"/>
    <x v="0"/>
    <s v="CUST-1345"/>
    <s v="Monitor Riser"/>
    <x v="4"/>
    <n v="41.46"/>
    <n v="63.29"/>
    <n v="63.29"/>
    <n v="0"/>
    <n v="63.29"/>
    <n v="41.46"/>
    <n v="21.83"/>
    <n v="63.29"/>
    <n v="21.83"/>
  </r>
  <r>
    <s v="ORD-000641"/>
    <x v="41"/>
    <s v="SKU-0044"/>
    <n v="4"/>
    <n v="63.29"/>
    <n v="0.15"/>
    <n v="6.99"/>
    <x v="0"/>
    <x v="3"/>
    <s v="Corporate"/>
    <x v="0"/>
    <s v="CUST-1306"/>
    <s v="Monitor Riser"/>
    <x v="4"/>
    <n v="41.46"/>
    <n v="63.29"/>
    <n v="253.16"/>
    <n v="37.973999999999997"/>
    <n v="215.18600000000001"/>
    <n v="165.84"/>
    <n v="49.346000000000004"/>
    <n v="215.18600000000001"/>
    <n v="49.346000000000004"/>
  </r>
  <r>
    <s v="ORD-001489"/>
    <x v="41"/>
    <s v="SKU-0059"/>
    <n v="4"/>
    <n v="31.55"/>
    <n v="0.05"/>
    <n v="9.99"/>
    <x v="0"/>
    <x v="2"/>
    <s v="Consumer"/>
    <x v="0"/>
    <s v="CUST-1216"/>
    <s v="Packing Cubes"/>
    <x v="2"/>
    <n v="18.04"/>
    <n v="31.55"/>
    <n v="126.2"/>
    <n v="6.3100000000000005"/>
    <n v="119.89"/>
    <n v="72.16"/>
    <n v="47.730000000000004"/>
    <n v="119.89"/>
    <n v="47.730000000000004"/>
  </r>
  <r>
    <s v="ORD-001615"/>
    <x v="41"/>
    <s v="SKU-0009"/>
    <n v="4"/>
    <n v="79.31"/>
    <n v="0"/>
    <n v="4.99"/>
    <x v="2"/>
    <x v="4"/>
    <s v="Small Business"/>
    <x v="0"/>
    <s v="CUST-1164"/>
    <s v="Storage Bin Set"/>
    <x v="1"/>
    <n v="36.44"/>
    <n v="79.31"/>
    <n v="317.24"/>
    <n v="0"/>
    <n v="317.24"/>
    <n v="145.76"/>
    <n v="171.48000000000002"/>
    <n v="317.24"/>
    <n v="171.48000000000002"/>
  </r>
  <r>
    <s v="ORD-001790"/>
    <x v="41"/>
    <s v="SKU-0060"/>
    <n v="4"/>
    <n v="54.93"/>
    <n v="0.05"/>
    <n v="0"/>
    <x v="0"/>
    <x v="1"/>
    <s v="Small Business"/>
    <x v="0"/>
    <s v="CUST-1376"/>
    <s v="Luggage Tag Set"/>
    <x v="2"/>
    <n v="31.07"/>
    <n v="54.93"/>
    <n v="219.72"/>
    <n v="10.986000000000001"/>
    <n v="208.73400000000001"/>
    <n v="124.28"/>
    <n v="84.454000000000008"/>
    <n v="208.73400000000001"/>
    <n v="84.454000000000008"/>
  </r>
  <r>
    <s v="ORD-001994"/>
    <x v="41"/>
    <s v="SKU-0049"/>
    <n v="1"/>
    <n v="93.35"/>
    <n v="0.1"/>
    <n v="0"/>
    <x v="2"/>
    <x v="1"/>
    <s v="Small Business"/>
    <x v="0"/>
    <s v="CUST-1115"/>
    <s v="Canvas Tote Bag"/>
    <x v="2"/>
    <n v="39.76"/>
    <n v="93.35"/>
    <n v="93.35"/>
    <n v="9.3349999999999991"/>
    <n v="84.015000000000001"/>
    <n v="39.76"/>
    <n v="44.255000000000003"/>
    <n v="84.015000000000001"/>
    <n v="44.255000000000003"/>
  </r>
  <r>
    <s v="ORD-002260"/>
    <x v="41"/>
    <s v="SKU-0006"/>
    <n v="1"/>
    <n v="47.77"/>
    <n v="0"/>
    <n v="0"/>
    <x v="0"/>
    <x v="2"/>
    <s v="Corporate"/>
    <x v="0"/>
    <s v="CUST-1016"/>
    <s v="Kitchen Scale"/>
    <x v="1"/>
    <n v="21.34"/>
    <n v="47.77"/>
    <n v="47.77"/>
    <n v="0"/>
    <n v="47.77"/>
    <n v="21.34"/>
    <n v="26.430000000000003"/>
    <n v="47.77"/>
    <n v="26.430000000000003"/>
  </r>
  <r>
    <s v="ORD-000311"/>
    <x v="42"/>
    <s v="SKU-0001"/>
    <n v="2"/>
    <n v="31.13"/>
    <n v="0"/>
    <n v="9.99"/>
    <x v="0"/>
    <x v="4"/>
    <s v="Consumer"/>
    <x v="1"/>
    <s v="CUST-1086"/>
    <s v="Ceramic Dinnerware Set"/>
    <x v="1"/>
    <n v="13.79"/>
    <n v="31.13"/>
    <n v="62.26"/>
    <n v="0"/>
    <n v="62.26"/>
    <n v="27.58"/>
    <n v="34.68"/>
    <n v="0"/>
    <n v="0"/>
  </r>
  <r>
    <s v="ORD-001041"/>
    <x v="42"/>
    <s v="SKU-0017"/>
    <n v="1"/>
    <n v="47.38"/>
    <n v="0"/>
    <n v="4.99"/>
    <x v="2"/>
    <x v="2"/>
    <s v="Consumer"/>
    <x v="0"/>
    <s v="CUST-1359"/>
    <s v="Wireless Mouse"/>
    <x v="0"/>
    <n v="31.21"/>
    <n v="47.38"/>
    <n v="47.38"/>
    <n v="0"/>
    <n v="47.38"/>
    <n v="31.21"/>
    <n v="16.170000000000002"/>
    <n v="47.38"/>
    <n v="16.170000000000002"/>
  </r>
  <r>
    <s v="ORD-001674"/>
    <x v="42"/>
    <s v="SKU-0043"/>
    <n v="2"/>
    <n v="39.21"/>
    <n v="0.15"/>
    <n v="6.99"/>
    <x v="2"/>
    <x v="0"/>
    <s v="Small Business"/>
    <x v="0"/>
    <s v="CUST-1275"/>
    <s v="Ergonomic Wrist Rest"/>
    <x v="4"/>
    <n v="19.66"/>
    <n v="39.21"/>
    <n v="78.42"/>
    <n v="11.763"/>
    <n v="66.656999999999996"/>
    <n v="39.32"/>
    <n v="27.336999999999996"/>
    <n v="66.656999999999996"/>
    <n v="27.336999999999996"/>
  </r>
  <r>
    <s v="ORD-002064"/>
    <x v="42"/>
    <s v="SKU-0027"/>
    <n v="2"/>
    <n v="33.65"/>
    <n v="0.15"/>
    <n v="6.99"/>
    <x v="2"/>
    <x v="1"/>
    <s v="Small Business"/>
    <x v="0"/>
    <s v="CUST-1218"/>
    <s v="Foam Roller"/>
    <x v="3"/>
    <n v="17.22"/>
    <n v="33.65"/>
    <n v="67.3"/>
    <n v="10.094999999999999"/>
    <n v="57.204999999999998"/>
    <n v="34.44"/>
    <n v="22.765000000000001"/>
    <n v="57.204999999999998"/>
    <n v="22.765000000000001"/>
  </r>
  <r>
    <s v="ORD-002436"/>
    <x v="42"/>
    <s v="SKU-0010"/>
    <n v="6"/>
    <n v="20.7"/>
    <n v="0.05"/>
    <n v="0"/>
    <x v="0"/>
    <x v="3"/>
    <s v="Corporate"/>
    <x v="0"/>
    <s v="CUST-1324"/>
    <s v="Throw Blanket"/>
    <x v="1"/>
    <n v="8.5299999999999994"/>
    <n v="20.7"/>
    <n v="124.19999999999999"/>
    <n v="6.21"/>
    <n v="117.99"/>
    <n v="51.179999999999993"/>
    <n v="66.81"/>
    <n v="117.99"/>
    <n v="66.81"/>
  </r>
  <r>
    <s v="ORD-002446"/>
    <x v="42"/>
    <s v="SKU-0060"/>
    <n v="2"/>
    <n v="54.93"/>
    <n v="0"/>
    <n v="0"/>
    <x v="1"/>
    <x v="2"/>
    <s v="Small Business"/>
    <x v="0"/>
    <s v="CUST-1071"/>
    <s v="Luggage Tag Set"/>
    <x v="2"/>
    <n v="31.07"/>
    <n v="54.93"/>
    <n v="109.86"/>
    <n v="0"/>
    <n v="109.86"/>
    <n v="62.14"/>
    <n v="47.72"/>
    <n v="109.86"/>
    <n v="47.72"/>
  </r>
  <r>
    <s v="ORD-000325"/>
    <x v="43"/>
    <s v="SKU-0005"/>
    <n v="1"/>
    <n v="55.2"/>
    <n v="0"/>
    <n v="0"/>
    <x v="0"/>
    <x v="3"/>
    <s v="Consumer"/>
    <x v="0"/>
    <s v="CUST-1042"/>
    <s v="Glass Food Containers"/>
    <x v="1"/>
    <n v="25.85"/>
    <n v="55.2"/>
    <n v="55.2"/>
    <n v="0"/>
    <n v="55.2"/>
    <n v="25.85"/>
    <n v="29.35"/>
    <n v="55.2"/>
    <n v="29.35"/>
  </r>
  <r>
    <s v="ORD-000393"/>
    <x v="43"/>
    <s v="SKU-0058"/>
    <n v="3"/>
    <n v="11.57"/>
    <n v="0.05"/>
    <n v="0"/>
    <x v="0"/>
    <x v="0"/>
    <s v="Small Business"/>
    <x v="0"/>
    <s v="CUST-1106"/>
    <s v="Card Wallet"/>
    <x v="2"/>
    <n v="6.42"/>
    <n v="11.57"/>
    <n v="34.71"/>
    <n v="1.7355"/>
    <n v="32.974499999999999"/>
    <n v="19.259999999999998"/>
    <n v="13.714500000000001"/>
    <n v="32.974499999999999"/>
    <n v="13.714500000000001"/>
  </r>
  <r>
    <s v="ORD-001482"/>
    <x v="43"/>
    <s v="SKU-0030"/>
    <n v="1"/>
    <n v="44.98"/>
    <n v="0"/>
    <n v="0"/>
    <x v="1"/>
    <x v="1"/>
    <s v="Corporate"/>
    <x v="0"/>
    <s v="CUST-1550"/>
    <s v="Workout Gloves"/>
    <x v="3"/>
    <n v="23.48"/>
    <n v="44.98"/>
    <n v="44.98"/>
    <n v="0"/>
    <n v="44.98"/>
    <n v="23.48"/>
    <n v="21.499999999999996"/>
    <n v="44.98"/>
    <n v="21.499999999999996"/>
  </r>
  <r>
    <s v="ORD-001509"/>
    <x v="43"/>
    <s v="SKU-0049"/>
    <n v="6"/>
    <n v="93.35"/>
    <n v="0"/>
    <n v="6.99"/>
    <x v="1"/>
    <x v="1"/>
    <s v="Consumer"/>
    <x v="0"/>
    <s v="CUST-1129"/>
    <s v="Canvas Tote Bag"/>
    <x v="2"/>
    <n v="39.76"/>
    <n v="93.35"/>
    <n v="560.09999999999991"/>
    <n v="0"/>
    <n v="560.09999999999991"/>
    <n v="238.56"/>
    <n v="321.53999999999991"/>
    <n v="560.09999999999991"/>
    <n v="321.53999999999991"/>
  </r>
  <r>
    <s v="ORD-001968"/>
    <x v="43"/>
    <s v="SKU-0050"/>
    <n v="4"/>
    <n v="39.19"/>
    <n v="0"/>
    <n v="6.99"/>
    <x v="0"/>
    <x v="0"/>
    <s v="Small Business"/>
    <x v="0"/>
    <s v="CUST-1122"/>
    <s v="Travel Backpack"/>
    <x v="2"/>
    <n v="18.54"/>
    <n v="39.19"/>
    <n v="156.76"/>
    <n v="0"/>
    <n v="156.76"/>
    <n v="74.16"/>
    <n v="82.6"/>
    <n v="156.76"/>
    <n v="82.6"/>
  </r>
  <r>
    <s v="ORD-000237"/>
    <x v="44"/>
    <s v="SKU-0057"/>
    <n v="4"/>
    <n v="60.42"/>
    <n v="0.05"/>
    <n v="0"/>
    <x v="2"/>
    <x v="0"/>
    <s v="Consumer"/>
    <x v="0"/>
    <s v="CUST-1239"/>
    <s v="Crossbody Bag"/>
    <x v="2"/>
    <n v="25.69"/>
    <n v="60.42"/>
    <n v="241.68"/>
    <n v="12.084000000000001"/>
    <n v="229.596"/>
    <n v="102.76"/>
    <n v="126.836"/>
    <n v="229.596"/>
    <n v="126.836"/>
  </r>
  <r>
    <s v="ORD-000792"/>
    <x v="44"/>
    <s v="SKU-0012"/>
    <n v="1"/>
    <n v="81.14"/>
    <n v="0"/>
    <n v="0"/>
    <x v="0"/>
    <x v="2"/>
    <s v="Corporate"/>
    <x v="0"/>
    <s v="CUST-1157"/>
    <s v="Portable Blender"/>
    <x v="1"/>
    <n v="34.53"/>
    <n v="81.14"/>
    <n v="81.14"/>
    <n v="0"/>
    <n v="81.14"/>
    <n v="34.53"/>
    <n v="46.61"/>
    <n v="81.14"/>
    <n v="46.61"/>
  </r>
  <r>
    <s v="ORD-001273"/>
    <x v="44"/>
    <s v="SKU-0041"/>
    <n v="1"/>
    <n v="76.3"/>
    <n v="0.1"/>
    <n v="4.99"/>
    <x v="2"/>
    <x v="2"/>
    <s v="Corporate"/>
    <x v="0"/>
    <s v="CUST-1444"/>
    <s v="Whiteboard Planner"/>
    <x v="4"/>
    <n v="33.700000000000003"/>
    <n v="76.3"/>
    <n v="76.3"/>
    <n v="7.63"/>
    <n v="68.67"/>
    <n v="33.700000000000003"/>
    <n v="34.97"/>
    <n v="68.67"/>
    <n v="34.97"/>
  </r>
  <r>
    <s v="ORD-001369"/>
    <x v="44"/>
    <s v="SKU-0041"/>
    <n v="1"/>
    <n v="76.3"/>
    <n v="0"/>
    <n v="0"/>
    <x v="1"/>
    <x v="4"/>
    <s v="Consumer"/>
    <x v="0"/>
    <s v="CUST-1320"/>
    <s v="Whiteboard Planner"/>
    <x v="4"/>
    <n v="33.700000000000003"/>
    <n v="76.3"/>
    <n v="76.3"/>
    <n v="0"/>
    <n v="76.3"/>
    <n v="33.700000000000003"/>
    <n v="42.599999999999994"/>
    <n v="76.3"/>
    <n v="42.599999999999994"/>
  </r>
  <r>
    <s v="ORD-001444"/>
    <x v="44"/>
    <s v="SKU-0044"/>
    <n v="2"/>
    <n v="63.29"/>
    <n v="0"/>
    <n v="0"/>
    <x v="1"/>
    <x v="2"/>
    <s v="Corporate"/>
    <x v="0"/>
    <s v="CUST-1303"/>
    <s v="Monitor Riser"/>
    <x v="4"/>
    <n v="41.46"/>
    <n v="63.29"/>
    <n v="126.58"/>
    <n v="0"/>
    <n v="126.58"/>
    <n v="82.92"/>
    <n v="43.66"/>
    <n v="126.58"/>
    <n v="43.66"/>
  </r>
  <r>
    <s v="ORD-001679"/>
    <x v="44"/>
    <s v="SKU-0019"/>
    <n v="4"/>
    <n v="29.49"/>
    <n v="0"/>
    <n v="9.99"/>
    <x v="1"/>
    <x v="3"/>
    <s v="Consumer"/>
    <x v="0"/>
    <s v="CUST-1093"/>
    <s v="Webcam HD"/>
    <x v="0"/>
    <n v="13.03"/>
    <n v="29.49"/>
    <n v="117.96"/>
    <n v="0"/>
    <n v="117.96"/>
    <n v="52.12"/>
    <n v="65.84"/>
    <n v="117.96"/>
    <n v="65.84"/>
  </r>
  <r>
    <s v="ORD-001919"/>
    <x v="44"/>
    <s v="SKU-0038"/>
    <n v="3"/>
    <n v="100.1"/>
    <n v="0"/>
    <n v="0"/>
    <x v="2"/>
    <x v="3"/>
    <s v="Consumer"/>
    <x v="0"/>
    <s v="CUST-1010"/>
    <s v="Gel Pen Set"/>
    <x v="4"/>
    <n v="41.96"/>
    <n v="100.1"/>
    <n v="300.29999999999995"/>
    <n v="0"/>
    <n v="300.29999999999995"/>
    <n v="125.88"/>
    <n v="174.41999999999996"/>
    <n v="300.29999999999995"/>
    <n v="174.41999999999996"/>
  </r>
  <r>
    <s v="ORD-002026"/>
    <x v="44"/>
    <s v="SKU-0023"/>
    <n v="1"/>
    <n v="48.12"/>
    <n v="0"/>
    <n v="0"/>
    <x v="1"/>
    <x v="4"/>
    <s v="Corporate"/>
    <x v="0"/>
    <s v="CUST-1298"/>
    <s v="Mini Projector"/>
    <x v="0"/>
    <n v="23.26"/>
    <n v="48.12"/>
    <n v="48.12"/>
    <n v="0"/>
    <n v="48.12"/>
    <n v="23.26"/>
    <n v="24.859999999999996"/>
    <n v="48.12"/>
    <n v="24.859999999999996"/>
  </r>
  <r>
    <s v="ORD-000385"/>
    <x v="45"/>
    <s v="SKU-0050"/>
    <n v="2"/>
    <n v="39.19"/>
    <n v="0.05"/>
    <n v="6.99"/>
    <x v="0"/>
    <x v="4"/>
    <s v="Corporate"/>
    <x v="0"/>
    <s v="CUST-1299"/>
    <s v="Travel Backpack"/>
    <x v="2"/>
    <n v="18.54"/>
    <n v="39.19"/>
    <n v="78.38"/>
    <n v="3.919"/>
    <n v="74.460999999999999"/>
    <n v="37.08"/>
    <n v="37.381"/>
    <n v="74.460999999999999"/>
    <n v="37.381"/>
  </r>
  <r>
    <s v="ORD-000547"/>
    <x v="45"/>
    <s v="SKU-0015"/>
    <n v="2"/>
    <n v="26.72"/>
    <n v="0"/>
    <n v="6.99"/>
    <x v="2"/>
    <x v="3"/>
    <s v="Corporate"/>
    <x v="0"/>
    <s v="CUST-1442"/>
    <s v="Bluetooth Speaker"/>
    <x v="0"/>
    <n v="14.4"/>
    <n v="26.72"/>
    <n v="53.44"/>
    <n v="0"/>
    <n v="53.44"/>
    <n v="28.8"/>
    <n v="24.639999999999997"/>
    <n v="53.44"/>
    <n v="24.639999999999997"/>
  </r>
  <r>
    <s v="ORD-001062"/>
    <x v="45"/>
    <s v="SKU-0006"/>
    <n v="1"/>
    <n v="47.77"/>
    <n v="0.15"/>
    <n v="9.99"/>
    <x v="0"/>
    <x v="2"/>
    <s v="Small Business"/>
    <x v="0"/>
    <s v="CUST-1548"/>
    <s v="Kitchen Scale"/>
    <x v="1"/>
    <n v="21.34"/>
    <n v="47.77"/>
    <n v="47.77"/>
    <n v="7.1655000000000006"/>
    <n v="40.604500000000002"/>
    <n v="21.34"/>
    <n v="19.264500000000002"/>
    <n v="40.604500000000002"/>
    <n v="19.264500000000002"/>
  </r>
  <r>
    <s v="ORD-001218"/>
    <x v="45"/>
    <s v="SKU-0016"/>
    <n v="3"/>
    <n v="17.66"/>
    <n v="0"/>
    <n v="0"/>
    <x v="2"/>
    <x v="0"/>
    <s v="Corporate"/>
    <x v="0"/>
    <s v="CUST-1204"/>
    <s v="Laptop Stand"/>
    <x v="0"/>
    <n v="11.93"/>
    <n v="17.66"/>
    <n v="52.980000000000004"/>
    <n v="0"/>
    <n v="52.980000000000004"/>
    <n v="35.79"/>
    <n v="17.190000000000005"/>
    <n v="52.980000000000004"/>
    <n v="17.190000000000005"/>
  </r>
  <r>
    <s v="ORD-001559"/>
    <x v="45"/>
    <s v="SKU-0047"/>
    <n v="1"/>
    <n v="36.47"/>
    <n v="0"/>
    <n v="6.99"/>
    <x v="1"/>
    <x v="2"/>
    <s v="Small Business"/>
    <x v="0"/>
    <s v="CUST-1278"/>
    <s v="Printer Paper Ream"/>
    <x v="4"/>
    <n v="21.05"/>
    <n v="36.47"/>
    <n v="36.47"/>
    <n v="0"/>
    <n v="36.47"/>
    <n v="21.05"/>
    <n v="15.419999999999998"/>
    <n v="36.47"/>
    <n v="15.419999999999998"/>
  </r>
  <r>
    <s v="ORD-001712"/>
    <x v="45"/>
    <s v="SKU-0036"/>
    <n v="2"/>
    <n v="56"/>
    <n v="0"/>
    <n v="0"/>
    <x v="2"/>
    <x v="0"/>
    <s v="Small Business"/>
    <x v="0"/>
    <s v="CUST-1464"/>
    <s v="Stretching Strap"/>
    <x v="3"/>
    <n v="37.14"/>
    <n v="56"/>
    <n v="112"/>
    <n v="0"/>
    <n v="112"/>
    <n v="74.28"/>
    <n v="37.72"/>
    <n v="112"/>
    <n v="37.72"/>
  </r>
  <r>
    <s v="ORD-000160"/>
    <x v="46"/>
    <s v="SKU-0042"/>
    <n v="5"/>
    <n v="50.17"/>
    <n v="0.05"/>
    <n v="0"/>
    <x v="0"/>
    <x v="0"/>
    <s v="Consumer"/>
    <x v="0"/>
    <s v="CUST-1446"/>
    <s v="Document Folder Set"/>
    <x v="4"/>
    <n v="28.8"/>
    <n v="50.17"/>
    <n v="250.85000000000002"/>
    <n v="12.542500000000002"/>
    <n v="238.30750000000003"/>
    <n v="144"/>
    <n v="94.307500000000033"/>
    <n v="238.30750000000003"/>
    <n v="94.307500000000033"/>
  </r>
  <r>
    <s v="ORD-001934"/>
    <x v="46"/>
    <s v="SKU-0025"/>
    <n v="2"/>
    <n v="30.89"/>
    <n v="0.05"/>
    <n v="4.99"/>
    <x v="1"/>
    <x v="4"/>
    <s v="Small Business"/>
    <x v="0"/>
    <s v="CUST-1202"/>
    <s v="Yoga Mat"/>
    <x v="3"/>
    <n v="13.41"/>
    <n v="30.89"/>
    <n v="61.78"/>
    <n v="3.0890000000000004"/>
    <n v="58.691000000000003"/>
    <n v="26.82"/>
    <n v="31.871000000000002"/>
    <n v="58.691000000000003"/>
    <n v="31.871000000000002"/>
  </r>
  <r>
    <s v="ORD-002028"/>
    <x v="46"/>
    <s v="SKU-0042"/>
    <n v="3"/>
    <n v="50.17"/>
    <n v="0.15"/>
    <n v="0"/>
    <x v="1"/>
    <x v="0"/>
    <s v="Small Business"/>
    <x v="0"/>
    <s v="CUST-1271"/>
    <s v="Document Folder Set"/>
    <x v="4"/>
    <n v="28.8"/>
    <n v="50.17"/>
    <n v="150.51"/>
    <n v="22.576499999999999"/>
    <n v="127.9335"/>
    <n v="86.4"/>
    <n v="41.533499999999989"/>
    <n v="127.9335"/>
    <n v="41.533499999999989"/>
  </r>
  <r>
    <s v="ORD-000184"/>
    <x v="47"/>
    <s v="SKU-0027"/>
    <n v="4"/>
    <n v="33.65"/>
    <n v="0.15"/>
    <n v="0"/>
    <x v="2"/>
    <x v="2"/>
    <s v="Small Business"/>
    <x v="0"/>
    <s v="CUST-1594"/>
    <s v="Foam Roller"/>
    <x v="3"/>
    <n v="17.22"/>
    <n v="33.65"/>
    <n v="134.6"/>
    <n v="20.189999999999998"/>
    <n v="114.41"/>
    <n v="68.88"/>
    <n v="45.53"/>
    <n v="114.41"/>
    <n v="45.53"/>
  </r>
  <r>
    <s v="ORD-001106"/>
    <x v="47"/>
    <s v="SKU-0017"/>
    <n v="2"/>
    <n v="47.38"/>
    <n v="0"/>
    <n v="0"/>
    <x v="0"/>
    <x v="4"/>
    <s v="Small Business"/>
    <x v="0"/>
    <s v="CUST-1323"/>
    <s v="Wireless Mouse"/>
    <x v="0"/>
    <n v="31.21"/>
    <n v="47.38"/>
    <n v="94.76"/>
    <n v="0"/>
    <n v="94.76"/>
    <n v="62.42"/>
    <n v="32.340000000000003"/>
    <n v="94.76"/>
    <n v="32.340000000000003"/>
  </r>
  <r>
    <s v="ORD-001430"/>
    <x v="47"/>
    <s v="SKU-0053"/>
    <n v="4"/>
    <n v="80.63"/>
    <n v="0.1"/>
    <n v="4.99"/>
    <x v="1"/>
    <x v="2"/>
    <s v="Small Business"/>
    <x v="2"/>
    <s v="CUST-1597"/>
    <s v="Reusable Lunch Bag"/>
    <x v="2"/>
    <n v="44.56"/>
    <n v="80.63"/>
    <n v="322.52"/>
    <n v="32.252000000000002"/>
    <n v="290.26799999999997"/>
    <n v="178.24"/>
    <n v="112.02799999999996"/>
    <n v="0"/>
    <n v="0"/>
  </r>
  <r>
    <s v="ORD-001451"/>
    <x v="47"/>
    <s v="SKU-0028"/>
    <n v="1"/>
    <n v="29.71"/>
    <n v="0"/>
    <n v="0"/>
    <x v="2"/>
    <x v="0"/>
    <s v="Consumer"/>
    <x v="0"/>
    <s v="CUST-1488"/>
    <s v="Jump Rope"/>
    <x v="3"/>
    <n v="17.55"/>
    <n v="29.71"/>
    <n v="29.71"/>
    <n v="0"/>
    <n v="29.71"/>
    <n v="17.55"/>
    <n v="12.16"/>
    <n v="29.71"/>
    <n v="12.16"/>
  </r>
  <r>
    <s v="ORD-001697"/>
    <x v="47"/>
    <s v="SKU-0027"/>
    <n v="1"/>
    <n v="33.65"/>
    <n v="0.1"/>
    <n v="9.99"/>
    <x v="0"/>
    <x v="4"/>
    <s v="Corporate"/>
    <x v="0"/>
    <s v="CUST-1572"/>
    <s v="Foam Roller"/>
    <x v="3"/>
    <n v="17.22"/>
    <n v="33.65"/>
    <n v="33.65"/>
    <n v="3.3650000000000002"/>
    <n v="30.284999999999997"/>
    <n v="17.22"/>
    <n v="13.064999999999998"/>
    <n v="30.284999999999997"/>
    <n v="13.064999999999998"/>
  </r>
  <r>
    <s v="ORD-001832"/>
    <x v="47"/>
    <s v="SKU-0050"/>
    <n v="4"/>
    <n v="39.19"/>
    <n v="0.05"/>
    <n v="6.99"/>
    <x v="1"/>
    <x v="4"/>
    <s v="Consumer"/>
    <x v="0"/>
    <s v="CUST-1188"/>
    <s v="Travel Backpack"/>
    <x v="2"/>
    <n v="18.54"/>
    <n v="39.19"/>
    <n v="156.76"/>
    <n v="7.8380000000000001"/>
    <n v="148.922"/>
    <n v="74.16"/>
    <n v="74.762"/>
    <n v="148.922"/>
    <n v="74.762"/>
  </r>
  <r>
    <s v="ORD-002158"/>
    <x v="47"/>
    <s v="SKU-0049"/>
    <n v="3"/>
    <n v="93.35"/>
    <n v="0"/>
    <n v="0"/>
    <x v="1"/>
    <x v="2"/>
    <s v="Consumer"/>
    <x v="0"/>
    <s v="CUST-1547"/>
    <s v="Canvas Tote Bag"/>
    <x v="2"/>
    <n v="39.76"/>
    <n v="93.35"/>
    <n v="280.04999999999995"/>
    <n v="0"/>
    <n v="280.04999999999995"/>
    <n v="119.28"/>
    <n v="160.76999999999995"/>
    <n v="280.04999999999995"/>
    <n v="160.76999999999995"/>
  </r>
  <r>
    <s v="ORD-002265"/>
    <x v="47"/>
    <s v="SKU-0001"/>
    <n v="5"/>
    <n v="31.13"/>
    <n v="0"/>
    <n v="0"/>
    <x v="2"/>
    <x v="4"/>
    <s v="Corporate"/>
    <x v="0"/>
    <s v="CUST-1007"/>
    <s v="Ceramic Dinnerware Set"/>
    <x v="1"/>
    <n v="13.79"/>
    <n v="31.13"/>
    <n v="155.65"/>
    <n v="0"/>
    <n v="155.65"/>
    <n v="68.949999999999989"/>
    <n v="86.700000000000017"/>
    <n v="155.65"/>
    <n v="86.700000000000017"/>
  </r>
  <r>
    <s v="ORD-002279"/>
    <x v="47"/>
    <s v="SKU-0031"/>
    <n v="3"/>
    <n v="74.72"/>
    <n v="0"/>
    <n v="0"/>
    <x v="1"/>
    <x v="3"/>
    <s v="Small Business"/>
    <x v="0"/>
    <s v="CUST-1335"/>
    <s v="Fitness Tracker Strap"/>
    <x v="3"/>
    <n v="36.28"/>
    <n v="74.72"/>
    <n v="224.16"/>
    <n v="0"/>
    <n v="224.16"/>
    <n v="108.84"/>
    <n v="115.32"/>
    <n v="224.16"/>
    <n v="115.32"/>
  </r>
  <r>
    <s v="ORD-002296"/>
    <x v="47"/>
    <s v="SKU-0039"/>
    <n v="2"/>
    <n v="12.74"/>
    <n v="0"/>
    <n v="4.99"/>
    <x v="1"/>
    <x v="2"/>
    <s v="Small Business"/>
    <x v="0"/>
    <s v="CUST-1281"/>
    <s v="Desk Organizer"/>
    <x v="4"/>
    <n v="5.81"/>
    <n v="12.74"/>
    <n v="25.48"/>
    <n v="0"/>
    <n v="25.48"/>
    <n v="11.62"/>
    <n v="13.860000000000001"/>
    <n v="25.48"/>
    <n v="13.860000000000001"/>
  </r>
  <r>
    <s v="ORD-000099"/>
    <x v="48"/>
    <s v="SKU-0004"/>
    <n v="4"/>
    <n v="23.84"/>
    <n v="0.05"/>
    <n v="0"/>
    <x v="1"/>
    <x v="2"/>
    <s v="Small Business"/>
    <x v="0"/>
    <s v="CUST-1188"/>
    <s v="Bamboo Cutting Board"/>
    <x v="1"/>
    <n v="11.55"/>
    <n v="23.84"/>
    <n v="95.36"/>
    <n v="4.7679999999999998"/>
    <n v="90.591999999999999"/>
    <n v="46.2"/>
    <n v="44.391999999999996"/>
    <n v="90.591999999999999"/>
    <n v="44.391999999999996"/>
  </r>
  <r>
    <s v="ORD-000219"/>
    <x v="48"/>
    <s v="SKU-0045"/>
    <n v="2"/>
    <n v="24.86"/>
    <n v="0"/>
    <n v="4.99"/>
    <x v="2"/>
    <x v="3"/>
    <s v="Corporate"/>
    <x v="0"/>
    <s v="CUST-1447"/>
    <s v="Sticky Note Bundle"/>
    <x v="4"/>
    <n v="16.329999999999998"/>
    <n v="24.86"/>
    <n v="49.72"/>
    <n v="0"/>
    <n v="49.72"/>
    <n v="32.659999999999997"/>
    <n v="17.060000000000002"/>
    <n v="49.72"/>
    <n v="17.060000000000002"/>
  </r>
  <r>
    <s v="ORD-000303"/>
    <x v="48"/>
    <s v="SKU-0009"/>
    <n v="1"/>
    <n v="79.31"/>
    <n v="0"/>
    <n v="6.99"/>
    <x v="1"/>
    <x v="0"/>
    <s v="Consumer"/>
    <x v="0"/>
    <s v="CUST-1302"/>
    <s v="Storage Bin Set"/>
    <x v="1"/>
    <n v="36.44"/>
    <n v="79.31"/>
    <n v="79.31"/>
    <n v="0"/>
    <n v="79.31"/>
    <n v="36.44"/>
    <n v="42.870000000000005"/>
    <n v="79.31"/>
    <n v="42.870000000000005"/>
  </r>
  <r>
    <s v="ORD-000379"/>
    <x v="48"/>
    <s v="SKU-0002"/>
    <n v="1"/>
    <n v="73.180000000000007"/>
    <n v="0"/>
    <n v="6.99"/>
    <x v="1"/>
    <x v="0"/>
    <s v="Consumer"/>
    <x v="0"/>
    <s v="CUST-1555"/>
    <s v="Insulated Water Bottle"/>
    <x v="1"/>
    <n v="37"/>
    <n v="73.180000000000007"/>
    <n v="73.180000000000007"/>
    <n v="0"/>
    <n v="73.180000000000007"/>
    <n v="37"/>
    <n v="36.180000000000007"/>
    <n v="73.180000000000007"/>
    <n v="36.180000000000007"/>
  </r>
  <r>
    <s v="ORD-000409"/>
    <x v="48"/>
    <s v="SKU-0054"/>
    <n v="5"/>
    <n v="72.45"/>
    <n v="0.1"/>
    <n v="9.99"/>
    <x v="0"/>
    <x v="2"/>
    <s v="Consumer"/>
    <x v="0"/>
    <s v="CUST-1007"/>
    <s v="Travel Organizer"/>
    <x v="2"/>
    <n v="30.61"/>
    <n v="72.45"/>
    <n v="362.25"/>
    <n v="36.225000000000001"/>
    <n v="326.02499999999998"/>
    <n v="153.05000000000001"/>
    <n v="172.97499999999997"/>
    <n v="326.02499999999998"/>
    <n v="172.97499999999997"/>
  </r>
  <r>
    <s v="ORD-000726"/>
    <x v="48"/>
    <s v="SKU-0053"/>
    <n v="2"/>
    <n v="80.63"/>
    <n v="0"/>
    <n v="0"/>
    <x v="0"/>
    <x v="1"/>
    <s v="Consumer"/>
    <x v="0"/>
    <s v="CUST-1210"/>
    <s v="Reusable Lunch Bag"/>
    <x v="2"/>
    <n v="44.56"/>
    <n v="80.63"/>
    <n v="161.26"/>
    <n v="0"/>
    <n v="161.26"/>
    <n v="89.12"/>
    <n v="72.139999999999986"/>
    <n v="161.26"/>
    <n v="72.139999999999986"/>
  </r>
  <r>
    <s v="ORD-002002"/>
    <x v="48"/>
    <s v="SKU-0046"/>
    <n v="2"/>
    <n v="44.59"/>
    <n v="0"/>
    <n v="0"/>
    <x v="0"/>
    <x v="0"/>
    <s v="Corporate"/>
    <x v="0"/>
    <s v="CUST-1196"/>
    <s v="Desktop Calculator"/>
    <x v="4"/>
    <n v="19.489999999999998"/>
    <n v="44.59"/>
    <n v="89.18"/>
    <n v="0"/>
    <n v="89.18"/>
    <n v="38.979999999999997"/>
    <n v="50.20000000000001"/>
    <n v="89.18"/>
    <n v="50.20000000000001"/>
  </r>
  <r>
    <s v="ORD-002035"/>
    <x v="48"/>
    <s v="SKU-0003"/>
    <n v="2"/>
    <n v="11.23"/>
    <n v="0"/>
    <n v="0"/>
    <x v="1"/>
    <x v="4"/>
    <s v="Small Business"/>
    <x v="0"/>
    <s v="CUST-1541"/>
    <s v="Nonstick Skillet"/>
    <x v="1"/>
    <n v="6.46"/>
    <n v="11.23"/>
    <n v="22.46"/>
    <n v="0"/>
    <n v="22.46"/>
    <n v="12.92"/>
    <n v="9.5400000000000009"/>
    <n v="22.46"/>
    <n v="9.5400000000000009"/>
  </r>
  <r>
    <s v="ORD-002161"/>
    <x v="48"/>
    <s v="SKU-0055"/>
    <n v="2"/>
    <n v="11.86"/>
    <n v="0"/>
    <n v="0"/>
    <x v="0"/>
    <x v="3"/>
    <s v="Corporate"/>
    <x v="1"/>
    <s v="CUST-1503"/>
    <s v="Phone Case"/>
    <x v="2"/>
    <n v="4.93"/>
    <n v="11.86"/>
    <n v="23.72"/>
    <n v="0"/>
    <n v="23.72"/>
    <n v="9.86"/>
    <n v="13.86"/>
    <n v="0"/>
    <n v="0"/>
  </r>
  <r>
    <s v="ORD-002215"/>
    <x v="48"/>
    <s v="SKU-0002"/>
    <n v="4"/>
    <n v="73.180000000000007"/>
    <n v="0"/>
    <n v="0"/>
    <x v="1"/>
    <x v="0"/>
    <s v="Consumer"/>
    <x v="0"/>
    <s v="CUST-1271"/>
    <s v="Insulated Water Bottle"/>
    <x v="1"/>
    <n v="37"/>
    <n v="73.180000000000007"/>
    <n v="292.72000000000003"/>
    <n v="0"/>
    <n v="292.72000000000003"/>
    <n v="148"/>
    <n v="144.72000000000003"/>
    <n v="292.72000000000003"/>
    <n v="144.72000000000003"/>
  </r>
  <r>
    <s v="ORD-002442"/>
    <x v="48"/>
    <s v="SKU-0011"/>
    <n v="1"/>
    <n v="49.34"/>
    <n v="0.05"/>
    <n v="0"/>
    <x v="0"/>
    <x v="3"/>
    <s v="Small Business"/>
    <x v="0"/>
    <s v="CUST-1391"/>
    <s v="French Press"/>
    <x v="1"/>
    <n v="24.06"/>
    <n v="49.34"/>
    <n v="49.34"/>
    <n v="2.4670000000000005"/>
    <n v="46.873000000000005"/>
    <n v="24.06"/>
    <n v="22.813000000000006"/>
    <n v="46.873000000000005"/>
    <n v="22.813000000000006"/>
  </r>
  <r>
    <s v="ORD-000259"/>
    <x v="49"/>
    <s v="SKU-0006"/>
    <n v="3"/>
    <n v="47.77"/>
    <n v="0.05"/>
    <n v="0"/>
    <x v="1"/>
    <x v="4"/>
    <s v="Corporate"/>
    <x v="0"/>
    <s v="CUST-1319"/>
    <s v="Kitchen Scale"/>
    <x v="1"/>
    <n v="21.34"/>
    <n v="47.77"/>
    <n v="143.31"/>
    <n v="7.1655000000000006"/>
    <n v="136.14449999999999"/>
    <n v="64.02"/>
    <n v="72.124499999999998"/>
    <n v="136.14449999999999"/>
    <n v="72.124499999999998"/>
  </r>
  <r>
    <s v="ORD-000958"/>
    <x v="49"/>
    <s v="SKU-0058"/>
    <n v="2"/>
    <n v="11.57"/>
    <n v="0.05"/>
    <n v="9.99"/>
    <x v="2"/>
    <x v="4"/>
    <s v="Consumer"/>
    <x v="2"/>
    <s v="CUST-1457"/>
    <s v="Card Wallet"/>
    <x v="2"/>
    <n v="6.42"/>
    <n v="11.57"/>
    <n v="23.14"/>
    <n v="1.157"/>
    <n v="21.983000000000001"/>
    <n v="12.84"/>
    <n v="9.1430000000000007"/>
    <n v="0"/>
    <n v="0"/>
  </r>
  <r>
    <s v="ORD-001058"/>
    <x v="49"/>
    <s v="SKU-0022"/>
    <n v="4"/>
    <n v="32.130000000000003"/>
    <n v="0.05"/>
    <n v="0"/>
    <x v="1"/>
    <x v="0"/>
    <s v="Corporate"/>
    <x v="0"/>
    <s v="CUST-1031"/>
    <s v="USB-C Hub"/>
    <x v="0"/>
    <n v="21.59"/>
    <n v="32.130000000000003"/>
    <n v="128.52000000000001"/>
    <n v="6.426000000000001"/>
    <n v="122.09400000000001"/>
    <n v="86.36"/>
    <n v="35.734000000000009"/>
    <n v="122.09400000000001"/>
    <n v="35.734000000000009"/>
  </r>
  <r>
    <s v="ORD-002344"/>
    <x v="49"/>
    <s v="SKU-0060"/>
    <n v="2"/>
    <n v="54.93"/>
    <n v="0.1"/>
    <n v="0"/>
    <x v="1"/>
    <x v="4"/>
    <s v="Corporate"/>
    <x v="0"/>
    <s v="CUST-1146"/>
    <s v="Luggage Tag Set"/>
    <x v="2"/>
    <n v="31.07"/>
    <n v="54.93"/>
    <n v="109.86"/>
    <n v="10.986000000000001"/>
    <n v="98.873999999999995"/>
    <n v="62.14"/>
    <n v="36.733999999999995"/>
    <n v="98.873999999999995"/>
    <n v="36.733999999999995"/>
  </r>
  <r>
    <s v="ORD-002364"/>
    <x v="49"/>
    <s v="SKU-0047"/>
    <n v="6"/>
    <n v="36.47"/>
    <n v="0.2"/>
    <n v="9.99"/>
    <x v="2"/>
    <x v="3"/>
    <s v="Corporate"/>
    <x v="0"/>
    <s v="CUST-1332"/>
    <s v="Printer Paper Ream"/>
    <x v="4"/>
    <n v="21.05"/>
    <n v="36.47"/>
    <n v="218.82"/>
    <n v="43.764000000000003"/>
    <n v="175.05599999999998"/>
    <n v="126.30000000000001"/>
    <n v="48.755999999999972"/>
    <n v="175.05599999999998"/>
    <n v="48.755999999999972"/>
  </r>
  <r>
    <s v="ORD-000850"/>
    <x v="50"/>
    <s v="SKU-0030"/>
    <n v="2"/>
    <n v="44.98"/>
    <n v="0.05"/>
    <n v="9.99"/>
    <x v="0"/>
    <x v="2"/>
    <s v="Small Business"/>
    <x v="0"/>
    <s v="CUST-1391"/>
    <s v="Workout Gloves"/>
    <x v="3"/>
    <n v="23.48"/>
    <n v="44.98"/>
    <n v="89.96"/>
    <n v="4.4980000000000002"/>
    <n v="85.461999999999989"/>
    <n v="46.96"/>
    <n v="38.501999999999988"/>
    <n v="85.461999999999989"/>
    <n v="38.501999999999988"/>
  </r>
  <r>
    <s v="ORD-001101"/>
    <x v="50"/>
    <s v="SKU-0019"/>
    <n v="3"/>
    <n v="29.49"/>
    <n v="0.05"/>
    <n v="6.99"/>
    <x v="1"/>
    <x v="0"/>
    <s v="Small Business"/>
    <x v="0"/>
    <s v="CUST-1307"/>
    <s v="Webcam HD"/>
    <x v="0"/>
    <n v="13.03"/>
    <n v="29.49"/>
    <n v="88.47"/>
    <n v="4.4234999999999998"/>
    <n v="84.046499999999995"/>
    <n v="39.089999999999996"/>
    <n v="44.956499999999998"/>
    <n v="84.046499999999995"/>
    <n v="44.956499999999998"/>
  </r>
  <r>
    <s v="ORD-001690"/>
    <x v="50"/>
    <s v="SKU-0060"/>
    <n v="5"/>
    <n v="54.93"/>
    <n v="0.1"/>
    <n v="4.99"/>
    <x v="0"/>
    <x v="1"/>
    <s v="Consumer"/>
    <x v="0"/>
    <s v="CUST-1064"/>
    <s v="Luggage Tag Set"/>
    <x v="2"/>
    <n v="31.07"/>
    <n v="54.93"/>
    <n v="274.64999999999998"/>
    <n v="27.465"/>
    <n v="247.18499999999997"/>
    <n v="155.35"/>
    <n v="91.83499999999998"/>
    <n v="247.18499999999997"/>
    <n v="91.83499999999998"/>
  </r>
  <r>
    <s v="ORD-002334"/>
    <x v="50"/>
    <s v="SKU-0035"/>
    <n v="1"/>
    <n v="26.35"/>
    <n v="0.05"/>
    <n v="9.99"/>
    <x v="0"/>
    <x v="1"/>
    <s v="Corporate"/>
    <x v="0"/>
    <s v="CUST-1171"/>
    <s v="Massage Ball"/>
    <x v="3"/>
    <n v="13.28"/>
    <n v="26.35"/>
    <n v="26.35"/>
    <n v="1.3175000000000001"/>
    <n v="25.032500000000002"/>
    <n v="13.28"/>
    <n v="11.752500000000003"/>
    <n v="25.032500000000002"/>
    <n v="11.752500000000003"/>
  </r>
  <r>
    <s v="ORD-000397"/>
    <x v="51"/>
    <s v="SKU-0051"/>
    <n v="2"/>
    <n v="50.46"/>
    <n v="0"/>
    <n v="4.99"/>
    <x v="0"/>
    <x v="0"/>
    <s v="Small Business"/>
    <x v="0"/>
    <s v="CUST-1381"/>
    <s v="Compact Umbrella"/>
    <x v="2"/>
    <n v="23.03"/>
    <n v="50.46"/>
    <n v="100.92"/>
    <n v="0"/>
    <n v="100.92"/>
    <n v="46.06"/>
    <n v="54.86"/>
    <n v="100.92"/>
    <n v="54.86"/>
  </r>
  <r>
    <s v="ORD-000747"/>
    <x v="51"/>
    <s v="SKU-0027"/>
    <n v="1"/>
    <n v="33.65"/>
    <n v="0"/>
    <n v="0"/>
    <x v="2"/>
    <x v="1"/>
    <s v="Small Business"/>
    <x v="0"/>
    <s v="CUST-1062"/>
    <s v="Foam Roller"/>
    <x v="3"/>
    <n v="17.22"/>
    <n v="33.65"/>
    <n v="33.65"/>
    <n v="0"/>
    <n v="33.65"/>
    <n v="17.22"/>
    <n v="16.43"/>
    <n v="33.65"/>
    <n v="16.43"/>
  </r>
  <r>
    <s v="ORD-000814"/>
    <x v="51"/>
    <s v="SKU-0016"/>
    <n v="3"/>
    <n v="17.66"/>
    <n v="0.1"/>
    <n v="4.99"/>
    <x v="0"/>
    <x v="4"/>
    <s v="Consumer"/>
    <x v="0"/>
    <s v="CUST-1434"/>
    <s v="Laptop Stand"/>
    <x v="0"/>
    <n v="11.93"/>
    <n v="17.66"/>
    <n v="52.980000000000004"/>
    <n v="5.2980000000000009"/>
    <n v="47.682000000000002"/>
    <n v="35.79"/>
    <n v="11.892000000000003"/>
    <n v="47.682000000000002"/>
    <n v="11.892000000000003"/>
  </r>
  <r>
    <s v="ORD-001557"/>
    <x v="51"/>
    <s v="SKU-0017"/>
    <n v="4"/>
    <n v="47.38"/>
    <n v="0"/>
    <n v="9.99"/>
    <x v="2"/>
    <x v="0"/>
    <s v="Corporate"/>
    <x v="0"/>
    <s v="CUST-1520"/>
    <s v="Wireless Mouse"/>
    <x v="0"/>
    <n v="31.21"/>
    <n v="47.38"/>
    <n v="189.52"/>
    <n v="0"/>
    <n v="189.52"/>
    <n v="124.84"/>
    <n v="64.680000000000007"/>
    <n v="189.52"/>
    <n v="64.680000000000007"/>
  </r>
  <r>
    <s v="ORD-001780"/>
    <x v="51"/>
    <s v="SKU-0006"/>
    <n v="2"/>
    <n v="47.77"/>
    <n v="0.05"/>
    <n v="6.99"/>
    <x v="2"/>
    <x v="4"/>
    <s v="Small Business"/>
    <x v="0"/>
    <s v="CUST-1100"/>
    <s v="Kitchen Scale"/>
    <x v="1"/>
    <n v="21.34"/>
    <n v="47.77"/>
    <n v="95.54"/>
    <n v="4.7770000000000001"/>
    <n v="90.763000000000005"/>
    <n v="42.68"/>
    <n v="48.083000000000006"/>
    <n v="90.763000000000005"/>
    <n v="48.083000000000006"/>
  </r>
  <r>
    <s v="ORD-002009"/>
    <x v="51"/>
    <s v="SKU-0020"/>
    <n v="1"/>
    <n v="85.27"/>
    <n v="0.05"/>
    <n v="0"/>
    <x v="2"/>
    <x v="3"/>
    <s v="Corporate"/>
    <x v="0"/>
    <s v="CUST-1163"/>
    <s v="Mechanical Keyboard"/>
    <x v="0"/>
    <n v="43.46"/>
    <n v="85.27"/>
    <n v="85.27"/>
    <n v="4.2634999999999996"/>
    <n v="81.006500000000003"/>
    <n v="43.46"/>
    <n v="37.546500000000002"/>
    <n v="81.006500000000003"/>
    <n v="37.546500000000002"/>
  </r>
  <r>
    <s v="ORD-000019"/>
    <x v="52"/>
    <s v="SKU-0049"/>
    <n v="8"/>
    <n v="93.35"/>
    <n v="0"/>
    <n v="6.99"/>
    <x v="0"/>
    <x v="0"/>
    <s v="Corporate"/>
    <x v="0"/>
    <s v="CUST-1087"/>
    <s v="Canvas Tote Bag"/>
    <x v="2"/>
    <n v="39.76"/>
    <n v="93.35"/>
    <n v="746.8"/>
    <n v="0"/>
    <n v="746.8"/>
    <n v="318.08"/>
    <n v="428.71999999999997"/>
    <n v="746.8"/>
    <n v="428.71999999999997"/>
  </r>
  <r>
    <s v="ORD-000539"/>
    <x v="52"/>
    <s v="SKU-0054"/>
    <n v="2"/>
    <n v="72.45"/>
    <n v="0"/>
    <n v="9.99"/>
    <x v="1"/>
    <x v="1"/>
    <s v="Corporate"/>
    <x v="0"/>
    <s v="CUST-1062"/>
    <s v="Travel Organizer"/>
    <x v="2"/>
    <n v="30.61"/>
    <n v="72.45"/>
    <n v="144.9"/>
    <n v="0"/>
    <n v="144.9"/>
    <n v="61.22"/>
    <n v="83.68"/>
    <n v="144.9"/>
    <n v="83.68"/>
  </r>
  <r>
    <s v="ORD-000593"/>
    <x v="52"/>
    <s v="SKU-0017"/>
    <n v="6"/>
    <n v="47.38"/>
    <n v="0"/>
    <n v="9.99"/>
    <x v="1"/>
    <x v="4"/>
    <s v="Corporate"/>
    <x v="0"/>
    <s v="CUST-1470"/>
    <s v="Wireless Mouse"/>
    <x v="0"/>
    <n v="31.21"/>
    <n v="47.38"/>
    <n v="284.28000000000003"/>
    <n v="0"/>
    <n v="284.28000000000003"/>
    <n v="187.26"/>
    <n v="97.020000000000039"/>
    <n v="284.28000000000003"/>
    <n v="97.020000000000039"/>
  </r>
  <r>
    <s v="ORD-000852"/>
    <x v="52"/>
    <s v="SKU-0017"/>
    <n v="2"/>
    <n v="47.38"/>
    <n v="0"/>
    <n v="0"/>
    <x v="0"/>
    <x v="4"/>
    <s v="Small Business"/>
    <x v="0"/>
    <s v="CUST-1552"/>
    <s v="Wireless Mouse"/>
    <x v="0"/>
    <n v="31.21"/>
    <n v="47.38"/>
    <n v="94.76"/>
    <n v="0"/>
    <n v="94.76"/>
    <n v="62.42"/>
    <n v="32.340000000000003"/>
    <n v="94.76"/>
    <n v="32.340000000000003"/>
  </r>
  <r>
    <s v="ORD-000935"/>
    <x v="52"/>
    <s v="SKU-0030"/>
    <n v="3"/>
    <n v="44.98"/>
    <n v="0.05"/>
    <n v="9.99"/>
    <x v="0"/>
    <x v="2"/>
    <s v="Small Business"/>
    <x v="0"/>
    <s v="CUST-1243"/>
    <s v="Workout Gloves"/>
    <x v="3"/>
    <n v="23.48"/>
    <n v="44.98"/>
    <n v="134.94"/>
    <n v="6.7469999999999999"/>
    <n v="128.19299999999998"/>
    <n v="70.44"/>
    <n v="57.752999999999986"/>
    <n v="128.19299999999998"/>
    <n v="57.752999999999986"/>
  </r>
  <r>
    <s v="ORD-000984"/>
    <x v="52"/>
    <s v="SKU-0054"/>
    <n v="1"/>
    <n v="72.45"/>
    <n v="0"/>
    <n v="0"/>
    <x v="0"/>
    <x v="4"/>
    <s v="Consumer"/>
    <x v="1"/>
    <s v="CUST-1137"/>
    <s v="Travel Organizer"/>
    <x v="2"/>
    <n v="30.61"/>
    <n v="72.45"/>
    <n v="72.45"/>
    <n v="0"/>
    <n v="72.45"/>
    <n v="30.61"/>
    <n v="41.84"/>
    <n v="0"/>
    <n v="0"/>
  </r>
  <r>
    <s v="ORD-002177"/>
    <x v="52"/>
    <s v="SKU-0031"/>
    <n v="2"/>
    <n v="74.72"/>
    <n v="0.2"/>
    <n v="0"/>
    <x v="1"/>
    <x v="2"/>
    <s v="Corporate"/>
    <x v="0"/>
    <s v="CUST-1532"/>
    <s v="Fitness Tracker Strap"/>
    <x v="3"/>
    <n v="36.28"/>
    <n v="74.72"/>
    <n v="149.44"/>
    <n v="29.888000000000002"/>
    <n v="119.55199999999999"/>
    <n v="72.56"/>
    <n v="46.99199999999999"/>
    <n v="119.55199999999999"/>
    <n v="46.99199999999999"/>
  </r>
  <r>
    <s v="ORD-002321"/>
    <x v="52"/>
    <s v="SKU-0050"/>
    <n v="5"/>
    <n v="39.19"/>
    <n v="0.05"/>
    <n v="4.99"/>
    <x v="2"/>
    <x v="1"/>
    <s v="Small Business"/>
    <x v="0"/>
    <s v="CUST-1425"/>
    <s v="Travel Backpack"/>
    <x v="2"/>
    <n v="18.54"/>
    <n v="39.19"/>
    <n v="195.95"/>
    <n v="9.7974999999999994"/>
    <n v="186.15249999999997"/>
    <n v="92.699999999999989"/>
    <n v="93.452499999999986"/>
    <n v="186.15249999999997"/>
    <n v="93.452499999999986"/>
  </r>
  <r>
    <s v="ORD-000456"/>
    <x v="53"/>
    <s v="SKU-0037"/>
    <n v="1"/>
    <n v="25.18"/>
    <n v="0"/>
    <n v="0"/>
    <x v="2"/>
    <x v="3"/>
    <s v="Consumer"/>
    <x v="2"/>
    <s v="CUST-1008"/>
    <s v="Notebook 3-Pack"/>
    <x v="4"/>
    <n v="13.85"/>
    <n v="25.18"/>
    <n v="25.18"/>
    <n v="0"/>
    <n v="25.18"/>
    <n v="13.85"/>
    <n v="11.33"/>
    <n v="0"/>
    <n v="0"/>
  </r>
  <r>
    <s v="ORD-001060"/>
    <x v="53"/>
    <s v="SKU-0038"/>
    <n v="1"/>
    <n v="100.1"/>
    <n v="0.1"/>
    <n v="9.99"/>
    <x v="2"/>
    <x v="4"/>
    <s v="Consumer"/>
    <x v="0"/>
    <s v="CUST-1349"/>
    <s v="Gel Pen Set"/>
    <x v="4"/>
    <n v="41.96"/>
    <n v="100.1"/>
    <n v="100.1"/>
    <n v="10.01"/>
    <n v="90.089999999999989"/>
    <n v="41.96"/>
    <n v="48.129999999999988"/>
    <n v="90.089999999999989"/>
    <n v="48.129999999999988"/>
  </r>
  <r>
    <s v="ORD-001224"/>
    <x v="53"/>
    <s v="SKU-0039"/>
    <n v="1"/>
    <n v="12.74"/>
    <n v="0.05"/>
    <n v="4.99"/>
    <x v="2"/>
    <x v="0"/>
    <s v="Small Business"/>
    <x v="0"/>
    <s v="CUST-1531"/>
    <s v="Desk Organizer"/>
    <x v="4"/>
    <n v="5.81"/>
    <n v="12.74"/>
    <n v="12.74"/>
    <n v="0.63700000000000001"/>
    <n v="12.103"/>
    <n v="5.81"/>
    <n v="6.2930000000000001"/>
    <n v="12.103"/>
    <n v="6.2930000000000001"/>
  </r>
  <r>
    <s v="ORD-001408"/>
    <x v="53"/>
    <s v="SKU-0006"/>
    <n v="1"/>
    <n v="47.77"/>
    <n v="0"/>
    <n v="0"/>
    <x v="0"/>
    <x v="1"/>
    <s v="Small Business"/>
    <x v="0"/>
    <s v="CUST-1458"/>
    <s v="Kitchen Scale"/>
    <x v="1"/>
    <n v="21.34"/>
    <n v="47.77"/>
    <n v="47.77"/>
    <n v="0"/>
    <n v="47.77"/>
    <n v="21.34"/>
    <n v="26.430000000000003"/>
    <n v="47.77"/>
    <n v="26.430000000000003"/>
  </r>
  <r>
    <s v="ORD-001676"/>
    <x v="53"/>
    <s v="SKU-0017"/>
    <n v="1"/>
    <n v="47.38"/>
    <n v="0"/>
    <n v="4.99"/>
    <x v="2"/>
    <x v="2"/>
    <s v="Small Business"/>
    <x v="0"/>
    <s v="CUST-1163"/>
    <s v="Wireless Mouse"/>
    <x v="0"/>
    <n v="31.21"/>
    <n v="47.38"/>
    <n v="47.38"/>
    <n v="0"/>
    <n v="47.38"/>
    <n v="31.21"/>
    <n v="16.170000000000002"/>
    <n v="47.38"/>
    <n v="16.170000000000002"/>
  </r>
  <r>
    <s v="ORD-002005"/>
    <x v="53"/>
    <s v="SKU-0028"/>
    <n v="4"/>
    <n v="29.71"/>
    <n v="0"/>
    <n v="6.99"/>
    <x v="1"/>
    <x v="3"/>
    <s v="Small Business"/>
    <x v="0"/>
    <s v="CUST-1414"/>
    <s v="Jump Rope"/>
    <x v="3"/>
    <n v="17.55"/>
    <n v="29.71"/>
    <n v="118.84"/>
    <n v="0"/>
    <n v="118.84"/>
    <n v="70.2"/>
    <n v="48.64"/>
    <n v="118.84"/>
    <n v="48.64"/>
  </r>
  <r>
    <s v="ORD-002198"/>
    <x v="53"/>
    <s v="SKU-0058"/>
    <n v="2"/>
    <n v="11.57"/>
    <n v="0.1"/>
    <n v="4.99"/>
    <x v="2"/>
    <x v="3"/>
    <s v="Corporate"/>
    <x v="0"/>
    <s v="CUST-1562"/>
    <s v="Card Wallet"/>
    <x v="2"/>
    <n v="6.42"/>
    <n v="11.57"/>
    <n v="23.14"/>
    <n v="2.3140000000000001"/>
    <n v="20.826000000000001"/>
    <n v="12.84"/>
    <n v="7.9860000000000007"/>
    <n v="20.826000000000001"/>
    <n v="7.9860000000000007"/>
  </r>
  <r>
    <s v="ORD-000151"/>
    <x v="54"/>
    <s v="SKU-0051"/>
    <n v="3"/>
    <n v="50.46"/>
    <n v="0.1"/>
    <n v="0"/>
    <x v="1"/>
    <x v="0"/>
    <s v="Small Business"/>
    <x v="0"/>
    <s v="CUST-1048"/>
    <s v="Compact Umbrella"/>
    <x v="2"/>
    <n v="23.03"/>
    <n v="50.46"/>
    <n v="151.38"/>
    <n v="15.138"/>
    <n v="136.24199999999999"/>
    <n v="69.09"/>
    <n v="67.151999999999987"/>
    <n v="136.24199999999999"/>
    <n v="67.151999999999987"/>
  </r>
  <r>
    <s v="ORD-000204"/>
    <x v="54"/>
    <s v="SKU-0031"/>
    <n v="1"/>
    <n v="74.72"/>
    <n v="0.2"/>
    <n v="0"/>
    <x v="1"/>
    <x v="4"/>
    <s v="Small Business"/>
    <x v="0"/>
    <s v="CUST-1519"/>
    <s v="Fitness Tracker Strap"/>
    <x v="3"/>
    <n v="36.28"/>
    <n v="74.72"/>
    <n v="74.72"/>
    <n v="14.944000000000001"/>
    <n v="59.775999999999996"/>
    <n v="36.28"/>
    <n v="23.495999999999995"/>
    <n v="59.775999999999996"/>
    <n v="23.495999999999995"/>
  </r>
  <r>
    <s v="ORD-000624"/>
    <x v="54"/>
    <s v="SKU-0011"/>
    <n v="1"/>
    <n v="49.34"/>
    <n v="0"/>
    <n v="4.99"/>
    <x v="2"/>
    <x v="4"/>
    <s v="Small Business"/>
    <x v="0"/>
    <s v="CUST-1128"/>
    <s v="French Press"/>
    <x v="1"/>
    <n v="24.06"/>
    <n v="49.34"/>
    <n v="49.34"/>
    <n v="0"/>
    <n v="49.34"/>
    <n v="24.06"/>
    <n v="25.280000000000005"/>
    <n v="49.34"/>
    <n v="25.280000000000005"/>
  </r>
  <r>
    <s v="ORD-001348"/>
    <x v="54"/>
    <s v="SKU-0049"/>
    <n v="2"/>
    <n v="93.35"/>
    <n v="0"/>
    <n v="0"/>
    <x v="1"/>
    <x v="2"/>
    <s v="Small Business"/>
    <x v="0"/>
    <s v="CUST-1447"/>
    <s v="Canvas Tote Bag"/>
    <x v="2"/>
    <n v="39.76"/>
    <n v="93.35"/>
    <n v="186.7"/>
    <n v="0"/>
    <n v="186.7"/>
    <n v="79.52"/>
    <n v="107.17999999999999"/>
    <n v="186.7"/>
    <n v="107.17999999999999"/>
  </r>
  <r>
    <s v="ORD-001815"/>
    <x v="54"/>
    <s v="SKU-0040"/>
    <n v="5"/>
    <n v="30.05"/>
    <n v="0.05"/>
    <n v="6.99"/>
    <x v="1"/>
    <x v="4"/>
    <s v="Corporate"/>
    <x v="0"/>
    <s v="CUST-1412"/>
    <s v="Laptop Sleeve"/>
    <x v="4"/>
    <n v="17.329999999999998"/>
    <n v="30.05"/>
    <n v="150.25"/>
    <n v="7.5125000000000002"/>
    <n v="142.73750000000001"/>
    <n v="86.649999999999991"/>
    <n v="56.08750000000002"/>
    <n v="142.73750000000001"/>
    <n v="56.08750000000002"/>
  </r>
  <r>
    <s v="ORD-000054"/>
    <x v="55"/>
    <s v="SKU-0047"/>
    <n v="6"/>
    <n v="36.47"/>
    <n v="0"/>
    <n v="0"/>
    <x v="2"/>
    <x v="1"/>
    <s v="Corporate"/>
    <x v="0"/>
    <s v="CUST-1095"/>
    <s v="Printer Paper Ream"/>
    <x v="4"/>
    <n v="21.05"/>
    <n v="36.47"/>
    <n v="218.82"/>
    <n v="0"/>
    <n v="218.82"/>
    <n v="126.30000000000001"/>
    <n v="92.519999999999982"/>
    <n v="218.82"/>
    <n v="92.519999999999982"/>
  </r>
  <r>
    <s v="ORD-000107"/>
    <x v="55"/>
    <s v="SKU-0056"/>
    <n v="3"/>
    <n v="77.760000000000005"/>
    <n v="0"/>
    <n v="4.99"/>
    <x v="2"/>
    <x v="1"/>
    <s v="Corporate"/>
    <x v="0"/>
    <s v="CUST-1232"/>
    <s v="Keychain Set"/>
    <x v="2"/>
    <n v="44.67"/>
    <n v="77.760000000000005"/>
    <n v="233.28000000000003"/>
    <n v="0"/>
    <n v="233.28000000000003"/>
    <n v="134.01"/>
    <n v="99.270000000000039"/>
    <n v="233.28000000000003"/>
    <n v="99.270000000000039"/>
  </r>
  <r>
    <s v="ORD-000120"/>
    <x v="55"/>
    <s v="SKU-0050"/>
    <n v="1"/>
    <n v="39.19"/>
    <n v="0"/>
    <n v="4.99"/>
    <x v="0"/>
    <x v="3"/>
    <s v="Corporate"/>
    <x v="0"/>
    <s v="CUST-1033"/>
    <s v="Travel Backpack"/>
    <x v="2"/>
    <n v="18.54"/>
    <n v="39.19"/>
    <n v="39.19"/>
    <n v="0"/>
    <n v="39.19"/>
    <n v="18.54"/>
    <n v="20.65"/>
    <n v="39.19"/>
    <n v="20.65"/>
  </r>
  <r>
    <s v="ORD-001210"/>
    <x v="55"/>
    <s v="SKU-0005"/>
    <n v="2"/>
    <n v="55.2"/>
    <n v="0"/>
    <n v="0"/>
    <x v="0"/>
    <x v="3"/>
    <s v="Corporate"/>
    <x v="0"/>
    <s v="CUST-1443"/>
    <s v="Glass Food Containers"/>
    <x v="1"/>
    <n v="25.85"/>
    <n v="55.2"/>
    <n v="110.4"/>
    <n v="0"/>
    <n v="110.4"/>
    <n v="51.7"/>
    <n v="58.7"/>
    <n v="110.4"/>
    <n v="58.7"/>
  </r>
  <r>
    <s v="ORD-001664"/>
    <x v="55"/>
    <s v="SKU-0035"/>
    <n v="1"/>
    <n v="26.35"/>
    <n v="0"/>
    <n v="0"/>
    <x v="0"/>
    <x v="0"/>
    <s v="Consumer"/>
    <x v="0"/>
    <s v="CUST-1329"/>
    <s v="Massage Ball"/>
    <x v="3"/>
    <n v="13.28"/>
    <n v="26.35"/>
    <n v="26.35"/>
    <n v="0"/>
    <n v="26.35"/>
    <n v="13.28"/>
    <n v="13.070000000000002"/>
    <n v="26.35"/>
    <n v="13.070000000000002"/>
  </r>
  <r>
    <s v="ORD-001701"/>
    <x v="55"/>
    <s v="SKU-0035"/>
    <n v="1"/>
    <n v="26.35"/>
    <n v="0"/>
    <n v="4.99"/>
    <x v="2"/>
    <x v="2"/>
    <s v="Corporate"/>
    <x v="0"/>
    <s v="CUST-1480"/>
    <s v="Massage Ball"/>
    <x v="3"/>
    <n v="13.28"/>
    <n v="26.35"/>
    <n v="26.35"/>
    <n v="0"/>
    <n v="26.35"/>
    <n v="13.28"/>
    <n v="13.070000000000002"/>
    <n v="26.35"/>
    <n v="13.070000000000002"/>
  </r>
  <r>
    <s v="ORD-001939"/>
    <x v="55"/>
    <s v="SKU-0036"/>
    <n v="2"/>
    <n v="56"/>
    <n v="0.1"/>
    <n v="0"/>
    <x v="2"/>
    <x v="0"/>
    <s v="Small Business"/>
    <x v="0"/>
    <s v="CUST-1374"/>
    <s v="Stretching Strap"/>
    <x v="3"/>
    <n v="37.14"/>
    <n v="56"/>
    <n v="112"/>
    <n v="11.200000000000001"/>
    <n v="100.8"/>
    <n v="74.28"/>
    <n v="26.519999999999996"/>
    <n v="100.8"/>
    <n v="26.519999999999996"/>
  </r>
  <r>
    <s v="ORD-000121"/>
    <x v="56"/>
    <s v="SKU-0041"/>
    <n v="5"/>
    <n v="76.3"/>
    <n v="0.05"/>
    <n v="4.99"/>
    <x v="1"/>
    <x v="4"/>
    <s v="Corporate"/>
    <x v="0"/>
    <s v="CUST-1052"/>
    <s v="Whiteboard Planner"/>
    <x v="4"/>
    <n v="33.700000000000003"/>
    <n v="76.3"/>
    <n v="381.5"/>
    <n v="19.074999999999999"/>
    <n v="362.42500000000001"/>
    <n v="168.5"/>
    <n v="193.92500000000001"/>
    <n v="362.42500000000001"/>
    <n v="193.92500000000001"/>
  </r>
  <r>
    <s v="ORD-000148"/>
    <x v="56"/>
    <s v="SKU-0004"/>
    <n v="3"/>
    <n v="23.84"/>
    <n v="0"/>
    <n v="4.99"/>
    <x v="1"/>
    <x v="3"/>
    <s v="Consumer"/>
    <x v="0"/>
    <s v="CUST-1273"/>
    <s v="Bamboo Cutting Board"/>
    <x v="1"/>
    <n v="11.55"/>
    <n v="23.84"/>
    <n v="71.52"/>
    <n v="0"/>
    <n v="71.52"/>
    <n v="34.650000000000006"/>
    <n v="36.86999999999999"/>
    <n v="71.52"/>
    <n v="36.86999999999999"/>
  </r>
  <r>
    <s v="ORD-000301"/>
    <x v="56"/>
    <s v="SKU-0011"/>
    <n v="4"/>
    <n v="49.34"/>
    <n v="0.05"/>
    <n v="0"/>
    <x v="1"/>
    <x v="4"/>
    <s v="Consumer"/>
    <x v="0"/>
    <s v="CUST-1519"/>
    <s v="French Press"/>
    <x v="1"/>
    <n v="24.06"/>
    <n v="49.34"/>
    <n v="197.36"/>
    <n v="9.8680000000000021"/>
    <n v="187.49200000000002"/>
    <n v="96.24"/>
    <n v="91.252000000000024"/>
    <n v="187.49200000000002"/>
    <n v="91.252000000000024"/>
  </r>
  <r>
    <s v="ORD-000486"/>
    <x v="56"/>
    <s v="SKU-0019"/>
    <n v="1"/>
    <n v="29.49"/>
    <n v="0"/>
    <n v="0"/>
    <x v="1"/>
    <x v="4"/>
    <s v="Corporate"/>
    <x v="0"/>
    <s v="CUST-1407"/>
    <s v="Webcam HD"/>
    <x v="0"/>
    <n v="13.03"/>
    <n v="29.49"/>
    <n v="29.49"/>
    <n v="0"/>
    <n v="29.49"/>
    <n v="13.03"/>
    <n v="16.46"/>
    <n v="29.49"/>
    <n v="16.46"/>
  </r>
  <r>
    <s v="ORD-001166"/>
    <x v="56"/>
    <s v="SKU-0041"/>
    <n v="1"/>
    <n v="76.3"/>
    <n v="0.05"/>
    <n v="0"/>
    <x v="1"/>
    <x v="0"/>
    <s v="Consumer"/>
    <x v="0"/>
    <s v="CUST-1516"/>
    <s v="Whiteboard Planner"/>
    <x v="4"/>
    <n v="33.700000000000003"/>
    <n v="76.3"/>
    <n v="76.3"/>
    <n v="3.8149999999999999"/>
    <n v="72.484999999999999"/>
    <n v="33.700000000000003"/>
    <n v="38.784999999999997"/>
    <n v="72.484999999999999"/>
    <n v="38.784999999999997"/>
  </r>
  <r>
    <s v="ORD-001527"/>
    <x v="56"/>
    <s v="SKU-0007"/>
    <n v="3"/>
    <n v="12.76"/>
    <n v="0.1"/>
    <n v="0"/>
    <x v="2"/>
    <x v="3"/>
    <s v="Small Business"/>
    <x v="0"/>
    <s v="CUST-1156"/>
    <s v="Cotton Bath Towels"/>
    <x v="1"/>
    <n v="7.24"/>
    <n v="12.76"/>
    <n v="38.28"/>
    <n v="3.8280000000000003"/>
    <n v="34.451999999999998"/>
    <n v="21.72"/>
    <n v="12.731999999999999"/>
    <n v="34.451999999999998"/>
    <n v="12.731999999999999"/>
  </r>
  <r>
    <s v="ORD-001574"/>
    <x v="56"/>
    <s v="SKU-0035"/>
    <n v="8"/>
    <n v="26.35"/>
    <n v="0.1"/>
    <n v="0"/>
    <x v="1"/>
    <x v="2"/>
    <s v="Small Business"/>
    <x v="0"/>
    <s v="CUST-1185"/>
    <s v="Massage Ball"/>
    <x v="3"/>
    <n v="13.28"/>
    <n v="26.35"/>
    <n v="210.8"/>
    <n v="21.080000000000002"/>
    <n v="189.72"/>
    <n v="106.24"/>
    <n v="83.48"/>
    <n v="189.72"/>
    <n v="83.48"/>
  </r>
  <r>
    <s v="ORD-002304"/>
    <x v="56"/>
    <s v="SKU-0026"/>
    <n v="2"/>
    <n v="41.81"/>
    <n v="0.15"/>
    <n v="4.99"/>
    <x v="2"/>
    <x v="2"/>
    <s v="Corporate"/>
    <x v="0"/>
    <s v="CUST-1401"/>
    <s v="Resistance Band Kit"/>
    <x v="3"/>
    <n v="22.64"/>
    <n v="41.81"/>
    <n v="83.62"/>
    <n v="12.543000000000001"/>
    <n v="71.076999999999998"/>
    <n v="45.28"/>
    <n v="25.796999999999997"/>
    <n v="71.076999999999998"/>
    <n v="25.796999999999997"/>
  </r>
  <r>
    <s v="ORD-002421"/>
    <x v="56"/>
    <s v="SKU-0034"/>
    <n v="2"/>
    <n v="53.25"/>
    <n v="0"/>
    <n v="0"/>
    <x v="1"/>
    <x v="0"/>
    <s v="Corporate"/>
    <x v="0"/>
    <s v="CUST-1131"/>
    <s v="Gym Duffel Bag"/>
    <x v="3"/>
    <n v="22.11"/>
    <n v="53.25"/>
    <n v="106.5"/>
    <n v="0"/>
    <n v="106.5"/>
    <n v="44.22"/>
    <n v="62.28"/>
    <n v="106.5"/>
    <n v="62.28"/>
  </r>
  <r>
    <s v="ORD-000730"/>
    <x v="57"/>
    <s v="SKU-0035"/>
    <n v="8"/>
    <n v="26.35"/>
    <n v="0"/>
    <n v="9.99"/>
    <x v="2"/>
    <x v="4"/>
    <s v="Corporate"/>
    <x v="0"/>
    <s v="CUST-1458"/>
    <s v="Massage Ball"/>
    <x v="3"/>
    <n v="13.28"/>
    <n v="26.35"/>
    <n v="210.8"/>
    <n v="0"/>
    <n v="210.8"/>
    <n v="106.24"/>
    <n v="104.56000000000002"/>
    <n v="210.8"/>
    <n v="104.56000000000002"/>
  </r>
  <r>
    <s v="ORD-000824"/>
    <x v="57"/>
    <s v="SKU-0016"/>
    <n v="5"/>
    <n v="17.66"/>
    <n v="0"/>
    <n v="0"/>
    <x v="2"/>
    <x v="3"/>
    <s v="Corporate"/>
    <x v="0"/>
    <s v="CUST-1121"/>
    <s v="Laptop Stand"/>
    <x v="0"/>
    <n v="11.93"/>
    <n v="17.66"/>
    <n v="88.3"/>
    <n v="0"/>
    <n v="88.3"/>
    <n v="59.65"/>
    <n v="28.65"/>
    <n v="88.3"/>
    <n v="28.65"/>
  </r>
  <r>
    <s v="ORD-000941"/>
    <x v="57"/>
    <s v="SKU-0028"/>
    <n v="2"/>
    <n v="29.71"/>
    <n v="0"/>
    <n v="4.99"/>
    <x v="0"/>
    <x v="2"/>
    <s v="Corporate"/>
    <x v="0"/>
    <s v="CUST-1510"/>
    <s v="Jump Rope"/>
    <x v="3"/>
    <n v="17.55"/>
    <n v="29.71"/>
    <n v="59.42"/>
    <n v="0"/>
    <n v="59.42"/>
    <n v="35.1"/>
    <n v="24.32"/>
    <n v="59.42"/>
    <n v="24.32"/>
  </r>
  <r>
    <s v="ORD-001485"/>
    <x v="57"/>
    <s v="SKU-0049"/>
    <n v="1"/>
    <n v="93.35"/>
    <n v="0"/>
    <n v="9.99"/>
    <x v="1"/>
    <x v="0"/>
    <s v="Corporate"/>
    <x v="0"/>
    <s v="CUST-1522"/>
    <s v="Canvas Tote Bag"/>
    <x v="2"/>
    <n v="39.76"/>
    <n v="93.35"/>
    <n v="93.35"/>
    <n v="0"/>
    <n v="93.35"/>
    <n v="39.76"/>
    <n v="53.589999999999996"/>
    <n v="93.35"/>
    <n v="53.589999999999996"/>
  </r>
  <r>
    <s v="ORD-000268"/>
    <x v="58"/>
    <s v="SKU-0050"/>
    <n v="3"/>
    <n v="39.19"/>
    <n v="0.05"/>
    <n v="0"/>
    <x v="0"/>
    <x v="2"/>
    <s v="Small Business"/>
    <x v="1"/>
    <s v="CUST-1560"/>
    <s v="Travel Backpack"/>
    <x v="2"/>
    <n v="18.54"/>
    <n v="39.19"/>
    <n v="117.57"/>
    <n v="5.8784999999999998"/>
    <n v="111.69149999999999"/>
    <n v="55.62"/>
    <n v="56.071499999999993"/>
    <n v="0"/>
    <n v="0"/>
  </r>
  <r>
    <s v="ORD-000965"/>
    <x v="58"/>
    <s v="SKU-0008"/>
    <n v="2"/>
    <n v="30.29"/>
    <n v="0.1"/>
    <n v="6.99"/>
    <x v="1"/>
    <x v="3"/>
    <s v="Corporate"/>
    <x v="0"/>
    <s v="CUST-1443"/>
    <s v="LED Desk Lamp"/>
    <x v="1"/>
    <n v="13.1"/>
    <n v="30.29"/>
    <n v="60.58"/>
    <n v="6.0579999999999998"/>
    <n v="54.521999999999998"/>
    <n v="26.2"/>
    <n v="28.321999999999999"/>
    <n v="54.521999999999998"/>
    <n v="28.321999999999999"/>
  </r>
  <r>
    <s v="ORD-001575"/>
    <x v="58"/>
    <s v="SKU-0035"/>
    <n v="1"/>
    <n v="26.35"/>
    <n v="0"/>
    <n v="0"/>
    <x v="1"/>
    <x v="2"/>
    <s v="Small Business"/>
    <x v="0"/>
    <s v="CUST-1377"/>
    <s v="Massage Ball"/>
    <x v="3"/>
    <n v="13.28"/>
    <n v="26.35"/>
    <n v="26.35"/>
    <n v="0"/>
    <n v="26.35"/>
    <n v="13.28"/>
    <n v="13.070000000000002"/>
    <n v="26.35"/>
    <n v="13.070000000000002"/>
  </r>
  <r>
    <s v="ORD-001850"/>
    <x v="58"/>
    <s v="SKU-0045"/>
    <n v="2"/>
    <n v="24.86"/>
    <n v="0"/>
    <n v="9.99"/>
    <x v="1"/>
    <x v="4"/>
    <s v="Corporate"/>
    <x v="0"/>
    <s v="CUST-1358"/>
    <s v="Sticky Note Bundle"/>
    <x v="4"/>
    <n v="16.329999999999998"/>
    <n v="24.86"/>
    <n v="49.72"/>
    <n v="0"/>
    <n v="49.72"/>
    <n v="32.659999999999997"/>
    <n v="17.060000000000002"/>
    <n v="49.72"/>
    <n v="17.060000000000002"/>
  </r>
  <r>
    <s v="ORD-001995"/>
    <x v="58"/>
    <s v="SKU-0002"/>
    <n v="8"/>
    <n v="73.180000000000007"/>
    <n v="0"/>
    <n v="0"/>
    <x v="2"/>
    <x v="3"/>
    <s v="Small Business"/>
    <x v="1"/>
    <s v="CUST-1049"/>
    <s v="Insulated Water Bottle"/>
    <x v="1"/>
    <n v="37"/>
    <n v="73.180000000000007"/>
    <n v="585.44000000000005"/>
    <n v="0"/>
    <n v="585.44000000000005"/>
    <n v="296"/>
    <n v="289.44000000000005"/>
    <n v="0"/>
    <n v="0"/>
  </r>
  <r>
    <s v="ORD-002228"/>
    <x v="58"/>
    <s v="SKU-0030"/>
    <n v="2"/>
    <n v="44.98"/>
    <n v="0"/>
    <n v="4.99"/>
    <x v="2"/>
    <x v="1"/>
    <s v="Small Business"/>
    <x v="0"/>
    <s v="CUST-1191"/>
    <s v="Workout Gloves"/>
    <x v="3"/>
    <n v="23.48"/>
    <n v="44.98"/>
    <n v="89.96"/>
    <n v="0"/>
    <n v="89.96"/>
    <n v="46.96"/>
    <n v="42.999999999999993"/>
    <n v="89.96"/>
    <n v="42.999999999999993"/>
  </r>
  <r>
    <s v="ORD-002277"/>
    <x v="58"/>
    <s v="SKU-0007"/>
    <n v="4"/>
    <n v="12.76"/>
    <n v="0.1"/>
    <n v="6.99"/>
    <x v="0"/>
    <x v="1"/>
    <s v="Consumer"/>
    <x v="0"/>
    <s v="CUST-1315"/>
    <s v="Cotton Bath Towels"/>
    <x v="1"/>
    <n v="7.24"/>
    <n v="12.76"/>
    <n v="51.04"/>
    <n v="5.1040000000000001"/>
    <n v="45.936"/>
    <n v="28.96"/>
    <n v="16.975999999999999"/>
    <n v="45.936"/>
    <n v="16.975999999999999"/>
  </r>
  <r>
    <s v="ORD-000662"/>
    <x v="59"/>
    <s v="SKU-0042"/>
    <n v="6"/>
    <n v="50.17"/>
    <n v="0"/>
    <n v="9.99"/>
    <x v="2"/>
    <x v="4"/>
    <s v="Consumer"/>
    <x v="0"/>
    <s v="CUST-1282"/>
    <s v="Document Folder Set"/>
    <x v="4"/>
    <n v="28.8"/>
    <n v="50.17"/>
    <n v="301.02"/>
    <n v="0"/>
    <n v="301.02"/>
    <n v="172.8"/>
    <n v="128.21999999999997"/>
    <n v="301.02"/>
    <n v="128.21999999999997"/>
  </r>
  <r>
    <s v="ORD-000891"/>
    <x v="59"/>
    <s v="SKU-0048"/>
    <n v="3"/>
    <n v="12.2"/>
    <n v="0.2"/>
    <n v="0"/>
    <x v="2"/>
    <x v="0"/>
    <s v="Consumer"/>
    <x v="0"/>
    <s v="CUST-1279"/>
    <s v="Index Card Pack"/>
    <x v="4"/>
    <n v="7.14"/>
    <n v="12.2"/>
    <n v="36.599999999999994"/>
    <n v="7.3199999999999994"/>
    <n v="29.279999999999994"/>
    <n v="21.419999999999998"/>
    <n v="7.8599999999999959"/>
    <n v="29.279999999999994"/>
    <n v="7.8599999999999959"/>
  </r>
  <r>
    <s v="ORD-000901"/>
    <x v="59"/>
    <s v="SKU-0054"/>
    <n v="5"/>
    <n v="72.45"/>
    <n v="0.15"/>
    <n v="4.99"/>
    <x v="1"/>
    <x v="4"/>
    <s v="Consumer"/>
    <x v="0"/>
    <s v="CUST-1271"/>
    <s v="Travel Organizer"/>
    <x v="2"/>
    <n v="30.61"/>
    <n v="72.45"/>
    <n v="362.25"/>
    <n v="54.337499999999999"/>
    <n v="307.91250000000002"/>
    <n v="153.05000000000001"/>
    <n v="154.86250000000001"/>
    <n v="307.91250000000002"/>
    <n v="154.86250000000001"/>
  </r>
  <r>
    <s v="ORD-000948"/>
    <x v="59"/>
    <s v="SKU-0043"/>
    <n v="2"/>
    <n v="39.21"/>
    <n v="0"/>
    <n v="6.99"/>
    <x v="0"/>
    <x v="0"/>
    <s v="Consumer"/>
    <x v="0"/>
    <s v="CUST-1599"/>
    <s v="Ergonomic Wrist Rest"/>
    <x v="4"/>
    <n v="19.66"/>
    <n v="39.21"/>
    <n v="78.42"/>
    <n v="0"/>
    <n v="78.42"/>
    <n v="39.32"/>
    <n v="39.1"/>
    <n v="78.42"/>
    <n v="39.1"/>
  </r>
  <r>
    <s v="ORD-001201"/>
    <x v="59"/>
    <s v="SKU-0060"/>
    <n v="2"/>
    <n v="54.93"/>
    <n v="0"/>
    <n v="0"/>
    <x v="1"/>
    <x v="1"/>
    <s v="Corporate"/>
    <x v="0"/>
    <s v="CUST-1196"/>
    <s v="Luggage Tag Set"/>
    <x v="2"/>
    <n v="31.07"/>
    <n v="54.93"/>
    <n v="109.86"/>
    <n v="0"/>
    <n v="109.86"/>
    <n v="62.14"/>
    <n v="47.72"/>
    <n v="109.86"/>
    <n v="47.72"/>
  </r>
  <r>
    <s v="ORD-001266"/>
    <x v="59"/>
    <s v="SKU-0027"/>
    <n v="5"/>
    <n v="33.65"/>
    <n v="0.2"/>
    <n v="9.99"/>
    <x v="2"/>
    <x v="1"/>
    <s v="Small Business"/>
    <x v="0"/>
    <s v="CUST-1386"/>
    <s v="Foam Roller"/>
    <x v="3"/>
    <n v="17.22"/>
    <n v="33.65"/>
    <n v="168.25"/>
    <n v="33.65"/>
    <n v="134.6"/>
    <n v="86.1"/>
    <n v="48.5"/>
    <n v="134.6"/>
    <n v="48.5"/>
  </r>
  <r>
    <s v="ORD-001297"/>
    <x v="59"/>
    <s v="SKU-0041"/>
    <n v="1"/>
    <n v="76.3"/>
    <n v="0"/>
    <n v="6.99"/>
    <x v="2"/>
    <x v="0"/>
    <s v="Consumer"/>
    <x v="0"/>
    <s v="CUST-1062"/>
    <s v="Whiteboard Planner"/>
    <x v="4"/>
    <n v="33.700000000000003"/>
    <n v="76.3"/>
    <n v="76.3"/>
    <n v="0"/>
    <n v="76.3"/>
    <n v="33.700000000000003"/>
    <n v="42.599999999999994"/>
    <n v="76.3"/>
    <n v="42.599999999999994"/>
  </r>
  <r>
    <s v="ORD-001695"/>
    <x v="59"/>
    <s v="SKU-0042"/>
    <n v="2"/>
    <n v="50.17"/>
    <n v="0.2"/>
    <n v="0"/>
    <x v="2"/>
    <x v="0"/>
    <s v="Consumer"/>
    <x v="0"/>
    <s v="CUST-1435"/>
    <s v="Document Folder Set"/>
    <x v="4"/>
    <n v="28.8"/>
    <n v="50.17"/>
    <n v="100.34"/>
    <n v="20.068000000000001"/>
    <n v="80.272000000000006"/>
    <n v="57.6"/>
    <n v="22.672000000000004"/>
    <n v="80.272000000000006"/>
    <n v="22.672000000000004"/>
  </r>
  <r>
    <s v="ORD-001902"/>
    <x v="59"/>
    <s v="SKU-0018"/>
    <n v="3"/>
    <n v="18.5"/>
    <n v="0"/>
    <n v="6.99"/>
    <x v="2"/>
    <x v="4"/>
    <s v="Corporate"/>
    <x v="0"/>
    <s v="CUST-1532"/>
    <s v="Portable Power Bank"/>
    <x v="0"/>
    <n v="7.75"/>
    <n v="18.5"/>
    <n v="55.5"/>
    <n v="0"/>
    <n v="55.5"/>
    <n v="23.25"/>
    <n v="32.25"/>
    <n v="55.5"/>
    <n v="32.25"/>
  </r>
  <r>
    <s v="ORD-002127"/>
    <x v="59"/>
    <s v="SKU-0058"/>
    <n v="6"/>
    <n v="11.57"/>
    <n v="0"/>
    <n v="0"/>
    <x v="0"/>
    <x v="1"/>
    <s v="Small Business"/>
    <x v="0"/>
    <s v="CUST-1052"/>
    <s v="Card Wallet"/>
    <x v="2"/>
    <n v="6.42"/>
    <n v="11.57"/>
    <n v="69.42"/>
    <n v="0"/>
    <n v="69.42"/>
    <n v="38.519999999999996"/>
    <n v="30.900000000000006"/>
    <n v="69.42"/>
    <n v="30.900000000000006"/>
  </r>
  <r>
    <s v="ORD-002489"/>
    <x v="59"/>
    <s v="SKU-0053"/>
    <n v="3"/>
    <n v="80.63"/>
    <n v="0"/>
    <n v="6.99"/>
    <x v="1"/>
    <x v="3"/>
    <s v="Corporate"/>
    <x v="0"/>
    <s v="CUST-1453"/>
    <s v="Reusable Lunch Bag"/>
    <x v="2"/>
    <n v="44.56"/>
    <n v="80.63"/>
    <n v="241.89"/>
    <n v="0"/>
    <n v="241.89"/>
    <n v="133.68"/>
    <n v="108.20999999999998"/>
    <n v="241.89"/>
    <n v="108.20999999999998"/>
  </r>
  <r>
    <s v="ORD-000342"/>
    <x v="60"/>
    <s v="SKU-0016"/>
    <n v="1"/>
    <n v="17.66"/>
    <n v="0"/>
    <n v="4.99"/>
    <x v="1"/>
    <x v="4"/>
    <s v="Consumer"/>
    <x v="0"/>
    <s v="CUST-1423"/>
    <s v="Laptop Stand"/>
    <x v="0"/>
    <n v="11.93"/>
    <n v="17.66"/>
    <n v="17.66"/>
    <n v="0"/>
    <n v="17.66"/>
    <n v="11.93"/>
    <n v="5.73"/>
    <n v="17.66"/>
    <n v="5.73"/>
  </r>
  <r>
    <s v="ORD-000482"/>
    <x v="60"/>
    <s v="SKU-0038"/>
    <n v="8"/>
    <n v="100.1"/>
    <n v="0.05"/>
    <n v="0"/>
    <x v="0"/>
    <x v="4"/>
    <s v="Corporate"/>
    <x v="2"/>
    <s v="CUST-1298"/>
    <s v="Gel Pen Set"/>
    <x v="4"/>
    <n v="41.96"/>
    <n v="100.1"/>
    <n v="800.8"/>
    <n v="40.04"/>
    <n v="760.76"/>
    <n v="335.68"/>
    <n v="425.08"/>
    <n v="0"/>
    <n v="0"/>
  </r>
  <r>
    <s v="ORD-000615"/>
    <x v="60"/>
    <s v="SKU-0054"/>
    <n v="1"/>
    <n v="72.45"/>
    <n v="0.15"/>
    <n v="0"/>
    <x v="1"/>
    <x v="2"/>
    <s v="Corporate"/>
    <x v="0"/>
    <s v="CUST-1234"/>
    <s v="Travel Organizer"/>
    <x v="2"/>
    <n v="30.61"/>
    <n v="72.45"/>
    <n v="72.45"/>
    <n v="10.8675"/>
    <n v="61.582500000000003"/>
    <n v="30.61"/>
    <n v="30.972500000000004"/>
    <n v="61.582500000000003"/>
    <n v="30.972500000000004"/>
  </r>
  <r>
    <s v="ORD-001037"/>
    <x v="60"/>
    <s v="SKU-0050"/>
    <n v="2"/>
    <n v="39.19"/>
    <n v="0.05"/>
    <n v="6.99"/>
    <x v="0"/>
    <x v="2"/>
    <s v="Consumer"/>
    <x v="0"/>
    <s v="CUST-1114"/>
    <s v="Travel Backpack"/>
    <x v="2"/>
    <n v="18.54"/>
    <n v="39.19"/>
    <n v="78.38"/>
    <n v="3.919"/>
    <n v="74.460999999999999"/>
    <n v="37.08"/>
    <n v="37.381"/>
    <n v="74.460999999999999"/>
    <n v="37.381"/>
  </r>
  <r>
    <s v="ORD-000857"/>
    <x v="61"/>
    <s v="SKU-0023"/>
    <n v="2"/>
    <n v="48.12"/>
    <n v="0.05"/>
    <n v="0"/>
    <x v="1"/>
    <x v="3"/>
    <s v="Consumer"/>
    <x v="0"/>
    <s v="CUST-1346"/>
    <s v="Mini Projector"/>
    <x v="0"/>
    <n v="23.26"/>
    <n v="48.12"/>
    <n v="96.24"/>
    <n v="4.8120000000000003"/>
    <n v="91.427999999999997"/>
    <n v="46.52"/>
    <n v="44.907999999999994"/>
    <n v="91.427999999999997"/>
    <n v="44.907999999999994"/>
  </r>
  <r>
    <s v="ORD-001020"/>
    <x v="61"/>
    <s v="SKU-0034"/>
    <n v="3"/>
    <n v="53.25"/>
    <n v="0.1"/>
    <n v="9.99"/>
    <x v="2"/>
    <x v="2"/>
    <s v="Small Business"/>
    <x v="0"/>
    <s v="CUST-1024"/>
    <s v="Gym Duffel Bag"/>
    <x v="3"/>
    <n v="22.11"/>
    <n v="53.25"/>
    <n v="159.75"/>
    <n v="15.975000000000001"/>
    <n v="143.77500000000001"/>
    <n v="66.33"/>
    <n v="77.445000000000007"/>
    <n v="143.77500000000001"/>
    <n v="77.445000000000007"/>
  </r>
  <r>
    <s v="ORD-001270"/>
    <x v="61"/>
    <s v="SKU-0005"/>
    <n v="3"/>
    <n v="55.2"/>
    <n v="0.15"/>
    <n v="0"/>
    <x v="2"/>
    <x v="3"/>
    <s v="Consumer"/>
    <x v="0"/>
    <s v="CUST-1556"/>
    <s v="Glass Food Containers"/>
    <x v="1"/>
    <n v="25.85"/>
    <n v="55.2"/>
    <n v="165.60000000000002"/>
    <n v="24.840000000000003"/>
    <n v="140.76000000000002"/>
    <n v="77.550000000000011"/>
    <n v="63.210000000000008"/>
    <n v="140.76000000000002"/>
    <n v="63.210000000000008"/>
  </r>
  <r>
    <s v="ORD-001359"/>
    <x v="61"/>
    <s v="SKU-0013"/>
    <n v="1"/>
    <n v="46.87"/>
    <n v="0"/>
    <n v="0"/>
    <x v="0"/>
    <x v="4"/>
    <s v="Consumer"/>
    <x v="0"/>
    <s v="CUST-1433"/>
    <s v="Wireless Earbuds"/>
    <x v="0"/>
    <n v="21.33"/>
    <n v="46.87"/>
    <n v="46.87"/>
    <n v="0"/>
    <n v="46.87"/>
    <n v="21.33"/>
    <n v="25.54"/>
    <n v="46.87"/>
    <n v="25.54"/>
  </r>
  <r>
    <s v="ORD-000382"/>
    <x v="62"/>
    <s v="SKU-0037"/>
    <n v="5"/>
    <n v="25.18"/>
    <n v="0"/>
    <n v="9.99"/>
    <x v="2"/>
    <x v="3"/>
    <s v="Corporate"/>
    <x v="0"/>
    <s v="CUST-1311"/>
    <s v="Notebook 3-Pack"/>
    <x v="4"/>
    <n v="13.85"/>
    <n v="25.18"/>
    <n v="125.9"/>
    <n v="0"/>
    <n v="125.9"/>
    <n v="69.25"/>
    <n v="56.650000000000006"/>
    <n v="125.9"/>
    <n v="56.650000000000006"/>
  </r>
  <r>
    <s v="ORD-000868"/>
    <x v="62"/>
    <s v="SKU-0027"/>
    <n v="2"/>
    <n v="33.65"/>
    <n v="0.05"/>
    <n v="0"/>
    <x v="1"/>
    <x v="1"/>
    <s v="Corporate"/>
    <x v="0"/>
    <s v="CUST-1034"/>
    <s v="Foam Roller"/>
    <x v="3"/>
    <n v="17.22"/>
    <n v="33.65"/>
    <n v="67.3"/>
    <n v="3.3650000000000002"/>
    <n v="63.934999999999995"/>
    <n v="34.44"/>
    <n v="29.494999999999997"/>
    <n v="63.934999999999995"/>
    <n v="29.494999999999997"/>
  </r>
  <r>
    <s v="ORD-000952"/>
    <x v="62"/>
    <s v="SKU-0011"/>
    <n v="3"/>
    <n v="49.34"/>
    <n v="0"/>
    <n v="0"/>
    <x v="2"/>
    <x v="3"/>
    <s v="Corporate"/>
    <x v="0"/>
    <s v="CUST-1329"/>
    <s v="French Press"/>
    <x v="1"/>
    <n v="24.06"/>
    <n v="49.34"/>
    <n v="148.02000000000001"/>
    <n v="0"/>
    <n v="148.02000000000001"/>
    <n v="72.179999999999993"/>
    <n v="75.840000000000018"/>
    <n v="148.02000000000001"/>
    <n v="75.840000000000018"/>
  </r>
  <r>
    <s v="ORD-001102"/>
    <x v="62"/>
    <s v="SKU-0038"/>
    <n v="3"/>
    <n v="100.1"/>
    <n v="0"/>
    <n v="0"/>
    <x v="2"/>
    <x v="1"/>
    <s v="Small Business"/>
    <x v="0"/>
    <s v="CUST-1332"/>
    <s v="Gel Pen Set"/>
    <x v="4"/>
    <n v="41.96"/>
    <n v="100.1"/>
    <n v="300.29999999999995"/>
    <n v="0"/>
    <n v="300.29999999999995"/>
    <n v="125.88"/>
    <n v="174.41999999999996"/>
    <n v="300.29999999999995"/>
    <n v="174.41999999999996"/>
  </r>
  <r>
    <s v="ORD-001655"/>
    <x v="62"/>
    <s v="SKU-0059"/>
    <n v="2"/>
    <n v="31.55"/>
    <n v="0.05"/>
    <n v="0"/>
    <x v="2"/>
    <x v="4"/>
    <s v="Consumer"/>
    <x v="0"/>
    <s v="CUST-1485"/>
    <s v="Packing Cubes"/>
    <x v="2"/>
    <n v="18.04"/>
    <n v="31.55"/>
    <n v="63.1"/>
    <n v="3.1550000000000002"/>
    <n v="59.945"/>
    <n v="36.08"/>
    <n v="23.865000000000002"/>
    <n v="59.945"/>
    <n v="23.865000000000002"/>
  </r>
  <r>
    <s v="ORD-001971"/>
    <x v="62"/>
    <s v="SKU-0002"/>
    <n v="8"/>
    <n v="73.180000000000007"/>
    <n v="0"/>
    <n v="0"/>
    <x v="1"/>
    <x v="2"/>
    <s v="Corporate"/>
    <x v="0"/>
    <s v="CUST-1245"/>
    <s v="Insulated Water Bottle"/>
    <x v="1"/>
    <n v="37"/>
    <n v="73.180000000000007"/>
    <n v="585.44000000000005"/>
    <n v="0"/>
    <n v="585.44000000000005"/>
    <n v="296"/>
    <n v="289.44000000000005"/>
    <n v="585.44000000000005"/>
    <n v="289.44000000000005"/>
  </r>
  <r>
    <s v="ORD-002031"/>
    <x v="62"/>
    <s v="SKU-0026"/>
    <n v="6"/>
    <n v="41.81"/>
    <n v="0"/>
    <n v="0"/>
    <x v="2"/>
    <x v="3"/>
    <s v="Small Business"/>
    <x v="0"/>
    <s v="CUST-1365"/>
    <s v="Resistance Band Kit"/>
    <x v="3"/>
    <n v="22.64"/>
    <n v="41.81"/>
    <n v="250.86"/>
    <n v="0"/>
    <n v="250.86"/>
    <n v="135.84"/>
    <n v="115.02000000000001"/>
    <n v="250.86"/>
    <n v="115.02000000000001"/>
  </r>
  <r>
    <s v="ORD-000051"/>
    <x v="63"/>
    <s v="SKU-0038"/>
    <n v="4"/>
    <n v="100.1"/>
    <n v="0"/>
    <n v="4.99"/>
    <x v="2"/>
    <x v="1"/>
    <s v="Corporate"/>
    <x v="0"/>
    <s v="CUST-1047"/>
    <s v="Gel Pen Set"/>
    <x v="4"/>
    <n v="41.96"/>
    <n v="100.1"/>
    <n v="400.4"/>
    <n v="0"/>
    <n v="400.4"/>
    <n v="167.84"/>
    <n v="232.55999999999997"/>
    <n v="400.4"/>
    <n v="232.55999999999997"/>
  </r>
  <r>
    <s v="ORD-000386"/>
    <x v="63"/>
    <s v="SKU-0023"/>
    <n v="1"/>
    <n v="48.12"/>
    <n v="0"/>
    <n v="9.99"/>
    <x v="0"/>
    <x v="3"/>
    <s v="Consumer"/>
    <x v="0"/>
    <s v="CUST-1526"/>
    <s v="Mini Projector"/>
    <x v="0"/>
    <n v="23.26"/>
    <n v="48.12"/>
    <n v="48.12"/>
    <n v="0"/>
    <n v="48.12"/>
    <n v="23.26"/>
    <n v="24.859999999999996"/>
    <n v="48.12"/>
    <n v="24.859999999999996"/>
  </r>
  <r>
    <s v="ORD-001904"/>
    <x v="63"/>
    <s v="SKU-0007"/>
    <n v="2"/>
    <n v="12.76"/>
    <n v="0.15"/>
    <n v="6.99"/>
    <x v="2"/>
    <x v="2"/>
    <s v="Small Business"/>
    <x v="0"/>
    <s v="CUST-1133"/>
    <s v="Cotton Bath Towels"/>
    <x v="1"/>
    <n v="7.24"/>
    <n v="12.76"/>
    <n v="25.52"/>
    <n v="3.8279999999999998"/>
    <n v="21.692"/>
    <n v="14.48"/>
    <n v="7.2119999999999997"/>
    <n v="21.692"/>
    <n v="7.2119999999999997"/>
  </r>
  <r>
    <s v="ORD-002254"/>
    <x v="63"/>
    <s v="SKU-0004"/>
    <n v="1"/>
    <n v="23.84"/>
    <n v="0.05"/>
    <n v="4.99"/>
    <x v="1"/>
    <x v="0"/>
    <s v="Small Business"/>
    <x v="0"/>
    <s v="CUST-1423"/>
    <s v="Bamboo Cutting Board"/>
    <x v="1"/>
    <n v="11.55"/>
    <n v="23.84"/>
    <n v="23.84"/>
    <n v="1.1919999999999999"/>
    <n v="22.648"/>
    <n v="11.55"/>
    <n v="11.097999999999999"/>
    <n v="22.648"/>
    <n v="11.097999999999999"/>
  </r>
  <r>
    <s v="ORD-002286"/>
    <x v="63"/>
    <s v="SKU-0049"/>
    <n v="1"/>
    <n v="93.35"/>
    <n v="0"/>
    <n v="6.99"/>
    <x v="1"/>
    <x v="3"/>
    <s v="Small Business"/>
    <x v="0"/>
    <s v="CUST-1112"/>
    <s v="Canvas Tote Bag"/>
    <x v="2"/>
    <n v="39.76"/>
    <n v="93.35"/>
    <n v="93.35"/>
    <n v="0"/>
    <n v="93.35"/>
    <n v="39.76"/>
    <n v="53.589999999999996"/>
    <n v="93.35"/>
    <n v="53.589999999999996"/>
  </r>
  <r>
    <s v="ORD-002468"/>
    <x v="63"/>
    <s v="SKU-0040"/>
    <n v="2"/>
    <n v="30.05"/>
    <n v="0"/>
    <n v="9.99"/>
    <x v="0"/>
    <x v="3"/>
    <s v="Corporate"/>
    <x v="0"/>
    <s v="CUST-1433"/>
    <s v="Laptop Sleeve"/>
    <x v="4"/>
    <n v="17.329999999999998"/>
    <n v="30.05"/>
    <n v="60.1"/>
    <n v="0"/>
    <n v="60.1"/>
    <n v="34.659999999999997"/>
    <n v="25.440000000000005"/>
    <n v="60.1"/>
    <n v="25.440000000000005"/>
  </r>
  <r>
    <s v="ORD-000133"/>
    <x v="64"/>
    <s v="SKU-0040"/>
    <n v="1"/>
    <n v="30.05"/>
    <n v="0"/>
    <n v="9.99"/>
    <x v="1"/>
    <x v="3"/>
    <s v="Corporate"/>
    <x v="0"/>
    <s v="CUST-1220"/>
    <s v="Laptop Sleeve"/>
    <x v="4"/>
    <n v="17.329999999999998"/>
    <n v="30.05"/>
    <n v="30.05"/>
    <n v="0"/>
    <n v="30.05"/>
    <n v="17.329999999999998"/>
    <n v="12.720000000000002"/>
    <n v="30.05"/>
    <n v="12.720000000000002"/>
  </r>
  <r>
    <s v="ORD-000647"/>
    <x v="64"/>
    <s v="SKU-0057"/>
    <n v="2"/>
    <n v="60.42"/>
    <n v="0.05"/>
    <n v="0"/>
    <x v="2"/>
    <x v="3"/>
    <s v="Consumer"/>
    <x v="0"/>
    <s v="CUST-1444"/>
    <s v="Crossbody Bag"/>
    <x v="2"/>
    <n v="25.69"/>
    <n v="60.42"/>
    <n v="120.84"/>
    <n v="6.0420000000000007"/>
    <n v="114.798"/>
    <n v="51.38"/>
    <n v="63.417999999999999"/>
    <n v="114.798"/>
    <n v="63.417999999999999"/>
  </r>
  <r>
    <s v="ORD-000764"/>
    <x v="64"/>
    <s v="SKU-0002"/>
    <n v="1"/>
    <n v="73.180000000000007"/>
    <n v="0"/>
    <n v="0"/>
    <x v="0"/>
    <x v="2"/>
    <s v="Small Business"/>
    <x v="1"/>
    <s v="CUST-1515"/>
    <s v="Insulated Water Bottle"/>
    <x v="1"/>
    <n v="37"/>
    <n v="73.180000000000007"/>
    <n v="73.180000000000007"/>
    <n v="0"/>
    <n v="73.180000000000007"/>
    <n v="37"/>
    <n v="36.180000000000007"/>
    <n v="0"/>
    <n v="0"/>
  </r>
  <r>
    <s v="ORD-000769"/>
    <x v="64"/>
    <s v="SKU-0059"/>
    <n v="1"/>
    <n v="31.55"/>
    <n v="0.05"/>
    <n v="0"/>
    <x v="0"/>
    <x v="4"/>
    <s v="Consumer"/>
    <x v="0"/>
    <s v="CUST-1488"/>
    <s v="Packing Cubes"/>
    <x v="2"/>
    <n v="18.04"/>
    <n v="31.55"/>
    <n v="31.55"/>
    <n v="1.5775000000000001"/>
    <n v="29.9725"/>
    <n v="18.04"/>
    <n v="11.932500000000001"/>
    <n v="29.9725"/>
    <n v="11.932500000000001"/>
  </r>
  <r>
    <s v="ORD-001122"/>
    <x v="64"/>
    <s v="SKU-0016"/>
    <n v="2"/>
    <n v="17.66"/>
    <n v="0.15"/>
    <n v="0"/>
    <x v="1"/>
    <x v="4"/>
    <s v="Small Business"/>
    <x v="1"/>
    <s v="CUST-1557"/>
    <s v="Laptop Stand"/>
    <x v="0"/>
    <n v="11.93"/>
    <n v="17.66"/>
    <n v="35.32"/>
    <n v="5.298"/>
    <n v="30.021999999999998"/>
    <n v="23.86"/>
    <n v="6.161999999999999"/>
    <n v="0"/>
    <n v="0"/>
  </r>
  <r>
    <s v="ORD-001186"/>
    <x v="64"/>
    <s v="SKU-0041"/>
    <n v="2"/>
    <n v="76.3"/>
    <n v="0"/>
    <n v="4.99"/>
    <x v="0"/>
    <x v="0"/>
    <s v="Corporate"/>
    <x v="0"/>
    <s v="CUST-1522"/>
    <s v="Whiteboard Planner"/>
    <x v="4"/>
    <n v="33.700000000000003"/>
    <n v="76.3"/>
    <n v="152.6"/>
    <n v="0"/>
    <n v="152.6"/>
    <n v="67.400000000000006"/>
    <n v="85.199999999999989"/>
    <n v="152.6"/>
    <n v="85.199999999999989"/>
  </r>
  <r>
    <s v="ORD-001316"/>
    <x v="64"/>
    <s v="SKU-0044"/>
    <n v="5"/>
    <n v="63.29"/>
    <n v="0.15"/>
    <n v="0"/>
    <x v="2"/>
    <x v="2"/>
    <s v="Corporate"/>
    <x v="1"/>
    <s v="CUST-1271"/>
    <s v="Monitor Riser"/>
    <x v="4"/>
    <n v="41.46"/>
    <n v="63.29"/>
    <n v="316.45"/>
    <n v="47.467499999999994"/>
    <n v="268.98250000000002"/>
    <n v="207.3"/>
    <n v="61.682500000000005"/>
    <n v="0"/>
    <n v="0"/>
  </r>
  <r>
    <s v="ORD-001941"/>
    <x v="64"/>
    <s v="SKU-0022"/>
    <n v="3"/>
    <n v="32.130000000000003"/>
    <n v="0"/>
    <n v="6.99"/>
    <x v="0"/>
    <x v="0"/>
    <s v="Consumer"/>
    <x v="0"/>
    <s v="CUST-1582"/>
    <s v="USB-C Hub"/>
    <x v="0"/>
    <n v="21.59"/>
    <n v="32.130000000000003"/>
    <n v="96.390000000000015"/>
    <n v="0"/>
    <n v="96.390000000000015"/>
    <n v="64.77"/>
    <n v="31.620000000000019"/>
    <n v="96.390000000000015"/>
    <n v="31.620000000000019"/>
  </r>
  <r>
    <s v="ORD-001942"/>
    <x v="64"/>
    <s v="SKU-0029"/>
    <n v="3"/>
    <n v="79.47"/>
    <n v="0.05"/>
    <n v="4.99"/>
    <x v="2"/>
    <x v="2"/>
    <s v="Small Business"/>
    <x v="0"/>
    <s v="CUST-1174"/>
    <s v="Adjustable Dumbbell"/>
    <x v="3"/>
    <n v="38"/>
    <n v="79.47"/>
    <n v="238.41"/>
    <n v="11.920500000000001"/>
    <n v="226.48949999999999"/>
    <n v="114"/>
    <n v="112.48949999999999"/>
    <n v="226.48949999999999"/>
    <n v="112.48949999999999"/>
  </r>
  <r>
    <s v="ORD-001837"/>
    <x v="65"/>
    <s v="SKU-0046"/>
    <n v="3"/>
    <n v="44.59"/>
    <n v="0.05"/>
    <n v="0"/>
    <x v="1"/>
    <x v="3"/>
    <s v="Consumer"/>
    <x v="0"/>
    <s v="CUST-1400"/>
    <s v="Desktop Calculator"/>
    <x v="4"/>
    <n v="19.489999999999998"/>
    <n v="44.59"/>
    <n v="133.77000000000001"/>
    <n v="6.6885000000000012"/>
    <n v="127.08150000000001"/>
    <n v="58.47"/>
    <n v="68.611500000000007"/>
    <n v="127.08150000000001"/>
    <n v="68.611500000000007"/>
  </r>
  <r>
    <s v="ORD-002314"/>
    <x v="65"/>
    <s v="SKU-0046"/>
    <n v="5"/>
    <n v="44.59"/>
    <n v="0"/>
    <n v="9.99"/>
    <x v="2"/>
    <x v="2"/>
    <s v="Consumer"/>
    <x v="0"/>
    <s v="CUST-1474"/>
    <s v="Desktop Calculator"/>
    <x v="4"/>
    <n v="19.489999999999998"/>
    <n v="44.59"/>
    <n v="222.95000000000002"/>
    <n v="0"/>
    <n v="222.95000000000002"/>
    <n v="97.449999999999989"/>
    <n v="125.50000000000003"/>
    <n v="222.95000000000002"/>
    <n v="125.50000000000003"/>
  </r>
  <r>
    <s v="ORD-000240"/>
    <x v="66"/>
    <s v="SKU-0003"/>
    <n v="1"/>
    <n v="11.23"/>
    <n v="0.15"/>
    <n v="0"/>
    <x v="2"/>
    <x v="4"/>
    <s v="Corporate"/>
    <x v="0"/>
    <s v="CUST-1241"/>
    <s v="Nonstick Skillet"/>
    <x v="1"/>
    <n v="6.46"/>
    <n v="11.23"/>
    <n v="11.23"/>
    <n v="1.6845000000000001"/>
    <n v="9.5455000000000005"/>
    <n v="6.46"/>
    <n v="3.0855000000000006"/>
    <n v="9.5455000000000005"/>
    <n v="3.0855000000000006"/>
  </r>
  <r>
    <s v="ORD-000710"/>
    <x v="66"/>
    <s v="SKU-0022"/>
    <n v="2"/>
    <n v="32.130000000000003"/>
    <n v="0"/>
    <n v="0"/>
    <x v="1"/>
    <x v="1"/>
    <s v="Corporate"/>
    <x v="0"/>
    <s v="CUST-1402"/>
    <s v="USB-C Hub"/>
    <x v="0"/>
    <n v="21.59"/>
    <n v="32.130000000000003"/>
    <n v="64.260000000000005"/>
    <n v="0"/>
    <n v="64.260000000000005"/>
    <n v="43.18"/>
    <n v="21.080000000000005"/>
    <n v="64.260000000000005"/>
    <n v="21.080000000000005"/>
  </r>
  <r>
    <s v="ORD-001295"/>
    <x v="66"/>
    <s v="SKU-0016"/>
    <n v="1"/>
    <n v="17.66"/>
    <n v="0"/>
    <n v="0"/>
    <x v="2"/>
    <x v="0"/>
    <s v="Small Business"/>
    <x v="0"/>
    <s v="CUST-1366"/>
    <s v="Laptop Stand"/>
    <x v="0"/>
    <n v="11.93"/>
    <n v="17.66"/>
    <n v="17.66"/>
    <n v="0"/>
    <n v="17.66"/>
    <n v="11.93"/>
    <n v="5.73"/>
    <n v="17.66"/>
    <n v="5.73"/>
  </r>
  <r>
    <s v="ORD-001308"/>
    <x v="66"/>
    <s v="SKU-0006"/>
    <n v="3"/>
    <n v="47.77"/>
    <n v="0.2"/>
    <n v="0"/>
    <x v="2"/>
    <x v="0"/>
    <s v="Consumer"/>
    <x v="0"/>
    <s v="CUST-1127"/>
    <s v="Kitchen Scale"/>
    <x v="1"/>
    <n v="21.34"/>
    <n v="47.77"/>
    <n v="143.31"/>
    <n v="28.662000000000003"/>
    <n v="114.648"/>
    <n v="64.02"/>
    <n v="50.628"/>
    <n v="114.648"/>
    <n v="50.628"/>
  </r>
  <r>
    <s v="ORD-001330"/>
    <x v="66"/>
    <s v="SKU-0018"/>
    <n v="4"/>
    <n v="18.5"/>
    <n v="0.1"/>
    <n v="6.99"/>
    <x v="1"/>
    <x v="3"/>
    <s v="Corporate"/>
    <x v="0"/>
    <s v="CUST-1197"/>
    <s v="Portable Power Bank"/>
    <x v="0"/>
    <n v="7.75"/>
    <n v="18.5"/>
    <n v="74"/>
    <n v="7.4"/>
    <n v="66.599999999999994"/>
    <n v="31"/>
    <n v="35.599999999999994"/>
    <n v="66.599999999999994"/>
    <n v="35.599999999999994"/>
  </r>
  <r>
    <s v="ORD-001519"/>
    <x v="66"/>
    <s v="SKU-0027"/>
    <n v="2"/>
    <n v="33.65"/>
    <n v="0.15"/>
    <n v="9.99"/>
    <x v="0"/>
    <x v="2"/>
    <s v="Consumer"/>
    <x v="0"/>
    <s v="CUST-1090"/>
    <s v="Foam Roller"/>
    <x v="3"/>
    <n v="17.22"/>
    <n v="33.65"/>
    <n v="67.3"/>
    <n v="10.094999999999999"/>
    <n v="57.204999999999998"/>
    <n v="34.44"/>
    <n v="22.765000000000001"/>
    <n v="57.204999999999998"/>
    <n v="22.765000000000001"/>
  </r>
  <r>
    <s v="ORD-001930"/>
    <x v="66"/>
    <s v="SKU-0015"/>
    <n v="2"/>
    <n v="26.72"/>
    <n v="0"/>
    <n v="9.99"/>
    <x v="1"/>
    <x v="2"/>
    <s v="Corporate"/>
    <x v="0"/>
    <s v="CUST-1394"/>
    <s v="Bluetooth Speaker"/>
    <x v="0"/>
    <n v="14.4"/>
    <n v="26.72"/>
    <n v="53.44"/>
    <n v="0"/>
    <n v="53.44"/>
    <n v="28.8"/>
    <n v="24.639999999999997"/>
    <n v="53.44"/>
    <n v="24.639999999999997"/>
  </r>
  <r>
    <s v="ORD-002057"/>
    <x v="66"/>
    <s v="SKU-0003"/>
    <n v="4"/>
    <n v="11.23"/>
    <n v="0"/>
    <n v="0"/>
    <x v="1"/>
    <x v="1"/>
    <s v="Consumer"/>
    <x v="0"/>
    <s v="CUST-1275"/>
    <s v="Nonstick Skillet"/>
    <x v="1"/>
    <n v="6.46"/>
    <n v="11.23"/>
    <n v="44.92"/>
    <n v="0"/>
    <n v="44.92"/>
    <n v="25.84"/>
    <n v="19.080000000000002"/>
    <n v="44.92"/>
    <n v="19.080000000000002"/>
  </r>
  <r>
    <s v="ORD-002153"/>
    <x v="66"/>
    <s v="SKU-0017"/>
    <n v="3"/>
    <n v="47.38"/>
    <n v="0.1"/>
    <n v="9.99"/>
    <x v="1"/>
    <x v="3"/>
    <s v="Small Business"/>
    <x v="0"/>
    <s v="CUST-1245"/>
    <s v="Wireless Mouse"/>
    <x v="0"/>
    <n v="31.21"/>
    <n v="47.38"/>
    <n v="142.14000000000001"/>
    <n v="14.214000000000002"/>
    <n v="127.92600000000002"/>
    <n v="93.63"/>
    <n v="34.296000000000021"/>
    <n v="127.92600000000002"/>
    <n v="34.296000000000021"/>
  </r>
  <r>
    <s v="ORD-002184"/>
    <x v="66"/>
    <s v="SKU-0044"/>
    <n v="2"/>
    <n v="63.29"/>
    <n v="0"/>
    <n v="6.99"/>
    <x v="1"/>
    <x v="2"/>
    <s v="Corporate"/>
    <x v="0"/>
    <s v="CUST-1440"/>
    <s v="Monitor Riser"/>
    <x v="4"/>
    <n v="41.46"/>
    <n v="63.29"/>
    <n v="126.58"/>
    <n v="0"/>
    <n v="126.58"/>
    <n v="82.92"/>
    <n v="43.66"/>
    <n v="126.58"/>
    <n v="43.66"/>
  </r>
  <r>
    <s v="ORD-000656"/>
    <x v="67"/>
    <s v="SKU-0027"/>
    <n v="1"/>
    <n v="33.65"/>
    <n v="0"/>
    <n v="0"/>
    <x v="1"/>
    <x v="0"/>
    <s v="Small Business"/>
    <x v="0"/>
    <s v="CUST-1535"/>
    <s v="Foam Roller"/>
    <x v="3"/>
    <n v="17.22"/>
    <n v="33.65"/>
    <n v="33.65"/>
    <n v="0"/>
    <n v="33.65"/>
    <n v="17.22"/>
    <n v="16.43"/>
    <n v="33.65"/>
    <n v="16.43"/>
  </r>
  <r>
    <s v="ORD-001276"/>
    <x v="67"/>
    <s v="SKU-0018"/>
    <n v="2"/>
    <n v="18.5"/>
    <n v="0"/>
    <n v="6.99"/>
    <x v="2"/>
    <x v="0"/>
    <s v="Small Business"/>
    <x v="0"/>
    <s v="CUST-1012"/>
    <s v="Portable Power Bank"/>
    <x v="0"/>
    <n v="7.75"/>
    <n v="18.5"/>
    <n v="37"/>
    <n v="0"/>
    <n v="37"/>
    <n v="15.5"/>
    <n v="21.5"/>
    <n v="37"/>
    <n v="21.5"/>
  </r>
  <r>
    <s v="ORD-001717"/>
    <x v="67"/>
    <s v="SKU-0045"/>
    <n v="1"/>
    <n v="24.86"/>
    <n v="0"/>
    <n v="9.99"/>
    <x v="1"/>
    <x v="0"/>
    <s v="Small Business"/>
    <x v="0"/>
    <s v="CUST-1222"/>
    <s v="Sticky Note Bundle"/>
    <x v="4"/>
    <n v="16.329999999999998"/>
    <n v="24.86"/>
    <n v="24.86"/>
    <n v="0"/>
    <n v="24.86"/>
    <n v="16.329999999999998"/>
    <n v="8.5300000000000011"/>
    <n v="24.86"/>
    <n v="8.5300000000000011"/>
  </r>
  <r>
    <s v="ORD-002065"/>
    <x v="67"/>
    <s v="SKU-0006"/>
    <n v="2"/>
    <n v="47.77"/>
    <n v="0"/>
    <n v="9.99"/>
    <x v="2"/>
    <x v="4"/>
    <s v="Small Business"/>
    <x v="0"/>
    <s v="CUST-1518"/>
    <s v="Kitchen Scale"/>
    <x v="1"/>
    <n v="21.34"/>
    <n v="47.77"/>
    <n v="95.54"/>
    <n v="0"/>
    <n v="95.54"/>
    <n v="42.68"/>
    <n v="52.860000000000007"/>
    <n v="95.54"/>
    <n v="52.860000000000007"/>
  </r>
  <r>
    <s v="ORD-002154"/>
    <x v="67"/>
    <s v="SKU-0038"/>
    <n v="1"/>
    <n v="100.1"/>
    <n v="0.05"/>
    <n v="0"/>
    <x v="1"/>
    <x v="0"/>
    <s v="Consumer"/>
    <x v="0"/>
    <s v="CUST-1111"/>
    <s v="Gel Pen Set"/>
    <x v="4"/>
    <n v="41.96"/>
    <n v="100.1"/>
    <n v="100.1"/>
    <n v="5.0049999999999999"/>
    <n v="95.094999999999999"/>
    <n v="41.96"/>
    <n v="53.134999999999998"/>
    <n v="95.094999999999999"/>
    <n v="53.134999999999998"/>
  </r>
  <r>
    <s v="ORD-002327"/>
    <x v="67"/>
    <s v="SKU-0031"/>
    <n v="4"/>
    <n v="74.72"/>
    <n v="0"/>
    <n v="4.99"/>
    <x v="2"/>
    <x v="0"/>
    <s v="Small Business"/>
    <x v="0"/>
    <s v="CUST-1027"/>
    <s v="Fitness Tracker Strap"/>
    <x v="3"/>
    <n v="36.28"/>
    <n v="74.72"/>
    <n v="298.88"/>
    <n v="0"/>
    <n v="298.88"/>
    <n v="145.12"/>
    <n v="153.76"/>
    <n v="298.88"/>
    <n v="153.76"/>
  </r>
  <r>
    <s v="ORD-000182"/>
    <x v="68"/>
    <s v="SKU-0014"/>
    <n v="1"/>
    <n v="74.41"/>
    <n v="0.05"/>
    <n v="4.99"/>
    <x v="2"/>
    <x v="0"/>
    <s v="Small Business"/>
    <x v="0"/>
    <s v="CUST-1086"/>
    <s v="USB-C Charging Cable"/>
    <x v="0"/>
    <n v="33.549999999999997"/>
    <n v="74.41"/>
    <n v="74.41"/>
    <n v="3.7204999999999999"/>
    <n v="70.689499999999995"/>
    <n v="33.549999999999997"/>
    <n v="37.139499999999998"/>
    <n v="70.689499999999995"/>
    <n v="37.139499999999998"/>
  </r>
  <r>
    <s v="ORD-000643"/>
    <x v="68"/>
    <s v="SKU-0011"/>
    <n v="1"/>
    <n v="49.34"/>
    <n v="0.2"/>
    <n v="9.99"/>
    <x v="2"/>
    <x v="1"/>
    <s v="Consumer"/>
    <x v="0"/>
    <s v="CUST-1479"/>
    <s v="French Press"/>
    <x v="1"/>
    <n v="24.06"/>
    <n v="49.34"/>
    <n v="49.34"/>
    <n v="9.8680000000000021"/>
    <n v="39.472000000000001"/>
    <n v="24.06"/>
    <n v="15.412000000000003"/>
    <n v="39.472000000000001"/>
    <n v="15.412000000000003"/>
  </r>
  <r>
    <s v="ORD-001052"/>
    <x v="68"/>
    <s v="SKU-0046"/>
    <n v="2"/>
    <n v="44.59"/>
    <n v="0"/>
    <n v="6.99"/>
    <x v="1"/>
    <x v="0"/>
    <s v="Corporate"/>
    <x v="0"/>
    <s v="CUST-1447"/>
    <s v="Desktop Calculator"/>
    <x v="4"/>
    <n v="19.489999999999998"/>
    <n v="44.59"/>
    <n v="89.18"/>
    <n v="0"/>
    <n v="89.18"/>
    <n v="38.979999999999997"/>
    <n v="50.20000000000001"/>
    <n v="89.18"/>
    <n v="50.20000000000001"/>
  </r>
  <r>
    <s v="ORD-001180"/>
    <x v="68"/>
    <s v="SKU-0010"/>
    <n v="5"/>
    <n v="20.7"/>
    <n v="0.05"/>
    <n v="0"/>
    <x v="0"/>
    <x v="3"/>
    <s v="Consumer"/>
    <x v="0"/>
    <s v="CUST-1479"/>
    <s v="Throw Blanket"/>
    <x v="1"/>
    <n v="8.5299999999999994"/>
    <n v="20.7"/>
    <n v="103.5"/>
    <n v="5.1750000000000007"/>
    <n v="98.325000000000003"/>
    <n v="42.65"/>
    <n v="55.675000000000004"/>
    <n v="98.325000000000003"/>
    <n v="55.675000000000004"/>
  </r>
  <r>
    <s v="ORD-001402"/>
    <x v="68"/>
    <s v="SKU-0010"/>
    <n v="2"/>
    <n v="20.7"/>
    <n v="0.05"/>
    <n v="0"/>
    <x v="1"/>
    <x v="1"/>
    <s v="Corporate"/>
    <x v="0"/>
    <s v="CUST-1110"/>
    <s v="Throw Blanket"/>
    <x v="1"/>
    <n v="8.5299999999999994"/>
    <n v="20.7"/>
    <n v="41.4"/>
    <n v="2.0699999999999998"/>
    <n v="39.33"/>
    <n v="17.059999999999999"/>
    <n v="22.27"/>
    <n v="39.33"/>
    <n v="22.27"/>
  </r>
  <r>
    <s v="ORD-001898"/>
    <x v="68"/>
    <s v="SKU-0060"/>
    <n v="1"/>
    <n v="54.93"/>
    <n v="0"/>
    <n v="4.99"/>
    <x v="0"/>
    <x v="2"/>
    <s v="Corporate"/>
    <x v="0"/>
    <s v="CUST-1156"/>
    <s v="Luggage Tag Set"/>
    <x v="2"/>
    <n v="31.07"/>
    <n v="54.93"/>
    <n v="54.93"/>
    <n v="0"/>
    <n v="54.93"/>
    <n v="31.07"/>
    <n v="23.86"/>
    <n v="54.93"/>
    <n v="23.86"/>
  </r>
  <r>
    <s v="ORD-000912"/>
    <x v="69"/>
    <s v="SKU-0039"/>
    <n v="3"/>
    <n v="12.74"/>
    <n v="0.05"/>
    <n v="6.99"/>
    <x v="0"/>
    <x v="3"/>
    <s v="Corporate"/>
    <x v="0"/>
    <s v="CUST-1067"/>
    <s v="Desk Organizer"/>
    <x v="4"/>
    <n v="5.81"/>
    <n v="12.74"/>
    <n v="38.22"/>
    <n v="1.911"/>
    <n v="36.308999999999997"/>
    <n v="17.43"/>
    <n v="18.878999999999998"/>
    <n v="36.308999999999997"/>
    <n v="18.878999999999998"/>
  </r>
  <r>
    <s v="ORD-001099"/>
    <x v="69"/>
    <s v="SKU-0016"/>
    <n v="1"/>
    <n v="17.66"/>
    <n v="0"/>
    <n v="6.99"/>
    <x v="1"/>
    <x v="2"/>
    <s v="Small Business"/>
    <x v="0"/>
    <s v="CUST-1067"/>
    <s v="Laptop Stand"/>
    <x v="0"/>
    <n v="11.93"/>
    <n v="17.66"/>
    <n v="17.66"/>
    <n v="0"/>
    <n v="17.66"/>
    <n v="11.93"/>
    <n v="5.73"/>
    <n v="17.66"/>
    <n v="5.73"/>
  </r>
  <r>
    <s v="ORD-001445"/>
    <x v="69"/>
    <s v="SKU-0022"/>
    <n v="1"/>
    <n v="32.130000000000003"/>
    <n v="0"/>
    <n v="6.99"/>
    <x v="2"/>
    <x v="1"/>
    <s v="Small Business"/>
    <x v="0"/>
    <s v="CUST-1326"/>
    <s v="USB-C Hub"/>
    <x v="0"/>
    <n v="21.59"/>
    <n v="32.130000000000003"/>
    <n v="32.130000000000003"/>
    <n v="0"/>
    <n v="32.130000000000003"/>
    <n v="21.59"/>
    <n v="10.540000000000003"/>
    <n v="32.130000000000003"/>
    <n v="10.540000000000003"/>
  </r>
  <r>
    <s v="ORD-001743"/>
    <x v="69"/>
    <s v="SKU-0018"/>
    <n v="2"/>
    <n v="18.5"/>
    <n v="0"/>
    <n v="6.99"/>
    <x v="0"/>
    <x v="1"/>
    <s v="Consumer"/>
    <x v="0"/>
    <s v="CUST-1077"/>
    <s v="Portable Power Bank"/>
    <x v="0"/>
    <n v="7.75"/>
    <n v="18.5"/>
    <n v="37"/>
    <n v="0"/>
    <n v="37"/>
    <n v="15.5"/>
    <n v="21.5"/>
    <n v="37"/>
    <n v="21.5"/>
  </r>
  <r>
    <s v="ORD-001826"/>
    <x v="69"/>
    <s v="SKU-0004"/>
    <n v="5"/>
    <n v="23.84"/>
    <n v="0.05"/>
    <n v="9.99"/>
    <x v="2"/>
    <x v="0"/>
    <s v="Small Business"/>
    <x v="0"/>
    <s v="CUST-1329"/>
    <s v="Bamboo Cutting Board"/>
    <x v="1"/>
    <n v="11.55"/>
    <n v="23.84"/>
    <n v="119.2"/>
    <n v="5.9600000000000009"/>
    <n v="113.24000000000001"/>
    <n v="57.75"/>
    <n v="55.490000000000009"/>
    <n v="113.24000000000001"/>
    <n v="55.490000000000009"/>
  </r>
  <r>
    <s v="ORD-002033"/>
    <x v="69"/>
    <s v="SKU-0053"/>
    <n v="5"/>
    <n v="80.63"/>
    <n v="0.1"/>
    <n v="0"/>
    <x v="0"/>
    <x v="3"/>
    <s v="Corporate"/>
    <x v="0"/>
    <s v="CUST-1255"/>
    <s v="Reusable Lunch Bag"/>
    <x v="2"/>
    <n v="44.56"/>
    <n v="80.63"/>
    <n v="403.15"/>
    <n v="40.314999999999998"/>
    <n v="362.83499999999998"/>
    <n v="222.8"/>
    <n v="140.03499999999997"/>
    <n v="362.83499999999998"/>
    <n v="140.03499999999997"/>
  </r>
  <r>
    <s v="ORD-000025"/>
    <x v="70"/>
    <s v="SKU-0036"/>
    <n v="1"/>
    <n v="56"/>
    <n v="0.05"/>
    <n v="4.99"/>
    <x v="0"/>
    <x v="2"/>
    <s v="Small Business"/>
    <x v="0"/>
    <s v="CUST-1567"/>
    <s v="Stretching Strap"/>
    <x v="3"/>
    <n v="37.14"/>
    <n v="56"/>
    <n v="56"/>
    <n v="2.8000000000000003"/>
    <n v="53.2"/>
    <n v="37.14"/>
    <n v="16.060000000000002"/>
    <n v="53.2"/>
    <n v="16.060000000000002"/>
  </r>
  <r>
    <s v="ORD-000470"/>
    <x v="70"/>
    <s v="SKU-0020"/>
    <n v="1"/>
    <n v="85.27"/>
    <n v="0"/>
    <n v="0"/>
    <x v="2"/>
    <x v="2"/>
    <s v="Corporate"/>
    <x v="0"/>
    <s v="CUST-1073"/>
    <s v="Mechanical Keyboard"/>
    <x v="0"/>
    <n v="43.46"/>
    <n v="85.27"/>
    <n v="85.27"/>
    <n v="0"/>
    <n v="85.27"/>
    <n v="43.46"/>
    <n v="41.809999999999995"/>
    <n v="85.27"/>
    <n v="41.809999999999995"/>
  </r>
  <r>
    <s v="ORD-000779"/>
    <x v="70"/>
    <s v="SKU-0051"/>
    <n v="1"/>
    <n v="50.46"/>
    <n v="0.1"/>
    <n v="0"/>
    <x v="1"/>
    <x v="2"/>
    <s v="Small Business"/>
    <x v="0"/>
    <s v="CUST-1400"/>
    <s v="Compact Umbrella"/>
    <x v="2"/>
    <n v="23.03"/>
    <n v="50.46"/>
    <n v="50.46"/>
    <n v="5.0460000000000003"/>
    <n v="45.414000000000001"/>
    <n v="23.03"/>
    <n v="22.384"/>
    <n v="45.414000000000001"/>
    <n v="22.384"/>
  </r>
  <r>
    <s v="ORD-000936"/>
    <x v="70"/>
    <s v="SKU-0038"/>
    <n v="3"/>
    <n v="100.1"/>
    <n v="0"/>
    <n v="6.99"/>
    <x v="0"/>
    <x v="1"/>
    <s v="Small Business"/>
    <x v="0"/>
    <s v="CUST-1260"/>
    <s v="Gel Pen Set"/>
    <x v="4"/>
    <n v="41.96"/>
    <n v="100.1"/>
    <n v="300.29999999999995"/>
    <n v="0"/>
    <n v="300.29999999999995"/>
    <n v="125.88"/>
    <n v="174.41999999999996"/>
    <n v="300.29999999999995"/>
    <n v="174.41999999999996"/>
  </r>
  <r>
    <s v="ORD-002340"/>
    <x v="70"/>
    <s v="SKU-0009"/>
    <n v="2"/>
    <n v="79.31"/>
    <n v="0"/>
    <n v="0"/>
    <x v="2"/>
    <x v="3"/>
    <s v="Consumer"/>
    <x v="0"/>
    <s v="CUST-1380"/>
    <s v="Storage Bin Set"/>
    <x v="1"/>
    <n v="36.44"/>
    <n v="79.31"/>
    <n v="158.62"/>
    <n v="0"/>
    <n v="158.62"/>
    <n v="72.88"/>
    <n v="85.740000000000009"/>
    <n v="158.62"/>
    <n v="85.740000000000009"/>
  </r>
  <r>
    <s v="ORD-000205"/>
    <x v="71"/>
    <s v="SKU-0030"/>
    <n v="1"/>
    <n v="44.98"/>
    <n v="0.1"/>
    <n v="0"/>
    <x v="2"/>
    <x v="2"/>
    <s v="Small Business"/>
    <x v="0"/>
    <s v="CUST-1557"/>
    <s v="Workout Gloves"/>
    <x v="3"/>
    <n v="23.48"/>
    <n v="44.98"/>
    <n v="44.98"/>
    <n v="4.4980000000000002"/>
    <n v="40.481999999999999"/>
    <n v="23.48"/>
    <n v="17.001999999999999"/>
    <n v="40.481999999999999"/>
    <n v="17.001999999999999"/>
  </r>
  <r>
    <s v="ORD-000763"/>
    <x v="71"/>
    <s v="SKU-0058"/>
    <n v="2"/>
    <n v="11.57"/>
    <n v="0"/>
    <n v="6.99"/>
    <x v="0"/>
    <x v="4"/>
    <s v="Small Business"/>
    <x v="0"/>
    <s v="CUST-1588"/>
    <s v="Card Wallet"/>
    <x v="2"/>
    <n v="6.42"/>
    <n v="11.57"/>
    <n v="23.14"/>
    <n v="0"/>
    <n v="23.14"/>
    <n v="12.84"/>
    <n v="10.3"/>
    <n v="23.14"/>
    <n v="10.3"/>
  </r>
  <r>
    <s v="ORD-001008"/>
    <x v="71"/>
    <s v="SKU-0022"/>
    <n v="2"/>
    <n v="32.130000000000003"/>
    <n v="0"/>
    <n v="9.99"/>
    <x v="0"/>
    <x v="3"/>
    <s v="Small Business"/>
    <x v="0"/>
    <s v="CUST-1457"/>
    <s v="USB-C Hub"/>
    <x v="0"/>
    <n v="21.59"/>
    <n v="32.130000000000003"/>
    <n v="64.260000000000005"/>
    <n v="0"/>
    <n v="64.260000000000005"/>
    <n v="43.18"/>
    <n v="21.080000000000005"/>
    <n v="64.260000000000005"/>
    <n v="21.080000000000005"/>
  </r>
  <r>
    <s v="ORD-001306"/>
    <x v="71"/>
    <s v="SKU-0059"/>
    <n v="2"/>
    <n v="31.55"/>
    <n v="0"/>
    <n v="0"/>
    <x v="0"/>
    <x v="2"/>
    <s v="Corporate"/>
    <x v="0"/>
    <s v="CUST-1214"/>
    <s v="Packing Cubes"/>
    <x v="2"/>
    <n v="18.04"/>
    <n v="31.55"/>
    <n v="63.1"/>
    <n v="0"/>
    <n v="63.1"/>
    <n v="36.08"/>
    <n v="27.020000000000003"/>
    <n v="63.1"/>
    <n v="27.020000000000003"/>
  </r>
  <r>
    <s v="ORD-001415"/>
    <x v="71"/>
    <s v="SKU-0016"/>
    <n v="4"/>
    <n v="17.66"/>
    <n v="0.05"/>
    <n v="0"/>
    <x v="0"/>
    <x v="3"/>
    <s v="Corporate"/>
    <x v="0"/>
    <s v="CUST-1525"/>
    <s v="Laptop Stand"/>
    <x v="0"/>
    <n v="11.93"/>
    <n v="17.66"/>
    <n v="70.64"/>
    <n v="3.532"/>
    <n v="67.108000000000004"/>
    <n v="47.72"/>
    <n v="19.388000000000005"/>
    <n v="67.108000000000004"/>
    <n v="19.388000000000005"/>
  </r>
  <r>
    <s v="ORD-002482"/>
    <x v="71"/>
    <s v="SKU-0045"/>
    <n v="3"/>
    <n v="24.86"/>
    <n v="0"/>
    <n v="4.99"/>
    <x v="1"/>
    <x v="1"/>
    <s v="Small Business"/>
    <x v="0"/>
    <s v="CUST-1310"/>
    <s v="Sticky Note Bundle"/>
    <x v="4"/>
    <n v="16.329999999999998"/>
    <n v="24.86"/>
    <n v="74.58"/>
    <n v="0"/>
    <n v="74.58"/>
    <n v="48.989999999999995"/>
    <n v="25.590000000000003"/>
    <n v="74.58"/>
    <n v="25.590000000000003"/>
  </r>
  <r>
    <s v="ORD-001071"/>
    <x v="72"/>
    <s v="SKU-0003"/>
    <n v="2"/>
    <n v="11.23"/>
    <n v="0"/>
    <n v="0"/>
    <x v="1"/>
    <x v="0"/>
    <s v="Corporate"/>
    <x v="0"/>
    <s v="CUST-1173"/>
    <s v="Nonstick Skillet"/>
    <x v="1"/>
    <n v="6.46"/>
    <n v="11.23"/>
    <n v="22.46"/>
    <n v="0"/>
    <n v="22.46"/>
    <n v="12.92"/>
    <n v="9.5400000000000009"/>
    <n v="22.46"/>
    <n v="9.5400000000000009"/>
  </r>
  <r>
    <s v="ORD-001191"/>
    <x v="72"/>
    <s v="SKU-0049"/>
    <n v="6"/>
    <n v="93.35"/>
    <n v="0"/>
    <n v="0"/>
    <x v="1"/>
    <x v="2"/>
    <s v="Corporate"/>
    <x v="0"/>
    <s v="CUST-1551"/>
    <s v="Canvas Tote Bag"/>
    <x v="2"/>
    <n v="39.76"/>
    <n v="93.35"/>
    <n v="560.09999999999991"/>
    <n v="0"/>
    <n v="560.09999999999991"/>
    <n v="238.56"/>
    <n v="321.53999999999991"/>
    <n v="560.09999999999991"/>
    <n v="321.53999999999991"/>
  </r>
  <r>
    <s v="ORD-001513"/>
    <x v="72"/>
    <s v="SKU-0048"/>
    <n v="2"/>
    <n v="12.2"/>
    <n v="0"/>
    <n v="6.99"/>
    <x v="1"/>
    <x v="0"/>
    <s v="Corporate"/>
    <x v="1"/>
    <s v="CUST-1405"/>
    <s v="Index Card Pack"/>
    <x v="4"/>
    <n v="7.14"/>
    <n v="12.2"/>
    <n v="24.4"/>
    <n v="0"/>
    <n v="24.4"/>
    <n v="14.28"/>
    <n v="10.119999999999999"/>
    <n v="0"/>
    <n v="0"/>
  </r>
  <r>
    <s v="ORD-002238"/>
    <x v="72"/>
    <s v="SKU-0053"/>
    <n v="1"/>
    <n v="80.63"/>
    <n v="0.1"/>
    <n v="4.99"/>
    <x v="2"/>
    <x v="2"/>
    <s v="Corporate"/>
    <x v="0"/>
    <s v="CUST-1577"/>
    <s v="Reusable Lunch Bag"/>
    <x v="2"/>
    <n v="44.56"/>
    <n v="80.63"/>
    <n v="80.63"/>
    <n v="8.0630000000000006"/>
    <n v="72.566999999999993"/>
    <n v="44.56"/>
    <n v="28.006999999999991"/>
    <n v="72.566999999999993"/>
    <n v="28.006999999999991"/>
  </r>
  <r>
    <s v="ORD-002420"/>
    <x v="72"/>
    <s v="SKU-0031"/>
    <n v="1"/>
    <n v="74.72"/>
    <n v="0"/>
    <n v="4.99"/>
    <x v="1"/>
    <x v="1"/>
    <s v="Corporate"/>
    <x v="0"/>
    <s v="CUST-1509"/>
    <s v="Fitness Tracker Strap"/>
    <x v="3"/>
    <n v="36.28"/>
    <n v="74.72"/>
    <n v="74.72"/>
    <n v="0"/>
    <n v="74.72"/>
    <n v="36.28"/>
    <n v="38.44"/>
    <n v="74.72"/>
    <n v="38.44"/>
  </r>
  <r>
    <s v="ORD-000012"/>
    <x v="73"/>
    <s v="SKU-0008"/>
    <n v="3"/>
    <n v="30.29"/>
    <n v="0.1"/>
    <n v="9.99"/>
    <x v="1"/>
    <x v="1"/>
    <s v="Consumer"/>
    <x v="0"/>
    <s v="CUST-1346"/>
    <s v="LED Desk Lamp"/>
    <x v="1"/>
    <n v="13.1"/>
    <n v="30.29"/>
    <n v="90.87"/>
    <n v="9.0870000000000015"/>
    <n v="81.783000000000001"/>
    <n v="39.299999999999997"/>
    <n v="42.483000000000004"/>
    <n v="81.783000000000001"/>
    <n v="42.483000000000004"/>
  </r>
  <r>
    <s v="ORD-000359"/>
    <x v="73"/>
    <s v="SKU-0013"/>
    <n v="1"/>
    <n v="46.87"/>
    <n v="0.05"/>
    <n v="4.99"/>
    <x v="1"/>
    <x v="1"/>
    <s v="Consumer"/>
    <x v="0"/>
    <s v="CUST-1207"/>
    <s v="Wireless Earbuds"/>
    <x v="0"/>
    <n v="21.33"/>
    <n v="46.87"/>
    <n v="46.87"/>
    <n v="2.3435000000000001"/>
    <n v="44.526499999999999"/>
    <n v="21.33"/>
    <n v="23.1965"/>
    <n v="44.526499999999999"/>
    <n v="23.1965"/>
  </r>
  <r>
    <s v="ORD-001363"/>
    <x v="73"/>
    <s v="SKU-0006"/>
    <n v="1"/>
    <n v="47.77"/>
    <n v="0.1"/>
    <n v="0"/>
    <x v="2"/>
    <x v="4"/>
    <s v="Corporate"/>
    <x v="0"/>
    <s v="CUST-1056"/>
    <s v="Kitchen Scale"/>
    <x v="1"/>
    <n v="21.34"/>
    <n v="47.77"/>
    <n v="47.77"/>
    <n v="4.7770000000000001"/>
    <n v="42.993000000000002"/>
    <n v="21.34"/>
    <n v="21.653000000000002"/>
    <n v="42.993000000000002"/>
    <n v="21.653000000000002"/>
  </r>
  <r>
    <s v="ORD-002132"/>
    <x v="73"/>
    <s v="SKU-0060"/>
    <n v="8"/>
    <n v="54.93"/>
    <n v="0.05"/>
    <n v="6.99"/>
    <x v="0"/>
    <x v="3"/>
    <s v="Consumer"/>
    <x v="0"/>
    <s v="CUST-1432"/>
    <s v="Luggage Tag Set"/>
    <x v="2"/>
    <n v="31.07"/>
    <n v="54.93"/>
    <n v="439.44"/>
    <n v="21.972000000000001"/>
    <n v="417.46800000000002"/>
    <n v="248.56"/>
    <n v="168.90800000000002"/>
    <n v="417.46800000000002"/>
    <n v="168.90800000000002"/>
  </r>
  <r>
    <s v="ORD-001520"/>
    <x v="74"/>
    <s v="SKU-0017"/>
    <n v="2"/>
    <n v="47.38"/>
    <n v="0"/>
    <n v="0"/>
    <x v="2"/>
    <x v="1"/>
    <s v="Small Business"/>
    <x v="0"/>
    <s v="CUST-1506"/>
    <s v="Wireless Mouse"/>
    <x v="0"/>
    <n v="31.21"/>
    <n v="47.38"/>
    <n v="94.76"/>
    <n v="0"/>
    <n v="94.76"/>
    <n v="62.42"/>
    <n v="32.340000000000003"/>
    <n v="94.76"/>
    <n v="32.340000000000003"/>
  </r>
  <r>
    <s v="ORD-002113"/>
    <x v="74"/>
    <s v="SKU-0045"/>
    <n v="1"/>
    <n v="24.86"/>
    <n v="0.05"/>
    <n v="6.99"/>
    <x v="0"/>
    <x v="4"/>
    <s v="Corporate"/>
    <x v="0"/>
    <s v="CUST-1008"/>
    <s v="Sticky Note Bundle"/>
    <x v="4"/>
    <n v="16.329999999999998"/>
    <n v="24.86"/>
    <n v="24.86"/>
    <n v="1.2430000000000001"/>
    <n v="23.617000000000001"/>
    <n v="16.329999999999998"/>
    <n v="7.2870000000000026"/>
    <n v="23.617000000000001"/>
    <n v="7.2870000000000026"/>
  </r>
  <r>
    <s v="ORD-000465"/>
    <x v="75"/>
    <s v="SKU-0057"/>
    <n v="1"/>
    <n v="60.42"/>
    <n v="0"/>
    <n v="0"/>
    <x v="0"/>
    <x v="4"/>
    <s v="Small Business"/>
    <x v="0"/>
    <s v="CUST-1451"/>
    <s v="Crossbody Bag"/>
    <x v="2"/>
    <n v="25.69"/>
    <n v="60.42"/>
    <n v="60.42"/>
    <n v="0"/>
    <n v="60.42"/>
    <n v="25.69"/>
    <n v="34.730000000000004"/>
    <n v="60.42"/>
    <n v="34.730000000000004"/>
  </r>
  <r>
    <s v="ORD-000522"/>
    <x v="75"/>
    <s v="SKU-0056"/>
    <n v="4"/>
    <n v="77.760000000000005"/>
    <n v="0"/>
    <n v="0"/>
    <x v="0"/>
    <x v="3"/>
    <s v="Small Business"/>
    <x v="0"/>
    <s v="CUST-1135"/>
    <s v="Keychain Set"/>
    <x v="2"/>
    <n v="44.67"/>
    <n v="77.760000000000005"/>
    <n v="311.04000000000002"/>
    <n v="0"/>
    <n v="311.04000000000002"/>
    <n v="178.68"/>
    <n v="132.36000000000001"/>
    <n v="311.04000000000002"/>
    <n v="132.36000000000001"/>
  </r>
  <r>
    <s v="ORD-000590"/>
    <x v="75"/>
    <s v="SKU-0033"/>
    <n v="3"/>
    <n v="72.08"/>
    <n v="0"/>
    <n v="0"/>
    <x v="0"/>
    <x v="1"/>
    <s v="Small Business"/>
    <x v="0"/>
    <s v="CUST-1515"/>
    <s v="Training Cone Set"/>
    <x v="3"/>
    <n v="45"/>
    <n v="72.08"/>
    <n v="216.24"/>
    <n v="0"/>
    <n v="216.24"/>
    <n v="135"/>
    <n v="81.240000000000009"/>
    <n v="216.24"/>
    <n v="81.240000000000009"/>
  </r>
  <r>
    <s v="ORD-000628"/>
    <x v="75"/>
    <s v="SKU-0058"/>
    <n v="6"/>
    <n v="11.57"/>
    <n v="0"/>
    <n v="6.99"/>
    <x v="0"/>
    <x v="1"/>
    <s v="Small Business"/>
    <x v="0"/>
    <s v="CUST-1481"/>
    <s v="Card Wallet"/>
    <x v="2"/>
    <n v="6.42"/>
    <n v="11.57"/>
    <n v="69.42"/>
    <n v="0"/>
    <n v="69.42"/>
    <n v="38.519999999999996"/>
    <n v="30.900000000000006"/>
    <n v="69.42"/>
    <n v="30.900000000000006"/>
  </r>
  <r>
    <s v="ORD-000867"/>
    <x v="75"/>
    <s v="SKU-0054"/>
    <n v="1"/>
    <n v="72.45"/>
    <n v="0.05"/>
    <n v="9.99"/>
    <x v="0"/>
    <x v="4"/>
    <s v="Small Business"/>
    <x v="0"/>
    <s v="CUST-1512"/>
    <s v="Travel Organizer"/>
    <x v="2"/>
    <n v="30.61"/>
    <n v="72.45"/>
    <n v="72.45"/>
    <n v="3.6225000000000005"/>
    <n v="68.827500000000001"/>
    <n v="30.61"/>
    <n v="38.217500000000001"/>
    <n v="68.827500000000001"/>
    <n v="38.217500000000001"/>
  </r>
  <r>
    <s v="ORD-001206"/>
    <x v="75"/>
    <s v="SKU-0010"/>
    <n v="2"/>
    <n v="20.7"/>
    <n v="0.05"/>
    <n v="0"/>
    <x v="0"/>
    <x v="2"/>
    <s v="Small Business"/>
    <x v="0"/>
    <s v="CUST-1128"/>
    <s v="Throw Blanket"/>
    <x v="1"/>
    <n v="8.5299999999999994"/>
    <n v="20.7"/>
    <n v="41.4"/>
    <n v="2.0699999999999998"/>
    <n v="39.33"/>
    <n v="17.059999999999999"/>
    <n v="22.27"/>
    <n v="39.33"/>
    <n v="22.27"/>
  </r>
  <r>
    <s v="ORD-001484"/>
    <x v="75"/>
    <s v="SKU-0048"/>
    <n v="2"/>
    <n v="12.2"/>
    <n v="0.05"/>
    <n v="0"/>
    <x v="0"/>
    <x v="3"/>
    <s v="Consumer"/>
    <x v="0"/>
    <s v="CUST-1006"/>
    <s v="Index Card Pack"/>
    <x v="4"/>
    <n v="7.14"/>
    <n v="12.2"/>
    <n v="24.4"/>
    <n v="1.22"/>
    <n v="23.18"/>
    <n v="14.28"/>
    <n v="8.9"/>
    <n v="23.18"/>
    <n v="8.9"/>
  </r>
  <r>
    <s v="ORD-001581"/>
    <x v="75"/>
    <s v="SKU-0003"/>
    <n v="1"/>
    <n v="11.23"/>
    <n v="0.1"/>
    <n v="6.99"/>
    <x v="0"/>
    <x v="4"/>
    <s v="Consumer"/>
    <x v="0"/>
    <s v="CUST-1151"/>
    <s v="Nonstick Skillet"/>
    <x v="1"/>
    <n v="6.46"/>
    <n v="11.23"/>
    <n v="11.23"/>
    <n v="1.123"/>
    <n v="10.107000000000001"/>
    <n v="6.46"/>
    <n v="3.6470000000000011"/>
    <n v="10.107000000000001"/>
    <n v="3.6470000000000011"/>
  </r>
  <r>
    <s v="ORD-002077"/>
    <x v="75"/>
    <s v="SKU-0008"/>
    <n v="1"/>
    <n v="30.29"/>
    <n v="0.05"/>
    <n v="0"/>
    <x v="0"/>
    <x v="0"/>
    <s v="Small Business"/>
    <x v="0"/>
    <s v="CUST-1368"/>
    <s v="LED Desk Lamp"/>
    <x v="1"/>
    <n v="13.1"/>
    <n v="30.29"/>
    <n v="30.29"/>
    <n v="1.5145"/>
    <n v="28.775500000000001"/>
    <n v="13.1"/>
    <n v="15.675500000000001"/>
    <n v="28.775500000000001"/>
    <n v="15.675500000000001"/>
  </r>
  <r>
    <s v="ORD-000845"/>
    <x v="76"/>
    <s v="SKU-0054"/>
    <n v="2"/>
    <n v="72.45"/>
    <n v="0"/>
    <n v="6.99"/>
    <x v="2"/>
    <x v="0"/>
    <s v="Corporate"/>
    <x v="0"/>
    <s v="CUST-1491"/>
    <s v="Travel Organizer"/>
    <x v="2"/>
    <n v="30.61"/>
    <n v="72.45"/>
    <n v="144.9"/>
    <n v="0"/>
    <n v="144.9"/>
    <n v="61.22"/>
    <n v="83.68"/>
    <n v="144.9"/>
    <n v="83.68"/>
  </r>
  <r>
    <s v="ORD-001420"/>
    <x v="76"/>
    <s v="SKU-0027"/>
    <n v="2"/>
    <n v="33.65"/>
    <n v="0"/>
    <n v="6.99"/>
    <x v="2"/>
    <x v="1"/>
    <s v="Consumer"/>
    <x v="0"/>
    <s v="CUST-1095"/>
    <s v="Foam Roller"/>
    <x v="3"/>
    <n v="17.22"/>
    <n v="33.65"/>
    <n v="67.3"/>
    <n v="0"/>
    <n v="67.3"/>
    <n v="34.44"/>
    <n v="32.86"/>
    <n v="67.3"/>
    <n v="32.86"/>
  </r>
  <r>
    <s v="ORD-001609"/>
    <x v="76"/>
    <s v="SKU-0022"/>
    <n v="1"/>
    <n v="32.130000000000003"/>
    <n v="0.05"/>
    <n v="0"/>
    <x v="0"/>
    <x v="3"/>
    <s v="Corporate"/>
    <x v="0"/>
    <s v="CUST-1153"/>
    <s v="USB-C Hub"/>
    <x v="0"/>
    <n v="21.59"/>
    <n v="32.130000000000003"/>
    <n v="32.130000000000003"/>
    <n v="1.6065000000000003"/>
    <n v="30.523500000000002"/>
    <n v="21.59"/>
    <n v="8.9335000000000022"/>
    <n v="30.523500000000002"/>
    <n v="8.9335000000000022"/>
  </r>
  <r>
    <s v="ORD-001732"/>
    <x v="76"/>
    <s v="SKU-0054"/>
    <n v="2"/>
    <n v="72.45"/>
    <n v="0.1"/>
    <n v="0"/>
    <x v="2"/>
    <x v="3"/>
    <s v="Consumer"/>
    <x v="0"/>
    <s v="CUST-1219"/>
    <s v="Travel Organizer"/>
    <x v="2"/>
    <n v="30.61"/>
    <n v="72.45"/>
    <n v="144.9"/>
    <n v="14.490000000000002"/>
    <n v="130.41"/>
    <n v="61.22"/>
    <n v="69.19"/>
    <n v="130.41"/>
    <n v="69.19"/>
  </r>
  <r>
    <s v="ORD-002367"/>
    <x v="76"/>
    <s v="SKU-0038"/>
    <n v="3"/>
    <n v="100.1"/>
    <n v="0"/>
    <n v="0"/>
    <x v="1"/>
    <x v="1"/>
    <s v="Small Business"/>
    <x v="1"/>
    <s v="CUST-1073"/>
    <s v="Gel Pen Set"/>
    <x v="4"/>
    <n v="41.96"/>
    <n v="100.1"/>
    <n v="300.29999999999995"/>
    <n v="0"/>
    <n v="300.29999999999995"/>
    <n v="125.88"/>
    <n v="174.41999999999996"/>
    <n v="0"/>
    <n v="0"/>
  </r>
  <r>
    <s v="ORD-001525"/>
    <x v="77"/>
    <s v="SKU-0050"/>
    <n v="1"/>
    <n v="39.19"/>
    <n v="0.05"/>
    <n v="0"/>
    <x v="1"/>
    <x v="2"/>
    <s v="Corporate"/>
    <x v="1"/>
    <s v="CUST-1082"/>
    <s v="Travel Backpack"/>
    <x v="2"/>
    <n v="18.54"/>
    <n v="39.19"/>
    <n v="39.19"/>
    <n v="1.9595"/>
    <n v="37.230499999999999"/>
    <n v="18.54"/>
    <n v="18.6905"/>
    <n v="0"/>
    <n v="0"/>
  </r>
  <r>
    <s v="ORD-000183"/>
    <x v="78"/>
    <s v="SKU-0013"/>
    <n v="2"/>
    <n v="46.87"/>
    <n v="0"/>
    <n v="0"/>
    <x v="1"/>
    <x v="1"/>
    <s v="Small Business"/>
    <x v="0"/>
    <s v="CUST-1519"/>
    <s v="Wireless Earbuds"/>
    <x v="0"/>
    <n v="21.33"/>
    <n v="46.87"/>
    <n v="93.74"/>
    <n v="0"/>
    <n v="93.74"/>
    <n v="42.66"/>
    <n v="51.08"/>
    <n v="93.74"/>
    <n v="51.08"/>
  </r>
  <r>
    <s v="ORD-000515"/>
    <x v="78"/>
    <s v="SKU-0024"/>
    <n v="1"/>
    <n v="87.66"/>
    <n v="0"/>
    <n v="0"/>
    <x v="1"/>
    <x v="4"/>
    <s v="Corporate"/>
    <x v="0"/>
    <s v="CUST-1516"/>
    <s v="Phone Charging Dock"/>
    <x v="0"/>
    <n v="40.340000000000003"/>
    <n v="87.66"/>
    <n v="87.66"/>
    <n v="0"/>
    <n v="87.66"/>
    <n v="40.340000000000003"/>
    <n v="47.319999999999993"/>
    <n v="87.66"/>
    <n v="47.319999999999993"/>
  </r>
  <r>
    <s v="ORD-000882"/>
    <x v="78"/>
    <s v="SKU-0022"/>
    <n v="5"/>
    <n v="32.130000000000003"/>
    <n v="0.05"/>
    <n v="9.99"/>
    <x v="0"/>
    <x v="4"/>
    <s v="Small Business"/>
    <x v="0"/>
    <s v="CUST-1312"/>
    <s v="USB-C Hub"/>
    <x v="0"/>
    <n v="21.59"/>
    <n v="32.130000000000003"/>
    <n v="160.65"/>
    <n v="8.0325000000000006"/>
    <n v="152.61750000000001"/>
    <n v="107.95"/>
    <n v="44.667500000000004"/>
    <n v="152.61750000000001"/>
    <n v="44.667500000000004"/>
  </r>
  <r>
    <s v="ORD-002206"/>
    <x v="78"/>
    <s v="SKU-0053"/>
    <n v="2"/>
    <n v="80.63"/>
    <n v="0.1"/>
    <n v="0"/>
    <x v="2"/>
    <x v="0"/>
    <s v="Small Business"/>
    <x v="0"/>
    <s v="CUST-1190"/>
    <s v="Reusable Lunch Bag"/>
    <x v="2"/>
    <n v="44.56"/>
    <n v="80.63"/>
    <n v="161.26"/>
    <n v="16.126000000000001"/>
    <n v="145.13399999999999"/>
    <n v="89.12"/>
    <n v="56.013999999999982"/>
    <n v="145.13399999999999"/>
    <n v="56.013999999999982"/>
  </r>
  <r>
    <s v="ORD-000338"/>
    <x v="79"/>
    <s v="SKU-0054"/>
    <n v="3"/>
    <n v="72.45"/>
    <n v="0.05"/>
    <n v="0"/>
    <x v="0"/>
    <x v="4"/>
    <s v="Small Business"/>
    <x v="0"/>
    <s v="CUST-1427"/>
    <s v="Travel Organizer"/>
    <x v="2"/>
    <n v="30.61"/>
    <n v="72.45"/>
    <n v="217.35000000000002"/>
    <n v="10.867500000000001"/>
    <n v="206.48250000000002"/>
    <n v="91.83"/>
    <n v="114.65250000000002"/>
    <n v="206.48250000000002"/>
    <n v="114.65250000000002"/>
  </r>
  <r>
    <s v="ORD-000419"/>
    <x v="79"/>
    <s v="SKU-0048"/>
    <n v="1"/>
    <n v="12.2"/>
    <n v="0"/>
    <n v="0"/>
    <x v="2"/>
    <x v="0"/>
    <s v="Corporate"/>
    <x v="1"/>
    <s v="CUST-1360"/>
    <s v="Index Card Pack"/>
    <x v="4"/>
    <n v="7.14"/>
    <n v="12.2"/>
    <n v="12.2"/>
    <n v="0"/>
    <n v="12.2"/>
    <n v="7.14"/>
    <n v="5.0599999999999996"/>
    <n v="0"/>
    <n v="0"/>
  </r>
  <r>
    <s v="ORD-000637"/>
    <x v="79"/>
    <s v="SKU-0019"/>
    <n v="1"/>
    <n v="29.49"/>
    <n v="0"/>
    <n v="0"/>
    <x v="0"/>
    <x v="2"/>
    <s v="Small Business"/>
    <x v="0"/>
    <s v="CUST-1120"/>
    <s v="Webcam HD"/>
    <x v="0"/>
    <n v="13.03"/>
    <n v="29.49"/>
    <n v="29.49"/>
    <n v="0"/>
    <n v="29.49"/>
    <n v="13.03"/>
    <n v="16.46"/>
    <n v="29.49"/>
    <n v="16.46"/>
  </r>
  <r>
    <s v="ORD-000861"/>
    <x v="79"/>
    <s v="SKU-0057"/>
    <n v="1"/>
    <n v="60.42"/>
    <n v="0"/>
    <n v="0"/>
    <x v="2"/>
    <x v="4"/>
    <s v="Consumer"/>
    <x v="0"/>
    <s v="CUST-1222"/>
    <s v="Crossbody Bag"/>
    <x v="2"/>
    <n v="25.69"/>
    <n v="60.42"/>
    <n v="60.42"/>
    <n v="0"/>
    <n v="60.42"/>
    <n v="25.69"/>
    <n v="34.730000000000004"/>
    <n v="60.42"/>
    <n v="34.730000000000004"/>
  </r>
  <r>
    <s v="ORD-000870"/>
    <x v="79"/>
    <s v="SKU-0057"/>
    <n v="4"/>
    <n v="60.42"/>
    <n v="0.2"/>
    <n v="4.99"/>
    <x v="0"/>
    <x v="3"/>
    <s v="Corporate"/>
    <x v="0"/>
    <s v="CUST-1564"/>
    <s v="Crossbody Bag"/>
    <x v="2"/>
    <n v="25.69"/>
    <n v="60.42"/>
    <n v="241.68"/>
    <n v="48.336000000000006"/>
    <n v="193.34399999999999"/>
    <n v="102.76"/>
    <n v="90.583999999999989"/>
    <n v="193.34399999999999"/>
    <n v="90.583999999999989"/>
  </r>
  <r>
    <s v="ORD-001319"/>
    <x v="79"/>
    <s v="SKU-0026"/>
    <n v="3"/>
    <n v="41.81"/>
    <n v="0"/>
    <n v="6.99"/>
    <x v="0"/>
    <x v="1"/>
    <s v="Corporate"/>
    <x v="0"/>
    <s v="CUST-1565"/>
    <s v="Resistance Band Kit"/>
    <x v="3"/>
    <n v="22.64"/>
    <n v="41.81"/>
    <n v="125.43"/>
    <n v="0"/>
    <n v="125.43"/>
    <n v="67.92"/>
    <n v="57.510000000000005"/>
    <n v="125.43"/>
    <n v="57.510000000000005"/>
  </r>
  <r>
    <s v="ORD-002495"/>
    <x v="79"/>
    <s v="SKU-0020"/>
    <n v="1"/>
    <n v="85.27"/>
    <n v="0"/>
    <n v="0"/>
    <x v="2"/>
    <x v="3"/>
    <s v="Consumer"/>
    <x v="0"/>
    <s v="CUST-1118"/>
    <s v="Mechanical Keyboard"/>
    <x v="0"/>
    <n v="43.46"/>
    <n v="85.27"/>
    <n v="85.27"/>
    <n v="0"/>
    <n v="85.27"/>
    <n v="43.46"/>
    <n v="41.809999999999995"/>
    <n v="85.27"/>
    <n v="41.809999999999995"/>
  </r>
  <r>
    <s v="ORD-000623"/>
    <x v="80"/>
    <s v="SKU-0037"/>
    <n v="1"/>
    <n v="25.18"/>
    <n v="0"/>
    <n v="6.99"/>
    <x v="0"/>
    <x v="1"/>
    <s v="Small Business"/>
    <x v="0"/>
    <s v="CUST-1455"/>
    <s v="Notebook 3-Pack"/>
    <x v="4"/>
    <n v="13.85"/>
    <n v="25.18"/>
    <n v="25.18"/>
    <n v="0"/>
    <n v="25.18"/>
    <n v="13.85"/>
    <n v="11.33"/>
    <n v="25.18"/>
    <n v="11.33"/>
  </r>
  <r>
    <s v="ORD-001300"/>
    <x v="80"/>
    <s v="SKU-0054"/>
    <n v="1"/>
    <n v="72.45"/>
    <n v="0"/>
    <n v="0"/>
    <x v="0"/>
    <x v="3"/>
    <s v="Consumer"/>
    <x v="0"/>
    <s v="CUST-1131"/>
    <s v="Travel Organizer"/>
    <x v="2"/>
    <n v="30.61"/>
    <n v="72.45"/>
    <n v="72.45"/>
    <n v="0"/>
    <n v="72.45"/>
    <n v="30.61"/>
    <n v="41.84"/>
    <n v="72.45"/>
    <n v="41.84"/>
  </r>
  <r>
    <s v="ORD-001877"/>
    <x v="80"/>
    <s v="SKU-0060"/>
    <n v="3"/>
    <n v="54.93"/>
    <n v="0"/>
    <n v="0"/>
    <x v="0"/>
    <x v="2"/>
    <s v="Corporate"/>
    <x v="0"/>
    <s v="CUST-1094"/>
    <s v="Luggage Tag Set"/>
    <x v="2"/>
    <n v="31.07"/>
    <n v="54.93"/>
    <n v="164.79"/>
    <n v="0"/>
    <n v="164.79"/>
    <n v="93.210000000000008"/>
    <n v="71.579999999999984"/>
    <n v="164.79"/>
    <n v="71.579999999999984"/>
  </r>
  <r>
    <s v="ORD-000038"/>
    <x v="81"/>
    <s v="SKU-0026"/>
    <n v="2"/>
    <n v="41.81"/>
    <n v="0"/>
    <n v="6.99"/>
    <x v="0"/>
    <x v="3"/>
    <s v="Small Business"/>
    <x v="0"/>
    <s v="CUST-1286"/>
    <s v="Resistance Band Kit"/>
    <x v="3"/>
    <n v="22.64"/>
    <n v="41.81"/>
    <n v="83.62"/>
    <n v="0"/>
    <n v="83.62"/>
    <n v="45.28"/>
    <n v="38.340000000000003"/>
    <n v="83.62"/>
    <n v="38.340000000000003"/>
  </r>
  <r>
    <s v="ORD-000448"/>
    <x v="81"/>
    <s v="SKU-0017"/>
    <n v="2"/>
    <n v="47.38"/>
    <n v="0"/>
    <n v="0"/>
    <x v="1"/>
    <x v="1"/>
    <s v="Consumer"/>
    <x v="0"/>
    <s v="CUST-1508"/>
    <s v="Wireless Mouse"/>
    <x v="0"/>
    <n v="31.21"/>
    <n v="47.38"/>
    <n v="94.76"/>
    <n v="0"/>
    <n v="94.76"/>
    <n v="62.42"/>
    <n v="32.340000000000003"/>
    <n v="94.76"/>
    <n v="32.340000000000003"/>
  </r>
  <r>
    <s v="ORD-001204"/>
    <x v="81"/>
    <s v="SKU-0034"/>
    <n v="4"/>
    <n v="53.25"/>
    <n v="0"/>
    <n v="4.99"/>
    <x v="0"/>
    <x v="2"/>
    <s v="Small Business"/>
    <x v="0"/>
    <s v="CUST-1268"/>
    <s v="Gym Duffel Bag"/>
    <x v="3"/>
    <n v="22.11"/>
    <n v="53.25"/>
    <n v="213"/>
    <n v="0"/>
    <n v="213"/>
    <n v="88.44"/>
    <n v="124.56"/>
    <n v="213"/>
    <n v="124.56"/>
  </r>
  <r>
    <s v="ORD-001488"/>
    <x v="81"/>
    <s v="SKU-0019"/>
    <n v="2"/>
    <n v="29.49"/>
    <n v="0.05"/>
    <n v="0"/>
    <x v="1"/>
    <x v="3"/>
    <s v="Corporate"/>
    <x v="0"/>
    <s v="CUST-1330"/>
    <s v="Webcam HD"/>
    <x v="0"/>
    <n v="13.03"/>
    <n v="29.49"/>
    <n v="58.98"/>
    <n v="2.9489999999999998"/>
    <n v="56.030999999999999"/>
    <n v="26.06"/>
    <n v="29.971"/>
    <n v="56.030999999999999"/>
    <n v="29.971"/>
  </r>
  <r>
    <s v="ORD-002298"/>
    <x v="81"/>
    <s v="SKU-0049"/>
    <n v="4"/>
    <n v="93.35"/>
    <n v="0"/>
    <n v="4.99"/>
    <x v="2"/>
    <x v="0"/>
    <s v="Consumer"/>
    <x v="0"/>
    <s v="CUST-1251"/>
    <s v="Canvas Tote Bag"/>
    <x v="2"/>
    <n v="39.76"/>
    <n v="93.35"/>
    <n v="373.4"/>
    <n v="0"/>
    <n v="373.4"/>
    <n v="159.04"/>
    <n v="214.35999999999999"/>
    <n v="373.4"/>
    <n v="214.35999999999999"/>
  </r>
  <r>
    <s v="ORD-001028"/>
    <x v="82"/>
    <s v="SKU-0047"/>
    <n v="2"/>
    <n v="36.47"/>
    <n v="0"/>
    <n v="4.99"/>
    <x v="2"/>
    <x v="1"/>
    <s v="Corporate"/>
    <x v="1"/>
    <s v="CUST-1376"/>
    <s v="Printer Paper Ream"/>
    <x v="4"/>
    <n v="21.05"/>
    <n v="36.47"/>
    <n v="72.94"/>
    <n v="0"/>
    <n v="72.94"/>
    <n v="42.1"/>
    <n v="30.839999999999996"/>
    <n v="0"/>
    <n v="0"/>
  </r>
  <r>
    <s v="ORD-001389"/>
    <x v="82"/>
    <s v="SKU-0051"/>
    <n v="1"/>
    <n v="50.46"/>
    <n v="0"/>
    <n v="6.99"/>
    <x v="2"/>
    <x v="1"/>
    <s v="Corporate"/>
    <x v="0"/>
    <s v="CUST-1264"/>
    <s v="Compact Umbrella"/>
    <x v="2"/>
    <n v="23.03"/>
    <n v="50.46"/>
    <n v="50.46"/>
    <n v="0"/>
    <n v="50.46"/>
    <n v="23.03"/>
    <n v="27.43"/>
    <n v="50.46"/>
    <n v="27.43"/>
  </r>
  <r>
    <s v="ORD-001476"/>
    <x v="82"/>
    <s v="SKU-0041"/>
    <n v="2"/>
    <n v="76.3"/>
    <n v="0"/>
    <n v="0"/>
    <x v="1"/>
    <x v="3"/>
    <s v="Small Business"/>
    <x v="0"/>
    <s v="CUST-1127"/>
    <s v="Whiteboard Planner"/>
    <x v="4"/>
    <n v="33.700000000000003"/>
    <n v="76.3"/>
    <n v="152.6"/>
    <n v="0"/>
    <n v="152.6"/>
    <n v="67.400000000000006"/>
    <n v="85.199999999999989"/>
    <n v="152.6"/>
    <n v="85.199999999999989"/>
  </r>
  <r>
    <s v="ORD-002112"/>
    <x v="82"/>
    <s v="SKU-0058"/>
    <n v="1"/>
    <n v="11.57"/>
    <n v="0.05"/>
    <n v="4.99"/>
    <x v="1"/>
    <x v="0"/>
    <s v="Corporate"/>
    <x v="0"/>
    <s v="CUST-1165"/>
    <s v="Card Wallet"/>
    <x v="2"/>
    <n v="6.42"/>
    <n v="11.57"/>
    <n v="11.57"/>
    <n v="0.57850000000000001"/>
    <n v="10.9915"/>
    <n v="6.42"/>
    <n v="4.5715000000000003"/>
    <n v="10.9915"/>
    <n v="4.5715000000000003"/>
  </r>
  <r>
    <s v="ORD-002323"/>
    <x v="82"/>
    <s v="SKU-0012"/>
    <n v="2"/>
    <n v="81.14"/>
    <n v="0"/>
    <n v="0"/>
    <x v="0"/>
    <x v="3"/>
    <s v="Consumer"/>
    <x v="1"/>
    <s v="CUST-1080"/>
    <s v="Portable Blender"/>
    <x v="1"/>
    <n v="34.53"/>
    <n v="81.14"/>
    <n v="162.28"/>
    <n v="0"/>
    <n v="162.28"/>
    <n v="69.06"/>
    <n v="93.22"/>
    <n v="0"/>
    <n v="0"/>
  </r>
  <r>
    <s v="ORD-000039"/>
    <x v="83"/>
    <s v="SKU-0037"/>
    <n v="1"/>
    <n v="25.18"/>
    <n v="0"/>
    <n v="0"/>
    <x v="2"/>
    <x v="3"/>
    <s v="Consumer"/>
    <x v="0"/>
    <s v="CUST-1289"/>
    <s v="Notebook 3-Pack"/>
    <x v="4"/>
    <n v="13.85"/>
    <n v="25.18"/>
    <n v="25.18"/>
    <n v="0"/>
    <n v="25.18"/>
    <n v="13.85"/>
    <n v="11.33"/>
    <n v="25.18"/>
    <n v="11.33"/>
  </r>
  <r>
    <s v="ORD-000047"/>
    <x v="83"/>
    <s v="SKU-0046"/>
    <n v="2"/>
    <n v="44.59"/>
    <n v="0"/>
    <n v="0"/>
    <x v="0"/>
    <x v="0"/>
    <s v="Small Business"/>
    <x v="0"/>
    <s v="CUST-1042"/>
    <s v="Desktop Calculator"/>
    <x v="4"/>
    <n v="19.489999999999998"/>
    <n v="44.59"/>
    <n v="89.18"/>
    <n v="0"/>
    <n v="89.18"/>
    <n v="38.979999999999997"/>
    <n v="50.20000000000001"/>
    <n v="89.18"/>
    <n v="50.20000000000001"/>
  </r>
  <r>
    <s v="ORD-000909"/>
    <x v="83"/>
    <s v="SKU-0028"/>
    <n v="2"/>
    <n v="29.71"/>
    <n v="0.15"/>
    <n v="6.99"/>
    <x v="0"/>
    <x v="0"/>
    <s v="Small Business"/>
    <x v="0"/>
    <s v="CUST-1434"/>
    <s v="Jump Rope"/>
    <x v="3"/>
    <n v="17.55"/>
    <n v="29.71"/>
    <n v="59.42"/>
    <n v="8.9130000000000003"/>
    <n v="50.507000000000005"/>
    <n v="35.1"/>
    <n v="15.407000000000004"/>
    <n v="50.507000000000005"/>
    <n v="15.407000000000004"/>
  </r>
  <r>
    <s v="ORD-001558"/>
    <x v="83"/>
    <s v="SKU-0014"/>
    <n v="1"/>
    <n v="74.41"/>
    <n v="0.05"/>
    <n v="0"/>
    <x v="1"/>
    <x v="3"/>
    <s v="Small Business"/>
    <x v="0"/>
    <s v="CUST-1165"/>
    <s v="USB-C Charging Cable"/>
    <x v="0"/>
    <n v="33.549999999999997"/>
    <n v="74.41"/>
    <n v="74.41"/>
    <n v="3.7204999999999999"/>
    <n v="70.689499999999995"/>
    <n v="33.549999999999997"/>
    <n v="37.139499999999998"/>
    <n v="70.689499999999995"/>
    <n v="37.139499999999998"/>
  </r>
  <r>
    <s v="ORD-001763"/>
    <x v="83"/>
    <s v="SKU-0001"/>
    <n v="4"/>
    <n v="31.13"/>
    <n v="0"/>
    <n v="4.99"/>
    <x v="2"/>
    <x v="1"/>
    <s v="Corporate"/>
    <x v="0"/>
    <s v="CUST-1088"/>
    <s v="Ceramic Dinnerware Set"/>
    <x v="1"/>
    <n v="13.79"/>
    <n v="31.13"/>
    <n v="124.52"/>
    <n v="0"/>
    <n v="124.52"/>
    <n v="55.16"/>
    <n v="69.36"/>
    <n v="124.52"/>
    <n v="69.36"/>
  </r>
  <r>
    <s v="ORD-002183"/>
    <x v="83"/>
    <s v="SKU-0013"/>
    <n v="1"/>
    <n v="46.87"/>
    <n v="0"/>
    <n v="6.99"/>
    <x v="1"/>
    <x v="3"/>
    <s v="Consumer"/>
    <x v="0"/>
    <s v="CUST-1122"/>
    <s v="Wireless Earbuds"/>
    <x v="0"/>
    <n v="21.33"/>
    <n v="46.87"/>
    <n v="46.87"/>
    <n v="0"/>
    <n v="46.87"/>
    <n v="21.33"/>
    <n v="25.54"/>
    <n v="46.87"/>
    <n v="25.54"/>
  </r>
  <r>
    <s v="ORD-002226"/>
    <x v="83"/>
    <s v="SKU-0033"/>
    <n v="2"/>
    <n v="72.08"/>
    <n v="0"/>
    <n v="0"/>
    <x v="2"/>
    <x v="2"/>
    <s v="Small Business"/>
    <x v="0"/>
    <s v="CUST-1592"/>
    <s v="Training Cone Set"/>
    <x v="3"/>
    <n v="45"/>
    <n v="72.08"/>
    <n v="144.16"/>
    <n v="0"/>
    <n v="144.16"/>
    <n v="90"/>
    <n v="54.16"/>
    <n v="144.16"/>
    <n v="54.16"/>
  </r>
  <r>
    <s v="ORD-000297"/>
    <x v="84"/>
    <s v="SKU-0014"/>
    <n v="2"/>
    <n v="74.41"/>
    <n v="0"/>
    <n v="0"/>
    <x v="1"/>
    <x v="3"/>
    <s v="Consumer"/>
    <x v="0"/>
    <s v="CUST-1053"/>
    <s v="USB-C Charging Cable"/>
    <x v="0"/>
    <n v="33.549999999999997"/>
    <n v="74.41"/>
    <n v="148.82"/>
    <n v="0"/>
    <n v="148.82"/>
    <n v="67.099999999999994"/>
    <n v="81.72"/>
    <n v="148.82"/>
    <n v="81.72"/>
  </r>
  <r>
    <s v="ORD-001085"/>
    <x v="84"/>
    <s v="SKU-0052"/>
    <n v="3"/>
    <n v="33.19"/>
    <n v="0"/>
    <n v="4.99"/>
    <x v="2"/>
    <x v="3"/>
    <s v="Corporate"/>
    <x v="0"/>
    <s v="CUST-1373"/>
    <s v="Sunglasses"/>
    <x v="2"/>
    <n v="18.73"/>
    <n v="33.19"/>
    <n v="99.57"/>
    <n v="0"/>
    <n v="99.57"/>
    <n v="56.19"/>
    <n v="43.379999999999995"/>
    <n v="99.57"/>
    <n v="43.379999999999995"/>
  </r>
  <r>
    <s v="ORD-001238"/>
    <x v="84"/>
    <s v="SKU-0032"/>
    <n v="1"/>
    <n v="10.18"/>
    <n v="0.1"/>
    <n v="0"/>
    <x v="2"/>
    <x v="3"/>
    <s v="Corporate"/>
    <x v="0"/>
    <s v="CUST-1515"/>
    <s v="Kettlebell 15 lb"/>
    <x v="3"/>
    <n v="4.42"/>
    <n v="10.18"/>
    <n v="10.18"/>
    <n v="1.018"/>
    <n v="9.161999999999999"/>
    <n v="4.42"/>
    <n v="4.7419999999999991"/>
    <n v="9.161999999999999"/>
    <n v="4.7419999999999991"/>
  </r>
  <r>
    <s v="ORD-001439"/>
    <x v="84"/>
    <s v="SKU-0039"/>
    <n v="1"/>
    <n v="12.74"/>
    <n v="0.05"/>
    <n v="4.99"/>
    <x v="0"/>
    <x v="0"/>
    <s v="Small Business"/>
    <x v="0"/>
    <s v="CUST-1083"/>
    <s v="Desk Organizer"/>
    <x v="4"/>
    <n v="5.81"/>
    <n v="12.74"/>
    <n v="12.74"/>
    <n v="0.63700000000000001"/>
    <n v="12.103"/>
    <n v="5.81"/>
    <n v="6.2930000000000001"/>
    <n v="12.103"/>
    <n v="6.2930000000000001"/>
  </r>
  <r>
    <s v="ORD-001582"/>
    <x v="84"/>
    <s v="SKU-0002"/>
    <n v="1"/>
    <n v="73.180000000000007"/>
    <n v="0"/>
    <n v="0"/>
    <x v="0"/>
    <x v="3"/>
    <s v="Small Business"/>
    <x v="0"/>
    <s v="CUST-1484"/>
    <s v="Insulated Water Bottle"/>
    <x v="1"/>
    <n v="37"/>
    <n v="73.180000000000007"/>
    <n v="73.180000000000007"/>
    <n v="0"/>
    <n v="73.180000000000007"/>
    <n v="37"/>
    <n v="36.180000000000007"/>
    <n v="73.180000000000007"/>
    <n v="36.180000000000007"/>
  </r>
  <r>
    <s v="ORD-000423"/>
    <x v="85"/>
    <s v="SKU-0056"/>
    <n v="1"/>
    <n v="77.760000000000005"/>
    <n v="0.1"/>
    <n v="0"/>
    <x v="1"/>
    <x v="4"/>
    <s v="Consumer"/>
    <x v="0"/>
    <s v="CUST-1295"/>
    <s v="Keychain Set"/>
    <x v="2"/>
    <n v="44.67"/>
    <n v="77.760000000000005"/>
    <n v="77.760000000000005"/>
    <n v="7.7760000000000007"/>
    <n v="69.984000000000009"/>
    <n v="44.67"/>
    <n v="25.314000000000007"/>
    <n v="69.984000000000009"/>
    <n v="25.314000000000007"/>
  </r>
  <r>
    <s v="ORD-000806"/>
    <x v="85"/>
    <s v="SKU-0030"/>
    <n v="3"/>
    <n v="44.98"/>
    <n v="0.05"/>
    <n v="4.99"/>
    <x v="1"/>
    <x v="2"/>
    <s v="Consumer"/>
    <x v="0"/>
    <s v="CUST-1022"/>
    <s v="Workout Gloves"/>
    <x v="3"/>
    <n v="23.48"/>
    <n v="44.98"/>
    <n v="134.94"/>
    <n v="6.7469999999999999"/>
    <n v="128.19299999999998"/>
    <n v="70.44"/>
    <n v="57.752999999999986"/>
    <n v="128.19299999999998"/>
    <n v="57.752999999999986"/>
  </r>
  <r>
    <s v="ORD-001067"/>
    <x v="85"/>
    <s v="SKU-0035"/>
    <n v="1"/>
    <n v="26.35"/>
    <n v="0"/>
    <n v="6.99"/>
    <x v="2"/>
    <x v="2"/>
    <s v="Small Business"/>
    <x v="0"/>
    <s v="CUST-1230"/>
    <s v="Massage Ball"/>
    <x v="3"/>
    <n v="13.28"/>
    <n v="26.35"/>
    <n v="26.35"/>
    <n v="0"/>
    <n v="26.35"/>
    <n v="13.28"/>
    <n v="13.070000000000002"/>
    <n v="26.35"/>
    <n v="13.070000000000002"/>
  </r>
  <r>
    <s v="ORD-001188"/>
    <x v="85"/>
    <s v="SKU-0019"/>
    <n v="2"/>
    <n v="29.49"/>
    <n v="0"/>
    <n v="9.99"/>
    <x v="2"/>
    <x v="0"/>
    <s v="Corporate"/>
    <x v="1"/>
    <s v="CUST-1311"/>
    <s v="Webcam HD"/>
    <x v="0"/>
    <n v="13.03"/>
    <n v="29.49"/>
    <n v="58.98"/>
    <n v="0"/>
    <n v="58.98"/>
    <n v="26.06"/>
    <n v="32.92"/>
    <n v="0"/>
    <n v="0"/>
  </r>
  <r>
    <s v="ORD-001470"/>
    <x v="85"/>
    <s v="SKU-0031"/>
    <n v="3"/>
    <n v="74.72"/>
    <n v="0.1"/>
    <n v="0"/>
    <x v="0"/>
    <x v="0"/>
    <s v="Small Business"/>
    <x v="0"/>
    <s v="CUST-1278"/>
    <s v="Fitness Tracker Strap"/>
    <x v="3"/>
    <n v="36.28"/>
    <n v="74.72"/>
    <n v="224.16"/>
    <n v="22.416"/>
    <n v="201.744"/>
    <n v="108.84"/>
    <n v="92.903999999999996"/>
    <n v="201.744"/>
    <n v="92.903999999999996"/>
  </r>
  <r>
    <s v="ORD-001856"/>
    <x v="85"/>
    <s v="SKU-0056"/>
    <n v="4"/>
    <n v="77.760000000000005"/>
    <n v="0"/>
    <n v="6.99"/>
    <x v="1"/>
    <x v="3"/>
    <s v="Corporate"/>
    <x v="0"/>
    <s v="CUST-1277"/>
    <s v="Keychain Set"/>
    <x v="2"/>
    <n v="44.67"/>
    <n v="77.760000000000005"/>
    <n v="311.04000000000002"/>
    <n v="0"/>
    <n v="311.04000000000002"/>
    <n v="178.68"/>
    <n v="132.36000000000001"/>
    <n v="311.04000000000002"/>
    <n v="132.36000000000001"/>
  </r>
  <r>
    <s v="ORD-001912"/>
    <x v="85"/>
    <s v="SKU-0009"/>
    <n v="1"/>
    <n v="79.31"/>
    <n v="0"/>
    <n v="0"/>
    <x v="1"/>
    <x v="4"/>
    <s v="Small Business"/>
    <x v="0"/>
    <s v="CUST-1301"/>
    <s v="Storage Bin Set"/>
    <x v="1"/>
    <n v="36.44"/>
    <n v="79.31"/>
    <n v="79.31"/>
    <n v="0"/>
    <n v="79.31"/>
    <n v="36.44"/>
    <n v="42.870000000000005"/>
    <n v="79.31"/>
    <n v="42.870000000000005"/>
  </r>
  <r>
    <s v="ORD-002046"/>
    <x v="85"/>
    <s v="SKU-0003"/>
    <n v="1"/>
    <n v="11.23"/>
    <n v="0"/>
    <n v="6.99"/>
    <x v="2"/>
    <x v="4"/>
    <s v="Corporate"/>
    <x v="0"/>
    <s v="CUST-1431"/>
    <s v="Nonstick Skillet"/>
    <x v="1"/>
    <n v="6.46"/>
    <n v="11.23"/>
    <n v="11.23"/>
    <n v="0"/>
    <n v="11.23"/>
    <n v="6.46"/>
    <n v="4.7700000000000005"/>
    <n v="11.23"/>
    <n v="4.7700000000000005"/>
  </r>
  <r>
    <s v="ORD-002051"/>
    <x v="85"/>
    <s v="SKU-0021"/>
    <n v="4"/>
    <n v="23.94"/>
    <n v="0.1"/>
    <n v="4.99"/>
    <x v="1"/>
    <x v="3"/>
    <s v="Consumer"/>
    <x v="0"/>
    <s v="CUST-1067"/>
    <s v="Smart Plug 2-Pack"/>
    <x v="0"/>
    <n v="13.98"/>
    <n v="23.94"/>
    <n v="95.76"/>
    <n v="9.5760000000000005"/>
    <n v="86.183999999999997"/>
    <n v="55.92"/>
    <n v="30.263999999999996"/>
    <n v="86.183999999999997"/>
    <n v="30.263999999999996"/>
  </r>
  <r>
    <s v="ORD-002218"/>
    <x v="85"/>
    <s v="SKU-0054"/>
    <n v="2"/>
    <n v="72.45"/>
    <n v="0.15"/>
    <n v="0"/>
    <x v="2"/>
    <x v="0"/>
    <s v="Small Business"/>
    <x v="0"/>
    <s v="CUST-1047"/>
    <s v="Travel Organizer"/>
    <x v="2"/>
    <n v="30.61"/>
    <n v="72.45"/>
    <n v="144.9"/>
    <n v="21.734999999999999"/>
    <n v="123.16500000000001"/>
    <n v="61.22"/>
    <n v="61.945000000000007"/>
    <n v="123.16500000000001"/>
    <n v="61.945000000000007"/>
  </r>
  <r>
    <s v="ORD-002419"/>
    <x v="85"/>
    <s v="SKU-0013"/>
    <n v="1"/>
    <n v="46.87"/>
    <n v="0"/>
    <n v="9.99"/>
    <x v="1"/>
    <x v="1"/>
    <s v="Consumer"/>
    <x v="0"/>
    <s v="CUST-1242"/>
    <s v="Wireless Earbuds"/>
    <x v="0"/>
    <n v="21.33"/>
    <n v="46.87"/>
    <n v="46.87"/>
    <n v="0"/>
    <n v="46.87"/>
    <n v="21.33"/>
    <n v="25.54"/>
    <n v="46.87"/>
    <n v="25.54"/>
  </r>
  <r>
    <s v="ORD-000080"/>
    <x v="86"/>
    <s v="SKU-0004"/>
    <n v="1"/>
    <n v="23.84"/>
    <n v="0"/>
    <n v="0"/>
    <x v="0"/>
    <x v="1"/>
    <s v="Corporate"/>
    <x v="0"/>
    <s v="CUST-1390"/>
    <s v="Bamboo Cutting Board"/>
    <x v="1"/>
    <n v="11.55"/>
    <n v="23.84"/>
    <n v="23.84"/>
    <n v="0"/>
    <n v="23.84"/>
    <n v="11.55"/>
    <n v="12.29"/>
    <n v="23.84"/>
    <n v="12.29"/>
  </r>
  <r>
    <s v="ORD-000081"/>
    <x v="86"/>
    <s v="SKU-0026"/>
    <n v="1"/>
    <n v="41.81"/>
    <n v="0.05"/>
    <n v="4.99"/>
    <x v="0"/>
    <x v="0"/>
    <s v="Small Business"/>
    <x v="0"/>
    <s v="CUST-1547"/>
    <s v="Resistance Band Kit"/>
    <x v="3"/>
    <n v="22.64"/>
    <n v="41.81"/>
    <n v="41.81"/>
    <n v="2.0905"/>
    <n v="39.719500000000004"/>
    <n v="22.64"/>
    <n v="17.079500000000003"/>
    <n v="39.719500000000004"/>
    <n v="17.079500000000003"/>
  </r>
  <r>
    <s v="ORD-000383"/>
    <x v="86"/>
    <s v="SKU-0060"/>
    <n v="1"/>
    <n v="54.93"/>
    <n v="0.1"/>
    <n v="0"/>
    <x v="2"/>
    <x v="0"/>
    <s v="Small Business"/>
    <x v="1"/>
    <s v="CUST-1236"/>
    <s v="Luggage Tag Set"/>
    <x v="2"/>
    <n v="31.07"/>
    <n v="54.93"/>
    <n v="54.93"/>
    <n v="5.4930000000000003"/>
    <n v="49.436999999999998"/>
    <n v="31.07"/>
    <n v="18.366999999999997"/>
    <n v="0"/>
    <n v="0"/>
  </r>
  <r>
    <s v="ORD-000712"/>
    <x v="86"/>
    <s v="SKU-0009"/>
    <n v="1"/>
    <n v="79.31"/>
    <n v="0"/>
    <n v="0"/>
    <x v="0"/>
    <x v="3"/>
    <s v="Corporate"/>
    <x v="0"/>
    <s v="CUST-1450"/>
    <s v="Storage Bin Set"/>
    <x v="1"/>
    <n v="36.44"/>
    <n v="79.31"/>
    <n v="79.31"/>
    <n v="0"/>
    <n v="79.31"/>
    <n v="36.44"/>
    <n v="42.870000000000005"/>
    <n v="79.31"/>
    <n v="42.870000000000005"/>
  </r>
  <r>
    <s v="ORD-000746"/>
    <x v="86"/>
    <s v="SKU-0020"/>
    <n v="4"/>
    <n v="85.27"/>
    <n v="0.05"/>
    <n v="0"/>
    <x v="1"/>
    <x v="2"/>
    <s v="Small Business"/>
    <x v="0"/>
    <s v="CUST-1130"/>
    <s v="Mechanical Keyboard"/>
    <x v="0"/>
    <n v="43.46"/>
    <n v="85.27"/>
    <n v="341.08"/>
    <n v="17.053999999999998"/>
    <n v="324.02600000000001"/>
    <n v="173.84"/>
    <n v="150.18600000000001"/>
    <n v="324.02600000000001"/>
    <n v="150.18600000000001"/>
  </r>
  <r>
    <s v="ORD-000756"/>
    <x v="86"/>
    <s v="SKU-0039"/>
    <n v="1"/>
    <n v="12.74"/>
    <n v="0.05"/>
    <n v="9.99"/>
    <x v="1"/>
    <x v="3"/>
    <s v="Corporate"/>
    <x v="2"/>
    <s v="CUST-1340"/>
    <s v="Desk Organizer"/>
    <x v="4"/>
    <n v="5.81"/>
    <n v="12.74"/>
    <n v="12.74"/>
    <n v="0.63700000000000001"/>
    <n v="12.103"/>
    <n v="5.81"/>
    <n v="6.2930000000000001"/>
    <n v="0"/>
    <n v="0"/>
  </r>
  <r>
    <s v="ORD-001045"/>
    <x v="86"/>
    <s v="SKU-0059"/>
    <n v="3"/>
    <n v="31.55"/>
    <n v="0"/>
    <n v="0"/>
    <x v="2"/>
    <x v="0"/>
    <s v="Small Business"/>
    <x v="0"/>
    <s v="CUST-1256"/>
    <s v="Packing Cubes"/>
    <x v="2"/>
    <n v="18.04"/>
    <n v="31.55"/>
    <n v="94.65"/>
    <n v="0"/>
    <n v="94.65"/>
    <n v="54.12"/>
    <n v="40.530000000000008"/>
    <n v="94.65"/>
    <n v="40.530000000000008"/>
  </r>
  <r>
    <s v="ORD-001320"/>
    <x v="86"/>
    <s v="SKU-0002"/>
    <n v="2"/>
    <n v="73.180000000000007"/>
    <n v="0"/>
    <n v="6.99"/>
    <x v="2"/>
    <x v="0"/>
    <s v="Corporate"/>
    <x v="0"/>
    <s v="CUST-1432"/>
    <s v="Insulated Water Bottle"/>
    <x v="1"/>
    <n v="37"/>
    <n v="73.180000000000007"/>
    <n v="146.36000000000001"/>
    <n v="0"/>
    <n v="146.36000000000001"/>
    <n v="74"/>
    <n v="72.360000000000014"/>
    <n v="146.36000000000001"/>
    <n v="72.360000000000014"/>
  </r>
  <r>
    <s v="ORD-001483"/>
    <x v="86"/>
    <s v="SKU-0060"/>
    <n v="2"/>
    <n v="54.93"/>
    <n v="0.05"/>
    <n v="0"/>
    <x v="1"/>
    <x v="0"/>
    <s v="Consumer"/>
    <x v="0"/>
    <s v="CUST-1285"/>
    <s v="Luggage Tag Set"/>
    <x v="2"/>
    <n v="31.07"/>
    <n v="54.93"/>
    <n v="109.86"/>
    <n v="5.4930000000000003"/>
    <n v="104.367"/>
    <n v="62.14"/>
    <n v="42.227000000000004"/>
    <n v="104.367"/>
    <n v="42.227000000000004"/>
  </r>
  <r>
    <s v="ORD-001713"/>
    <x v="86"/>
    <s v="SKU-0060"/>
    <n v="1"/>
    <n v="54.93"/>
    <n v="0.2"/>
    <n v="4.99"/>
    <x v="2"/>
    <x v="0"/>
    <s v="Corporate"/>
    <x v="0"/>
    <s v="CUST-1201"/>
    <s v="Luggage Tag Set"/>
    <x v="2"/>
    <n v="31.07"/>
    <n v="54.93"/>
    <n v="54.93"/>
    <n v="10.986000000000001"/>
    <n v="43.944000000000003"/>
    <n v="31.07"/>
    <n v="12.874000000000002"/>
    <n v="43.944000000000003"/>
    <n v="12.874000000000002"/>
  </r>
  <r>
    <s v="ORD-002207"/>
    <x v="86"/>
    <s v="SKU-0022"/>
    <n v="3"/>
    <n v="32.130000000000003"/>
    <n v="0.15"/>
    <n v="0"/>
    <x v="0"/>
    <x v="0"/>
    <s v="Corporate"/>
    <x v="0"/>
    <s v="CUST-1299"/>
    <s v="USB-C Hub"/>
    <x v="0"/>
    <n v="21.59"/>
    <n v="32.130000000000003"/>
    <n v="96.390000000000015"/>
    <n v="14.458500000000001"/>
    <n v="81.931500000000014"/>
    <n v="64.77"/>
    <n v="17.161500000000018"/>
    <n v="81.931500000000014"/>
    <n v="17.161500000000018"/>
  </r>
  <r>
    <s v="ORD-000068"/>
    <x v="87"/>
    <s v="SKU-0049"/>
    <n v="4"/>
    <n v="93.35"/>
    <n v="0.05"/>
    <n v="4.99"/>
    <x v="1"/>
    <x v="4"/>
    <s v="Consumer"/>
    <x v="0"/>
    <s v="CUST-1425"/>
    <s v="Canvas Tote Bag"/>
    <x v="2"/>
    <n v="39.76"/>
    <n v="93.35"/>
    <n v="373.4"/>
    <n v="18.669999999999998"/>
    <n v="354.72999999999996"/>
    <n v="159.04"/>
    <n v="195.68999999999997"/>
    <n v="354.72999999999996"/>
    <n v="195.68999999999997"/>
  </r>
  <r>
    <s v="ORD-000176"/>
    <x v="87"/>
    <s v="SKU-0050"/>
    <n v="1"/>
    <n v="39.19"/>
    <n v="0"/>
    <n v="6.99"/>
    <x v="1"/>
    <x v="4"/>
    <s v="Consumer"/>
    <x v="0"/>
    <s v="CUST-1456"/>
    <s v="Travel Backpack"/>
    <x v="2"/>
    <n v="18.54"/>
    <n v="39.19"/>
    <n v="39.19"/>
    <n v="0"/>
    <n v="39.19"/>
    <n v="18.54"/>
    <n v="20.65"/>
    <n v="39.19"/>
    <n v="20.65"/>
  </r>
  <r>
    <s v="ORD-000335"/>
    <x v="87"/>
    <s v="SKU-0060"/>
    <n v="1"/>
    <n v="54.93"/>
    <n v="0.1"/>
    <n v="9.99"/>
    <x v="1"/>
    <x v="4"/>
    <s v="Consumer"/>
    <x v="0"/>
    <s v="CUST-1114"/>
    <s v="Luggage Tag Set"/>
    <x v="2"/>
    <n v="31.07"/>
    <n v="54.93"/>
    <n v="54.93"/>
    <n v="5.4930000000000003"/>
    <n v="49.436999999999998"/>
    <n v="31.07"/>
    <n v="18.366999999999997"/>
    <n v="49.436999999999998"/>
    <n v="18.366999999999997"/>
  </r>
  <r>
    <s v="ORD-000608"/>
    <x v="87"/>
    <s v="SKU-0024"/>
    <n v="1"/>
    <n v="87.66"/>
    <n v="0"/>
    <n v="0"/>
    <x v="0"/>
    <x v="3"/>
    <s v="Corporate"/>
    <x v="0"/>
    <s v="CUST-1203"/>
    <s v="Phone Charging Dock"/>
    <x v="0"/>
    <n v="40.340000000000003"/>
    <n v="87.66"/>
    <n v="87.66"/>
    <n v="0"/>
    <n v="87.66"/>
    <n v="40.340000000000003"/>
    <n v="47.319999999999993"/>
    <n v="87.66"/>
    <n v="47.319999999999993"/>
  </r>
  <r>
    <s v="ORD-001005"/>
    <x v="87"/>
    <s v="SKU-0055"/>
    <n v="5"/>
    <n v="11.86"/>
    <n v="0"/>
    <n v="0"/>
    <x v="0"/>
    <x v="4"/>
    <s v="Small Business"/>
    <x v="0"/>
    <s v="CUST-1409"/>
    <s v="Phone Case"/>
    <x v="2"/>
    <n v="4.93"/>
    <n v="11.86"/>
    <n v="59.3"/>
    <n v="0"/>
    <n v="59.3"/>
    <n v="24.65"/>
    <n v="34.65"/>
    <n v="59.3"/>
    <n v="34.65"/>
  </r>
  <r>
    <s v="ORD-001047"/>
    <x v="87"/>
    <s v="SKU-0036"/>
    <n v="3"/>
    <n v="56"/>
    <n v="0.1"/>
    <n v="0"/>
    <x v="1"/>
    <x v="3"/>
    <s v="Consumer"/>
    <x v="0"/>
    <s v="CUST-1350"/>
    <s v="Stretching Strap"/>
    <x v="3"/>
    <n v="37.14"/>
    <n v="56"/>
    <n v="168"/>
    <n v="16.8"/>
    <n v="151.19999999999999"/>
    <n v="111.42"/>
    <n v="39.779999999999987"/>
    <n v="151.19999999999999"/>
    <n v="39.779999999999987"/>
  </r>
  <r>
    <s v="ORD-001157"/>
    <x v="87"/>
    <s v="SKU-0025"/>
    <n v="3"/>
    <n v="30.89"/>
    <n v="0"/>
    <n v="9.99"/>
    <x v="2"/>
    <x v="2"/>
    <s v="Small Business"/>
    <x v="0"/>
    <s v="CUST-1085"/>
    <s v="Yoga Mat"/>
    <x v="3"/>
    <n v="13.41"/>
    <n v="30.89"/>
    <n v="92.67"/>
    <n v="0"/>
    <n v="92.67"/>
    <n v="40.230000000000004"/>
    <n v="52.44"/>
    <n v="92.67"/>
    <n v="52.44"/>
  </r>
  <r>
    <s v="ORD-001997"/>
    <x v="87"/>
    <s v="SKU-0060"/>
    <n v="1"/>
    <n v="54.93"/>
    <n v="0.05"/>
    <n v="0"/>
    <x v="1"/>
    <x v="1"/>
    <s v="Corporate"/>
    <x v="0"/>
    <s v="CUST-1482"/>
    <s v="Luggage Tag Set"/>
    <x v="2"/>
    <n v="31.07"/>
    <n v="54.93"/>
    <n v="54.93"/>
    <n v="2.7465000000000002"/>
    <n v="52.183500000000002"/>
    <n v="31.07"/>
    <n v="21.113500000000002"/>
    <n v="52.183500000000002"/>
    <n v="21.113500000000002"/>
  </r>
  <r>
    <s v="ORD-002381"/>
    <x v="87"/>
    <s v="SKU-0001"/>
    <n v="2"/>
    <n v="31.13"/>
    <n v="0.05"/>
    <n v="6.99"/>
    <x v="0"/>
    <x v="4"/>
    <s v="Small Business"/>
    <x v="0"/>
    <s v="CUST-1419"/>
    <s v="Ceramic Dinnerware Set"/>
    <x v="1"/>
    <n v="13.79"/>
    <n v="31.13"/>
    <n v="62.26"/>
    <n v="3.113"/>
    <n v="59.146999999999998"/>
    <n v="27.58"/>
    <n v="31.567"/>
    <n v="59.146999999999998"/>
    <n v="31.567"/>
  </r>
  <r>
    <s v="ORD-002466"/>
    <x v="87"/>
    <s v="SKU-0057"/>
    <n v="1"/>
    <n v="60.42"/>
    <n v="0.05"/>
    <n v="6.99"/>
    <x v="2"/>
    <x v="3"/>
    <s v="Small Business"/>
    <x v="0"/>
    <s v="CUST-1473"/>
    <s v="Crossbody Bag"/>
    <x v="2"/>
    <n v="25.69"/>
    <n v="60.42"/>
    <n v="60.42"/>
    <n v="3.0210000000000004"/>
    <n v="57.399000000000001"/>
    <n v="25.69"/>
    <n v="31.709"/>
    <n v="57.399000000000001"/>
    <n v="31.709"/>
  </r>
  <r>
    <s v="ORD-000181"/>
    <x v="88"/>
    <s v="SKU-0003"/>
    <n v="1"/>
    <n v="11.23"/>
    <n v="0.15"/>
    <n v="0"/>
    <x v="0"/>
    <x v="2"/>
    <s v="Consumer"/>
    <x v="0"/>
    <s v="CUST-1205"/>
    <s v="Nonstick Skillet"/>
    <x v="1"/>
    <n v="6.46"/>
    <n v="11.23"/>
    <n v="11.23"/>
    <n v="1.6845000000000001"/>
    <n v="9.5455000000000005"/>
    <n v="6.46"/>
    <n v="3.0855000000000006"/>
    <n v="9.5455000000000005"/>
    <n v="3.0855000000000006"/>
  </r>
  <r>
    <s v="ORD-000476"/>
    <x v="88"/>
    <s v="SKU-0049"/>
    <n v="1"/>
    <n v="93.35"/>
    <n v="0"/>
    <n v="9.99"/>
    <x v="1"/>
    <x v="3"/>
    <s v="Small Business"/>
    <x v="0"/>
    <s v="CUST-1374"/>
    <s v="Canvas Tote Bag"/>
    <x v="2"/>
    <n v="39.76"/>
    <n v="93.35"/>
    <n v="93.35"/>
    <n v="0"/>
    <n v="93.35"/>
    <n v="39.76"/>
    <n v="53.589999999999996"/>
    <n v="93.35"/>
    <n v="53.589999999999996"/>
  </r>
  <r>
    <s v="ORD-000678"/>
    <x v="88"/>
    <s v="SKU-0034"/>
    <n v="4"/>
    <n v="53.25"/>
    <n v="0"/>
    <n v="0"/>
    <x v="1"/>
    <x v="1"/>
    <s v="Corporate"/>
    <x v="0"/>
    <s v="CUST-1110"/>
    <s v="Gym Duffel Bag"/>
    <x v="3"/>
    <n v="22.11"/>
    <n v="53.25"/>
    <n v="213"/>
    <n v="0"/>
    <n v="213"/>
    <n v="88.44"/>
    <n v="124.56"/>
    <n v="213"/>
    <n v="124.56"/>
  </r>
  <r>
    <s v="ORD-001073"/>
    <x v="88"/>
    <s v="SKU-0056"/>
    <n v="1"/>
    <n v="77.760000000000005"/>
    <n v="0.1"/>
    <n v="0"/>
    <x v="2"/>
    <x v="4"/>
    <s v="Corporate"/>
    <x v="0"/>
    <s v="CUST-1023"/>
    <s v="Keychain Set"/>
    <x v="2"/>
    <n v="44.67"/>
    <n v="77.760000000000005"/>
    <n v="77.760000000000005"/>
    <n v="7.7760000000000007"/>
    <n v="69.984000000000009"/>
    <n v="44.67"/>
    <n v="25.314000000000007"/>
    <n v="69.984000000000009"/>
    <n v="25.314000000000007"/>
  </r>
  <r>
    <s v="ORD-001537"/>
    <x v="88"/>
    <s v="SKU-0017"/>
    <n v="2"/>
    <n v="47.38"/>
    <n v="0"/>
    <n v="4.99"/>
    <x v="1"/>
    <x v="2"/>
    <s v="Consumer"/>
    <x v="0"/>
    <s v="CUST-1358"/>
    <s v="Wireless Mouse"/>
    <x v="0"/>
    <n v="31.21"/>
    <n v="47.38"/>
    <n v="94.76"/>
    <n v="0"/>
    <n v="94.76"/>
    <n v="62.42"/>
    <n v="32.340000000000003"/>
    <n v="94.76"/>
    <n v="32.340000000000003"/>
  </r>
  <r>
    <s v="ORD-001993"/>
    <x v="88"/>
    <s v="SKU-0006"/>
    <n v="3"/>
    <n v="47.77"/>
    <n v="0.2"/>
    <n v="0"/>
    <x v="1"/>
    <x v="1"/>
    <s v="Consumer"/>
    <x v="0"/>
    <s v="CUST-1311"/>
    <s v="Kitchen Scale"/>
    <x v="1"/>
    <n v="21.34"/>
    <n v="47.77"/>
    <n v="143.31"/>
    <n v="28.662000000000003"/>
    <n v="114.648"/>
    <n v="64.02"/>
    <n v="50.628"/>
    <n v="114.648"/>
    <n v="50.628"/>
  </r>
  <r>
    <s v="ORD-002040"/>
    <x v="88"/>
    <s v="SKU-0028"/>
    <n v="2"/>
    <n v="29.71"/>
    <n v="0"/>
    <n v="9.99"/>
    <x v="1"/>
    <x v="0"/>
    <s v="Consumer"/>
    <x v="0"/>
    <s v="CUST-1122"/>
    <s v="Jump Rope"/>
    <x v="3"/>
    <n v="17.55"/>
    <n v="29.71"/>
    <n v="59.42"/>
    <n v="0"/>
    <n v="59.42"/>
    <n v="35.1"/>
    <n v="24.32"/>
    <n v="59.42"/>
    <n v="24.32"/>
  </r>
  <r>
    <s v="ORD-002050"/>
    <x v="88"/>
    <s v="SKU-0002"/>
    <n v="3"/>
    <n v="73.180000000000007"/>
    <n v="0"/>
    <n v="9.99"/>
    <x v="0"/>
    <x v="4"/>
    <s v="Corporate"/>
    <x v="0"/>
    <s v="CUST-1359"/>
    <s v="Insulated Water Bottle"/>
    <x v="1"/>
    <n v="37"/>
    <n v="73.180000000000007"/>
    <n v="219.54000000000002"/>
    <n v="0"/>
    <n v="219.54000000000002"/>
    <n v="111"/>
    <n v="108.54000000000002"/>
    <n v="219.54000000000002"/>
    <n v="108.54000000000002"/>
  </r>
  <r>
    <s v="ORD-002310"/>
    <x v="88"/>
    <s v="SKU-0040"/>
    <n v="1"/>
    <n v="30.05"/>
    <n v="0"/>
    <n v="0"/>
    <x v="0"/>
    <x v="3"/>
    <s v="Consumer"/>
    <x v="0"/>
    <s v="CUST-1460"/>
    <s v="Laptop Sleeve"/>
    <x v="4"/>
    <n v="17.329999999999998"/>
    <n v="30.05"/>
    <n v="30.05"/>
    <n v="0"/>
    <n v="30.05"/>
    <n v="17.329999999999998"/>
    <n v="12.720000000000002"/>
    <n v="30.05"/>
    <n v="12.720000000000002"/>
  </r>
  <r>
    <s v="ORD-000043"/>
    <x v="89"/>
    <s v="SKU-0036"/>
    <n v="3"/>
    <n v="56"/>
    <n v="0.05"/>
    <n v="6.99"/>
    <x v="1"/>
    <x v="4"/>
    <s v="Corporate"/>
    <x v="0"/>
    <s v="CUST-1367"/>
    <s v="Stretching Strap"/>
    <x v="3"/>
    <n v="37.14"/>
    <n v="56"/>
    <n v="168"/>
    <n v="8.4"/>
    <n v="159.6"/>
    <n v="111.42"/>
    <n v="48.179999999999993"/>
    <n v="159.6"/>
    <n v="48.179999999999993"/>
  </r>
  <r>
    <s v="ORD-000269"/>
    <x v="89"/>
    <s v="SKU-0057"/>
    <n v="3"/>
    <n v="60.42"/>
    <n v="0"/>
    <n v="0"/>
    <x v="0"/>
    <x v="0"/>
    <s v="Small Business"/>
    <x v="2"/>
    <s v="CUST-1083"/>
    <s v="Crossbody Bag"/>
    <x v="2"/>
    <n v="25.69"/>
    <n v="60.42"/>
    <n v="181.26"/>
    <n v="0"/>
    <n v="181.26"/>
    <n v="77.070000000000007"/>
    <n v="104.18999999999998"/>
    <n v="0"/>
    <n v="0"/>
  </r>
  <r>
    <s v="ORD-000307"/>
    <x v="89"/>
    <s v="SKU-0046"/>
    <n v="5"/>
    <n v="44.59"/>
    <n v="0"/>
    <n v="0"/>
    <x v="2"/>
    <x v="1"/>
    <s v="Corporate"/>
    <x v="0"/>
    <s v="CUST-1012"/>
    <s v="Desktop Calculator"/>
    <x v="4"/>
    <n v="19.489999999999998"/>
    <n v="44.59"/>
    <n v="222.95000000000002"/>
    <n v="0"/>
    <n v="222.95000000000002"/>
    <n v="97.449999999999989"/>
    <n v="125.50000000000003"/>
    <n v="222.95000000000002"/>
    <n v="125.50000000000003"/>
  </r>
  <r>
    <s v="ORD-000324"/>
    <x v="89"/>
    <s v="SKU-0040"/>
    <n v="5"/>
    <n v="30.05"/>
    <n v="0.05"/>
    <n v="0"/>
    <x v="0"/>
    <x v="3"/>
    <s v="Consumer"/>
    <x v="0"/>
    <s v="CUST-1016"/>
    <s v="Laptop Sleeve"/>
    <x v="4"/>
    <n v="17.329999999999998"/>
    <n v="30.05"/>
    <n v="150.25"/>
    <n v="7.5125000000000002"/>
    <n v="142.73750000000001"/>
    <n v="86.649999999999991"/>
    <n v="56.08750000000002"/>
    <n v="142.73750000000001"/>
    <n v="56.08750000000002"/>
  </r>
  <r>
    <s v="ORD-000600"/>
    <x v="89"/>
    <s v="SKU-0010"/>
    <n v="1"/>
    <n v="20.7"/>
    <n v="0"/>
    <n v="4.99"/>
    <x v="2"/>
    <x v="4"/>
    <s v="Consumer"/>
    <x v="0"/>
    <s v="CUST-1231"/>
    <s v="Throw Blanket"/>
    <x v="1"/>
    <n v="8.5299999999999994"/>
    <n v="20.7"/>
    <n v="20.7"/>
    <n v="0"/>
    <n v="20.7"/>
    <n v="8.5299999999999994"/>
    <n v="12.17"/>
    <n v="20.7"/>
    <n v="12.17"/>
  </r>
  <r>
    <s v="ORD-000983"/>
    <x v="89"/>
    <s v="SKU-0009"/>
    <n v="3"/>
    <n v="79.31"/>
    <n v="0"/>
    <n v="0"/>
    <x v="1"/>
    <x v="1"/>
    <s v="Small Business"/>
    <x v="0"/>
    <s v="CUST-1079"/>
    <s v="Storage Bin Set"/>
    <x v="1"/>
    <n v="36.44"/>
    <n v="79.31"/>
    <n v="237.93"/>
    <n v="0"/>
    <n v="237.93"/>
    <n v="109.32"/>
    <n v="128.61000000000001"/>
    <n v="237.93"/>
    <n v="128.61000000000001"/>
  </r>
  <r>
    <s v="ORD-001120"/>
    <x v="89"/>
    <s v="SKU-0040"/>
    <n v="1"/>
    <n v="30.05"/>
    <n v="0.1"/>
    <n v="6.99"/>
    <x v="2"/>
    <x v="4"/>
    <s v="Small Business"/>
    <x v="0"/>
    <s v="CUST-1279"/>
    <s v="Laptop Sleeve"/>
    <x v="4"/>
    <n v="17.329999999999998"/>
    <n v="30.05"/>
    <n v="30.05"/>
    <n v="3.0050000000000003"/>
    <n v="27.045000000000002"/>
    <n v="17.329999999999998"/>
    <n v="9.7150000000000034"/>
    <n v="27.045000000000002"/>
    <n v="9.7150000000000034"/>
  </r>
  <r>
    <s v="ORD-000543"/>
    <x v="90"/>
    <s v="SKU-0041"/>
    <n v="2"/>
    <n v="76.3"/>
    <n v="0"/>
    <n v="0"/>
    <x v="1"/>
    <x v="1"/>
    <s v="Small Business"/>
    <x v="0"/>
    <s v="CUST-1476"/>
    <s v="Whiteboard Planner"/>
    <x v="4"/>
    <n v="33.700000000000003"/>
    <n v="76.3"/>
    <n v="152.6"/>
    <n v="0"/>
    <n v="152.6"/>
    <n v="67.400000000000006"/>
    <n v="85.199999999999989"/>
    <n v="152.6"/>
    <n v="85.199999999999989"/>
  </r>
  <r>
    <s v="ORD-000557"/>
    <x v="90"/>
    <s v="SKU-0024"/>
    <n v="2"/>
    <n v="87.66"/>
    <n v="0"/>
    <n v="6.99"/>
    <x v="0"/>
    <x v="0"/>
    <s v="Small Business"/>
    <x v="0"/>
    <s v="CUST-1021"/>
    <s v="Phone Charging Dock"/>
    <x v="0"/>
    <n v="40.340000000000003"/>
    <n v="87.66"/>
    <n v="175.32"/>
    <n v="0"/>
    <n v="175.32"/>
    <n v="80.680000000000007"/>
    <n v="94.639999999999986"/>
    <n v="175.32"/>
    <n v="94.639999999999986"/>
  </r>
  <r>
    <s v="ORD-001639"/>
    <x v="90"/>
    <s v="SKU-0034"/>
    <n v="1"/>
    <n v="53.25"/>
    <n v="0.05"/>
    <n v="0"/>
    <x v="0"/>
    <x v="2"/>
    <s v="Corporate"/>
    <x v="1"/>
    <s v="CUST-1469"/>
    <s v="Gym Duffel Bag"/>
    <x v="3"/>
    <n v="22.11"/>
    <n v="53.25"/>
    <n v="53.25"/>
    <n v="2.6625000000000001"/>
    <n v="50.587499999999999"/>
    <n v="22.11"/>
    <n v="28.477499999999999"/>
    <n v="0"/>
    <n v="0"/>
  </r>
  <r>
    <s v="ORD-001688"/>
    <x v="90"/>
    <s v="SKU-0049"/>
    <n v="2"/>
    <n v="93.35"/>
    <n v="0"/>
    <n v="0"/>
    <x v="2"/>
    <x v="3"/>
    <s v="Corporate"/>
    <x v="0"/>
    <s v="CUST-1435"/>
    <s v="Canvas Tote Bag"/>
    <x v="2"/>
    <n v="39.76"/>
    <n v="93.35"/>
    <n v="186.7"/>
    <n v="0"/>
    <n v="186.7"/>
    <n v="79.52"/>
    <n v="107.17999999999999"/>
    <n v="186.7"/>
    <n v="107.17999999999999"/>
  </r>
  <r>
    <s v="ORD-001794"/>
    <x v="90"/>
    <s v="SKU-0059"/>
    <n v="4"/>
    <n v="31.55"/>
    <n v="0"/>
    <n v="9.99"/>
    <x v="2"/>
    <x v="1"/>
    <s v="Consumer"/>
    <x v="0"/>
    <s v="CUST-1448"/>
    <s v="Packing Cubes"/>
    <x v="2"/>
    <n v="18.04"/>
    <n v="31.55"/>
    <n v="126.2"/>
    <n v="0"/>
    <n v="126.2"/>
    <n v="72.16"/>
    <n v="54.040000000000006"/>
    <n v="126.2"/>
    <n v="54.040000000000006"/>
  </r>
  <r>
    <s v="ORD-002258"/>
    <x v="90"/>
    <s v="SKU-0044"/>
    <n v="3"/>
    <n v="63.29"/>
    <n v="0.05"/>
    <n v="4.99"/>
    <x v="0"/>
    <x v="2"/>
    <s v="Consumer"/>
    <x v="0"/>
    <s v="CUST-1318"/>
    <s v="Monitor Riser"/>
    <x v="4"/>
    <n v="41.46"/>
    <n v="63.29"/>
    <n v="189.87"/>
    <n v="9.4935000000000009"/>
    <n v="180.37649999999999"/>
    <n v="124.38"/>
    <n v="55.996499999999997"/>
    <n v="180.37649999999999"/>
    <n v="55.996499999999997"/>
  </r>
  <r>
    <s v="ORD-002273"/>
    <x v="90"/>
    <s v="SKU-0024"/>
    <n v="6"/>
    <n v="87.66"/>
    <n v="0"/>
    <n v="0"/>
    <x v="2"/>
    <x v="2"/>
    <s v="Consumer"/>
    <x v="0"/>
    <s v="CUST-1126"/>
    <s v="Phone Charging Dock"/>
    <x v="0"/>
    <n v="40.340000000000003"/>
    <n v="87.66"/>
    <n v="525.96"/>
    <n v="0"/>
    <n v="525.96"/>
    <n v="242.04000000000002"/>
    <n v="283.92"/>
    <n v="525.96"/>
    <n v="283.92"/>
  </r>
  <r>
    <s v="ORD-002330"/>
    <x v="90"/>
    <s v="SKU-0006"/>
    <n v="1"/>
    <n v="47.77"/>
    <n v="0"/>
    <n v="0"/>
    <x v="2"/>
    <x v="4"/>
    <s v="Small Business"/>
    <x v="0"/>
    <s v="CUST-1261"/>
    <s v="Kitchen Scale"/>
    <x v="1"/>
    <n v="21.34"/>
    <n v="47.77"/>
    <n v="47.77"/>
    <n v="0"/>
    <n v="47.77"/>
    <n v="21.34"/>
    <n v="26.430000000000003"/>
    <n v="47.77"/>
    <n v="26.430000000000003"/>
  </r>
  <r>
    <s v="ORD-000212"/>
    <x v="91"/>
    <s v="SKU-0007"/>
    <n v="1"/>
    <n v="12.76"/>
    <n v="0"/>
    <n v="0"/>
    <x v="0"/>
    <x v="3"/>
    <s v="Consumer"/>
    <x v="0"/>
    <s v="CUST-1353"/>
    <s v="Cotton Bath Towels"/>
    <x v="1"/>
    <n v="7.24"/>
    <n v="12.76"/>
    <n v="12.76"/>
    <n v="0"/>
    <n v="12.76"/>
    <n v="7.24"/>
    <n v="5.52"/>
    <n v="12.76"/>
    <n v="5.52"/>
  </r>
  <r>
    <s v="ORD-001399"/>
    <x v="91"/>
    <s v="SKU-0059"/>
    <n v="1"/>
    <n v="31.55"/>
    <n v="0.1"/>
    <n v="0"/>
    <x v="1"/>
    <x v="0"/>
    <s v="Corporate"/>
    <x v="2"/>
    <s v="CUST-1587"/>
    <s v="Packing Cubes"/>
    <x v="2"/>
    <n v="18.04"/>
    <n v="31.55"/>
    <n v="31.55"/>
    <n v="3.1550000000000002"/>
    <n v="28.395"/>
    <n v="18.04"/>
    <n v="10.355"/>
    <n v="0"/>
    <n v="0"/>
  </r>
  <r>
    <s v="ORD-001740"/>
    <x v="91"/>
    <s v="SKU-0001"/>
    <n v="2"/>
    <n v="31.13"/>
    <n v="0.05"/>
    <n v="0"/>
    <x v="1"/>
    <x v="1"/>
    <s v="Small Business"/>
    <x v="0"/>
    <s v="CUST-1073"/>
    <s v="Ceramic Dinnerware Set"/>
    <x v="1"/>
    <n v="13.79"/>
    <n v="31.13"/>
    <n v="62.26"/>
    <n v="3.113"/>
    <n v="59.146999999999998"/>
    <n v="27.58"/>
    <n v="31.567"/>
    <n v="59.146999999999998"/>
    <n v="31.567"/>
  </r>
  <r>
    <s v="ORD-002029"/>
    <x v="91"/>
    <s v="SKU-0038"/>
    <n v="4"/>
    <n v="100.1"/>
    <n v="0"/>
    <n v="9.99"/>
    <x v="1"/>
    <x v="1"/>
    <s v="Consumer"/>
    <x v="0"/>
    <s v="CUST-1201"/>
    <s v="Gel Pen Set"/>
    <x v="4"/>
    <n v="41.96"/>
    <n v="100.1"/>
    <n v="400.4"/>
    <n v="0"/>
    <n v="400.4"/>
    <n v="167.84"/>
    <n v="232.55999999999997"/>
    <n v="400.4"/>
    <n v="232.55999999999997"/>
  </r>
  <r>
    <s v="ORD-002078"/>
    <x v="91"/>
    <s v="SKU-0007"/>
    <n v="6"/>
    <n v="12.76"/>
    <n v="0.1"/>
    <n v="0"/>
    <x v="2"/>
    <x v="0"/>
    <s v="Consumer"/>
    <x v="0"/>
    <s v="CUST-1257"/>
    <s v="Cotton Bath Towels"/>
    <x v="1"/>
    <n v="7.24"/>
    <n v="12.76"/>
    <n v="76.56"/>
    <n v="7.6560000000000006"/>
    <n v="68.903999999999996"/>
    <n v="43.44"/>
    <n v="25.463999999999999"/>
    <n v="68.903999999999996"/>
    <n v="25.463999999999999"/>
  </r>
  <r>
    <s v="ORD-001084"/>
    <x v="92"/>
    <s v="SKU-0027"/>
    <n v="1"/>
    <n v="33.65"/>
    <n v="0"/>
    <n v="0"/>
    <x v="0"/>
    <x v="1"/>
    <s v="Consumer"/>
    <x v="0"/>
    <s v="CUST-1381"/>
    <s v="Foam Roller"/>
    <x v="3"/>
    <n v="17.22"/>
    <n v="33.65"/>
    <n v="33.65"/>
    <n v="0"/>
    <n v="33.65"/>
    <n v="17.22"/>
    <n v="16.43"/>
    <n v="33.65"/>
    <n v="16.43"/>
  </r>
  <r>
    <s v="ORD-001198"/>
    <x v="92"/>
    <s v="SKU-0026"/>
    <n v="5"/>
    <n v="41.81"/>
    <n v="0"/>
    <n v="0"/>
    <x v="2"/>
    <x v="2"/>
    <s v="Corporate"/>
    <x v="0"/>
    <s v="CUST-1518"/>
    <s v="Resistance Band Kit"/>
    <x v="3"/>
    <n v="22.64"/>
    <n v="41.81"/>
    <n v="209.05"/>
    <n v="0"/>
    <n v="209.05"/>
    <n v="113.2"/>
    <n v="95.850000000000009"/>
    <n v="209.05"/>
    <n v="95.850000000000009"/>
  </r>
  <r>
    <s v="ORD-001708"/>
    <x v="92"/>
    <s v="SKU-0031"/>
    <n v="2"/>
    <n v="74.72"/>
    <n v="0.05"/>
    <n v="9.99"/>
    <x v="1"/>
    <x v="1"/>
    <s v="Consumer"/>
    <x v="0"/>
    <s v="CUST-1491"/>
    <s v="Fitness Tracker Strap"/>
    <x v="3"/>
    <n v="36.28"/>
    <n v="74.72"/>
    <n v="149.44"/>
    <n v="7.4720000000000004"/>
    <n v="141.96799999999999"/>
    <n v="72.56"/>
    <n v="69.407999999999987"/>
    <n v="141.96799999999999"/>
    <n v="69.407999999999987"/>
  </r>
  <r>
    <s v="ORD-001963"/>
    <x v="92"/>
    <s v="SKU-0012"/>
    <n v="1"/>
    <n v="81.14"/>
    <n v="0"/>
    <n v="0"/>
    <x v="2"/>
    <x v="3"/>
    <s v="Consumer"/>
    <x v="0"/>
    <s v="CUST-1526"/>
    <s v="Portable Blender"/>
    <x v="1"/>
    <n v="34.53"/>
    <n v="81.14"/>
    <n v="81.14"/>
    <n v="0"/>
    <n v="81.14"/>
    <n v="34.53"/>
    <n v="46.61"/>
    <n v="81.14"/>
    <n v="46.61"/>
  </r>
  <r>
    <s v="ORD-002097"/>
    <x v="92"/>
    <s v="SKU-0014"/>
    <n v="4"/>
    <n v="74.41"/>
    <n v="0"/>
    <n v="0"/>
    <x v="1"/>
    <x v="2"/>
    <s v="Consumer"/>
    <x v="0"/>
    <s v="CUST-1444"/>
    <s v="USB-C Charging Cable"/>
    <x v="0"/>
    <n v="33.549999999999997"/>
    <n v="74.41"/>
    <n v="297.64"/>
    <n v="0"/>
    <n v="297.64"/>
    <n v="134.19999999999999"/>
    <n v="163.44"/>
    <n v="297.64"/>
    <n v="163.44"/>
  </r>
  <r>
    <s v="ORD-002139"/>
    <x v="92"/>
    <s v="SKU-0013"/>
    <n v="1"/>
    <n v="46.87"/>
    <n v="0.15"/>
    <n v="0"/>
    <x v="1"/>
    <x v="3"/>
    <s v="Consumer"/>
    <x v="0"/>
    <s v="CUST-1158"/>
    <s v="Wireless Earbuds"/>
    <x v="0"/>
    <n v="21.33"/>
    <n v="46.87"/>
    <n v="46.87"/>
    <n v="7.0304999999999991"/>
    <n v="39.839500000000001"/>
    <n v="21.33"/>
    <n v="18.509500000000003"/>
    <n v="39.839500000000001"/>
    <n v="18.509500000000003"/>
  </r>
  <r>
    <s v="ORD-000089"/>
    <x v="93"/>
    <s v="SKU-0029"/>
    <n v="5"/>
    <n v="79.47"/>
    <n v="0.1"/>
    <n v="0"/>
    <x v="0"/>
    <x v="3"/>
    <s v="Consumer"/>
    <x v="0"/>
    <s v="CUST-1259"/>
    <s v="Adjustable Dumbbell"/>
    <x v="3"/>
    <n v="38"/>
    <n v="79.47"/>
    <n v="397.35"/>
    <n v="39.735000000000007"/>
    <n v="357.61500000000001"/>
    <n v="190"/>
    <n v="167.61500000000001"/>
    <n v="357.61500000000001"/>
    <n v="167.61500000000001"/>
  </r>
  <r>
    <s v="ORD-000490"/>
    <x v="93"/>
    <s v="SKU-0034"/>
    <n v="3"/>
    <n v="53.25"/>
    <n v="0.1"/>
    <n v="4.99"/>
    <x v="2"/>
    <x v="0"/>
    <s v="Corporate"/>
    <x v="0"/>
    <s v="CUST-1278"/>
    <s v="Gym Duffel Bag"/>
    <x v="3"/>
    <n v="22.11"/>
    <n v="53.25"/>
    <n v="159.75"/>
    <n v="15.975000000000001"/>
    <n v="143.77500000000001"/>
    <n v="66.33"/>
    <n v="77.445000000000007"/>
    <n v="143.77500000000001"/>
    <n v="77.445000000000007"/>
  </r>
  <r>
    <s v="ORD-001462"/>
    <x v="93"/>
    <s v="SKU-0019"/>
    <n v="4"/>
    <n v="29.49"/>
    <n v="0.1"/>
    <n v="4.99"/>
    <x v="2"/>
    <x v="0"/>
    <s v="Consumer"/>
    <x v="0"/>
    <s v="CUST-1245"/>
    <s v="Webcam HD"/>
    <x v="0"/>
    <n v="13.03"/>
    <n v="29.49"/>
    <n v="117.96"/>
    <n v="11.795999999999999"/>
    <n v="106.16399999999999"/>
    <n v="52.12"/>
    <n v="54.04399999999999"/>
    <n v="106.16399999999999"/>
    <n v="54.04399999999999"/>
  </r>
  <r>
    <s v="ORD-000147"/>
    <x v="94"/>
    <s v="SKU-0055"/>
    <n v="1"/>
    <n v="11.86"/>
    <n v="0"/>
    <n v="6.99"/>
    <x v="0"/>
    <x v="1"/>
    <s v="Corporate"/>
    <x v="0"/>
    <s v="CUST-1365"/>
    <s v="Phone Case"/>
    <x v="2"/>
    <n v="4.93"/>
    <n v="11.86"/>
    <n v="11.86"/>
    <n v="0"/>
    <n v="11.86"/>
    <n v="4.93"/>
    <n v="6.93"/>
    <n v="11.86"/>
    <n v="6.93"/>
  </r>
  <r>
    <s v="ORD-000193"/>
    <x v="94"/>
    <s v="SKU-0006"/>
    <n v="3"/>
    <n v="47.77"/>
    <n v="0"/>
    <n v="0"/>
    <x v="0"/>
    <x v="4"/>
    <s v="Corporate"/>
    <x v="0"/>
    <s v="CUST-1440"/>
    <s v="Kitchen Scale"/>
    <x v="1"/>
    <n v="21.34"/>
    <n v="47.77"/>
    <n v="143.31"/>
    <n v="0"/>
    <n v="143.31"/>
    <n v="64.02"/>
    <n v="79.290000000000006"/>
    <n v="143.31"/>
    <n v="79.290000000000006"/>
  </r>
  <r>
    <s v="ORD-000380"/>
    <x v="94"/>
    <s v="SKU-0001"/>
    <n v="4"/>
    <n v="31.13"/>
    <n v="0.15"/>
    <n v="0"/>
    <x v="1"/>
    <x v="0"/>
    <s v="Small Business"/>
    <x v="0"/>
    <s v="CUST-1497"/>
    <s v="Ceramic Dinnerware Set"/>
    <x v="1"/>
    <n v="13.79"/>
    <n v="31.13"/>
    <n v="124.52"/>
    <n v="18.677999999999997"/>
    <n v="105.842"/>
    <n v="55.16"/>
    <n v="50.682000000000002"/>
    <n v="105.842"/>
    <n v="50.682000000000002"/>
  </r>
  <r>
    <s v="ORD-001284"/>
    <x v="94"/>
    <s v="SKU-0039"/>
    <n v="1"/>
    <n v="12.74"/>
    <n v="0"/>
    <n v="0"/>
    <x v="2"/>
    <x v="0"/>
    <s v="Corporate"/>
    <x v="0"/>
    <s v="CUST-1386"/>
    <s v="Desk Organizer"/>
    <x v="4"/>
    <n v="5.81"/>
    <n v="12.74"/>
    <n v="12.74"/>
    <n v="0"/>
    <n v="12.74"/>
    <n v="5.81"/>
    <n v="6.9300000000000006"/>
    <n v="12.74"/>
    <n v="6.9300000000000006"/>
  </r>
  <r>
    <s v="ORD-001501"/>
    <x v="94"/>
    <s v="SKU-0033"/>
    <n v="1"/>
    <n v="72.08"/>
    <n v="0"/>
    <n v="0"/>
    <x v="1"/>
    <x v="3"/>
    <s v="Corporate"/>
    <x v="0"/>
    <s v="CUST-1377"/>
    <s v="Training Cone Set"/>
    <x v="3"/>
    <n v="45"/>
    <n v="72.08"/>
    <n v="72.08"/>
    <n v="0"/>
    <n v="72.08"/>
    <n v="45"/>
    <n v="27.08"/>
    <n v="72.08"/>
    <n v="27.08"/>
  </r>
  <r>
    <s v="ORD-001857"/>
    <x v="94"/>
    <s v="SKU-0044"/>
    <n v="1"/>
    <n v="63.29"/>
    <n v="0.05"/>
    <n v="0"/>
    <x v="2"/>
    <x v="2"/>
    <s v="Corporate"/>
    <x v="0"/>
    <s v="CUST-1156"/>
    <s v="Monitor Riser"/>
    <x v="4"/>
    <n v="41.46"/>
    <n v="63.29"/>
    <n v="63.29"/>
    <n v="3.1645000000000003"/>
    <n v="60.125500000000002"/>
    <n v="41.46"/>
    <n v="18.665500000000002"/>
    <n v="60.125500000000002"/>
    <n v="18.665500000000002"/>
  </r>
  <r>
    <s v="ORD-000174"/>
    <x v="95"/>
    <s v="SKU-0033"/>
    <n v="1"/>
    <n v="72.08"/>
    <n v="0"/>
    <n v="9.99"/>
    <x v="0"/>
    <x v="1"/>
    <s v="Small Business"/>
    <x v="0"/>
    <s v="CUST-1259"/>
    <s v="Training Cone Set"/>
    <x v="3"/>
    <n v="45"/>
    <n v="72.08"/>
    <n v="72.08"/>
    <n v="0"/>
    <n v="72.08"/>
    <n v="45"/>
    <n v="27.08"/>
    <n v="72.08"/>
    <n v="27.08"/>
  </r>
  <r>
    <s v="ORD-000545"/>
    <x v="95"/>
    <s v="SKU-0038"/>
    <n v="1"/>
    <n v="100.1"/>
    <n v="0.2"/>
    <n v="0"/>
    <x v="1"/>
    <x v="3"/>
    <s v="Small Business"/>
    <x v="1"/>
    <s v="CUST-1147"/>
    <s v="Gel Pen Set"/>
    <x v="4"/>
    <n v="41.96"/>
    <n v="100.1"/>
    <n v="100.1"/>
    <n v="20.02"/>
    <n v="80.08"/>
    <n v="41.96"/>
    <n v="38.119999999999997"/>
    <n v="0"/>
    <n v="0"/>
  </r>
  <r>
    <s v="ORD-001621"/>
    <x v="95"/>
    <s v="SKU-0013"/>
    <n v="2"/>
    <n v="46.87"/>
    <n v="0.15"/>
    <n v="6.99"/>
    <x v="2"/>
    <x v="3"/>
    <s v="Consumer"/>
    <x v="0"/>
    <s v="CUST-1217"/>
    <s v="Wireless Earbuds"/>
    <x v="0"/>
    <n v="21.33"/>
    <n v="46.87"/>
    <n v="93.74"/>
    <n v="14.060999999999998"/>
    <n v="79.679000000000002"/>
    <n v="42.66"/>
    <n v="37.019000000000005"/>
    <n v="79.679000000000002"/>
    <n v="37.019000000000005"/>
  </r>
  <r>
    <s v="ORD-002037"/>
    <x v="95"/>
    <s v="SKU-0001"/>
    <n v="2"/>
    <n v="31.13"/>
    <n v="0.05"/>
    <n v="0"/>
    <x v="1"/>
    <x v="4"/>
    <s v="Corporate"/>
    <x v="0"/>
    <s v="CUST-1095"/>
    <s v="Ceramic Dinnerware Set"/>
    <x v="1"/>
    <n v="13.79"/>
    <n v="31.13"/>
    <n v="62.26"/>
    <n v="3.113"/>
    <n v="59.146999999999998"/>
    <n v="27.58"/>
    <n v="31.567"/>
    <n v="59.146999999999998"/>
    <n v="31.567"/>
  </r>
  <r>
    <s v="ORD-002316"/>
    <x v="95"/>
    <s v="SKU-0049"/>
    <n v="1"/>
    <n v="93.35"/>
    <n v="0.1"/>
    <n v="4.99"/>
    <x v="1"/>
    <x v="1"/>
    <s v="Small Business"/>
    <x v="0"/>
    <s v="CUST-1251"/>
    <s v="Canvas Tote Bag"/>
    <x v="2"/>
    <n v="39.76"/>
    <n v="93.35"/>
    <n v="93.35"/>
    <n v="9.3349999999999991"/>
    <n v="84.015000000000001"/>
    <n v="39.76"/>
    <n v="44.255000000000003"/>
    <n v="84.015000000000001"/>
    <n v="44.255000000000003"/>
  </r>
  <r>
    <s v="ORD-002362"/>
    <x v="95"/>
    <s v="SKU-0041"/>
    <n v="1"/>
    <n v="76.3"/>
    <n v="0"/>
    <n v="9.99"/>
    <x v="1"/>
    <x v="1"/>
    <s v="Consumer"/>
    <x v="0"/>
    <s v="CUST-1196"/>
    <s v="Whiteboard Planner"/>
    <x v="4"/>
    <n v="33.700000000000003"/>
    <n v="76.3"/>
    <n v="76.3"/>
    <n v="0"/>
    <n v="76.3"/>
    <n v="33.700000000000003"/>
    <n v="42.599999999999994"/>
    <n v="76.3"/>
    <n v="42.599999999999994"/>
  </r>
  <r>
    <s v="ORD-001508"/>
    <x v="96"/>
    <s v="SKU-0029"/>
    <n v="3"/>
    <n v="79.47"/>
    <n v="0.1"/>
    <n v="6.99"/>
    <x v="2"/>
    <x v="4"/>
    <s v="Consumer"/>
    <x v="1"/>
    <s v="CUST-1043"/>
    <s v="Adjustable Dumbbell"/>
    <x v="3"/>
    <n v="38"/>
    <n v="79.47"/>
    <n v="238.41"/>
    <n v="23.841000000000001"/>
    <n v="214.56899999999999"/>
    <n v="114"/>
    <n v="100.56899999999999"/>
    <n v="0"/>
    <n v="0"/>
  </r>
  <r>
    <s v="ORD-002328"/>
    <x v="96"/>
    <s v="SKU-0060"/>
    <n v="4"/>
    <n v="54.93"/>
    <n v="0"/>
    <n v="4.99"/>
    <x v="2"/>
    <x v="3"/>
    <s v="Consumer"/>
    <x v="0"/>
    <s v="CUST-1301"/>
    <s v="Luggage Tag Set"/>
    <x v="2"/>
    <n v="31.07"/>
    <n v="54.93"/>
    <n v="219.72"/>
    <n v="0"/>
    <n v="219.72"/>
    <n v="124.28"/>
    <n v="95.44"/>
    <n v="219.72"/>
    <n v="95.44"/>
  </r>
  <r>
    <s v="ORD-000188"/>
    <x v="97"/>
    <s v="SKU-0039"/>
    <n v="1"/>
    <n v="12.74"/>
    <n v="0"/>
    <n v="0"/>
    <x v="0"/>
    <x v="2"/>
    <s v="Small Business"/>
    <x v="0"/>
    <s v="CUST-1020"/>
    <s v="Desk Organizer"/>
    <x v="4"/>
    <n v="5.81"/>
    <n v="12.74"/>
    <n v="12.74"/>
    <n v="0"/>
    <n v="12.74"/>
    <n v="5.81"/>
    <n v="6.9300000000000006"/>
    <n v="12.74"/>
    <n v="6.9300000000000006"/>
  </r>
  <r>
    <s v="ORD-000388"/>
    <x v="97"/>
    <s v="SKU-0025"/>
    <n v="1"/>
    <n v="30.89"/>
    <n v="0"/>
    <n v="0"/>
    <x v="0"/>
    <x v="0"/>
    <s v="Small Business"/>
    <x v="0"/>
    <s v="CUST-1087"/>
    <s v="Yoga Mat"/>
    <x v="3"/>
    <n v="13.41"/>
    <n v="30.89"/>
    <n v="30.89"/>
    <n v="0"/>
    <n v="30.89"/>
    <n v="13.41"/>
    <n v="17.48"/>
    <n v="30.89"/>
    <n v="17.48"/>
  </r>
  <r>
    <s v="ORD-000536"/>
    <x v="97"/>
    <s v="SKU-0035"/>
    <n v="1"/>
    <n v="26.35"/>
    <n v="0"/>
    <n v="0"/>
    <x v="2"/>
    <x v="0"/>
    <s v="Corporate"/>
    <x v="1"/>
    <s v="CUST-1349"/>
    <s v="Massage Ball"/>
    <x v="3"/>
    <n v="13.28"/>
    <n v="26.35"/>
    <n v="26.35"/>
    <n v="0"/>
    <n v="26.35"/>
    <n v="13.28"/>
    <n v="13.070000000000002"/>
    <n v="0"/>
    <n v="0"/>
  </r>
  <r>
    <s v="ORD-000951"/>
    <x v="97"/>
    <s v="SKU-0056"/>
    <n v="1"/>
    <n v="77.760000000000005"/>
    <n v="0.05"/>
    <n v="0"/>
    <x v="2"/>
    <x v="3"/>
    <s v="Small Business"/>
    <x v="0"/>
    <s v="CUST-1362"/>
    <s v="Keychain Set"/>
    <x v="2"/>
    <n v="44.67"/>
    <n v="77.760000000000005"/>
    <n v="77.760000000000005"/>
    <n v="3.8880000000000003"/>
    <n v="73.872"/>
    <n v="44.67"/>
    <n v="29.201999999999998"/>
    <n v="73.872"/>
    <n v="29.201999999999998"/>
  </r>
  <r>
    <s v="ORD-001878"/>
    <x v="97"/>
    <s v="SKU-0040"/>
    <n v="4"/>
    <n v="30.05"/>
    <n v="0.05"/>
    <n v="0"/>
    <x v="1"/>
    <x v="3"/>
    <s v="Consumer"/>
    <x v="0"/>
    <s v="CUST-1211"/>
    <s v="Laptop Sleeve"/>
    <x v="4"/>
    <n v="17.329999999999998"/>
    <n v="30.05"/>
    <n v="120.2"/>
    <n v="6.0100000000000007"/>
    <n v="114.19"/>
    <n v="69.319999999999993"/>
    <n v="44.870000000000005"/>
    <n v="114.19"/>
    <n v="44.870000000000005"/>
  </r>
  <r>
    <s v="ORD-002318"/>
    <x v="97"/>
    <s v="SKU-0043"/>
    <n v="3"/>
    <n v="39.21"/>
    <n v="0.1"/>
    <n v="0"/>
    <x v="0"/>
    <x v="4"/>
    <s v="Consumer"/>
    <x v="0"/>
    <s v="CUST-1083"/>
    <s v="Ergonomic Wrist Rest"/>
    <x v="4"/>
    <n v="19.66"/>
    <n v="39.21"/>
    <n v="117.63"/>
    <n v="11.763"/>
    <n v="105.86699999999999"/>
    <n v="58.980000000000004"/>
    <n v="46.886999999999986"/>
    <n v="105.86699999999999"/>
    <n v="46.886999999999986"/>
  </r>
  <r>
    <s v="ORD-000841"/>
    <x v="98"/>
    <s v="SKU-0032"/>
    <n v="6"/>
    <n v="10.18"/>
    <n v="0.05"/>
    <n v="6.99"/>
    <x v="0"/>
    <x v="3"/>
    <s v="Corporate"/>
    <x v="0"/>
    <s v="CUST-1070"/>
    <s v="Kettlebell 15 lb"/>
    <x v="3"/>
    <n v="4.42"/>
    <n v="10.18"/>
    <n v="61.08"/>
    <n v="3.0540000000000003"/>
    <n v="58.025999999999996"/>
    <n v="26.52"/>
    <n v="31.505999999999997"/>
    <n v="58.025999999999996"/>
    <n v="31.505999999999997"/>
  </r>
  <r>
    <s v="ORD-001959"/>
    <x v="98"/>
    <s v="SKU-0041"/>
    <n v="2"/>
    <n v="76.3"/>
    <n v="0.1"/>
    <n v="0"/>
    <x v="0"/>
    <x v="4"/>
    <s v="Small Business"/>
    <x v="0"/>
    <s v="CUST-1220"/>
    <s v="Whiteboard Planner"/>
    <x v="4"/>
    <n v="33.700000000000003"/>
    <n v="76.3"/>
    <n v="152.6"/>
    <n v="15.26"/>
    <n v="137.34"/>
    <n v="67.400000000000006"/>
    <n v="69.94"/>
    <n v="137.34"/>
    <n v="69.94"/>
  </r>
  <r>
    <s v="ORD-000227"/>
    <x v="99"/>
    <s v="SKU-0005"/>
    <n v="1"/>
    <n v="55.2"/>
    <n v="0"/>
    <n v="6.99"/>
    <x v="1"/>
    <x v="1"/>
    <s v="Small Business"/>
    <x v="0"/>
    <s v="CUST-1316"/>
    <s v="Glass Food Containers"/>
    <x v="1"/>
    <n v="25.85"/>
    <n v="55.2"/>
    <n v="55.2"/>
    <n v="0"/>
    <n v="55.2"/>
    <n v="25.85"/>
    <n v="29.35"/>
    <n v="55.2"/>
    <n v="29.35"/>
  </r>
  <r>
    <s v="ORD-000345"/>
    <x v="99"/>
    <s v="SKU-0059"/>
    <n v="4"/>
    <n v="31.55"/>
    <n v="0"/>
    <n v="0"/>
    <x v="1"/>
    <x v="2"/>
    <s v="Consumer"/>
    <x v="0"/>
    <s v="CUST-1562"/>
    <s v="Packing Cubes"/>
    <x v="2"/>
    <n v="18.04"/>
    <n v="31.55"/>
    <n v="126.2"/>
    <n v="0"/>
    <n v="126.2"/>
    <n v="72.16"/>
    <n v="54.040000000000006"/>
    <n v="126.2"/>
    <n v="54.040000000000006"/>
  </r>
  <r>
    <s v="ORD-000772"/>
    <x v="99"/>
    <s v="SKU-0006"/>
    <n v="1"/>
    <n v="47.77"/>
    <n v="0"/>
    <n v="0"/>
    <x v="1"/>
    <x v="0"/>
    <s v="Small Business"/>
    <x v="0"/>
    <s v="CUST-1466"/>
    <s v="Kitchen Scale"/>
    <x v="1"/>
    <n v="21.34"/>
    <n v="47.77"/>
    <n v="47.77"/>
    <n v="0"/>
    <n v="47.77"/>
    <n v="21.34"/>
    <n v="26.430000000000003"/>
    <n v="47.77"/>
    <n v="26.430000000000003"/>
  </r>
  <r>
    <s v="ORD-001388"/>
    <x v="99"/>
    <s v="SKU-0034"/>
    <n v="1"/>
    <n v="53.25"/>
    <n v="0"/>
    <n v="0"/>
    <x v="1"/>
    <x v="0"/>
    <s v="Consumer"/>
    <x v="0"/>
    <s v="CUST-1028"/>
    <s v="Gym Duffel Bag"/>
    <x v="3"/>
    <n v="22.11"/>
    <n v="53.25"/>
    <n v="53.25"/>
    <n v="0"/>
    <n v="53.25"/>
    <n v="22.11"/>
    <n v="31.14"/>
    <n v="53.25"/>
    <n v="31.14"/>
  </r>
  <r>
    <s v="ORD-001589"/>
    <x v="99"/>
    <s v="SKU-0017"/>
    <n v="3"/>
    <n v="47.38"/>
    <n v="0.15"/>
    <n v="0"/>
    <x v="2"/>
    <x v="2"/>
    <s v="Corporate"/>
    <x v="0"/>
    <s v="CUST-1383"/>
    <s v="Wireless Mouse"/>
    <x v="0"/>
    <n v="31.21"/>
    <n v="47.38"/>
    <n v="142.14000000000001"/>
    <n v="21.321000000000002"/>
    <n v="120.81900000000002"/>
    <n v="93.63"/>
    <n v="27.189000000000021"/>
    <n v="120.81900000000002"/>
    <n v="27.189000000000021"/>
  </r>
  <r>
    <s v="ORD-002219"/>
    <x v="99"/>
    <s v="SKU-0028"/>
    <n v="2"/>
    <n v="29.71"/>
    <n v="0.05"/>
    <n v="0"/>
    <x v="1"/>
    <x v="3"/>
    <s v="Small Business"/>
    <x v="0"/>
    <s v="CUST-1263"/>
    <s v="Jump Rope"/>
    <x v="3"/>
    <n v="17.55"/>
    <n v="29.71"/>
    <n v="59.42"/>
    <n v="2.9710000000000001"/>
    <n v="56.448999999999998"/>
    <n v="35.1"/>
    <n v="21.348999999999997"/>
    <n v="56.448999999999998"/>
    <n v="21.348999999999997"/>
  </r>
  <r>
    <s v="ORD-000106"/>
    <x v="100"/>
    <s v="SKU-0048"/>
    <n v="6"/>
    <n v="12.2"/>
    <n v="0.1"/>
    <n v="0"/>
    <x v="1"/>
    <x v="1"/>
    <s v="Small Business"/>
    <x v="0"/>
    <s v="CUST-1333"/>
    <s v="Index Card Pack"/>
    <x v="4"/>
    <n v="7.14"/>
    <n v="12.2"/>
    <n v="73.199999999999989"/>
    <n v="7.3199999999999994"/>
    <n v="65.88"/>
    <n v="42.839999999999996"/>
    <n v="23.04"/>
    <n v="65.88"/>
    <n v="23.04"/>
  </r>
  <r>
    <s v="ORD-000328"/>
    <x v="100"/>
    <s v="SKU-0024"/>
    <n v="3"/>
    <n v="87.66"/>
    <n v="0"/>
    <n v="0"/>
    <x v="0"/>
    <x v="2"/>
    <s v="Corporate"/>
    <x v="2"/>
    <s v="CUST-1429"/>
    <s v="Phone Charging Dock"/>
    <x v="0"/>
    <n v="40.340000000000003"/>
    <n v="87.66"/>
    <n v="262.98"/>
    <n v="0"/>
    <n v="262.98"/>
    <n v="121.02000000000001"/>
    <n v="141.96"/>
    <n v="0"/>
    <n v="0"/>
  </r>
  <r>
    <s v="ORD-001040"/>
    <x v="100"/>
    <s v="SKU-0048"/>
    <n v="2"/>
    <n v="12.2"/>
    <n v="0.15"/>
    <n v="6.99"/>
    <x v="0"/>
    <x v="2"/>
    <s v="Corporate"/>
    <x v="1"/>
    <s v="CUST-1114"/>
    <s v="Index Card Pack"/>
    <x v="4"/>
    <n v="7.14"/>
    <n v="12.2"/>
    <n v="24.4"/>
    <n v="3.6599999999999997"/>
    <n v="20.74"/>
    <n v="14.28"/>
    <n v="6.4599999999999991"/>
    <n v="0"/>
    <n v="0"/>
  </r>
  <r>
    <s v="ORD-001130"/>
    <x v="100"/>
    <s v="SKU-0048"/>
    <n v="2"/>
    <n v="12.2"/>
    <n v="0.15"/>
    <n v="6.99"/>
    <x v="1"/>
    <x v="0"/>
    <s v="Small Business"/>
    <x v="0"/>
    <s v="CUST-1545"/>
    <s v="Index Card Pack"/>
    <x v="4"/>
    <n v="7.14"/>
    <n v="12.2"/>
    <n v="24.4"/>
    <n v="3.6599999999999997"/>
    <n v="20.74"/>
    <n v="14.28"/>
    <n v="6.4599999999999991"/>
    <n v="20.74"/>
    <n v="6.4599999999999991"/>
  </r>
  <r>
    <s v="ORD-001532"/>
    <x v="100"/>
    <s v="SKU-0059"/>
    <n v="1"/>
    <n v="31.55"/>
    <n v="0.15"/>
    <n v="9.99"/>
    <x v="1"/>
    <x v="1"/>
    <s v="Small Business"/>
    <x v="0"/>
    <s v="CUST-1479"/>
    <s v="Packing Cubes"/>
    <x v="2"/>
    <n v="18.04"/>
    <n v="31.55"/>
    <n v="31.55"/>
    <n v="4.7324999999999999"/>
    <n v="26.817500000000003"/>
    <n v="18.04"/>
    <n v="8.7775000000000034"/>
    <n v="26.817500000000003"/>
    <n v="8.7775000000000034"/>
  </r>
  <r>
    <s v="ORD-002083"/>
    <x v="100"/>
    <s v="SKU-0056"/>
    <n v="1"/>
    <n v="77.760000000000005"/>
    <n v="0.1"/>
    <n v="0"/>
    <x v="0"/>
    <x v="2"/>
    <s v="Corporate"/>
    <x v="0"/>
    <s v="CUST-1431"/>
    <s v="Keychain Set"/>
    <x v="2"/>
    <n v="44.67"/>
    <n v="77.760000000000005"/>
    <n v="77.760000000000005"/>
    <n v="7.7760000000000007"/>
    <n v="69.984000000000009"/>
    <n v="44.67"/>
    <n v="25.314000000000007"/>
    <n v="69.984000000000009"/>
    <n v="25.314000000000007"/>
  </r>
  <r>
    <s v="ORD-002117"/>
    <x v="100"/>
    <s v="SKU-0025"/>
    <n v="5"/>
    <n v="30.89"/>
    <n v="0"/>
    <n v="9.99"/>
    <x v="2"/>
    <x v="2"/>
    <s v="Consumer"/>
    <x v="0"/>
    <s v="CUST-1124"/>
    <s v="Yoga Mat"/>
    <x v="3"/>
    <n v="13.41"/>
    <n v="30.89"/>
    <n v="154.44999999999999"/>
    <n v="0"/>
    <n v="154.44999999999999"/>
    <n v="67.05"/>
    <n v="87.399999999999991"/>
    <n v="154.44999999999999"/>
    <n v="87.399999999999991"/>
  </r>
  <r>
    <s v="ORD-002441"/>
    <x v="100"/>
    <s v="SKU-0006"/>
    <n v="2"/>
    <n v="47.77"/>
    <n v="0"/>
    <n v="0"/>
    <x v="2"/>
    <x v="0"/>
    <s v="Small Business"/>
    <x v="0"/>
    <s v="CUST-1386"/>
    <s v="Kitchen Scale"/>
    <x v="1"/>
    <n v="21.34"/>
    <n v="47.77"/>
    <n v="95.54"/>
    <n v="0"/>
    <n v="95.54"/>
    <n v="42.68"/>
    <n v="52.860000000000007"/>
    <n v="95.54"/>
    <n v="52.860000000000007"/>
  </r>
  <r>
    <s v="ORD-002448"/>
    <x v="100"/>
    <s v="SKU-0021"/>
    <n v="2"/>
    <n v="23.94"/>
    <n v="0"/>
    <n v="6.99"/>
    <x v="0"/>
    <x v="1"/>
    <s v="Consumer"/>
    <x v="0"/>
    <s v="CUST-1409"/>
    <s v="Smart Plug 2-Pack"/>
    <x v="0"/>
    <n v="13.98"/>
    <n v="23.94"/>
    <n v="47.88"/>
    <n v="0"/>
    <n v="47.88"/>
    <n v="27.96"/>
    <n v="19.920000000000002"/>
    <n v="47.88"/>
    <n v="19.920000000000002"/>
  </r>
  <r>
    <s v="ORD-000189"/>
    <x v="101"/>
    <s v="SKU-0036"/>
    <n v="1"/>
    <n v="56"/>
    <n v="0.15"/>
    <n v="4.99"/>
    <x v="0"/>
    <x v="4"/>
    <s v="Small Business"/>
    <x v="0"/>
    <s v="CUST-1402"/>
    <s v="Stretching Strap"/>
    <x v="3"/>
    <n v="37.14"/>
    <n v="56"/>
    <n v="56"/>
    <n v="8.4"/>
    <n v="47.6"/>
    <n v="37.14"/>
    <n v="10.46"/>
    <n v="47.6"/>
    <n v="10.46"/>
  </r>
  <r>
    <s v="ORD-001383"/>
    <x v="101"/>
    <s v="SKU-0043"/>
    <n v="3"/>
    <n v="39.21"/>
    <n v="0.05"/>
    <n v="0"/>
    <x v="0"/>
    <x v="3"/>
    <s v="Corporate"/>
    <x v="0"/>
    <s v="CUST-1439"/>
    <s v="Ergonomic Wrist Rest"/>
    <x v="4"/>
    <n v="19.66"/>
    <n v="39.21"/>
    <n v="117.63"/>
    <n v="5.8815"/>
    <n v="111.74849999999999"/>
    <n v="58.980000000000004"/>
    <n v="52.768499999999989"/>
    <n v="111.74849999999999"/>
    <n v="52.768499999999989"/>
  </r>
  <r>
    <s v="ORD-001545"/>
    <x v="101"/>
    <s v="SKU-0060"/>
    <n v="2"/>
    <n v="54.93"/>
    <n v="0"/>
    <n v="6.99"/>
    <x v="1"/>
    <x v="3"/>
    <s v="Small Business"/>
    <x v="0"/>
    <s v="CUST-1087"/>
    <s v="Luggage Tag Set"/>
    <x v="2"/>
    <n v="31.07"/>
    <n v="54.93"/>
    <n v="109.86"/>
    <n v="0"/>
    <n v="109.86"/>
    <n v="62.14"/>
    <n v="47.72"/>
    <n v="109.86"/>
    <n v="47.72"/>
  </r>
  <r>
    <s v="ORD-001808"/>
    <x v="101"/>
    <s v="SKU-0033"/>
    <n v="1"/>
    <n v="72.08"/>
    <n v="0.1"/>
    <n v="4.99"/>
    <x v="1"/>
    <x v="3"/>
    <s v="Small Business"/>
    <x v="2"/>
    <s v="CUST-1135"/>
    <s v="Training Cone Set"/>
    <x v="3"/>
    <n v="45"/>
    <n v="72.08"/>
    <n v="72.08"/>
    <n v="7.2080000000000002"/>
    <n v="64.872"/>
    <n v="45"/>
    <n v="19.872"/>
    <n v="0"/>
    <n v="0"/>
  </r>
  <r>
    <s v="ORD-000015"/>
    <x v="102"/>
    <s v="SKU-0003"/>
    <n v="1"/>
    <n v="11.23"/>
    <n v="0.05"/>
    <n v="4.99"/>
    <x v="0"/>
    <x v="3"/>
    <s v="Consumer"/>
    <x v="0"/>
    <s v="CUST-1155"/>
    <s v="Nonstick Skillet"/>
    <x v="1"/>
    <n v="6.46"/>
    <n v="11.23"/>
    <n v="11.23"/>
    <n v="0.5615"/>
    <n v="10.6685"/>
    <n v="6.46"/>
    <n v="4.2084999999999999"/>
    <n v="10.6685"/>
    <n v="4.2084999999999999"/>
  </r>
  <r>
    <s v="ORD-000159"/>
    <x v="102"/>
    <s v="SKU-0021"/>
    <n v="1"/>
    <n v="23.94"/>
    <n v="0"/>
    <n v="0"/>
    <x v="0"/>
    <x v="3"/>
    <s v="Corporate"/>
    <x v="0"/>
    <s v="CUST-1308"/>
    <s v="Smart Plug 2-Pack"/>
    <x v="0"/>
    <n v="13.98"/>
    <n v="23.94"/>
    <n v="23.94"/>
    <n v="0"/>
    <n v="23.94"/>
    <n v="13.98"/>
    <n v="9.9600000000000009"/>
    <n v="23.94"/>
    <n v="9.9600000000000009"/>
  </r>
  <r>
    <s v="ORD-000657"/>
    <x v="102"/>
    <s v="SKU-0022"/>
    <n v="1"/>
    <n v="32.130000000000003"/>
    <n v="0.1"/>
    <n v="0"/>
    <x v="1"/>
    <x v="1"/>
    <s v="Small Business"/>
    <x v="0"/>
    <s v="CUST-1193"/>
    <s v="USB-C Hub"/>
    <x v="0"/>
    <n v="21.59"/>
    <n v="32.130000000000003"/>
    <n v="32.130000000000003"/>
    <n v="3.2130000000000005"/>
    <n v="28.917000000000002"/>
    <n v="21.59"/>
    <n v="7.3270000000000017"/>
    <n v="28.917000000000002"/>
    <n v="7.3270000000000017"/>
  </r>
  <r>
    <s v="ORD-000911"/>
    <x v="102"/>
    <s v="SKU-0047"/>
    <n v="2"/>
    <n v="36.47"/>
    <n v="0.2"/>
    <n v="0"/>
    <x v="1"/>
    <x v="1"/>
    <s v="Small Business"/>
    <x v="0"/>
    <s v="CUST-1200"/>
    <s v="Printer Paper Ream"/>
    <x v="4"/>
    <n v="21.05"/>
    <n v="36.47"/>
    <n v="72.94"/>
    <n v="14.588000000000001"/>
    <n v="58.351999999999997"/>
    <n v="42.1"/>
    <n v="16.251999999999995"/>
    <n v="58.351999999999997"/>
    <n v="16.251999999999995"/>
  </r>
  <r>
    <s v="ORD-000918"/>
    <x v="102"/>
    <s v="SKU-0016"/>
    <n v="1"/>
    <n v="17.66"/>
    <n v="0"/>
    <n v="4.99"/>
    <x v="1"/>
    <x v="3"/>
    <s v="Small Business"/>
    <x v="0"/>
    <s v="CUST-1440"/>
    <s v="Laptop Stand"/>
    <x v="0"/>
    <n v="11.93"/>
    <n v="17.66"/>
    <n v="17.66"/>
    <n v="0"/>
    <n v="17.66"/>
    <n v="11.93"/>
    <n v="5.73"/>
    <n v="17.66"/>
    <n v="5.73"/>
  </r>
  <r>
    <s v="ORD-001228"/>
    <x v="102"/>
    <s v="SKU-0050"/>
    <n v="2"/>
    <n v="39.19"/>
    <n v="0.15"/>
    <n v="4.99"/>
    <x v="2"/>
    <x v="4"/>
    <s v="Consumer"/>
    <x v="0"/>
    <s v="CUST-1444"/>
    <s v="Travel Backpack"/>
    <x v="2"/>
    <n v="18.54"/>
    <n v="39.19"/>
    <n v="78.38"/>
    <n v="11.757"/>
    <n v="66.62299999999999"/>
    <n v="37.08"/>
    <n v="29.542999999999992"/>
    <n v="66.62299999999999"/>
    <n v="29.542999999999992"/>
  </r>
  <r>
    <s v="ORD-000403"/>
    <x v="103"/>
    <s v="SKU-0018"/>
    <n v="1"/>
    <n v="18.5"/>
    <n v="0.05"/>
    <n v="9.99"/>
    <x v="2"/>
    <x v="0"/>
    <s v="Consumer"/>
    <x v="0"/>
    <s v="CUST-1277"/>
    <s v="Portable Power Bank"/>
    <x v="0"/>
    <n v="7.75"/>
    <n v="18.5"/>
    <n v="18.5"/>
    <n v="0.92500000000000004"/>
    <n v="17.574999999999999"/>
    <n v="7.75"/>
    <n v="9.8249999999999993"/>
    <n v="17.574999999999999"/>
    <n v="9.8249999999999993"/>
  </r>
  <r>
    <s v="ORD-000519"/>
    <x v="103"/>
    <s v="SKU-0059"/>
    <n v="2"/>
    <n v="31.55"/>
    <n v="0.05"/>
    <n v="4.99"/>
    <x v="1"/>
    <x v="0"/>
    <s v="Consumer"/>
    <x v="0"/>
    <s v="CUST-1256"/>
    <s v="Packing Cubes"/>
    <x v="2"/>
    <n v="18.04"/>
    <n v="31.55"/>
    <n v="63.1"/>
    <n v="3.1550000000000002"/>
    <n v="59.945"/>
    <n v="36.08"/>
    <n v="23.865000000000002"/>
    <n v="59.945"/>
    <n v="23.865000000000002"/>
  </r>
  <r>
    <s v="ORD-000530"/>
    <x v="103"/>
    <s v="SKU-0050"/>
    <n v="3"/>
    <n v="39.19"/>
    <n v="0.15"/>
    <n v="0"/>
    <x v="0"/>
    <x v="1"/>
    <s v="Consumer"/>
    <x v="0"/>
    <s v="CUST-1116"/>
    <s v="Travel Backpack"/>
    <x v="2"/>
    <n v="18.54"/>
    <n v="39.19"/>
    <n v="117.57"/>
    <n v="17.635499999999997"/>
    <n v="99.9345"/>
    <n v="55.62"/>
    <n v="44.314500000000002"/>
    <n v="99.9345"/>
    <n v="44.314500000000002"/>
  </r>
  <r>
    <s v="ORD-001136"/>
    <x v="103"/>
    <s v="SKU-0007"/>
    <n v="1"/>
    <n v="12.76"/>
    <n v="0.05"/>
    <n v="4.99"/>
    <x v="1"/>
    <x v="0"/>
    <s v="Consumer"/>
    <x v="0"/>
    <s v="CUST-1197"/>
    <s v="Cotton Bath Towels"/>
    <x v="1"/>
    <n v="7.24"/>
    <n v="12.76"/>
    <n v="12.76"/>
    <n v="0.63800000000000001"/>
    <n v="12.122"/>
    <n v="7.24"/>
    <n v="4.8819999999999997"/>
    <n v="12.122"/>
    <n v="4.8819999999999997"/>
  </r>
  <r>
    <s v="ORD-001240"/>
    <x v="103"/>
    <s v="SKU-0013"/>
    <n v="1"/>
    <n v="46.87"/>
    <n v="0.1"/>
    <n v="0"/>
    <x v="1"/>
    <x v="1"/>
    <s v="Consumer"/>
    <x v="0"/>
    <s v="CUST-1122"/>
    <s v="Wireless Earbuds"/>
    <x v="0"/>
    <n v="21.33"/>
    <n v="46.87"/>
    <n v="46.87"/>
    <n v="4.6870000000000003"/>
    <n v="42.183"/>
    <n v="21.33"/>
    <n v="20.853000000000002"/>
    <n v="42.183"/>
    <n v="20.853000000000002"/>
  </r>
  <r>
    <s v="ORD-002022"/>
    <x v="103"/>
    <s v="SKU-0017"/>
    <n v="2"/>
    <n v="47.38"/>
    <n v="0.1"/>
    <n v="0"/>
    <x v="2"/>
    <x v="3"/>
    <s v="Small Business"/>
    <x v="0"/>
    <s v="CUST-1057"/>
    <s v="Wireless Mouse"/>
    <x v="0"/>
    <n v="31.21"/>
    <n v="47.38"/>
    <n v="94.76"/>
    <n v="9.4760000000000009"/>
    <n v="85.284000000000006"/>
    <n v="62.42"/>
    <n v="22.864000000000004"/>
    <n v="85.284000000000006"/>
    <n v="22.864000000000004"/>
  </r>
  <r>
    <s v="ORD-000222"/>
    <x v="104"/>
    <s v="SKU-0012"/>
    <n v="1"/>
    <n v="81.14"/>
    <n v="0"/>
    <n v="4.99"/>
    <x v="2"/>
    <x v="2"/>
    <s v="Consumer"/>
    <x v="0"/>
    <s v="CUST-1001"/>
    <s v="Portable Blender"/>
    <x v="1"/>
    <n v="34.53"/>
    <n v="81.14"/>
    <n v="81.14"/>
    <n v="0"/>
    <n v="81.14"/>
    <n v="34.53"/>
    <n v="46.61"/>
    <n v="81.14"/>
    <n v="46.61"/>
  </r>
  <r>
    <s v="ORD-000542"/>
    <x v="104"/>
    <s v="SKU-0036"/>
    <n v="3"/>
    <n v="56"/>
    <n v="0.05"/>
    <n v="9.99"/>
    <x v="0"/>
    <x v="1"/>
    <s v="Corporate"/>
    <x v="0"/>
    <s v="CUST-1053"/>
    <s v="Stretching Strap"/>
    <x v="3"/>
    <n v="37.14"/>
    <n v="56"/>
    <n v="168"/>
    <n v="8.4"/>
    <n v="159.6"/>
    <n v="111.42"/>
    <n v="48.179999999999993"/>
    <n v="159.6"/>
    <n v="48.179999999999993"/>
  </r>
  <r>
    <s v="ORD-000745"/>
    <x v="104"/>
    <s v="SKU-0050"/>
    <n v="4"/>
    <n v="39.19"/>
    <n v="0"/>
    <n v="0"/>
    <x v="0"/>
    <x v="1"/>
    <s v="Small Business"/>
    <x v="0"/>
    <s v="CUST-1412"/>
    <s v="Travel Backpack"/>
    <x v="2"/>
    <n v="18.54"/>
    <n v="39.19"/>
    <n v="156.76"/>
    <n v="0"/>
    <n v="156.76"/>
    <n v="74.16"/>
    <n v="82.6"/>
    <n v="156.76"/>
    <n v="82.6"/>
  </r>
  <r>
    <s v="ORD-001339"/>
    <x v="104"/>
    <s v="SKU-0057"/>
    <n v="1"/>
    <n v="60.42"/>
    <n v="0.15"/>
    <n v="4.99"/>
    <x v="2"/>
    <x v="3"/>
    <s v="Small Business"/>
    <x v="0"/>
    <s v="CUST-1161"/>
    <s v="Crossbody Bag"/>
    <x v="2"/>
    <n v="25.69"/>
    <n v="60.42"/>
    <n v="60.42"/>
    <n v="9.0630000000000006"/>
    <n v="51.356999999999999"/>
    <n v="25.69"/>
    <n v="25.666999999999998"/>
    <n v="51.356999999999999"/>
    <n v="25.666999999999998"/>
  </r>
  <r>
    <s v="ORD-002116"/>
    <x v="104"/>
    <s v="SKU-0049"/>
    <n v="1"/>
    <n v="93.35"/>
    <n v="0.2"/>
    <n v="6.99"/>
    <x v="2"/>
    <x v="0"/>
    <s v="Small Business"/>
    <x v="0"/>
    <s v="CUST-1066"/>
    <s v="Canvas Tote Bag"/>
    <x v="2"/>
    <n v="39.76"/>
    <n v="93.35"/>
    <n v="93.35"/>
    <n v="18.669999999999998"/>
    <n v="74.679999999999993"/>
    <n v="39.76"/>
    <n v="34.919999999999995"/>
    <n v="74.679999999999993"/>
    <n v="34.919999999999995"/>
  </r>
  <r>
    <s v="ORD-002432"/>
    <x v="104"/>
    <s v="SKU-0021"/>
    <n v="1"/>
    <n v="23.94"/>
    <n v="0"/>
    <n v="0"/>
    <x v="2"/>
    <x v="1"/>
    <s v="Consumer"/>
    <x v="0"/>
    <s v="CUST-1321"/>
    <s v="Smart Plug 2-Pack"/>
    <x v="0"/>
    <n v="13.98"/>
    <n v="23.94"/>
    <n v="23.94"/>
    <n v="0"/>
    <n v="23.94"/>
    <n v="13.98"/>
    <n v="9.9600000000000009"/>
    <n v="23.94"/>
    <n v="9.9600000000000009"/>
  </r>
  <r>
    <s v="ORD-002438"/>
    <x v="104"/>
    <s v="SKU-0015"/>
    <n v="2"/>
    <n v="26.72"/>
    <n v="0"/>
    <n v="0"/>
    <x v="1"/>
    <x v="2"/>
    <s v="Small Business"/>
    <x v="0"/>
    <s v="CUST-1380"/>
    <s v="Bluetooth Speaker"/>
    <x v="0"/>
    <n v="14.4"/>
    <n v="26.72"/>
    <n v="53.44"/>
    <n v="0"/>
    <n v="53.44"/>
    <n v="28.8"/>
    <n v="24.639999999999997"/>
    <n v="53.44"/>
    <n v="24.639999999999997"/>
  </r>
  <r>
    <s v="ORD-002480"/>
    <x v="104"/>
    <s v="SKU-0028"/>
    <n v="4"/>
    <n v="29.71"/>
    <n v="0.15"/>
    <n v="6.99"/>
    <x v="2"/>
    <x v="1"/>
    <s v="Small Business"/>
    <x v="0"/>
    <s v="CUST-1201"/>
    <s v="Jump Rope"/>
    <x v="3"/>
    <n v="17.55"/>
    <n v="29.71"/>
    <n v="118.84"/>
    <n v="17.826000000000001"/>
    <n v="101.01400000000001"/>
    <n v="70.2"/>
    <n v="30.814000000000007"/>
    <n v="101.01400000000001"/>
    <n v="30.814000000000007"/>
  </r>
  <r>
    <s v="ORD-000838"/>
    <x v="105"/>
    <s v="SKU-0004"/>
    <n v="1"/>
    <n v="23.84"/>
    <n v="0"/>
    <n v="9.99"/>
    <x v="1"/>
    <x v="1"/>
    <s v="Small Business"/>
    <x v="0"/>
    <s v="CUST-1295"/>
    <s v="Bamboo Cutting Board"/>
    <x v="1"/>
    <n v="11.55"/>
    <n v="23.84"/>
    <n v="23.84"/>
    <n v="0"/>
    <n v="23.84"/>
    <n v="11.55"/>
    <n v="12.29"/>
    <n v="23.84"/>
    <n v="12.29"/>
  </r>
  <r>
    <s v="ORD-000970"/>
    <x v="105"/>
    <s v="SKU-0023"/>
    <n v="1"/>
    <n v="48.12"/>
    <n v="0"/>
    <n v="0"/>
    <x v="1"/>
    <x v="4"/>
    <s v="Small Business"/>
    <x v="0"/>
    <s v="CUST-1287"/>
    <s v="Mini Projector"/>
    <x v="0"/>
    <n v="23.26"/>
    <n v="48.12"/>
    <n v="48.12"/>
    <n v="0"/>
    <n v="48.12"/>
    <n v="23.26"/>
    <n v="24.859999999999996"/>
    <n v="48.12"/>
    <n v="24.859999999999996"/>
  </r>
  <r>
    <s v="ORD-001241"/>
    <x v="105"/>
    <s v="SKU-0033"/>
    <n v="1"/>
    <n v="72.08"/>
    <n v="0"/>
    <n v="9.99"/>
    <x v="0"/>
    <x v="0"/>
    <s v="Corporate"/>
    <x v="0"/>
    <s v="CUST-1061"/>
    <s v="Training Cone Set"/>
    <x v="3"/>
    <n v="45"/>
    <n v="72.08"/>
    <n v="72.08"/>
    <n v="0"/>
    <n v="72.08"/>
    <n v="45"/>
    <n v="27.08"/>
    <n v="72.08"/>
    <n v="27.08"/>
  </r>
  <r>
    <s v="ORD-002235"/>
    <x v="105"/>
    <s v="SKU-0041"/>
    <n v="2"/>
    <n v="76.3"/>
    <n v="0"/>
    <n v="9.99"/>
    <x v="0"/>
    <x v="0"/>
    <s v="Small Business"/>
    <x v="0"/>
    <s v="CUST-1279"/>
    <s v="Whiteboard Planner"/>
    <x v="4"/>
    <n v="33.700000000000003"/>
    <n v="76.3"/>
    <n v="152.6"/>
    <n v="0"/>
    <n v="152.6"/>
    <n v="67.400000000000006"/>
    <n v="85.199999999999989"/>
    <n v="152.6"/>
    <n v="85.199999999999989"/>
  </r>
  <r>
    <s v="ORD-000234"/>
    <x v="106"/>
    <s v="SKU-0051"/>
    <n v="2"/>
    <n v="50.46"/>
    <n v="0.15"/>
    <n v="0"/>
    <x v="2"/>
    <x v="2"/>
    <s v="Consumer"/>
    <x v="0"/>
    <s v="CUST-1419"/>
    <s v="Compact Umbrella"/>
    <x v="2"/>
    <n v="23.03"/>
    <n v="50.46"/>
    <n v="100.92"/>
    <n v="15.138"/>
    <n v="85.781999999999996"/>
    <n v="46.06"/>
    <n v="39.721999999999994"/>
    <n v="85.781999999999996"/>
    <n v="39.721999999999994"/>
  </r>
  <r>
    <s v="ORD-000503"/>
    <x v="106"/>
    <s v="SKU-0057"/>
    <n v="1"/>
    <n v="60.42"/>
    <n v="0"/>
    <n v="0"/>
    <x v="0"/>
    <x v="3"/>
    <s v="Consumer"/>
    <x v="0"/>
    <s v="CUST-1583"/>
    <s v="Crossbody Bag"/>
    <x v="2"/>
    <n v="25.69"/>
    <n v="60.42"/>
    <n v="60.42"/>
    <n v="0"/>
    <n v="60.42"/>
    <n v="25.69"/>
    <n v="34.730000000000004"/>
    <n v="60.42"/>
    <n v="34.730000000000004"/>
  </r>
  <r>
    <s v="ORD-001046"/>
    <x v="106"/>
    <s v="SKU-0056"/>
    <n v="2"/>
    <n v="77.760000000000005"/>
    <n v="0"/>
    <n v="4.99"/>
    <x v="0"/>
    <x v="2"/>
    <s v="Corporate"/>
    <x v="0"/>
    <s v="CUST-1330"/>
    <s v="Keychain Set"/>
    <x v="2"/>
    <n v="44.67"/>
    <n v="77.760000000000005"/>
    <n v="155.52000000000001"/>
    <n v="0"/>
    <n v="155.52000000000001"/>
    <n v="89.34"/>
    <n v="66.180000000000007"/>
    <n v="155.52000000000001"/>
    <n v="66.180000000000007"/>
  </r>
  <r>
    <s v="ORD-001105"/>
    <x v="106"/>
    <s v="SKU-0048"/>
    <n v="6"/>
    <n v="12.2"/>
    <n v="0.2"/>
    <n v="0"/>
    <x v="0"/>
    <x v="2"/>
    <s v="Consumer"/>
    <x v="0"/>
    <s v="CUST-1212"/>
    <s v="Index Card Pack"/>
    <x v="4"/>
    <n v="7.14"/>
    <n v="12.2"/>
    <n v="73.199999999999989"/>
    <n v="14.639999999999999"/>
    <n v="58.559999999999988"/>
    <n v="42.839999999999996"/>
    <n v="15.719999999999992"/>
    <n v="58.559999999999988"/>
    <n v="15.719999999999992"/>
  </r>
  <r>
    <s v="ORD-001161"/>
    <x v="106"/>
    <s v="SKU-0008"/>
    <n v="3"/>
    <n v="30.29"/>
    <n v="0.05"/>
    <n v="4.99"/>
    <x v="1"/>
    <x v="4"/>
    <s v="Small Business"/>
    <x v="0"/>
    <s v="CUST-1461"/>
    <s v="LED Desk Lamp"/>
    <x v="1"/>
    <n v="13.1"/>
    <n v="30.29"/>
    <n v="90.87"/>
    <n v="4.5435000000000008"/>
    <n v="86.32650000000001"/>
    <n v="39.299999999999997"/>
    <n v="47.026500000000013"/>
    <n v="86.32650000000001"/>
    <n v="47.026500000000013"/>
  </r>
  <r>
    <s v="ORD-001248"/>
    <x v="106"/>
    <s v="SKU-0018"/>
    <n v="1"/>
    <n v="18.5"/>
    <n v="0.05"/>
    <n v="4.99"/>
    <x v="0"/>
    <x v="0"/>
    <s v="Corporate"/>
    <x v="0"/>
    <s v="CUST-1251"/>
    <s v="Portable Power Bank"/>
    <x v="0"/>
    <n v="7.75"/>
    <n v="18.5"/>
    <n v="18.5"/>
    <n v="0.92500000000000004"/>
    <n v="17.574999999999999"/>
    <n v="7.75"/>
    <n v="9.8249999999999993"/>
    <n v="17.574999999999999"/>
    <n v="9.8249999999999993"/>
  </r>
  <r>
    <s v="ORD-001460"/>
    <x v="106"/>
    <s v="SKU-0012"/>
    <n v="2"/>
    <n v="81.14"/>
    <n v="0.1"/>
    <n v="0"/>
    <x v="1"/>
    <x v="0"/>
    <s v="Consumer"/>
    <x v="0"/>
    <s v="CUST-1263"/>
    <s v="Portable Blender"/>
    <x v="1"/>
    <n v="34.53"/>
    <n v="81.14"/>
    <n v="162.28"/>
    <n v="16.228000000000002"/>
    <n v="146.05199999999999"/>
    <n v="69.06"/>
    <n v="76.99199999999999"/>
    <n v="146.05199999999999"/>
    <n v="76.99199999999999"/>
  </r>
  <r>
    <s v="ORD-001547"/>
    <x v="106"/>
    <s v="SKU-0031"/>
    <n v="1"/>
    <n v="74.72"/>
    <n v="0"/>
    <n v="9.99"/>
    <x v="1"/>
    <x v="1"/>
    <s v="Corporate"/>
    <x v="0"/>
    <s v="CUST-1456"/>
    <s v="Fitness Tracker Strap"/>
    <x v="3"/>
    <n v="36.28"/>
    <n v="74.72"/>
    <n v="74.72"/>
    <n v="0"/>
    <n v="74.72"/>
    <n v="36.28"/>
    <n v="38.44"/>
    <n v="74.72"/>
    <n v="38.44"/>
  </r>
  <r>
    <s v="ORD-001816"/>
    <x v="106"/>
    <s v="SKU-0054"/>
    <n v="5"/>
    <n v="72.45"/>
    <n v="0.15"/>
    <n v="9.99"/>
    <x v="0"/>
    <x v="4"/>
    <s v="Corporate"/>
    <x v="0"/>
    <s v="CUST-1057"/>
    <s v="Travel Organizer"/>
    <x v="2"/>
    <n v="30.61"/>
    <n v="72.45"/>
    <n v="362.25"/>
    <n v="54.337499999999999"/>
    <n v="307.91250000000002"/>
    <n v="153.05000000000001"/>
    <n v="154.86250000000001"/>
    <n v="307.91250000000002"/>
    <n v="154.86250000000001"/>
  </r>
  <r>
    <s v="ORD-000242"/>
    <x v="107"/>
    <s v="SKU-0015"/>
    <n v="1"/>
    <n v="26.72"/>
    <n v="0"/>
    <n v="4.99"/>
    <x v="0"/>
    <x v="1"/>
    <s v="Corporate"/>
    <x v="0"/>
    <s v="CUST-1439"/>
    <s v="Bluetooth Speaker"/>
    <x v="0"/>
    <n v="14.4"/>
    <n v="26.72"/>
    <n v="26.72"/>
    <n v="0"/>
    <n v="26.72"/>
    <n v="14.4"/>
    <n v="12.319999999999999"/>
    <n v="26.72"/>
    <n v="12.319999999999999"/>
  </r>
  <r>
    <s v="ORD-000652"/>
    <x v="107"/>
    <s v="SKU-0042"/>
    <n v="1"/>
    <n v="50.17"/>
    <n v="0"/>
    <n v="0"/>
    <x v="1"/>
    <x v="0"/>
    <s v="Consumer"/>
    <x v="0"/>
    <s v="CUST-1241"/>
    <s v="Document Folder Set"/>
    <x v="4"/>
    <n v="28.8"/>
    <n v="50.17"/>
    <n v="50.17"/>
    <n v="0"/>
    <n v="50.17"/>
    <n v="28.8"/>
    <n v="21.37"/>
    <n v="50.17"/>
    <n v="21.37"/>
  </r>
  <r>
    <s v="ORD-000742"/>
    <x v="107"/>
    <s v="SKU-0049"/>
    <n v="2"/>
    <n v="93.35"/>
    <n v="0.05"/>
    <n v="6.99"/>
    <x v="2"/>
    <x v="3"/>
    <s v="Corporate"/>
    <x v="2"/>
    <s v="CUST-1346"/>
    <s v="Canvas Tote Bag"/>
    <x v="2"/>
    <n v="39.76"/>
    <n v="93.35"/>
    <n v="186.7"/>
    <n v="9.3349999999999991"/>
    <n v="177.36499999999998"/>
    <n v="79.52"/>
    <n v="97.844999999999985"/>
    <n v="0"/>
    <n v="0"/>
  </r>
  <r>
    <s v="ORD-000927"/>
    <x v="107"/>
    <s v="SKU-0010"/>
    <n v="1"/>
    <n v="20.7"/>
    <n v="0.15"/>
    <n v="0"/>
    <x v="0"/>
    <x v="4"/>
    <s v="Corporate"/>
    <x v="0"/>
    <s v="CUST-1035"/>
    <s v="Throw Blanket"/>
    <x v="1"/>
    <n v="8.5299999999999994"/>
    <n v="20.7"/>
    <n v="20.7"/>
    <n v="3.105"/>
    <n v="17.594999999999999"/>
    <n v="8.5299999999999994"/>
    <n v="9.0649999999999995"/>
    <n v="17.594999999999999"/>
    <n v="9.0649999999999995"/>
  </r>
  <r>
    <s v="ORD-000979"/>
    <x v="107"/>
    <s v="SKU-0055"/>
    <n v="1"/>
    <n v="11.86"/>
    <n v="0"/>
    <n v="0"/>
    <x v="1"/>
    <x v="1"/>
    <s v="Small Business"/>
    <x v="0"/>
    <s v="CUST-1282"/>
    <s v="Phone Case"/>
    <x v="2"/>
    <n v="4.93"/>
    <n v="11.86"/>
    <n v="11.86"/>
    <n v="0"/>
    <n v="11.86"/>
    <n v="4.93"/>
    <n v="6.93"/>
    <n v="11.86"/>
    <n v="6.93"/>
  </r>
  <r>
    <s v="ORD-001338"/>
    <x v="107"/>
    <s v="SKU-0009"/>
    <n v="3"/>
    <n v="79.31"/>
    <n v="0.05"/>
    <n v="9.99"/>
    <x v="2"/>
    <x v="2"/>
    <s v="Consumer"/>
    <x v="0"/>
    <s v="CUST-1393"/>
    <s v="Storage Bin Set"/>
    <x v="1"/>
    <n v="36.44"/>
    <n v="79.31"/>
    <n v="237.93"/>
    <n v="11.896500000000001"/>
    <n v="226.0335"/>
    <n v="109.32"/>
    <n v="116.71350000000001"/>
    <n v="226.0335"/>
    <n v="116.71350000000001"/>
  </r>
  <r>
    <s v="ORD-001970"/>
    <x v="107"/>
    <s v="SKU-0036"/>
    <n v="2"/>
    <n v="56"/>
    <n v="0"/>
    <n v="6.99"/>
    <x v="2"/>
    <x v="2"/>
    <s v="Consumer"/>
    <x v="0"/>
    <s v="CUST-1516"/>
    <s v="Stretching Strap"/>
    <x v="3"/>
    <n v="37.14"/>
    <n v="56"/>
    <n v="112"/>
    <n v="0"/>
    <n v="112"/>
    <n v="74.28"/>
    <n v="37.72"/>
    <n v="112"/>
    <n v="37.72"/>
  </r>
  <r>
    <s v="ORD-002088"/>
    <x v="107"/>
    <s v="SKU-0031"/>
    <n v="1"/>
    <n v="74.72"/>
    <n v="0.1"/>
    <n v="0"/>
    <x v="1"/>
    <x v="1"/>
    <s v="Small Business"/>
    <x v="0"/>
    <s v="CUST-1495"/>
    <s v="Fitness Tracker Strap"/>
    <x v="3"/>
    <n v="36.28"/>
    <n v="74.72"/>
    <n v="74.72"/>
    <n v="7.4720000000000004"/>
    <n v="67.248000000000005"/>
    <n v="36.28"/>
    <n v="30.968000000000004"/>
    <n v="67.248000000000005"/>
    <n v="30.968000000000004"/>
  </r>
  <r>
    <s v="ORD-002091"/>
    <x v="107"/>
    <s v="SKU-0044"/>
    <n v="2"/>
    <n v="63.29"/>
    <n v="0.05"/>
    <n v="6.99"/>
    <x v="0"/>
    <x v="3"/>
    <s v="Corporate"/>
    <x v="0"/>
    <s v="CUST-1129"/>
    <s v="Monitor Riser"/>
    <x v="4"/>
    <n v="41.46"/>
    <n v="63.29"/>
    <n v="126.58"/>
    <n v="6.3290000000000006"/>
    <n v="120.251"/>
    <n v="82.92"/>
    <n v="37.331000000000003"/>
    <n v="120.251"/>
    <n v="37.331000000000003"/>
  </r>
  <r>
    <s v="ORD-002178"/>
    <x v="107"/>
    <s v="SKU-0041"/>
    <n v="4"/>
    <n v="76.3"/>
    <n v="0.05"/>
    <n v="0"/>
    <x v="1"/>
    <x v="1"/>
    <s v="Consumer"/>
    <x v="1"/>
    <s v="CUST-1293"/>
    <s v="Whiteboard Planner"/>
    <x v="4"/>
    <n v="33.700000000000003"/>
    <n v="76.3"/>
    <n v="305.2"/>
    <n v="15.26"/>
    <n v="289.94"/>
    <n v="134.80000000000001"/>
    <n v="155.13999999999999"/>
    <n v="0"/>
    <n v="0"/>
  </r>
  <r>
    <s v="ORD-000614"/>
    <x v="108"/>
    <s v="SKU-0015"/>
    <n v="1"/>
    <n v="26.72"/>
    <n v="0.05"/>
    <n v="6.99"/>
    <x v="1"/>
    <x v="4"/>
    <s v="Corporate"/>
    <x v="1"/>
    <s v="CUST-1294"/>
    <s v="Bluetooth Speaker"/>
    <x v="0"/>
    <n v="14.4"/>
    <n v="26.72"/>
    <n v="26.72"/>
    <n v="1.3360000000000001"/>
    <n v="25.384"/>
    <n v="14.4"/>
    <n v="10.984"/>
    <n v="0"/>
    <n v="0"/>
  </r>
  <r>
    <s v="ORD-000658"/>
    <x v="108"/>
    <s v="SKU-0044"/>
    <n v="1"/>
    <n v="63.29"/>
    <n v="0"/>
    <n v="4.99"/>
    <x v="1"/>
    <x v="1"/>
    <s v="Small Business"/>
    <x v="1"/>
    <s v="CUST-1572"/>
    <s v="Monitor Riser"/>
    <x v="4"/>
    <n v="41.46"/>
    <n v="63.29"/>
    <n v="63.29"/>
    <n v="0"/>
    <n v="63.29"/>
    <n v="41.46"/>
    <n v="21.83"/>
    <n v="0"/>
    <n v="0"/>
  </r>
  <r>
    <s v="ORD-001616"/>
    <x v="108"/>
    <s v="SKU-0051"/>
    <n v="1"/>
    <n v="50.46"/>
    <n v="0.1"/>
    <n v="0"/>
    <x v="1"/>
    <x v="2"/>
    <s v="Corporate"/>
    <x v="0"/>
    <s v="CUST-1422"/>
    <s v="Compact Umbrella"/>
    <x v="2"/>
    <n v="23.03"/>
    <n v="50.46"/>
    <n v="50.46"/>
    <n v="5.0460000000000003"/>
    <n v="45.414000000000001"/>
    <n v="23.03"/>
    <n v="22.384"/>
    <n v="45.414000000000001"/>
    <n v="22.384"/>
  </r>
  <r>
    <s v="ORD-001948"/>
    <x v="108"/>
    <s v="SKU-0045"/>
    <n v="8"/>
    <n v="24.86"/>
    <n v="0"/>
    <n v="9.99"/>
    <x v="1"/>
    <x v="4"/>
    <s v="Consumer"/>
    <x v="0"/>
    <s v="CUST-1113"/>
    <s v="Sticky Note Bundle"/>
    <x v="4"/>
    <n v="16.329999999999998"/>
    <n v="24.86"/>
    <n v="198.88"/>
    <n v="0"/>
    <n v="198.88"/>
    <n v="130.63999999999999"/>
    <n v="68.240000000000009"/>
    <n v="198.88"/>
    <n v="68.240000000000009"/>
  </r>
  <r>
    <s v="ORD-002045"/>
    <x v="108"/>
    <s v="SKU-0008"/>
    <n v="1"/>
    <n v="30.29"/>
    <n v="0.1"/>
    <n v="0"/>
    <x v="0"/>
    <x v="1"/>
    <s v="Consumer"/>
    <x v="0"/>
    <s v="CUST-1236"/>
    <s v="LED Desk Lamp"/>
    <x v="1"/>
    <n v="13.1"/>
    <n v="30.29"/>
    <n v="30.29"/>
    <n v="3.0289999999999999"/>
    <n v="27.260999999999999"/>
    <n v="13.1"/>
    <n v="14.161"/>
    <n v="27.260999999999999"/>
    <n v="14.161"/>
  </r>
  <r>
    <s v="ORD-002269"/>
    <x v="108"/>
    <s v="SKU-0054"/>
    <n v="4"/>
    <n v="72.45"/>
    <n v="0.05"/>
    <n v="0"/>
    <x v="2"/>
    <x v="4"/>
    <s v="Consumer"/>
    <x v="0"/>
    <s v="CUST-1356"/>
    <s v="Travel Organizer"/>
    <x v="2"/>
    <n v="30.61"/>
    <n v="72.45"/>
    <n v="289.8"/>
    <n v="14.490000000000002"/>
    <n v="275.31"/>
    <n v="122.44"/>
    <n v="152.87"/>
    <n v="275.31"/>
    <n v="152.87"/>
  </r>
  <r>
    <s v="ORD-002350"/>
    <x v="108"/>
    <s v="SKU-0018"/>
    <n v="4"/>
    <n v="18.5"/>
    <n v="0"/>
    <n v="9.99"/>
    <x v="0"/>
    <x v="2"/>
    <s v="Small Business"/>
    <x v="0"/>
    <s v="CUST-1221"/>
    <s v="Portable Power Bank"/>
    <x v="0"/>
    <n v="7.75"/>
    <n v="18.5"/>
    <n v="74"/>
    <n v="0"/>
    <n v="74"/>
    <n v="31"/>
    <n v="43"/>
    <n v="74"/>
    <n v="43"/>
  </r>
  <r>
    <s v="ORD-002371"/>
    <x v="108"/>
    <s v="SKU-0054"/>
    <n v="1"/>
    <n v="72.45"/>
    <n v="0.05"/>
    <n v="0"/>
    <x v="1"/>
    <x v="2"/>
    <s v="Small Business"/>
    <x v="0"/>
    <s v="CUST-1348"/>
    <s v="Travel Organizer"/>
    <x v="2"/>
    <n v="30.61"/>
    <n v="72.45"/>
    <n v="72.45"/>
    <n v="3.6225000000000005"/>
    <n v="68.827500000000001"/>
    <n v="30.61"/>
    <n v="38.217500000000001"/>
    <n v="68.827500000000001"/>
    <n v="38.217500000000001"/>
  </r>
  <r>
    <s v="ORD-000215"/>
    <x v="109"/>
    <s v="SKU-0012"/>
    <n v="4"/>
    <n v="81.14"/>
    <n v="0.1"/>
    <n v="0"/>
    <x v="0"/>
    <x v="4"/>
    <s v="Small Business"/>
    <x v="0"/>
    <s v="CUST-1321"/>
    <s v="Portable Blender"/>
    <x v="1"/>
    <n v="34.53"/>
    <n v="81.14"/>
    <n v="324.56"/>
    <n v="32.456000000000003"/>
    <n v="292.10399999999998"/>
    <n v="138.12"/>
    <n v="153.98399999999998"/>
    <n v="292.10399999999998"/>
    <n v="153.98399999999998"/>
  </r>
  <r>
    <s v="ORD-000249"/>
    <x v="109"/>
    <s v="SKU-0026"/>
    <n v="2"/>
    <n v="41.81"/>
    <n v="0.05"/>
    <n v="0"/>
    <x v="2"/>
    <x v="2"/>
    <s v="Corporate"/>
    <x v="0"/>
    <s v="CUST-1070"/>
    <s v="Resistance Band Kit"/>
    <x v="3"/>
    <n v="22.64"/>
    <n v="41.81"/>
    <n v="83.62"/>
    <n v="4.181"/>
    <n v="79.439000000000007"/>
    <n v="45.28"/>
    <n v="34.159000000000006"/>
    <n v="79.439000000000007"/>
    <n v="34.159000000000006"/>
  </r>
  <r>
    <s v="ORD-000365"/>
    <x v="109"/>
    <s v="SKU-0035"/>
    <n v="2"/>
    <n v="26.35"/>
    <n v="0.1"/>
    <n v="0"/>
    <x v="0"/>
    <x v="2"/>
    <s v="Consumer"/>
    <x v="0"/>
    <s v="CUST-1183"/>
    <s v="Massage Ball"/>
    <x v="3"/>
    <n v="13.28"/>
    <n v="26.35"/>
    <n v="52.7"/>
    <n v="5.2700000000000005"/>
    <n v="47.43"/>
    <n v="26.56"/>
    <n v="20.87"/>
    <n v="47.43"/>
    <n v="20.87"/>
  </r>
  <r>
    <s v="ORD-000426"/>
    <x v="109"/>
    <s v="SKU-0023"/>
    <n v="2"/>
    <n v="48.12"/>
    <n v="0"/>
    <n v="6.99"/>
    <x v="0"/>
    <x v="4"/>
    <s v="Corporate"/>
    <x v="0"/>
    <s v="CUST-1559"/>
    <s v="Mini Projector"/>
    <x v="0"/>
    <n v="23.26"/>
    <n v="48.12"/>
    <n v="96.24"/>
    <n v="0"/>
    <n v="96.24"/>
    <n v="46.52"/>
    <n v="49.719999999999992"/>
    <n v="96.24"/>
    <n v="49.719999999999992"/>
  </r>
  <r>
    <s v="ORD-000904"/>
    <x v="109"/>
    <s v="SKU-0024"/>
    <n v="1"/>
    <n v="87.66"/>
    <n v="0"/>
    <n v="0"/>
    <x v="2"/>
    <x v="3"/>
    <s v="Consumer"/>
    <x v="0"/>
    <s v="CUST-1403"/>
    <s v="Phone Charging Dock"/>
    <x v="0"/>
    <n v="40.340000000000003"/>
    <n v="87.66"/>
    <n v="87.66"/>
    <n v="0"/>
    <n v="87.66"/>
    <n v="40.340000000000003"/>
    <n v="47.319999999999993"/>
    <n v="87.66"/>
    <n v="47.319999999999993"/>
  </r>
  <r>
    <s v="ORD-000930"/>
    <x v="109"/>
    <s v="SKU-0035"/>
    <n v="5"/>
    <n v="26.35"/>
    <n v="0.05"/>
    <n v="9.99"/>
    <x v="1"/>
    <x v="2"/>
    <s v="Small Business"/>
    <x v="0"/>
    <s v="CUST-1480"/>
    <s v="Massage Ball"/>
    <x v="3"/>
    <n v="13.28"/>
    <n v="26.35"/>
    <n v="131.75"/>
    <n v="6.5875000000000004"/>
    <n v="125.16249999999999"/>
    <n v="66.399999999999991"/>
    <n v="58.762500000000003"/>
    <n v="125.16249999999999"/>
    <n v="58.762500000000003"/>
  </r>
  <r>
    <s v="ORD-001227"/>
    <x v="109"/>
    <s v="SKU-0039"/>
    <n v="1"/>
    <n v="12.74"/>
    <n v="0.05"/>
    <n v="0"/>
    <x v="1"/>
    <x v="4"/>
    <s v="Consumer"/>
    <x v="0"/>
    <s v="CUST-1021"/>
    <s v="Desk Organizer"/>
    <x v="4"/>
    <n v="5.81"/>
    <n v="12.74"/>
    <n v="12.74"/>
    <n v="0.63700000000000001"/>
    <n v="12.103"/>
    <n v="5.81"/>
    <n v="6.2930000000000001"/>
    <n v="12.103"/>
    <n v="6.2930000000000001"/>
  </r>
  <r>
    <s v="ORD-001572"/>
    <x v="109"/>
    <s v="SKU-0001"/>
    <n v="8"/>
    <n v="31.13"/>
    <n v="0.1"/>
    <n v="6.99"/>
    <x v="1"/>
    <x v="2"/>
    <s v="Corporate"/>
    <x v="0"/>
    <s v="CUST-1341"/>
    <s v="Ceramic Dinnerware Set"/>
    <x v="1"/>
    <n v="13.79"/>
    <n v="31.13"/>
    <n v="249.04"/>
    <n v="24.904"/>
    <n v="224.136"/>
    <n v="110.32"/>
    <n v="113.816"/>
    <n v="224.136"/>
    <n v="113.816"/>
  </r>
  <r>
    <s v="ORD-001792"/>
    <x v="109"/>
    <s v="SKU-0014"/>
    <n v="1"/>
    <n v="74.41"/>
    <n v="0"/>
    <n v="0"/>
    <x v="2"/>
    <x v="2"/>
    <s v="Small Business"/>
    <x v="0"/>
    <s v="CUST-1557"/>
    <s v="USB-C Charging Cable"/>
    <x v="0"/>
    <n v="33.549999999999997"/>
    <n v="74.41"/>
    <n v="74.41"/>
    <n v="0"/>
    <n v="74.41"/>
    <n v="33.549999999999997"/>
    <n v="40.86"/>
    <n v="74.41"/>
    <n v="40.86"/>
  </r>
  <r>
    <s v="ORD-002085"/>
    <x v="109"/>
    <s v="SKU-0051"/>
    <n v="1"/>
    <n v="50.46"/>
    <n v="0"/>
    <n v="6.99"/>
    <x v="0"/>
    <x v="3"/>
    <s v="Small Business"/>
    <x v="0"/>
    <s v="CUST-1040"/>
    <s v="Compact Umbrella"/>
    <x v="2"/>
    <n v="23.03"/>
    <n v="50.46"/>
    <n v="50.46"/>
    <n v="0"/>
    <n v="50.46"/>
    <n v="23.03"/>
    <n v="27.43"/>
    <n v="50.46"/>
    <n v="27.43"/>
  </r>
  <r>
    <s v="ORD-000041"/>
    <x v="110"/>
    <s v="SKU-0028"/>
    <n v="1"/>
    <n v="29.71"/>
    <n v="0.05"/>
    <n v="0"/>
    <x v="1"/>
    <x v="1"/>
    <s v="Consumer"/>
    <x v="1"/>
    <s v="CUST-1365"/>
    <s v="Jump Rope"/>
    <x v="3"/>
    <n v="17.55"/>
    <n v="29.71"/>
    <n v="29.71"/>
    <n v="1.4855"/>
    <n v="28.224499999999999"/>
    <n v="17.55"/>
    <n v="10.674499999999998"/>
    <n v="0"/>
    <n v="0"/>
  </r>
  <r>
    <s v="ORD-000309"/>
    <x v="110"/>
    <s v="SKU-0016"/>
    <n v="2"/>
    <n v="17.66"/>
    <n v="0"/>
    <n v="0"/>
    <x v="2"/>
    <x v="3"/>
    <s v="Small Business"/>
    <x v="1"/>
    <s v="CUST-1071"/>
    <s v="Laptop Stand"/>
    <x v="0"/>
    <n v="11.93"/>
    <n v="17.66"/>
    <n v="35.32"/>
    <n v="0"/>
    <n v="35.32"/>
    <n v="23.86"/>
    <n v="11.46"/>
    <n v="0"/>
    <n v="0"/>
  </r>
  <r>
    <s v="ORD-000439"/>
    <x v="110"/>
    <s v="SKU-0034"/>
    <n v="1"/>
    <n v="53.25"/>
    <n v="0"/>
    <n v="6.99"/>
    <x v="2"/>
    <x v="2"/>
    <s v="Consumer"/>
    <x v="1"/>
    <s v="CUST-1529"/>
    <s v="Gym Duffel Bag"/>
    <x v="3"/>
    <n v="22.11"/>
    <n v="53.25"/>
    <n v="53.25"/>
    <n v="0"/>
    <n v="53.25"/>
    <n v="22.11"/>
    <n v="31.14"/>
    <n v="0"/>
    <n v="0"/>
  </r>
  <r>
    <s v="ORD-000554"/>
    <x v="110"/>
    <s v="SKU-0010"/>
    <n v="2"/>
    <n v="20.7"/>
    <n v="0"/>
    <n v="0"/>
    <x v="1"/>
    <x v="1"/>
    <s v="Consumer"/>
    <x v="0"/>
    <s v="CUST-1037"/>
    <s v="Throw Blanket"/>
    <x v="1"/>
    <n v="8.5299999999999994"/>
    <n v="20.7"/>
    <n v="41.4"/>
    <n v="0"/>
    <n v="41.4"/>
    <n v="17.059999999999999"/>
    <n v="24.34"/>
    <n v="41.4"/>
    <n v="24.34"/>
  </r>
  <r>
    <s v="ORD-001283"/>
    <x v="110"/>
    <s v="SKU-0057"/>
    <n v="1"/>
    <n v="60.42"/>
    <n v="0"/>
    <n v="4.99"/>
    <x v="2"/>
    <x v="4"/>
    <s v="Consumer"/>
    <x v="0"/>
    <s v="CUST-1336"/>
    <s v="Crossbody Bag"/>
    <x v="2"/>
    <n v="25.69"/>
    <n v="60.42"/>
    <n v="60.42"/>
    <n v="0"/>
    <n v="60.42"/>
    <n v="25.69"/>
    <n v="34.730000000000004"/>
    <n v="60.42"/>
    <n v="34.730000000000004"/>
  </r>
  <r>
    <s v="ORD-002032"/>
    <x v="110"/>
    <s v="SKU-0010"/>
    <n v="8"/>
    <n v="20.7"/>
    <n v="0"/>
    <n v="6.99"/>
    <x v="1"/>
    <x v="4"/>
    <s v="Corporate"/>
    <x v="0"/>
    <s v="CUST-1396"/>
    <s v="Throw Blanket"/>
    <x v="1"/>
    <n v="8.5299999999999994"/>
    <n v="20.7"/>
    <n v="165.6"/>
    <n v="0"/>
    <n v="165.6"/>
    <n v="68.239999999999995"/>
    <n v="97.36"/>
    <n v="165.6"/>
    <n v="97.36"/>
  </r>
  <r>
    <s v="ORD-002148"/>
    <x v="110"/>
    <s v="SKU-0043"/>
    <n v="2"/>
    <n v="39.21"/>
    <n v="0.15"/>
    <n v="0"/>
    <x v="0"/>
    <x v="4"/>
    <s v="Small Business"/>
    <x v="0"/>
    <s v="CUST-1387"/>
    <s v="Ergonomic Wrist Rest"/>
    <x v="4"/>
    <n v="19.66"/>
    <n v="39.21"/>
    <n v="78.42"/>
    <n v="11.763"/>
    <n v="66.656999999999996"/>
    <n v="39.32"/>
    <n v="27.336999999999996"/>
    <n v="66.656999999999996"/>
    <n v="27.336999999999996"/>
  </r>
  <r>
    <s v="ORD-002431"/>
    <x v="110"/>
    <s v="SKU-0043"/>
    <n v="6"/>
    <n v="39.21"/>
    <n v="0.15"/>
    <n v="0"/>
    <x v="1"/>
    <x v="2"/>
    <s v="Corporate"/>
    <x v="0"/>
    <s v="CUST-1398"/>
    <s v="Ergonomic Wrist Rest"/>
    <x v="4"/>
    <n v="19.66"/>
    <n v="39.21"/>
    <n v="235.26"/>
    <n v="35.288999999999994"/>
    <n v="199.971"/>
    <n v="117.96000000000001"/>
    <n v="82.010999999999996"/>
    <n v="199.971"/>
    <n v="82.010999999999996"/>
  </r>
  <r>
    <s v="ORD-002494"/>
    <x v="110"/>
    <s v="SKU-0057"/>
    <n v="2"/>
    <n v="60.42"/>
    <n v="0.05"/>
    <n v="4.99"/>
    <x v="1"/>
    <x v="1"/>
    <s v="Corporate"/>
    <x v="0"/>
    <s v="CUST-1508"/>
    <s v="Crossbody Bag"/>
    <x v="2"/>
    <n v="25.69"/>
    <n v="60.42"/>
    <n v="120.84"/>
    <n v="6.0420000000000007"/>
    <n v="114.798"/>
    <n v="51.38"/>
    <n v="63.417999999999999"/>
    <n v="114.798"/>
    <n v="63.417999999999999"/>
  </r>
  <r>
    <s v="ORD-000082"/>
    <x v="111"/>
    <s v="SKU-0041"/>
    <n v="4"/>
    <n v="76.3"/>
    <n v="0.05"/>
    <n v="0"/>
    <x v="1"/>
    <x v="2"/>
    <s v="Consumer"/>
    <x v="0"/>
    <s v="CUST-1587"/>
    <s v="Whiteboard Planner"/>
    <x v="4"/>
    <n v="33.700000000000003"/>
    <n v="76.3"/>
    <n v="305.2"/>
    <n v="15.26"/>
    <n v="289.94"/>
    <n v="134.80000000000001"/>
    <n v="155.13999999999999"/>
    <n v="289.94"/>
    <n v="155.13999999999999"/>
  </r>
  <r>
    <s v="ORD-000254"/>
    <x v="111"/>
    <s v="SKU-0009"/>
    <n v="1"/>
    <n v="79.31"/>
    <n v="0"/>
    <n v="9.99"/>
    <x v="1"/>
    <x v="1"/>
    <s v="Corporate"/>
    <x v="0"/>
    <s v="CUST-1531"/>
    <s v="Storage Bin Set"/>
    <x v="1"/>
    <n v="36.44"/>
    <n v="79.31"/>
    <n v="79.31"/>
    <n v="0"/>
    <n v="79.31"/>
    <n v="36.44"/>
    <n v="42.870000000000005"/>
    <n v="79.31"/>
    <n v="42.870000000000005"/>
  </r>
  <r>
    <s v="ORD-000348"/>
    <x v="111"/>
    <s v="SKU-0058"/>
    <n v="4"/>
    <n v="11.57"/>
    <n v="0.15"/>
    <n v="4.99"/>
    <x v="1"/>
    <x v="3"/>
    <s v="Consumer"/>
    <x v="0"/>
    <s v="CUST-1070"/>
    <s v="Card Wallet"/>
    <x v="2"/>
    <n v="6.42"/>
    <n v="11.57"/>
    <n v="46.28"/>
    <n v="6.9420000000000002"/>
    <n v="39.338000000000001"/>
    <n v="25.68"/>
    <n v="13.658000000000001"/>
    <n v="39.338000000000001"/>
    <n v="13.658000000000001"/>
  </r>
  <r>
    <s v="ORD-001010"/>
    <x v="111"/>
    <s v="SKU-0054"/>
    <n v="5"/>
    <n v="72.45"/>
    <n v="0"/>
    <n v="0"/>
    <x v="0"/>
    <x v="2"/>
    <s v="Small Business"/>
    <x v="0"/>
    <s v="CUST-1394"/>
    <s v="Travel Organizer"/>
    <x v="2"/>
    <n v="30.61"/>
    <n v="72.45"/>
    <n v="362.25"/>
    <n v="0"/>
    <n v="362.25"/>
    <n v="153.05000000000001"/>
    <n v="209.2"/>
    <n v="362.25"/>
    <n v="209.2"/>
  </r>
  <r>
    <s v="ORD-001185"/>
    <x v="111"/>
    <s v="SKU-0042"/>
    <n v="1"/>
    <n v="50.17"/>
    <n v="0.1"/>
    <n v="4.99"/>
    <x v="0"/>
    <x v="3"/>
    <s v="Corporate"/>
    <x v="0"/>
    <s v="CUST-1473"/>
    <s v="Document Folder Set"/>
    <x v="4"/>
    <n v="28.8"/>
    <n v="50.17"/>
    <n v="50.17"/>
    <n v="5.0170000000000003"/>
    <n v="45.152999999999999"/>
    <n v="28.8"/>
    <n v="16.352999999999998"/>
    <n v="45.152999999999999"/>
    <n v="16.352999999999998"/>
  </r>
  <r>
    <s v="ORD-001983"/>
    <x v="111"/>
    <s v="SKU-0025"/>
    <n v="2"/>
    <n v="30.89"/>
    <n v="0.15"/>
    <n v="9.99"/>
    <x v="0"/>
    <x v="0"/>
    <s v="Corporate"/>
    <x v="0"/>
    <s v="CUST-1443"/>
    <s v="Yoga Mat"/>
    <x v="3"/>
    <n v="13.41"/>
    <n v="30.89"/>
    <n v="61.78"/>
    <n v="9.2669999999999995"/>
    <n v="52.513000000000005"/>
    <n v="26.82"/>
    <n v="25.693000000000005"/>
    <n v="52.513000000000005"/>
    <n v="25.693000000000005"/>
  </r>
  <r>
    <s v="ORD-001987"/>
    <x v="111"/>
    <s v="SKU-0059"/>
    <n v="2"/>
    <n v="31.55"/>
    <n v="0.05"/>
    <n v="0"/>
    <x v="2"/>
    <x v="0"/>
    <s v="Consumer"/>
    <x v="1"/>
    <s v="CUST-1188"/>
    <s v="Packing Cubes"/>
    <x v="2"/>
    <n v="18.04"/>
    <n v="31.55"/>
    <n v="63.1"/>
    <n v="3.1550000000000002"/>
    <n v="59.945"/>
    <n v="36.08"/>
    <n v="23.865000000000002"/>
    <n v="0"/>
    <n v="0"/>
  </r>
  <r>
    <s v="ORD-000389"/>
    <x v="112"/>
    <s v="SKU-0035"/>
    <n v="2"/>
    <n v="26.35"/>
    <n v="0.1"/>
    <n v="0"/>
    <x v="1"/>
    <x v="4"/>
    <s v="Corporate"/>
    <x v="0"/>
    <s v="CUST-1349"/>
    <s v="Massage Ball"/>
    <x v="3"/>
    <n v="13.28"/>
    <n v="26.35"/>
    <n v="52.7"/>
    <n v="5.2700000000000005"/>
    <n v="47.43"/>
    <n v="26.56"/>
    <n v="20.87"/>
    <n v="47.43"/>
    <n v="20.87"/>
  </r>
  <r>
    <s v="ORD-000544"/>
    <x v="112"/>
    <s v="SKU-0020"/>
    <n v="1"/>
    <n v="85.27"/>
    <n v="0.15"/>
    <n v="0"/>
    <x v="0"/>
    <x v="1"/>
    <s v="Small Business"/>
    <x v="0"/>
    <s v="CUST-1341"/>
    <s v="Mechanical Keyboard"/>
    <x v="0"/>
    <n v="43.46"/>
    <n v="85.27"/>
    <n v="85.27"/>
    <n v="12.7905"/>
    <n v="72.479500000000002"/>
    <n v="43.46"/>
    <n v="29.019500000000001"/>
    <n v="72.479500000000002"/>
    <n v="29.019500000000001"/>
  </r>
  <r>
    <s v="ORD-001268"/>
    <x v="112"/>
    <s v="SKU-0008"/>
    <n v="1"/>
    <n v="30.29"/>
    <n v="0.1"/>
    <n v="6.99"/>
    <x v="2"/>
    <x v="4"/>
    <s v="Corporate"/>
    <x v="0"/>
    <s v="CUST-1492"/>
    <s v="LED Desk Lamp"/>
    <x v="1"/>
    <n v="13.1"/>
    <n v="30.29"/>
    <n v="30.29"/>
    <n v="3.0289999999999999"/>
    <n v="27.260999999999999"/>
    <n v="13.1"/>
    <n v="14.161"/>
    <n v="27.260999999999999"/>
    <n v="14.161"/>
  </r>
  <r>
    <s v="ORD-001675"/>
    <x v="112"/>
    <s v="SKU-0053"/>
    <n v="4"/>
    <n v="80.63"/>
    <n v="0"/>
    <n v="6.99"/>
    <x v="0"/>
    <x v="2"/>
    <s v="Small Business"/>
    <x v="0"/>
    <s v="CUST-1096"/>
    <s v="Reusable Lunch Bag"/>
    <x v="2"/>
    <n v="44.56"/>
    <n v="80.63"/>
    <n v="322.52"/>
    <n v="0"/>
    <n v="322.52"/>
    <n v="178.24"/>
    <n v="144.27999999999997"/>
    <n v="322.52"/>
    <n v="144.27999999999997"/>
  </r>
  <r>
    <s v="ORD-001722"/>
    <x v="112"/>
    <s v="SKU-0030"/>
    <n v="1"/>
    <n v="44.98"/>
    <n v="0"/>
    <n v="0"/>
    <x v="1"/>
    <x v="3"/>
    <s v="Corporate"/>
    <x v="2"/>
    <s v="CUST-1465"/>
    <s v="Workout Gloves"/>
    <x v="3"/>
    <n v="23.48"/>
    <n v="44.98"/>
    <n v="44.98"/>
    <n v="0"/>
    <n v="44.98"/>
    <n v="23.48"/>
    <n v="21.499999999999996"/>
    <n v="0"/>
    <n v="0"/>
  </r>
  <r>
    <s v="ORD-002313"/>
    <x v="112"/>
    <s v="SKU-0046"/>
    <n v="1"/>
    <n v="44.59"/>
    <n v="0"/>
    <n v="4.99"/>
    <x v="1"/>
    <x v="1"/>
    <s v="Corporate"/>
    <x v="0"/>
    <s v="CUST-1336"/>
    <s v="Desktop Calculator"/>
    <x v="4"/>
    <n v="19.489999999999998"/>
    <n v="44.59"/>
    <n v="44.59"/>
    <n v="0"/>
    <n v="44.59"/>
    <n v="19.489999999999998"/>
    <n v="25.100000000000005"/>
    <n v="44.59"/>
    <n v="25.100000000000005"/>
  </r>
  <r>
    <s v="ORD-000207"/>
    <x v="113"/>
    <s v="SKU-0048"/>
    <n v="2"/>
    <n v="12.2"/>
    <n v="0"/>
    <n v="9.99"/>
    <x v="2"/>
    <x v="3"/>
    <s v="Small Business"/>
    <x v="0"/>
    <s v="CUST-1354"/>
    <s v="Index Card Pack"/>
    <x v="4"/>
    <n v="7.14"/>
    <n v="12.2"/>
    <n v="24.4"/>
    <n v="0"/>
    <n v="24.4"/>
    <n v="14.28"/>
    <n v="10.119999999999999"/>
    <n v="24.4"/>
    <n v="10.119999999999999"/>
  </r>
  <r>
    <s v="ORD-000252"/>
    <x v="113"/>
    <s v="SKU-0005"/>
    <n v="2"/>
    <n v="55.2"/>
    <n v="0.1"/>
    <n v="0"/>
    <x v="2"/>
    <x v="4"/>
    <s v="Corporate"/>
    <x v="0"/>
    <s v="CUST-1401"/>
    <s v="Glass Food Containers"/>
    <x v="1"/>
    <n v="25.85"/>
    <n v="55.2"/>
    <n v="110.4"/>
    <n v="11.040000000000001"/>
    <n v="99.36"/>
    <n v="51.7"/>
    <n v="47.66"/>
    <n v="99.36"/>
    <n v="47.66"/>
  </r>
  <r>
    <s v="ORD-000553"/>
    <x v="113"/>
    <s v="SKU-0051"/>
    <n v="2"/>
    <n v="50.46"/>
    <n v="0"/>
    <n v="0"/>
    <x v="2"/>
    <x v="3"/>
    <s v="Consumer"/>
    <x v="0"/>
    <s v="CUST-1535"/>
    <s v="Compact Umbrella"/>
    <x v="2"/>
    <n v="23.03"/>
    <n v="50.46"/>
    <n v="100.92"/>
    <n v="0"/>
    <n v="100.92"/>
    <n v="46.06"/>
    <n v="54.86"/>
    <n v="100.92"/>
    <n v="54.86"/>
  </r>
  <r>
    <s v="ORD-000834"/>
    <x v="113"/>
    <s v="SKU-0041"/>
    <n v="5"/>
    <n v="76.3"/>
    <n v="0.1"/>
    <n v="4.99"/>
    <x v="1"/>
    <x v="0"/>
    <s v="Small Business"/>
    <x v="0"/>
    <s v="CUST-1082"/>
    <s v="Whiteboard Planner"/>
    <x v="4"/>
    <n v="33.700000000000003"/>
    <n v="76.3"/>
    <n v="381.5"/>
    <n v="38.15"/>
    <n v="343.35"/>
    <n v="168.5"/>
    <n v="174.85000000000002"/>
    <n v="343.35"/>
    <n v="174.85000000000002"/>
  </r>
  <r>
    <s v="ORD-001540"/>
    <x v="113"/>
    <s v="SKU-0059"/>
    <n v="3"/>
    <n v="31.55"/>
    <n v="0"/>
    <n v="4.99"/>
    <x v="1"/>
    <x v="4"/>
    <s v="Consumer"/>
    <x v="0"/>
    <s v="CUST-1063"/>
    <s v="Packing Cubes"/>
    <x v="2"/>
    <n v="18.04"/>
    <n v="31.55"/>
    <n v="94.65"/>
    <n v="0"/>
    <n v="94.65"/>
    <n v="54.12"/>
    <n v="40.530000000000008"/>
    <n v="94.65"/>
    <n v="40.530000000000008"/>
  </r>
  <r>
    <s v="ORD-001631"/>
    <x v="113"/>
    <s v="SKU-0037"/>
    <n v="2"/>
    <n v="25.18"/>
    <n v="0.05"/>
    <n v="4.99"/>
    <x v="2"/>
    <x v="4"/>
    <s v="Consumer"/>
    <x v="0"/>
    <s v="CUST-1562"/>
    <s v="Notebook 3-Pack"/>
    <x v="4"/>
    <n v="13.85"/>
    <n v="25.18"/>
    <n v="50.36"/>
    <n v="2.5180000000000002"/>
    <n v="47.841999999999999"/>
    <n v="27.7"/>
    <n v="20.141999999999999"/>
    <n v="47.841999999999999"/>
    <n v="20.141999999999999"/>
  </r>
  <r>
    <s v="ORD-002280"/>
    <x v="113"/>
    <s v="SKU-0048"/>
    <n v="3"/>
    <n v="12.2"/>
    <n v="0"/>
    <n v="9.99"/>
    <x v="1"/>
    <x v="1"/>
    <s v="Small Business"/>
    <x v="0"/>
    <s v="CUST-1104"/>
    <s v="Index Card Pack"/>
    <x v="4"/>
    <n v="7.14"/>
    <n v="12.2"/>
    <n v="36.599999999999994"/>
    <n v="0"/>
    <n v="36.599999999999994"/>
    <n v="21.419999999999998"/>
    <n v="15.179999999999996"/>
    <n v="36.599999999999994"/>
    <n v="15.179999999999996"/>
  </r>
  <r>
    <s v="ORD-000118"/>
    <x v="114"/>
    <s v="SKU-0056"/>
    <n v="2"/>
    <n v="77.760000000000005"/>
    <n v="0.15"/>
    <n v="0"/>
    <x v="2"/>
    <x v="3"/>
    <s v="Consumer"/>
    <x v="0"/>
    <s v="CUST-1451"/>
    <s v="Keychain Set"/>
    <x v="2"/>
    <n v="44.67"/>
    <n v="77.760000000000005"/>
    <n v="155.52000000000001"/>
    <n v="23.327999999999999"/>
    <n v="132.19200000000001"/>
    <n v="89.34"/>
    <n v="42.852000000000004"/>
    <n v="132.19200000000001"/>
    <n v="42.852000000000004"/>
  </r>
  <r>
    <s v="ORD-001015"/>
    <x v="114"/>
    <s v="SKU-0031"/>
    <n v="2"/>
    <n v="74.72"/>
    <n v="0.05"/>
    <n v="0"/>
    <x v="2"/>
    <x v="1"/>
    <s v="Small Business"/>
    <x v="0"/>
    <s v="CUST-1139"/>
    <s v="Fitness Tracker Strap"/>
    <x v="3"/>
    <n v="36.28"/>
    <n v="74.72"/>
    <n v="149.44"/>
    <n v="7.4720000000000004"/>
    <n v="141.96799999999999"/>
    <n v="72.56"/>
    <n v="69.407999999999987"/>
    <n v="141.96799999999999"/>
    <n v="69.407999999999987"/>
  </r>
  <r>
    <s v="ORD-001070"/>
    <x v="114"/>
    <s v="SKU-0019"/>
    <n v="1"/>
    <n v="29.49"/>
    <n v="0"/>
    <n v="9.99"/>
    <x v="1"/>
    <x v="1"/>
    <s v="Corporate"/>
    <x v="0"/>
    <s v="CUST-1331"/>
    <s v="Webcam HD"/>
    <x v="0"/>
    <n v="13.03"/>
    <n v="29.49"/>
    <n v="29.49"/>
    <n v="0"/>
    <n v="29.49"/>
    <n v="13.03"/>
    <n v="16.46"/>
    <n v="29.49"/>
    <n v="16.46"/>
  </r>
  <r>
    <s v="ORD-001381"/>
    <x v="114"/>
    <s v="SKU-0020"/>
    <n v="6"/>
    <n v="85.27"/>
    <n v="0"/>
    <n v="9.99"/>
    <x v="2"/>
    <x v="2"/>
    <s v="Corporate"/>
    <x v="0"/>
    <s v="CUST-1266"/>
    <s v="Mechanical Keyboard"/>
    <x v="0"/>
    <n v="43.46"/>
    <n v="85.27"/>
    <n v="511.62"/>
    <n v="0"/>
    <n v="511.62"/>
    <n v="260.76"/>
    <n v="250.86"/>
    <n v="511.62"/>
    <n v="250.86"/>
  </r>
  <r>
    <s v="ORD-002445"/>
    <x v="114"/>
    <s v="SKU-0023"/>
    <n v="1"/>
    <n v="48.12"/>
    <n v="0.15"/>
    <n v="0"/>
    <x v="0"/>
    <x v="4"/>
    <s v="Small Business"/>
    <x v="0"/>
    <s v="CUST-1299"/>
    <s v="Mini Projector"/>
    <x v="0"/>
    <n v="23.26"/>
    <n v="48.12"/>
    <n v="48.12"/>
    <n v="7.2179999999999991"/>
    <n v="40.902000000000001"/>
    <n v="23.26"/>
    <n v="17.641999999999999"/>
    <n v="40.902000000000001"/>
    <n v="17.641999999999999"/>
  </r>
  <r>
    <s v="ORD-000754"/>
    <x v="115"/>
    <s v="SKU-0053"/>
    <n v="2"/>
    <n v="80.63"/>
    <n v="0.15"/>
    <n v="0"/>
    <x v="2"/>
    <x v="2"/>
    <s v="Corporate"/>
    <x v="1"/>
    <s v="CUST-1246"/>
    <s v="Reusable Lunch Bag"/>
    <x v="2"/>
    <n v="44.56"/>
    <n v="80.63"/>
    <n v="161.26"/>
    <n v="24.188999999999997"/>
    <n v="137.071"/>
    <n v="89.12"/>
    <n v="47.950999999999993"/>
    <n v="0"/>
    <n v="0"/>
  </r>
  <r>
    <s v="ORD-001465"/>
    <x v="115"/>
    <s v="SKU-0025"/>
    <n v="1"/>
    <n v="30.89"/>
    <n v="0"/>
    <n v="9.99"/>
    <x v="0"/>
    <x v="1"/>
    <s v="Consumer"/>
    <x v="0"/>
    <s v="CUST-1459"/>
    <s v="Yoga Mat"/>
    <x v="3"/>
    <n v="13.41"/>
    <n v="30.89"/>
    <n v="30.89"/>
    <n v="0"/>
    <n v="30.89"/>
    <n v="13.41"/>
    <n v="17.48"/>
    <n v="30.89"/>
    <n v="17.48"/>
  </r>
  <r>
    <s v="ORD-002417"/>
    <x v="115"/>
    <s v="SKU-0013"/>
    <n v="1"/>
    <n v="46.87"/>
    <n v="0"/>
    <n v="4.99"/>
    <x v="2"/>
    <x v="4"/>
    <s v="Consumer"/>
    <x v="0"/>
    <s v="CUST-1238"/>
    <s v="Wireless Earbuds"/>
    <x v="0"/>
    <n v="21.33"/>
    <n v="46.87"/>
    <n v="46.87"/>
    <n v="0"/>
    <n v="46.87"/>
    <n v="21.33"/>
    <n v="25.54"/>
    <n v="46.87"/>
    <n v="25.54"/>
  </r>
  <r>
    <s v="ORD-000125"/>
    <x v="116"/>
    <s v="SKU-0002"/>
    <n v="8"/>
    <n v="73.180000000000007"/>
    <n v="0.05"/>
    <n v="0"/>
    <x v="1"/>
    <x v="2"/>
    <s v="Small Business"/>
    <x v="0"/>
    <s v="CUST-1202"/>
    <s v="Insulated Water Bottle"/>
    <x v="1"/>
    <n v="37"/>
    <n v="73.180000000000007"/>
    <n v="585.44000000000005"/>
    <n v="29.272000000000006"/>
    <n v="556.16800000000001"/>
    <n v="296"/>
    <n v="260.16800000000001"/>
    <n v="556.16800000000001"/>
    <n v="260.16800000000001"/>
  </r>
  <r>
    <s v="ORD-000216"/>
    <x v="116"/>
    <s v="SKU-0004"/>
    <n v="2"/>
    <n v="23.84"/>
    <n v="0.15"/>
    <n v="6.99"/>
    <x v="0"/>
    <x v="3"/>
    <s v="Corporate"/>
    <x v="1"/>
    <s v="CUST-1072"/>
    <s v="Bamboo Cutting Board"/>
    <x v="1"/>
    <n v="11.55"/>
    <n v="23.84"/>
    <n v="47.68"/>
    <n v="7.1520000000000001"/>
    <n v="40.527999999999999"/>
    <n v="23.1"/>
    <n v="17.427999999999997"/>
    <n v="0"/>
    <n v="0"/>
  </r>
  <r>
    <s v="ORD-000239"/>
    <x v="116"/>
    <s v="SKU-0036"/>
    <n v="1"/>
    <n v="56"/>
    <n v="0.1"/>
    <n v="4.99"/>
    <x v="0"/>
    <x v="2"/>
    <s v="Consumer"/>
    <x v="0"/>
    <s v="CUST-1097"/>
    <s v="Stretching Strap"/>
    <x v="3"/>
    <n v="37.14"/>
    <n v="56"/>
    <n v="56"/>
    <n v="5.6000000000000005"/>
    <n v="50.4"/>
    <n v="37.14"/>
    <n v="13.259999999999998"/>
    <n v="50.4"/>
    <n v="13.259999999999998"/>
  </r>
  <r>
    <s v="ORD-000890"/>
    <x v="116"/>
    <s v="SKU-0005"/>
    <n v="3"/>
    <n v="55.2"/>
    <n v="0"/>
    <n v="0"/>
    <x v="0"/>
    <x v="2"/>
    <s v="Corporate"/>
    <x v="0"/>
    <s v="CUST-1114"/>
    <s v="Glass Food Containers"/>
    <x v="1"/>
    <n v="25.85"/>
    <n v="55.2"/>
    <n v="165.60000000000002"/>
    <n v="0"/>
    <n v="165.60000000000002"/>
    <n v="77.550000000000011"/>
    <n v="88.050000000000011"/>
    <n v="165.60000000000002"/>
    <n v="88.050000000000011"/>
  </r>
  <r>
    <s v="ORD-001309"/>
    <x v="116"/>
    <s v="SKU-0033"/>
    <n v="2"/>
    <n v="72.08"/>
    <n v="0.15"/>
    <n v="4.99"/>
    <x v="0"/>
    <x v="4"/>
    <s v="Consumer"/>
    <x v="0"/>
    <s v="CUST-1457"/>
    <s v="Training Cone Set"/>
    <x v="3"/>
    <n v="45"/>
    <n v="72.08"/>
    <n v="144.16"/>
    <n v="21.623999999999999"/>
    <n v="122.536"/>
    <n v="90"/>
    <n v="32.536000000000001"/>
    <n v="122.536"/>
    <n v="32.536000000000001"/>
  </r>
  <r>
    <s v="ORD-001403"/>
    <x v="116"/>
    <s v="SKU-0035"/>
    <n v="2"/>
    <n v="26.35"/>
    <n v="0"/>
    <n v="4.99"/>
    <x v="2"/>
    <x v="0"/>
    <s v="Corporate"/>
    <x v="0"/>
    <s v="CUST-1547"/>
    <s v="Massage Ball"/>
    <x v="3"/>
    <n v="13.28"/>
    <n v="26.35"/>
    <n v="52.7"/>
    <n v="0"/>
    <n v="52.7"/>
    <n v="26.56"/>
    <n v="26.140000000000004"/>
    <n v="52.7"/>
    <n v="26.140000000000004"/>
  </r>
  <r>
    <s v="ORD-002255"/>
    <x v="116"/>
    <s v="SKU-0006"/>
    <n v="2"/>
    <n v="47.77"/>
    <n v="0"/>
    <n v="0"/>
    <x v="1"/>
    <x v="2"/>
    <s v="Small Business"/>
    <x v="0"/>
    <s v="CUST-1578"/>
    <s v="Kitchen Scale"/>
    <x v="1"/>
    <n v="21.34"/>
    <n v="47.77"/>
    <n v="95.54"/>
    <n v="0"/>
    <n v="95.54"/>
    <n v="42.68"/>
    <n v="52.860000000000007"/>
    <n v="95.54"/>
    <n v="52.860000000000007"/>
  </r>
  <r>
    <s v="ORD-002437"/>
    <x v="116"/>
    <s v="SKU-0023"/>
    <n v="1"/>
    <n v="48.12"/>
    <n v="0.1"/>
    <n v="6.99"/>
    <x v="0"/>
    <x v="2"/>
    <s v="Consumer"/>
    <x v="0"/>
    <s v="CUST-1458"/>
    <s v="Mini Projector"/>
    <x v="0"/>
    <n v="23.26"/>
    <n v="48.12"/>
    <n v="48.12"/>
    <n v="4.8120000000000003"/>
    <n v="43.308"/>
    <n v="23.26"/>
    <n v="20.047999999999998"/>
    <n v="43.308"/>
    <n v="20.047999999999998"/>
  </r>
  <r>
    <s v="ORD-000306"/>
    <x v="117"/>
    <s v="SKU-0050"/>
    <n v="4"/>
    <n v="39.19"/>
    <n v="0"/>
    <n v="0"/>
    <x v="2"/>
    <x v="1"/>
    <s v="Consumer"/>
    <x v="0"/>
    <s v="CUST-1337"/>
    <s v="Travel Backpack"/>
    <x v="2"/>
    <n v="18.54"/>
    <n v="39.19"/>
    <n v="156.76"/>
    <n v="0"/>
    <n v="156.76"/>
    <n v="74.16"/>
    <n v="82.6"/>
    <n v="156.76"/>
    <n v="82.6"/>
  </r>
  <r>
    <s v="ORD-000584"/>
    <x v="117"/>
    <s v="SKU-0033"/>
    <n v="1"/>
    <n v="72.08"/>
    <n v="0"/>
    <n v="9.99"/>
    <x v="0"/>
    <x v="0"/>
    <s v="Small Business"/>
    <x v="0"/>
    <s v="CUST-1446"/>
    <s v="Training Cone Set"/>
    <x v="3"/>
    <n v="45"/>
    <n v="72.08"/>
    <n v="72.08"/>
    <n v="0"/>
    <n v="72.08"/>
    <n v="45"/>
    <n v="27.08"/>
    <n v="72.08"/>
    <n v="27.08"/>
  </r>
  <r>
    <s v="ORD-000719"/>
    <x v="117"/>
    <s v="SKU-0019"/>
    <n v="2"/>
    <n v="29.49"/>
    <n v="0.1"/>
    <n v="6.99"/>
    <x v="0"/>
    <x v="2"/>
    <s v="Corporate"/>
    <x v="0"/>
    <s v="CUST-1524"/>
    <s v="Webcam HD"/>
    <x v="0"/>
    <n v="13.03"/>
    <n v="29.49"/>
    <n v="58.98"/>
    <n v="5.8979999999999997"/>
    <n v="53.081999999999994"/>
    <n v="26.06"/>
    <n v="27.021999999999995"/>
    <n v="53.081999999999994"/>
    <n v="27.021999999999995"/>
  </r>
  <r>
    <s v="ORD-000783"/>
    <x v="117"/>
    <s v="SKU-0015"/>
    <n v="1"/>
    <n v="26.72"/>
    <n v="0.05"/>
    <n v="6.99"/>
    <x v="2"/>
    <x v="3"/>
    <s v="Corporate"/>
    <x v="0"/>
    <s v="CUST-1075"/>
    <s v="Bluetooth Speaker"/>
    <x v="0"/>
    <n v="14.4"/>
    <n v="26.72"/>
    <n v="26.72"/>
    <n v="1.3360000000000001"/>
    <n v="25.384"/>
    <n v="14.4"/>
    <n v="10.984"/>
    <n v="25.384"/>
    <n v="10.984"/>
  </r>
  <r>
    <s v="ORD-002007"/>
    <x v="117"/>
    <s v="SKU-0044"/>
    <n v="2"/>
    <n v="63.29"/>
    <n v="0.15"/>
    <n v="9.99"/>
    <x v="2"/>
    <x v="1"/>
    <s v="Small Business"/>
    <x v="0"/>
    <s v="CUST-1398"/>
    <s v="Monitor Riser"/>
    <x v="4"/>
    <n v="41.46"/>
    <n v="63.29"/>
    <n v="126.58"/>
    <n v="18.986999999999998"/>
    <n v="107.593"/>
    <n v="82.92"/>
    <n v="24.673000000000002"/>
    <n v="107.593"/>
    <n v="24.673000000000002"/>
  </r>
  <r>
    <s v="ORD-002070"/>
    <x v="117"/>
    <s v="SKU-0033"/>
    <n v="1"/>
    <n v="72.08"/>
    <n v="0"/>
    <n v="9.99"/>
    <x v="1"/>
    <x v="3"/>
    <s v="Consumer"/>
    <x v="0"/>
    <s v="CUST-1179"/>
    <s v="Training Cone Set"/>
    <x v="3"/>
    <n v="45"/>
    <n v="72.08"/>
    <n v="72.08"/>
    <n v="0"/>
    <n v="72.08"/>
    <n v="45"/>
    <n v="27.08"/>
    <n v="72.08"/>
    <n v="27.08"/>
  </r>
  <r>
    <s v="ORD-002345"/>
    <x v="117"/>
    <s v="SKU-0024"/>
    <n v="3"/>
    <n v="87.66"/>
    <n v="0.1"/>
    <n v="0"/>
    <x v="2"/>
    <x v="1"/>
    <s v="Corporate"/>
    <x v="0"/>
    <s v="CUST-1246"/>
    <s v="Phone Charging Dock"/>
    <x v="0"/>
    <n v="40.340000000000003"/>
    <n v="87.66"/>
    <n v="262.98"/>
    <n v="26.298000000000002"/>
    <n v="236.68200000000002"/>
    <n v="121.02000000000001"/>
    <n v="115.66200000000001"/>
    <n v="236.68200000000002"/>
    <n v="115.66200000000001"/>
  </r>
  <r>
    <s v="ORD-000304"/>
    <x v="118"/>
    <s v="SKU-0025"/>
    <n v="5"/>
    <n v="30.89"/>
    <n v="0"/>
    <n v="9.99"/>
    <x v="2"/>
    <x v="1"/>
    <s v="Corporate"/>
    <x v="0"/>
    <s v="CUST-1066"/>
    <s v="Yoga Mat"/>
    <x v="3"/>
    <n v="13.41"/>
    <n v="30.89"/>
    <n v="154.44999999999999"/>
    <n v="0"/>
    <n v="154.44999999999999"/>
    <n v="67.05"/>
    <n v="87.399999999999991"/>
    <n v="154.44999999999999"/>
    <n v="87.399999999999991"/>
  </r>
  <r>
    <s v="ORD-000771"/>
    <x v="118"/>
    <s v="SKU-0046"/>
    <n v="2"/>
    <n v="44.59"/>
    <n v="0"/>
    <n v="0"/>
    <x v="0"/>
    <x v="0"/>
    <s v="Small Business"/>
    <x v="0"/>
    <s v="CUST-1453"/>
    <s v="Desktop Calculator"/>
    <x v="4"/>
    <n v="19.489999999999998"/>
    <n v="44.59"/>
    <n v="89.18"/>
    <n v="0"/>
    <n v="89.18"/>
    <n v="38.979999999999997"/>
    <n v="50.20000000000001"/>
    <n v="89.18"/>
    <n v="50.20000000000001"/>
  </r>
  <r>
    <s v="ORD-001673"/>
    <x v="118"/>
    <s v="SKU-0050"/>
    <n v="2"/>
    <n v="39.19"/>
    <n v="0.1"/>
    <n v="0"/>
    <x v="1"/>
    <x v="2"/>
    <s v="Small Business"/>
    <x v="0"/>
    <s v="CUST-1335"/>
    <s v="Travel Backpack"/>
    <x v="2"/>
    <n v="18.54"/>
    <n v="39.19"/>
    <n v="78.38"/>
    <n v="7.8380000000000001"/>
    <n v="70.542000000000002"/>
    <n v="37.08"/>
    <n v="33.462000000000003"/>
    <n v="70.542000000000002"/>
    <n v="33.462000000000003"/>
  </r>
  <r>
    <s v="ORD-001752"/>
    <x v="118"/>
    <s v="SKU-0004"/>
    <n v="1"/>
    <n v="23.84"/>
    <n v="0"/>
    <n v="0"/>
    <x v="1"/>
    <x v="4"/>
    <s v="Consumer"/>
    <x v="0"/>
    <s v="CUST-1045"/>
    <s v="Bamboo Cutting Board"/>
    <x v="1"/>
    <n v="11.55"/>
    <n v="23.84"/>
    <n v="23.84"/>
    <n v="0"/>
    <n v="23.84"/>
    <n v="11.55"/>
    <n v="12.29"/>
    <n v="23.84"/>
    <n v="12.29"/>
  </r>
  <r>
    <s v="ORD-001789"/>
    <x v="118"/>
    <s v="SKU-0037"/>
    <n v="2"/>
    <n v="25.18"/>
    <n v="0.05"/>
    <n v="0"/>
    <x v="0"/>
    <x v="1"/>
    <s v="Consumer"/>
    <x v="0"/>
    <s v="CUST-1149"/>
    <s v="Notebook 3-Pack"/>
    <x v="4"/>
    <n v="13.85"/>
    <n v="25.18"/>
    <n v="50.36"/>
    <n v="2.5180000000000002"/>
    <n v="47.841999999999999"/>
    <n v="27.7"/>
    <n v="20.141999999999999"/>
    <n v="47.841999999999999"/>
    <n v="20.141999999999999"/>
  </r>
  <r>
    <s v="ORD-001849"/>
    <x v="118"/>
    <s v="SKU-0001"/>
    <n v="3"/>
    <n v="31.13"/>
    <n v="0.1"/>
    <n v="0"/>
    <x v="1"/>
    <x v="0"/>
    <s v="Corporate"/>
    <x v="0"/>
    <s v="CUST-1358"/>
    <s v="Ceramic Dinnerware Set"/>
    <x v="1"/>
    <n v="13.79"/>
    <n v="31.13"/>
    <n v="93.39"/>
    <n v="9.3390000000000004"/>
    <n v="84.051000000000002"/>
    <n v="41.37"/>
    <n v="42.681000000000004"/>
    <n v="84.051000000000002"/>
    <n v="42.681000000000004"/>
  </r>
  <r>
    <s v="ORD-000888"/>
    <x v="119"/>
    <s v="SKU-0006"/>
    <n v="3"/>
    <n v="47.77"/>
    <n v="0"/>
    <n v="0"/>
    <x v="2"/>
    <x v="1"/>
    <s v="Consumer"/>
    <x v="0"/>
    <s v="CUST-1425"/>
    <s v="Kitchen Scale"/>
    <x v="1"/>
    <n v="21.34"/>
    <n v="47.77"/>
    <n v="143.31"/>
    <n v="0"/>
    <n v="143.31"/>
    <n v="64.02"/>
    <n v="79.290000000000006"/>
    <n v="143.31"/>
    <n v="79.290000000000006"/>
  </r>
  <r>
    <s v="ORD-001783"/>
    <x v="119"/>
    <s v="SKU-0049"/>
    <n v="1"/>
    <n v="93.35"/>
    <n v="0.1"/>
    <n v="0"/>
    <x v="2"/>
    <x v="4"/>
    <s v="Consumer"/>
    <x v="0"/>
    <s v="CUST-1191"/>
    <s v="Canvas Tote Bag"/>
    <x v="2"/>
    <n v="39.76"/>
    <n v="93.35"/>
    <n v="93.35"/>
    <n v="9.3349999999999991"/>
    <n v="84.015000000000001"/>
    <n v="39.76"/>
    <n v="44.255000000000003"/>
    <n v="84.015000000000001"/>
    <n v="44.255000000000003"/>
  </r>
  <r>
    <s v="ORD-002041"/>
    <x v="119"/>
    <s v="SKU-0042"/>
    <n v="4"/>
    <n v="50.17"/>
    <n v="0"/>
    <n v="0"/>
    <x v="1"/>
    <x v="2"/>
    <s v="Consumer"/>
    <x v="0"/>
    <s v="CUST-1166"/>
    <s v="Document Folder Set"/>
    <x v="4"/>
    <n v="28.8"/>
    <n v="50.17"/>
    <n v="200.68"/>
    <n v="0"/>
    <n v="200.68"/>
    <n v="115.2"/>
    <n v="85.48"/>
    <n v="200.68"/>
    <n v="85.48"/>
  </r>
  <r>
    <s v="ORD-002470"/>
    <x v="119"/>
    <s v="SKU-0048"/>
    <n v="3"/>
    <n v="12.2"/>
    <n v="0"/>
    <n v="4.99"/>
    <x v="2"/>
    <x v="0"/>
    <s v="Small Business"/>
    <x v="0"/>
    <s v="CUST-1426"/>
    <s v="Index Card Pack"/>
    <x v="4"/>
    <n v="7.14"/>
    <n v="12.2"/>
    <n v="36.599999999999994"/>
    <n v="0"/>
    <n v="36.599999999999994"/>
    <n v="21.419999999999998"/>
    <n v="15.179999999999996"/>
    <n v="36.599999999999994"/>
    <n v="15.179999999999996"/>
  </r>
  <r>
    <s v="ORD-000138"/>
    <x v="120"/>
    <s v="SKU-0057"/>
    <n v="8"/>
    <n v="60.42"/>
    <n v="0.05"/>
    <n v="0"/>
    <x v="0"/>
    <x v="4"/>
    <s v="Corporate"/>
    <x v="0"/>
    <s v="CUST-1152"/>
    <s v="Crossbody Bag"/>
    <x v="2"/>
    <n v="25.69"/>
    <n v="60.42"/>
    <n v="483.36"/>
    <n v="24.168000000000003"/>
    <n v="459.19200000000001"/>
    <n v="205.52"/>
    <n v="253.672"/>
    <n v="459.19200000000001"/>
    <n v="253.672"/>
  </r>
  <r>
    <s v="ORD-000407"/>
    <x v="120"/>
    <s v="SKU-0005"/>
    <n v="1"/>
    <n v="55.2"/>
    <n v="0.05"/>
    <n v="0"/>
    <x v="0"/>
    <x v="3"/>
    <s v="Corporate"/>
    <x v="0"/>
    <s v="CUST-1114"/>
    <s v="Glass Food Containers"/>
    <x v="1"/>
    <n v="25.85"/>
    <n v="55.2"/>
    <n v="55.2"/>
    <n v="2.7600000000000002"/>
    <n v="52.440000000000005"/>
    <n v="25.85"/>
    <n v="26.590000000000003"/>
    <n v="52.440000000000005"/>
    <n v="26.590000000000003"/>
  </r>
  <r>
    <s v="ORD-000603"/>
    <x v="120"/>
    <s v="SKU-0011"/>
    <n v="5"/>
    <n v="49.34"/>
    <n v="0"/>
    <n v="0"/>
    <x v="2"/>
    <x v="0"/>
    <s v="Consumer"/>
    <x v="0"/>
    <s v="CUST-1585"/>
    <s v="French Press"/>
    <x v="1"/>
    <n v="24.06"/>
    <n v="49.34"/>
    <n v="246.70000000000002"/>
    <n v="0"/>
    <n v="246.70000000000002"/>
    <n v="120.3"/>
    <n v="126.40000000000002"/>
    <n v="246.70000000000002"/>
    <n v="126.40000000000002"/>
  </r>
  <r>
    <s v="ORD-001901"/>
    <x v="120"/>
    <s v="SKU-0024"/>
    <n v="1"/>
    <n v="87.66"/>
    <n v="0"/>
    <n v="0"/>
    <x v="0"/>
    <x v="4"/>
    <s v="Small Business"/>
    <x v="0"/>
    <s v="CUST-1396"/>
    <s v="Phone Charging Dock"/>
    <x v="0"/>
    <n v="40.340000000000003"/>
    <n v="87.66"/>
    <n v="87.66"/>
    <n v="0"/>
    <n v="87.66"/>
    <n v="40.340000000000003"/>
    <n v="47.319999999999993"/>
    <n v="87.66"/>
    <n v="47.319999999999993"/>
  </r>
  <r>
    <s v="ORD-000036"/>
    <x v="121"/>
    <s v="SKU-0003"/>
    <n v="1"/>
    <n v="11.23"/>
    <n v="0"/>
    <n v="0"/>
    <x v="1"/>
    <x v="2"/>
    <s v="Corporate"/>
    <x v="0"/>
    <s v="CUST-1123"/>
    <s v="Nonstick Skillet"/>
    <x v="1"/>
    <n v="6.46"/>
    <n v="11.23"/>
    <n v="11.23"/>
    <n v="0"/>
    <n v="11.23"/>
    <n v="6.46"/>
    <n v="4.7700000000000005"/>
    <n v="11.23"/>
    <n v="4.7700000000000005"/>
  </r>
  <r>
    <s v="ORD-000140"/>
    <x v="121"/>
    <s v="SKU-0046"/>
    <n v="2"/>
    <n v="44.59"/>
    <n v="0"/>
    <n v="0"/>
    <x v="2"/>
    <x v="0"/>
    <s v="Consumer"/>
    <x v="0"/>
    <s v="CUST-1063"/>
    <s v="Desktop Calculator"/>
    <x v="4"/>
    <n v="19.489999999999998"/>
    <n v="44.59"/>
    <n v="89.18"/>
    <n v="0"/>
    <n v="89.18"/>
    <n v="38.979999999999997"/>
    <n v="50.20000000000001"/>
    <n v="89.18"/>
    <n v="50.20000000000001"/>
  </r>
  <r>
    <s v="ORD-001050"/>
    <x v="121"/>
    <s v="SKU-0006"/>
    <n v="2"/>
    <n v="47.77"/>
    <n v="0"/>
    <n v="0"/>
    <x v="1"/>
    <x v="4"/>
    <s v="Small Business"/>
    <x v="1"/>
    <s v="CUST-1495"/>
    <s v="Kitchen Scale"/>
    <x v="1"/>
    <n v="21.34"/>
    <n v="47.77"/>
    <n v="95.54"/>
    <n v="0"/>
    <n v="95.54"/>
    <n v="42.68"/>
    <n v="52.860000000000007"/>
    <n v="0"/>
    <n v="0"/>
  </r>
  <r>
    <s v="ORD-001145"/>
    <x v="121"/>
    <s v="SKU-0005"/>
    <n v="3"/>
    <n v="55.2"/>
    <n v="0"/>
    <n v="0"/>
    <x v="0"/>
    <x v="1"/>
    <s v="Consumer"/>
    <x v="0"/>
    <s v="CUST-1191"/>
    <s v="Glass Food Containers"/>
    <x v="1"/>
    <n v="25.85"/>
    <n v="55.2"/>
    <n v="165.60000000000002"/>
    <n v="0"/>
    <n v="165.60000000000002"/>
    <n v="77.550000000000011"/>
    <n v="88.050000000000011"/>
    <n v="165.60000000000002"/>
    <n v="88.050000000000011"/>
  </r>
  <r>
    <s v="ORD-001346"/>
    <x v="121"/>
    <s v="SKU-0015"/>
    <n v="1"/>
    <n v="26.72"/>
    <n v="0.05"/>
    <n v="0"/>
    <x v="1"/>
    <x v="0"/>
    <s v="Corporate"/>
    <x v="0"/>
    <s v="CUST-1256"/>
    <s v="Bluetooth Speaker"/>
    <x v="0"/>
    <n v="14.4"/>
    <n v="26.72"/>
    <n v="26.72"/>
    <n v="1.3360000000000001"/>
    <n v="25.384"/>
    <n v="14.4"/>
    <n v="10.984"/>
    <n v="25.384"/>
    <n v="10.984"/>
  </r>
  <r>
    <s v="ORD-001549"/>
    <x v="121"/>
    <s v="SKU-0005"/>
    <n v="1"/>
    <n v="55.2"/>
    <n v="0.1"/>
    <n v="4.99"/>
    <x v="2"/>
    <x v="3"/>
    <s v="Corporate"/>
    <x v="0"/>
    <s v="CUST-1387"/>
    <s v="Glass Food Containers"/>
    <x v="1"/>
    <n v="25.85"/>
    <n v="55.2"/>
    <n v="55.2"/>
    <n v="5.5200000000000005"/>
    <n v="49.68"/>
    <n v="25.85"/>
    <n v="23.83"/>
    <n v="49.68"/>
    <n v="23.83"/>
  </r>
  <r>
    <s v="ORD-001981"/>
    <x v="121"/>
    <s v="SKU-0051"/>
    <n v="1"/>
    <n v="50.46"/>
    <n v="0.05"/>
    <n v="0"/>
    <x v="2"/>
    <x v="4"/>
    <s v="Corporate"/>
    <x v="0"/>
    <s v="CUST-1322"/>
    <s v="Compact Umbrella"/>
    <x v="2"/>
    <n v="23.03"/>
    <n v="50.46"/>
    <n v="50.46"/>
    <n v="2.5230000000000001"/>
    <n v="47.936999999999998"/>
    <n v="23.03"/>
    <n v="24.906999999999996"/>
    <n v="47.936999999999998"/>
    <n v="24.906999999999996"/>
  </r>
  <r>
    <s v="ORD-002072"/>
    <x v="121"/>
    <s v="SKU-0024"/>
    <n v="4"/>
    <n v="87.66"/>
    <n v="0"/>
    <n v="0"/>
    <x v="0"/>
    <x v="2"/>
    <s v="Small Business"/>
    <x v="0"/>
    <s v="CUST-1453"/>
    <s v="Phone Charging Dock"/>
    <x v="0"/>
    <n v="40.340000000000003"/>
    <n v="87.66"/>
    <n v="350.64"/>
    <n v="0"/>
    <n v="350.64"/>
    <n v="161.36000000000001"/>
    <n v="189.27999999999997"/>
    <n v="350.64"/>
    <n v="189.27999999999997"/>
  </r>
  <r>
    <s v="ORD-000113"/>
    <x v="122"/>
    <s v="SKU-0029"/>
    <n v="1"/>
    <n v="79.47"/>
    <n v="0"/>
    <n v="6.99"/>
    <x v="0"/>
    <x v="0"/>
    <s v="Corporate"/>
    <x v="1"/>
    <s v="CUST-1254"/>
    <s v="Adjustable Dumbbell"/>
    <x v="3"/>
    <n v="38"/>
    <n v="79.47"/>
    <n v="79.47"/>
    <n v="0"/>
    <n v="79.47"/>
    <n v="38"/>
    <n v="41.47"/>
    <n v="0"/>
    <n v="0"/>
  </r>
  <r>
    <s v="ORD-000929"/>
    <x v="122"/>
    <s v="SKU-0039"/>
    <n v="1"/>
    <n v="12.74"/>
    <n v="0"/>
    <n v="4.99"/>
    <x v="0"/>
    <x v="1"/>
    <s v="Corporate"/>
    <x v="0"/>
    <s v="CUST-1478"/>
    <s v="Desk Organizer"/>
    <x v="4"/>
    <n v="5.81"/>
    <n v="12.74"/>
    <n v="12.74"/>
    <n v="0"/>
    <n v="12.74"/>
    <n v="5.81"/>
    <n v="6.9300000000000006"/>
    <n v="12.74"/>
    <n v="6.9300000000000006"/>
  </r>
  <r>
    <s v="ORD-001390"/>
    <x v="122"/>
    <s v="SKU-0013"/>
    <n v="4"/>
    <n v="46.87"/>
    <n v="0"/>
    <n v="0"/>
    <x v="0"/>
    <x v="4"/>
    <s v="Consumer"/>
    <x v="0"/>
    <s v="CUST-1286"/>
    <s v="Wireless Earbuds"/>
    <x v="0"/>
    <n v="21.33"/>
    <n v="46.87"/>
    <n v="187.48"/>
    <n v="0"/>
    <n v="187.48"/>
    <n v="85.32"/>
    <n v="102.16"/>
    <n v="187.48"/>
    <n v="102.16"/>
  </r>
  <r>
    <s v="ORD-001516"/>
    <x v="122"/>
    <s v="SKU-0056"/>
    <n v="1"/>
    <n v="77.760000000000005"/>
    <n v="0.1"/>
    <n v="6.99"/>
    <x v="2"/>
    <x v="0"/>
    <s v="Corporate"/>
    <x v="0"/>
    <s v="CUST-1470"/>
    <s v="Keychain Set"/>
    <x v="2"/>
    <n v="44.67"/>
    <n v="77.760000000000005"/>
    <n v="77.760000000000005"/>
    <n v="7.7760000000000007"/>
    <n v="69.984000000000009"/>
    <n v="44.67"/>
    <n v="25.314000000000007"/>
    <n v="69.984000000000009"/>
    <n v="25.314000000000007"/>
  </r>
  <r>
    <s v="ORD-001670"/>
    <x v="122"/>
    <s v="SKU-0040"/>
    <n v="3"/>
    <n v="30.05"/>
    <n v="0"/>
    <n v="0"/>
    <x v="2"/>
    <x v="2"/>
    <s v="Corporate"/>
    <x v="0"/>
    <s v="CUST-1204"/>
    <s v="Laptop Sleeve"/>
    <x v="4"/>
    <n v="17.329999999999998"/>
    <n v="30.05"/>
    <n v="90.15"/>
    <n v="0"/>
    <n v="90.15"/>
    <n v="51.989999999999995"/>
    <n v="38.160000000000011"/>
    <n v="90.15"/>
    <n v="38.160000000000011"/>
  </r>
  <r>
    <s v="ORD-001751"/>
    <x v="122"/>
    <s v="SKU-0035"/>
    <n v="4"/>
    <n v="26.35"/>
    <n v="0"/>
    <n v="6.99"/>
    <x v="2"/>
    <x v="3"/>
    <s v="Consumer"/>
    <x v="0"/>
    <s v="CUST-1033"/>
    <s v="Massage Ball"/>
    <x v="3"/>
    <n v="13.28"/>
    <n v="26.35"/>
    <n v="105.4"/>
    <n v="0"/>
    <n v="105.4"/>
    <n v="53.12"/>
    <n v="52.280000000000008"/>
    <n v="105.4"/>
    <n v="52.280000000000008"/>
  </r>
  <r>
    <s v="ORD-001945"/>
    <x v="122"/>
    <s v="SKU-0048"/>
    <n v="2"/>
    <n v="12.2"/>
    <n v="0"/>
    <n v="6.99"/>
    <x v="1"/>
    <x v="4"/>
    <s v="Small Business"/>
    <x v="0"/>
    <s v="CUST-1216"/>
    <s v="Index Card Pack"/>
    <x v="4"/>
    <n v="7.14"/>
    <n v="12.2"/>
    <n v="24.4"/>
    <n v="0"/>
    <n v="24.4"/>
    <n v="14.28"/>
    <n v="10.119999999999999"/>
    <n v="24.4"/>
    <n v="10.119999999999999"/>
  </r>
  <r>
    <s v="ORD-002056"/>
    <x v="122"/>
    <s v="SKU-0058"/>
    <n v="1"/>
    <n v="11.57"/>
    <n v="0.1"/>
    <n v="6.99"/>
    <x v="2"/>
    <x v="4"/>
    <s v="Consumer"/>
    <x v="0"/>
    <s v="CUST-1307"/>
    <s v="Card Wallet"/>
    <x v="2"/>
    <n v="6.42"/>
    <n v="11.57"/>
    <n v="11.57"/>
    <n v="1.157"/>
    <n v="10.413"/>
    <n v="6.42"/>
    <n v="3.9930000000000003"/>
    <n v="10.413"/>
    <n v="3.9930000000000003"/>
  </r>
  <r>
    <s v="ORD-002087"/>
    <x v="122"/>
    <s v="SKU-0018"/>
    <n v="1"/>
    <n v="18.5"/>
    <n v="0.1"/>
    <n v="0"/>
    <x v="2"/>
    <x v="1"/>
    <s v="Corporate"/>
    <x v="0"/>
    <s v="CUST-1582"/>
    <s v="Portable Power Bank"/>
    <x v="0"/>
    <n v="7.75"/>
    <n v="18.5"/>
    <n v="18.5"/>
    <n v="1.85"/>
    <n v="16.649999999999999"/>
    <n v="7.75"/>
    <n v="8.8999999999999986"/>
    <n v="16.649999999999999"/>
    <n v="8.8999999999999986"/>
  </r>
  <r>
    <s v="ORD-000200"/>
    <x v="123"/>
    <s v="SKU-0049"/>
    <n v="1"/>
    <n v="93.35"/>
    <n v="0.1"/>
    <n v="4.99"/>
    <x v="0"/>
    <x v="4"/>
    <s v="Consumer"/>
    <x v="0"/>
    <s v="CUST-1214"/>
    <s v="Canvas Tote Bag"/>
    <x v="2"/>
    <n v="39.76"/>
    <n v="93.35"/>
    <n v="93.35"/>
    <n v="9.3349999999999991"/>
    <n v="84.015000000000001"/>
    <n v="39.76"/>
    <n v="44.255000000000003"/>
    <n v="84.015000000000001"/>
    <n v="44.255000000000003"/>
  </r>
  <r>
    <s v="ORD-001755"/>
    <x v="123"/>
    <s v="SKU-0002"/>
    <n v="4"/>
    <n v="73.180000000000007"/>
    <n v="0.05"/>
    <n v="4.99"/>
    <x v="1"/>
    <x v="2"/>
    <s v="Corporate"/>
    <x v="1"/>
    <s v="CUST-1135"/>
    <s v="Insulated Water Bottle"/>
    <x v="1"/>
    <n v="37"/>
    <n v="73.180000000000007"/>
    <n v="292.72000000000003"/>
    <n v="14.636000000000003"/>
    <n v="278.084"/>
    <n v="148"/>
    <n v="130.084"/>
    <n v="0"/>
    <n v="0"/>
  </r>
  <r>
    <s v="ORD-001863"/>
    <x v="123"/>
    <s v="SKU-0011"/>
    <n v="5"/>
    <n v="49.34"/>
    <n v="0.05"/>
    <n v="4.99"/>
    <x v="1"/>
    <x v="1"/>
    <s v="Small Business"/>
    <x v="0"/>
    <s v="CUST-1125"/>
    <s v="French Press"/>
    <x v="1"/>
    <n v="24.06"/>
    <n v="49.34"/>
    <n v="246.70000000000002"/>
    <n v="12.335000000000001"/>
    <n v="234.36500000000001"/>
    <n v="120.3"/>
    <n v="114.06500000000001"/>
    <n v="234.36500000000001"/>
    <n v="114.06500000000001"/>
  </r>
  <r>
    <s v="ORD-001973"/>
    <x v="123"/>
    <s v="SKU-0040"/>
    <n v="1"/>
    <n v="30.05"/>
    <n v="0.1"/>
    <n v="9.99"/>
    <x v="1"/>
    <x v="4"/>
    <s v="Corporate"/>
    <x v="0"/>
    <s v="CUST-1438"/>
    <s v="Laptop Sleeve"/>
    <x v="4"/>
    <n v="17.329999999999998"/>
    <n v="30.05"/>
    <n v="30.05"/>
    <n v="3.0050000000000003"/>
    <n v="27.045000000000002"/>
    <n v="17.329999999999998"/>
    <n v="9.7150000000000034"/>
    <n v="27.045000000000002"/>
    <n v="9.7150000000000034"/>
  </r>
  <r>
    <s v="ORD-002232"/>
    <x v="123"/>
    <s v="SKU-0025"/>
    <n v="5"/>
    <n v="30.89"/>
    <n v="0"/>
    <n v="6.99"/>
    <x v="0"/>
    <x v="4"/>
    <s v="Consumer"/>
    <x v="0"/>
    <s v="CUST-1496"/>
    <s v="Yoga Mat"/>
    <x v="3"/>
    <n v="13.41"/>
    <n v="30.89"/>
    <n v="154.44999999999999"/>
    <n v="0"/>
    <n v="154.44999999999999"/>
    <n v="67.05"/>
    <n v="87.399999999999991"/>
    <n v="154.44999999999999"/>
    <n v="87.399999999999991"/>
  </r>
  <r>
    <s v="ORD-000098"/>
    <x v="124"/>
    <s v="SKU-0042"/>
    <n v="1"/>
    <n v="50.17"/>
    <n v="0.15"/>
    <n v="6.99"/>
    <x v="0"/>
    <x v="3"/>
    <s v="Small Business"/>
    <x v="0"/>
    <s v="CUST-1343"/>
    <s v="Document Folder Set"/>
    <x v="4"/>
    <n v="28.8"/>
    <n v="50.17"/>
    <n v="50.17"/>
    <n v="7.5255000000000001"/>
    <n v="42.644500000000001"/>
    <n v="28.8"/>
    <n v="13.8445"/>
    <n v="42.644500000000001"/>
    <n v="13.8445"/>
  </r>
  <r>
    <s v="ORD-000673"/>
    <x v="125"/>
    <s v="SKU-0015"/>
    <n v="1"/>
    <n v="26.72"/>
    <n v="0.15"/>
    <n v="9.99"/>
    <x v="0"/>
    <x v="2"/>
    <s v="Consumer"/>
    <x v="0"/>
    <s v="CUST-1481"/>
    <s v="Bluetooth Speaker"/>
    <x v="0"/>
    <n v="14.4"/>
    <n v="26.72"/>
    <n v="26.72"/>
    <n v="4.008"/>
    <n v="22.712"/>
    <n v="14.4"/>
    <n v="8.3119999999999994"/>
    <n v="22.712"/>
    <n v="8.3119999999999994"/>
  </r>
  <r>
    <s v="ORD-001969"/>
    <x v="125"/>
    <s v="SKU-0049"/>
    <n v="1"/>
    <n v="93.35"/>
    <n v="0.05"/>
    <n v="0"/>
    <x v="2"/>
    <x v="3"/>
    <s v="Small Business"/>
    <x v="0"/>
    <s v="CUST-1076"/>
    <s v="Canvas Tote Bag"/>
    <x v="2"/>
    <n v="39.76"/>
    <n v="93.35"/>
    <n v="93.35"/>
    <n v="4.6674999999999995"/>
    <n v="88.68249999999999"/>
    <n v="39.76"/>
    <n v="48.922499999999992"/>
    <n v="88.68249999999999"/>
    <n v="48.922499999999992"/>
  </r>
  <r>
    <s v="ORD-002363"/>
    <x v="125"/>
    <s v="SKU-0051"/>
    <n v="3"/>
    <n v="50.46"/>
    <n v="0.05"/>
    <n v="4.99"/>
    <x v="1"/>
    <x v="2"/>
    <s v="Consumer"/>
    <x v="1"/>
    <s v="CUST-1093"/>
    <s v="Compact Umbrella"/>
    <x v="2"/>
    <n v="23.03"/>
    <n v="50.46"/>
    <n v="151.38"/>
    <n v="7.569"/>
    <n v="143.81100000000001"/>
    <n v="69.09"/>
    <n v="74.721000000000004"/>
    <n v="0"/>
    <n v="0"/>
  </r>
  <r>
    <s v="ORD-000045"/>
    <x v="126"/>
    <s v="SKU-0050"/>
    <n v="3"/>
    <n v="39.19"/>
    <n v="0.05"/>
    <n v="4.99"/>
    <x v="0"/>
    <x v="4"/>
    <s v="Consumer"/>
    <x v="0"/>
    <s v="CUST-1568"/>
    <s v="Travel Backpack"/>
    <x v="2"/>
    <n v="18.54"/>
    <n v="39.19"/>
    <n v="117.57"/>
    <n v="5.8784999999999998"/>
    <n v="111.69149999999999"/>
    <n v="55.62"/>
    <n v="56.071499999999993"/>
    <n v="111.69149999999999"/>
    <n v="56.071499999999993"/>
  </r>
  <r>
    <s v="ORD-000801"/>
    <x v="126"/>
    <s v="SKU-0027"/>
    <n v="5"/>
    <n v="33.65"/>
    <n v="0.05"/>
    <n v="0"/>
    <x v="0"/>
    <x v="1"/>
    <s v="Consumer"/>
    <x v="0"/>
    <s v="CUST-1280"/>
    <s v="Foam Roller"/>
    <x v="3"/>
    <n v="17.22"/>
    <n v="33.65"/>
    <n v="168.25"/>
    <n v="8.4124999999999996"/>
    <n v="159.83750000000001"/>
    <n v="86.1"/>
    <n v="73.737500000000011"/>
    <n v="159.83750000000001"/>
    <n v="73.737500000000011"/>
  </r>
  <r>
    <s v="ORD-001172"/>
    <x v="126"/>
    <s v="SKU-0029"/>
    <n v="2"/>
    <n v="79.47"/>
    <n v="0"/>
    <n v="9.99"/>
    <x v="0"/>
    <x v="2"/>
    <s v="Small Business"/>
    <x v="0"/>
    <s v="CUST-1488"/>
    <s v="Adjustable Dumbbell"/>
    <x v="3"/>
    <n v="38"/>
    <n v="79.47"/>
    <n v="158.94"/>
    <n v="0"/>
    <n v="158.94"/>
    <n v="76"/>
    <n v="82.94"/>
    <n v="158.94"/>
    <n v="82.94"/>
  </r>
  <r>
    <s v="ORD-001222"/>
    <x v="126"/>
    <s v="SKU-0057"/>
    <n v="4"/>
    <n v="60.42"/>
    <n v="0.2"/>
    <n v="4.99"/>
    <x v="2"/>
    <x v="1"/>
    <s v="Small Business"/>
    <x v="0"/>
    <s v="CUST-1391"/>
    <s v="Crossbody Bag"/>
    <x v="2"/>
    <n v="25.69"/>
    <n v="60.42"/>
    <n v="241.68"/>
    <n v="48.336000000000006"/>
    <n v="193.34399999999999"/>
    <n v="102.76"/>
    <n v="90.583999999999989"/>
    <n v="193.34399999999999"/>
    <n v="90.583999999999989"/>
  </r>
  <r>
    <s v="ORD-001705"/>
    <x v="126"/>
    <s v="SKU-0011"/>
    <n v="1"/>
    <n v="49.34"/>
    <n v="0.1"/>
    <n v="9.99"/>
    <x v="1"/>
    <x v="0"/>
    <s v="Corporate"/>
    <x v="0"/>
    <s v="CUST-1312"/>
    <s v="French Press"/>
    <x v="1"/>
    <n v="24.06"/>
    <n v="49.34"/>
    <n v="49.34"/>
    <n v="4.9340000000000011"/>
    <n v="44.406000000000006"/>
    <n v="24.06"/>
    <n v="20.346000000000007"/>
    <n v="44.406000000000006"/>
    <n v="20.346000000000007"/>
  </r>
  <r>
    <s v="ORD-001709"/>
    <x v="126"/>
    <s v="SKU-0046"/>
    <n v="1"/>
    <n v="44.59"/>
    <n v="0.1"/>
    <n v="0"/>
    <x v="1"/>
    <x v="0"/>
    <s v="Small Business"/>
    <x v="0"/>
    <s v="CUST-1046"/>
    <s v="Desktop Calculator"/>
    <x v="4"/>
    <n v="19.489999999999998"/>
    <n v="44.59"/>
    <n v="44.59"/>
    <n v="4.4590000000000005"/>
    <n v="40.131"/>
    <n v="19.489999999999998"/>
    <n v="20.641000000000002"/>
    <n v="40.131"/>
    <n v="20.641000000000002"/>
  </r>
  <r>
    <s v="ORD-002008"/>
    <x v="126"/>
    <s v="SKU-0031"/>
    <n v="2"/>
    <n v="74.72"/>
    <n v="0.1"/>
    <n v="4.99"/>
    <x v="0"/>
    <x v="3"/>
    <s v="Small Business"/>
    <x v="0"/>
    <s v="CUST-1130"/>
    <s v="Fitness Tracker Strap"/>
    <x v="3"/>
    <n v="36.28"/>
    <n v="74.72"/>
    <n v="149.44"/>
    <n v="14.944000000000001"/>
    <n v="134.49600000000001"/>
    <n v="72.56"/>
    <n v="61.936000000000007"/>
    <n v="134.49600000000001"/>
    <n v="61.936000000000007"/>
  </r>
  <r>
    <s v="ORD-000223"/>
    <x v="127"/>
    <s v="SKU-0035"/>
    <n v="4"/>
    <n v="26.35"/>
    <n v="0"/>
    <n v="0"/>
    <x v="1"/>
    <x v="0"/>
    <s v="Corporate"/>
    <x v="0"/>
    <s v="CUST-1376"/>
    <s v="Massage Ball"/>
    <x v="3"/>
    <n v="13.28"/>
    <n v="26.35"/>
    <n v="105.4"/>
    <n v="0"/>
    <n v="105.4"/>
    <n v="53.12"/>
    <n v="52.280000000000008"/>
    <n v="105.4"/>
    <n v="52.280000000000008"/>
  </r>
  <r>
    <s v="ORD-000718"/>
    <x v="127"/>
    <s v="SKU-0014"/>
    <n v="5"/>
    <n v="74.41"/>
    <n v="0"/>
    <n v="9.99"/>
    <x v="1"/>
    <x v="4"/>
    <s v="Consumer"/>
    <x v="0"/>
    <s v="CUST-1188"/>
    <s v="USB-C Charging Cable"/>
    <x v="0"/>
    <n v="33.549999999999997"/>
    <n v="74.41"/>
    <n v="372.04999999999995"/>
    <n v="0"/>
    <n v="372.04999999999995"/>
    <n v="167.75"/>
    <n v="204.29999999999995"/>
    <n v="372.04999999999995"/>
    <n v="204.29999999999995"/>
  </r>
  <r>
    <s v="ORD-000796"/>
    <x v="127"/>
    <s v="SKU-0058"/>
    <n v="3"/>
    <n v="11.57"/>
    <n v="0.15"/>
    <n v="4.99"/>
    <x v="1"/>
    <x v="0"/>
    <s v="Small Business"/>
    <x v="0"/>
    <s v="CUST-1254"/>
    <s v="Card Wallet"/>
    <x v="2"/>
    <n v="6.42"/>
    <n v="11.57"/>
    <n v="34.71"/>
    <n v="5.2065000000000001"/>
    <n v="29.503500000000003"/>
    <n v="19.259999999999998"/>
    <n v="10.243500000000004"/>
    <n v="29.503500000000003"/>
    <n v="10.243500000000004"/>
  </r>
  <r>
    <s v="ORD-001043"/>
    <x v="127"/>
    <s v="SKU-0023"/>
    <n v="2"/>
    <n v="48.12"/>
    <n v="0.1"/>
    <n v="9.99"/>
    <x v="0"/>
    <x v="4"/>
    <s v="Corporate"/>
    <x v="0"/>
    <s v="CUST-1465"/>
    <s v="Mini Projector"/>
    <x v="0"/>
    <n v="23.26"/>
    <n v="48.12"/>
    <n v="96.24"/>
    <n v="9.6240000000000006"/>
    <n v="86.616"/>
    <n v="46.52"/>
    <n v="40.095999999999997"/>
    <n v="86.616"/>
    <n v="40.095999999999997"/>
  </r>
  <r>
    <s v="ORD-001083"/>
    <x v="127"/>
    <s v="SKU-0055"/>
    <n v="5"/>
    <n v="11.86"/>
    <n v="0"/>
    <n v="0"/>
    <x v="1"/>
    <x v="3"/>
    <s v="Corporate"/>
    <x v="0"/>
    <s v="CUST-1373"/>
    <s v="Phone Case"/>
    <x v="2"/>
    <n v="4.93"/>
    <n v="11.86"/>
    <n v="59.3"/>
    <n v="0"/>
    <n v="59.3"/>
    <n v="24.65"/>
    <n v="34.65"/>
    <n v="59.3"/>
    <n v="34.65"/>
  </r>
  <r>
    <s v="ORD-001731"/>
    <x v="127"/>
    <s v="SKU-0033"/>
    <n v="2"/>
    <n v="72.08"/>
    <n v="0"/>
    <n v="9.99"/>
    <x v="2"/>
    <x v="3"/>
    <s v="Small Business"/>
    <x v="0"/>
    <s v="CUST-1179"/>
    <s v="Training Cone Set"/>
    <x v="3"/>
    <n v="45"/>
    <n v="72.08"/>
    <n v="144.16"/>
    <n v="0"/>
    <n v="144.16"/>
    <n v="90"/>
    <n v="54.16"/>
    <n v="144.16"/>
    <n v="54.16"/>
  </r>
  <r>
    <s v="ORD-001758"/>
    <x v="127"/>
    <s v="SKU-0046"/>
    <n v="1"/>
    <n v="44.59"/>
    <n v="0"/>
    <n v="4.99"/>
    <x v="1"/>
    <x v="1"/>
    <s v="Consumer"/>
    <x v="0"/>
    <s v="CUST-1570"/>
    <s v="Desktop Calculator"/>
    <x v="4"/>
    <n v="19.489999999999998"/>
    <n v="44.59"/>
    <n v="44.59"/>
    <n v="0"/>
    <n v="44.59"/>
    <n v="19.489999999999998"/>
    <n v="25.100000000000005"/>
    <n v="44.59"/>
    <n v="25.100000000000005"/>
  </r>
  <r>
    <s v="ORD-001906"/>
    <x v="127"/>
    <s v="SKU-0014"/>
    <n v="3"/>
    <n v="74.41"/>
    <n v="0"/>
    <n v="0"/>
    <x v="1"/>
    <x v="0"/>
    <s v="Corporate"/>
    <x v="0"/>
    <s v="CUST-1257"/>
    <s v="USB-C Charging Cable"/>
    <x v="0"/>
    <n v="33.549999999999997"/>
    <n v="74.41"/>
    <n v="223.23"/>
    <n v="0"/>
    <n v="223.23"/>
    <n v="100.64999999999999"/>
    <n v="122.58"/>
    <n v="223.23"/>
    <n v="122.58"/>
  </r>
  <r>
    <s v="ORD-002170"/>
    <x v="127"/>
    <s v="SKU-0060"/>
    <n v="1"/>
    <n v="54.93"/>
    <n v="0"/>
    <n v="0"/>
    <x v="1"/>
    <x v="1"/>
    <s v="Small Business"/>
    <x v="0"/>
    <s v="CUST-1382"/>
    <s v="Luggage Tag Set"/>
    <x v="2"/>
    <n v="31.07"/>
    <n v="54.93"/>
    <n v="54.93"/>
    <n v="0"/>
    <n v="54.93"/>
    <n v="31.07"/>
    <n v="23.86"/>
    <n v="54.93"/>
    <n v="23.86"/>
  </r>
  <r>
    <s v="ORD-002339"/>
    <x v="127"/>
    <s v="SKU-0023"/>
    <n v="1"/>
    <n v="48.12"/>
    <n v="0"/>
    <n v="6.99"/>
    <x v="1"/>
    <x v="2"/>
    <s v="Consumer"/>
    <x v="0"/>
    <s v="CUST-1434"/>
    <s v="Mini Projector"/>
    <x v="0"/>
    <n v="23.26"/>
    <n v="48.12"/>
    <n v="48.12"/>
    <n v="0"/>
    <n v="48.12"/>
    <n v="23.26"/>
    <n v="24.859999999999996"/>
    <n v="48.12"/>
    <n v="24.859999999999996"/>
  </r>
  <r>
    <s v="ORD-000162"/>
    <x v="128"/>
    <s v="SKU-0008"/>
    <n v="1"/>
    <n v="30.29"/>
    <n v="0"/>
    <n v="0"/>
    <x v="0"/>
    <x v="3"/>
    <s v="Small Business"/>
    <x v="1"/>
    <s v="CUST-1219"/>
    <s v="LED Desk Lamp"/>
    <x v="1"/>
    <n v="13.1"/>
    <n v="30.29"/>
    <n v="30.29"/>
    <n v="0"/>
    <n v="30.29"/>
    <n v="13.1"/>
    <n v="17.189999999999998"/>
    <n v="0"/>
    <n v="0"/>
  </r>
  <r>
    <s v="ORD-000253"/>
    <x v="128"/>
    <s v="SKU-0052"/>
    <n v="2"/>
    <n v="33.19"/>
    <n v="0"/>
    <n v="0"/>
    <x v="2"/>
    <x v="4"/>
    <s v="Corporate"/>
    <x v="0"/>
    <s v="CUST-1060"/>
    <s v="Sunglasses"/>
    <x v="2"/>
    <n v="18.73"/>
    <n v="33.19"/>
    <n v="66.38"/>
    <n v="0"/>
    <n v="66.38"/>
    <n v="37.46"/>
    <n v="28.919999999999995"/>
    <n v="66.38"/>
    <n v="28.919999999999995"/>
  </r>
  <r>
    <s v="ORD-001033"/>
    <x v="128"/>
    <s v="SKU-0021"/>
    <n v="3"/>
    <n v="23.94"/>
    <n v="0"/>
    <n v="4.99"/>
    <x v="2"/>
    <x v="0"/>
    <s v="Consumer"/>
    <x v="0"/>
    <s v="CUST-1194"/>
    <s v="Smart Plug 2-Pack"/>
    <x v="0"/>
    <n v="13.98"/>
    <n v="23.94"/>
    <n v="71.820000000000007"/>
    <n v="0"/>
    <n v="71.820000000000007"/>
    <n v="41.94"/>
    <n v="29.88000000000001"/>
    <n v="71.820000000000007"/>
    <n v="29.88000000000001"/>
  </r>
  <r>
    <s v="ORD-001457"/>
    <x v="128"/>
    <s v="SKU-0040"/>
    <n v="2"/>
    <n v="30.05"/>
    <n v="0"/>
    <n v="4.99"/>
    <x v="0"/>
    <x v="4"/>
    <s v="Small Business"/>
    <x v="0"/>
    <s v="CUST-1406"/>
    <s v="Laptop Sleeve"/>
    <x v="4"/>
    <n v="17.329999999999998"/>
    <n v="30.05"/>
    <n v="60.1"/>
    <n v="0"/>
    <n v="60.1"/>
    <n v="34.659999999999997"/>
    <n v="25.440000000000005"/>
    <n v="60.1"/>
    <n v="25.440000000000005"/>
  </r>
  <r>
    <s v="ORD-001474"/>
    <x v="128"/>
    <s v="SKU-0033"/>
    <n v="4"/>
    <n v="72.08"/>
    <n v="0"/>
    <n v="9.99"/>
    <x v="2"/>
    <x v="4"/>
    <s v="Small Business"/>
    <x v="0"/>
    <s v="CUST-1396"/>
    <s v="Training Cone Set"/>
    <x v="3"/>
    <n v="45"/>
    <n v="72.08"/>
    <n v="288.32"/>
    <n v="0"/>
    <n v="288.32"/>
    <n v="180"/>
    <n v="108.32"/>
    <n v="288.32"/>
    <n v="108.32"/>
  </r>
  <r>
    <s v="ORD-001765"/>
    <x v="128"/>
    <s v="SKU-0025"/>
    <n v="8"/>
    <n v="30.89"/>
    <n v="0.1"/>
    <n v="4.99"/>
    <x v="1"/>
    <x v="1"/>
    <s v="Consumer"/>
    <x v="2"/>
    <s v="CUST-1184"/>
    <s v="Yoga Mat"/>
    <x v="3"/>
    <n v="13.41"/>
    <n v="30.89"/>
    <n v="247.12"/>
    <n v="24.712000000000003"/>
    <n v="222.40800000000002"/>
    <n v="107.28"/>
    <n v="115.12800000000001"/>
    <n v="0"/>
    <n v="0"/>
  </r>
  <r>
    <s v="ORD-000009"/>
    <x v="129"/>
    <s v="SKU-0005"/>
    <n v="2"/>
    <n v="55.2"/>
    <n v="0.05"/>
    <n v="0"/>
    <x v="2"/>
    <x v="2"/>
    <s v="Corporate"/>
    <x v="0"/>
    <s v="CUST-1128"/>
    <s v="Glass Food Containers"/>
    <x v="1"/>
    <n v="25.85"/>
    <n v="55.2"/>
    <n v="110.4"/>
    <n v="5.5200000000000005"/>
    <n v="104.88000000000001"/>
    <n v="51.7"/>
    <n v="53.180000000000007"/>
    <n v="104.88000000000001"/>
    <n v="53.180000000000007"/>
  </r>
  <r>
    <s v="ORD-000031"/>
    <x v="129"/>
    <s v="SKU-0037"/>
    <n v="3"/>
    <n v="25.18"/>
    <n v="0.05"/>
    <n v="0"/>
    <x v="1"/>
    <x v="1"/>
    <s v="Consumer"/>
    <x v="0"/>
    <s v="CUST-1463"/>
    <s v="Notebook 3-Pack"/>
    <x v="4"/>
    <n v="13.85"/>
    <n v="25.18"/>
    <n v="75.539999999999992"/>
    <n v="3.7769999999999997"/>
    <n v="71.762999999999991"/>
    <n v="41.55"/>
    <n v="30.212999999999994"/>
    <n v="71.762999999999991"/>
    <n v="30.212999999999994"/>
  </r>
  <r>
    <s v="ORD-000161"/>
    <x v="129"/>
    <s v="SKU-0019"/>
    <n v="2"/>
    <n v="29.49"/>
    <n v="0.1"/>
    <n v="4.99"/>
    <x v="0"/>
    <x v="2"/>
    <s v="Small Business"/>
    <x v="0"/>
    <s v="CUST-1044"/>
    <s v="Webcam HD"/>
    <x v="0"/>
    <n v="13.03"/>
    <n v="29.49"/>
    <n v="58.98"/>
    <n v="5.8979999999999997"/>
    <n v="53.081999999999994"/>
    <n v="26.06"/>
    <n v="27.021999999999995"/>
    <n v="53.081999999999994"/>
    <n v="27.021999999999995"/>
  </r>
  <r>
    <s v="ORD-000354"/>
    <x v="129"/>
    <s v="SKU-0040"/>
    <n v="8"/>
    <n v="30.05"/>
    <n v="0.1"/>
    <n v="9.99"/>
    <x v="2"/>
    <x v="2"/>
    <s v="Consumer"/>
    <x v="0"/>
    <s v="CUST-1483"/>
    <s v="Laptop Sleeve"/>
    <x v="4"/>
    <n v="17.329999999999998"/>
    <n v="30.05"/>
    <n v="240.4"/>
    <n v="24.040000000000003"/>
    <n v="216.36"/>
    <n v="138.63999999999999"/>
    <n v="77.720000000000027"/>
    <n v="216.36"/>
    <n v="77.720000000000027"/>
  </r>
  <r>
    <s v="ORD-000404"/>
    <x v="129"/>
    <s v="SKU-0032"/>
    <n v="3"/>
    <n v="10.18"/>
    <n v="0"/>
    <n v="9.99"/>
    <x v="0"/>
    <x v="2"/>
    <s v="Consumer"/>
    <x v="0"/>
    <s v="CUST-1130"/>
    <s v="Kettlebell 15 lb"/>
    <x v="3"/>
    <n v="4.42"/>
    <n v="10.18"/>
    <n v="30.54"/>
    <n v="0"/>
    <n v="30.54"/>
    <n v="13.26"/>
    <n v="17.28"/>
    <n v="30.54"/>
    <n v="17.28"/>
  </r>
  <r>
    <s v="ORD-000820"/>
    <x v="129"/>
    <s v="SKU-0027"/>
    <n v="1"/>
    <n v="33.65"/>
    <n v="0"/>
    <n v="9.99"/>
    <x v="1"/>
    <x v="3"/>
    <s v="Consumer"/>
    <x v="0"/>
    <s v="CUST-1093"/>
    <s v="Foam Roller"/>
    <x v="3"/>
    <n v="17.22"/>
    <n v="33.65"/>
    <n v="33.65"/>
    <n v="0"/>
    <n v="33.65"/>
    <n v="17.22"/>
    <n v="16.43"/>
    <n v="33.65"/>
    <n v="16.43"/>
  </r>
  <r>
    <s v="ORD-000837"/>
    <x v="129"/>
    <s v="SKU-0041"/>
    <n v="6"/>
    <n v="76.3"/>
    <n v="0.05"/>
    <n v="0"/>
    <x v="0"/>
    <x v="2"/>
    <s v="Small Business"/>
    <x v="0"/>
    <s v="CUST-1504"/>
    <s v="Whiteboard Planner"/>
    <x v="4"/>
    <n v="33.700000000000003"/>
    <n v="76.3"/>
    <n v="457.79999999999995"/>
    <n v="22.89"/>
    <n v="434.90999999999997"/>
    <n v="202.20000000000002"/>
    <n v="232.70999999999995"/>
    <n v="434.90999999999997"/>
    <n v="232.70999999999995"/>
  </r>
  <r>
    <s v="ORD-000900"/>
    <x v="129"/>
    <s v="SKU-0044"/>
    <n v="1"/>
    <n v="63.29"/>
    <n v="0.05"/>
    <n v="4.99"/>
    <x v="2"/>
    <x v="2"/>
    <s v="Consumer"/>
    <x v="2"/>
    <s v="CUST-1368"/>
    <s v="Monitor Riser"/>
    <x v="4"/>
    <n v="41.46"/>
    <n v="63.29"/>
    <n v="63.29"/>
    <n v="3.1645000000000003"/>
    <n v="60.125500000000002"/>
    <n v="41.46"/>
    <n v="18.665500000000002"/>
    <n v="0"/>
    <n v="0"/>
  </r>
  <r>
    <s v="ORD-001194"/>
    <x v="129"/>
    <s v="SKU-0017"/>
    <n v="3"/>
    <n v="47.38"/>
    <n v="0"/>
    <n v="4.99"/>
    <x v="1"/>
    <x v="4"/>
    <s v="Consumer"/>
    <x v="0"/>
    <s v="CUST-1069"/>
    <s v="Wireless Mouse"/>
    <x v="0"/>
    <n v="31.21"/>
    <n v="47.38"/>
    <n v="142.14000000000001"/>
    <n v="0"/>
    <n v="142.14000000000001"/>
    <n v="93.63"/>
    <n v="48.510000000000019"/>
    <n v="142.14000000000001"/>
    <n v="48.510000000000019"/>
  </r>
  <r>
    <s v="ORD-001334"/>
    <x v="129"/>
    <s v="SKU-0053"/>
    <n v="1"/>
    <n v="80.63"/>
    <n v="0"/>
    <n v="0"/>
    <x v="1"/>
    <x v="3"/>
    <s v="Corporate"/>
    <x v="0"/>
    <s v="CUST-1300"/>
    <s v="Reusable Lunch Bag"/>
    <x v="2"/>
    <n v="44.56"/>
    <n v="80.63"/>
    <n v="80.63"/>
    <n v="0"/>
    <n v="80.63"/>
    <n v="44.56"/>
    <n v="36.069999999999993"/>
    <n v="80.63"/>
    <n v="36.069999999999993"/>
  </r>
  <r>
    <s v="ORD-001456"/>
    <x v="129"/>
    <s v="SKU-0059"/>
    <n v="2"/>
    <n v="31.55"/>
    <n v="0.1"/>
    <n v="0"/>
    <x v="0"/>
    <x v="1"/>
    <s v="Corporate"/>
    <x v="0"/>
    <s v="CUST-1411"/>
    <s v="Packing Cubes"/>
    <x v="2"/>
    <n v="18.04"/>
    <n v="31.55"/>
    <n v="63.1"/>
    <n v="6.3100000000000005"/>
    <n v="56.79"/>
    <n v="36.08"/>
    <n v="20.71"/>
    <n v="56.79"/>
    <n v="20.71"/>
  </r>
  <r>
    <s v="ORD-000495"/>
    <x v="130"/>
    <s v="SKU-0037"/>
    <n v="3"/>
    <n v="25.18"/>
    <n v="0"/>
    <n v="6.99"/>
    <x v="2"/>
    <x v="1"/>
    <s v="Consumer"/>
    <x v="0"/>
    <s v="CUST-1145"/>
    <s v="Notebook 3-Pack"/>
    <x v="4"/>
    <n v="13.85"/>
    <n v="25.18"/>
    <n v="75.539999999999992"/>
    <n v="0"/>
    <n v="75.539999999999992"/>
    <n v="41.55"/>
    <n v="33.989999999999995"/>
    <n v="75.539999999999992"/>
    <n v="33.989999999999995"/>
  </r>
  <r>
    <s v="ORD-000896"/>
    <x v="130"/>
    <s v="SKU-0003"/>
    <n v="1"/>
    <n v="11.23"/>
    <n v="0"/>
    <n v="9.99"/>
    <x v="0"/>
    <x v="0"/>
    <s v="Consumer"/>
    <x v="0"/>
    <s v="CUST-1599"/>
    <s v="Nonstick Skillet"/>
    <x v="1"/>
    <n v="6.46"/>
    <n v="11.23"/>
    <n v="11.23"/>
    <n v="0"/>
    <n v="11.23"/>
    <n v="6.46"/>
    <n v="4.7700000000000005"/>
    <n v="11.23"/>
    <n v="4.7700000000000005"/>
  </r>
  <r>
    <s v="ORD-001290"/>
    <x v="130"/>
    <s v="SKU-0013"/>
    <n v="1"/>
    <n v="46.87"/>
    <n v="0.15"/>
    <n v="0"/>
    <x v="2"/>
    <x v="3"/>
    <s v="Small Business"/>
    <x v="0"/>
    <s v="CUST-1331"/>
    <s v="Wireless Earbuds"/>
    <x v="0"/>
    <n v="21.33"/>
    <n v="46.87"/>
    <n v="46.87"/>
    <n v="7.0304999999999991"/>
    <n v="39.839500000000001"/>
    <n v="21.33"/>
    <n v="18.509500000000003"/>
    <n v="39.839500000000001"/>
    <n v="18.509500000000003"/>
  </r>
  <r>
    <s v="ORD-001702"/>
    <x v="130"/>
    <s v="SKU-0027"/>
    <n v="5"/>
    <n v="33.65"/>
    <n v="0"/>
    <n v="0"/>
    <x v="1"/>
    <x v="0"/>
    <s v="Consumer"/>
    <x v="0"/>
    <s v="CUST-1327"/>
    <s v="Foam Roller"/>
    <x v="3"/>
    <n v="17.22"/>
    <n v="33.65"/>
    <n v="168.25"/>
    <n v="0"/>
    <n v="168.25"/>
    <n v="86.1"/>
    <n v="82.15"/>
    <n v="168.25"/>
    <n v="82.15"/>
  </r>
  <r>
    <s v="ORD-001703"/>
    <x v="130"/>
    <s v="SKU-0026"/>
    <n v="1"/>
    <n v="41.81"/>
    <n v="0"/>
    <n v="0"/>
    <x v="2"/>
    <x v="4"/>
    <s v="Corporate"/>
    <x v="0"/>
    <s v="CUST-1227"/>
    <s v="Resistance Band Kit"/>
    <x v="3"/>
    <n v="22.64"/>
    <n v="41.81"/>
    <n v="41.81"/>
    <n v="0"/>
    <n v="41.81"/>
    <n v="22.64"/>
    <n v="19.170000000000002"/>
    <n v="41.81"/>
    <n v="19.170000000000002"/>
  </r>
  <r>
    <s v="ORD-002082"/>
    <x v="130"/>
    <s v="SKU-0029"/>
    <n v="5"/>
    <n v="79.47"/>
    <n v="0"/>
    <n v="6.99"/>
    <x v="2"/>
    <x v="4"/>
    <s v="Consumer"/>
    <x v="0"/>
    <s v="CUST-1424"/>
    <s v="Adjustable Dumbbell"/>
    <x v="3"/>
    <n v="38"/>
    <n v="79.47"/>
    <n v="397.35"/>
    <n v="0"/>
    <n v="397.35"/>
    <n v="190"/>
    <n v="207.35000000000002"/>
    <n v="397.35"/>
    <n v="207.35000000000002"/>
  </r>
  <r>
    <s v="ORD-000570"/>
    <x v="131"/>
    <s v="SKU-0005"/>
    <n v="1"/>
    <n v="55.2"/>
    <n v="0.05"/>
    <n v="0"/>
    <x v="2"/>
    <x v="1"/>
    <s v="Consumer"/>
    <x v="0"/>
    <s v="CUST-1205"/>
    <s v="Glass Food Containers"/>
    <x v="1"/>
    <n v="25.85"/>
    <n v="55.2"/>
    <n v="55.2"/>
    <n v="2.7600000000000002"/>
    <n v="52.440000000000005"/>
    <n v="25.85"/>
    <n v="26.590000000000003"/>
    <n v="52.440000000000005"/>
    <n v="26.590000000000003"/>
  </r>
  <r>
    <s v="ORD-000947"/>
    <x v="131"/>
    <s v="SKU-0006"/>
    <n v="1"/>
    <n v="47.77"/>
    <n v="0.1"/>
    <n v="9.99"/>
    <x v="2"/>
    <x v="2"/>
    <s v="Small Business"/>
    <x v="0"/>
    <s v="CUST-1391"/>
    <s v="Kitchen Scale"/>
    <x v="1"/>
    <n v="21.34"/>
    <n v="47.77"/>
    <n v="47.77"/>
    <n v="4.7770000000000001"/>
    <n v="42.993000000000002"/>
    <n v="21.34"/>
    <n v="21.653000000000002"/>
    <n v="42.993000000000002"/>
    <n v="21.653000000000002"/>
  </r>
  <r>
    <s v="ORD-001144"/>
    <x v="131"/>
    <s v="SKU-0016"/>
    <n v="2"/>
    <n v="17.66"/>
    <n v="0"/>
    <n v="0"/>
    <x v="1"/>
    <x v="1"/>
    <s v="Small Business"/>
    <x v="0"/>
    <s v="CUST-1208"/>
    <s v="Laptop Stand"/>
    <x v="0"/>
    <n v="11.93"/>
    <n v="17.66"/>
    <n v="35.32"/>
    <n v="0"/>
    <n v="35.32"/>
    <n v="23.86"/>
    <n v="11.46"/>
    <n v="35.32"/>
    <n v="11.46"/>
  </r>
  <r>
    <s v="ORD-001245"/>
    <x v="131"/>
    <s v="SKU-0058"/>
    <n v="3"/>
    <n v="11.57"/>
    <n v="0"/>
    <n v="9.99"/>
    <x v="1"/>
    <x v="3"/>
    <s v="Small Business"/>
    <x v="0"/>
    <s v="CUST-1338"/>
    <s v="Card Wallet"/>
    <x v="2"/>
    <n v="6.42"/>
    <n v="11.57"/>
    <n v="34.71"/>
    <n v="0"/>
    <n v="34.71"/>
    <n v="19.259999999999998"/>
    <n v="15.450000000000003"/>
    <n v="34.71"/>
    <n v="15.450000000000003"/>
  </r>
  <r>
    <s v="ORD-001313"/>
    <x v="131"/>
    <s v="SKU-0018"/>
    <n v="2"/>
    <n v="18.5"/>
    <n v="0"/>
    <n v="4.99"/>
    <x v="1"/>
    <x v="2"/>
    <s v="Consumer"/>
    <x v="0"/>
    <s v="CUST-1253"/>
    <s v="Portable Power Bank"/>
    <x v="0"/>
    <n v="7.75"/>
    <n v="18.5"/>
    <n v="37"/>
    <n v="0"/>
    <n v="37"/>
    <n v="15.5"/>
    <n v="21.5"/>
    <n v="37"/>
    <n v="21.5"/>
  </r>
  <r>
    <s v="ORD-002109"/>
    <x v="131"/>
    <s v="SKU-0048"/>
    <n v="1"/>
    <n v="12.2"/>
    <n v="0"/>
    <n v="0"/>
    <x v="0"/>
    <x v="3"/>
    <s v="Corporate"/>
    <x v="0"/>
    <s v="CUST-1374"/>
    <s v="Index Card Pack"/>
    <x v="4"/>
    <n v="7.14"/>
    <n v="12.2"/>
    <n v="12.2"/>
    <n v="0"/>
    <n v="12.2"/>
    <n v="7.14"/>
    <n v="5.0599999999999996"/>
    <n v="12.2"/>
    <n v="5.0599999999999996"/>
  </r>
  <r>
    <s v="ORD-002377"/>
    <x v="131"/>
    <s v="SKU-0050"/>
    <n v="1"/>
    <n v="39.19"/>
    <n v="0"/>
    <n v="4.99"/>
    <x v="2"/>
    <x v="0"/>
    <s v="Consumer"/>
    <x v="0"/>
    <s v="CUST-1205"/>
    <s v="Travel Backpack"/>
    <x v="2"/>
    <n v="18.54"/>
    <n v="39.19"/>
    <n v="39.19"/>
    <n v="0"/>
    <n v="39.19"/>
    <n v="18.54"/>
    <n v="20.65"/>
    <n v="39.19"/>
    <n v="20.65"/>
  </r>
  <r>
    <s v="ORD-000299"/>
    <x v="132"/>
    <s v="SKU-0023"/>
    <n v="2"/>
    <n v="48.12"/>
    <n v="0"/>
    <n v="9.99"/>
    <x v="0"/>
    <x v="1"/>
    <s v="Corporate"/>
    <x v="0"/>
    <s v="CUST-1124"/>
    <s v="Mini Projector"/>
    <x v="0"/>
    <n v="23.26"/>
    <n v="48.12"/>
    <n v="96.24"/>
    <n v="0"/>
    <n v="96.24"/>
    <n v="46.52"/>
    <n v="49.719999999999992"/>
    <n v="96.24"/>
    <n v="49.719999999999992"/>
  </r>
  <r>
    <s v="ORD-000451"/>
    <x v="132"/>
    <s v="SKU-0058"/>
    <n v="5"/>
    <n v="11.57"/>
    <n v="0.15"/>
    <n v="0"/>
    <x v="2"/>
    <x v="0"/>
    <s v="Corporate"/>
    <x v="0"/>
    <s v="CUST-1233"/>
    <s v="Card Wallet"/>
    <x v="2"/>
    <n v="6.42"/>
    <n v="11.57"/>
    <n v="57.85"/>
    <n v="8.6775000000000002"/>
    <n v="49.172499999999999"/>
    <n v="32.1"/>
    <n v="17.072499999999998"/>
    <n v="49.172499999999999"/>
    <n v="17.072499999999998"/>
  </r>
  <r>
    <s v="ORD-000497"/>
    <x v="132"/>
    <s v="SKU-0015"/>
    <n v="2"/>
    <n v="26.72"/>
    <n v="0"/>
    <n v="9.99"/>
    <x v="2"/>
    <x v="0"/>
    <s v="Small Business"/>
    <x v="0"/>
    <s v="CUST-1166"/>
    <s v="Bluetooth Speaker"/>
    <x v="0"/>
    <n v="14.4"/>
    <n v="26.72"/>
    <n v="53.44"/>
    <n v="0"/>
    <n v="53.44"/>
    <n v="28.8"/>
    <n v="24.639999999999997"/>
    <n v="53.44"/>
    <n v="24.639999999999997"/>
  </r>
  <r>
    <s v="ORD-000743"/>
    <x v="132"/>
    <s v="SKU-0038"/>
    <n v="1"/>
    <n v="100.1"/>
    <n v="0"/>
    <n v="9.99"/>
    <x v="2"/>
    <x v="1"/>
    <s v="Consumer"/>
    <x v="0"/>
    <s v="CUST-1406"/>
    <s v="Gel Pen Set"/>
    <x v="4"/>
    <n v="41.96"/>
    <n v="100.1"/>
    <n v="100.1"/>
    <n v="0"/>
    <n v="100.1"/>
    <n v="41.96"/>
    <n v="58.139999999999993"/>
    <n v="100.1"/>
    <n v="58.139999999999993"/>
  </r>
  <r>
    <s v="ORD-000800"/>
    <x v="132"/>
    <s v="SKU-0004"/>
    <n v="5"/>
    <n v="23.84"/>
    <n v="0.05"/>
    <n v="0"/>
    <x v="1"/>
    <x v="1"/>
    <s v="Small Business"/>
    <x v="0"/>
    <s v="CUST-1171"/>
    <s v="Bamboo Cutting Board"/>
    <x v="1"/>
    <n v="11.55"/>
    <n v="23.84"/>
    <n v="119.2"/>
    <n v="5.9600000000000009"/>
    <n v="113.24000000000001"/>
    <n v="57.75"/>
    <n v="55.490000000000009"/>
    <n v="113.24000000000001"/>
    <n v="55.490000000000009"/>
  </r>
  <r>
    <s v="ORD-001017"/>
    <x v="132"/>
    <s v="SKU-0011"/>
    <n v="3"/>
    <n v="49.34"/>
    <n v="0"/>
    <n v="4.99"/>
    <x v="0"/>
    <x v="2"/>
    <s v="Consumer"/>
    <x v="0"/>
    <s v="CUST-1131"/>
    <s v="French Press"/>
    <x v="1"/>
    <n v="24.06"/>
    <n v="49.34"/>
    <n v="148.02000000000001"/>
    <n v="0"/>
    <n v="148.02000000000001"/>
    <n v="72.179999999999993"/>
    <n v="75.840000000000018"/>
    <n v="148.02000000000001"/>
    <n v="75.840000000000018"/>
  </r>
  <r>
    <s v="ORD-001269"/>
    <x v="132"/>
    <s v="SKU-0048"/>
    <n v="6"/>
    <n v="12.2"/>
    <n v="0"/>
    <n v="4.99"/>
    <x v="1"/>
    <x v="0"/>
    <s v="Small Business"/>
    <x v="0"/>
    <s v="CUST-1211"/>
    <s v="Index Card Pack"/>
    <x v="4"/>
    <n v="7.14"/>
    <n v="12.2"/>
    <n v="73.199999999999989"/>
    <n v="0"/>
    <n v="73.199999999999989"/>
    <n v="42.839999999999996"/>
    <n v="30.359999999999992"/>
    <n v="73.199999999999989"/>
    <n v="30.359999999999992"/>
  </r>
  <r>
    <s v="ORD-001464"/>
    <x v="132"/>
    <s v="SKU-0014"/>
    <n v="1"/>
    <n v="74.41"/>
    <n v="0"/>
    <n v="0"/>
    <x v="0"/>
    <x v="2"/>
    <s v="Small Business"/>
    <x v="0"/>
    <s v="CUST-1439"/>
    <s v="USB-C Charging Cable"/>
    <x v="0"/>
    <n v="33.549999999999997"/>
    <n v="74.41"/>
    <n v="74.41"/>
    <n v="0"/>
    <n v="74.41"/>
    <n v="33.549999999999997"/>
    <n v="40.86"/>
    <n v="74.41"/>
    <n v="40.86"/>
  </r>
  <r>
    <s v="ORD-002186"/>
    <x v="132"/>
    <s v="SKU-0052"/>
    <n v="1"/>
    <n v="33.19"/>
    <n v="0.1"/>
    <n v="9.99"/>
    <x v="0"/>
    <x v="0"/>
    <s v="Small Business"/>
    <x v="0"/>
    <s v="CUST-1298"/>
    <s v="Sunglasses"/>
    <x v="2"/>
    <n v="18.73"/>
    <n v="33.19"/>
    <n v="33.19"/>
    <n v="3.319"/>
    <n v="29.870999999999999"/>
    <n v="18.73"/>
    <n v="11.140999999999998"/>
    <n v="29.870999999999999"/>
    <n v="11.140999999999998"/>
  </r>
  <r>
    <s v="ORD-000044"/>
    <x v="133"/>
    <s v="SKU-0007"/>
    <n v="2"/>
    <n v="12.76"/>
    <n v="0"/>
    <n v="4.99"/>
    <x v="2"/>
    <x v="2"/>
    <s v="Consumer"/>
    <x v="0"/>
    <s v="CUST-1016"/>
    <s v="Cotton Bath Towels"/>
    <x v="1"/>
    <n v="7.24"/>
    <n v="12.76"/>
    <n v="25.52"/>
    <n v="0"/>
    <n v="25.52"/>
    <n v="14.48"/>
    <n v="11.04"/>
    <n v="25.52"/>
    <n v="11.04"/>
  </r>
  <r>
    <s v="ORD-001093"/>
    <x v="133"/>
    <s v="SKU-0052"/>
    <n v="2"/>
    <n v="33.19"/>
    <n v="0"/>
    <n v="0"/>
    <x v="0"/>
    <x v="1"/>
    <s v="Consumer"/>
    <x v="0"/>
    <s v="CUST-1219"/>
    <s v="Sunglasses"/>
    <x v="2"/>
    <n v="18.73"/>
    <n v="33.19"/>
    <n v="66.38"/>
    <n v="0"/>
    <n v="66.38"/>
    <n v="37.46"/>
    <n v="28.919999999999995"/>
    <n v="66.38"/>
    <n v="28.919999999999995"/>
  </r>
  <r>
    <s v="ORD-001918"/>
    <x v="133"/>
    <s v="SKU-0037"/>
    <n v="3"/>
    <n v="25.18"/>
    <n v="0"/>
    <n v="4.99"/>
    <x v="2"/>
    <x v="1"/>
    <s v="Consumer"/>
    <x v="0"/>
    <s v="CUST-1171"/>
    <s v="Notebook 3-Pack"/>
    <x v="4"/>
    <n v="13.85"/>
    <n v="25.18"/>
    <n v="75.539999999999992"/>
    <n v="0"/>
    <n v="75.539999999999992"/>
    <n v="41.55"/>
    <n v="33.989999999999995"/>
    <n v="75.539999999999992"/>
    <n v="33.989999999999995"/>
  </r>
  <r>
    <s v="ORD-002383"/>
    <x v="133"/>
    <s v="SKU-0010"/>
    <n v="4"/>
    <n v="20.7"/>
    <n v="0.1"/>
    <n v="0"/>
    <x v="2"/>
    <x v="3"/>
    <s v="Consumer"/>
    <x v="0"/>
    <s v="CUST-1586"/>
    <s v="Throw Blanket"/>
    <x v="1"/>
    <n v="8.5299999999999994"/>
    <n v="20.7"/>
    <n v="82.8"/>
    <n v="8.2799999999999994"/>
    <n v="74.52"/>
    <n v="34.119999999999997"/>
    <n v="40.4"/>
    <n v="74.52"/>
    <n v="40.4"/>
  </r>
  <r>
    <s v="ORD-000166"/>
    <x v="134"/>
    <s v="SKU-0002"/>
    <n v="1"/>
    <n v="73.180000000000007"/>
    <n v="0.2"/>
    <n v="0"/>
    <x v="1"/>
    <x v="2"/>
    <s v="Consumer"/>
    <x v="0"/>
    <s v="CUST-1593"/>
    <s v="Insulated Water Bottle"/>
    <x v="1"/>
    <n v="37"/>
    <n v="73.180000000000007"/>
    <n v="73.180000000000007"/>
    <n v="14.636000000000003"/>
    <n v="58.544000000000004"/>
    <n v="37"/>
    <n v="21.544000000000004"/>
    <n v="58.544000000000004"/>
    <n v="21.544000000000004"/>
  </r>
  <r>
    <s v="ORD-001059"/>
    <x v="134"/>
    <s v="SKU-0003"/>
    <n v="1"/>
    <n v="11.23"/>
    <n v="0.15"/>
    <n v="0"/>
    <x v="0"/>
    <x v="4"/>
    <s v="Corporate"/>
    <x v="0"/>
    <s v="CUST-1455"/>
    <s v="Nonstick Skillet"/>
    <x v="1"/>
    <n v="6.46"/>
    <n v="11.23"/>
    <n v="11.23"/>
    <n v="1.6845000000000001"/>
    <n v="9.5455000000000005"/>
    <n v="6.46"/>
    <n v="3.0855000000000006"/>
    <n v="9.5455000000000005"/>
    <n v="3.0855000000000006"/>
  </r>
  <r>
    <s v="ORD-001884"/>
    <x v="134"/>
    <s v="SKU-0046"/>
    <n v="2"/>
    <n v="44.59"/>
    <n v="0"/>
    <n v="4.99"/>
    <x v="1"/>
    <x v="3"/>
    <s v="Small Business"/>
    <x v="2"/>
    <s v="CUST-1374"/>
    <s v="Desktop Calculator"/>
    <x v="4"/>
    <n v="19.489999999999998"/>
    <n v="44.59"/>
    <n v="89.18"/>
    <n v="0"/>
    <n v="89.18"/>
    <n v="38.979999999999997"/>
    <n v="50.20000000000001"/>
    <n v="0"/>
    <n v="0"/>
  </r>
  <r>
    <s v="ORD-002021"/>
    <x v="134"/>
    <s v="SKU-0017"/>
    <n v="1"/>
    <n v="47.38"/>
    <n v="0"/>
    <n v="9.99"/>
    <x v="1"/>
    <x v="3"/>
    <s v="Consumer"/>
    <x v="0"/>
    <s v="CUST-1129"/>
    <s v="Wireless Mouse"/>
    <x v="0"/>
    <n v="31.21"/>
    <n v="47.38"/>
    <n v="47.38"/>
    <n v="0"/>
    <n v="47.38"/>
    <n v="31.21"/>
    <n v="16.170000000000002"/>
    <n v="47.38"/>
    <n v="16.170000000000002"/>
  </r>
  <r>
    <s v="ORD-002498"/>
    <x v="134"/>
    <s v="SKU-0044"/>
    <n v="4"/>
    <n v="63.29"/>
    <n v="0"/>
    <n v="9.99"/>
    <x v="1"/>
    <x v="2"/>
    <s v="Small Business"/>
    <x v="0"/>
    <s v="CUST-1552"/>
    <s v="Monitor Riser"/>
    <x v="4"/>
    <n v="41.46"/>
    <n v="63.29"/>
    <n v="253.16"/>
    <n v="0"/>
    <n v="253.16"/>
    <n v="165.84"/>
    <n v="87.32"/>
    <n v="253.16"/>
    <n v="87.32"/>
  </r>
  <r>
    <s v="ORD-000128"/>
    <x v="135"/>
    <s v="SKU-0032"/>
    <n v="1"/>
    <n v="10.18"/>
    <n v="0.05"/>
    <n v="0"/>
    <x v="1"/>
    <x v="4"/>
    <s v="Consumer"/>
    <x v="0"/>
    <s v="CUST-1092"/>
    <s v="Kettlebell 15 lb"/>
    <x v="3"/>
    <n v="4.42"/>
    <n v="10.18"/>
    <n v="10.18"/>
    <n v="0.50900000000000001"/>
    <n v="9.6709999999999994"/>
    <n v="4.42"/>
    <n v="5.2509999999999994"/>
    <n v="9.6709999999999994"/>
    <n v="5.2509999999999994"/>
  </r>
  <r>
    <s v="ORD-000987"/>
    <x v="135"/>
    <s v="SKU-0055"/>
    <n v="8"/>
    <n v="11.86"/>
    <n v="0.2"/>
    <n v="9.99"/>
    <x v="0"/>
    <x v="4"/>
    <s v="Consumer"/>
    <x v="0"/>
    <s v="CUST-1169"/>
    <s v="Phone Case"/>
    <x v="2"/>
    <n v="4.93"/>
    <n v="11.86"/>
    <n v="94.88"/>
    <n v="18.975999999999999"/>
    <n v="75.903999999999996"/>
    <n v="39.44"/>
    <n v="36.463999999999999"/>
    <n v="75.903999999999996"/>
    <n v="36.463999999999999"/>
  </r>
  <r>
    <s v="ORD-001819"/>
    <x v="135"/>
    <s v="SKU-0002"/>
    <n v="3"/>
    <n v="73.180000000000007"/>
    <n v="0.15"/>
    <n v="4.99"/>
    <x v="2"/>
    <x v="3"/>
    <s v="Consumer"/>
    <x v="0"/>
    <s v="CUST-1384"/>
    <s v="Insulated Water Bottle"/>
    <x v="1"/>
    <n v="37"/>
    <n v="73.180000000000007"/>
    <n v="219.54000000000002"/>
    <n v="32.931000000000004"/>
    <n v="186.60900000000001"/>
    <n v="111"/>
    <n v="75.609000000000009"/>
    <n v="186.60900000000001"/>
    <n v="75.609000000000009"/>
  </r>
  <r>
    <s v="ORD-000172"/>
    <x v="136"/>
    <s v="SKU-0020"/>
    <n v="1"/>
    <n v="85.27"/>
    <n v="0.05"/>
    <n v="0"/>
    <x v="2"/>
    <x v="4"/>
    <s v="Consumer"/>
    <x v="0"/>
    <s v="CUST-1574"/>
    <s v="Mechanical Keyboard"/>
    <x v="0"/>
    <n v="43.46"/>
    <n v="85.27"/>
    <n v="85.27"/>
    <n v="4.2634999999999996"/>
    <n v="81.006500000000003"/>
    <n v="43.46"/>
    <n v="37.546500000000002"/>
    <n v="81.006500000000003"/>
    <n v="37.546500000000002"/>
  </r>
  <r>
    <s v="ORD-000245"/>
    <x v="136"/>
    <s v="SKU-0033"/>
    <n v="1"/>
    <n v="72.08"/>
    <n v="0.2"/>
    <n v="9.99"/>
    <x v="1"/>
    <x v="3"/>
    <s v="Small Business"/>
    <x v="0"/>
    <s v="CUST-1500"/>
    <s v="Training Cone Set"/>
    <x v="3"/>
    <n v="45"/>
    <n v="72.08"/>
    <n v="72.08"/>
    <n v="14.416"/>
    <n v="57.664000000000001"/>
    <n v="45"/>
    <n v="12.664000000000001"/>
    <n v="57.664000000000001"/>
    <n v="12.664000000000001"/>
  </r>
  <r>
    <s v="ORD-000686"/>
    <x v="136"/>
    <s v="SKU-0026"/>
    <n v="6"/>
    <n v="41.81"/>
    <n v="0.1"/>
    <n v="9.99"/>
    <x v="1"/>
    <x v="2"/>
    <s v="Consumer"/>
    <x v="0"/>
    <s v="CUST-1291"/>
    <s v="Resistance Band Kit"/>
    <x v="3"/>
    <n v="22.64"/>
    <n v="41.81"/>
    <n v="250.86"/>
    <n v="25.086000000000002"/>
    <n v="225.774"/>
    <n v="135.84"/>
    <n v="89.933999999999997"/>
    <n v="225.774"/>
    <n v="89.933999999999997"/>
  </r>
  <r>
    <s v="ORD-000953"/>
    <x v="136"/>
    <s v="SKU-0051"/>
    <n v="1"/>
    <n v="50.46"/>
    <n v="0"/>
    <n v="0"/>
    <x v="1"/>
    <x v="1"/>
    <s v="Small Business"/>
    <x v="0"/>
    <s v="CUST-1116"/>
    <s v="Compact Umbrella"/>
    <x v="2"/>
    <n v="23.03"/>
    <n v="50.46"/>
    <n v="50.46"/>
    <n v="0"/>
    <n v="50.46"/>
    <n v="23.03"/>
    <n v="27.43"/>
    <n v="50.46"/>
    <n v="27.43"/>
  </r>
  <r>
    <s v="ORD-001004"/>
    <x v="136"/>
    <s v="SKU-0003"/>
    <n v="2"/>
    <n v="11.23"/>
    <n v="0"/>
    <n v="4.99"/>
    <x v="1"/>
    <x v="4"/>
    <s v="Corporate"/>
    <x v="0"/>
    <s v="CUST-1262"/>
    <s v="Nonstick Skillet"/>
    <x v="1"/>
    <n v="6.46"/>
    <n v="11.23"/>
    <n v="22.46"/>
    <n v="0"/>
    <n v="22.46"/>
    <n v="12.92"/>
    <n v="9.5400000000000009"/>
    <n v="22.46"/>
    <n v="9.5400000000000009"/>
  </r>
  <r>
    <s v="ORD-001069"/>
    <x v="136"/>
    <s v="SKU-0043"/>
    <n v="2"/>
    <n v="39.21"/>
    <n v="0"/>
    <n v="0"/>
    <x v="1"/>
    <x v="4"/>
    <s v="Corporate"/>
    <x v="0"/>
    <s v="CUST-1548"/>
    <s v="Ergonomic Wrist Rest"/>
    <x v="4"/>
    <n v="19.66"/>
    <n v="39.21"/>
    <n v="78.42"/>
    <n v="0"/>
    <n v="78.42"/>
    <n v="39.32"/>
    <n v="39.1"/>
    <n v="78.42"/>
    <n v="39.1"/>
  </r>
  <r>
    <s v="ORD-001536"/>
    <x v="136"/>
    <s v="SKU-0005"/>
    <n v="1"/>
    <n v="55.2"/>
    <n v="0"/>
    <n v="6.99"/>
    <x v="2"/>
    <x v="2"/>
    <s v="Consumer"/>
    <x v="0"/>
    <s v="CUST-1449"/>
    <s v="Glass Food Containers"/>
    <x v="1"/>
    <n v="25.85"/>
    <n v="55.2"/>
    <n v="55.2"/>
    <n v="0"/>
    <n v="55.2"/>
    <n v="25.85"/>
    <n v="29.35"/>
    <n v="55.2"/>
    <n v="29.35"/>
  </r>
  <r>
    <s v="ORD-001538"/>
    <x v="136"/>
    <s v="SKU-0021"/>
    <n v="2"/>
    <n v="23.94"/>
    <n v="0"/>
    <n v="0"/>
    <x v="0"/>
    <x v="0"/>
    <s v="Consumer"/>
    <x v="0"/>
    <s v="CUST-1524"/>
    <s v="Smart Plug 2-Pack"/>
    <x v="0"/>
    <n v="13.98"/>
    <n v="23.94"/>
    <n v="47.88"/>
    <n v="0"/>
    <n v="47.88"/>
    <n v="27.96"/>
    <n v="19.920000000000002"/>
    <n v="47.88"/>
    <n v="19.920000000000002"/>
  </r>
  <r>
    <s v="ORD-001791"/>
    <x v="136"/>
    <s v="SKU-0026"/>
    <n v="3"/>
    <n v="41.81"/>
    <n v="0.1"/>
    <n v="4.99"/>
    <x v="1"/>
    <x v="2"/>
    <s v="Consumer"/>
    <x v="0"/>
    <s v="CUST-1069"/>
    <s v="Resistance Band Kit"/>
    <x v="3"/>
    <n v="22.64"/>
    <n v="41.81"/>
    <n v="125.43"/>
    <n v="12.543000000000001"/>
    <n v="112.887"/>
    <n v="67.92"/>
    <n v="44.966999999999999"/>
    <n v="112.887"/>
    <n v="44.966999999999999"/>
  </r>
  <r>
    <s v="ORD-001802"/>
    <x v="136"/>
    <s v="SKU-0037"/>
    <n v="1"/>
    <n v="25.18"/>
    <n v="0.05"/>
    <n v="4.99"/>
    <x v="1"/>
    <x v="3"/>
    <s v="Corporate"/>
    <x v="0"/>
    <s v="CUST-1348"/>
    <s v="Notebook 3-Pack"/>
    <x v="4"/>
    <n v="13.85"/>
    <n v="25.18"/>
    <n v="25.18"/>
    <n v="1.2590000000000001"/>
    <n v="23.920999999999999"/>
    <n v="13.85"/>
    <n v="10.071"/>
    <n v="23.920999999999999"/>
    <n v="10.071"/>
  </r>
  <r>
    <s v="ORD-001885"/>
    <x v="136"/>
    <s v="SKU-0007"/>
    <n v="1"/>
    <n v="12.76"/>
    <n v="0"/>
    <n v="0"/>
    <x v="0"/>
    <x v="0"/>
    <s v="Small Business"/>
    <x v="0"/>
    <s v="CUST-1193"/>
    <s v="Cotton Bath Towels"/>
    <x v="1"/>
    <n v="7.24"/>
    <n v="12.76"/>
    <n v="12.76"/>
    <n v="0"/>
    <n v="12.76"/>
    <n v="7.24"/>
    <n v="5.52"/>
    <n v="12.76"/>
    <n v="5.52"/>
  </r>
  <r>
    <s v="ORD-000005"/>
    <x v="137"/>
    <s v="SKU-0016"/>
    <n v="3"/>
    <n v="17.66"/>
    <n v="0.05"/>
    <n v="9.99"/>
    <x v="1"/>
    <x v="0"/>
    <s v="Consumer"/>
    <x v="0"/>
    <s v="CUST-1347"/>
    <s v="Laptop Stand"/>
    <x v="0"/>
    <n v="11.93"/>
    <n v="17.66"/>
    <n v="52.980000000000004"/>
    <n v="2.6490000000000005"/>
    <n v="50.331000000000003"/>
    <n v="35.79"/>
    <n v="14.541000000000004"/>
    <n v="50.331000000000003"/>
    <n v="14.541000000000004"/>
  </r>
  <r>
    <s v="ORD-000069"/>
    <x v="137"/>
    <s v="SKU-0033"/>
    <n v="1"/>
    <n v="72.08"/>
    <n v="0"/>
    <n v="0"/>
    <x v="0"/>
    <x v="2"/>
    <s v="Corporate"/>
    <x v="0"/>
    <s v="CUST-1091"/>
    <s v="Training Cone Set"/>
    <x v="3"/>
    <n v="45"/>
    <n v="72.08"/>
    <n v="72.08"/>
    <n v="0"/>
    <n v="72.08"/>
    <n v="45"/>
    <n v="27.08"/>
    <n v="72.08"/>
    <n v="27.08"/>
  </r>
  <r>
    <s v="ORD-000661"/>
    <x v="137"/>
    <s v="SKU-0055"/>
    <n v="3"/>
    <n v="11.86"/>
    <n v="0.05"/>
    <n v="0"/>
    <x v="0"/>
    <x v="0"/>
    <s v="Corporate"/>
    <x v="1"/>
    <s v="CUST-1188"/>
    <s v="Phone Case"/>
    <x v="2"/>
    <n v="4.93"/>
    <n v="11.86"/>
    <n v="35.58"/>
    <n v="1.7789999999999999"/>
    <n v="33.801000000000002"/>
    <n v="14.79"/>
    <n v="19.011000000000003"/>
    <n v="0"/>
    <n v="0"/>
  </r>
  <r>
    <s v="ORD-001518"/>
    <x v="137"/>
    <s v="SKU-0040"/>
    <n v="4"/>
    <n v="30.05"/>
    <n v="0"/>
    <n v="0"/>
    <x v="0"/>
    <x v="2"/>
    <s v="Consumer"/>
    <x v="0"/>
    <s v="CUST-1419"/>
    <s v="Laptop Sleeve"/>
    <x v="4"/>
    <n v="17.329999999999998"/>
    <n v="30.05"/>
    <n v="120.2"/>
    <n v="0"/>
    <n v="120.2"/>
    <n v="69.319999999999993"/>
    <n v="50.88000000000001"/>
    <n v="120.2"/>
    <n v="50.88000000000001"/>
  </r>
  <r>
    <s v="ORD-001569"/>
    <x v="137"/>
    <s v="SKU-0057"/>
    <n v="4"/>
    <n v="60.42"/>
    <n v="0"/>
    <n v="0"/>
    <x v="0"/>
    <x v="4"/>
    <s v="Corporate"/>
    <x v="0"/>
    <s v="CUST-1541"/>
    <s v="Crossbody Bag"/>
    <x v="2"/>
    <n v="25.69"/>
    <n v="60.42"/>
    <n v="241.68"/>
    <n v="0"/>
    <n v="241.68"/>
    <n v="102.76"/>
    <n v="138.92000000000002"/>
    <n v="241.68"/>
    <n v="138.92000000000002"/>
  </r>
  <r>
    <s v="ORD-001814"/>
    <x v="137"/>
    <s v="SKU-0042"/>
    <n v="1"/>
    <n v="50.17"/>
    <n v="0"/>
    <n v="0"/>
    <x v="1"/>
    <x v="1"/>
    <s v="Consumer"/>
    <x v="0"/>
    <s v="CUST-1180"/>
    <s v="Document Folder Set"/>
    <x v="4"/>
    <n v="28.8"/>
    <n v="50.17"/>
    <n v="50.17"/>
    <n v="0"/>
    <n v="50.17"/>
    <n v="28.8"/>
    <n v="21.37"/>
    <n v="50.17"/>
    <n v="21.37"/>
  </r>
  <r>
    <s v="ORD-002128"/>
    <x v="137"/>
    <s v="SKU-0033"/>
    <n v="1"/>
    <n v="72.08"/>
    <n v="0"/>
    <n v="6.99"/>
    <x v="1"/>
    <x v="2"/>
    <s v="Small Business"/>
    <x v="0"/>
    <s v="CUST-1531"/>
    <s v="Training Cone Set"/>
    <x v="3"/>
    <n v="45"/>
    <n v="72.08"/>
    <n v="72.08"/>
    <n v="0"/>
    <n v="72.08"/>
    <n v="45"/>
    <n v="27.08"/>
    <n v="72.08"/>
    <n v="27.08"/>
  </r>
  <r>
    <s v="ORD-002368"/>
    <x v="137"/>
    <s v="SKU-0046"/>
    <n v="2"/>
    <n v="44.59"/>
    <n v="0.05"/>
    <n v="0"/>
    <x v="0"/>
    <x v="1"/>
    <s v="Small Business"/>
    <x v="0"/>
    <s v="CUST-1251"/>
    <s v="Desktop Calculator"/>
    <x v="4"/>
    <n v="19.489999999999998"/>
    <n v="44.59"/>
    <n v="89.18"/>
    <n v="4.4590000000000005"/>
    <n v="84.721000000000004"/>
    <n v="38.979999999999997"/>
    <n v="45.741000000000007"/>
    <n v="84.721000000000004"/>
    <n v="45.741000000000007"/>
  </r>
  <r>
    <s v="ORD-000724"/>
    <x v="138"/>
    <s v="SKU-0002"/>
    <n v="1"/>
    <n v="73.180000000000007"/>
    <n v="0.15"/>
    <n v="0"/>
    <x v="2"/>
    <x v="0"/>
    <s v="Consumer"/>
    <x v="0"/>
    <s v="CUST-1238"/>
    <s v="Insulated Water Bottle"/>
    <x v="1"/>
    <n v="37"/>
    <n v="73.180000000000007"/>
    <n v="73.180000000000007"/>
    <n v="10.977"/>
    <n v="62.203000000000003"/>
    <n v="37"/>
    <n v="25.203000000000003"/>
    <n v="62.203000000000003"/>
    <n v="25.203000000000003"/>
  </r>
  <r>
    <s v="ORD-002168"/>
    <x v="138"/>
    <s v="SKU-0011"/>
    <n v="1"/>
    <n v="49.34"/>
    <n v="0.1"/>
    <n v="0"/>
    <x v="0"/>
    <x v="4"/>
    <s v="Consumer"/>
    <x v="0"/>
    <s v="CUST-1137"/>
    <s v="French Press"/>
    <x v="1"/>
    <n v="24.06"/>
    <n v="49.34"/>
    <n v="49.34"/>
    <n v="4.9340000000000011"/>
    <n v="44.406000000000006"/>
    <n v="24.06"/>
    <n v="20.346000000000007"/>
    <n v="44.406000000000006"/>
    <n v="20.346000000000007"/>
  </r>
  <r>
    <s v="ORD-002349"/>
    <x v="138"/>
    <s v="SKU-0041"/>
    <n v="2"/>
    <n v="76.3"/>
    <n v="0.15"/>
    <n v="4.99"/>
    <x v="2"/>
    <x v="3"/>
    <s v="Consumer"/>
    <x v="0"/>
    <s v="CUST-1417"/>
    <s v="Whiteboard Planner"/>
    <x v="4"/>
    <n v="33.700000000000003"/>
    <n v="76.3"/>
    <n v="152.6"/>
    <n v="22.889999999999997"/>
    <n v="129.71"/>
    <n v="67.400000000000006"/>
    <n v="62.31"/>
    <n v="129.71"/>
    <n v="62.31"/>
  </r>
  <r>
    <s v="ORD-002403"/>
    <x v="138"/>
    <s v="SKU-0026"/>
    <n v="1"/>
    <n v="41.81"/>
    <n v="0"/>
    <n v="0"/>
    <x v="2"/>
    <x v="1"/>
    <s v="Small Business"/>
    <x v="0"/>
    <s v="CUST-1464"/>
    <s v="Resistance Band Kit"/>
    <x v="3"/>
    <n v="22.64"/>
    <n v="41.81"/>
    <n v="41.81"/>
    <n v="0"/>
    <n v="41.81"/>
    <n v="22.64"/>
    <n v="19.170000000000002"/>
    <n v="41.81"/>
    <n v="19.170000000000002"/>
  </r>
  <r>
    <s v="ORD-000632"/>
    <x v="139"/>
    <s v="SKU-0017"/>
    <n v="1"/>
    <n v="47.38"/>
    <n v="0.15"/>
    <n v="0"/>
    <x v="1"/>
    <x v="0"/>
    <s v="Consumer"/>
    <x v="0"/>
    <s v="CUST-1421"/>
    <s v="Wireless Mouse"/>
    <x v="0"/>
    <n v="31.21"/>
    <n v="47.38"/>
    <n v="47.38"/>
    <n v="7.1070000000000002"/>
    <n v="40.273000000000003"/>
    <n v="31.21"/>
    <n v="9.0630000000000024"/>
    <n v="40.273000000000003"/>
    <n v="9.0630000000000024"/>
  </r>
  <r>
    <s v="ORD-000751"/>
    <x v="139"/>
    <s v="SKU-0052"/>
    <n v="3"/>
    <n v="33.19"/>
    <n v="0.05"/>
    <n v="0"/>
    <x v="1"/>
    <x v="1"/>
    <s v="Consumer"/>
    <x v="0"/>
    <s v="CUST-1126"/>
    <s v="Sunglasses"/>
    <x v="2"/>
    <n v="18.73"/>
    <n v="33.19"/>
    <n v="99.57"/>
    <n v="4.9785000000000004"/>
    <n v="94.591499999999996"/>
    <n v="56.19"/>
    <n v="38.401499999999999"/>
    <n v="94.591499999999996"/>
    <n v="38.401499999999999"/>
  </r>
  <r>
    <s v="ORD-001057"/>
    <x v="139"/>
    <s v="SKU-0049"/>
    <n v="3"/>
    <n v="93.35"/>
    <n v="0"/>
    <n v="0"/>
    <x v="1"/>
    <x v="2"/>
    <s v="Consumer"/>
    <x v="0"/>
    <s v="CUST-1281"/>
    <s v="Canvas Tote Bag"/>
    <x v="2"/>
    <n v="39.76"/>
    <n v="93.35"/>
    <n v="280.04999999999995"/>
    <n v="0"/>
    <n v="280.04999999999995"/>
    <n v="119.28"/>
    <n v="160.76999999999995"/>
    <n v="280.04999999999995"/>
    <n v="160.76999999999995"/>
  </r>
  <r>
    <s v="ORD-001531"/>
    <x v="139"/>
    <s v="SKU-0003"/>
    <n v="2"/>
    <n v="11.23"/>
    <n v="0.1"/>
    <n v="6.99"/>
    <x v="0"/>
    <x v="1"/>
    <s v="Corporate"/>
    <x v="0"/>
    <s v="CUST-1381"/>
    <s v="Nonstick Skillet"/>
    <x v="1"/>
    <n v="6.46"/>
    <n v="11.23"/>
    <n v="22.46"/>
    <n v="2.246"/>
    <n v="20.214000000000002"/>
    <n v="12.92"/>
    <n v="7.2940000000000023"/>
    <n v="20.214000000000002"/>
    <n v="7.2940000000000023"/>
  </r>
  <r>
    <s v="ORD-001653"/>
    <x v="139"/>
    <s v="SKU-0044"/>
    <n v="2"/>
    <n v="63.29"/>
    <n v="0.05"/>
    <n v="0"/>
    <x v="1"/>
    <x v="0"/>
    <s v="Consumer"/>
    <x v="0"/>
    <s v="CUST-1548"/>
    <s v="Monitor Riser"/>
    <x v="4"/>
    <n v="41.46"/>
    <n v="63.29"/>
    <n v="126.58"/>
    <n v="6.3290000000000006"/>
    <n v="120.251"/>
    <n v="82.92"/>
    <n v="37.331000000000003"/>
    <n v="120.251"/>
    <n v="37.331000000000003"/>
  </r>
  <r>
    <s v="ORD-002284"/>
    <x v="139"/>
    <s v="SKU-0025"/>
    <n v="1"/>
    <n v="30.89"/>
    <n v="0.05"/>
    <n v="0"/>
    <x v="2"/>
    <x v="1"/>
    <s v="Corporate"/>
    <x v="0"/>
    <s v="CUST-1054"/>
    <s v="Yoga Mat"/>
    <x v="3"/>
    <n v="13.41"/>
    <n v="30.89"/>
    <n v="30.89"/>
    <n v="1.5445000000000002"/>
    <n v="29.345500000000001"/>
    <n v="13.41"/>
    <n v="15.935500000000001"/>
    <n v="29.345500000000001"/>
    <n v="15.935500000000001"/>
  </r>
  <r>
    <s v="ORD-002309"/>
    <x v="139"/>
    <s v="SKU-0007"/>
    <n v="6"/>
    <n v="12.76"/>
    <n v="0"/>
    <n v="4.99"/>
    <x v="2"/>
    <x v="2"/>
    <s v="Consumer"/>
    <x v="0"/>
    <s v="CUST-1552"/>
    <s v="Cotton Bath Towels"/>
    <x v="1"/>
    <n v="7.24"/>
    <n v="12.76"/>
    <n v="76.56"/>
    <n v="0"/>
    <n v="76.56"/>
    <n v="43.44"/>
    <n v="33.120000000000005"/>
    <n v="76.56"/>
    <n v="33.120000000000005"/>
  </r>
  <r>
    <s v="ORD-000235"/>
    <x v="140"/>
    <s v="SKU-0060"/>
    <n v="2"/>
    <n v="54.93"/>
    <n v="0"/>
    <n v="9.99"/>
    <x v="0"/>
    <x v="4"/>
    <s v="Small Business"/>
    <x v="0"/>
    <s v="CUST-1455"/>
    <s v="Luggage Tag Set"/>
    <x v="2"/>
    <n v="31.07"/>
    <n v="54.93"/>
    <n v="109.86"/>
    <n v="0"/>
    <n v="109.86"/>
    <n v="62.14"/>
    <n v="47.72"/>
    <n v="109.86"/>
    <n v="47.72"/>
  </r>
  <r>
    <s v="ORD-001212"/>
    <x v="140"/>
    <s v="SKU-0054"/>
    <n v="2"/>
    <n v="72.45"/>
    <n v="0"/>
    <n v="6.99"/>
    <x v="1"/>
    <x v="3"/>
    <s v="Consumer"/>
    <x v="0"/>
    <s v="CUST-1178"/>
    <s v="Travel Organizer"/>
    <x v="2"/>
    <n v="30.61"/>
    <n v="72.45"/>
    <n v="144.9"/>
    <n v="0"/>
    <n v="144.9"/>
    <n v="61.22"/>
    <n v="83.68"/>
    <n v="144.9"/>
    <n v="83.68"/>
  </r>
  <r>
    <s v="ORD-001419"/>
    <x v="140"/>
    <s v="SKU-0021"/>
    <n v="5"/>
    <n v="23.94"/>
    <n v="0.05"/>
    <n v="0"/>
    <x v="2"/>
    <x v="3"/>
    <s v="Small Business"/>
    <x v="0"/>
    <s v="CUST-1387"/>
    <s v="Smart Plug 2-Pack"/>
    <x v="0"/>
    <n v="13.98"/>
    <n v="23.94"/>
    <n v="119.7"/>
    <n v="5.9850000000000003"/>
    <n v="113.715"/>
    <n v="69.900000000000006"/>
    <n v="43.814999999999998"/>
    <n v="113.715"/>
    <n v="43.814999999999998"/>
  </r>
  <r>
    <s v="ORD-001471"/>
    <x v="140"/>
    <s v="SKU-0026"/>
    <n v="1"/>
    <n v="41.81"/>
    <n v="0.15"/>
    <n v="0"/>
    <x v="2"/>
    <x v="2"/>
    <s v="Small Business"/>
    <x v="0"/>
    <s v="CUST-1186"/>
    <s v="Resistance Band Kit"/>
    <x v="3"/>
    <n v="22.64"/>
    <n v="41.81"/>
    <n v="41.81"/>
    <n v="6.2715000000000005"/>
    <n v="35.538499999999999"/>
    <n v="22.64"/>
    <n v="12.898499999999999"/>
    <n v="35.538499999999999"/>
    <n v="12.898499999999999"/>
  </r>
  <r>
    <s v="ORD-001861"/>
    <x v="140"/>
    <s v="SKU-0012"/>
    <n v="1"/>
    <n v="81.14"/>
    <n v="0"/>
    <n v="9.99"/>
    <x v="2"/>
    <x v="2"/>
    <s v="Corporate"/>
    <x v="0"/>
    <s v="CUST-1529"/>
    <s v="Portable Blender"/>
    <x v="1"/>
    <n v="34.53"/>
    <n v="81.14"/>
    <n v="81.14"/>
    <n v="0"/>
    <n v="81.14"/>
    <n v="34.53"/>
    <n v="46.61"/>
    <n v="81.14"/>
    <n v="46.61"/>
  </r>
  <r>
    <s v="ORD-001922"/>
    <x v="140"/>
    <s v="SKU-0007"/>
    <n v="3"/>
    <n v="12.76"/>
    <n v="0.1"/>
    <n v="9.99"/>
    <x v="1"/>
    <x v="2"/>
    <s v="Consumer"/>
    <x v="0"/>
    <s v="CUST-1457"/>
    <s v="Cotton Bath Towels"/>
    <x v="1"/>
    <n v="7.24"/>
    <n v="12.76"/>
    <n v="38.28"/>
    <n v="3.8280000000000003"/>
    <n v="34.451999999999998"/>
    <n v="21.72"/>
    <n v="12.731999999999999"/>
    <n v="34.451999999999998"/>
    <n v="12.731999999999999"/>
  </r>
  <r>
    <s v="ORD-002123"/>
    <x v="140"/>
    <s v="SKU-0036"/>
    <n v="1"/>
    <n v="56"/>
    <n v="0.05"/>
    <n v="6.99"/>
    <x v="2"/>
    <x v="3"/>
    <s v="Corporate"/>
    <x v="0"/>
    <s v="CUST-1336"/>
    <s v="Stretching Strap"/>
    <x v="3"/>
    <n v="37.14"/>
    <n v="56"/>
    <n v="56"/>
    <n v="2.8000000000000003"/>
    <n v="53.2"/>
    <n v="37.14"/>
    <n v="16.060000000000002"/>
    <n v="53.2"/>
    <n v="16.060000000000002"/>
  </r>
  <r>
    <s v="ORD-002412"/>
    <x v="140"/>
    <s v="SKU-0033"/>
    <n v="1"/>
    <n v="72.08"/>
    <n v="0"/>
    <n v="0"/>
    <x v="1"/>
    <x v="4"/>
    <s v="Consumer"/>
    <x v="0"/>
    <s v="CUST-1258"/>
    <s v="Training Cone Set"/>
    <x v="3"/>
    <n v="45"/>
    <n v="72.08"/>
    <n v="72.08"/>
    <n v="0"/>
    <n v="72.08"/>
    <n v="45"/>
    <n v="27.08"/>
    <n v="72.08"/>
    <n v="27.08"/>
  </r>
  <r>
    <s v="ORD-000208"/>
    <x v="141"/>
    <s v="SKU-0035"/>
    <n v="1"/>
    <n v="26.35"/>
    <n v="0"/>
    <n v="9.99"/>
    <x v="2"/>
    <x v="2"/>
    <s v="Small Business"/>
    <x v="0"/>
    <s v="CUST-1320"/>
    <s v="Massage Ball"/>
    <x v="3"/>
    <n v="13.28"/>
    <n v="26.35"/>
    <n v="26.35"/>
    <n v="0"/>
    <n v="26.35"/>
    <n v="13.28"/>
    <n v="13.070000000000002"/>
    <n v="26.35"/>
    <n v="13.070000000000002"/>
  </r>
  <r>
    <s v="ORD-000326"/>
    <x v="141"/>
    <s v="SKU-0013"/>
    <n v="4"/>
    <n v="46.87"/>
    <n v="0.05"/>
    <n v="6.99"/>
    <x v="2"/>
    <x v="1"/>
    <s v="Small Business"/>
    <x v="0"/>
    <s v="CUST-1146"/>
    <s v="Wireless Earbuds"/>
    <x v="0"/>
    <n v="21.33"/>
    <n v="46.87"/>
    <n v="187.48"/>
    <n v="9.3740000000000006"/>
    <n v="178.10599999999999"/>
    <n v="85.32"/>
    <n v="92.786000000000001"/>
    <n v="178.10599999999999"/>
    <n v="92.786000000000001"/>
  </r>
  <r>
    <s v="ORD-000516"/>
    <x v="141"/>
    <s v="SKU-0055"/>
    <n v="3"/>
    <n v="11.86"/>
    <n v="0"/>
    <n v="6.99"/>
    <x v="2"/>
    <x v="0"/>
    <s v="Consumer"/>
    <x v="0"/>
    <s v="CUST-1010"/>
    <s v="Phone Case"/>
    <x v="2"/>
    <n v="4.93"/>
    <n v="11.86"/>
    <n v="35.58"/>
    <n v="0"/>
    <n v="35.58"/>
    <n v="14.79"/>
    <n v="20.79"/>
    <n v="35.58"/>
    <n v="20.79"/>
  </r>
  <r>
    <s v="ORD-001343"/>
    <x v="141"/>
    <s v="SKU-0033"/>
    <n v="1"/>
    <n v="72.08"/>
    <n v="0"/>
    <n v="0"/>
    <x v="2"/>
    <x v="3"/>
    <s v="Consumer"/>
    <x v="0"/>
    <s v="CUST-1138"/>
    <s v="Training Cone Set"/>
    <x v="3"/>
    <n v="45"/>
    <n v="72.08"/>
    <n v="72.08"/>
    <n v="0"/>
    <n v="72.08"/>
    <n v="45"/>
    <n v="27.08"/>
    <n v="72.08"/>
    <n v="27.08"/>
  </r>
  <r>
    <s v="ORD-000084"/>
    <x v="142"/>
    <s v="SKU-0004"/>
    <n v="8"/>
    <n v="23.84"/>
    <n v="0"/>
    <n v="4.99"/>
    <x v="0"/>
    <x v="3"/>
    <s v="Corporate"/>
    <x v="0"/>
    <s v="CUST-1333"/>
    <s v="Bamboo Cutting Board"/>
    <x v="1"/>
    <n v="11.55"/>
    <n v="23.84"/>
    <n v="190.72"/>
    <n v="0"/>
    <n v="190.72"/>
    <n v="92.4"/>
    <n v="98.32"/>
    <n v="190.72"/>
    <n v="98.32"/>
  </r>
  <r>
    <s v="ORD-000100"/>
    <x v="142"/>
    <s v="SKU-0055"/>
    <n v="5"/>
    <n v="11.86"/>
    <n v="0.15"/>
    <n v="0"/>
    <x v="1"/>
    <x v="0"/>
    <s v="Small Business"/>
    <x v="0"/>
    <s v="CUST-1476"/>
    <s v="Phone Case"/>
    <x v="2"/>
    <n v="4.93"/>
    <n v="11.86"/>
    <n v="59.3"/>
    <n v="8.8949999999999996"/>
    <n v="50.405000000000001"/>
    <n v="24.65"/>
    <n v="25.755000000000003"/>
    <n v="50.405000000000001"/>
    <n v="25.755000000000003"/>
  </r>
  <r>
    <s v="ORD-000744"/>
    <x v="142"/>
    <s v="SKU-0024"/>
    <n v="2"/>
    <n v="87.66"/>
    <n v="0.1"/>
    <n v="0"/>
    <x v="0"/>
    <x v="0"/>
    <s v="Corporate"/>
    <x v="0"/>
    <s v="CUST-1554"/>
    <s v="Phone Charging Dock"/>
    <x v="0"/>
    <n v="40.340000000000003"/>
    <n v="87.66"/>
    <n v="175.32"/>
    <n v="17.532"/>
    <n v="157.78799999999998"/>
    <n v="80.680000000000007"/>
    <n v="77.107999999999976"/>
    <n v="157.78799999999998"/>
    <n v="77.107999999999976"/>
  </r>
  <r>
    <s v="ORD-001235"/>
    <x v="142"/>
    <s v="SKU-0027"/>
    <n v="2"/>
    <n v="33.65"/>
    <n v="0.1"/>
    <n v="9.99"/>
    <x v="0"/>
    <x v="2"/>
    <s v="Small Business"/>
    <x v="0"/>
    <s v="CUST-1157"/>
    <s v="Foam Roller"/>
    <x v="3"/>
    <n v="17.22"/>
    <n v="33.65"/>
    <n v="67.3"/>
    <n v="6.73"/>
    <n v="60.569999999999993"/>
    <n v="34.44"/>
    <n v="26.129999999999995"/>
    <n v="60.569999999999993"/>
    <n v="26.129999999999995"/>
  </r>
  <r>
    <s v="ORD-001452"/>
    <x v="142"/>
    <s v="SKU-0002"/>
    <n v="1"/>
    <n v="73.180000000000007"/>
    <n v="0"/>
    <n v="4.99"/>
    <x v="1"/>
    <x v="2"/>
    <s v="Small Business"/>
    <x v="0"/>
    <s v="CUST-1247"/>
    <s v="Insulated Water Bottle"/>
    <x v="1"/>
    <n v="37"/>
    <n v="73.180000000000007"/>
    <n v="73.180000000000007"/>
    <n v="0"/>
    <n v="73.180000000000007"/>
    <n v="37"/>
    <n v="36.180000000000007"/>
    <n v="73.180000000000007"/>
    <n v="36.180000000000007"/>
  </r>
  <r>
    <s v="ORD-001662"/>
    <x v="142"/>
    <s v="SKU-0035"/>
    <n v="2"/>
    <n v="26.35"/>
    <n v="0.05"/>
    <n v="0"/>
    <x v="2"/>
    <x v="0"/>
    <s v="Small Business"/>
    <x v="0"/>
    <s v="CUST-1376"/>
    <s v="Massage Ball"/>
    <x v="3"/>
    <n v="13.28"/>
    <n v="26.35"/>
    <n v="52.7"/>
    <n v="2.6350000000000002"/>
    <n v="50.065000000000005"/>
    <n v="26.56"/>
    <n v="23.505000000000006"/>
    <n v="50.065000000000005"/>
    <n v="23.505000000000006"/>
  </r>
  <r>
    <s v="ORD-001864"/>
    <x v="142"/>
    <s v="SKU-0035"/>
    <n v="2"/>
    <n v="26.35"/>
    <n v="0"/>
    <n v="6.99"/>
    <x v="1"/>
    <x v="0"/>
    <s v="Corporate"/>
    <x v="0"/>
    <s v="CUST-1404"/>
    <s v="Massage Ball"/>
    <x v="3"/>
    <n v="13.28"/>
    <n v="26.35"/>
    <n v="52.7"/>
    <n v="0"/>
    <n v="52.7"/>
    <n v="26.56"/>
    <n v="26.140000000000004"/>
    <n v="52.7"/>
    <n v="26.140000000000004"/>
  </r>
  <r>
    <s v="ORD-001931"/>
    <x v="142"/>
    <s v="SKU-0047"/>
    <n v="3"/>
    <n v="36.47"/>
    <n v="0"/>
    <n v="0"/>
    <x v="1"/>
    <x v="0"/>
    <s v="Corporate"/>
    <x v="0"/>
    <s v="CUST-1147"/>
    <s v="Printer Paper Ream"/>
    <x v="4"/>
    <n v="21.05"/>
    <n v="36.47"/>
    <n v="109.41"/>
    <n v="0"/>
    <n v="109.41"/>
    <n v="63.150000000000006"/>
    <n v="46.259999999999991"/>
    <n v="109.41"/>
    <n v="46.259999999999991"/>
  </r>
  <r>
    <s v="ORD-002325"/>
    <x v="142"/>
    <s v="SKU-0042"/>
    <n v="1"/>
    <n v="50.17"/>
    <n v="0"/>
    <n v="0"/>
    <x v="0"/>
    <x v="1"/>
    <s v="Small Business"/>
    <x v="0"/>
    <s v="CUST-1414"/>
    <s v="Document Folder Set"/>
    <x v="4"/>
    <n v="28.8"/>
    <n v="50.17"/>
    <n v="50.17"/>
    <n v="0"/>
    <n v="50.17"/>
    <n v="28.8"/>
    <n v="21.37"/>
    <n v="50.17"/>
    <n v="21.37"/>
  </r>
  <r>
    <s v="ORD-002444"/>
    <x v="142"/>
    <s v="SKU-0021"/>
    <n v="3"/>
    <n v="23.94"/>
    <n v="0.1"/>
    <n v="0"/>
    <x v="2"/>
    <x v="2"/>
    <s v="Corporate"/>
    <x v="0"/>
    <s v="CUST-1342"/>
    <s v="Smart Plug 2-Pack"/>
    <x v="0"/>
    <n v="13.98"/>
    <n v="23.94"/>
    <n v="71.820000000000007"/>
    <n v="7.1820000000000013"/>
    <n v="64.638000000000005"/>
    <n v="41.94"/>
    <n v="22.698000000000008"/>
    <n v="64.638000000000005"/>
    <n v="22.698000000000008"/>
  </r>
  <r>
    <s v="ORD-000766"/>
    <x v="143"/>
    <s v="SKU-0056"/>
    <n v="2"/>
    <n v="77.760000000000005"/>
    <n v="0"/>
    <n v="0"/>
    <x v="2"/>
    <x v="1"/>
    <s v="Small Business"/>
    <x v="0"/>
    <s v="CUST-1088"/>
    <s v="Keychain Set"/>
    <x v="2"/>
    <n v="44.67"/>
    <n v="77.760000000000005"/>
    <n v="155.52000000000001"/>
    <n v="0"/>
    <n v="155.52000000000001"/>
    <n v="89.34"/>
    <n v="66.180000000000007"/>
    <n v="155.52000000000001"/>
    <n v="66.180000000000007"/>
  </r>
  <r>
    <s v="ORD-000928"/>
    <x v="143"/>
    <s v="SKU-0037"/>
    <n v="1"/>
    <n v="25.18"/>
    <n v="0"/>
    <n v="0"/>
    <x v="2"/>
    <x v="2"/>
    <s v="Consumer"/>
    <x v="0"/>
    <s v="CUST-1398"/>
    <s v="Notebook 3-Pack"/>
    <x v="4"/>
    <n v="13.85"/>
    <n v="25.18"/>
    <n v="25.18"/>
    <n v="0"/>
    <n v="25.18"/>
    <n v="13.85"/>
    <n v="11.33"/>
    <n v="25.18"/>
    <n v="11.33"/>
  </r>
  <r>
    <s v="ORD-000940"/>
    <x v="143"/>
    <s v="SKU-0035"/>
    <n v="5"/>
    <n v="26.35"/>
    <n v="0"/>
    <n v="0"/>
    <x v="1"/>
    <x v="3"/>
    <s v="Consumer"/>
    <x v="0"/>
    <s v="CUST-1560"/>
    <s v="Massage Ball"/>
    <x v="3"/>
    <n v="13.28"/>
    <n v="26.35"/>
    <n v="131.75"/>
    <n v="0"/>
    <n v="131.75"/>
    <n v="66.399999999999991"/>
    <n v="65.350000000000009"/>
    <n v="131.75"/>
    <n v="65.350000000000009"/>
  </r>
  <r>
    <s v="ORD-001026"/>
    <x v="143"/>
    <s v="SKU-0017"/>
    <n v="2"/>
    <n v="47.38"/>
    <n v="0"/>
    <n v="6.99"/>
    <x v="2"/>
    <x v="1"/>
    <s v="Small Business"/>
    <x v="0"/>
    <s v="CUST-1051"/>
    <s v="Wireless Mouse"/>
    <x v="0"/>
    <n v="31.21"/>
    <n v="47.38"/>
    <n v="94.76"/>
    <n v="0"/>
    <n v="94.76"/>
    <n v="62.42"/>
    <n v="32.340000000000003"/>
    <n v="94.76"/>
    <n v="32.340000000000003"/>
  </r>
  <r>
    <s v="ORD-002312"/>
    <x v="143"/>
    <s v="SKU-0042"/>
    <n v="4"/>
    <n v="50.17"/>
    <n v="0.1"/>
    <n v="0"/>
    <x v="2"/>
    <x v="4"/>
    <s v="Consumer"/>
    <x v="0"/>
    <s v="CUST-1128"/>
    <s v="Document Folder Set"/>
    <x v="4"/>
    <n v="28.8"/>
    <n v="50.17"/>
    <n v="200.68"/>
    <n v="20.068000000000001"/>
    <n v="180.61199999999999"/>
    <n v="115.2"/>
    <n v="65.411999999999992"/>
    <n v="180.61199999999999"/>
    <n v="65.411999999999992"/>
  </r>
  <r>
    <s v="ORD-001042"/>
    <x v="144"/>
    <s v="SKU-0028"/>
    <n v="3"/>
    <n v="29.71"/>
    <n v="0.05"/>
    <n v="9.99"/>
    <x v="0"/>
    <x v="2"/>
    <s v="Corporate"/>
    <x v="0"/>
    <s v="CUST-1498"/>
    <s v="Jump Rope"/>
    <x v="3"/>
    <n v="17.55"/>
    <n v="29.71"/>
    <n v="89.13"/>
    <n v="4.4565000000000001"/>
    <n v="84.67349999999999"/>
    <n v="52.650000000000006"/>
    <n v="32.023499999999984"/>
    <n v="84.67349999999999"/>
    <n v="32.023499999999984"/>
  </r>
  <r>
    <s v="ORD-001613"/>
    <x v="144"/>
    <s v="SKU-0004"/>
    <n v="2"/>
    <n v="23.84"/>
    <n v="0.1"/>
    <n v="0"/>
    <x v="0"/>
    <x v="0"/>
    <s v="Corporate"/>
    <x v="0"/>
    <s v="CUST-1282"/>
    <s v="Bamboo Cutting Board"/>
    <x v="1"/>
    <n v="11.55"/>
    <n v="23.84"/>
    <n v="47.68"/>
    <n v="4.7679999999999998"/>
    <n v="42.911999999999999"/>
    <n v="23.1"/>
    <n v="19.811999999999998"/>
    <n v="42.911999999999999"/>
    <n v="19.811999999999998"/>
  </r>
  <r>
    <s v="ORD-002042"/>
    <x v="144"/>
    <s v="SKU-0045"/>
    <n v="1"/>
    <n v="24.86"/>
    <n v="0"/>
    <n v="4.99"/>
    <x v="0"/>
    <x v="4"/>
    <s v="Consumer"/>
    <x v="0"/>
    <s v="CUST-1484"/>
    <s v="Sticky Note Bundle"/>
    <x v="4"/>
    <n v="16.329999999999998"/>
    <n v="24.86"/>
    <n v="24.86"/>
    <n v="0"/>
    <n v="24.86"/>
    <n v="16.329999999999998"/>
    <n v="8.5300000000000011"/>
    <n v="24.86"/>
    <n v="8.5300000000000011"/>
  </r>
  <r>
    <s v="ORD-000142"/>
    <x v="145"/>
    <s v="SKU-0028"/>
    <n v="1"/>
    <n v="29.71"/>
    <n v="0.05"/>
    <n v="4.99"/>
    <x v="1"/>
    <x v="1"/>
    <s v="Corporate"/>
    <x v="0"/>
    <s v="CUST-1188"/>
    <s v="Jump Rope"/>
    <x v="3"/>
    <n v="17.55"/>
    <n v="29.71"/>
    <n v="29.71"/>
    <n v="1.4855"/>
    <n v="28.224499999999999"/>
    <n v="17.55"/>
    <n v="10.674499999999998"/>
    <n v="28.224499999999999"/>
    <n v="10.674499999999998"/>
  </r>
  <r>
    <s v="ORD-000529"/>
    <x v="145"/>
    <s v="SKU-0034"/>
    <n v="1"/>
    <n v="53.25"/>
    <n v="0"/>
    <n v="0"/>
    <x v="0"/>
    <x v="1"/>
    <s v="Small Business"/>
    <x v="0"/>
    <s v="CUST-1052"/>
    <s v="Gym Duffel Bag"/>
    <x v="3"/>
    <n v="22.11"/>
    <n v="53.25"/>
    <n v="53.25"/>
    <n v="0"/>
    <n v="53.25"/>
    <n v="22.11"/>
    <n v="31.14"/>
    <n v="53.25"/>
    <n v="31.14"/>
  </r>
  <r>
    <s v="ORD-000872"/>
    <x v="145"/>
    <s v="SKU-0023"/>
    <n v="3"/>
    <n v="48.12"/>
    <n v="0.15"/>
    <n v="0"/>
    <x v="2"/>
    <x v="3"/>
    <s v="Consumer"/>
    <x v="2"/>
    <s v="CUST-1410"/>
    <s v="Mini Projector"/>
    <x v="0"/>
    <n v="23.26"/>
    <n v="48.12"/>
    <n v="144.35999999999999"/>
    <n v="21.653999999999996"/>
    <n v="122.70599999999999"/>
    <n v="69.78"/>
    <n v="52.925999999999988"/>
    <n v="0"/>
    <n v="0"/>
  </r>
  <r>
    <s v="ORD-000934"/>
    <x v="145"/>
    <s v="SKU-0001"/>
    <n v="4"/>
    <n v="31.13"/>
    <n v="0"/>
    <n v="0"/>
    <x v="0"/>
    <x v="3"/>
    <s v="Corporate"/>
    <x v="1"/>
    <s v="CUST-1375"/>
    <s v="Ceramic Dinnerware Set"/>
    <x v="1"/>
    <n v="13.79"/>
    <n v="31.13"/>
    <n v="124.52"/>
    <n v="0"/>
    <n v="124.52"/>
    <n v="55.16"/>
    <n v="69.36"/>
    <n v="0"/>
    <n v="0"/>
  </r>
  <r>
    <s v="ORD-001401"/>
    <x v="145"/>
    <s v="SKU-0019"/>
    <n v="4"/>
    <n v="29.49"/>
    <n v="0"/>
    <n v="4.99"/>
    <x v="0"/>
    <x v="2"/>
    <s v="Consumer"/>
    <x v="0"/>
    <s v="CUST-1407"/>
    <s v="Webcam HD"/>
    <x v="0"/>
    <n v="13.03"/>
    <n v="29.49"/>
    <n v="117.96"/>
    <n v="0"/>
    <n v="117.96"/>
    <n v="52.12"/>
    <n v="65.84"/>
    <n v="117.96"/>
    <n v="65.84"/>
  </r>
  <r>
    <s v="ORD-001406"/>
    <x v="145"/>
    <s v="SKU-0016"/>
    <n v="5"/>
    <n v="17.66"/>
    <n v="0.1"/>
    <n v="6.99"/>
    <x v="0"/>
    <x v="4"/>
    <s v="Small Business"/>
    <x v="0"/>
    <s v="CUST-1548"/>
    <s v="Laptop Stand"/>
    <x v="0"/>
    <n v="11.93"/>
    <n v="17.66"/>
    <n v="88.3"/>
    <n v="8.83"/>
    <n v="79.47"/>
    <n v="59.65"/>
    <n v="19.82"/>
    <n v="79.47"/>
    <n v="19.82"/>
  </r>
  <r>
    <s v="ORD-002120"/>
    <x v="145"/>
    <s v="SKU-0012"/>
    <n v="2"/>
    <n v="81.14"/>
    <n v="0.1"/>
    <n v="6.99"/>
    <x v="0"/>
    <x v="3"/>
    <s v="Corporate"/>
    <x v="0"/>
    <s v="CUST-1142"/>
    <s v="Portable Blender"/>
    <x v="1"/>
    <n v="34.53"/>
    <n v="81.14"/>
    <n v="162.28"/>
    <n v="16.228000000000002"/>
    <n v="146.05199999999999"/>
    <n v="69.06"/>
    <n v="76.99199999999999"/>
    <n v="146.05199999999999"/>
    <n v="76.99199999999999"/>
  </r>
  <r>
    <s v="ORD-002247"/>
    <x v="145"/>
    <s v="SKU-0048"/>
    <n v="3"/>
    <n v="12.2"/>
    <n v="0.05"/>
    <n v="4.99"/>
    <x v="1"/>
    <x v="3"/>
    <s v="Small Business"/>
    <x v="0"/>
    <s v="CUST-1225"/>
    <s v="Index Card Pack"/>
    <x v="4"/>
    <n v="7.14"/>
    <n v="12.2"/>
    <n v="36.599999999999994"/>
    <n v="1.8299999999999998"/>
    <n v="34.769999999999996"/>
    <n v="21.419999999999998"/>
    <n v="13.349999999999998"/>
    <n v="34.769999999999996"/>
    <n v="13.349999999999998"/>
  </r>
  <r>
    <s v="ORD-000173"/>
    <x v="146"/>
    <s v="SKU-0022"/>
    <n v="1"/>
    <n v="32.130000000000003"/>
    <n v="0"/>
    <n v="0"/>
    <x v="1"/>
    <x v="1"/>
    <s v="Consumer"/>
    <x v="0"/>
    <s v="CUST-1205"/>
    <s v="USB-C Hub"/>
    <x v="0"/>
    <n v="21.59"/>
    <n v="32.130000000000003"/>
    <n v="32.130000000000003"/>
    <n v="0"/>
    <n v="32.130000000000003"/>
    <n v="21.59"/>
    <n v="10.540000000000003"/>
    <n v="32.130000000000003"/>
    <n v="10.540000000000003"/>
  </r>
  <r>
    <s v="ORD-000213"/>
    <x v="146"/>
    <s v="SKU-0046"/>
    <n v="1"/>
    <n v="44.59"/>
    <n v="0.05"/>
    <n v="0"/>
    <x v="2"/>
    <x v="2"/>
    <s v="Small Business"/>
    <x v="0"/>
    <s v="CUST-1240"/>
    <s v="Desktop Calculator"/>
    <x v="4"/>
    <n v="19.489999999999998"/>
    <n v="44.59"/>
    <n v="44.59"/>
    <n v="2.2295000000000003"/>
    <n v="42.360500000000002"/>
    <n v="19.489999999999998"/>
    <n v="22.870500000000003"/>
    <n v="42.360500000000002"/>
    <n v="22.870500000000003"/>
  </r>
  <r>
    <s v="ORD-000372"/>
    <x v="146"/>
    <s v="SKU-0010"/>
    <n v="2"/>
    <n v="20.7"/>
    <n v="0.2"/>
    <n v="4.99"/>
    <x v="2"/>
    <x v="1"/>
    <s v="Corporate"/>
    <x v="0"/>
    <s v="CUST-1122"/>
    <s v="Throw Blanket"/>
    <x v="1"/>
    <n v="8.5299999999999994"/>
    <n v="20.7"/>
    <n v="41.4"/>
    <n v="8.2799999999999994"/>
    <n v="33.119999999999997"/>
    <n v="17.059999999999999"/>
    <n v="16.059999999999999"/>
    <n v="33.119999999999997"/>
    <n v="16.059999999999999"/>
  </r>
  <r>
    <s v="ORD-001165"/>
    <x v="146"/>
    <s v="SKU-0035"/>
    <n v="2"/>
    <n v="26.35"/>
    <n v="0.15"/>
    <n v="0"/>
    <x v="1"/>
    <x v="3"/>
    <s v="Small Business"/>
    <x v="0"/>
    <s v="CUST-1321"/>
    <s v="Massage Ball"/>
    <x v="3"/>
    <n v="13.28"/>
    <n v="26.35"/>
    <n v="52.7"/>
    <n v="7.9050000000000002"/>
    <n v="44.795000000000002"/>
    <n v="26.56"/>
    <n v="18.235000000000003"/>
    <n v="44.795000000000002"/>
    <n v="18.235000000000003"/>
  </r>
  <r>
    <s v="ORD-001209"/>
    <x v="146"/>
    <s v="SKU-0047"/>
    <n v="2"/>
    <n v="36.47"/>
    <n v="0.05"/>
    <n v="0"/>
    <x v="0"/>
    <x v="3"/>
    <s v="Small Business"/>
    <x v="0"/>
    <s v="CUST-1109"/>
    <s v="Printer Paper Ream"/>
    <x v="4"/>
    <n v="21.05"/>
    <n v="36.47"/>
    <n v="72.94"/>
    <n v="3.6470000000000002"/>
    <n v="69.292999999999992"/>
    <n v="42.1"/>
    <n v="27.192999999999991"/>
    <n v="69.292999999999992"/>
    <n v="27.192999999999991"/>
  </r>
  <r>
    <s v="ORD-001341"/>
    <x v="146"/>
    <s v="SKU-0045"/>
    <n v="1"/>
    <n v="24.86"/>
    <n v="0"/>
    <n v="6.99"/>
    <x v="1"/>
    <x v="4"/>
    <s v="Corporate"/>
    <x v="0"/>
    <s v="CUST-1017"/>
    <s v="Sticky Note Bundle"/>
    <x v="4"/>
    <n v="16.329999999999998"/>
    <n v="24.86"/>
    <n v="24.86"/>
    <n v="0"/>
    <n v="24.86"/>
    <n v="16.329999999999998"/>
    <n v="8.5300000000000011"/>
    <n v="24.86"/>
    <n v="8.5300000000000011"/>
  </r>
  <r>
    <s v="ORD-001407"/>
    <x v="146"/>
    <s v="SKU-0039"/>
    <n v="4"/>
    <n v="12.74"/>
    <n v="0.05"/>
    <n v="9.99"/>
    <x v="0"/>
    <x v="1"/>
    <s v="Consumer"/>
    <x v="0"/>
    <s v="CUST-1166"/>
    <s v="Desk Organizer"/>
    <x v="4"/>
    <n v="5.81"/>
    <n v="12.74"/>
    <n v="50.96"/>
    <n v="2.548"/>
    <n v="48.411999999999999"/>
    <n v="23.24"/>
    <n v="25.172000000000001"/>
    <n v="48.411999999999999"/>
    <n v="25.172000000000001"/>
  </r>
  <r>
    <s v="ORD-000431"/>
    <x v="147"/>
    <s v="SKU-0057"/>
    <n v="1"/>
    <n v="60.42"/>
    <n v="0"/>
    <n v="4.99"/>
    <x v="0"/>
    <x v="1"/>
    <s v="Corporate"/>
    <x v="0"/>
    <s v="CUST-1282"/>
    <s v="Crossbody Bag"/>
    <x v="2"/>
    <n v="25.69"/>
    <n v="60.42"/>
    <n v="60.42"/>
    <n v="0"/>
    <n v="60.42"/>
    <n v="25.69"/>
    <n v="34.730000000000004"/>
    <n v="60.42"/>
    <n v="34.730000000000004"/>
  </r>
  <r>
    <s v="ORD-000472"/>
    <x v="147"/>
    <s v="SKU-0026"/>
    <n v="1"/>
    <n v="41.81"/>
    <n v="0"/>
    <n v="0"/>
    <x v="1"/>
    <x v="2"/>
    <s v="Small Business"/>
    <x v="0"/>
    <s v="CUST-1586"/>
    <s v="Resistance Band Kit"/>
    <x v="3"/>
    <n v="22.64"/>
    <n v="41.81"/>
    <n v="41.81"/>
    <n v="0"/>
    <n v="41.81"/>
    <n v="22.64"/>
    <n v="19.170000000000002"/>
    <n v="41.81"/>
    <n v="19.170000000000002"/>
  </r>
  <r>
    <s v="ORD-000626"/>
    <x v="147"/>
    <s v="SKU-0050"/>
    <n v="5"/>
    <n v="39.19"/>
    <n v="0.05"/>
    <n v="0"/>
    <x v="2"/>
    <x v="1"/>
    <s v="Small Business"/>
    <x v="0"/>
    <s v="CUST-1198"/>
    <s v="Travel Backpack"/>
    <x v="2"/>
    <n v="18.54"/>
    <n v="39.19"/>
    <n v="195.95"/>
    <n v="9.7974999999999994"/>
    <n v="186.15249999999997"/>
    <n v="92.699999999999989"/>
    <n v="93.452499999999986"/>
    <n v="186.15249999999997"/>
    <n v="93.452499999999986"/>
  </r>
  <r>
    <s v="ORD-000732"/>
    <x v="147"/>
    <s v="SKU-0045"/>
    <n v="1"/>
    <n v="24.86"/>
    <n v="0"/>
    <n v="4.99"/>
    <x v="2"/>
    <x v="3"/>
    <s v="Corporate"/>
    <x v="0"/>
    <s v="CUST-1413"/>
    <s v="Sticky Note Bundle"/>
    <x v="4"/>
    <n v="16.329999999999998"/>
    <n v="24.86"/>
    <n v="24.86"/>
    <n v="0"/>
    <n v="24.86"/>
    <n v="16.329999999999998"/>
    <n v="8.5300000000000011"/>
    <n v="24.86"/>
    <n v="8.5300000000000011"/>
  </r>
  <r>
    <s v="ORD-001087"/>
    <x v="147"/>
    <s v="SKU-0040"/>
    <n v="3"/>
    <n v="30.05"/>
    <n v="0.2"/>
    <n v="9.99"/>
    <x v="0"/>
    <x v="1"/>
    <s v="Corporate"/>
    <x v="0"/>
    <s v="CUST-1509"/>
    <s v="Laptop Sleeve"/>
    <x v="4"/>
    <n v="17.329999999999998"/>
    <n v="30.05"/>
    <n v="90.15"/>
    <n v="18.03"/>
    <n v="72.12"/>
    <n v="51.989999999999995"/>
    <n v="20.13000000000001"/>
    <n v="72.12"/>
    <n v="20.13000000000001"/>
  </r>
  <r>
    <s v="ORD-001711"/>
    <x v="147"/>
    <s v="SKU-0055"/>
    <n v="3"/>
    <n v="11.86"/>
    <n v="0.05"/>
    <n v="0"/>
    <x v="1"/>
    <x v="3"/>
    <s v="Consumer"/>
    <x v="0"/>
    <s v="CUST-1135"/>
    <s v="Phone Case"/>
    <x v="2"/>
    <n v="4.93"/>
    <n v="11.86"/>
    <n v="35.58"/>
    <n v="1.7789999999999999"/>
    <n v="33.801000000000002"/>
    <n v="14.79"/>
    <n v="19.011000000000003"/>
    <n v="33.801000000000002"/>
    <n v="19.011000000000003"/>
  </r>
  <r>
    <s v="ORD-002187"/>
    <x v="147"/>
    <s v="SKU-0013"/>
    <n v="2"/>
    <n v="46.87"/>
    <n v="0.15"/>
    <n v="0"/>
    <x v="1"/>
    <x v="1"/>
    <s v="Corporate"/>
    <x v="0"/>
    <s v="CUST-1157"/>
    <s v="Wireless Earbuds"/>
    <x v="0"/>
    <n v="21.33"/>
    <n v="46.87"/>
    <n v="93.74"/>
    <n v="14.060999999999998"/>
    <n v="79.679000000000002"/>
    <n v="42.66"/>
    <n v="37.019000000000005"/>
    <n v="79.679000000000002"/>
    <n v="37.019000000000005"/>
  </r>
  <r>
    <s v="ORD-000028"/>
    <x v="148"/>
    <s v="SKU-0029"/>
    <n v="5"/>
    <n v="79.47"/>
    <n v="0.1"/>
    <n v="4.99"/>
    <x v="0"/>
    <x v="3"/>
    <s v="Consumer"/>
    <x v="1"/>
    <s v="CUST-1356"/>
    <s v="Adjustable Dumbbell"/>
    <x v="3"/>
    <n v="38"/>
    <n v="79.47"/>
    <n v="397.35"/>
    <n v="39.735000000000007"/>
    <n v="357.61500000000001"/>
    <n v="190"/>
    <n v="167.61500000000001"/>
    <n v="0"/>
    <n v="0"/>
  </r>
  <r>
    <s v="ORD-000109"/>
    <x v="148"/>
    <s v="SKU-0035"/>
    <n v="5"/>
    <n v="26.35"/>
    <n v="0"/>
    <n v="0"/>
    <x v="0"/>
    <x v="2"/>
    <s v="Corporate"/>
    <x v="2"/>
    <s v="CUST-1391"/>
    <s v="Massage Ball"/>
    <x v="3"/>
    <n v="13.28"/>
    <n v="26.35"/>
    <n v="131.75"/>
    <n v="0"/>
    <n v="131.75"/>
    <n v="66.399999999999991"/>
    <n v="65.350000000000009"/>
    <n v="0"/>
    <n v="0"/>
  </r>
  <r>
    <s v="ORD-000192"/>
    <x v="148"/>
    <s v="SKU-0047"/>
    <n v="3"/>
    <n v="36.47"/>
    <n v="0"/>
    <n v="0"/>
    <x v="0"/>
    <x v="0"/>
    <s v="Small Business"/>
    <x v="0"/>
    <s v="CUST-1274"/>
    <s v="Printer Paper Ream"/>
    <x v="4"/>
    <n v="21.05"/>
    <n v="36.47"/>
    <n v="109.41"/>
    <n v="0"/>
    <n v="109.41"/>
    <n v="63.150000000000006"/>
    <n v="46.259999999999991"/>
    <n v="109.41"/>
    <n v="46.259999999999991"/>
  </r>
  <r>
    <s v="ORD-000494"/>
    <x v="148"/>
    <s v="SKU-0001"/>
    <n v="2"/>
    <n v="31.13"/>
    <n v="0.1"/>
    <n v="4.99"/>
    <x v="2"/>
    <x v="0"/>
    <s v="Consumer"/>
    <x v="0"/>
    <s v="CUST-1294"/>
    <s v="Ceramic Dinnerware Set"/>
    <x v="1"/>
    <n v="13.79"/>
    <n v="31.13"/>
    <n v="62.26"/>
    <n v="6.226"/>
    <n v="56.033999999999999"/>
    <n v="27.58"/>
    <n v="28.454000000000001"/>
    <n v="56.033999999999999"/>
    <n v="28.454000000000001"/>
  </r>
  <r>
    <s v="ORD-000692"/>
    <x v="148"/>
    <s v="SKU-0009"/>
    <n v="1"/>
    <n v="79.31"/>
    <n v="0.05"/>
    <n v="4.99"/>
    <x v="1"/>
    <x v="0"/>
    <s v="Corporate"/>
    <x v="0"/>
    <s v="CUST-1312"/>
    <s v="Storage Bin Set"/>
    <x v="1"/>
    <n v="36.44"/>
    <n v="79.31"/>
    <n v="79.31"/>
    <n v="3.9655000000000005"/>
    <n v="75.344499999999996"/>
    <n v="36.44"/>
    <n v="38.904499999999999"/>
    <n v="75.344499999999996"/>
    <n v="38.904499999999999"/>
  </r>
  <r>
    <s v="ORD-001128"/>
    <x v="148"/>
    <s v="SKU-0037"/>
    <n v="1"/>
    <n v="25.18"/>
    <n v="0.05"/>
    <n v="6.99"/>
    <x v="1"/>
    <x v="3"/>
    <s v="Corporate"/>
    <x v="0"/>
    <s v="CUST-1476"/>
    <s v="Notebook 3-Pack"/>
    <x v="4"/>
    <n v="13.85"/>
    <n v="25.18"/>
    <n v="25.18"/>
    <n v="1.2590000000000001"/>
    <n v="23.920999999999999"/>
    <n v="13.85"/>
    <n v="10.071"/>
    <n v="23.920999999999999"/>
    <n v="10.071"/>
  </r>
  <r>
    <s v="ORD-001641"/>
    <x v="148"/>
    <s v="SKU-0042"/>
    <n v="2"/>
    <n v="50.17"/>
    <n v="0.1"/>
    <n v="6.99"/>
    <x v="1"/>
    <x v="1"/>
    <s v="Corporate"/>
    <x v="0"/>
    <s v="CUST-1260"/>
    <s v="Document Folder Set"/>
    <x v="4"/>
    <n v="28.8"/>
    <n v="50.17"/>
    <n v="100.34"/>
    <n v="10.034000000000001"/>
    <n v="90.305999999999997"/>
    <n v="57.6"/>
    <n v="32.705999999999996"/>
    <n v="90.305999999999997"/>
    <n v="32.705999999999996"/>
  </r>
  <r>
    <s v="ORD-001834"/>
    <x v="148"/>
    <s v="SKU-0055"/>
    <n v="2"/>
    <n v="11.86"/>
    <n v="0"/>
    <n v="4.99"/>
    <x v="2"/>
    <x v="2"/>
    <s v="Small Business"/>
    <x v="0"/>
    <s v="CUST-1026"/>
    <s v="Phone Case"/>
    <x v="2"/>
    <n v="4.93"/>
    <n v="11.86"/>
    <n v="23.72"/>
    <n v="0"/>
    <n v="23.72"/>
    <n v="9.86"/>
    <n v="13.86"/>
    <n v="23.72"/>
    <n v="13.86"/>
  </r>
  <r>
    <s v="ORD-001076"/>
    <x v="149"/>
    <s v="SKU-0025"/>
    <n v="3"/>
    <n v="30.89"/>
    <n v="0"/>
    <n v="0"/>
    <x v="2"/>
    <x v="4"/>
    <s v="Consumer"/>
    <x v="0"/>
    <s v="CUST-1236"/>
    <s v="Yoga Mat"/>
    <x v="3"/>
    <n v="13.41"/>
    <n v="30.89"/>
    <n v="92.67"/>
    <n v="0"/>
    <n v="92.67"/>
    <n v="40.230000000000004"/>
    <n v="52.44"/>
    <n v="92.67"/>
    <n v="52.44"/>
  </r>
  <r>
    <s v="ORD-001442"/>
    <x v="149"/>
    <s v="SKU-0013"/>
    <n v="1"/>
    <n v="46.87"/>
    <n v="0.1"/>
    <n v="0"/>
    <x v="1"/>
    <x v="3"/>
    <s v="Small Business"/>
    <x v="0"/>
    <s v="CUST-1018"/>
    <s v="Wireless Earbuds"/>
    <x v="0"/>
    <n v="21.33"/>
    <n v="46.87"/>
    <n v="46.87"/>
    <n v="4.6870000000000003"/>
    <n v="42.183"/>
    <n v="21.33"/>
    <n v="20.853000000000002"/>
    <n v="42.183"/>
    <n v="20.853000000000002"/>
  </r>
  <r>
    <s v="ORD-001502"/>
    <x v="149"/>
    <s v="SKU-0039"/>
    <n v="2"/>
    <n v="12.74"/>
    <n v="0.2"/>
    <n v="4.99"/>
    <x v="1"/>
    <x v="1"/>
    <s v="Small Business"/>
    <x v="0"/>
    <s v="CUST-1589"/>
    <s v="Desk Organizer"/>
    <x v="4"/>
    <n v="5.81"/>
    <n v="12.74"/>
    <n v="25.48"/>
    <n v="5.0960000000000001"/>
    <n v="20.384"/>
    <n v="11.62"/>
    <n v="8.7640000000000011"/>
    <n v="20.384"/>
    <n v="8.7640000000000011"/>
  </r>
  <r>
    <s v="ORD-001830"/>
    <x v="149"/>
    <s v="SKU-0015"/>
    <n v="4"/>
    <n v="26.72"/>
    <n v="0"/>
    <n v="6.99"/>
    <x v="0"/>
    <x v="3"/>
    <s v="Small Business"/>
    <x v="0"/>
    <s v="CUST-1218"/>
    <s v="Bluetooth Speaker"/>
    <x v="0"/>
    <n v="14.4"/>
    <n v="26.72"/>
    <n v="106.88"/>
    <n v="0"/>
    <n v="106.88"/>
    <n v="57.6"/>
    <n v="49.279999999999994"/>
    <n v="106.88"/>
    <n v="49.279999999999994"/>
  </r>
  <r>
    <s v="ORD-000056"/>
    <x v="150"/>
    <s v="SKU-0026"/>
    <n v="4"/>
    <n v="41.81"/>
    <n v="0"/>
    <n v="0"/>
    <x v="2"/>
    <x v="2"/>
    <s v="Corporate"/>
    <x v="0"/>
    <s v="CUST-1455"/>
    <s v="Resistance Band Kit"/>
    <x v="3"/>
    <n v="22.64"/>
    <n v="41.81"/>
    <n v="167.24"/>
    <n v="0"/>
    <n v="167.24"/>
    <n v="90.56"/>
    <n v="76.680000000000007"/>
    <n v="167.24"/>
    <n v="76.680000000000007"/>
  </r>
  <r>
    <s v="ORD-000078"/>
    <x v="150"/>
    <s v="SKU-0021"/>
    <n v="1"/>
    <n v="23.94"/>
    <n v="0.2"/>
    <n v="9.99"/>
    <x v="2"/>
    <x v="2"/>
    <s v="Small Business"/>
    <x v="0"/>
    <s v="CUST-1216"/>
    <s v="Smart Plug 2-Pack"/>
    <x v="0"/>
    <n v="13.98"/>
    <n v="23.94"/>
    <n v="23.94"/>
    <n v="4.7880000000000003"/>
    <n v="19.152000000000001"/>
    <n v="13.98"/>
    <n v="5.1720000000000006"/>
    <n v="19.152000000000001"/>
    <n v="5.1720000000000006"/>
  </r>
  <r>
    <s v="ORD-000179"/>
    <x v="150"/>
    <s v="SKU-0038"/>
    <n v="1"/>
    <n v="100.1"/>
    <n v="0.1"/>
    <n v="9.99"/>
    <x v="1"/>
    <x v="1"/>
    <s v="Small Business"/>
    <x v="0"/>
    <s v="CUST-1246"/>
    <s v="Gel Pen Set"/>
    <x v="4"/>
    <n v="41.96"/>
    <n v="100.1"/>
    <n v="100.1"/>
    <n v="10.01"/>
    <n v="90.089999999999989"/>
    <n v="41.96"/>
    <n v="48.129999999999988"/>
    <n v="90.089999999999989"/>
    <n v="48.129999999999988"/>
  </r>
  <r>
    <s v="ORD-000773"/>
    <x v="150"/>
    <s v="SKU-0038"/>
    <n v="1"/>
    <n v="100.1"/>
    <n v="0.05"/>
    <n v="0"/>
    <x v="1"/>
    <x v="1"/>
    <s v="Corporate"/>
    <x v="2"/>
    <s v="CUST-1558"/>
    <s v="Gel Pen Set"/>
    <x v="4"/>
    <n v="41.96"/>
    <n v="100.1"/>
    <n v="100.1"/>
    <n v="5.0049999999999999"/>
    <n v="95.094999999999999"/>
    <n v="41.96"/>
    <n v="53.134999999999998"/>
    <n v="0"/>
    <n v="0"/>
  </r>
  <r>
    <s v="ORD-000874"/>
    <x v="150"/>
    <s v="SKU-0031"/>
    <n v="3"/>
    <n v="74.72"/>
    <n v="0.05"/>
    <n v="4.99"/>
    <x v="1"/>
    <x v="3"/>
    <s v="Small Business"/>
    <x v="0"/>
    <s v="CUST-1244"/>
    <s v="Fitness Tracker Strap"/>
    <x v="3"/>
    <n v="36.28"/>
    <n v="74.72"/>
    <n v="224.16"/>
    <n v="11.208"/>
    <n v="212.952"/>
    <n v="108.84"/>
    <n v="104.11199999999999"/>
    <n v="212.952"/>
    <n v="104.11199999999999"/>
  </r>
  <r>
    <s v="ORD-000931"/>
    <x v="150"/>
    <s v="SKU-0018"/>
    <n v="1"/>
    <n v="18.5"/>
    <n v="0.1"/>
    <n v="0"/>
    <x v="0"/>
    <x v="3"/>
    <s v="Consumer"/>
    <x v="0"/>
    <s v="CUST-1404"/>
    <s v="Portable Power Bank"/>
    <x v="0"/>
    <n v="7.75"/>
    <n v="18.5"/>
    <n v="18.5"/>
    <n v="1.85"/>
    <n v="16.649999999999999"/>
    <n v="7.75"/>
    <n v="8.8999999999999986"/>
    <n v="16.649999999999999"/>
    <n v="8.8999999999999986"/>
  </r>
  <r>
    <s v="ORD-000977"/>
    <x v="150"/>
    <s v="SKU-0033"/>
    <n v="3"/>
    <n v="72.08"/>
    <n v="0.05"/>
    <n v="9.99"/>
    <x v="0"/>
    <x v="1"/>
    <s v="Small Business"/>
    <x v="0"/>
    <s v="CUST-1413"/>
    <s v="Training Cone Set"/>
    <x v="3"/>
    <n v="45"/>
    <n v="72.08"/>
    <n v="216.24"/>
    <n v="10.812000000000001"/>
    <n v="205.428"/>
    <n v="135"/>
    <n v="70.427999999999997"/>
    <n v="205.428"/>
    <n v="70.427999999999997"/>
  </r>
  <r>
    <s v="ORD-000986"/>
    <x v="150"/>
    <s v="SKU-0017"/>
    <n v="1"/>
    <n v="47.38"/>
    <n v="0.05"/>
    <n v="9.99"/>
    <x v="2"/>
    <x v="3"/>
    <s v="Small Business"/>
    <x v="0"/>
    <s v="CUST-1022"/>
    <s v="Wireless Mouse"/>
    <x v="0"/>
    <n v="31.21"/>
    <n v="47.38"/>
    <n v="47.38"/>
    <n v="2.3690000000000002"/>
    <n v="45.011000000000003"/>
    <n v="31.21"/>
    <n v="13.801000000000002"/>
    <n v="45.011000000000003"/>
    <n v="13.801000000000002"/>
  </r>
  <r>
    <s v="ORD-001303"/>
    <x v="150"/>
    <s v="SKU-0007"/>
    <n v="2"/>
    <n v="12.76"/>
    <n v="0"/>
    <n v="4.99"/>
    <x v="0"/>
    <x v="3"/>
    <s v="Small Business"/>
    <x v="0"/>
    <s v="CUST-1001"/>
    <s v="Cotton Bath Towels"/>
    <x v="1"/>
    <n v="7.24"/>
    <n v="12.76"/>
    <n v="25.52"/>
    <n v="0"/>
    <n v="25.52"/>
    <n v="14.48"/>
    <n v="11.04"/>
    <n v="25.52"/>
    <n v="11.04"/>
  </r>
  <r>
    <s v="ORD-002075"/>
    <x v="150"/>
    <s v="SKU-0010"/>
    <n v="1"/>
    <n v="20.7"/>
    <n v="0"/>
    <n v="0"/>
    <x v="2"/>
    <x v="1"/>
    <s v="Corporate"/>
    <x v="0"/>
    <s v="CUST-1051"/>
    <s v="Throw Blanket"/>
    <x v="1"/>
    <n v="8.5299999999999994"/>
    <n v="20.7"/>
    <n v="20.7"/>
    <n v="0"/>
    <n v="20.7"/>
    <n v="8.5299999999999994"/>
    <n v="12.17"/>
    <n v="20.7"/>
    <n v="12.17"/>
  </r>
  <r>
    <s v="ORD-000024"/>
    <x v="151"/>
    <s v="SKU-0001"/>
    <n v="3"/>
    <n v="31.13"/>
    <n v="0"/>
    <n v="0"/>
    <x v="0"/>
    <x v="2"/>
    <s v="Consumer"/>
    <x v="0"/>
    <s v="CUST-1264"/>
    <s v="Ceramic Dinnerware Set"/>
    <x v="1"/>
    <n v="13.79"/>
    <n v="31.13"/>
    <n v="93.39"/>
    <n v="0"/>
    <n v="93.39"/>
    <n v="41.37"/>
    <n v="52.02"/>
    <n v="93.39"/>
    <n v="52.02"/>
  </r>
  <r>
    <s v="ORD-000032"/>
    <x v="151"/>
    <s v="SKU-0044"/>
    <n v="2"/>
    <n v="63.29"/>
    <n v="0.2"/>
    <n v="4.99"/>
    <x v="0"/>
    <x v="1"/>
    <s v="Small Business"/>
    <x v="0"/>
    <s v="CUST-1177"/>
    <s v="Monitor Riser"/>
    <x v="4"/>
    <n v="41.46"/>
    <n v="63.29"/>
    <n v="126.58"/>
    <n v="25.316000000000003"/>
    <n v="101.264"/>
    <n v="82.92"/>
    <n v="18.343999999999994"/>
    <n v="101.264"/>
    <n v="18.343999999999994"/>
  </r>
  <r>
    <s v="ORD-000094"/>
    <x v="151"/>
    <s v="SKU-0004"/>
    <n v="5"/>
    <n v="23.84"/>
    <n v="0.1"/>
    <n v="4.99"/>
    <x v="0"/>
    <x v="0"/>
    <s v="Corporate"/>
    <x v="0"/>
    <s v="CUST-1261"/>
    <s v="Bamboo Cutting Board"/>
    <x v="1"/>
    <n v="11.55"/>
    <n v="23.84"/>
    <n v="119.2"/>
    <n v="11.920000000000002"/>
    <n v="107.28"/>
    <n v="57.75"/>
    <n v="49.53"/>
    <n v="107.28"/>
    <n v="49.53"/>
  </r>
  <r>
    <s v="ORD-000362"/>
    <x v="151"/>
    <s v="SKU-0060"/>
    <n v="4"/>
    <n v="54.93"/>
    <n v="0"/>
    <n v="0"/>
    <x v="2"/>
    <x v="3"/>
    <s v="Corporate"/>
    <x v="0"/>
    <s v="CUST-1285"/>
    <s v="Luggage Tag Set"/>
    <x v="2"/>
    <n v="31.07"/>
    <n v="54.93"/>
    <n v="219.72"/>
    <n v="0"/>
    <n v="219.72"/>
    <n v="124.28"/>
    <n v="95.44"/>
    <n v="219.72"/>
    <n v="95.44"/>
  </r>
  <r>
    <s v="ORD-000681"/>
    <x v="151"/>
    <s v="SKU-0020"/>
    <n v="3"/>
    <n v="85.27"/>
    <n v="0.05"/>
    <n v="0"/>
    <x v="0"/>
    <x v="4"/>
    <s v="Corporate"/>
    <x v="0"/>
    <s v="CUST-1233"/>
    <s v="Mechanical Keyboard"/>
    <x v="0"/>
    <n v="43.46"/>
    <n v="85.27"/>
    <n v="255.81"/>
    <n v="12.790500000000002"/>
    <n v="243.01949999999999"/>
    <n v="130.38"/>
    <n v="112.6395"/>
    <n v="243.01949999999999"/>
    <n v="112.6395"/>
  </r>
  <r>
    <s v="ORD-000924"/>
    <x v="151"/>
    <s v="SKU-0051"/>
    <n v="6"/>
    <n v="50.46"/>
    <n v="0"/>
    <n v="6.99"/>
    <x v="1"/>
    <x v="1"/>
    <s v="Small Business"/>
    <x v="0"/>
    <s v="CUST-1579"/>
    <s v="Compact Umbrella"/>
    <x v="2"/>
    <n v="23.03"/>
    <n v="50.46"/>
    <n v="302.76"/>
    <n v="0"/>
    <n v="302.76"/>
    <n v="138.18"/>
    <n v="164.57999999999998"/>
    <n v="302.76"/>
    <n v="164.57999999999998"/>
  </r>
  <r>
    <s v="ORD-000939"/>
    <x v="151"/>
    <s v="SKU-0009"/>
    <n v="2"/>
    <n v="79.31"/>
    <n v="0"/>
    <n v="9.99"/>
    <x v="1"/>
    <x v="0"/>
    <s v="Consumer"/>
    <x v="0"/>
    <s v="CUST-1547"/>
    <s v="Storage Bin Set"/>
    <x v="1"/>
    <n v="36.44"/>
    <n v="79.31"/>
    <n v="158.62"/>
    <n v="0"/>
    <n v="158.62"/>
    <n v="72.88"/>
    <n v="85.740000000000009"/>
    <n v="158.62"/>
    <n v="85.740000000000009"/>
  </r>
  <r>
    <s v="ORD-001478"/>
    <x v="151"/>
    <s v="SKU-0012"/>
    <n v="2"/>
    <n v="81.14"/>
    <n v="0.1"/>
    <n v="0"/>
    <x v="2"/>
    <x v="1"/>
    <s v="Consumer"/>
    <x v="0"/>
    <s v="CUST-1461"/>
    <s v="Portable Blender"/>
    <x v="1"/>
    <n v="34.53"/>
    <n v="81.14"/>
    <n v="162.28"/>
    <n v="16.228000000000002"/>
    <n v="146.05199999999999"/>
    <n v="69.06"/>
    <n v="76.99199999999999"/>
    <n v="146.05199999999999"/>
    <n v="76.99199999999999"/>
  </r>
  <r>
    <s v="ORD-001657"/>
    <x v="151"/>
    <s v="SKU-0037"/>
    <n v="2"/>
    <n v="25.18"/>
    <n v="0.1"/>
    <n v="4.99"/>
    <x v="1"/>
    <x v="4"/>
    <s v="Corporate"/>
    <x v="0"/>
    <s v="CUST-1244"/>
    <s v="Notebook 3-Pack"/>
    <x v="4"/>
    <n v="13.85"/>
    <n v="25.18"/>
    <n v="50.36"/>
    <n v="5.0360000000000005"/>
    <n v="45.323999999999998"/>
    <n v="27.7"/>
    <n v="17.623999999999999"/>
    <n v="45.323999999999998"/>
    <n v="17.623999999999999"/>
  </r>
  <r>
    <s v="ORD-002059"/>
    <x v="151"/>
    <s v="SKU-0058"/>
    <n v="3"/>
    <n v="11.57"/>
    <n v="0"/>
    <n v="0"/>
    <x v="1"/>
    <x v="4"/>
    <s v="Small Business"/>
    <x v="0"/>
    <s v="CUST-1368"/>
    <s v="Card Wallet"/>
    <x v="2"/>
    <n v="6.42"/>
    <n v="11.57"/>
    <n v="34.71"/>
    <n v="0"/>
    <n v="34.71"/>
    <n v="19.259999999999998"/>
    <n v="15.450000000000003"/>
    <n v="34.71"/>
    <n v="15.450000000000003"/>
  </r>
  <r>
    <s v="ORD-002453"/>
    <x v="151"/>
    <s v="SKU-0035"/>
    <n v="1"/>
    <n v="26.35"/>
    <n v="0.2"/>
    <n v="6.99"/>
    <x v="0"/>
    <x v="3"/>
    <s v="Consumer"/>
    <x v="0"/>
    <s v="CUST-1064"/>
    <s v="Massage Ball"/>
    <x v="3"/>
    <n v="13.28"/>
    <n v="26.35"/>
    <n v="26.35"/>
    <n v="5.2700000000000005"/>
    <n v="21.080000000000002"/>
    <n v="13.28"/>
    <n v="7.8000000000000025"/>
    <n v="21.080000000000002"/>
    <n v="7.8000000000000025"/>
  </r>
  <r>
    <s v="ORD-002475"/>
    <x v="151"/>
    <s v="SKU-0004"/>
    <n v="1"/>
    <n v="23.84"/>
    <n v="0.05"/>
    <n v="0"/>
    <x v="2"/>
    <x v="2"/>
    <s v="Small Business"/>
    <x v="0"/>
    <s v="CUST-1523"/>
    <s v="Bamboo Cutting Board"/>
    <x v="1"/>
    <n v="11.55"/>
    <n v="23.84"/>
    <n v="23.84"/>
    <n v="1.1919999999999999"/>
    <n v="22.648"/>
    <n v="11.55"/>
    <n v="11.097999999999999"/>
    <n v="22.648"/>
    <n v="11.097999999999999"/>
  </r>
  <r>
    <s v="ORD-000150"/>
    <x v="152"/>
    <s v="SKU-0060"/>
    <n v="1"/>
    <n v="54.93"/>
    <n v="0.2"/>
    <n v="6.99"/>
    <x v="1"/>
    <x v="1"/>
    <s v="Consumer"/>
    <x v="0"/>
    <s v="CUST-1073"/>
    <s v="Luggage Tag Set"/>
    <x v="2"/>
    <n v="31.07"/>
    <n v="54.93"/>
    <n v="54.93"/>
    <n v="10.986000000000001"/>
    <n v="43.944000000000003"/>
    <n v="31.07"/>
    <n v="12.874000000000002"/>
    <n v="43.944000000000003"/>
    <n v="12.874000000000002"/>
  </r>
  <r>
    <s v="ORD-000353"/>
    <x v="152"/>
    <s v="SKU-0036"/>
    <n v="1"/>
    <n v="56"/>
    <n v="0.05"/>
    <n v="0"/>
    <x v="1"/>
    <x v="1"/>
    <s v="Small Business"/>
    <x v="0"/>
    <s v="CUST-1348"/>
    <s v="Stretching Strap"/>
    <x v="3"/>
    <n v="37.14"/>
    <n v="56"/>
    <n v="56"/>
    <n v="2.8000000000000003"/>
    <n v="53.2"/>
    <n v="37.14"/>
    <n v="16.060000000000002"/>
    <n v="53.2"/>
    <n v="16.060000000000002"/>
  </r>
  <r>
    <s v="ORD-000410"/>
    <x v="152"/>
    <s v="SKU-0010"/>
    <n v="3"/>
    <n v="20.7"/>
    <n v="0"/>
    <n v="9.99"/>
    <x v="2"/>
    <x v="0"/>
    <s v="Corporate"/>
    <x v="0"/>
    <s v="CUST-1063"/>
    <s v="Throw Blanket"/>
    <x v="1"/>
    <n v="8.5299999999999994"/>
    <n v="20.7"/>
    <n v="62.099999999999994"/>
    <n v="0"/>
    <n v="62.099999999999994"/>
    <n v="25.589999999999996"/>
    <n v="36.51"/>
    <n v="62.099999999999994"/>
    <n v="36.51"/>
  </r>
  <r>
    <s v="ORD-000625"/>
    <x v="152"/>
    <s v="SKU-0049"/>
    <n v="2"/>
    <n v="93.35"/>
    <n v="0.1"/>
    <n v="0"/>
    <x v="2"/>
    <x v="4"/>
    <s v="Consumer"/>
    <x v="0"/>
    <s v="CUST-1560"/>
    <s v="Canvas Tote Bag"/>
    <x v="2"/>
    <n v="39.76"/>
    <n v="93.35"/>
    <n v="186.7"/>
    <n v="18.669999999999998"/>
    <n v="168.03"/>
    <n v="79.52"/>
    <n v="88.51"/>
    <n v="168.03"/>
    <n v="88.51"/>
  </r>
  <r>
    <s v="ORD-000706"/>
    <x v="152"/>
    <s v="SKU-0034"/>
    <n v="1"/>
    <n v="53.25"/>
    <n v="0"/>
    <n v="0"/>
    <x v="0"/>
    <x v="1"/>
    <s v="Consumer"/>
    <x v="1"/>
    <s v="CUST-1482"/>
    <s v="Gym Duffel Bag"/>
    <x v="3"/>
    <n v="22.11"/>
    <n v="53.25"/>
    <n v="53.25"/>
    <n v="0"/>
    <n v="53.25"/>
    <n v="22.11"/>
    <n v="31.14"/>
    <n v="0"/>
    <n v="0"/>
  </r>
  <r>
    <s v="ORD-000988"/>
    <x v="152"/>
    <s v="SKU-0027"/>
    <n v="2"/>
    <n v="33.65"/>
    <n v="0.1"/>
    <n v="6.99"/>
    <x v="0"/>
    <x v="0"/>
    <s v="Corporate"/>
    <x v="0"/>
    <s v="CUST-1473"/>
    <s v="Foam Roller"/>
    <x v="3"/>
    <n v="17.22"/>
    <n v="33.65"/>
    <n v="67.3"/>
    <n v="6.73"/>
    <n v="60.569999999999993"/>
    <n v="34.44"/>
    <n v="26.129999999999995"/>
    <n v="60.569999999999993"/>
    <n v="26.129999999999995"/>
  </r>
  <r>
    <s v="ORD-001131"/>
    <x v="152"/>
    <s v="SKU-0032"/>
    <n v="8"/>
    <n v="10.18"/>
    <n v="0"/>
    <n v="6.99"/>
    <x v="0"/>
    <x v="1"/>
    <s v="Consumer"/>
    <x v="0"/>
    <s v="CUST-1233"/>
    <s v="Kettlebell 15 lb"/>
    <x v="3"/>
    <n v="4.42"/>
    <n v="10.18"/>
    <n v="81.44"/>
    <n v="0"/>
    <n v="81.44"/>
    <n v="35.36"/>
    <n v="46.08"/>
    <n v="81.44"/>
    <n v="46.08"/>
  </r>
  <r>
    <s v="ORD-001367"/>
    <x v="152"/>
    <s v="SKU-0043"/>
    <n v="2"/>
    <n v="39.21"/>
    <n v="0.1"/>
    <n v="0"/>
    <x v="1"/>
    <x v="0"/>
    <s v="Small Business"/>
    <x v="0"/>
    <s v="CUST-1093"/>
    <s v="Ergonomic Wrist Rest"/>
    <x v="4"/>
    <n v="19.66"/>
    <n v="39.21"/>
    <n v="78.42"/>
    <n v="7.8420000000000005"/>
    <n v="70.578000000000003"/>
    <n v="39.32"/>
    <n v="31.258000000000003"/>
    <n v="70.578000000000003"/>
    <n v="31.258000000000003"/>
  </r>
  <r>
    <s v="ORD-001391"/>
    <x v="152"/>
    <s v="SKU-0050"/>
    <n v="3"/>
    <n v="39.19"/>
    <n v="0"/>
    <n v="0"/>
    <x v="0"/>
    <x v="3"/>
    <s v="Corporate"/>
    <x v="2"/>
    <s v="CUST-1027"/>
    <s v="Travel Backpack"/>
    <x v="2"/>
    <n v="18.54"/>
    <n v="39.19"/>
    <n v="117.57"/>
    <n v="0"/>
    <n v="117.57"/>
    <n v="55.62"/>
    <n v="61.949999999999996"/>
    <n v="0"/>
    <n v="0"/>
  </r>
  <r>
    <s v="ORD-001606"/>
    <x v="152"/>
    <s v="SKU-0059"/>
    <n v="4"/>
    <n v="31.55"/>
    <n v="0.1"/>
    <n v="0"/>
    <x v="2"/>
    <x v="0"/>
    <s v="Small Business"/>
    <x v="0"/>
    <s v="CUST-1491"/>
    <s v="Packing Cubes"/>
    <x v="2"/>
    <n v="18.04"/>
    <n v="31.55"/>
    <n v="126.2"/>
    <n v="12.620000000000001"/>
    <n v="113.58"/>
    <n v="72.16"/>
    <n v="41.42"/>
    <n v="113.58"/>
    <n v="41.42"/>
  </r>
  <r>
    <s v="ORD-001650"/>
    <x v="152"/>
    <s v="SKU-0003"/>
    <n v="1"/>
    <n v="11.23"/>
    <n v="0.15"/>
    <n v="0"/>
    <x v="0"/>
    <x v="4"/>
    <s v="Corporate"/>
    <x v="0"/>
    <s v="CUST-1264"/>
    <s v="Nonstick Skillet"/>
    <x v="1"/>
    <n v="6.46"/>
    <n v="11.23"/>
    <n v="11.23"/>
    <n v="1.6845000000000001"/>
    <n v="9.5455000000000005"/>
    <n v="6.46"/>
    <n v="3.0855000000000006"/>
    <n v="9.5455000000000005"/>
    <n v="3.0855000000000006"/>
  </r>
  <r>
    <s v="ORD-002243"/>
    <x v="152"/>
    <s v="SKU-0001"/>
    <n v="4"/>
    <n v="31.13"/>
    <n v="0"/>
    <n v="0"/>
    <x v="2"/>
    <x v="1"/>
    <s v="Consumer"/>
    <x v="1"/>
    <s v="CUST-1353"/>
    <s v="Ceramic Dinnerware Set"/>
    <x v="1"/>
    <n v="13.79"/>
    <n v="31.13"/>
    <n v="124.52"/>
    <n v="0"/>
    <n v="124.52"/>
    <n v="55.16"/>
    <n v="69.36"/>
    <n v="0"/>
    <n v="0"/>
  </r>
  <r>
    <s v="ORD-002485"/>
    <x v="152"/>
    <s v="SKU-0021"/>
    <n v="1"/>
    <n v="23.94"/>
    <n v="0.15"/>
    <n v="0"/>
    <x v="1"/>
    <x v="2"/>
    <s v="Small Business"/>
    <x v="0"/>
    <s v="CUST-1304"/>
    <s v="Smart Plug 2-Pack"/>
    <x v="0"/>
    <n v="13.98"/>
    <n v="23.94"/>
    <n v="23.94"/>
    <n v="3.5910000000000002"/>
    <n v="20.349"/>
    <n v="13.98"/>
    <n v="6.3689999999999998"/>
    <n v="20.349"/>
    <n v="6.3689999999999998"/>
  </r>
  <r>
    <s v="ORD-000130"/>
    <x v="153"/>
    <s v="SKU-0051"/>
    <n v="1"/>
    <n v="50.46"/>
    <n v="0.2"/>
    <n v="0"/>
    <x v="1"/>
    <x v="0"/>
    <s v="Consumer"/>
    <x v="0"/>
    <s v="CUST-1009"/>
    <s v="Compact Umbrella"/>
    <x v="2"/>
    <n v="23.03"/>
    <n v="50.46"/>
    <n v="50.46"/>
    <n v="10.092000000000001"/>
    <n v="40.368000000000002"/>
    <n v="23.03"/>
    <n v="17.338000000000001"/>
    <n v="40.368000000000002"/>
    <n v="17.338000000000001"/>
  </r>
  <r>
    <s v="ORD-000655"/>
    <x v="153"/>
    <s v="SKU-0026"/>
    <n v="2"/>
    <n v="41.81"/>
    <n v="0"/>
    <n v="0"/>
    <x v="0"/>
    <x v="4"/>
    <s v="Consumer"/>
    <x v="0"/>
    <s v="CUST-1381"/>
    <s v="Resistance Band Kit"/>
    <x v="3"/>
    <n v="22.64"/>
    <n v="41.81"/>
    <n v="83.62"/>
    <n v="0"/>
    <n v="83.62"/>
    <n v="45.28"/>
    <n v="38.340000000000003"/>
    <n v="83.62"/>
    <n v="38.340000000000003"/>
  </r>
  <r>
    <s v="ORD-000690"/>
    <x v="153"/>
    <s v="SKU-0008"/>
    <n v="2"/>
    <n v="30.29"/>
    <n v="0"/>
    <n v="0"/>
    <x v="1"/>
    <x v="0"/>
    <s v="Corporate"/>
    <x v="0"/>
    <s v="CUST-1015"/>
    <s v="LED Desk Lamp"/>
    <x v="1"/>
    <n v="13.1"/>
    <n v="30.29"/>
    <n v="60.58"/>
    <n v="0"/>
    <n v="60.58"/>
    <n v="26.2"/>
    <n v="34.379999999999995"/>
    <n v="60.58"/>
    <n v="34.379999999999995"/>
  </r>
  <r>
    <s v="ORD-001286"/>
    <x v="153"/>
    <s v="SKU-0053"/>
    <n v="4"/>
    <n v="80.63"/>
    <n v="0"/>
    <n v="0"/>
    <x v="0"/>
    <x v="4"/>
    <s v="Corporate"/>
    <x v="1"/>
    <s v="CUST-1479"/>
    <s v="Reusable Lunch Bag"/>
    <x v="2"/>
    <n v="44.56"/>
    <n v="80.63"/>
    <n v="322.52"/>
    <n v="0"/>
    <n v="322.52"/>
    <n v="178.24"/>
    <n v="144.27999999999997"/>
    <n v="0"/>
    <n v="0"/>
  </r>
  <r>
    <s v="ORD-002379"/>
    <x v="153"/>
    <s v="SKU-0055"/>
    <n v="2"/>
    <n v="11.86"/>
    <n v="0.15"/>
    <n v="6.99"/>
    <x v="0"/>
    <x v="3"/>
    <s v="Small Business"/>
    <x v="0"/>
    <s v="CUST-1291"/>
    <s v="Phone Case"/>
    <x v="2"/>
    <n v="4.93"/>
    <n v="11.86"/>
    <n v="23.72"/>
    <n v="3.5579999999999998"/>
    <n v="20.161999999999999"/>
    <n v="9.86"/>
    <n v="10.302"/>
    <n v="20.161999999999999"/>
    <n v="10.302"/>
  </r>
  <r>
    <s v="ORD-000390"/>
    <x v="154"/>
    <s v="SKU-0009"/>
    <n v="2"/>
    <n v="79.31"/>
    <n v="0.1"/>
    <n v="9.99"/>
    <x v="0"/>
    <x v="4"/>
    <s v="Small Business"/>
    <x v="0"/>
    <s v="CUST-1535"/>
    <s v="Storage Bin Set"/>
    <x v="1"/>
    <n v="36.44"/>
    <n v="79.31"/>
    <n v="158.62"/>
    <n v="15.862000000000002"/>
    <n v="142.75800000000001"/>
    <n v="72.88"/>
    <n v="69.878000000000014"/>
    <n v="142.75800000000001"/>
    <n v="69.878000000000014"/>
  </r>
  <r>
    <s v="ORD-000436"/>
    <x v="154"/>
    <s v="SKU-0019"/>
    <n v="3"/>
    <n v="29.49"/>
    <n v="0"/>
    <n v="0"/>
    <x v="1"/>
    <x v="1"/>
    <s v="Consumer"/>
    <x v="0"/>
    <s v="CUST-1414"/>
    <s v="Webcam HD"/>
    <x v="0"/>
    <n v="13.03"/>
    <n v="29.49"/>
    <n v="88.47"/>
    <n v="0"/>
    <n v="88.47"/>
    <n v="39.089999999999996"/>
    <n v="49.38"/>
    <n v="88.47"/>
    <n v="49.38"/>
  </r>
  <r>
    <s v="ORD-000564"/>
    <x v="154"/>
    <s v="SKU-0058"/>
    <n v="3"/>
    <n v="11.57"/>
    <n v="0"/>
    <n v="0"/>
    <x v="2"/>
    <x v="2"/>
    <s v="Small Business"/>
    <x v="0"/>
    <s v="CUST-1382"/>
    <s v="Card Wallet"/>
    <x v="2"/>
    <n v="6.42"/>
    <n v="11.57"/>
    <n v="34.71"/>
    <n v="0"/>
    <n v="34.71"/>
    <n v="19.259999999999998"/>
    <n v="15.450000000000003"/>
    <n v="34.71"/>
    <n v="15.450000000000003"/>
  </r>
  <r>
    <s v="ORD-001208"/>
    <x v="154"/>
    <s v="SKU-0029"/>
    <n v="1"/>
    <n v="79.47"/>
    <n v="0.2"/>
    <n v="0"/>
    <x v="0"/>
    <x v="4"/>
    <s v="Corporate"/>
    <x v="0"/>
    <s v="CUST-1405"/>
    <s v="Adjustable Dumbbell"/>
    <x v="3"/>
    <n v="38"/>
    <n v="79.47"/>
    <n v="79.47"/>
    <n v="15.894"/>
    <n v="63.576000000000001"/>
    <n v="38"/>
    <n v="25.576000000000001"/>
    <n v="63.576000000000001"/>
    <n v="25.576000000000001"/>
  </r>
  <r>
    <s v="ORD-001510"/>
    <x v="154"/>
    <s v="SKU-0027"/>
    <n v="2"/>
    <n v="33.65"/>
    <n v="0"/>
    <n v="0"/>
    <x v="1"/>
    <x v="2"/>
    <s v="Corporate"/>
    <x v="0"/>
    <s v="CUST-1385"/>
    <s v="Foam Roller"/>
    <x v="3"/>
    <n v="17.22"/>
    <n v="33.65"/>
    <n v="67.3"/>
    <n v="0"/>
    <n v="67.3"/>
    <n v="34.44"/>
    <n v="32.86"/>
    <n v="67.3"/>
    <n v="32.86"/>
  </r>
  <r>
    <s v="ORD-001578"/>
    <x v="154"/>
    <s v="SKU-0042"/>
    <n v="1"/>
    <n v="50.17"/>
    <n v="0.05"/>
    <n v="9.99"/>
    <x v="2"/>
    <x v="2"/>
    <s v="Consumer"/>
    <x v="0"/>
    <s v="CUST-1023"/>
    <s v="Document Folder Set"/>
    <x v="4"/>
    <n v="28.8"/>
    <n v="50.17"/>
    <n v="50.17"/>
    <n v="2.5085000000000002"/>
    <n v="47.661500000000004"/>
    <n v="28.8"/>
    <n v="18.861500000000003"/>
    <n v="47.661500000000004"/>
    <n v="18.861500000000003"/>
  </r>
  <r>
    <s v="ORD-001769"/>
    <x v="154"/>
    <s v="SKU-0035"/>
    <n v="1"/>
    <n v="26.35"/>
    <n v="0"/>
    <n v="9.99"/>
    <x v="1"/>
    <x v="1"/>
    <s v="Corporate"/>
    <x v="0"/>
    <s v="CUST-1226"/>
    <s v="Massage Ball"/>
    <x v="3"/>
    <n v="13.28"/>
    <n v="26.35"/>
    <n v="26.35"/>
    <n v="0"/>
    <n v="26.35"/>
    <n v="13.28"/>
    <n v="13.070000000000002"/>
    <n v="26.35"/>
    <n v="13.070000000000002"/>
  </r>
  <r>
    <s v="ORD-001820"/>
    <x v="154"/>
    <s v="SKU-0004"/>
    <n v="1"/>
    <n v="23.84"/>
    <n v="0"/>
    <n v="4.99"/>
    <x v="0"/>
    <x v="1"/>
    <s v="Consumer"/>
    <x v="0"/>
    <s v="CUST-1066"/>
    <s v="Bamboo Cutting Board"/>
    <x v="1"/>
    <n v="11.55"/>
    <n v="23.84"/>
    <n v="23.84"/>
    <n v="0"/>
    <n v="23.84"/>
    <n v="11.55"/>
    <n v="12.29"/>
    <n v="23.84"/>
    <n v="12.29"/>
  </r>
  <r>
    <s v="ORD-002000"/>
    <x v="154"/>
    <s v="SKU-0032"/>
    <n v="1"/>
    <n v="10.18"/>
    <n v="0.15"/>
    <n v="0"/>
    <x v="1"/>
    <x v="1"/>
    <s v="Corporate"/>
    <x v="0"/>
    <s v="CUST-1304"/>
    <s v="Kettlebell 15 lb"/>
    <x v="3"/>
    <n v="4.42"/>
    <n v="10.18"/>
    <n v="10.18"/>
    <n v="1.5269999999999999"/>
    <n v="8.6530000000000005"/>
    <n v="4.42"/>
    <n v="4.2330000000000005"/>
    <n v="8.6530000000000005"/>
    <n v="4.2330000000000005"/>
  </r>
  <r>
    <s v="ORD-002135"/>
    <x v="154"/>
    <s v="SKU-0005"/>
    <n v="2"/>
    <n v="55.2"/>
    <n v="0"/>
    <n v="0"/>
    <x v="1"/>
    <x v="1"/>
    <s v="Corporate"/>
    <x v="1"/>
    <s v="CUST-1428"/>
    <s v="Glass Food Containers"/>
    <x v="1"/>
    <n v="25.85"/>
    <n v="55.2"/>
    <n v="110.4"/>
    <n v="0"/>
    <n v="110.4"/>
    <n v="51.7"/>
    <n v="58.7"/>
    <n v="0"/>
    <n v="0"/>
  </r>
  <r>
    <s v="ORD-002242"/>
    <x v="154"/>
    <s v="SKU-0028"/>
    <n v="3"/>
    <n v="29.71"/>
    <n v="0.05"/>
    <n v="9.99"/>
    <x v="2"/>
    <x v="2"/>
    <s v="Small Business"/>
    <x v="0"/>
    <s v="CUST-1314"/>
    <s v="Jump Rope"/>
    <x v="3"/>
    <n v="17.55"/>
    <n v="29.71"/>
    <n v="89.13"/>
    <n v="4.4565000000000001"/>
    <n v="84.67349999999999"/>
    <n v="52.650000000000006"/>
    <n v="32.023499999999984"/>
    <n v="84.67349999999999"/>
    <n v="32.023499999999984"/>
  </r>
  <r>
    <s v="ORD-002440"/>
    <x v="154"/>
    <s v="SKU-0022"/>
    <n v="2"/>
    <n v="32.130000000000003"/>
    <n v="0"/>
    <n v="0"/>
    <x v="2"/>
    <x v="0"/>
    <s v="Small Business"/>
    <x v="0"/>
    <s v="CUST-1362"/>
    <s v="USB-C Hub"/>
    <x v="0"/>
    <n v="21.59"/>
    <n v="32.130000000000003"/>
    <n v="64.260000000000005"/>
    <n v="0"/>
    <n v="64.260000000000005"/>
    <n v="43.18"/>
    <n v="21.080000000000005"/>
    <n v="64.260000000000005"/>
    <n v="21.080000000000005"/>
  </r>
  <r>
    <s v="ORD-002478"/>
    <x v="154"/>
    <s v="SKU-0032"/>
    <n v="1"/>
    <n v="10.18"/>
    <n v="0"/>
    <n v="4.99"/>
    <x v="1"/>
    <x v="4"/>
    <s v="Small Business"/>
    <x v="0"/>
    <s v="CUST-1428"/>
    <s v="Kettlebell 15 lb"/>
    <x v="3"/>
    <n v="4.42"/>
    <n v="10.18"/>
    <n v="10.18"/>
    <n v="0"/>
    <n v="10.18"/>
    <n v="4.42"/>
    <n v="5.76"/>
    <n v="10.18"/>
    <n v="5.76"/>
  </r>
  <r>
    <s v="ORD-000149"/>
    <x v="155"/>
    <s v="SKU-0005"/>
    <n v="1"/>
    <n v="55.2"/>
    <n v="0"/>
    <n v="0"/>
    <x v="2"/>
    <x v="1"/>
    <s v="Small Business"/>
    <x v="0"/>
    <s v="CUST-1051"/>
    <s v="Glass Food Containers"/>
    <x v="1"/>
    <n v="25.85"/>
    <n v="55.2"/>
    <n v="55.2"/>
    <n v="0"/>
    <n v="55.2"/>
    <n v="25.85"/>
    <n v="29.35"/>
    <n v="55.2"/>
    <n v="29.35"/>
  </r>
  <r>
    <s v="ORD-001385"/>
    <x v="155"/>
    <s v="SKU-0051"/>
    <n v="1"/>
    <n v="50.46"/>
    <n v="0.1"/>
    <n v="6.99"/>
    <x v="0"/>
    <x v="0"/>
    <s v="Small Business"/>
    <x v="0"/>
    <s v="CUST-1265"/>
    <s v="Compact Umbrella"/>
    <x v="2"/>
    <n v="23.03"/>
    <n v="50.46"/>
    <n v="50.46"/>
    <n v="5.0460000000000003"/>
    <n v="45.414000000000001"/>
    <n v="23.03"/>
    <n v="22.384"/>
    <n v="45.414000000000001"/>
    <n v="22.384"/>
  </r>
  <r>
    <s v="ORD-001412"/>
    <x v="155"/>
    <s v="SKU-0026"/>
    <n v="1"/>
    <n v="41.81"/>
    <n v="0.15"/>
    <n v="9.99"/>
    <x v="1"/>
    <x v="0"/>
    <s v="Consumer"/>
    <x v="0"/>
    <s v="CUST-1502"/>
    <s v="Resistance Band Kit"/>
    <x v="3"/>
    <n v="22.64"/>
    <n v="41.81"/>
    <n v="41.81"/>
    <n v="6.2715000000000005"/>
    <n v="35.538499999999999"/>
    <n v="22.64"/>
    <n v="12.898499999999999"/>
    <n v="35.538499999999999"/>
    <n v="12.898499999999999"/>
  </r>
  <r>
    <s v="ORD-001710"/>
    <x v="155"/>
    <s v="SKU-0038"/>
    <n v="5"/>
    <n v="100.1"/>
    <n v="0"/>
    <n v="4.99"/>
    <x v="1"/>
    <x v="4"/>
    <s v="Consumer"/>
    <x v="0"/>
    <s v="CUST-1443"/>
    <s v="Gel Pen Set"/>
    <x v="4"/>
    <n v="41.96"/>
    <n v="100.1"/>
    <n v="500.5"/>
    <n v="0"/>
    <n v="500.5"/>
    <n v="209.8"/>
    <n v="290.7"/>
    <n v="500.5"/>
    <n v="290.7"/>
  </r>
  <r>
    <s v="ORD-001797"/>
    <x v="155"/>
    <s v="SKU-0055"/>
    <n v="2"/>
    <n v="11.86"/>
    <n v="0.1"/>
    <n v="9.99"/>
    <x v="1"/>
    <x v="4"/>
    <s v="Consumer"/>
    <x v="0"/>
    <s v="CUST-1592"/>
    <s v="Phone Case"/>
    <x v="2"/>
    <n v="4.93"/>
    <n v="11.86"/>
    <n v="23.72"/>
    <n v="2.3719999999999999"/>
    <n v="21.347999999999999"/>
    <n v="9.86"/>
    <n v="11.488"/>
    <n v="21.347999999999999"/>
    <n v="11.488"/>
  </r>
  <r>
    <s v="ORD-001944"/>
    <x v="155"/>
    <s v="SKU-0007"/>
    <n v="2"/>
    <n v="12.76"/>
    <n v="0"/>
    <n v="0"/>
    <x v="2"/>
    <x v="4"/>
    <s v="Consumer"/>
    <x v="0"/>
    <s v="CUST-1284"/>
    <s v="Cotton Bath Towels"/>
    <x v="1"/>
    <n v="7.24"/>
    <n v="12.76"/>
    <n v="25.52"/>
    <n v="0"/>
    <n v="25.52"/>
    <n v="14.48"/>
    <n v="11.04"/>
    <n v="25.52"/>
    <n v="11.04"/>
  </r>
  <r>
    <s v="ORD-000484"/>
    <x v="156"/>
    <s v="SKU-0003"/>
    <n v="1"/>
    <n v="11.23"/>
    <n v="0"/>
    <n v="0"/>
    <x v="0"/>
    <x v="4"/>
    <s v="Small Business"/>
    <x v="0"/>
    <s v="CUST-1114"/>
    <s v="Nonstick Skillet"/>
    <x v="1"/>
    <n v="6.46"/>
    <n v="11.23"/>
    <n v="11.23"/>
    <n v="0"/>
    <n v="11.23"/>
    <n v="6.46"/>
    <n v="4.7700000000000005"/>
    <n v="11.23"/>
    <n v="4.7700000000000005"/>
  </r>
  <r>
    <s v="ORD-000767"/>
    <x v="156"/>
    <s v="SKU-0027"/>
    <n v="1"/>
    <n v="33.65"/>
    <n v="0"/>
    <n v="0"/>
    <x v="0"/>
    <x v="0"/>
    <s v="Small Business"/>
    <x v="0"/>
    <s v="CUST-1310"/>
    <s v="Foam Roller"/>
    <x v="3"/>
    <n v="17.22"/>
    <n v="33.65"/>
    <n v="33.65"/>
    <n v="0"/>
    <n v="33.65"/>
    <n v="17.22"/>
    <n v="16.43"/>
    <n v="33.65"/>
    <n v="16.43"/>
  </r>
  <r>
    <s v="ORD-000858"/>
    <x v="156"/>
    <s v="SKU-0032"/>
    <n v="1"/>
    <n v="10.18"/>
    <n v="0"/>
    <n v="0"/>
    <x v="1"/>
    <x v="1"/>
    <s v="Small Business"/>
    <x v="0"/>
    <s v="CUST-1001"/>
    <s v="Kettlebell 15 lb"/>
    <x v="3"/>
    <n v="4.42"/>
    <n v="10.18"/>
    <n v="10.18"/>
    <n v="0"/>
    <n v="10.18"/>
    <n v="4.42"/>
    <n v="5.76"/>
    <n v="10.18"/>
    <n v="5.76"/>
  </r>
  <r>
    <s v="ORD-001230"/>
    <x v="156"/>
    <s v="SKU-0041"/>
    <n v="4"/>
    <n v="76.3"/>
    <n v="0.05"/>
    <n v="0"/>
    <x v="0"/>
    <x v="0"/>
    <s v="Corporate"/>
    <x v="0"/>
    <s v="CUST-1260"/>
    <s v="Whiteboard Planner"/>
    <x v="4"/>
    <n v="33.700000000000003"/>
    <n v="76.3"/>
    <n v="305.2"/>
    <n v="15.26"/>
    <n v="289.94"/>
    <n v="134.80000000000001"/>
    <n v="155.13999999999999"/>
    <n v="289.94"/>
    <n v="155.13999999999999"/>
  </r>
  <r>
    <s v="ORD-001387"/>
    <x v="156"/>
    <s v="SKU-0036"/>
    <n v="2"/>
    <n v="56"/>
    <n v="0"/>
    <n v="0"/>
    <x v="2"/>
    <x v="3"/>
    <s v="Consumer"/>
    <x v="0"/>
    <s v="CUST-1195"/>
    <s v="Stretching Strap"/>
    <x v="3"/>
    <n v="37.14"/>
    <n v="56"/>
    <n v="112"/>
    <n v="0"/>
    <n v="112"/>
    <n v="74.28"/>
    <n v="37.72"/>
    <n v="112"/>
    <n v="37.72"/>
  </r>
  <r>
    <s v="ORD-001539"/>
    <x v="156"/>
    <s v="SKU-0044"/>
    <n v="1"/>
    <n v="63.29"/>
    <n v="0.05"/>
    <n v="0"/>
    <x v="0"/>
    <x v="2"/>
    <s v="Corporate"/>
    <x v="2"/>
    <s v="CUST-1222"/>
    <s v="Monitor Riser"/>
    <x v="4"/>
    <n v="41.46"/>
    <n v="63.29"/>
    <n v="63.29"/>
    <n v="3.1645000000000003"/>
    <n v="60.125500000000002"/>
    <n v="41.46"/>
    <n v="18.665500000000002"/>
    <n v="0"/>
    <n v="0"/>
  </r>
  <r>
    <s v="ORD-002025"/>
    <x v="156"/>
    <s v="SKU-0047"/>
    <n v="4"/>
    <n v="36.47"/>
    <n v="0"/>
    <n v="0"/>
    <x v="1"/>
    <x v="1"/>
    <s v="Consumer"/>
    <x v="0"/>
    <s v="CUST-1286"/>
    <s v="Printer Paper Ream"/>
    <x v="4"/>
    <n v="21.05"/>
    <n v="36.47"/>
    <n v="145.88"/>
    <n v="0"/>
    <n v="145.88"/>
    <n v="84.2"/>
    <n v="61.679999999999993"/>
    <n v="145.88"/>
    <n v="61.679999999999993"/>
  </r>
  <r>
    <s v="ORD-002055"/>
    <x v="156"/>
    <s v="SKU-0043"/>
    <n v="1"/>
    <n v="39.21"/>
    <n v="0"/>
    <n v="6.99"/>
    <x v="0"/>
    <x v="0"/>
    <s v="Small Business"/>
    <x v="0"/>
    <s v="CUST-1163"/>
    <s v="Ergonomic Wrist Rest"/>
    <x v="4"/>
    <n v="19.66"/>
    <n v="39.21"/>
    <n v="39.21"/>
    <n v="0"/>
    <n v="39.21"/>
    <n v="19.66"/>
    <n v="19.55"/>
    <n v="39.21"/>
    <n v="19.55"/>
  </r>
  <r>
    <s v="ORD-002315"/>
    <x v="156"/>
    <s v="SKU-0012"/>
    <n v="4"/>
    <n v="81.14"/>
    <n v="0.1"/>
    <n v="9.99"/>
    <x v="1"/>
    <x v="0"/>
    <s v="Small Business"/>
    <x v="0"/>
    <s v="CUST-1329"/>
    <s v="Portable Blender"/>
    <x v="1"/>
    <n v="34.53"/>
    <n v="81.14"/>
    <n v="324.56"/>
    <n v="32.456000000000003"/>
    <n v="292.10399999999998"/>
    <n v="138.12"/>
    <n v="153.98399999999998"/>
    <n v="292.10399999999998"/>
    <n v="153.98399999999998"/>
  </r>
  <r>
    <s v="ORD-000030"/>
    <x v="157"/>
    <s v="SKU-0002"/>
    <n v="1"/>
    <n v="73.180000000000007"/>
    <n v="0.15"/>
    <n v="0"/>
    <x v="2"/>
    <x v="1"/>
    <s v="Small Business"/>
    <x v="0"/>
    <s v="CUST-1342"/>
    <s v="Insulated Water Bottle"/>
    <x v="1"/>
    <n v="37"/>
    <n v="73.180000000000007"/>
    <n v="73.180000000000007"/>
    <n v="10.977"/>
    <n v="62.203000000000003"/>
    <n v="37"/>
    <n v="25.203000000000003"/>
    <n v="62.203000000000003"/>
    <n v="25.203000000000003"/>
  </r>
  <r>
    <s v="ORD-000455"/>
    <x v="157"/>
    <s v="SKU-0024"/>
    <n v="1"/>
    <n v="87.66"/>
    <n v="0"/>
    <n v="9.99"/>
    <x v="0"/>
    <x v="1"/>
    <s v="Consumer"/>
    <x v="0"/>
    <s v="CUST-1457"/>
    <s v="Phone Charging Dock"/>
    <x v="0"/>
    <n v="40.340000000000003"/>
    <n v="87.66"/>
    <n v="87.66"/>
    <n v="0"/>
    <n v="87.66"/>
    <n v="40.340000000000003"/>
    <n v="47.319999999999993"/>
    <n v="87.66"/>
    <n v="47.319999999999993"/>
  </r>
  <r>
    <s v="ORD-000574"/>
    <x v="157"/>
    <s v="SKU-0057"/>
    <n v="5"/>
    <n v="60.42"/>
    <n v="0.15"/>
    <n v="6.99"/>
    <x v="1"/>
    <x v="2"/>
    <s v="Small Business"/>
    <x v="0"/>
    <s v="CUST-1011"/>
    <s v="Crossbody Bag"/>
    <x v="2"/>
    <n v="25.69"/>
    <n v="60.42"/>
    <n v="302.10000000000002"/>
    <n v="45.315000000000005"/>
    <n v="256.78500000000003"/>
    <n v="128.45000000000002"/>
    <n v="128.33500000000001"/>
    <n v="256.78500000000003"/>
    <n v="128.33500000000001"/>
  </r>
  <r>
    <s v="ORD-001214"/>
    <x v="157"/>
    <s v="SKU-0047"/>
    <n v="2"/>
    <n v="36.47"/>
    <n v="0.05"/>
    <n v="4.99"/>
    <x v="2"/>
    <x v="0"/>
    <s v="Corporate"/>
    <x v="0"/>
    <s v="CUST-1339"/>
    <s v="Printer Paper Ream"/>
    <x v="4"/>
    <n v="21.05"/>
    <n v="36.47"/>
    <n v="72.94"/>
    <n v="3.6470000000000002"/>
    <n v="69.292999999999992"/>
    <n v="42.1"/>
    <n v="27.192999999999991"/>
    <n v="69.292999999999992"/>
    <n v="27.192999999999991"/>
  </r>
  <r>
    <s v="ORD-001380"/>
    <x v="157"/>
    <s v="SKU-0060"/>
    <n v="3"/>
    <n v="54.93"/>
    <n v="0"/>
    <n v="0"/>
    <x v="1"/>
    <x v="3"/>
    <s v="Consumer"/>
    <x v="1"/>
    <s v="CUST-1082"/>
    <s v="Luggage Tag Set"/>
    <x v="2"/>
    <n v="31.07"/>
    <n v="54.93"/>
    <n v="164.79"/>
    <n v="0"/>
    <n v="164.79"/>
    <n v="93.210000000000008"/>
    <n v="71.579999999999984"/>
    <n v="0"/>
    <n v="0"/>
  </r>
  <r>
    <s v="ORD-001571"/>
    <x v="157"/>
    <s v="SKU-0047"/>
    <n v="8"/>
    <n v="36.47"/>
    <n v="0.1"/>
    <n v="0"/>
    <x v="1"/>
    <x v="1"/>
    <s v="Small Business"/>
    <x v="0"/>
    <s v="CUST-1488"/>
    <s v="Printer Paper Ream"/>
    <x v="4"/>
    <n v="21.05"/>
    <n v="36.47"/>
    <n v="291.76"/>
    <n v="29.176000000000002"/>
    <n v="262.584"/>
    <n v="168.4"/>
    <n v="94.183999999999997"/>
    <n v="262.584"/>
    <n v="94.183999999999997"/>
  </r>
  <r>
    <s v="ORD-001761"/>
    <x v="157"/>
    <s v="SKU-0040"/>
    <n v="2"/>
    <n v="30.05"/>
    <n v="0.1"/>
    <n v="0"/>
    <x v="2"/>
    <x v="1"/>
    <s v="Corporate"/>
    <x v="0"/>
    <s v="CUST-1102"/>
    <s v="Laptop Sleeve"/>
    <x v="4"/>
    <n v="17.329999999999998"/>
    <n v="30.05"/>
    <n v="60.1"/>
    <n v="6.0100000000000007"/>
    <n v="54.09"/>
    <n v="34.659999999999997"/>
    <n v="19.430000000000007"/>
    <n v="54.09"/>
    <n v="19.430000000000007"/>
  </r>
  <r>
    <s v="ORD-001772"/>
    <x v="157"/>
    <s v="SKU-0028"/>
    <n v="2"/>
    <n v="29.71"/>
    <n v="0"/>
    <n v="0"/>
    <x v="2"/>
    <x v="0"/>
    <s v="Consumer"/>
    <x v="0"/>
    <s v="CUST-1127"/>
    <s v="Jump Rope"/>
    <x v="3"/>
    <n v="17.55"/>
    <n v="29.71"/>
    <n v="59.42"/>
    <n v="0"/>
    <n v="59.42"/>
    <n v="35.1"/>
    <n v="24.32"/>
    <n v="59.42"/>
    <n v="24.32"/>
  </r>
  <r>
    <s v="ORD-001845"/>
    <x v="157"/>
    <s v="SKU-0060"/>
    <n v="1"/>
    <n v="54.93"/>
    <n v="0"/>
    <n v="6.99"/>
    <x v="0"/>
    <x v="3"/>
    <s v="Corporate"/>
    <x v="0"/>
    <s v="CUST-1299"/>
    <s v="Luggage Tag Set"/>
    <x v="2"/>
    <n v="31.07"/>
    <n v="54.93"/>
    <n v="54.93"/>
    <n v="0"/>
    <n v="54.93"/>
    <n v="31.07"/>
    <n v="23.86"/>
    <n v="54.93"/>
    <n v="23.86"/>
  </r>
  <r>
    <s v="ORD-000575"/>
    <x v="158"/>
    <s v="SKU-0055"/>
    <n v="2"/>
    <n v="11.86"/>
    <n v="0"/>
    <n v="0"/>
    <x v="1"/>
    <x v="1"/>
    <s v="Small Business"/>
    <x v="0"/>
    <s v="CUST-1088"/>
    <s v="Phone Case"/>
    <x v="2"/>
    <n v="4.93"/>
    <n v="11.86"/>
    <n v="23.72"/>
    <n v="0"/>
    <n v="23.72"/>
    <n v="9.86"/>
    <n v="13.86"/>
    <n v="23.72"/>
    <n v="13.86"/>
  </r>
  <r>
    <s v="ORD-000620"/>
    <x v="158"/>
    <s v="SKU-0058"/>
    <n v="1"/>
    <n v="11.57"/>
    <n v="0"/>
    <n v="9.99"/>
    <x v="0"/>
    <x v="2"/>
    <s v="Corporate"/>
    <x v="0"/>
    <s v="CUST-1454"/>
    <s v="Card Wallet"/>
    <x v="2"/>
    <n v="6.42"/>
    <n v="11.57"/>
    <n v="11.57"/>
    <n v="0"/>
    <n v="11.57"/>
    <n v="6.42"/>
    <n v="5.15"/>
    <n v="11.57"/>
    <n v="5.15"/>
  </r>
  <r>
    <s v="ORD-000622"/>
    <x v="158"/>
    <s v="SKU-0040"/>
    <n v="1"/>
    <n v="30.05"/>
    <n v="0"/>
    <n v="4.99"/>
    <x v="0"/>
    <x v="2"/>
    <s v="Small Business"/>
    <x v="0"/>
    <s v="CUST-1110"/>
    <s v="Laptop Sleeve"/>
    <x v="4"/>
    <n v="17.329999999999998"/>
    <n v="30.05"/>
    <n v="30.05"/>
    <n v="0"/>
    <n v="30.05"/>
    <n v="17.329999999999998"/>
    <n v="12.720000000000002"/>
    <n v="30.05"/>
    <n v="12.720000000000002"/>
  </r>
  <r>
    <s v="ORD-000694"/>
    <x v="158"/>
    <s v="SKU-0001"/>
    <n v="2"/>
    <n v="31.13"/>
    <n v="0.1"/>
    <n v="9.99"/>
    <x v="2"/>
    <x v="4"/>
    <s v="Small Business"/>
    <x v="0"/>
    <s v="CUST-1207"/>
    <s v="Ceramic Dinnerware Set"/>
    <x v="1"/>
    <n v="13.79"/>
    <n v="31.13"/>
    <n v="62.26"/>
    <n v="6.226"/>
    <n v="56.033999999999999"/>
    <n v="27.58"/>
    <n v="28.454000000000001"/>
    <n v="56.033999999999999"/>
    <n v="28.454000000000001"/>
  </r>
  <r>
    <s v="ORD-000729"/>
    <x v="158"/>
    <s v="SKU-0037"/>
    <n v="1"/>
    <n v="25.18"/>
    <n v="0"/>
    <n v="4.99"/>
    <x v="2"/>
    <x v="2"/>
    <s v="Corporate"/>
    <x v="0"/>
    <s v="CUST-1191"/>
    <s v="Notebook 3-Pack"/>
    <x v="4"/>
    <n v="13.85"/>
    <n v="25.18"/>
    <n v="25.18"/>
    <n v="0"/>
    <n v="25.18"/>
    <n v="13.85"/>
    <n v="11.33"/>
    <n v="25.18"/>
    <n v="11.33"/>
  </r>
  <r>
    <s v="ORD-001001"/>
    <x v="158"/>
    <s v="SKU-0046"/>
    <n v="2"/>
    <n v="44.59"/>
    <n v="0.05"/>
    <n v="9.99"/>
    <x v="2"/>
    <x v="0"/>
    <s v="Consumer"/>
    <x v="0"/>
    <s v="CUST-1143"/>
    <s v="Desktop Calculator"/>
    <x v="4"/>
    <n v="19.489999999999998"/>
    <n v="44.59"/>
    <n v="89.18"/>
    <n v="4.4590000000000005"/>
    <n v="84.721000000000004"/>
    <n v="38.979999999999997"/>
    <n v="45.741000000000007"/>
    <n v="84.721000000000004"/>
    <n v="45.741000000000007"/>
  </r>
  <r>
    <s v="ORD-001550"/>
    <x v="158"/>
    <s v="SKU-0052"/>
    <n v="2"/>
    <n v="33.19"/>
    <n v="0.05"/>
    <n v="0"/>
    <x v="2"/>
    <x v="3"/>
    <s v="Consumer"/>
    <x v="0"/>
    <s v="CUST-1560"/>
    <s v="Sunglasses"/>
    <x v="2"/>
    <n v="18.73"/>
    <n v="33.19"/>
    <n v="66.38"/>
    <n v="3.319"/>
    <n v="63.060999999999993"/>
    <n v="37.46"/>
    <n v="25.600999999999992"/>
    <n v="63.060999999999993"/>
    <n v="25.600999999999992"/>
  </r>
  <r>
    <s v="ORD-002053"/>
    <x v="158"/>
    <s v="SKU-0057"/>
    <n v="8"/>
    <n v="60.42"/>
    <n v="0.1"/>
    <n v="9.99"/>
    <x v="2"/>
    <x v="2"/>
    <s v="Consumer"/>
    <x v="0"/>
    <s v="CUST-1036"/>
    <s v="Crossbody Bag"/>
    <x v="2"/>
    <n v="25.69"/>
    <n v="60.42"/>
    <n v="483.36"/>
    <n v="48.336000000000006"/>
    <n v="435.024"/>
    <n v="205.52"/>
    <n v="229.50399999999999"/>
    <n v="435.024"/>
    <n v="229.50399999999999"/>
  </r>
  <r>
    <s v="ORD-000428"/>
    <x v="159"/>
    <s v="SKU-0016"/>
    <n v="5"/>
    <n v="17.66"/>
    <n v="0.05"/>
    <n v="0"/>
    <x v="2"/>
    <x v="4"/>
    <s v="Consumer"/>
    <x v="0"/>
    <s v="CUST-1358"/>
    <s v="Laptop Stand"/>
    <x v="0"/>
    <n v="11.93"/>
    <n v="17.66"/>
    <n v="88.3"/>
    <n v="4.415"/>
    <n v="83.884999999999991"/>
    <n v="59.65"/>
    <n v="24.234999999999992"/>
    <n v="83.884999999999991"/>
    <n v="24.234999999999992"/>
  </r>
  <r>
    <s v="ORD-000586"/>
    <x v="159"/>
    <s v="SKU-0038"/>
    <n v="1"/>
    <n v="100.1"/>
    <n v="0.1"/>
    <n v="4.99"/>
    <x v="2"/>
    <x v="3"/>
    <s v="Consumer"/>
    <x v="1"/>
    <s v="CUST-1173"/>
    <s v="Gel Pen Set"/>
    <x v="4"/>
    <n v="41.96"/>
    <n v="100.1"/>
    <n v="100.1"/>
    <n v="10.01"/>
    <n v="90.089999999999989"/>
    <n v="41.96"/>
    <n v="48.129999999999988"/>
    <n v="0"/>
    <n v="0"/>
  </r>
  <r>
    <s v="ORD-001687"/>
    <x v="159"/>
    <s v="SKU-0034"/>
    <n v="5"/>
    <n v="53.25"/>
    <n v="0"/>
    <n v="6.99"/>
    <x v="0"/>
    <x v="3"/>
    <s v="Consumer"/>
    <x v="0"/>
    <s v="CUST-1284"/>
    <s v="Gym Duffel Bag"/>
    <x v="3"/>
    <n v="22.11"/>
    <n v="53.25"/>
    <n v="266.25"/>
    <n v="0"/>
    <n v="266.25"/>
    <n v="110.55"/>
    <n v="155.69999999999999"/>
    <n v="266.25"/>
    <n v="155.69999999999999"/>
  </r>
  <r>
    <s v="ORD-002171"/>
    <x v="159"/>
    <s v="SKU-0058"/>
    <n v="1"/>
    <n v="11.57"/>
    <n v="0.05"/>
    <n v="0"/>
    <x v="0"/>
    <x v="1"/>
    <s v="Consumer"/>
    <x v="0"/>
    <s v="CUST-1063"/>
    <s v="Card Wallet"/>
    <x v="2"/>
    <n v="6.42"/>
    <n v="11.57"/>
    <n v="11.57"/>
    <n v="0.57850000000000001"/>
    <n v="10.9915"/>
    <n v="6.42"/>
    <n v="4.5715000000000003"/>
    <n v="10.9915"/>
    <n v="4.5715000000000003"/>
  </r>
  <r>
    <s v="ORD-002195"/>
    <x v="159"/>
    <s v="SKU-0028"/>
    <n v="8"/>
    <n v="29.71"/>
    <n v="0.15"/>
    <n v="0"/>
    <x v="2"/>
    <x v="1"/>
    <s v="Small Business"/>
    <x v="0"/>
    <s v="CUST-1060"/>
    <s v="Jump Rope"/>
    <x v="3"/>
    <n v="17.55"/>
    <n v="29.71"/>
    <n v="237.68"/>
    <n v="35.652000000000001"/>
    <n v="202.02800000000002"/>
    <n v="140.4"/>
    <n v="61.628000000000014"/>
    <n v="202.02800000000002"/>
    <n v="61.628000000000014"/>
  </r>
  <r>
    <s v="ORD-000346"/>
    <x v="160"/>
    <s v="SKU-0047"/>
    <n v="4"/>
    <n v="36.47"/>
    <n v="0"/>
    <n v="9.99"/>
    <x v="0"/>
    <x v="0"/>
    <s v="Corporate"/>
    <x v="1"/>
    <s v="CUST-1091"/>
    <s v="Printer Paper Ream"/>
    <x v="4"/>
    <n v="21.05"/>
    <n v="36.47"/>
    <n v="145.88"/>
    <n v="0"/>
    <n v="145.88"/>
    <n v="84.2"/>
    <n v="61.679999999999993"/>
    <n v="0"/>
    <n v="0"/>
  </r>
  <r>
    <s v="ORD-000568"/>
    <x v="160"/>
    <s v="SKU-0003"/>
    <n v="1"/>
    <n v="11.23"/>
    <n v="0.15"/>
    <n v="9.99"/>
    <x v="0"/>
    <x v="2"/>
    <s v="Consumer"/>
    <x v="0"/>
    <s v="CUST-1096"/>
    <s v="Nonstick Skillet"/>
    <x v="1"/>
    <n v="6.46"/>
    <n v="11.23"/>
    <n v="11.23"/>
    <n v="1.6845000000000001"/>
    <n v="9.5455000000000005"/>
    <n v="6.46"/>
    <n v="3.0855000000000006"/>
    <n v="9.5455000000000005"/>
    <n v="3.0855000000000006"/>
  </r>
  <r>
    <s v="ORD-000794"/>
    <x v="160"/>
    <s v="SKU-0050"/>
    <n v="6"/>
    <n v="39.19"/>
    <n v="0"/>
    <n v="4.99"/>
    <x v="2"/>
    <x v="2"/>
    <s v="Small Business"/>
    <x v="0"/>
    <s v="CUST-1580"/>
    <s v="Travel Backpack"/>
    <x v="2"/>
    <n v="18.54"/>
    <n v="39.19"/>
    <n v="235.14"/>
    <n v="0"/>
    <n v="235.14"/>
    <n v="111.24"/>
    <n v="123.89999999999999"/>
    <n v="235.14"/>
    <n v="123.89999999999999"/>
  </r>
  <r>
    <s v="ORD-001782"/>
    <x v="160"/>
    <s v="SKU-0044"/>
    <n v="1"/>
    <n v="63.29"/>
    <n v="0.1"/>
    <n v="0"/>
    <x v="1"/>
    <x v="4"/>
    <s v="Corporate"/>
    <x v="0"/>
    <s v="CUST-1595"/>
    <s v="Monitor Riser"/>
    <x v="4"/>
    <n v="41.46"/>
    <n v="63.29"/>
    <n v="63.29"/>
    <n v="6.3290000000000006"/>
    <n v="56.960999999999999"/>
    <n v="41.46"/>
    <n v="15.500999999999998"/>
    <n v="56.960999999999999"/>
    <n v="15.500999999999998"/>
  </r>
  <r>
    <s v="ORD-001960"/>
    <x v="160"/>
    <s v="SKU-0018"/>
    <n v="1"/>
    <n v="18.5"/>
    <n v="0.15"/>
    <n v="0"/>
    <x v="2"/>
    <x v="4"/>
    <s v="Consumer"/>
    <x v="0"/>
    <s v="CUST-1132"/>
    <s v="Portable Power Bank"/>
    <x v="0"/>
    <n v="7.75"/>
    <n v="18.5"/>
    <n v="18.5"/>
    <n v="2.7749999999999999"/>
    <n v="15.725"/>
    <n v="7.75"/>
    <n v="7.9749999999999996"/>
    <n v="15.725"/>
    <n v="7.9749999999999996"/>
  </r>
  <r>
    <s v="ORD-002208"/>
    <x v="160"/>
    <s v="SKU-0008"/>
    <n v="1"/>
    <n v="30.29"/>
    <n v="0.1"/>
    <n v="4.99"/>
    <x v="1"/>
    <x v="4"/>
    <s v="Small Business"/>
    <x v="0"/>
    <s v="CUST-1490"/>
    <s v="LED Desk Lamp"/>
    <x v="1"/>
    <n v="13.1"/>
    <n v="30.29"/>
    <n v="30.29"/>
    <n v="3.0289999999999999"/>
    <n v="27.260999999999999"/>
    <n v="13.1"/>
    <n v="14.161"/>
    <n v="27.260999999999999"/>
    <n v="14.161"/>
  </r>
  <r>
    <s v="ORD-002267"/>
    <x v="160"/>
    <s v="SKU-0023"/>
    <n v="5"/>
    <n v="48.12"/>
    <n v="0.2"/>
    <n v="9.99"/>
    <x v="1"/>
    <x v="3"/>
    <s v="Consumer"/>
    <x v="2"/>
    <s v="CUST-1166"/>
    <s v="Mini Projector"/>
    <x v="0"/>
    <n v="23.26"/>
    <n v="48.12"/>
    <n v="240.6"/>
    <n v="48.120000000000005"/>
    <n v="192.48"/>
    <n v="116.30000000000001"/>
    <n v="76.179999999999978"/>
    <n v="0"/>
    <n v="0"/>
  </r>
  <r>
    <s v="ORD-002335"/>
    <x v="160"/>
    <s v="SKU-0039"/>
    <n v="8"/>
    <n v="12.74"/>
    <n v="0"/>
    <n v="4.99"/>
    <x v="1"/>
    <x v="0"/>
    <s v="Corporate"/>
    <x v="0"/>
    <s v="CUST-1116"/>
    <s v="Desk Organizer"/>
    <x v="4"/>
    <n v="5.81"/>
    <n v="12.74"/>
    <n v="101.92"/>
    <n v="0"/>
    <n v="101.92"/>
    <n v="46.48"/>
    <n v="55.440000000000005"/>
    <n v="101.92"/>
    <n v="55.440000000000005"/>
  </r>
  <r>
    <s v="ORD-000377"/>
    <x v="161"/>
    <s v="SKU-0038"/>
    <n v="1"/>
    <n v="100.1"/>
    <n v="0"/>
    <n v="4.99"/>
    <x v="2"/>
    <x v="4"/>
    <s v="Consumer"/>
    <x v="0"/>
    <s v="CUST-1503"/>
    <s v="Gel Pen Set"/>
    <x v="4"/>
    <n v="41.96"/>
    <n v="100.1"/>
    <n v="100.1"/>
    <n v="0"/>
    <n v="100.1"/>
    <n v="41.96"/>
    <n v="58.139999999999993"/>
    <n v="100.1"/>
    <n v="58.139999999999993"/>
  </r>
  <r>
    <s v="ORD-000427"/>
    <x v="161"/>
    <s v="SKU-0023"/>
    <n v="1"/>
    <n v="48.12"/>
    <n v="0"/>
    <n v="4.99"/>
    <x v="1"/>
    <x v="3"/>
    <s v="Small Business"/>
    <x v="0"/>
    <s v="CUST-1563"/>
    <s v="Mini Projector"/>
    <x v="0"/>
    <n v="23.26"/>
    <n v="48.12"/>
    <n v="48.12"/>
    <n v="0"/>
    <n v="48.12"/>
    <n v="23.26"/>
    <n v="24.859999999999996"/>
    <n v="48.12"/>
    <n v="24.859999999999996"/>
  </r>
  <r>
    <s v="ORD-000429"/>
    <x v="161"/>
    <s v="SKU-0018"/>
    <n v="2"/>
    <n v="18.5"/>
    <n v="0"/>
    <n v="0"/>
    <x v="2"/>
    <x v="0"/>
    <s v="Small Business"/>
    <x v="0"/>
    <s v="CUST-1034"/>
    <s v="Portable Power Bank"/>
    <x v="0"/>
    <n v="7.75"/>
    <n v="18.5"/>
    <n v="37"/>
    <n v="0"/>
    <n v="37"/>
    <n v="15.5"/>
    <n v="21.5"/>
    <n v="37"/>
    <n v="21.5"/>
  </r>
  <r>
    <s v="ORD-000714"/>
    <x v="161"/>
    <s v="SKU-0045"/>
    <n v="1"/>
    <n v="24.86"/>
    <n v="0.1"/>
    <n v="0"/>
    <x v="0"/>
    <x v="0"/>
    <s v="Small Business"/>
    <x v="0"/>
    <s v="CUST-1092"/>
    <s v="Sticky Note Bundle"/>
    <x v="4"/>
    <n v="16.329999999999998"/>
    <n v="24.86"/>
    <n v="24.86"/>
    <n v="2.4860000000000002"/>
    <n v="22.373999999999999"/>
    <n v="16.329999999999998"/>
    <n v="6.0440000000000005"/>
    <n v="22.373999999999999"/>
    <n v="6.0440000000000005"/>
  </r>
  <r>
    <s v="ORD-001141"/>
    <x v="161"/>
    <s v="SKU-0024"/>
    <n v="3"/>
    <n v="87.66"/>
    <n v="0.05"/>
    <n v="0"/>
    <x v="2"/>
    <x v="3"/>
    <s v="Corporate"/>
    <x v="0"/>
    <s v="CUST-1257"/>
    <s v="Phone Charging Dock"/>
    <x v="0"/>
    <n v="40.340000000000003"/>
    <n v="87.66"/>
    <n v="262.98"/>
    <n v="13.149000000000001"/>
    <n v="249.83100000000002"/>
    <n v="121.02000000000001"/>
    <n v="128.81100000000001"/>
    <n v="249.83100000000002"/>
    <n v="128.81100000000001"/>
  </r>
  <r>
    <s v="ORD-001612"/>
    <x v="161"/>
    <s v="SKU-0029"/>
    <n v="4"/>
    <n v="79.47"/>
    <n v="0"/>
    <n v="0"/>
    <x v="0"/>
    <x v="2"/>
    <s v="Small Business"/>
    <x v="0"/>
    <s v="CUST-1242"/>
    <s v="Adjustable Dumbbell"/>
    <x v="3"/>
    <n v="38"/>
    <n v="79.47"/>
    <n v="317.88"/>
    <n v="0"/>
    <n v="317.88"/>
    <n v="152"/>
    <n v="165.88"/>
    <n v="317.88"/>
    <n v="165.88"/>
  </r>
  <r>
    <s v="ORD-001686"/>
    <x v="161"/>
    <s v="SKU-0014"/>
    <n v="1"/>
    <n v="74.41"/>
    <n v="0"/>
    <n v="4.99"/>
    <x v="2"/>
    <x v="1"/>
    <s v="Consumer"/>
    <x v="0"/>
    <s v="CUST-1164"/>
    <s v="USB-C Charging Cable"/>
    <x v="0"/>
    <n v="33.549999999999997"/>
    <n v="74.41"/>
    <n v="74.41"/>
    <n v="0"/>
    <n v="74.41"/>
    <n v="33.549999999999997"/>
    <n v="40.86"/>
    <n v="74.41"/>
    <n v="40.86"/>
  </r>
  <r>
    <s v="ORD-000135"/>
    <x v="162"/>
    <s v="SKU-0001"/>
    <n v="1"/>
    <n v="31.13"/>
    <n v="0.05"/>
    <n v="6.99"/>
    <x v="1"/>
    <x v="3"/>
    <s v="Corporate"/>
    <x v="0"/>
    <s v="CUST-1024"/>
    <s v="Ceramic Dinnerware Set"/>
    <x v="1"/>
    <n v="13.79"/>
    <n v="31.13"/>
    <n v="31.13"/>
    <n v="1.5565"/>
    <n v="29.573499999999999"/>
    <n v="13.79"/>
    <n v="15.7835"/>
    <n v="29.573499999999999"/>
    <n v="15.7835"/>
  </r>
  <r>
    <s v="ORD-000334"/>
    <x v="162"/>
    <s v="SKU-0014"/>
    <n v="4"/>
    <n v="74.41"/>
    <n v="0.1"/>
    <n v="0"/>
    <x v="0"/>
    <x v="4"/>
    <s v="Consumer"/>
    <x v="1"/>
    <s v="CUST-1045"/>
    <s v="USB-C Charging Cable"/>
    <x v="0"/>
    <n v="33.549999999999997"/>
    <n v="74.41"/>
    <n v="297.64"/>
    <n v="29.763999999999999"/>
    <n v="267.87599999999998"/>
    <n v="134.19999999999999"/>
    <n v="133.67599999999999"/>
    <n v="0"/>
    <n v="0"/>
  </r>
  <r>
    <s v="ORD-000906"/>
    <x v="162"/>
    <s v="SKU-0058"/>
    <n v="1"/>
    <n v="11.57"/>
    <n v="0.1"/>
    <n v="0"/>
    <x v="0"/>
    <x v="0"/>
    <s v="Corporate"/>
    <x v="0"/>
    <s v="CUST-1281"/>
    <s v="Card Wallet"/>
    <x v="2"/>
    <n v="6.42"/>
    <n v="11.57"/>
    <n v="11.57"/>
    <n v="1.157"/>
    <n v="10.413"/>
    <n v="6.42"/>
    <n v="3.9930000000000003"/>
    <n v="10.413"/>
    <n v="3.9930000000000003"/>
  </r>
  <r>
    <s v="ORD-002356"/>
    <x v="162"/>
    <s v="SKU-0056"/>
    <n v="1"/>
    <n v="77.760000000000005"/>
    <n v="0"/>
    <n v="6.99"/>
    <x v="0"/>
    <x v="4"/>
    <s v="Small Business"/>
    <x v="0"/>
    <s v="CUST-1317"/>
    <s v="Keychain Set"/>
    <x v="2"/>
    <n v="44.67"/>
    <n v="77.760000000000005"/>
    <n v="77.760000000000005"/>
    <n v="0"/>
    <n v="77.760000000000005"/>
    <n v="44.67"/>
    <n v="33.090000000000003"/>
    <n v="77.760000000000005"/>
    <n v="33.090000000000003"/>
  </r>
  <r>
    <s v="ORD-002402"/>
    <x v="162"/>
    <s v="SKU-0007"/>
    <n v="3"/>
    <n v="12.76"/>
    <n v="0.05"/>
    <n v="0"/>
    <x v="2"/>
    <x v="0"/>
    <s v="Small Business"/>
    <x v="0"/>
    <s v="CUST-1353"/>
    <s v="Cotton Bath Towels"/>
    <x v="1"/>
    <n v="7.24"/>
    <n v="12.76"/>
    <n v="38.28"/>
    <n v="1.9140000000000001"/>
    <n v="36.366"/>
    <n v="21.72"/>
    <n v="14.646000000000001"/>
    <n v="36.366"/>
    <n v="14.646000000000001"/>
  </r>
  <r>
    <s v="ORD-000435"/>
    <x v="163"/>
    <s v="SKU-0017"/>
    <n v="2"/>
    <n v="47.38"/>
    <n v="0"/>
    <n v="6.99"/>
    <x v="2"/>
    <x v="0"/>
    <s v="Consumer"/>
    <x v="0"/>
    <s v="CUST-1362"/>
    <s v="Wireless Mouse"/>
    <x v="0"/>
    <n v="31.21"/>
    <n v="47.38"/>
    <n v="94.76"/>
    <n v="0"/>
    <n v="94.76"/>
    <n v="62.42"/>
    <n v="32.340000000000003"/>
    <n v="94.76"/>
    <n v="32.340000000000003"/>
  </r>
  <r>
    <s v="ORD-000499"/>
    <x v="163"/>
    <s v="SKU-0028"/>
    <n v="1"/>
    <n v="29.71"/>
    <n v="0.05"/>
    <n v="6.99"/>
    <x v="0"/>
    <x v="1"/>
    <s v="Consumer"/>
    <x v="0"/>
    <s v="CUST-1366"/>
    <s v="Jump Rope"/>
    <x v="3"/>
    <n v="17.55"/>
    <n v="29.71"/>
    <n v="29.71"/>
    <n v="1.4855"/>
    <n v="28.224499999999999"/>
    <n v="17.55"/>
    <n v="10.674499999999998"/>
    <n v="28.224499999999999"/>
    <n v="10.674499999999998"/>
  </r>
  <r>
    <s v="ORD-001189"/>
    <x v="163"/>
    <s v="SKU-0028"/>
    <n v="2"/>
    <n v="29.71"/>
    <n v="0.05"/>
    <n v="4.99"/>
    <x v="0"/>
    <x v="2"/>
    <s v="Corporate"/>
    <x v="0"/>
    <s v="CUST-1448"/>
    <s v="Jump Rope"/>
    <x v="3"/>
    <n v="17.55"/>
    <n v="29.71"/>
    <n v="59.42"/>
    <n v="2.9710000000000001"/>
    <n v="56.448999999999998"/>
    <n v="35.1"/>
    <n v="21.348999999999997"/>
    <n v="56.448999999999998"/>
    <n v="21.348999999999997"/>
  </r>
  <r>
    <s v="ORD-001291"/>
    <x v="163"/>
    <s v="SKU-0022"/>
    <n v="1"/>
    <n v="32.130000000000003"/>
    <n v="0"/>
    <n v="0"/>
    <x v="0"/>
    <x v="1"/>
    <s v="Corporate"/>
    <x v="0"/>
    <s v="CUST-1545"/>
    <s v="USB-C Hub"/>
    <x v="0"/>
    <n v="21.59"/>
    <n v="32.130000000000003"/>
    <n v="32.130000000000003"/>
    <n v="0"/>
    <n v="32.130000000000003"/>
    <n v="21.59"/>
    <n v="10.540000000000003"/>
    <n v="32.130000000000003"/>
    <n v="10.540000000000003"/>
  </r>
  <r>
    <s v="ORD-001365"/>
    <x v="163"/>
    <s v="SKU-0050"/>
    <n v="3"/>
    <n v="39.19"/>
    <n v="0.05"/>
    <n v="0"/>
    <x v="2"/>
    <x v="0"/>
    <s v="Consumer"/>
    <x v="0"/>
    <s v="CUST-1158"/>
    <s v="Travel Backpack"/>
    <x v="2"/>
    <n v="18.54"/>
    <n v="39.19"/>
    <n v="117.57"/>
    <n v="5.8784999999999998"/>
    <n v="111.69149999999999"/>
    <n v="55.62"/>
    <n v="56.071499999999993"/>
    <n v="111.69149999999999"/>
    <n v="56.071499999999993"/>
  </r>
  <r>
    <s v="ORD-001591"/>
    <x v="163"/>
    <s v="SKU-0058"/>
    <n v="1"/>
    <n v="11.57"/>
    <n v="0"/>
    <n v="0"/>
    <x v="2"/>
    <x v="0"/>
    <s v="Corporate"/>
    <x v="0"/>
    <s v="CUST-1322"/>
    <s v="Card Wallet"/>
    <x v="2"/>
    <n v="6.42"/>
    <n v="11.57"/>
    <n v="11.57"/>
    <n v="0"/>
    <n v="11.57"/>
    <n v="6.42"/>
    <n v="5.15"/>
    <n v="11.57"/>
    <n v="5.15"/>
  </r>
  <r>
    <s v="ORD-002389"/>
    <x v="163"/>
    <s v="SKU-0026"/>
    <n v="1"/>
    <n v="41.81"/>
    <n v="0.05"/>
    <n v="6.99"/>
    <x v="1"/>
    <x v="4"/>
    <s v="Corporate"/>
    <x v="0"/>
    <s v="CUST-1431"/>
    <s v="Resistance Band Kit"/>
    <x v="3"/>
    <n v="22.64"/>
    <n v="41.81"/>
    <n v="41.81"/>
    <n v="2.0905"/>
    <n v="39.719500000000004"/>
    <n v="22.64"/>
    <n v="17.079500000000003"/>
    <n v="39.719500000000004"/>
    <n v="17.079500000000003"/>
  </r>
  <r>
    <s v="ORD-002411"/>
    <x v="163"/>
    <s v="SKU-0014"/>
    <n v="8"/>
    <n v="74.41"/>
    <n v="0"/>
    <n v="0"/>
    <x v="1"/>
    <x v="0"/>
    <s v="Corporate"/>
    <x v="0"/>
    <s v="CUST-1334"/>
    <s v="USB-C Charging Cable"/>
    <x v="0"/>
    <n v="33.549999999999997"/>
    <n v="74.41"/>
    <n v="595.28"/>
    <n v="0"/>
    <n v="595.28"/>
    <n v="268.39999999999998"/>
    <n v="326.88"/>
    <n v="595.28"/>
    <n v="326.88"/>
  </r>
  <r>
    <s v="ORD-002487"/>
    <x v="163"/>
    <s v="SKU-0009"/>
    <n v="1"/>
    <n v="79.31"/>
    <n v="0.15"/>
    <n v="0"/>
    <x v="1"/>
    <x v="0"/>
    <s v="Consumer"/>
    <x v="1"/>
    <s v="CUST-1147"/>
    <s v="Storage Bin Set"/>
    <x v="1"/>
    <n v="36.44"/>
    <n v="79.31"/>
    <n v="79.31"/>
    <n v="11.8965"/>
    <n v="67.413499999999999"/>
    <n v="36.44"/>
    <n v="30.973500000000001"/>
    <n v="0"/>
    <n v="0"/>
  </r>
  <r>
    <s v="ORD-000122"/>
    <x v="164"/>
    <s v="SKU-0033"/>
    <n v="2"/>
    <n v="72.08"/>
    <n v="0.15"/>
    <n v="0"/>
    <x v="2"/>
    <x v="2"/>
    <s v="Consumer"/>
    <x v="0"/>
    <s v="CUST-1368"/>
    <s v="Training Cone Set"/>
    <x v="3"/>
    <n v="45"/>
    <n v="72.08"/>
    <n v="144.16"/>
    <n v="21.623999999999999"/>
    <n v="122.536"/>
    <n v="90"/>
    <n v="32.536000000000001"/>
    <n v="122.536"/>
    <n v="32.536000000000001"/>
  </r>
  <r>
    <s v="ORD-000258"/>
    <x v="164"/>
    <s v="SKU-0058"/>
    <n v="1"/>
    <n v="11.57"/>
    <n v="0.05"/>
    <n v="6.99"/>
    <x v="1"/>
    <x v="1"/>
    <s v="Small Business"/>
    <x v="0"/>
    <s v="CUST-1392"/>
    <s v="Card Wallet"/>
    <x v="2"/>
    <n v="6.42"/>
    <n v="11.57"/>
    <n v="11.57"/>
    <n v="0.57850000000000001"/>
    <n v="10.9915"/>
    <n v="6.42"/>
    <n v="4.5715000000000003"/>
    <n v="10.9915"/>
    <n v="4.5715000000000003"/>
  </r>
  <r>
    <s v="ORD-000786"/>
    <x v="164"/>
    <s v="SKU-0035"/>
    <n v="4"/>
    <n v="26.35"/>
    <n v="0.1"/>
    <n v="0"/>
    <x v="0"/>
    <x v="3"/>
    <s v="Consumer"/>
    <x v="0"/>
    <s v="CUST-1010"/>
    <s v="Massage Ball"/>
    <x v="3"/>
    <n v="13.28"/>
    <n v="26.35"/>
    <n v="105.4"/>
    <n v="10.540000000000001"/>
    <n v="94.86"/>
    <n v="53.12"/>
    <n v="41.74"/>
    <n v="94.86"/>
    <n v="41.74"/>
  </r>
  <r>
    <s v="ORD-000829"/>
    <x v="164"/>
    <s v="SKU-0045"/>
    <n v="1"/>
    <n v="24.86"/>
    <n v="0"/>
    <n v="0"/>
    <x v="2"/>
    <x v="0"/>
    <s v="Corporate"/>
    <x v="0"/>
    <s v="CUST-1261"/>
    <s v="Sticky Note Bundle"/>
    <x v="4"/>
    <n v="16.329999999999998"/>
    <n v="24.86"/>
    <n v="24.86"/>
    <n v="0"/>
    <n v="24.86"/>
    <n v="16.329999999999998"/>
    <n v="8.5300000000000011"/>
    <n v="24.86"/>
    <n v="8.5300000000000011"/>
  </r>
  <r>
    <s v="ORD-001118"/>
    <x v="164"/>
    <s v="SKU-0019"/>
    <n v="8"/>
    <n v="29.49"/>
    <n v="0"/>
    <n v="4.99"/>
    <x v="1"/>
    <x v="0"/>
    <s v="Corporate"/>
    <x v="1"/>
    <s v="CUST-1334"/>
    <s v="Webcam HD"/>
    <x v="0"/>
    <n v="13.03"/>
    <n v="29.49"/>
    <n v="235.92"/>
    <n v="0"/>
    <n v="235.92"/>
    <n v="104.24"/>
    <n v="131.68"/>
    <n v="0"/>
    <n v="0"/>
  </r>
  <r>
    <s v="ORD-001199"/>
    <x v="164"/>
    <s v="SKU-0017"/>
    <n v="1"/>
    <n v="47.38"/>
    <n v="0.1"/>
    <n v="0"/>
    <x v="1"/>
    <x v="4"/>
    <s v="Corporate"/>
    <x v="0"/>
    <s v="CUST-1187"/>
    <s v="Wireless Mouse"/>
    <x v="0"/>
    <n v="31.21"/>
    <n v="47.38"/>
    <n v="47.38"/>
    <n v="4.7380000000000004"/>
    <n v="42.642000000000003"/>
    <n v="31.21"/>
    <n v="11.432000000000002"/>
    <n v="42.642000000000003"/>
    <n v="11.432000000000002"/>
  </r>
  <r>
    <s v="ORD-002454"/>
    <x v="164"/>
    <s v="SKU-0018"/>
    <n v="2"/>
    <n v="18.5"/>
    <n v="0"/>
    <n v="0"/>
    <x v="2"/>
    <x v="1"/>
    <s v="Small Business"/>
    <x v="0"/>
    <s v="CUST-1171"/>
    <s v="Portable Power Bank"/>
    <x v="0"/>
    <n v="7.75"/>
    <n v="18.5"/>
    <n v="37"/>
    <n v="0"/>
    <n v="37"/>
    <n v="15.5"/>
    <n v="21.5"/>
    <n v="37"/>
    <n v="21.5"/>
  </r>
  <r>
    <s v="ORD-002469"/>
    <x v="164"/>
    <s v="SKU-0044"/>
    <n v="5"/>
    <n v="63.29"/>
    <n v="0.15"/>
    <n v="9.99"/>
    <x v="0"/>
    <x v="2"/>
    <s v="Small Business"/>
    <x v="0"/>
    <s v="CUST-1337"/>
    <s v="Monitor Riser"/>
    <x v="4"/>
    <n v="41.46"/>
    <n v="63.29"/>
    <n v="316.45"/>
    <n v="47.467499999999994"/>
    <n v="268.98250000000002"/>
    <n v="207.3"/>
    <n v="61.682500000000005"/>
    <n v="268.98250000000002"/>
    <n v="61.682500000000005"/>
  </r>
  <r>
    <s v="ORD-000073"/>
    <x v="165"/>
    <s v="SKU-0035"/>
    <n v="1"/>
    <n v="26.35"/>
    <n v="0"/>
    <n v="0"/>
    <x v="1"/>
    <x v="2"/>
    <s v="Small Business"/>
    <x v="1"/>
    <s v="CUST-1358"/>
    <s v="Massage Ball"/>
    <x v="3"/>
    <n v="13.28"/>
    <n v="26.35"/>
    <n v="26.35"/>
    <n v="0"/>
    <n v="26.35"/>
    <n v="13.28"/>
    <n v="13.070000000000002"/>
    <n v="0"/>
    <n v="0"/>
  </r>
  <r>
    <s v="ORD-000898"/>
    <x v="165"/>
    <s v="SKU-0051"/>
    <n v="4"/>
    <n v="50.46"/>
    <n v="0.05"/>
    <n v="0"/>
    <x v="2"/>
    <x v="3"/>
    <s v="Consumer"/>
    <x v="0"/>
    <s v="CUST-1253"/>
    <s v="Compact Umbrella"/>
    <x v="2"/>
    <n v="23.03"/>
    <n v="50.46"/>
    <n v="201.84"/>
    <n v="10.092000000000001"/>
    <n v="191.74799999999999"/>
    <n v="92.12"/>
    <n v="99.627999999999986"/>
    <n v="191.74799999999999"/>
    <n v="99.627999999999986"/>
  </r>
  <r>
    <s v="ORD-001021"/>
    <x v="165"/>
    <s v="SKU-0009"/>
    <n v="3"/>
    <n v="79.31"/>
    <n v="0.05"/>
    <n v="9.99"/>
    <x v="0"/>
    <x v="2"/>
    <s v="Corporate"/>
    <x v="0"/>
    <s v="CUST-1392"/>
    <s v="Storage Bin Set"/>
    <x v="1"/>
    <n v="36.44"/>
    <n v="79.31"/>
    <n v="237.93"/>
    <n v="11.896500000000001"/>
    <n v="226.0335"/>
    <n v="109.32"/>
    <n v="116.71350000000001"/>
    <n v="226.0335"/>
    <n v="116.71350000000001"/>
  </r>
  <r>
    <s v="ORD-001225"/>
    <x v="165"/>
    <s v="SKU-0040"/>
    <n v="2"/>
    <n v="30.05"/>
    <n v="0"/>
    <n v="0"/>
    <x v="2"/>
    <x v="0"/>
    <s v="Corporate"/>
    <x v="0"/>
    <s v="CUST-1245"/>
    <s v="Laptop Sleeve"/>
    <x v="4"/>
    <n v="17.329999999999998"/>
    <n v="30.05"/>
    <n v="60.1"/>
    <n v="0"/>
    <n v="60.1"/>
    <n v="34.659999999999997"/>
    <n v="25.440000000000005"/>
    <n v="60.1"/>
    <n v="25.440000000000005"/>
  </r>
  <r>
    <s v="ORD-001431"/>
    <x v="165"/>
    <s v="SKU-0006"/>
    <n v="1"/>
    <n v="47.77"/>
    <n v="0"/>
    <n v="0"/>
    <x v="1"/>
    <x v="3"/>
    <s v="Small Business"/>
    <x v="0"/>
    <s v="CUST-1174"/>
    <s v="Kitchen Scale"/>
    <x v="1"/>
    <n v="21.34"/>
    <n v="47.77"/>
    <n v="47.77"/>
    <n v="0"/>
    <n v="47.77"/>
    <n v="21.34"/>
    <n v="26.430000000000003"/>
    <n v="47.77"/>
    <n v="26.430000000000003"/>
  </r>
  <r>
    <s v="ORD-001522"/>
    <x v="165"/>
    <s v="SKU-0046"/>
    <n v="1"/>
    <n v="44.59"/>
    <n v="0"/>
    <n v="4.99"/>
    <x v="1"/>
    <x v="2"/>
    <s v="Small Business"/>
    <x v="0"/>
    <s v="CUST-1272"/>
    <s v="Desktop Calculator"/>
    <x v="4"/>
    <n v="19.489999999999998"/>
    <n v="44.59"/>
    <n v="44.59"/>
    <n v="0"/>
    <n v="44.59"/>
    <n v="19.489999999999998"/>
    <n v="25.100000000000005"/>
    <n v="44.59"/>
    <n v="25.100000000000005"/>
  </r>
  <r>
    <s v="ORD-001594"/>
    <x v="165"/>
    <s v="SKU-0012"/>
    <n v="2"/>
    <n v="81.14"/>
    <n v="0.1"/>
    <n v="6.99"/>
    <x v="1"/>
    <x v="1"/>
    <s v="Small Business"/>
    <x v="0"/>
    <s v="CUST-1221"/>
    <s v="Portable Blender"/>
    <x v="1"/>
    <n v="34.53"/>
    <n v="81.14"/>
    <n v="162.28"/>
    <n v="16.228000000000002"/>
    <n v="146.05199999999999"/>
    <n v="69.06"/>
    <n v="76.99199999999999"/>
    <n v="146.05199999999999"/>
    <n v="76.99199999999999"/>
  </r>
  <r>
    <s v="ORD-001916"/>
    <x v="165"/>
    <s v="SKU-0039"/>
    <n v="1"/>
    <n v="12.74"/>
    <n v="0"/>
    <n v="0"/>
    <x v="1"/>
    <x v="1"/>
    <s v="Corporate"/>
    <x v="1"/>
    <s v="CUST-1430"/>
    <s v="Desk Organizer"/>
    <x v="4"/>
    <n v="5.81"/>
    <n v="12.74"/>
    <n v="12.74"/>
    <n v="0"/>
    <n v="12.74"/>
    <n v="5.81"/>
    <n v="6.9300000000000006"/>
    <n v="0"/>
    <n v="0"/>
  </r>
  <r>
    <s v="ORD-001979"/>
    <x v="165"/>
    <s v="SKU-0045"/>
    <n v="3"/>
    <n v="24.86"/>
    <n v="0"/>
    <n v="9.99"/>
    <x v="1"/>
    <x v="4"/>
    <s v="Consumer"/>
    <x v="0"/>
    <s v="CUST-1221"/>
    <s v="Sticky Note Bundle"/>
    <x v="4"/>
    <n v="16.329999999999998"/>
    <n v="24.86"/>
    <n v="74.58"/>
    <n v="0"/>
    <n v="74.58"/>
    <n v="48.989999999999995"/>
    <n v="25.590000000000003"/>
    <n v="74.58"/>
    <n v="25.590000000000003"/>
  </r>
  <r>
    <s v="ORD-002067"/>
    <x v="165"/>
    <s v="SKU-0010"/>
    <n v="1"/>
    <n v="20.7"/>
    <n v="0.1"/>
    <n v="4.99"/>
    <x v="0"/>
    <x v="1"/>
    <s v="Small Business"/>
    <x v="0"/>
    <s v="CUST-1322"/>
    <s v="Throw Blanket"/>
    <x v="1"/>
    <n v="8.5299999999999994"/>
    <n v="20.7"/>
    <n v="20.7"/>
    <n v="2.0699999999999998"/>
    <n v="18.63"/>
    <n v="8.5299999999999994"/>
    <n v="10.1"/>
    <n v="18.63"/>
    <n v="10.1"/>
  </r>
  <r>
    <s v="ORD-000596"/>
    <x v="166"/>
    <s v="SKU-0029"/>
    <n v="6"/>
    <n v="79.47"/>
    <n v="0"/>
    <n v="9.99"/>
    <x v="1"/>
    <x v="3"/>
    <s v="Consumer"/>
    <x v="0"/>
    <s v="CUST-1153"/>
    <s v="Adjustable Dumbbell"/>
    <x v="3"/>
    <n v="38"/>
    <n v="79.47"/>
    <n v="476.82"/>
    <n v="0"/>
    <n v="476.82"/>
    <n v="228"/>
    <n v="248.82"/>
    <n v="476.82"/>
    <n v="248.82"/>
  </r>
  <r>
    <s v="ORD-000715"/>
    <x v="166"/>
    <s v="SKU-0017"/>
    <n v="6"/>
    <n v="47.38"/>
    <n v="0"/>
    <n v="4.99"/>
    <x v="1"/>
    <x v="2"/>
    <s v="Small Business"/>
    <x v="0"/>
    <s v="CUST-1494"/>
    <s v="Wireless Mouse"/>
    <x v="0"/>
    <n v="31.21"/>
    <n v="47.38"/>
    <n v="284.28000000000003"/>
    <n v="0"/>
    <n v="284.28000000000003"/>
    <n v="187.26"/>
    <n v="97.020000000000039"/>
    <n v="284.28000000000003"/>
    <n v="97.020000000000039"/>
  </r>
  <r>
    <s v="ORD-001012"/>
    <x v="166"/>
    <s v="SKU-0054"/>
    <n v="4"/>
    <n v="72.45"/>
    <n v="0"/>
    <n v="0"/>
    <x v="1"/>
    <x v="1"/>
    <s v="Small Business"/>
    <x v="0"/>
    <s v="CUST-1376"/>
    <s v="Travel Organizer"/>
    <x v="2"/>
    <n v="30.61"/>
    <n v="72.45"/>
    <n v="289.8"/>
    <n v="0"/>
    <n v="289.8"/>
    <n v="122.44"/>
    <n v="167.36"/>
    <n v="289.8"/>
    <n v="167.36"/>
  </r>
  <r>
    <s v="ORD-001053"/>
    <x v="166"/>
    <s v="SKU-0053"/>
    <n v="3"/>
    <n v="80.63"/>
    <n v="0.05"/>
    <n v="9.99"/>
    <x v="2"/>
    <x v="2"/>
    <s v="Small Business"/>
    <x v="0"/>
    <s v="CUST-1406"/>
    <s v="Reusable Lunch Bag"/>
    <x v="2"/>
    <n v="44.56"/>
    <n v="80.63"/>
    <n v="241.89"/>
    <n v="12.0945"/>
    <n v="229.79549999999998"/>
    <n v="133.68"/>
    <n v="96.115499999999969"/>
    <n v="229.79549999999998"/>
    <n v="96.115499999999969"/>
  </r>
  <r>
    <s v="ORD-001728"/>
    <x v="166"/>
    <s v="SKU-0029"/>
    <n v="1"/>
    <n v="79.47"/>
    <n v="0.15"/>
    <n v="0"/>
    <x v="1"/>
    <x v="4"/>
    <s v="Corporate"/>
    <x v="1"/>
    <s v="CUST-1424"/>
    <s v="Adjustable Dumbbell"/>
    <x v="3"/>
    <n v="38"/>
    <n v="79.47"/>
    <n v="79.47"/>
    <n v="11.920499999999999"/>
    <n v="67.549499999999995"/>
    <n v="38"/>
    <n v="29.549499999999995"/>
    <n v="0"/>
    <n v="0"/>
  </r>
  <r>
    <s v="ORD-001813"/>
    <x v="166"/>
    <s v="SKU-0026"/>
    <n v="2"/>
    <n v="41.81"/>
    <n v="0"/>
    <n v="0"/>
    <x v="0"/>
    <x v="4"/>
    <s v="Small Business"/>
    <x v="0"/>
    <s v="CUST-1451"/>
    <s v="Resistance Band Kit"/>
    <x v="3"/>
    <n v="22.64"/>
    <n v="41.81"/>
    <n v="83.62"/>
    <n v="0"/>
    <n v="83.62"/>
    <n v="45.28"/>
    <n v="38.340000000000003"/>
    <n v="83.62"/>
    <n v="38.340000000000003"/>
  </r>
  <r>
    <s v="ORD-001817"/>
    <x v="166"/>
    <s v="SKU-0038"/>
    <n v="5"/>
    <n v="100.1"/>
    <n v="0.1"/>
    <n v="6.99"/>
    <x v="1"/>
    <x v="0"/>
    <s v="Consumer"/>
    <x v="0"/>
    <s v="CUST-1198"/>
    <s v="Gel Pen Set"/>
    <x v="4"/>
    <n v="41.96"/>
    <n v="100.1"/>
    <n v="500.5"/>
    <n v="50.050000000000004"/>
    <n v="450.45"/>
    <n v="209.8"/>
    <n v="240.64999999999998"/>
    <n v="450.45"/>
    <n v="240.64999999999998"/>
  </r>
  <r>
    <s v="ORD-002100"/>
    <x v="166"/>
    <s v="SKU-0037"/>
    <n v="2"/>
    <n v="25.18"/>
    <n v="0.15"/>
    <n v="0"/>
    <x v="2"/>
    <x v="3"/>
    <s v="Small Business"/>
    <x v="0"/>
    <s v="CUST-1597"/>
    <s v="Notebook 3-Pack"/>
    <x v="4"/>
    <n v="13.85"/>
    <n v="25.18"/>
    <n v="50.36"/>
    <n v="7.5539999999999994"/>
    <n v="42.805999999999997"/>
    <n v="27.7"/>
    <n v="15.105999999999998"/>
    <n v="42.805999999999997"/>
    <n v="15.105999999999998"/>
  </r>
  <r>
    <s v="ORD-000518"/>
    <x v="167"/>
    <s v="SKU-0054"/>
    <n v="3"/>
    <n v="72.45"/>
    <n v="0.2"/>
    <n v="9.99"/>
    <x v="1"/>
    <x v="2"/>
    <s v="Consumer"/>
    <x v="0"/>
    <s v="CUST-1091"/>
    <s v="Travel Organizer"/>
    <x v="2"/>
    <n v="30.61"/>
    <n v="72.45"/>
    <n v="217.35000000000002"/>
    <n v="43.470000000000006"/>
    <n v="173.88000000000002"/>
    <n v="91.83"/>
    <n v="82.050000000000026"/>
    <n v="173.88000000000002"/>
    <n v="82.050000000000026"/>
  </r>
  <r>
    <s v="ORD-000798"/>
    <x v="167"/>
    <s v="SKU-0015"/>
    <n v="3"/>
    <n v="26.72"/>
    <n v="0"/>
    <n v="0"/>
    <x v="2"/>
    <x v="4"/>
    <s v="Small Business"/>
    <x v="0"/>
    <s v="CUST-1246"/>
    <s v="Bluetooth Speaker"/>
    <x v="0"/>
    <n v="14.4"/>
    <n v="26.72"/>
    <n v="80.16"/>
    <n v="0"/>
    <n v="80.16"/>
    <n v="43.2"/>
    <n v="36.959999999999994"/>
    <n v="80.16"/>
    <n v="36.959999999999994"/>
  </r>
  <r>
    <s v="ORD-000825"/>
    <x v="167"/>
    <s v="SKU-0036"/>
    <n v="2"/>
    <n v="56"/>
    <n v="0"/>
    <n v="0"/>
    <x v="2"/>
    <x v="1"/>
    <s v="Corporate"/>
    <x v="0"/>
    <s v="CUST-1383"/>
    <s v="Stretching Strap"/>
    <x v="3"/>
    <n v="37.14"/>
    <n v="56"/>
    <n v="112"/>
    <n v="0"/>
    <n v="112"/>
    <n v="74.28"/>
    <n v="37.72"/>
    <n v="112"/>
    <n v="37.72"/>
  </r>
  <r>
    <s v="ORD-001220"/>
    <x v="167"/>
    <s v="SKU-0053"/>
    <n v="2"/>
    <n v="80.63"/>
    <n v="0"/>
    <n v="9.99"/>
    <x v="2"/>
    <x v="4"/>
    <s v="Small Business"/>
    <x v="0"/>
    <s v="CUST-1488"/>
    <s v="Reusable Lunch Bag"/>
    <x v="2"/>
    <n v="44.56"/>
    <n v="80.63"/>
    <n v="161.26"/>
    <n v="0"/>
    <n v="161.26"/>
    <n v="89.12"/>
    <n v="72.139999999999986"/>
    <n v="161.26"/>
    <n v="72.139999999999986"/>
  </r>
  <r>
    <s v="ORD-001326"/>
    <x v="167"/>
    <s v="SKU-0004"/>
    <n v="2"/>
    <n v="23.84"/>
    <n v="0"/>
    <n v="4.99"/>
    <x v="0"/>
    <x v="4"/>
    <s v="Small Business"/>
    <x v="0"/>
    <s v="CUST-1037"/>
    <s v="Bamboo Cutting Board"/>
    <x v="1"/>
    <n v="11.55"/>
    <n v="23.84"/>
    <n v="47.68"/>
    <n v="0"/>
    <n v="47.68"/>
    <n v="23.1"/>
    <n v="24.58"/>
    <n v="47.68"/>
    <n v="24.58"/>
  </r>
  <r>
    <s v="ORD-001759"/>
    <x v="167"/>
    <s v="SKU-0047"/>
    <n v="1"/>
    <n v="36.47"/>
    <n v="0"/>
    <n v="9.99"/>
    <x v="1"/>
    <x v="2"/>
    <s v="Consumer"/>
    <x v="0"/>
    <s v="CUST-1201"/>
    <s v="Printer Paper Ream"/>
    <x v="4"/>
    <n v="21.05"/>
    <n v="36.47"/>
    <n v="36.47"/>
    <n v="0"/>
    <n v="36.47"/>
    <n v="21.05"/>
    <n v="15.419999999999998"/>
    <n v="36.47"/>
    <n v="15.419999999999998"/>
  </r>
  <r>
    <s v="ORD-002143"/>
    <x v="167"/>
    <s v="SKU-0020"/>
    <n v="1"/>
    <n v="85.27"/>
    <n v="0"/>
    <n v="0"/>
    <x v="0"/>
    <x v="4"/>
    <s v="Corporate"/>
    <x v="0"/>
    <s v="CUST-1397"/>
    <s v="Mechanical Keyboard"/>
    <x v="0"/>
    <n v="43.46"/>
    <n v="85.27"/>
    <n v="85.27"/>
    <n v="0"/>
    <n v="85.27"/>
    <n v="43.46"/>
    <n v="41.809999999999995"/>
    <n v="85.27"/>
    <n v="41.809999999999995"/>
  </r>
  <r>
    <s v="ORD-000165"/>
    <x v="168"/>
    <s v="SKU-0023"/>
    <n v="1"/>
    <n v="48.12"/>
    <n v="0"/>
    <n v="4.99"/>
    <x v="2"/>
    <x v="2"/>
    <s v="Small Business"/>
    <x v="0"/>
    <s v="CUST-1167"/>
    <s v="Mini Projector"/>
    <x v="0"/>
    <n v="23.26"/>
    <n v="48.12"/>
    <n v="48.12"/>
    <n v="0"/>
    <n v="48.12"/>
    <n v="23.26"/>
    <n v="24.859999999999996"/>
    <n v="48.12"/>
    <n v="24.859999999999996"/>
  </r>
  <r>
    <s v="ORD-000300"/>
    <x v="168"/>
    <s v="SKU-0025"/>
    <n v="1"/>
    <n v="30.89"/>
    <n v="0"/>
    <n v="0"/>
    <x v="1"/>
    <x v="0"/>
    <s v="Corporate"/>
    <x v="0"/>
    <s v="CUST-1138"/>
    <s v="Yoga Mat"/>
    <x v="3"/>
    <n v="13.41"/>
    <n v="30.89"/>
    <n v="30.89"/>
    <n v="0"/>
    <n v="30.89"/>
    <n v="13.41"/>
    <n v="17.48"/>
    <n v="30.89"/>
    <n v="17.48"/>
  </r>
  <r>
    <s v="ORD-000332"/>
    <x v="168"/>
    <s v="SKU-0052"/>
    <n v="1"/>
    <n v="33.19"/>
    <n v="0.15"/>
    <n v="0"/>
    <x v="2"/>
    <x v="4"/>
    <s v="Corporate"/>
    <x v="2"/>
    <s v="CUST-1208"/>
    <s v="Sunglasses"/>
    <x v="2"/>
    <n v="18.73"/>
    <n v="33.19"/>
    <n v="33.19"/>
    <n v="4.9784999999999995"/>
    <n v="28.211499999999997"/>
    <n v="18.73"/>
    <n v="9.4814999999999969"/>
    <n v="0"/>
    <n v="0"/>
  </r>
  <r>
    <s v="ORD-000478"/>
    <x v="168"/>
    <s v="SKU-0053"/>
    <n v="1"/>
    <n v="80.63"/>
    <n v="0.15"/>
    <n v="4.99"/>
    <x v="0"/>
    <x v="0"/>
    <s v="Small Business"/>
    <x v="0"/>
    <s v="CUST-1460"/>
    <s v="Reusable Lunch Bag"/>
    <x v="2"/>
    <n v="44.56"/>
    <n v="80.63"/>
    <n v="80.63"/>
    <n v="12.094499999999998"/>
    <n v="68.535499999999999"/>
    <n v="44.56"/>
    <n v="23.975499999999997"/>
    <n v="68.535499999999999"/>
    <n v="23.975499999999997"/>
  </r>
  <r>
    <s v="ORD-001108"/>
    <x v="168"/>
    <s v="SKU-0025"/>
    <n v="2"/>
    <n v="30.89"/>
    <n v="0"/>
    <n v="0"/>
    <x v="0"/>
    <x v="2"/>
    <s v="Corporate"/>
    <x v="1"/>
    <s v="CUST-1372"/>
    <s v="Yoga Mat"/>
    <x v="3"/>
    <n v="13.41"/>
    <n v="30.89"/>
    <n v="61.78"/>
    <n v="0"/>
    <n v="61.78"/>
    <n v="26.82"/>
    <n v="34.96"/>
    <n v="0"/>
    <n v="0"/>
  </r>
  <r>
    <s v="ORD-001236"/>
    <x v="168"/>
    <s v="SKU-0007"/>
    <n v="4"/>
    <n v="12.76"/>
    <n v="0"/>
    <n v="0"/>
    <x v="2"/>
    <x v="1"/>
    <s v="Corporate"/>
    <x v="0"/>
    <s v="CUST-1479"/>
    <s v="Cotton Bath Towels"/>
    <x v="1"/>
    <n v="7.24"/>
    <n v="12.76"/>
    <n v="51.04"/>
    <n v="0"/>
    <n v="51.04"/>
    <n v="28.96"/>
    <n v="22.08"/>
    <n v="51.04"/>
    <n v="22.08"/>
  </r>
  <r>
    <s v="ORD-001398"/>
    <x v="168"/>
    <s v="SKU-0048"/>
    <n v="1"/>
    <n v="12.2"/>
    <n v="0"/>
    <n v="0"/>
    <x v="0"/>
    <x v="0"/>
    <s v="Small Business"/>
    <x v="0"/>
    <s v="CUST-1585"/>
    <s v="Index Card Pack"/>
    <x v="4"/>
    <n v="7.14"/>
    <n v="12.2"/>
    <n v="12.2"/>
    <n v="0"/>
    <n v="12.2"/>
    <n v="7.14"/>
    <n v="5.0599999999999996"/>
    <n v="12.2"/>
    <n v="5.0599999999999996"/>
  </r>
  <r>
    <s v="ORD-001624"/>
    <x v="168"/>
    <s v="SKU-0057"/>
    <n v="1"/>
    <n v="60.42"/>
    <n v="0.2"/>
    <n v="6.99"/>
    <x v="0"/>
    <x v="2"/>
    <s v="Small Business"/>
    <x v="0"/>
    <s v="CUST-1474"/>
    <s v="Crossbody Bag"/>
    <x v="2"/>
    <n v="25.69"/>
    <n v="60.42"/>
    <n v="60.42"/>
    <n v="12.084000000000001"/>
    <n v="48.335999999999999"/>
    <n v="25.69"/>
    <n v="22.645999999999997"/>
    <n v="48.335999999999999"/>
    <n v="22.645999999999997"/>
  </r>
  <r>
    <s v="ORD-002287"/>
    <x v="168"/>
    <s v="SKU-0058"/>
    <n v="1"/>
    <n v="11.57"/>
    <n v="0.05"/>
    <n v="0"/>
    <x v="2"/>
    <x v="0"/>
    <s v="Small Business"/>
    <x v="0"/>
    <s v="CUST-1379"/>
    <s v="Card Wallet"/>
    <x v="2"/>
    <n v="6.42"/>
    <n v="11.57"/>
    <n v="11.57"/>
    <n v="0.57850000000000001"/>
    <n v="10.9915"/>
    <n v="6.42"/>
    <n v="4.5715000000000003"/>
    <n v="10.9915"/>
    <n v="4.5715000000000003"/>
  </r>
  <r>
    <s v="ORD-000155"/>
    <x v="169"/>
    <s v="SKU-0029"/>
    <n v="8"/>
    <n v="79.47"/>
    <n v="0"/>
    <n v="0"/>
    <x v="2"/>
    <x v="1"/>
    <s v="Small Business"/>
    <x v="0"/>
    <s v="CUST-1121"/>
    <s v="Adjustable Dumbbell"/>
    <x v="3"/>
    <n v="38"/>
    <n v="79.47"/>
    <n v="635.76"/>
    <n v="0"/>
    <n v="635.76"/>
    <n v="304"/>
    <n v="331.76"/>
    <n v="635.76"/>
    <n v="331.76"/>
  </r>
  <r>
    <s v="ORD-000375"/>
    <x v="169"/>
    <s v="SKU-0021"/>
    <n v="2"/>
    <n v="23.94"/>
    <n v="0"/>
    <n v="4.99"/>
    <x v="0"/>
    <x v="4"/>
    <s v="Small Business"/>
    <x v="0"/>
    <s v="CUST-1255"/>
    <s v="Smart Plug 2-Pack"/>
    <x v="0"/>
    <n v="13.98"/>
    <n v="23.94"/>
    <n v="47.88"/>
    <n v="0"/>
    <n v="47.88"/>
    <n v="27.96"/>
    <n v="19.920000000000002"/>
    <n v="47.88"/>
    <n v="19.920000000000002"/>
  </r>
  <r>
    <s v="ORD-000422"/>
    <x v="169"/>
    <s v="SKU-0007"/>
    <n v="1"/>
    <n v="12.76"/>
    <n v="0"/>
    <n v="0"/>
    <x v="1"/>
    <x v="4"/>
    <s v="Consumer"/>
    <x v="0"/>
    <s v="CUST-1244"/>
    <s v="Cotton Bath Towels"/>
    <x v="1"/>
    <n v="7.24"/>
    <n v="12.76"/>
    <n v="12.76"/>
    <n v="0"/>
    <n v="12.76"/>
    <n v="7.24"/>
    <n v="5.52"/>
    <n v="12.76"/>
    <n v="5.52"/>
  </r>
  <r>
    <s v="ORD-001068"/>
    <x v="169"/>
    <s v="SKU-0024"/>
    <n v="2"/>
    <n v="87.66"/>
    <n v="0.05"/>
    <n v="6.99"/>
    <x v="0"/>
    <x v="3"/>
    <s v="Consumer"/>
    <x v="0"/>
    <s v="CUST-1025"/>
    <s v="Phone Charging Dock"/>
    <x v="0"/>
    <n v="40.340000000000003"/>
    <n v="87.66"/>
    <n v="175.32"/>
    <n v="8.766"/>
    <n v="166.554"/>
    <n v="80.680000000000007"/>
    <n v="85.873999999999995"/>
    <n v="166.554"/>
    <n v="85.873999999999995"/>
  </r>
  <r>
    <s v="ORD-001089"/>
    <x v="169"/>
    <s v="SKU-0030"/>
    <n v="5"/>
    <n v="44.98"/>
    <n v="0.05"/>
    <n v="4.99"/>
    <x v="1"/>
    <x v="3"/>
    <s v="Consumer"/>
    <x v="0"/>
    <s v="CUST-1256"/>
    <s v="Workout Gloves"/>
    <x v="3"/>
    <n v="23.48"/>
    <n v="44.98"/>
    <n v="224.89999999999998"/>
    <n v="11.244999999999999"/>
    <n v="213.65499999999997"/>
    <n v="117.4"/>
    <n v="96.254999999999967"/>
    <n v="213.65499999999997"/>
    <n v="96.254999999999967"/>
  </r>
  <r>
    <s v="ORD-001231"/>
    <x v="169"/>
    <s v="SKU-0052"/>
    <n v="4"/>
    <n v="33.19"/>
    <n v="0"/>
    <n v="9.99"/>
    <x v="2"/>
    <x v="4"/>
    <s v="Small Business"/>
    <x v="0"/>
    <s v="CUST-1517"/>
    <s v="Sunglasses"/>
    <x v="2"/>
    <n v="18.73"/>
    <n v="33.19"/>
    <n v="132.76"/>
    <n v="0"/>
    <n v="132.76"/>
    <n v="74.92"/>
    <n v="57.839999999999989"/>
    <n v="132.76"/>
    <n v="57.839999999999989"/>
  </r>
  <r>
    <s v="ORD-002452"/>
    <x v="169"/>
    <s v="SKU-0025"/>
    <n v="2"/>
    <n v="30.89"/>
    <n v="0.1"/>
    <n v="0"/>
    <x v="2"/>
    <x v="3"/>
    <s v="Consumer"/>
    <x v="0"/>
    <s v="CUST-1559"/>
    <s v="Yoga Mat"/>
    <x v="3"/>
    <n v="13.41"/>
    <n v="30.89"/>
    <n v="61.78"/>
    <n v="6.1780000000000008"/>
    <n v="55.602000000000004"/>
    <n v="26.82"/>
    <n v="28.782000000000004"/>
    <n v="55.602000000000004"/>
    <n v="28.782000000000004"/>
  </r>
  <r>
    <s v="ORD-000225"/>
    <x v="170"/>
    <s v="SKU-0001"/>
    <n v="1"/>
    <n v="31.13"/>
    <n v="0"/>
    <n v="6.99"/>
    <x v="1"/>
    <x v="2"/>
    <s v="Consumer"/>
    <x v="2"/>
    <s v="CUST-1095"/>
    <s v="Ceramic Dinnerware Set"/>
    <x v="1"/>
    <n v="13.79"/>
    <n v="31.13"/>
    <n v="31.13"/>
    <n v="0"/>
    <n v="31.13"/>
    <n v="13.79"/>
    <n v="17.34"/>
    <n v="0"/>
    <n v="0"/>
  </r>
  <r>
    <s v="ORD-000399"/>
    <x v="170"/>
    <s v="SKU-0050"/>
    <n v="2"/>
    <n v="39.19"/>
    <n v="0"/>
    <n v="9.99"/>
    <x v="2"/>
    <x v="2"/>
    <s v="Small Business"/>
    <x v="0"/>
    <s v="CUST-1572"/>
    <s v="Travel Backpack"/>
    <x v="2"/>
    <n v="18.54"/>
    <n v="39.19"/>
    <n v="78.38"/>
    <n v="0"/>
    <n v="78.38"/>
    <n v="37.08"/>
    <n v="41.3"/>
    <n v="78.38"/>
    <n v="41.3"/>
  </r>
  <r>
    <s v="ORD-000932"/>
    <x v="170"/>
    <s v="SKU-0040"/>
    <n v="1"/>
    <n v="30.05"/>
    <n v="0"/>
    <n v="0"/>
    <x v="0"/>
    <x v="0"/>
    <s v="Corporate"/>
    <x v="1"/>
    <s v="CUST-1465"/>
    <s v="Laptop Sleeve"/>
    <x v="4"/>
    <n v="17.329999999999998"/>
    <n v="30.05"/>
    <n v="30.05"/>
    <n v="0"/>
    <n v="30.05"/>
    <n v="17.329999999999998"/>
    <n v="12.720000000000002"/>
    <n v="0"/>
    <n v="0"/>
  </r>
  <r>
    <s v="ORD-001965"/>
    <x v="170"/>
    <s v="SKU-0008"/>
    <n v="1"/>
    <n v="30.29"/>
    <n v="0.1"/>
    <n v="4.99"/>
    <x v="2"/>
    <x v="4"/>
    <s v="Corporate"/>
    <x v="0"/>
    <s v="CUST-1344"/>
    <s v="LED Desk Lamp"/>
    <x v="1"/>
    <n v="13.1"/>
    <n v="30.29"/>
    <n v="30.29"/>
    <n v="3.0289999999999999"/>
    <n v="27.260999999999999"/>
    <n v="13.1"/>
    <n v="14.161"/>
    <n v="27.260999999999999"/>
    <n v="14.161"/>
  </r>
  <r>
    <s v="ORD-000580"/>
    <x v="171"/>
    <s v="SKU-0057"/>
    <n v="1"/>
    <n v="60.42"/>
    <n v="0.1"/>
    <n v="0"/>
    <x v="1"/>
    <x v="2"/>
    <s v="Corporate"/>
    <x v="0"/>
    <s v="CUST-1087"/>
    <s v="Crossbody Bag"/>
    <x v="2"/>
    <n v="25.69"/>
    <n v="60.42"/>
    <n v="60.42"/>
    <n v="6.0420000000000007"/>
    <n v="54.378"/>
    <n v="25.69"/>
    <n v="28.687999999999999"/>
    <n v="54.378"/>
    <n v="28.687999999999999"/>
  </r>
  <r>
    <s v="ORD-000717"/>
    <x v="171"/>
    <s v="SKU-0017"/>
    <n v="4"/>
    <n v="47.38"/>
    <n v="0.15"/>
    <n v="9.99"/>
    <x v="0"/>
    <x v="0"/>
    <s v="Small Business"/>
    <x v="0"/>
    <s v="CUST-1211"/>
    <s v="Wireless Mouse"/>
    <x v="0"/>
    <n v="31.21"/>
    <n v="47.38"/>
    <n v="189.52"/>
    <n v="28.428000000000001"/>
    <n v="161.09200000000001"/>
    <n v="124.84"/>
    <n v="36.25200000000001"/>
    <n v="161.09200000000001"/>
    <n v="36.25200000000001"/>
  </r>
  <r>
    <s v="ORD-001642"/>
    <x v="171"/>
    <s v="SKU-0001"/>
    <n v="4"/>
    <n v="31.13"/>
    <n v="0"/>
    <n v="0"/>
    <x v="0"/>
    <x v="0"/>
    <s v="Small Business"/>
    <x v="0"/>
    <s v="CUST-1237"/>
    <s v="Ceramic Dinnerware Set"/>
    <x v="1"/>
    <n v="13.79"/>
    <n v="31.13"/>
    <n v="124.52"/>
    <n v="0"/>
    <n v="124.52"/>
    <n v="55.16"/>
    <n v="69.36"/>
    <n v="124.52"/>
    <n v="69.36"/>
  </r>
  <r>
    <s v="ORD-002338"/>
    <x v="171"/>
    <s v="SKU-0007"/>
    <n v="5"/>
    <n v="12.76"/>
    <n v="0.1"/>
    <n v="6.99"/>
    <x v="2"/>
    <x v="4"/>
    <s v="Consumer"/>
    <x v="0"/>
    <s v="CUST-1593"/>
    <s v="Cotton Bath Towels"/>
    <x v="1"/>
    <n v="7.24"/>
    <n v="12.76"/>
    <n v="63.8"/>
    <n v="6.38"/>
    <n v="57.419999999999995"/>
    <n v="36.200000000000003"/>
    <n v="21.219999999999992"/>
    <n v="57.419999999999995"/>
    <n v="21.219999999999992"/>
  </r>
  <r>
    <s v="ORD-002355"/>
    <x v="171"/>
    <s v="SKU-0044"/>
    <n v="5"/>
    <n v="63.29"/>
    <n v="0"/>
    <n v="9.99"/>
    <x v="2"/>
    <x v="1"/>
    <s v="Small Business"/>
    <x v="0"/>
    <s v="CUST-1408"/>
    <s v="Monitor Riser"/>
    <x v="4"/>
    <n v="41.46"/>
    <n v="63.29"/>
    <n v="316.45"/>
    <n v="0"/>
    <n v="316.45"/>
    <n v="207.3"/>
    <n v="109.14999999999998"/>
    <n v="316.45"/>
    <n v="109.14999999999998"/>
  </r>
  <r>
    <s v="ORD-002366"/>
    <x v="171"/>
    <s v="SKU-0050"/>
    <n v="1"/>
    <n v="39.19"/>
    <n v="0"/>
    <n v="0"/>
    <x v="2"/>
    <x v="2"/>
    <s v="Consumer"/>
    <x v="0"/>
    <s v="CUST-1212"/>
    <s v="Travel Backpack"/>
    <x v="2"/>
    <n v="18.54"/>
    <n v="39.19"/>
    <n v="39.19"/>
    <n v="0"/>
    <n v="39.19"/>
    <n v="18.54"/>
    <n v="20.65"/>
    <n v="39.19"/>
    <n v="20.65"/>
  </r>
  <r>
    <s v="ORD-002384"/>
    <x v="171"/>
    <s v="SKU-0024"/>
    <n v="2"/>
    <n v="87.66"/>
    <n v="0"/>
    <n v="0"/>
    <x v="0"/>
    <x v="1"/>
    <s v="Small Business"/>
    <x v="0"/>
    <s v="CUST-1455"/>
    <s v="Phone Charging Dock"/>
    <x v="0"/>
    <n v="40.340000000000003"/>
    <n v="87.66"/>
    <n v="175.32"/>
    <n v="0"/>
    <n v="175.32"/>
    <n v="80.680000000000007"/>
    <n v="94.639999999999986"/>
    <n v="175.32"/>
    <n v="94.639999999999986"/>
  </r>
  <r>
    <s v="ORD-000273"/>
    <x v="172"/>
    <s v="SKU-0038"/>
    <n v="1"/>
    <n v="100.1"/>
    <n v="0.05"/>
    <n v="0"/>
    <x v="0"/>
    <x v="3"/>
    <s v="Small Business"/>
    <x v="0"/>
    <s v="CUST-1583"/>
    <s v="Gel Pen Set"/>
    <x v="4"/>
    <n v="41.96"/>
    <n v="100.1"/>
    <n v="100.1"/>
    <n v="5.0049999999999999"/>
    <n v="95.094999999999999"/>
    <n v="41.96"/>
    <n v="53.134999999999998"/>
    <n v="95.094999999999999"/>
    <n v="53.134999999999998"/>
  </r>
  <r>
    <s v="ORD-001410"/>
    <x v="172"/>
    <s v="SKU-0010"/>
    <n v="4"/>
    <n v="20.7"/>
    <n v="0.15"/>
    <n v="4.99"/>
    <x v="2"/>
    <x v="3"/>
    <s v="Corporate"/>
    <x v="0"/>
    <s v="CUST-1294"/>
    <s v="Throw Blanket"/>
    <x v="1"/>
    <n v="8.5299999999999994"/>
    <n v="20.7"/>
    <n v="82.8"/>
    <n v="12.42"/>
    <n v="70.38"/>
    <n v="34.119999999999997"/>
    <n v="36.26"/>
    <n v="70.38"/>
    <n v="36.26"/>
  </r>
  <r>
    <s v="ORD-001683"/>
    <x v="172"/>
    <s v="SKU-0025"/>
    <n v="4"/>
    <n v="30.89"/>
    <n v="0"/>
    <n v="9.99"/>
    <x v="0"/>
    <x v="1"/>
    <s v="Small Business"/>
    <x v="2"/>
    <s v="CUST-1249"/>
    <s v="Yoga Mat"/>
    <x v="3"/>
    <n v="13.41"/>
    <n v="30.89"/>
    <n v="123.56"/>
    <n v="0"/>
    <n v="123.56"/>
    <n v="53.64"/>
    <n v="69.92"/>
    <n v="0"/>
    <n v="0"/>
  </r>
  <r>
    <s v="ORD-001927"/>
    <x v="172"/>
    <s v="SKU-0038"/>
    <n v="1"/>
    <n v="100.1"/>
    <n v="0.05"/>
    <n v="0"/>
    <x v="2"/>
    <x v="2"/>
    <s v="Consumer"/>
    <x v="0"/>
    <s v="CUST-1569"/>
    <s v="Gel Pen Set"/>
    <x v="4"/>
    <n v="41.96"/>
    <n v="100.1"/>
    <n v="100.1"/>
    <n v="5.0049999999999999"/>
    <n v="95.094999999999999"/>
    <n v="41.96"/>
    <n v="53.134999999999998"/>
    <n v="95.094999999999999"/>
    <n v="53.134999999999998"/>
  </r>
  <r>
    <s v="ORD-002173"/>
    <x v="172"/>
    <s v="SKU-0016"/>
    <n v="4"/>
    <n v="17.66"/>
    <n v="0"/>
    <n v="6.99"/>
    <x v="1"/>
    <x v="3"/>
    <s v="Corporate"/>
    <x v="1"/>
    <s v="CUST-1493"/>
    <s v="Laptop Stand"/>
    <x v="0"/>
    <n v="11.93"/>
    <n v="17.66"/>
    <n v="70.64"/>
    <n v="0"/>
    <n v="70.64"/>
    <n v="47.72"/>
    <n v="22.92"/>
    <n v="0"/>
    <n v="0"/>
  </r>
  <r>
    <s v="ORD-002477"/>
    <x v="172"/>
    <s v="SKU-0038"/>
    <n v="4"/>
    <n v="100.1"/>
    <n v="0.1"/>
    <n v="4.99"/>
    <x v="2"/>
    <x v="1"/>
    <s v="Corporate"/>
    <x v="0"/>
    <s v="CUST-1336"/>
    <s v="Gel Pen Set"/>
    <x v="4"/>
    <n v="41.96"/>
    <n v="100.1"/>
    <n v="400.4"/>
    <n v="40.04"/>
    <n v="360.35999999999996"/>
    <n v="167.84"/>
    <n v="192.51999999999995"/>
    <n v="360.35999999999996"/>
    <n v="192.51999999999995"/>
  </r>
  <r>
    <s v="ORD-000006"/>
    <x v="173"/>
    <s v="SKU-0034"/>
    <n v="2"/>
    <n v="53.25"/>
    <n v="0"/>
    <n v="0"/>
    <x v="1"/>
    <x v="2"/>
    <s v="Consumer"/>
    <x v="0"/>
    <s v="CUST-1189"/>
    <s v="Gym Duffel Bag"/>
    <x v="3"/>
    <n v="22.11"/>
    <n v="53.25"/>
    <n v="106.5"/>
    <n v="0"/>
    <n v="106.5"/>
    <n v="44.22"/>
    <n v="62.28"/>
    <n v="106.5"/>
    <n v="62.28"/>
  </r>
  <r>
    <s v="ORD-000093"/>
    <x v="173"/>
    <s v="SKU-0048"/>
    <n v="2"/>
    <n v="12.2"/>
    <n v="0"/>
    <n v="0"/>
    <x v="0"/>
    <x v="1"/>
    <s v="Corporate"/>
    <x v="0"/>
    <s v="CUST-1199"/>
    <s v="Index Card Pack"/>
    <x v="4"/>
    <n v="7.14"/>
    <n v="12.2"/>
    <n v="24.4"/>
    <n v="0"/>
    <n v="24.4"/>
    <n v="14.28"/>
    <n v="10.119999999999999"/>
    <n v="24.4"/>
    <n v="10.119999999999999"/>
  </r>
  <r>
    <s v="ORD-000579"/>
    <x v="173"/>
    <s v="SKU-0021"/>
    <n v="1"/>
    <n v="23.94"/>
    <n v="0"/>
    <n v="6.99"/>
    <x v="1"/>
    <x v="0"/>
    <s v="Corporate"/>
    <x v="0"/>
    <s v="CUST-1176"/>
    <s v="Smart Plug 2-Pack"/>
    <x v="0"/>
    <n v="13.98"/>
    <n v="23.94"/>
    <n v="23.94"/>
    <n v="0"/>
    <n v="23.94"/>
    <n v="13.98"/>
    <n v="9.9600000000000009"/>
    <n v="23.94"/>
    <n v="9.9600000000000009"/>
  </r>
  <r>
    <s v="ORD-000795"/>
    <x v="173"/>
    <s v="SKU-0008"/>
    <n v="5"/>
    <n v="30.29"/>
    <n v="0.15"/>
    <n v="6.99"/>
    <x v="0"/>
    <x v="0"/>
    <s v="Corporate"/>
    <x v="0"/>
    <s v="CUST-1097"/>
    <s v="LED Desk Lamp"/>
    <x v="1"/>
    <n v="13.1"/>
    <n v="30.29"/>
    <n v="151.44999999999999"/>
    <n v="22.717499999999998"/>
    <n v="128.73249999999999"/>
    <n v="65.5"/>
    <n v="63.232499999999987"/>
    <n v="128.73249999999999"/>
    <n v="63.232499999999987"/>
  </r>
  <r>
    <s v="ORD-000967"/>
    <x v="173"/>
    <s v="SKU-0005"/>
    <n v="2"/>
    <n v="55.2"/>
    <n v="0"/>
    <n v="0"/>
    <x v="2"/>
    <x v="1"/>
    <s v="Small Business"/>
    <x v="0"/>
    <s v="CUST-1576"/>
    <s v="Glass Food Containers"/>
    <x v="1"/>
    <n v="25.85"/>
    <n v="55.2"/>
    <n v="110.4"/>
    <n v="0"/>
    <n v="110.4"/>
    <n v="51.7"/>
    <n v="58.7"/>
    <n v="110.4"/>
    <n v="58.7"/>
  </r>
  <r>
    <s v="ORD-001152"/>
    <x v="173"/>
    <s v="SKU-0017"/>
    <n v="4"/>
    <n v="47.38"/>
    <n v="0"/>
    <n v="9.99"/>
    <x v="2"/>
    <x v="3"/>
    <s v="Consumer"/>
    <x v="0"/>
    <s v="CUST-1597"/>
    <s v="Wireless Mouse"/>
    <x v="0"/>
    <n v="31.21"/>
    <n v="47.38"/>
    <n v="189.52"/>
    <n v="0"/>
    <n v="189.52"/>
    <n v="124.84"/>
    <n v="64.680000000000007"/>
    <n v="189.52"/>
    <n v="64.680000000000007"/>
  </r>
  <r>
    <s v="ORD-001247"/>
    <x v="173"/>
    <s v="SKU-0004"/>
    <n v="3"/>
    <n v="23.84"/>
    <n v="0.05"/>
    <n v="4.99"/>
    <x v="2"/>
    <x v="3"/>
    <s v="Small Business"/>
    <x v="0"/>
    <s v="CUST-1079"/>
    <s v="Bamboo Cutting Board"/>
    <x v="1"/>
    <n v="11.55"/>
    <n v="23.84"/>
    <n v="71.52"/>
    <n v="3.5760000000000001"/>
    <n v="67.944000000000003"/>
    <n v="34.650000000000006"/>
    <n v="33.293999999999997"/>
    <n v="67.944000000000003"/>
    <n v="33.293999999999997"/>
  </r>
  <r>
    <s v="ORD-001264"/>
    <x v="173"/>
    <s v="SKU-0045"/>
    <n v="3"/>
    <n v="24.86"/>
    <n v="0"/>
    <n v="9.99"/>
    <x v="2"/>
    <x v="0"/>
    <s v="Consumer"/>
    <x v="0"/>
    <s v="CUST-1427"/>
    <s v="Sticky Note Bundle"/>
    <x v="4"/>
    <n v="16.329999999999998"/>
    <n v="24.86"/>
    <n v="74.58"/>
    <n v="0"/>
    <n v="74.58"/>
    <n v="48.989999999999995"/>
    <n v="25.590000000000003"/>
    <n v="74.58"/>
    <n v="25.590000000000003"/>
  </r>
  <r>
    <s v="ORD-000616"/>
    <x v="174"/>
    <s v="SKU-0022"/>
    <n v="4"/>
    <n v="32.130000000000003"/>
    <n v="0.05"/>
    <n v="0"/>
    <x v="2"/>
    <x v="0"/>
    <s v="Consumer"/>
    <x v="0"/>
    <s v="CUST-1552"/>
    <s v="USB-C Hub"/>
    <x v="0"/>
    <n v="21.59"/>
    <n v="32.130000000000003"/>
    <n v="128.52000000000001"/>
    <n v="6.426000000000001"/>
    <n v="122.09400000000001"/>
    <n v="86.36"/>
    <n v="35.734000000000009"/>
    <n v="122.09400000000001"/>
    <n v="35.734000000000009"/>
  </r>
  <r>
    <s v="ORD-000785"/>
    <x v="174"/>
    <s v="SKU-0002"/>
    <n v="3"/>
    <n v="73.180000000000007"/>
    <n v="0.05"/>
    <n v="9.99"/>
    <x v="1"/>
    <x v="0"/>
    <s v="Consumer"/>
    <x v="0"/>
    <s v="CUST-1538"/>
    <s v="Insulated Water Bottle"/>
    <x v="1"/>
    <n v="37"/>
    <n v="73.180000000000007"/>
    <n v="219.54000000000002"/>
    <n v="10.977000000000002"/>
    <n v="208.56300000000002"/>
    <n v="111"/>
    <n v="97.563000000000017"/>
    <n v="208.56300000000002"/>
    <n v="97.563000000000017"/>
  </r>
  <r>
    <s v="ORD-001307"/>
    <x v="174"/>
    <s v="SKU-0009"/>
    <n v="1"/>
    <n v="79.31"/>
    <n v="0.1"/>
    <n v="9.99"/>
    <x v="0"/>
    <x v="2"/>
    <s v="Corporate"/>
    <x v="0"/>
    <s v="CUST-1138"/>
    <s v="Storage Bin Set"/>
    <x v="1"/>
    <n v="36.44"/>
    <n v="79.31"/>
    <n v="79.31"/>
    <n v="7.9310000000000009"/>
    <n v="71.379000000000005"/>
    <n v="36.44"/>
    <n v="34.939000000000007"/>
    <n v="71.379000000000005"/>
    <n v="34.939000000000007"/>
  </r>
  <r>
    <s v="ORD-001964"/>
    <x v="174"/>
    <s v="SKU-0060"/>
    <n v="1"/>
    <n v="54.93"/>
    <n v="0"/>
    <n v="0"/>
    <x v="1"/>
    <x v="3"/>
    <s v="Consumer"/>
    <x v="0"/>
    <s v="CUST-1327"/>
    <s v="Luggage Tag Set"/>
    <x v="2"/>
    <n v="31.07"/>
    <n v="54.93"/>
    <n v="54.93"/>
    <n v="0"/>
    <n v="54.93"/>
    <n v="31.07"/>
    <n v="23.86"/>
    <n v="54.93"/>
    <n v="23.86"/>
  </r>
  <r>
    <s v="ORD-000775"/>
    <x v="175"/>
    <s v="SKU-0020"/>
    <n v="2"/>
    <n v="85.27"/>
    <n v="0.1"/>
    <n v="6.99"/>
    <x v="1"/>
    <x v="3"/>
    <s v="Consumer"/>
    <x v="0"/>
    <s v="CUST-1321"/>
    <s v="Mechanical Keyboard"/>
    <x v="0"/>
    <n v="43.46"/>
    <n v="85.27"/>
    <n v="170.54"/>
    <n v="17.053999999999998"/>
    <n v="153.48599999999999"/>
    <n v="86.92"/>
    <n v="66.565999999999988"/>
    <n v="153.48599999999999"/>
    <n v="66.565999999999988"/>
  </r>
  <r>
    <s v="ORD-001171"/>
    <x v="175"/>
    <s v="SKU-0027"/>
    <n v="1"/>
    <n v="33.65"/>
    <n v="0"/>
    <n v="0"/>
    <x v="2"/>
    <x v="0"/>
    <s v="Corporate"/>
    <x v="0"/>
    <s v="CUST-1457"/>
    <s v="Foam Roller"/>
    <x v="3"/>
    <n v="17.22"/>
    <n v="33.65"/>
    <n v="33.65"/>
    <n v="0"/>
    <n v="33.65"/>
    <n v="17.22"/>
    <n v="16.43"/>
    <n v="33.65"/>
    <n v="16.43"/>
  </r>
  <r>
    <s v="ORD-001588"/>
    <x v="175"/>
    <s v="SKU-0027"/>
    <n v="3"/>
    <n v="33.65"/>
    <n v="0"/>
    <n v="0"/>
    <x v="2"/>
    <x v="2"/>
    <s v="Corporate"/>
    <x v="2"/>
    <s v="CUST-1278"/>
    <s v="Foam Roller"/>
    <x v="3"/>
    <n v="17.22"/>
    <n v="33.65"/>
    <n v="100.94999999999999"/>
    <n v="0"/>
    <n v="100.94999999999999"/>
    <n v="51.66"/>
    <n v="49.289999999999992"/>
    <n v="0"/>
    <n v="0"/>
  </r>
  <r>
    <s v="ORD-002233"/>
    <x v="175"/>
    <s v="SKU-0033"/>
    <n v="1"/>
    <n v="72.08"/>
    <n v="0.05"/>
    <n v="4.99"/>
    <x v="1"/>
    <x v="3"/>
    <s v="Corporate"/>
    <x v="0"/>
    <s v="CUST-1041"/>
    <s v="Training Cone Set"/>
    <x v="3"/>
    <n v="45"/>
    <n v="72.08"/>
    <n v="72.08"/>
    <n v="3.6040000000000001"/>
    <n v="68.475999999999999"/>
    <n v="45"/>
    <n v="23.475999999999999"/>
    <n v="68.475999999999999"/>
    <n v="23.475999999999999"/>
  </r>
  <r>
    <s v="ORD-000665"/>
    <x v="176"/>
    <s v="SKU-0011"/>
    <n v="1"/>
    <n v="49.34"/>
    <n v="0"/>
    <n v="0"/>
    <x v="0"/>
    <x v="3"/>
    <s v="Corporate"/>
    <x v="0"/>
    <s v="CUST-1557"/>
    <s v="French Press"/>
    <x v="1"/>
    <n v="24.06"/>
    <n v="49.34"/>
    <n v="49.34"/>
    <n v="0"/>
    <n v="49.34"/>
    <n v="24.06"/>
    <n v="25.280000000000005"/>
    <n v="49.34"/>
    <n v="25.280000000000005"/>
  </r>
  <r>
    <s v="ORD-000072"/>
    <x v="177"/>
    <s v="SKU-0046"/>
    <n v="2"/>
    <n v="44.59"/>
    <n v="0.15"/>
    <n v="0"/>
    <x v="0"/>
    <x v="4"/>
    <s v="Small Business"/>
    <x v="0"/>
    <s v="CUST-1056"/>
    <s v="Desktop Calculator"/>
    <x v="4"/>
    <n v="19.489999999999998"/>
    <n v="44.59"/>
    <n v="89.18"/>
    <n v="13.377000000000001"/>
    <n v="75.803000000000011"/>
    <n v="38.979999999999997"/>
    <n v="36.823000000000015"/>
    <n v="75.803000000000011"/>
    <n v="36.823000000000015"/>
  </r>
  <r>
    <s v="ORD-000755"/>
    <x v="177"/>
    <s v="SKU-0019"/>
    <n v="2"/>
    <n v="29.49"/>
    <n v="0"/>
    <n v="0"/>
    <x v="2"/>
    <x v="0"/>
    <s v="Consumer"/>
    <x v="1"/>
    <s v="CUST-1188"/>
    <s v="Webcam HD"/>
    <x v="0"/>
    <n v="13.03"/>
    <n v="29.49"/>
    <n v="58.98"/>
    <n v="0"/>
    <n v="58.98"/>
    <n v="26.06"/>
    <n v="32.92"/>
    <n v="0"/>
    <n v="0"/>
  </r>
  <r>
    <s v="ORD-000995"/>
    <x v="177"/>
    <s v="SKU-0039"/>
    <n v="1"/>
    <n v="12.74"/>
    <n v="0.2"/>
    <n v="9.99"/>
    <x v="1"/>
    <x v="0"/>
    <s v="Consumer"/>
    <x v="0"/>
    <s v="CUST-1237"/>
    <s v="Desk Organizer"/>
    <x v="4"/>
    <n v="5.81"/>
    <n v="12.74"/>
    <n v="12.74"/>
    <n v="2.548"/>
    <n v="10.192"/>
    <n v="5.81"/>
    <n v="4.3820000000000006"/>
    <n v="10.192"/>
    <n v="4.3820000000000006"/>
  </r>
  <r>
    <s v="ORD-001177"/>
    <x v="177"/>
    <s v="SKU-0017"/>
    <n v="4"/>
    <n v="47.38"/>
    <n v="0.1"/>
    <n v="9.99"/>
    <x v="0"/>
    <x v="0"/>
    <s v="Corporate"/>
    <x v="0"/>
    <s v="CUST-1438"/>
    <s v="Wireless Mouse"/>
    <x v="0"/>
    <n v="31.21"/>
    <n v="47.38"/>
    <n v="189.52"/>
    <n v="18.952000000000002"/>
    <n v="170.56800000000001"/>
    <n v="124.84"/>
    <n v="45.728000000000009"/>
    <n v="170.56800000000001"/>
    <n v="45.728000000000009"/>
  </r>
  <r>
    <s v="ORD-001909"/>
    <x v="177"/>
    <s v="SKU-0035"/>
    <n v="2"/>
    <n v="26.35"/>
    <n v="0.1"/>
    <n v="4.99"/>
    <x v="2"/>
    <x v="2"/>
    <s v="Small Business"/>
    <x v="0"/>
    <s v="CUST-1146"/>
    <s v="Massage Ball"/>
    <x v="3"/>
    <n v="13.28"/>
    <n v="26.35"/>
    <n v="52.7"/>
    <n v="5.2700000000000005"/>
    <n v="47.43"/>
    <n v="26.56"/>
    <n v="20.87"/>
    <n v="47.43"/>
    <n v="20.87"/>
  </r>
  <r>
    <s v="ORD-002357"/>
    <x v="177"/>
    <s v="SKU-0041"/>
    <n v="2"/>
    <n v="76.3"/>
    <n v="0.05"/>
    <n v="0"/>
    <x v="1"/>
    <x v="0"/>
    <s v="Consumer"/>
    <x v="0"/>
    <s v="CUST-1227"/>
    <s v="Whiteboard Planner"/>
    <x v="4"/>
    <n v="33.700000000000003"/>
    <n v="76.3"/>
    <n v="152.6"/>
    <n v="7.63"/>
    <n v="144.97"/>
    <n v="67.400000000000006"/>
    <n v="77.569999999999993"/>
    <n v="144.97"/>
    <n v="77.569999999999993"/>
  </r>
  <r>
    <s v="ORD-000103"/>
    <x v="178"/>
    <s v="SKU-0060"/>
    <n v="3"/>
    <n v="54.93"/>
    <n v="0.2"/>
    <n v="0"/>
    <x v="0"/>
    <x v="3"/>
    <s v="Corporate"/>
    <x v="0"/>
    <s v="CUST-1423"/>
    <s v="Luggage Tag Set"/>
    <x v="2"/>
    <n v="31.07"/>
    <n v="54.93"/>
    <n v="164.79"/>
    <n v="32.957999999999998"/>
    <n v="131.83199999999999"/>
    <n v="93.210000000000008"/>
    <n v="38.621999999999986"/>
    <n v="131.83199999999999"/>
    <n v="38.621999999999986"/>
  </r>
  <r>
    <s v="ORD-000158"/>
    <x v="178"/>
    <s v="SKU-0023"/>
    <n v="2"/>
    <n v="48.12"/>
    <n v="0"/>
    <n v="0"/>
    <x v="2"/>
    <x v="2"/>
    <s v="Small Business"/>
    <x v="0"/>
    <s v="CUST-1426"/>
    <s v="Mini Projector"/>
    <x v="0"/>
    <n v="23.26"/>
    <n v="48.12"/>
    <n v="96.24"/>
    <n v="0"/>
    <n v="96.24"/>
    <n v="46.52"/>
    <n v="49.719999999999992"/>
    <n v="96.24"/>
    <n v="49.719999999999992"/>
  </r>
  <r>
    <s v="ORD-000671"/>
    <x v="178"/>
    <s v="SKU-0019"/>
    <n v="3"/>
    <n v="29.49"/>
    <n v="0"/>
    <n v="0"/>
    <x v="2"/>
    <x v="0"/>
    <s v="Consumer"/>
    <x v="0"/>
    <s v="CUST-1538"/>
    <s v="Webcam HD"/>
    <x v="0"/>
    <n v="13.03"/>
    <n v="29.49"/>
    <n v="88.47"/>
    <n v="0"/>
    <n v="88.47"/>
    <n v="39.089999999999996"/>
    <n v="49.38"/>
    <n v="88.47"/>
    <n v="49.38"/>
  </r>
  <r>
    <s v="ORD-000865"/>
    <x v="178"/>
    <s v="SKU-0051"/>
    <n v="8"/>
    <n v="50.46"/>
    <n v="0"/>
    <n v="4.99"/>
    <x v="2"/>
    <x v="2"/>
    <s v="Consumer"/>
    <x v="0"/>
    <s v="CUST-1151"/>
    <s v="Compact Umbrella"/>
    <x v="2"/>
    <n v="23.03"/>
    <n v="50.46"/>
    <n v="403.68"/>
    <n v="0"/>
    <n v="403.68"/>
    <n v="184.24"/>
    <n v="219.44"/>
    <n v="403.68"/>
    <n v="219.44"/>
  </r>
  <r>
    <s v="ORD-000943"/>
    <x v="178"/>
    <s v="SKU-0033"/>
    <n v="1"/>
    <n v="72.08"/>
    <n v="0"/>
    <n v="0"/>
    <x v="1"/>
    <x v="1"/>
    <s v="Consumer"/>
    <x v="0"/>
    <s v="CUST-1479"/>
    <s v="Training Cone Set"/>
    <x v="3"/>
    <n v="45"/>
    <n v="72.08"/>
    <n v="72.08"/>
    <n v="0"/>
    <n v="72.08"/>
    <n v="45"/>
    <n v="27.08"/>
    <n v="72.08"/>
    <n v="27.08"/>
  </r>
  <r>
    <s v="ORD-001890"/>
    <x v="178"/>
    <s v="SKU-0051"/>
    <n v="3"/>
    <n v="50.46"/>
    <n v="0.15"/>
    <n v="0"/>
    <x v="0"/>
    <x v="0"/>
    <s v="Small Business"/>
    <x v="0"/>
    <s v="CUST-1301"/>
    <s v="Compact Umbrella"/>
    <x v="2"/>
    <n v="23.03"/>
    <n v="50.46"/>
    <n v="151.38"/>
    <n v="22.706999999999997"/>
    <n v="128.673"/>
    <n v="69.09"/>
    <n v="59.582999999999998"/>
    <n v="128.673"/>
    <n v="59.582999999999998"/>
  </r>
  <r>
    <s v="ORD-001962"/>
    <x v="178"/>
    <s v="SKU-0038"/>
    <n v="1"/>
    <n v="100.1"/>
    <n v="0"/>
    <n v="0"/>
    <x v="2"/>
    <x v="0"/>
    <s v="Small Business"/>
    <x v="0"/>
    <s v="CUST-1010"/>
    <s v="Gel Pen Set"/>
    <x v="4"/>
    <n v="41.96"/>
    <n v="100.1"/>
    <n v="100.1"/>
    <n v="0"/>
    <n v="100.1"/>
    <n v="41.96"/>
    <n v="58.139999999999993"/>
    <n v="100.1"/>
    <n v="58.139999999999993"/>
  </r>
  <r>
    <s v="ORD-001989"/>
    <x v="178"/>
    <s v="SKU-0051"/>
    <n v="1"/>
    <n v="50.46"/>
    <n v="0.05"/>
    <n v="6.99"/>
    <x v="2"/>
    <x v="4"/>
    <s v="Consumer"/>
    <x v="0"/>
    <s v="CUST-1527"/>
    <s v="Compact Umbrella"/>
    <x v="2"/>
    <n v="23.03"/>
    <n v="50.46"/>
    <n v="50.46"/>
    <n v="2.5230000000000001"/>
    <n v="47.936999999999998"/>
    <n v="23.03"/>
    <n v="24.906999999999996"/>
    <n v="47.936999999999998"/>
    <n v="24.906999999999996"/>
  </r>
  <r>
    <s v="ORD-002181"/>
    <x v="178"/>
    <s v="SKU-0024"/>
    <n v="1"/>
    <n v="87.66"/>
    <n v="0"/>
    <n v="6.99"/>
    <x v="2"/>
    <x v="0"/>
    <s v="Corporate"/>
    <x v="0"/>
    <s v="CUST-1503"/>
    <s v="Phone Charging Dock"/>
    <x v="0"/>
    <n v="40.340000000000003"/>
    <n v="87.66"/>
    <n v="87.66"/>
    <n v="0"/>
    <n v="87.66"/>
    <n v="40.340000000000003"/>
    <n v="47.319999999999993"/>
    <n v="87.66"/>
    <n v="47.319999999999993"/>
  </r>
  <r>
    <s v="ORD-000477"/>
    <x v="179"/>
    <s v="SKU-0011"/>
    <n v="2"/>
    <n v="49.34"/>
    <n v="0"/>
    <n v="0"/>
    <x v="2"/>
    <x v="4"/>
    <s v="Small Business"/>
    <x v="0"/>
    <s v="CUST-1465"/>
    <s v="French Press"/>
    <x v="1"/>
    <n v="24.06"/>
    <n v="49.34"/>
    <n v="98.68"/>
    <n v="0"/>
    <n v="98.68"/>
    <n v="48.12"/>
    <n v="50.560000000000009"/>
    <n v="98.68"/>
    <n v="50.560000000000009"/>
  </r>
  <r>
    <s v="ORD-001417"/>
    <x v="179"/>
    <s v="SKU-0017"/>
    <n v="1"/>
    <n v="47.38"/>
    <n v="0"/>
    <n v="0"/>
    <x v="2"/>
    <x v="0"/>
    <s v="Consumer"/>
    <x v="0"/>
    <s v="CUST-1020"/>
    <s v="Wireless Mouse"/>
    <x v="0"/>
    <n v="31.21"/>
    <n v="47.38"/>
    <n v="47.38"/>
    <n v="0"/>
    <n v="47.38"/>
    <n v="31.21"/>
    <n v="16.170000000000002"/>
    <n v="47.38"/>
    <n v="16.170000000000002"/>
  </r>
  <r>
    <s v="ORD-002210"/>
    <x v="179"/>
    <s v="SKU-0041"/>
    <n v="3"/>
    <n v="76.3"/>
    <n v="0"/>
    <n v="9.99"/>
    <x v="0"/>
    <x v="3"/>
    <s v="Corporate"/>
    <x v="1"/>
    <s v="CUST-1196"/>
    <s v="Whiteboard Planner"/>
    <x v="4"/>
    <n v="33.700000000000003"/>
    <n v="76.3"/>
    <n v="228.89999999999998"/>
    <n v="0"/>
    <n v="228.89999999999998"/>
    <n v="101.10000000000001"/>
    <n v="127.79999999999997"/>
    <n v="0"/>
    <n v="0"/>
  </r>
  <r>
    <s v="ORD-000057"/>
    <x v="180"/>
    <s v="SKU-0036"/>
    <n v="4"/>
    <n v="56"/>
    <n v="0.05"/>
    <n v="6.99"/>
    <x v="2"/>
    <x v="0"/>
    <s v="Small Business"/>
    <x v="0"/>
    <s v="CUST-1255"/>
    <s v="Stretching Strap"/>
    <x v="3"/>
    <n v="37.14"/>
    <n v="56"/>
    <n v="224"/>
    <n v="11.200000000000001"/>
    <n v="212.8"/>
    <n v="148.56"/>
    <n v="64.240000000000009"/>
    <n v="212.8"/>
    <n v="64.240000000000009"/>
  </r>
  <r>
    <s v="ORD-000071"/>
    <x v="180"/>
    <s v="SKU-0005"/>
    <n v="6"/>
    <n v="55.2"/>
    <n v="0"/>
    <n v="0"/>
    <x v="0"/>
    <x v="2"/>
    <s v="Small Business"/>
    <x v="0"/>
    <s v="CUST-1450"/>
    <s v="Glass Food Containers"/>
    <x v="1"/>
    <n v="25.85"/>
    <n v="55.2"/>
    <n v="331.20000000000005"/>
    <n v="0"/>
    <n v="331.20000000000005"/>
    <n v="155.10000000000002"/>
    <n v="176.10000000000002"/>
    <n v="331.20000000000005"/>
    <n v="176.10000000000002"/>
  </r>
  <r>
    <s v="ORD-000250"/>
    <x v="180"/>
    <s v="SKU-0031"/>
    <n v="1"/>
    <n v="74.72"/>
    <n v="0"/>
    <n v="9.99"/>
    <x v="1"/>
    <x v="0"/>
    <s v="Small Business"/>
    <x v="0"/>
    <s v="CUST-1493"/>
    <s v="Fitness Tracker Strap"/>
    <x v="3"/>
    <n v="36.28"/>
    <n v="74.72"/>
    <n v="74.72"/>
    <n v="0"/>
    <n v="74.72"/>
    <n v="36.28"/>
    <n v="38.44"/>
    <n v="74.72"/>
    <n v="38.44"/>
  </r>
  <r>
    <s v="ORD-000701"/>
    <x v="180"/>
    <s v="SKU-0003"/>
    <n v="1"/>
    <n v="11.23"/>
    <n v="0"/>
    <n v="9.99"/>
    <x v="1"/>
    <x v="2"/>
    <s v="Small Business"/>
    <x v="0"/>
    <s v="CUST-1032"/>
    <s v="Nonstick Skillet"/>
    <x v="1"/>
    <n v="6.46"/>
    <n v="11.23"/>
    <n v="11.23"/>
    <n v="0"/>
    <n v="11.23"/>
    <n v="6.46"/>
    <n v="4.7700000000000005"/>
    <n v="11.23"/>
    <n v="4.7700000000000005"/>
  </r>
  <r>
    <s v="ORD-000802"/>
    <x v="180"/>
    <s v="SKU-0036"/>
    <n v="1"/>
    <n v="56"/>
    <n v="0"/>
    <n v="4.99"/>
    <x v="0"/>
    <x v="3"/>
    <s v="Small Business"/>
    <x v="2"/>
    <s v="CUST-1525"/>
    <s v="Stretching Strap"/>
    <x v="3"/>
    <n v="37.14"/>
    <n v="56"/>
    <n v="56"/>
    <n v="0"/>
    <n v="56"/>
    <n v="37.14"/>
    <n v="18.86"/>
    <n v="0"/>
    <n v="0"/>
  </r>
  <r>
    <s v="ORD-001244"/>
    <x v="180"/>
    <s v="SKU-0025"/>
    <n v="8"/>
    <n v="30.89"/>
    <n v="0.05"/>
    <n v="0"/>
    <x v="2"/>
    <x v="4"/>
    <s v="Small Business"/>
    <x v="0"/>
    <s v="CUST-1463"/>
    <s v="Yoga Mat"/>
    <x v="3"/>
    <n v="13.41"/>
    <n v="30.89"/>
    <n v="247.12"/>
    <n v="12.356000000000002"/>
    <n v="234.76400000000001"/>
    <n v="107.28"/>
    <n v="127.48400000000001"/>
    <n v="234.76400000000001"/>
    <n v="127.48400000000001"/>
  </r>
  <r>
    <s v="ORD-000634"/>
    <x v="181"/>
    <s v="SKU-0030"/>
    <n v="2"/>
    <n v="44.98"/>
    <n v="0.15"/>
    <n v="9.99"/>
    <x v="2"/>
    <x v="3"/>
    <s v="Consumer"/>
    <x v="0"/>
    <s v="CUST-1001"/>
    <s v="Workout Gloves"/>
    <x v="3"/>
    <n v="23.48"/>
    <n v="44.98"/>
    <n v="89.96"/>
    <n v="13.493999999999998"/>
    <n v="76.465999999999994"/>
    <n v="46.96"/>
    <n v="29.505999999999993"/>
    <n v="76.465999999999994"/>
    <n v="29.505999999999993"/>
  </r>
  <r>
    <s v="ORD-001203"/>
    <x v="181"/>
    <s v="SKU-0032"/>
    <n v="8"/>
    <n v="10.18"/>
    <n v="0.15"/>
    <n v="0"/>
    <x v="1"/>
    <x v="0"/>
    <s v="Corporate"/>
    <x v="0"/>
    <s v="CUST-1315"/>
    <s v="Kettlebell 15 lb"/>
    <x v="3"/>
    <n v="4.42"/>
    <n v="10.18"/>
    <n v="81.44"/>
    <n v="12.215999999999999"/>
    <n v="69.224000000000004"/>
    <n v="35.36"/>
    <n v="33.864000000000004"/>
    <n v="69.224000000000004"/>
    <n v="33.864000000000004"/>
  </r>
  <r>
    <s v="ORD-001277"/>
    <x v="181"/>
    <s v="SKU-0054"/>
    <n v="8"/>
    <n v="72.45"/>
    <n v="0.1"/>
    <n v="0"/>
    <x v="0"/>
    <x v="2"/>
    <s v="Corporate"/>
    <x v="0"/>
    <s v="CUST-1179"/>
    <s v="Travel Organizer"/>
    <x v="2"/>
    <n v="30.61"/>
    <n v="72.45"/>
    <n v="579.6"/>
    <n v="57.960000000000008"/>
    <n v="521.64"/>
    <n v="244.88"/>
    <n v="276.76"/>
    <n v="521.64"/>
    <n v="276.76"/>
  </r>
  <r>
    <s v="ORD-001617"/>
    <x v="181"/>
    <s v="SKU-0020"/>
    <n v="2"/>
    <n v="85.27"/>
    <n v="0"/>
    <n v="6.99"/>
    <x v="2"/>
    <x v="1"/>
    <s v="Corporate"/>
    <x v="1"/>
    <s v="CUST-1155"/>
    <s v="Mechanical Keyboard"/>
    <x v="0"/>
    <n v="43.46"/>
    <n v="85.27"/>
    <n v="170.54"/>
    <n v="0"/>
    <n v="170.54"/>
    <n v="86.92"/>
    <n v="83.61999999999999"/>
    <n v="0"/>
    <n v="0"/>
  </r>
  <r>
    <s v="ORD-001716"/>
    <x v="181"/>
    <s v="SKU-0037"/>
    <n v="1"/>
    <n v="25.18"/>
    <n v="0"/>
    <n v="0"/>
    <x v="1"/>
    <x v="2"/>
    <s v="Corporate"/>
    <x v="0"/>
    <s v="CUST-1126"/>
    <s v="Notebook 3-Pack"/>
    <x v="4"/>
    <n v="13.85"/>
    <n v="25.18"/>
    <n v="25.18"/>
    <n v="0"/>
    <n v="25.18"/>
    <n v="13.85"/>
    <n v="11.33"/>
    <n v="25.18"/>
    <n v="11.33"/>
  </r>
  <r>
    <s v="ORD-002126"/>
    <x v="181"/>
    <s v="SKU-0057"/>
    <n v="4"/>
    <n v="60.42"/>
    <n v="0.15"/>
    <n v="9.99"/>
    <x v="0"/>
    <x v="1"/>
    <s v="Consumer"/>
    <x v="0"/>
    <s v="CUST-1331"/>
    <s v="Crossbody Bag"/>
    <x v="2"/>
    <n v="25.69"/>
    <n v="60.42"/>
    <n v="241.68"/>
    <n v="36.252000000000002"/>
    <n v="205.428"/>
    <n v="102.76"/>
    <n v="102.66799999999999"/>
    <n v="205.428"/>
    <n v="102.66799999999999"/>
  </r>
  <r>
    <s v="ORD-002289"/>
    <x v="181"/>
    <s v="SKU-0006"/>
    <n v="1"/>
    <n v="47.77"/>
    <n v="0"/>
    <n v="0"/>
    <x v="0"/>
    <x v="0"/>
    <s v="Small Business"/>
    <x v="0"/>
    <s v="CUST-1272"/>
    <s v="Kitchen Scale"/>
    <x v="1"/>
    <n v="21.34"/>
    <n v="47.77"/>
    <n v="47.77"/>
    <n v="0"/>
    <n v="47.77"/>
    <n v="21.34"/>
    <n v="26.430000000000003"/>
    <n v="47.77"/>
    <n v="26.430000000000003"/>
  </r>
  <r>
    <s v="ORD-002425"/>
    <x v="181"/>
    <s v="SKU-0033"/>
    <n v="1"/>
    <n v="72.08"/>
    <n v="0"/>
    <n v="0"/>
    <x v="0"/>
    <x v="3"/>
    <s v="Small Business"/>
    <x v="0"/>
    <s v="CUST-1474"/>
    <s v="Training Cone Set"/>
    <x v="3"/>
    <n v="45"/>
    <n v="72.08"/>
    <n v="72.08"/>
    <n v="0"/>
    <n v="72.08"/>
    <n v="45"/>
    <n v="27.08"/>
    <n v="72.08"/>
    <n v="27.08"/>
  </r>
  <r>
    <s v="ORD-000052"/>
    <x v="182"/>
    <s v="SKU-0042"/>
    <n v="1"/>
    <n v="50.17"/>
    <n v="0.05"/>
    <n v="6.99"/>
    <x v="0"/>
    <x v="2"/>
    <s v="Small Business"/>
    <x v="0"/>
    <s v="CUST-1294"/>
    <s v="Document Folder Set"/>
    <x v="4"/>
    <n v="28.8"/>
    <n v="50.17"/>
    <n v="50.17"/>
    <n v="2.5085000000000002"/>
    <n v="47.661500000000004"/>
    <n v="28.8"/>
    <n v="18.861500000000003"/>
    <n v="47.661500000000004"/>
    <n v="18.861500000000003"/>
  </r>
  <r>
    <s v="ORD-000402"/>
    <x v="182"/>
    <s v="SKU-0001"/>
    <n v="1"/>
    <n v="31.13"/>
    <n v="0.15"/>
    <n v="0"/>
    <x v="2"/>
    <x v="0"/>
    <s v="Consumer"/>
    <x v="0"/>
    <s v="CUST-1149"/>
    <s v="Ceramic Dinnerware Set"/>
    <x v="1"/>
    <n v="13.79"/>
    <n v="31.13"/>
    <n v="31.13"/>
    <n v="4.6694999999999993"/>
    <n v="26.4605"/>
    <n v="13.79"/>
    <n v="12.670500000000001"/>
    <n v="26.4605"/>
    <n v="12.670500000000001"/>
  </r>
  <r>
    <s v="ORD-001246"/>
    <x v="182"/>
    <s v="SKU-0033"/>
    <n v="1"/>
    <n v="72.08"/>
    <n v="0.05"/>
    <n v="0"/>
    <x v="0"/>
    <x v="0"/>
    <s v="Small Business"/>
    <x v="0"/>
    <s v="CUST-1436"/>
    <s v="Training Cone Set"/>
    <x v="3"/>
    <n v="45"/>
    <n v="72.08"/>
    <n v="72.08"/>
    <n v="3.6040000000000001"/>
    <n v="68.475999999999999"/>
    <n v="45"/>
    <n v="23.475999999999999"/>
    <n v="68.475999999999999"/>
    <n v="23.475999999999999"/>
  </r>
  <r>
    <s v="ORD-001378"/>
    <x v="182"/>
    <s v="SKU-0003"/>
    <n v="2"/>
    <n v="11.23"/>
    <n v="0.1"/>
    <n v="6.99"/>
    <x v="2"/>
    <x v="4"/>
    <s v="Small Business"/>
    <x v="0"/>
    <s v="CUST-1049"/>
    <s v="Nonstick Skillet"/>
    <x v="1"/>
    <n v="6.46"/>
    <n v="11.23"/>
    <n v="22.46"/>
    <n v="2.246"/>
    <n v="20.214000000000002"/>
    <n v="12.92"/>
    <n v="7.2940000000000023"/>
    <n v="20.214000000000002"/>
    <n v="7.2940000000000023"/>
  </r>
  <r>
    <s v="ORD-002410"/>
    <x v="182"/>
    <s v="SKU-0021"/>
    <n v="1"/>
    <n v="23.94"/>
    <n v="0.1"/>
    <n v="9.99"/>
    <x v="2"/>
    <x v="3"/>
    <s v="Small Business"/>
    <x v="0"/>
    <s v="CUST-1086"/>
    <s v="Smart Plug 2-Pack"/>
    <x v="0"/>
    <n v="13.98"/>
    <n v="23.94"/>
    <n v="23.94"/>
    <n v="2.3940000000000001"/>
    <n v="21.545999999999999"/>
    <n v="13.98"/>
    <n v="7.5659999999999989"/>
    <n v="21.545999999999999"/>
    <n v="7.5659999999999989"/>
  </r>
  <r>
    <s v="ORD-000119"/>
    <x v="183"/>
    <s v="SKU-0058"/>
    <n v="1"/>
    <n v="11.57"/>
    <n v="0"/>
    <n v="0"/>
    <x v="0"/>
    <x v="4"/>
    <s v="Corporate"/>
    <x v="0"/>
    <s v="CUST-1255"/>
    <s v="Card Wallet"/>
    <x v="2"/>
    <n v="6.42"/>
    <n v="11.57"/>
    <n v="11.57"/>
    <n v="0"/>
    <n v="11.57"/>
    <n v="6.42"/>
    <n v="5.15"/>
    <n v="11.57"/>
    <n v="5.15"/>
  </r>
  <r>
    <s v="ORD-000688"/>
    <x v="183"/>
    <s v="SKU-0028"/>
    <n v="6"/>
    <n v="29.71"/>
    <n v="0.05"/>
    <n v="4.99"/>
    <x v="1"/>
    <x v="0"/>
    <s v="Corporate"/>
    <x v="0"/>
    <s v="CUST-1214"/>
    <s v="Jump Rope"/>
    <x v="3"/>
    <n v="17.55"/>
    <n v="29.71"/>
    <n v="178.26"/>
    <n v="8.9130000000000003"/>
    <n v="169.34699999999998"/>
    <n v="105.30000000000001"/>
    <n v="64.046999999999969"/>
    <n v="169.34699999999998"/>
    <n v="64.046999999999969"/>
  </r>
  <r>
    <s v="ORD-000808"/>
    <x v="183"/>
    <s v="SKU-0004"/>
    <n v="2"/>
    <n v="23.84"/>
    <n v="0.05"/>
    <n v="0"/>
    <x v="2"/>
    <x v="0"/>
    <s v="Small Business"/>
    <x v="0"/>
    <s v="CUST-1428"/>
    <s v="Bamboo Cutting Board"/>
    <x v="1"/>
    <n v="11.55"/>
    <n v="23.84"/>
    <n v="47.68"/>
    <n v="2.3839999999999999"/>
    <n v="45.295999999999999"/>
    <n v="23.1"/>
    <n v="22.195999999999998"/>
    <n v="45.295999999999999"/>
    <n v="22.195999999999998"/>
  </r>
  <r>
    <s v="ORD-001142"/>
    <x v="183"/>
    <s v="SKU-0030"/>
    <n v="2"/>
    <n v="44.98"/>
    <n v="0"/>
    <n v="0"/>
    <x v="2"/>
    <x v="3"/>
    <s v="Corporate"/>
    <x v="0"/>
    <s v="CUST-1146"/>
    <s v="Workout Gloves"/>
    <x v="3"/>
    <n v="23.48"/>
    <n v="44.98"/>
    <n v="89.96"/>
    <n v="0"/>
    <n v="89.96"/>
    <n v="46.96"/>
    <n v="42.999999999999993"/>
    <n v="89.96"/>
    <n v="42.999999999999993"/>
  </r>
  <r>
    <s v="ORD-001292"/>
    <x v="183"/>
    <s v="SKU-0009"/>
    <n v="2"/>
    <n v="79.31"/>
    <n v="0"/>
    <n v="4.99"/>
    <x v="1"/>
    <x v="4"/>
    <s v="Consumer"/>
    <x v="2"/>
    <s v="CUST-1169"/>
    <s v="Storage Bin Set"/>
    <x v="1"/>
    <n v="36.44"/>
    <n v="79.31"/>
    <n v="158.62"/>
    <n v="0"/>
    <n v="158.62"/>
    <n v="72.88"/>
    <n v="85.740000000000009"/>
    <n v="0"/>
    <n v="0"/>
  </r>
  <r>
    <s v="ORD-001355"/>
    <x v="183"/>
    <s v="SKU-0031"/>
    <n v="1"/>
    <n v="74.72"/>
    <n v="0.15"/>
    <n v="4.99"/>
    <x v="0"/>
    <x v="3"/>
    <s v="Consumer"/>
    <x v="0"/>
    <s v="CUST-1173"/>
    <s v="Fitness Tracker Strap"/>
    <x v="3"/>
    <n v="36.28"/>
    <n v="74.72"/>
    <n v="74.72"/>
    <n v="11.208"/>
    <n v="63.512"/>
    <n v="36.28"/>
    <n v="27.231999999999999"/>
    <n v="63.512"/>
    <n v="27.231999999999999"/>
  </r>
  <r>
    <s v="ORD-002111"/>
    <x v="183"/>
    <s v="SKU-0007"/>
    <n v="2"/>
    <n v="12.76"/>
    <n v="0"/>
    <n v="0"/>
    <x v="2"/>
    <x v="0"/>
    <s v="Small Business"/>
    <x v="0"/>
    <s v="CUST-1036"/>
    <s v="Cotton Bath Towels"/>
    <x v="1"/>
    <n v="7.24"/>
    <n v="12.76"/>
    <n v="25.52"/>
    <n v="0"/>
    <n v="25.52"/>
    <n v="14.48"/>
    <n v="11.04"/>
    <n v="25.52"/>
    <n v="11.04"/>
  </r>
  <r>
    <s v="ORD-002399"/>
    <x v="183"/>
    <s v="SKU-0044"/>
    <n v="4"/>
    <n v="63.29"/>
    <n v="0.1"/>
    <n v="0"/>
    <x v="1"/>
    <x v="1"/>
    <s v="Corporate"/>
    <x v="0"/>
    <s v="CUST-1374"/>
    <s v="Monitor Riser"/>
    <x v="4"/>
    <n v="41.46"/>
    <n v="63.29"/>
    <n v="253.16"/>
    <n v="25.316000000000003"/>
    <n v="227.84399999999999"/>
    <n v="165.84"/>
    <n v="62.003999999999991"/>
    <n v="227.84399999999999"/>
    <n v="62.003999999999991"/>
  </r>
  <r>
    <s v="ORD-000424"/>
    <x v="184"/>
    <s v="SKU-0006"/>
    <n v="8"/>
    <n v="47.77"/>
    <n v="0"/>
    <n v="9.99"/>
    <x v="0"/>
    <x v="3"/>
    <s v="Corporate"/>
    <x v="0"/>
    <s v="CUST-1120"/>
    <s v="Kitchen Scale"/>
    <x v="1"/>
    <n v="21.34"/>
    <n v="47.77"/>
    <n v="382.16"/>
    <n v="0"/>
    <n v="382.16"/>
    <n v="170.72"/>
    <n v="211.44000000000003"/>
    <n v="382.16"/>
    <n v="211.44000000000003"/>
  </r>
  <r>
    <s v="ORD-000602"/>
    <x v="184"/>
    <s v="SKU-0020"/>
    <n v="1"/>
    <n v="85.27"/>
    <n v="0"/>
    <n v="9.99"/>
    <x v="2"/>
    <x v="3"/>
    <s v="Consumer"/>
    <x v="0"/>
    <s v="CUST-1542"/>
    <s v="Mechanical Keyboard"/>
    <x v="0"/>
    <n v="43.46"/>
    <n v="85.27"/>
    <n v="85.27"/>
    <n v="0"/>
    <n v="85.27"/>
    <n v="43.46"/>
    <n v="41.809999999999995"/>
    <n v="85.27"/>
    <n v="41.809999999999995"/>
  </r>
  <r>
    <s v="ORD-000727"/>
    <x v="184"/>
    <s v="SKU-0033"/>
    <n v="3"/>
    <n v="72.08"/>
    <n v="0"/>
    <n v="0"/>
    <x v="2"/>
    <x v="2"/>
    <s v="Small Business"/>
    <x v="0"/>
    <s v="CUST-1316"/>
    <s v="Training Cone Set"/>
    <x v="3"/>
    <n v="45"/>
    <n v="72.08"/>
    <n v="216.24"/>
    <n v="0"/>
    <n v="216.24"/>
    <n v="135"/>
    <n v="81.240000000000009"/>
    <n v="216.24"/>
    <n v="81.240000000000009"/>
  </r>
  <r>
    <s v="ORD-001192"/>
    <x v="184"/>
    <s v="SKU-0035"/>
    <n v="2"/>
    <n v="26.35"/>
    <n v="0"/>
    <n v="9.99"/>
    <x v="1"/>
    <x v="4"/>
    <s v="Small Business"/>
    <x v="0"/>
    <s v="CUST-1214"/>
    <s v="Massage Ball"/>
    <x v="3"/>
    <n v="13.28"/>
    <n v="26.35"/>
    <n v="52.7"/>
    <n v="0"/>
    <n v="52.7"/>
    <n v="26.56"/>
    <n v="26.140000000000004"/>
    <n v="52.7"/>
    <n v="26.140000000000004"/>
  </r>
  <r>
    <s v="ORD-001361"/>
    <x v="184"/>
    <s v="SKU-0022"/>
    <n v="1"/>
    <n v="32.130000000000003"/>
    <n v="0.15"/>
    <n v="0"/>
    <x v="0"/>
    <x v="4"/>
    <s v="Corporate"/>
    <x v="0"/>
    <s v="CUST-1587"/>
    <s v="USB-C Hub"/>
    <x v="0"/>
    <n v="21.59"/>
    <n v="32.130000000000003"/>
    <n v="32.130000000000003"/>
    <n v="4.8195000000000006"/>
    <n v="27.310500000000001"/>
    <n v="21.59"/>
    <n v="5.7205000000000013"/>
    <n v="27.310500000000001"/>
    <n v="5.7205000000000013"/>
  </r>
  <r>
    <s v="ORD-001376"/>
    <x v="184"/>
    <s v="SKU-0027"/>
    <n v="1"/>
    <n v="33.65"/>
    <n v="0"/>
    <n v="9.99"/>
    <x v="0"/>
    <x v="4"/>
    <s v="Corporate"/>
    <x v="0"/>
    <s v="CUST-1381"/>
    <s v="Foam Roller"/>
    <x v="3"/>
    <n v="17.22"/>
    <n v="33.65"/>
    <n v="33.65"/>
    <n v="0"/>
    <n v="33.65"/>
    <n v="17.22"/>
    <n v="16.43"/>
    <n v="33.65"/>
    <n v="16.43"/>
  </r>
  <r>
    <s v="ORD-001943"/>
    <x v="184"/>
    <s v="SKU-0055"/>
    <n v="1"/>
    <n v="11.86"/>
    <n v="0.05"/>
    <n v="4.99"/>
    <x v="1"/>
    <x v="0"/>
    <s v="Corporate"/>
    <x v="0"/>
    <s v="CUST-1037"/>
    <s v="Phone Case"/>
    <x v="2"/>
    <n v="4.93"/>
    <n v="11.86"/>
    <n v="11.86"/>
    <n v="0.59299999999999997"/>
    <n v="11.266999999999999"/>
    <n v="4.93"/>
    <n v="6.3369999999999997"/>
    <n v="11.266999999999999"/>
    <n v="6.3369999999999997"/>
  </r>
  <r>
    <s v="ORD-002276"/>
    <x v="184"/>
    <s v="SKU-0007"/>
    <n v="6"/>
    <n v="12.76"/>
    <n v="0"/>
    <n v="0"/>
    <x v="1"/>
    <x v="2"/>
    <s v="Corporate"/>
    <x v="0"/>
    <s v="CUST-1234"/>
    <s v="Cotton Bath Towels"/>
    <x v="1"/>
    <n v="7.24"/>
    <n v="12.76"/>
    <n v="76.56"/>
    <n v="0"/>
    <n v="76.56"/>
    <n v="43.44"/>
    <n v="33.120000000000005"/>
    <n v="76.56"/>
    <n v="33.120000000000005"/>
  </r>
  <r>
    <s v="ORD-002491"/>
    <x v="184"/>
    <s v="SKU-0028"/>
    <n v="1"/>
    <n v="29.71"/>
    <n v="0.05"/>
    <n v="9.99"/>
    <x v="2"/>
    <x v="1"/>
    <s v="Consumer"/>
    <x v="0"/>
    <s v="CUST-1332"/>
    <s v="Jump Rope"/>
    <x v="3"/>
    <n v="17.55"/>
    <n v="29.71"/>
    <n v="29.71"/>
    <n v="1.4855"/>
    <n v="28.224499999999999"/>
    <n v="17.55"/>
    <n v="10.674499999999998"/>
    <n v="28.224499999999999"/>
    <n v="10.674499999999998"/>
  </r>
  <r>
    <s v="ORD-001335"/>
    <x v="185"/>
    <s v="SKU-0046"/>
    <n v="1"/>
    <n v="44.59"/>
    <n v="0"/>
    <n v="9.99"/>
    <x v="0"/>
    <x v="4"/>
    <s v="Consumer"/>
    <x v="0"/>
    <s v="CUST-1593"/>
    <s v="Desktop Calculator"/>
    <x v="4"/>
    <n v="19.489999999999998"/>
    <n v="44.59"/>
    <n v="44.59"/>
    <n v="0"/>
    <n v="44.59"/>
    <n v="19.489999999999998"/>
    <n v="25.100000000000005"/>
    <n v="44.59"/>
    <n v="25.100000000000005"/>
  </r>
  <r>
    <s v="ORD-001357"/>
    <x v="185"/>
    <s v="SKU-0047"/>
    <n v="5"/>
    <n v="36.47"/>
    <n v="0.05"/>
    <n v="6.99"/>
    <x v="0"/>
    <x v="4"/>
    <s v="Corporate"/>
    <x v="0"/>
    <s v="CUST-1488"/>
    <s v="Printer Paper Ream"/>
    <x v="4"/>
    <n v="21.05"/>
    <n v="36.47"/>
    <n v="182.35"/>
    <n v="9.1174999999999997"/>
    <n v="173.23249999999999"/>
    <n v="105.25"/>
    <n v="67.982499999999987"/>
    <n v="173.23249999999999"/>
    <n v="67.982499999999987"/>
  </r>
  <r>
    <s v="ORD-001604"/>
    <x v="185"/>
    <s v="SKU-0005"/>
    <n v="2"/>
    <n v="55.2"/>
    <n v="0"/>
    <n v="6.99"/>
    <x v="0"/>
    <x v="1"/>
    <s v="Small Business"/>
    <x v="0"/>
    <s v="CUST-1373"/>
    <s v="Glass Food Containers"/>
    <x v="1"/>
    <n v="25.85"/>
    <n v="55.2"/>
    <n v="110.4"/>
    <n v="0"/>
    <n v="110.4"/>
    <n v="51.7"/>
    <n v="58.7"/>
    <n v="110.4"/>
    <n v="58.7"/>
  </r>
  <r>
    <s v="ORD-001699"/>
    <x v="185"/>
    <s v="SKU-0052"/>
    <n v="1"/>
    <n v="33.19"/>
    <n v="0"/>
    <n v="0"/>
    <x v="0"/>
    <x v="3"/>
    <s v="Consumer"/>
    <x v="0"/>
    <s v="CUST-1535"/>
    <s v="Sunglasses"/>
    <x v="2"/>
    <n v="18.73"/>
    <n v="33.19"/>
    <n v="33.19"/>
    <n v="0"/>
    <n v="33.19"/>
    <n v="18.73"/>
    <n v="14.459999999999997"/>
    <n v="33.19"/>
    <n v="14.459999999999997"/>
  </r>
  <r>
    <s v="ORD-001920"/>
    <x v="185"/>
    <s v="SKU-0009"/>
    <n v="2"/>
    <n v="79.31"/>
    <n v="0"/>
    <n v="0"/>
    <x v="2"/>
    <x v="3"/>
    <s v="Corporate"/>
    <x v="0"/>
    <s v="CUST-1049"/>
    <s v="Storage Bin Set"/>
    <x v="1"/>
    <n v="36.44"/>
    <n v="79.31"/>
    <n v="158.62"/>
    <n v="0"/>
    <n v="158.62"/>
    <n v="72.88"/>
    <n v="85.740000000000009"/>
    <n v="158.62"/>
    <n v="85.740000000000009"/>
  </r>
  <r>
    <s v="ORD-002102"/>
    <x v="185"/>
    <s v="SKU-0031"/>
    <n v="1"/>
    <n v="74.72"/>
    <n v="0"/>
    <n v="4.99"/>
    <x v="0"/>
    <x v="0"/>
    <s v="Small Business"/>
    <x v="0"/>
    <s v="CUST-1383"/>
    <s v="Fitness Tracker Strap"/>
    <x v="3"/>
    <n v="36.28"/>
    <n v="74.72"/>
    <n v="74.72"/>
    <n v="0"/>
    <n v="74.72"/>
    <n v="36.28"/>
    <n v="38.44"/>
    <n v="74.72"/>
    <n v="38.44"/>
  </r>
  <r>
    <s v="ORD-000509"/>
    <x v="186"/>
    <s v="SKU-0035"/>
    <n v="1"/>
    <n v="26.35"/>
    <n v="0.2"/>
    <n v="0"/>
    <x v="2"/>
    <x v="1"/>
    <s v="Small Business"/>
    <x v="0"/>
    <s v="CUST-1285"/>
    <s v="Massage Ball"/>
    <x v="3"/>
    <n v="13.28"/>
    <n v="26.35"/>
    <n v="26.35"/>
    <n v="5.2700000000000005"/>
    <n v="21.080000000000002"/>
    <n v="13.28"/>
    <n v="7.8000000000000025"/>
    <n v="21.080000000000002"/>
    <n v="7.8000000000000025"/>
  </r>
  <r>
    <s v="ORD-001605"/>
    <x v="186"/>
    <s v="SKU-0004"/>
    <n v="2"/>
    <n v="23.84"/>
    <n v="0.15"/>
    <n v="6.99"/>
    <x v="0"/>
    <x v="0"/>
    <s v="Corporate"/>
    <x v="0"/>
    <s v="CUST-1309"/>
    <s v="Bamboo Cutting Board"/>
    <x v="1"/>
    <n v="11.55"/>
    <n v="23.84"/>
    <n v="47.68"/>
    <n v="7.1520000000000001"/>
    <n v="40.527999999999999"/>
    <n v="23.1"/>
    <n v="17.427999999999997"/>
    <n v="40.527999999999999"/>
    <n v="17.427999999999997"/>
  </r>
  <r>
    <s v="ORD-001724"/>
    <x v="186"/>
    <s v="SKU-0026"/>
    <n v="5"/>
    <n v="41.81"/>
    <n v="0"/>
    <n v="6.99"/>
    <x v="2"/>
    <x v="3"/>
    <s v="Small Business"/>
    <x v="0"/>
    <s v="CUST-1153"/>
    <s v="Resistance Band Kit"/>
    <x v="3"/>
    <n v="22.64"/>
    <n v="41.81"/>
    <n v="209.05"/>
    <n v="0"/>
    <n v="209.05"/>
    <n v="113.2"/>
    <n v="95.850000000000009"/>
    <n v="209.05"/>
    <n v="95.850000000000009"/>
  </r>
  <r>
    <s v="ORD-000034"/>
    <x v="187"/>
    <s v="SKU-0042"/>
    <n v="5"/>
    <n v="50.17"/>
    <n v="0"/>
    <n v="4.99"/>
    <x v="2"/>
    <x v="0"/>
    <s v="Small Business"/>
    <x v="0"/>
    <s v="CUST-1506"/>
    <s v="Document Folder Set"/>
    <x v="4"/>
    <n v="28.8"/>
    <n v="50.17"/>
    <n v="250.85000000000002"/>
    <n v="0"/>
    <n v="250.85000000000002"/>
    <n v="144"/>
    <n v="106.85000000000002"/>
    <n v="250.85000000000002"/>
    <n v="106.85000000000002"/>
  </r>
  <r>
    <s v="ORD-000232"/>
    <x v="187"/>
    <s v="SKU-0032"/>
    <n v="2"/>
    <n v="10.18"/>
    <n v="0.15"/>
    <n v="4.99"/>
    <x v="2"/>
    <x v="2"/>
    <s v="Consumer"/>
    <x v="0"/>
    <s v="CUST-1299"/>
    <s v="Kettlebell 15 lb"/>
    <x v="3"/>
    <n v="4.42"/>
    <n v="10.18"/>
    <n v="20.36"/>
    <n v="3.0539999999999998"/>
    <n v="17.306000000000001"/>
    <n v="8.84"/>
    <n v="8.4660000000000011"/>
    <n v="17.306000000000001"/>
    <n v="8.4660000000000011"/>
  </r>
  <r>
    <s v="ORD-001362"/>
    <x v="187"/>
    <s v="SKU-0024"/>
    <n v="1"/>
    <n v="87.66"/>
    <n v="0.1"/>
    <n v="0"/>
    <x v="0"/>
    <x v="3"/>
    <s v="Small Business"/>
    <x v="0"/>
    <s v="CUST-1494"/>
    <s v="Phone Charging Dock"/>
    <x v="0"/>
    <n v="40.340000000000003"/>
    <n v="87.66"/>
    <n v="87.66"/>
    <n v="8.766"/>
    <n v="78.893999999999991"/>
    <n v="40.340000000000003"/>
    <n v="38.553999999999988"/>
    <n v="78.893999999999991"/>
    <n v="38.553999999999988"/>
  </r>
  <r>
    <s v="ORD-001553"/>
    <x v="187"/>
    <s v="SKU-0005"/>
    <n v="2"/>
    <n v="55.2"/>
    <n v="0"/>
    <n v="9.99"/>
    <x v="1"/>
    <x v="1"/>
    <s v="Small Business"/>
    <x v="0"/>
    <s v="CUST-1376"/>
    <s v="Glass Food Containers"/>
    <x v="1"/>
    <n v="25.85"/>
    <n v="55.2"/>
    <n v="110.4"/>
    <n v="0"/>
    <n v="110.4"/>
    <n v="51.7"/>
    <n v="58.7"/>
    <n v="110.4"/>
    <n v="58.7"/>
  </r>
  <r>
    <s v="ORD-001618"/>
    <x v="187"/>
    <s v="SKU-0042"/>
    <n v="2"/>
    <n v="50.17"/>
    <n v="0.15"/>
    <n v="9.99"/>
    <x v="1"/>
    <x v="3"/>
    <s v="Small Business"/>
    <x v="0"/>
    <s v="CUST-1366"/>
    <s v="Document Folder Set"/>
    <x v="4"/>
    <n v="28.8"/>
    <n v="50.17"/>
    <n v="100.34"/>
    <n v="15.051"/>
    <n v="85.289000000000001"/>
    <n v="57.6"/>
    <n v="27.689"/>
    <n v="85.289000000000001"/>
    <n v="27.689"/>
  </r>
  <r>
    <s v="ORD-002479"/>
    <x v="187"/>
    <s v="SKU-0031"/>
    <n v="2"/>
    <n v="74.72"/>
    <n v="0.05"/>
    <n v="9.99"/>
    <x v="1"/>
    <x v="0"/>
    <s v="Small Business"/>
    <x v="0"/>
    <s v="CUST-1401"/>
    <s v="Fitness Tracker Strap"/>
    <x v="3"/>
    <n v="36.28"/>
    <n v="74.72"/>
    <n v="149.44"/>
    <n v="7.4720000000000004"/>
    <n v="141.96799999999999"/>
    <n v="72.56"/>
    <n v="69.407999999999987"/>
    <n v="141.96799999999999"/>
    <n v="69.407999999999987"/>
  </r>
  <r>
    <s v="ORD-000186"/>
    <x v="188"/>
    <s v="SKU-0046"/>
    <n v="3"/>
    <n v="44.59"/>
    <n v="0"/>
    <n v="0"/>
    <x v="1"/>
    <x v="4"/>
    <s v="Corporate"/>
    <x v="0"/>
    <s v="CUST-1184"/>
    <s v="Desktop Calculator"/>
    <x v="4"/>
    <n v="19.489999999999998"/>
    <n v="44.59"/>
    <n v="133.77000000000001"/>
    <n v="0"/>
    <n v="133.77000000000001"/>
    <n v="58.47"/>
    <n v="75.300000000000011"/>
    <n v="133.77000000000001"/>
    <n v="75.300000000000011"/>
  </r>
  <r>
    <s v="ORD-000770"/>
    <x v="188"/>
    <s v="SKU-0029"/>
    <n v="1"/>
    <n v="79.47"/>
    <n v="0.05"/>
    <n v="4.99"/>
    <x v="0"/>
    <x v="2"/>
    <s v="Consumer"/>
    <x v="0"/>
    <s v="CUST-1297"/>
    <s v="Adjustable Dumbbell"/>
    <x v="3"/>
    <n v="38"/>
    <n v="79.47"/>
    <n v="79.47"/>
    <n v="3.9735"/>
    <n v="75.496499999999997"/>
    <n v="38"/>
    <n v="37.496499999999997"/>
    <n v="75.496499999999997"/>
    <n v="37.496499999999997"/>
  </r>
  <r>
    <s v="ORD-000790"/>
    <x v="188"/>
    <s v="SKU-0018"/>
    <n v="1"/>
    <n v="18.5"/>
    <n v="0.05"/>
    <n v="6.99"/>
    <x v="0"/>
    <x v="3"/>
    <s v="Consumer"/>
    <x v="0"/>
    <s v="CUST-1499"/>
    <s v="Portable Power Bank"/>
    <x v="0"/>
    <n v="7.75"/>
    <n v="18.5"/>
    <n v="18.5"/>
    <n v="0.92500000000000004"/>
    <n v="17.574999999999999"/>
    <n v="7.75"/>
    <n v="9.8249999999999993"/>
    <n v="17.574999999999999"/>
    <n v="9.8249999999999993"/>
  </r>
  <r>
    <s v="ORD-000815"/>
    <x v="188"/>
    <s v="SKU-0014"/>
    <n v="1"/>
    <n v="74.41"/>
    <n v="0.1"/>
    <n v="0"/>
    <x v="0"/>
    <x v="3"/>
    <s v="Corporate"/>
    <x v="0"/>
    <s v="CUST-1311"/>
    <s v="USB-C Charging Cable"/>
    <x v="0"/>
    <n v="33.549999999999997"/>
    <n v="74.41"/>
    <n v="74.41"/>
    <n v="7.4409999999999998"/>
    <n v="66.968999999999994"/>
    <n v="33.549999999999997"/>
    <n v="33.418999999999997"/>
    <n v="66.968999999999994"/>
    <n v="33.418999999999997"/>
  </r>
  <r>
    <s v="ORD-001117"/>
    <x v="188"/>
    <s v="SKU-0002"/>
    <n v="3"/>
    <n v="73.180000000000007"/>
    <n v="0.1"/>
    <n v="0"/>
    <x v="1"/>
    <x v="3"/>
    <s v="Small Business"/>
    <x v="0"/>
    <s v="CUST-1466"/>
    <s v="Insulated Water Bottle"/>
    <x v="1"/>
    <n v="37"/>
    <n v="73.180000000000007"/>
    <n v="219.54000000000002"/>
    <n v="21.954000000000004"/>
    <n v="197.58600000000001"/>
    <n v="111"/>
    <n v="86.586000000000013"/>
    <n v="197.58600000000001"/>
    <n v="86.586000000000013"/>
  </r>
  <r>
    <s v="ORD-001138"/>
    <x v="188"/>
    <s v="SKU-0044"/>
    <n v="4"/>
    <n v="63.29"/>
    <n v="0"/>
    <n v="9.99"/>
    <x v="0"/>
    <x v="4"/>
    <s v="Small Business"/>
    <x v="0"/>
    <s v="CUST-1271"/>
    <s v="Monitor Riser"/>
    <x v="4"/>
    <n v="41.46"/>
    <n v="63.29"/>
    <n v="253.16"/>
    <n v="0"/>
    <n v="253.16"/>
    <n v="165.84"/>
    <n v="87.32"/>
    <n v="253.16"/>
    <n v="87.32"/>
  </r>
  <r>
    <s v="ORD-001256"/>
    <x v="188"/>
    <s v="SKU-0028"/>
    <n v="2"/>
    <n v="29.71"/>
    <n v="0.15"/>
    <n v="0"/>
    <x v="0"/>
    <x v="2"/>
    <s v="Small Business"/>
    <x v="0"/>
    <s v="CUST-1478"/>
    <s v="Jump Rope"/>
    <x v="3"/>
    <n v="17.55"/>
    <n v="29.71"/>
    <n v="59.42"/>
    <n v="8.9130000000000003"/>
    <n v="50.507000000000005"/>
    <n v="35.1"/>
    <n v="15.407000000000004"/>
    <n v="50.507000000000005"/>
    <n v="15.407000000000004"/>
  </r>
  <r>
    <s v="ORD-001879"/>
    <x v="188"/>
    <s v="SKU-0041"/>
    <n v="2"/>
    <n v="76.3"/>
    <n v="0"/>
    <n v="9.99"/>
    <x v="0"/>
    <x v="0"/>
    <s v="Consumer"/>
    <x v="0"/>
    <s v="CUST-1189"/>
    <s v="Whiteboard Planner"/>
    <x v="4"/>
    <n v="33.700000000000003"/>
    <n v="76.3"/>
    <n v="152.6"/>
    <n v="0"/>
    <n v="152.6"/>
    <n v="67.400000000000006"/>
    <n v="85.199999999999989"/>
    <n v="152.6"/>
    <n v="85.199999999999989"/>
  </r>
  <r>
    <s v="ORD-000709"/>
    <x v="189"/>
    <s v="SKU-0056"/>
    <n v="1"/>
    <n v="77.760000000000005"/>
    <n v="0"/>
    <n v="0"/>
    <x v="0"/>
    <x v="4"/>
    <s v="Consumer"/>
    <x v="0"/>
    <s v="CUST-1478"/>
    <s v="Keychain Set"/>
    <x v="2"/>
    <n v="44.67"/>
    <n v="77.760000000000005"/>
    <n v="77.760000000000005"/>
    <n v="0"/>
    <n v="77.760000000000005"/>
    <n v="44.67"/>
    <n v="33.090000000000003"/>
    <n v="77.760000000000005"/>
    <n v="33.090000000000003"/>
  </r>
  <r>
    <s v="ORD-001280"/>
    <x v="189"/>
    <s v="SKU-0053"/>
    <n v="6"/>
    <n v="80.63"/>
    <n v="0"/>
    <n v="0"/>
    <x v="1"/>
    <x v="3"/>
    <s v="Corporate"/>
    <x v="0"/>
    <s v="CUST-1456"/>
    <s v="Reusable Lunch Bag"/>
    <x v="2"/>
    <n v="44.56"/>
    <n v="80.63"/>
    <n v="483.78"/>
    <n v="0"/>
    <n v="483.78"/>
    <n v="267.36"/>
    <n v="216.41999999999996"/>
    <n v="483.78"/>
    <n v="216.41999999999996"/>
  </r>
  <r>
    <s v="ORD-001315"/>
    <x v="189"/>
    <s v="SKU-0019"/>
    <n v="2"/>
    <n v="29.49"/>
    <n v="0.1"/>
    <n v="0"/>
    <x v="2"/>
    <x v="4"/>
    <s v="Corporate"/>
    <x v="0"/>
    <s v="CUST-1417"/>
    <s v="Webcam HD"/>
    <x v="0"/>
    <n v="13.03"/>
    <n v="29.49"/>
    <n v="58.98"/>
    <n v="5.8979999999999997"/>
    <n v="53.081999999999994"/>
    <n v="26.06"/>
    <n v="27.021999999999995"/>
    <n v="53.081999999999994"/>
    <n v="27.021999999999995"/>
  </r>
  <r>
    <s v="ORD-001467"/>
    <x v="189"/>
    <s v="SKU-0039"/>
    <n v="2"/>
    <n v="12.74"/>
    <n v="0.05"/>
    <n v="9.99"/>
    <x v="2"/>
    <x v="2"/>
    <s v="Consumer"/>
    <x v="0"/>
    <s v="CUST-1475"/>
    <s v="Desk Organizer"/>
    <x v="4"/>
    <n v="5.81"/>
    <n v="12.74"/>
    <n v="25.48"/>
    <n v="1.274"/>
    <n v="24.206"/>
    <n v="11.62"/>
    <n v="12.586"/>
    <n v="24.206"/>
    <n v="12.586"/>
  </r>
  <r>
    <s v="ORD-000199"/>
    <x v="190"/>
    <s v="SKU-0050"/>
    <n v="5"/>
    <n v="39.19"/>
    <n v="0.05"/>
    <n v="9.99"/>
    <x v="0"/>
    <x v="3"/>
    <s v="Consumer"/>
    <x v="0"/>
    <s v="CUST-1161"/>
    <s v="Travel Backpack"/>
    <x v="2"/>
    <n v="18.54"/>
    <n v="39.19"/>
    <n v="195.95"/>
    <n v="9.7974999999999994"/>
    <n v="186.15249999999997"/>
    <n v="92.699999999999989"/>
    <n v="93.452499999999986"/>
    <n v="186.15249999999997"/>
    <n v="93.452499999999986"/>
  </r>
  <r>
    <s v="ORD-000284"/>
    <x v="190"/>
    <s v="SKU-0037"/>
    <n v="1"/>
    <n v="25.18"/>
    <n v="0.1"/>
    <n v="9.99"/>
    <x v="0"/>
    <x v="0"/>
    <s v="Consumer"/>
    <x v="0"/>
    <s v="CUST-1555"/>
    <s v="Notebook 3-Pack"/>
    <x v="4"/>
    <n v="13.85"/>
    <n v="25.18"/>
    <n v="25.18"/>
    <n v="2.5180000000000002"/>
    <n v="22.661999999999999"/>
    <n v="13.85"/>
    <n v="8.8119999999999994"/>
    <n v="22.661999999999999"/>
    <n v="8.8119999999999994"/>
  </r>
  <r>
    <s v="ORD-000340"/>
    <x v="190"/>
    <s v="SKU-0021"/>
    <n v="2"/>
    <n v="23.94"/>
    <n v="0"/>
    <n v="0"/>
    <x v="0"/>
    <x v="2"/>
    <s v="Corporate"/>
    <x v="1"/>
    <s v="CUST-1537"/>
    <s v="Smart Plug 2-Pack"/>
    <x v="0"/>
    <n v="13.98"/>
    <n v="23.94"/>
    <n v="47.88"/>
    <n v="0"/>
    <n v="47.88"/>
    <n v="27.96"/>
    <n v="19.920000000000002"/>
    <n v="0"/>
    <n v="0"/>
  </r>
  <r>
    <s v="ORD-000537"/>
    <x v="190"/>
    <s v="SKU-0009"/>
    <n v="5"/>
    <n v="79.31"/>
    <n v="0.15"/>
    <n v="9.99"/>
    <x v="2"/>
    <x v="2"/>
    <s v="Small Business"/>
    <x v="0"/>
    <s v="CUST-1483"/>
    <s v="Storage Bin Set"/>
    <x v="1"/>
    <n v="36.44"/>
    <n v="79.31"/>
    <n v="396.55"/>
    <n v="59.482500000000002"/>
    <n v="337.0675"/>
    <n v="182.2"/>
    <n v="154.86750000000001"/>
    <n v="337.0675"/>
    <n v="154.86750000000001"/>
  </r>
  <r>
    <s v="ORD-001322"/>
    <x v="190"/>
    <s v="SKU-0048"/>
    <n v="2"/>
    <n v="12.2"/>
    <n v="0.05"/>
    <n v="0"/>
    <x v="2"/>
    <x v="4"/>
    <s v="Small Business"/>
    <x v="0"/>
    <s v="CUST-1021"/>
    <s v="Index Card Pack"/>
    <x v="4"/>
    <n v="7.14"/>
    <n v="12.2"/>
    <n v="24.4"/>
    <n v="1.22"/>
    <n v="23.18"/>
    <n v="14.28"/>
    <n v="8.9"/>
    <n v="23.18"/>
    <n v="8.9"/>
  </r>
  <r>
    <s v="ORD-001428"/>
    <x v="190"/>
    <s v="SKU-0019"/>
    <n v="4"/>
    <n v="29.49"/>
    <n v="0.2"/>
    <n v="0"/>
    <x v="1"/>
    <x v="3"/>
    <s v="Consumer"/>
    <x v="0"/>
    <s v="CUST-1186"/>
    <s v="Webcam HD"/>
    <x v="0"/>
    <n v="13.03"/>
    <n v="29.49"/>
    <n v="117.96"/>
    <n v="23.591999999999999"/>
    <n v="94.367999999999995"/>
    <n v="52.12"/>
    <n v="42.247999999999998"/>
    <n v="94.367999999999995"/>
    <n v="42.247999999999998"/>
  </r>
  <r>
    <s v="ORD-001777"/>
    <x v="190"/>
    <s v="SKU-0045"/>
    <n v="2"/>
    <n v="24.86"/>
    <n v="0"/>
    <n v="6.99"/>
    <x v="2"/>
    <x v="1"/>
    <s v="Consumer"/>
    <x v="0"/>
    <s v="CUST-1295"/>
    <s v="Sticky Note Bundle"/>
    <x v="4"/>
    <n v="16.329999999999998"/>
    <n v="24.86"/>
    <n v="49.72"/>
    <n v="0"/>
    <n v="49.72"/>
    <n v="32.659999999999997"/>
    <n v="17.060000000000002"/>
    <n v="49.72"/>
    <n v="17.060000000000002"/>
  </r>
  <r>
    <s v="ORD-002151"/>
    <x v="190"/>
    <s v="SKU-0055"/>
    <n v="2"/>
    <n v="11.86"/>
    <n v="0.1"/>
    <n v="9.99"/>
    <x v="0"/>
    <x v="2"/>
    <s v="Small Business"/>
    <x v="0"/>
    <s v="CUST-1029"/>
    <s v="Phone Case"/>
    <x v="2"/>
    <n v="4.93"/>
    <n v="11.86"/>
    <n v="23.72"/>
    <n v="2.3719999999999999"/>
    <n v="21.347999999999999"/>
    <n v="9.86"/>
    <n v="11.488"/>
    <n v="21.347999999999999"/>
    <n v="11.488"/>
  </r>
  <r>
    <s v="ORD-000231"/>
    <x v="191"/>
    <s v="SKU-0039"/>
    <n v="3"/>
    <n v="12.74"/>
    <n v="0.1"/>
    <n v="6.99"/>
    <x v="1"/>
    <x v="0"/>
    <s v="Corporate"/>
    <x v="0"/>
    <s v="CUST-1432"/>
    <s v="Desk Organizer"/>
    <x v="4"/>
    <n v="5.81"/>
    <n v="12.74"/>
    <n v="38.22"/>
    <n v="3.8220000000000001"/>
    <n v="34.397999999999996"/>
    <n v="17.43"/>
    <n v="16.967999999999996"/>
    <n v="34.397999999999996"/>
    <n v="16.967999999999996"/>
  </r>
  <r>
    <s v="ORD-000594"/>
    <x v="191"/>
    <s v="SKU-0042"/>
    <n v="3"/>
    <n v="50.17"/>
    <n v="0"/>
    <n v="6.99"/>
    <x v="2"/>
    <x v="3"/>
    <s v="Corporate"/>
    <x v="0"/>
    <s v="CUST-1069"/>
    <s v="Document Folder Set"/>
    <x v="4"/>
    <n v="28.8"/>
    <n v="50.17"/>
    <n v="150.51"/>
    <n v="0"/>
    <n v="150.51"/>
    <n v="86.4"/>
    <n v="64.109999999999985"/>
    <n v="150.51"/>
    <n v="64.109999999999985"/>
  </r>
  <r>
    <s v="ORD-000922"/>
    <x v="191"/>
    <s v="SKU-0049"/>
    <n v="6"/>
    <n v="93.35"/>
    <n v="0"/>
    <n v="0"/>
    <x v="2"/>
    <x v="4"/>
    <s v="Corporate"/>
    <x v="0"/>
    <s v="CUST-1522"/>
    <s v="Canvas Tote Bag"/>
    <x v="2"/>
    <n v="39.76"/>
    <n v="93.35"/>
    <n v="560.09999999999991"/>
    <n v="0"/>
    <n v="560.09999999999991"/>
    <n v="238.56"/>
    <n v="321.53999999999991"/>
    <n v="560.09999999999991"/>
    <n v="321.53999999999991"/>
  </r>
  <r>
    <s v="ORD-001086"/>
    <x v="191"/>
    <s v="SKU-0020"/>
    <n v="1"/>
    <n v="85.27"/>
    <n v="0.05"/>
    <n v="4.99"/>
    <x v="0"/>
    <x v="0"/>
    <s v="Consumer"/>
    <x v="0"/>
    <s v="CUST-1406"/>
    <s v="Mechanical Keyboard"/>
    <x v="0"/>
    <n v="43.46"/>
    <n v="85.27"/>
    <n v="85.27"/>
    <n v="4.2634999999999996"/>
    <n v="81.006500000000003"/>
    <n v="43.46"/>
    <n v="37.546500000000002"/>
    <n v="81.006500000000003"/>
    <n v="37.546500000000002"/>
  </r>
  <r>
    <s v="ORD-001249"/>
    <x v="191"/>
    <s v="SKU-0046"/>
    <n v="8"/>
    <n v="44.59"/>
    <n v="0.2"/>
    <n v="0"/>
    <x v="0"/>
    <x v="1"/>
    <s v="Consumer"/>
    <x v="0"/>
    <s v="CUST-1185"/>
    <s v="Desktop Calculator"/>
    <x v="4"/>
    <n v="19.489999999999998"/>
    <n v="44.59"/>
    <n v="356.72"/>
    <n v="71.344000000000008"/>
    <n v="285.37600000000003"/>
    <n v="155.91999999999999"/>
    <n v="129.45600000000005"/>
    <n v="285.37600000000003"/>
    <n v="129.45600000000005"/>
  </r>
  <r>
    <s v="ORD-001473"/>
    <x v="191"/>
    <s v="SKU-0049"/>
    <n v="3"/>
    <n v="93.35"/>
    <n v="0.15"/>
    <n v="0"/>
    <x v="0"/>
    <x v="1"/>
    <s v="Small Business"/>
    <x v="0"/>
    <s v="CUST-1358"/>
    <s v="Canvas Tote Bag"/>
    <x v="2"/>
    <n v="39.76"/>
    <n v="93.35"/>
    <n v="280.04999999999995"/>
    <n v="42.007499999999993"/>
    <n v="238.04249999999996"/>
    <n v="119.28"/>
    <n v="118.76249999999996"/>
    <n v="238.04249999999996"/>
    <n v="118.76249999999996"/>
  </r>
  <r>
    <s v="ORD-001649"/>
    <x v="191"/>
    <s v="SKU-0054"/>
    <n v="3"/>
    <n v="72.45"/>
    <n v="0"/>
    <n v="0"/>
    <x v="0"/>
    <x v="4"/>
    <s v="Small Business"/>
    <x v="0"/>
    <s v="CUST-1539"/>
    <s v="Travel Organizer"/>
    <x v="2"/>
    <n v="30.61"/>
    <n v="72.45"/>
    <n v="217.35000000000002"/>
    <n v="0"/>
    <n v="217.35000000000002"/>
    <n v="91.83"/>
    <n v="125.52000000000002"/>
    <n v="217.35000000000002"/>
    <n v="125.52000000000002"/>
  </r>
  <r>
    <s v="ORD-001910"/>
    <x v="191"/>
    <s v="SKU-0018"/>
    <n v="1"/>
    <n v="18.5"/>
    <n v="0.15"/>
    <n v="9.99"/>
    <x v="1"/>
    <x v="3"/>
    <s v="Small Business"/>
    <x v="0"/>
    <s v="CUST-1486"/>
    <s v="Portable Power Bank"/>
    <x v="0"/>
    <n v="7.75"/>
    <n v="18.5"/>
    <n v="18.5"/>
    <n v="2.7749999999999999"/>
    <n v="15.725"/>
    <n v="7.75"/>
    <n v="7.9749999999999996"/>
    <n v="15.725"/>
    <n v="7.9749999999999996"/>
  </r>
  <r>
    <s v="ORD-001992"/>
    <x v="191"/>
    <s v="SKU-0025"/>
    <n v="1"/>
    <n v="30.89"/>
    <n v="0.05"/>
    <n v="9.99"/>
    <x v="2"/>
    <x v="4"/>
    <s v="Corporate"/>
    <x v="0"/>
    <s v="CUST-1516"/>
    <s v="Yoga Mat"/>
    <x v="3"/>
    <n v="13.41"/>
    <n v="30.89"/>
    <n v="30.89"/>
    <n v="1.5445000000000002"/>
    <n v="29.345500000000001"/>
    <n v="13.41"/>
    <n v="15.935500000000001"/>
    <n v="29.345500000000001"/>
    <n v="15.935500000000001"/>
  </r>
  <r>
    <s v="ORD-002090"/>
    <x v="191"/>
    <s v="SKU-0040"/>
    <n v="5"/>
    <n v="30.05"/>
    <n v="0.1"/>
    <n v="0"/>
    <x v="1"/>
    <x v="2"/>
    <s v="Small Business"/>
    <x v="0"/>
    <s v="CUST-1598"/>
    <s v="Laptop Sleeve"/>
    <x v="4"/>
    <n v="17.329999999999998"/>
    <n v="30.05"/>
    <n v="150.25"/>
    <n v="15.025"/>
    <n v="135.22499999999999"/>
    <n v="86.649999999999991"/>
    <n v="48.575000000000003"/>
    <n v="135.22499999999999"/>
    <n v="48.575000000000003"/>
  </r>
  <r>
    <s v="ORD-002193"/>
    <x v="191"/>
    <s v="SKU-0008"/>
    <n v="2"/>
    <n v="30.29"/>
    <n v="0.05"/>
    <n v="4.99"/>
    <x v="1"/>
    <x v="1"/>
    <s v="Small Business"/>
    <x v="0"/>
    <s v="CUST-1418"/>
    <s v="LED Desk Lamp"/>
    <x v="1"/>
    <n v="13.1"/>
    <n v="30.29"/>
    <n v="60.58"/>
    <n v="3.0289999999999999"/>
    <n v="57.551000000000002"/>
    <n v="26.2"/>
    <n v="31.351000000000003"/>
    <n v="57.551000000000002"/>
    <n v="31.351000000000003"/>
  </r>
  <r>
    <s v="ORD-002463"/>
    <x v="191"/>
    <s v="SKU-0046"/>
    <n v="1"/>
    <n v="44.59"/>
    <n v="0.05"/>
    <n v="0"/>
    <x v="2"/>
    <x v="1"/>
    <s v="Small Business"/>
    <x v="0"/>
    <s v="CUST-1194"/>
    <s v="Desktop Calculator"/>
    <x v="4"/>
    <n v="19.489999999999998"/>
    <n v="44.59"/>
    <n v="44.59"/>
    <n v="2.2295000000000003"/>
    <n v="42.360500000000002"/>
    <n v="19.489999999999998"/>
    <n v="22.870500000000003"/>
    <n v="42.360500000000002"/>
    <n v="22.870500000000003"/>
  </r>
  <r>
    <s v="ORD-000748"/>
    <x v="192"/>
    <s v="SKU-0033"/>
    <n v="1"/>
    <n v="72.08"/>
    <n v="0"/>
    <n v="9.99"/>
    <x v="1"/>
    <x v="3"/>
    <s v="Consumer"/>
    <x v="0"/>
    <s v="CUST-1270"/>
    <s v="Training Cone Set"/>
    <x v="3"/>
    <n v="45"/>
    <n v="72.08"/>
    <n v="72.08"/>
    <n v="0"/>
    <n v="72.08"/>
    <n v="45"/>
    <n v="27.08"/>
    <n v="72.08"/>
    <n v="27.08"/>
  </r>
  <r>
    <s v="ORD-002066"/>
    <x v="192"/>
    <s v="SKU-0012"/>
    <n v="1"/>
    <n v="81.14"/>
    <n v="0.05"/>
    <n v="9.99"/>
    <x v="1"/>
    <x v="0"/>
    <s v="Consumer"/>
    <x v="0"/>
    <s v="CUST-1031"/>
    <s v="Portable Blender"/>
    <x v="1"/>
    <n v="34.53"/>
    <n v="81.14"/>
    <n v="81.14"/>
    <n v="4.0570000000000004"/>
    <n v="77.082999999999998"/>
    <n v="34.53"/>
    <n v="42.552999999999997"/>
    <n v="77.082999999999998"/>
    <n v="42.552999999999997"/>
  </r>
  <r>
    <s v="ORD-002185"/>
    <x v="192"/>
    <s v="SKU-0013"/>
    <n v="8"/>
    <n v="46.87"/>
    <n v="0"/>
    <n v="6.99"/>
    <x v="0"/>
    <x v="0"/>
    <s v="Corporate"/>
    <x v="0"/>
    <s v="CUST-1524"/>
    <s v="Wireless Earbuds"/>
    <x v="0"/>
    <n v="21.33"/>
    <n v="46.87"/>
    <n v="374.96"/>
    <n v="0"/>
    <n v="374.96"/>
    <n v="170.64"/>
    <n v="204.32"/>
    <n v="374.96"/>
    <n v="204.32"/>
  </r>
  <r>
    <s v="ORD-002455"/>
    <x v="192"/>
    <s v="SKU-0029"/>
    <n v="2"/>
    <n v="79.47"/>
    <n v="0"/>
    <n v="0"/>
    <x v="1"/>
    <x v="0"/>
    <s v="Corporate"/>
    <x v="0"/>
    <s v="CUST-1388"/>
    <s v="Adjustable Dumbbell"/>
    <x v="3"/>
    <n v="38"/>
    <n v="79.47"/>
    <n v="158.94"/>
    <n v="0"/>
    <n v="158.94"/>
    <n v="76"/>
    <n v="82.94"/>
    <n v="158.94"/>
    <n v="82.94"/>
  </r>
  <r>
    <s v="ORD-000296"/>
    <x v="193"/>
    <s v="SKU-0048"/>
    <n v="1"/>
    <n v="12.2"/>
    <n v="0"/>
    <n v="0"/>
    <x v="1"/>
    <x v="0"/>
    <s v="Small Business"/>
    <x v="0"/>
    <s v="CUST-1412"/>
    <s v="Index Card Pack"/>
    <x v="4"/>
    <n v="7.14"/>
    <n v="12.2"/>
    <n v="12.2"/>
    <n v="0"/>
    <n v="12.2"/>
    <n v="7.14"/>
    <n v="5.0599999999999996"/>
    <n v="12.2"/>
    <n v="5.0599999999999996"/>
  </r>
  <r>
    <s v="ORD-001325"/>
    <x v="193"/>
    <s v="SKU-0015"/>
    <n v="2"/>
    <n v="26.72"/>
    <n v="0"/>
    <n v="0"/>
    <x v="1"/>
    <x v="2"/>
    <s v="Corporate"/>
    <x v="0"/>
    <s v="CUST-1392"/>
    <s v="Bluetooth Speaker"/>
    <x v="0"/>
    <n v="14.4"/>
    <n v="26.72"/>
    <n v="53.44"/>
    <n v="0"/>
    <n v="53.44"/>
    <n v="28.8"/>
    <n v="24.639999999999997"/>
    <n v="53.44"/>
    <n v="24.639999999999997"/>
  </r>
  <r>
    <s v="ORD-001511"/>
    <x v="193"/>
    <s v="SKU-0006"/>
    <n v="2"/>
    <n v="47.77"/>
    <n v="0"/>
    <n v="0"/>
    <x v="1"/>
    <x v="0"/>
    <s v="Consumer"/>
    <x v="0"/>
    <s v="CUST-1477"/>
    <s v="Kitchen Scale"/>
    <x v="1"/>
    <n v="21.34"/>
    <n v="47.77"/>
    <n v="95.54"/>
    <n v="0"/>
    <n v="95.54"/>
    <n v="42.68"/>
    <n v="52.860000000000007"/>
    <n v="95.54"/>
    <n v="52.860000000000007"/>
  </r>
  <r>
    <s v="ORD-001990"/>
    <x v="193"/>
    <s v="SKU-0053"/>
    <n v="1"/>
    <n v="80.63"/>
    <n v="0.05"/>
    <n v="0"/>
    <x v="2"/>
    <x v="3"/>
    <s v="Consumer"/>
    <x v="0"/>
    <s v="CUST-1562"/>
    <s v="Reusable Lunch Bag"/>
    <x v="2"/>
    <n v="44.56"/>
    <n v="80.63"/>
    <n v="80.63"/>
    <n v="4.0315000000000003"/>
    <n v="76.598500000000001"/>
    <n v="44.56"/>
    <n v="32.038499999999999"/>
    <n v="76.598500000000001"/>
    <n v="32.038499999999999"/>
  </r>
  <r>
    <s v="ORD-000566"/>
    <x v="194"/>
    <s v="SKU-0045"/>
    <n v="4"/>
    <n v="24.86"/>
    <n v="0.15"/>
    <n v="0"/>
    <x v="2"/>
    <x v="1"/>
    <s v="Corporate"/>
    <x v="0"/>
    <s v="CUST-1453"/>
    <s v="Sticky Note Bundle"/>
    <x v="4"/>
    <n v="16.329999999999998"/>
    <n v="24.86"/>
    <n v="99.44"/>
    <n v="14.915999999999999"/>
    <n v="84.524000000000001"/>
    <n v="65.319999999999993"/>
    <n v="19.204000000000008"/>
    <n v="84.524000000000001"/>
    <n v="19.204000000000008"/>
  </r>
  <r>
    <s v="ORD-000985"/>
    <x v="194"/>
    <s v="SKU-0057"/>
    <n v="3"/>
    <n v="60.42"/>
    <n v="0"/>
    <n v="0"/>
    <x v="2"/>
    <x v="1"/>
    <s v="Corporate"/>
    <x v="0"/>
    <s v="CUST-1451"/>
    <s v="Crossbody Bag"/>
    <x v="2"/>
    <n v="25.69"/>
    <n v="60.42"/>
    <n v="181.26"/>
    <n v="0"/>
    <n v="181.26"/>
    <n v="77.070000000000007"/>
    <n v="104.18999999999998"/>
    <n v="181.26"/>
    <n v="104.18999999999998"/>
  </r>
  <r>
    <s v="ORD-002224"/>
    <x v="194"/>
    <s v="SKU-0016"/>
    <n v="3"/>
    <n v="17.66"/>
    <n v="0"/>
    <n v="0"/>
    <x v="1"/>
    <x v="1"/>
    <s v="Corporate"/>
    <x v="0"/>
    <s v="CUST-1278"/>
    <s v="Laptop Stand"/>
    <x v="0"/>
    <n v="11.93"/>
    <n v="17.66"/>
    <n v="52.980000000000004"/>
    <n v="0"/>
    <n v="52.980000000000004"/>
    <n v="35.79"/>
    <n v="17.190000000000005"/>
    <n v="52.980000000000004"/>
    <n v="17.190000000000005"/>
  </r>
  <r>
    <s v="ORD-000137"/>
    <x v="195"/>
    <s v="SKU-0019"/>
    <n v="1"/>
    <n v="29.49"/>
    <n v="0"/>
    <n v="9.99"/>
    <x v="0"/>
    <x v="1"/>
    <s v="Consumer"/>
    <x v="0"/>
    <s v="CUST-1397"/>
    <s v="Webcam HD"/>
    <x v="0"/>
    <n v="13.03"/>
    <n v="29.49"/>
    <n v="29.49"/>
    <n v="0"/>
    <n v="29.49"/>
    <n v="13.03"/>
    <n v="16.46"/>
    <n v="29.49"/>
    <n v="16.46"/>
  </r>
  <r>
    <s v="ORD-000468"/>
    <x v="195"/>
    <s v="SKU-0016"/>
    <n v="2"/>
    <n v="17.66"/>
    <n v="0"/>
    <n v="0"/>
    <x v="1"/>
    <x v="0"/>
    <s v="Corporate"/>
    <x v="0"/>
    <s v="CUST-1457"/>
    <s v="Laptop Stand"/>
    <x v="0"/>
    <n v="11.93"/>
    <n v="17.66"/>
    <n v="35.32"/>
    <n v="0"/>
    <n v="35.32"/>
    <n v="23.86"/>
    <n v="11.46"/>
    <n v="35.32"/>
    <n v="11.46"/>
  </r>
  <r>
    <s v="ORD-000571"/>
    <x v="195"/>
    <s v="SKU-0054"/>
    <n v="3"/>
    <n v="72.45"/>
    <n v="0"/>
    <n v="6.99"/>
    <x v="0"/>
    <x v="1"/>
    <s v="Small Business"/>
    <x v="0"/>
    <s v="CUST-1440"/>
    <s v="Travel Organizer"/>
    <x v="2"/>
    <n v="30.61"/>
    <n v="72.45"/>
    <n v="217.35000000000002"/>
    <n v="0"/>
    <n v="217.35000000000002"/>
    <n v="91.83"/>
    <n v="125.52000000000002"/>
    <n v="217.35000000000002"/>
    <n v="125.52000000000002"/>
  </r>
  <r>
    <s v="ORD-000994"/>
    <x v="195"/>
    <s v="SKU-0016"/>
    <n v="1"/>
    <n v="17.66"/>
    <n v="0.1"/>
    <n v="0"/>
    <x v="1"/>
    <x v="0"/>
    <s v="Corporate"/>
    <x v="0"/>
    <s v="CUST-1482"/>
    <s v="Laptop Stand"/>
    <x v="0"/>
    <n v="11.93"/>
    <n v="17.66"/>
    <n v="17.66"/>
    <n v="1.766"/>
    <n v="15.894"/>
    <n v="11.93"/>
    <n v="3.9640000000000004"/>
    <n v="15.894"/>
    <n v="3.9640000000000004"/>
  </r>
  <r>
    <s v="ORD-001030"/>
    <x v="195"/>
    <s v="SKU-0011"/>
    <n v="3"/>
    <n v="49.34"/>
    <n v="0.05"/>
    <n v="0"/>
    <x v="2"/>
    <x v="2"/>
    <s v="Consumer"/>
    <x v="0"/>
    <s v="CUST-1036"/>
    <s v="French Press"/>
    <x v="1"/>
    <n v="24.06"/>
    <n v="49.34"/>
    <n v="148.02000000000001"/>
    <n v="7.4010000000000007"/>
    <n v="140.619"/>
    <n v="72.179999999999993"/>
    <n v="68.439000000000007"/>
    <n v="140.619"/>
    <n v="68.439000000000007"/>
  </r>
  <r>
    <s v="ORD-001148"/>
    <x v="195"/>
    <s v="SKU-0040"/>
    <n v="3"/>
    <n v="30.05"/>
    <n v="0"/>
    <n v="0"/>
    <x v="1"/>
    <x v="4"/>
    <s v="Corporate"/>
    <x v="0"/>
    <s v="CUST-1162"/>
    <s v="Laptop Sleeve"/>
    <x v="4"/>
    <n v="17.329999999999998"/>
    <n v="30.05"/>
    <n v="90.15"/>
    <n v="0"/>
    <n v="90.15"/>
    <n v="51.989999999999995"/>
    <n v="38.160000000000011"/>
    <n v="90.15"/>
    <n v="38.160000000000011"/>
  </r>
  <r>
    <s v="ORD-001175"/>
    <x v="195"/>
    <s v="SKU-0025"/>
    <n v="4"/>
    <n v="30.89"/>
    <n v="0"/>
    <n v="0"/>
    <x v="2"/>
    <x v="4"/>
    <s v="Consumer"/>
    <x v="0"/>
    <s v="CUST-1438"/>
    <s v="Yoga Mat"/>
    <x v="3"/>
    <n v="13.41"/>
    <n v="30.89"/>
    <n v="123.56"/>
    <n v="0"/>
    <n v="123.56"/>
    <n v="53.64"/>
    <n v="69.92"/>
    <n v="123.56"/>
    <n v="69.92"/>
  </r>
  <r>
    <s v="ORD-001337"/>
    <x v="195"/>
    <s v="SKU-0056"/>
    <n v="5"/>
    <n v="77.760000000000005"/>
    <n v="0.1"/>
    <n v="6.99"/>
    <x v="2"/>
    <x v="0"/>
    <s v="Corporate"/>
    <x v="0"/>
    <s v="CUST-1204"/>
    <s v="Keychain Set"/>
    <x v="2"/>
    <n v="44.67"/>
    <n v="77.760000000000005"/>
    <n v="388.8"/>
    <n v="38.880000000000003"/>
    <n v="349.92"/>
    <n v="223.35000000000002"/>
    <n v="126.57"/>
    <n v="349.92"/>
    <n v="126.57"/>
  </r>
  <r>
    <s v="ORD-002291"/>
    <x v="195"/>
    <s v="SKU-0060"/>
    <n v="4"/>
    <n v="54.93"/>
    <n v="0.1"/>
    <n v="9.99"/>
    <x v="2"/>
    <x v="0"/>
    <s v="Corporate"/>
    <x v="0"/>
    <s v="CUST-1297"/>
    <s v="Luggage Tag Set"/>
    <x v="2"/>
    <n v="31.07"/>
    <n v="54.93"/>
    <n v="219.72"/>
    <n v="21.972000000000001"/>
    <n v="197.74799999999999"/>
    <n v="124.28"/>
    <n v="73.467999999999989"/>
    <n v="197.74799999999999"/>
    <n v="73.467999999999989"/>
  </r>
  <r>
    <s v="ORD-001036"/>
    <x v="196"/>
    <s v="SKU-0038"/>
    <n v="3"/>
    <n v="100.1"/>
    <n v="0"/>
    <n v="0"/>
    <x v="0"/>
    <x v="1"/>
    <s v="Corporate"/>
    <x v="0"/>
    <s v="CUST-1286"/>
    <s v="Gel Pen Set"/>
    <x v="4"/>
    <n v="41.96"/>
    <n v="100.1"/>
    <n v="300.29999999999995"/>
    <n v="0"/>
    <n v="300.29999999999995"/>
    <n v="125.88"/>
    <n v="174.41999999999996"/>
    <n v="300.29999999999995"/>
    <n v="174.41999999999996"/>
  </r>
  <r>
    <s v="ORD-001092"/>
    <x v="196"/>
    <s v="SKU-0039"/>
    <n v="2"/>
    <n v="12.74"/>
    <n v="0.05"/>
    <n v="0"/>
    <x v="0"/>
    <x v="3"/>
    <s v="Corporate"/>
    <x v="0"/>
    <s v="CUST-1507"/>
    <s v="Desk Organizer"/>
    <x v="4"/>
    <n v="5.81"/>
    <n v="12.74"/>
    <n v="25.48"/>
    <n v="1.274"/>
    <n v="24.206"/>
    <n v="11.62"/>
    <n v="12.586"/>
    <n v="24.206"/>
    <n v="12.586"/>
  </r>
  <r>
    <s v="ORD-001196"/>
    <x v="196"/>
    <s v="SKU-0041"/>
    <n v="4"/>
    <n v="76.3"/>
    <n v="0"/>
    <n v="4.99"/>
    <x v="1"/>
    <x v="3"/>
    <s v="Corporate"/>
    <x v="0"/>
    <s v="CUST-1494"/>
    <s v="Whiteboard Planner"/>
    <x v="4"/>
    <n v="33.700000000000003"/>
    <n v="76.3"/>
    <n v="305.2"/>
    <n v="0"/>
    <n v="305.2"/>
    <n v="134.80000000000001"/>
    <n v="170.39999999999998"/>
    <n v="305.2"/>
    <n v="170.39999999999998"/>
  </r>
  <r>
    <s v="ORD-001458"/>
    <x v="196"/>
    <s v="SKU-0016"/>
    <n v="1"/>
    <n v="17.66"/>
    <n v="0.05"/>
    <n v="4.99"/>
    <x v="0"/>
    <x v="0"/>
    <s v="Corporate"/>
    <x v="0"/>
    <s v="CUST-1186"/>
    <s v="Laptop Stand"/>
    <x v="0"/>
    <n v="11.93"/>
    <n v="17.66"/>
    <n v="17.66"/>
    <n v="0.88300000000000001"/>
    <n v="16.777000000000001"/>
    <n v="11.93"/>
    <n v="4.8470000000000013"/>
    <n v="16.777000000000001"/>
    <n v="4.8470000000000013"/>
  </r>
  <r>
    <s v="ORD-001747"/>
    <x v="196"/>
    <s v="SKU-0002"/>
    <n v="1"/>
    <n v="73.180000000000007"/>
    <n v="0.2"/>
    <n v="0"/>
    <x v="2"/>
    <x v="1"/>
    <s v="Corporate"/>
    <x v="0"/>
    <s v="CUST-1281"/>
    <s v="Insulated Water Bottle"/>
    <x v="1"/>
    <n v="37"/>
    <n v="73.180000000000007"/>
    <n v="73.180000000000007"/>
    <n v="14.636000000000003"/>
    <n v="58.544000000000004"/>
    <n v="37"/>
    <n v="21.544000000000004"/>
    <n v="58.544000000000004"/>
    <n v="21.544000000000004"/>
  </r>
  <r>
    <s v="ORD-001865"/>
    <x v="196"/>
    <s v="SKU-0029"/>
    <n v="4"/>
    <n v="79.47"/>
    <n v="0.05"/>
    <n v="0"/>
    <x v="0"/>
    <x v="0"/>
    <s v="Small Business"/>
    <x v="1"/>
    <s v="CUST-1143"/>
    <s v="Adjustable Dumbbell"/>
    <x v="3"/>
    <n v="38"/>
    <n v="79.47"/>
    <n v="317.88"/>
    <n v="15.894"/>
    <n v="301.98599999999999"/>
    <n v="152"/>
    <n v="149.98599999999999"/>
    <n v="0"/>
    <n v="0"/>
  </r>
  <r>
    <s v="ORD-002458"/>
    <x v="196"/>
    <s v="SKU-0028"/>
    <n v="2"/>
    <n v="29.71"/>
    <n v="0"/>
    <n v="6.99"/>
    <x v="0"/>
    <x v="3"/>
    <s v="Small Business"/>
    <x v="0"/>
    <s v="CUST-1305"/>
    <s v="Jump Rope"/>
    <x v="3"/>
    <n v="17.55"/>
    <n v="29.71"/>
    <n v="59.42"/>
    <n v="0"/>
    <n v="59.42"/>
    <n v="35.1"/>
    <n v="24.32"/>
    <n v="59.42"/>
    <n v="24.32"/>
  </r>
  <r>
    <s v="ORD-001088"/>
    <x v="197"/>
    <s v="SKU-0040"/>
    <n v="3"/>
    <n v="30.05"/>
    <n v="0.1"/>
    <n v="0"/>
    <x v="2"/>
    <x v="0"/>
    <s v="Small Business"/>
    <x v="0"/>
    <s v="CUST-1217"/>
    <s v="Laptop Sleeve"/>
    <x v="4"/>
    <n v="17.329999999999998"/>
    <n v="30.05"/>
    <n v="90.15"/>
    <n v="9.0150000000000006"/>
    <n v="81.135000000000005"/>
    <n v="51.989999999999995"/>
    <n v="29.14500000000001"/>
    <n v="81.135000000000005"/>
    <n v="29.14500000000001"/>
  </r>
  <r>
    <s v="ORD-001336"/>
    <x v="197"/>
    <s v="SKU-0012"/>
    <n v="1"/>
    <n v="81.14"/>
    <n v="0"/>
    <n v="4.99"/>
    <x v="2"/>
    <x v="1"/>
    <s v="Corporate"/>
    <x v="0"/>
    <s v="CUST-1406"/>
    <s v="Portable Blender"/>
    <x v="1"/>
    <n v="34.53"/>
    <n v="81.14"/>
    <n v="81.14"/>
    <n v="0"/>
    <n v="81.14"/>
    <n v="34.53"/>
    <n v="46.61"/>
    <n v="81.14"/>
    <n v="46.61"/>
  </r>
  <r>
    <s v="ORD-001409"/>
    <x v="197"/>
    <s v="SKU-0033"/>
    <n v="8"/>
    <n v="72.08"/>
    <n v="0.1"/>
    <n v="6.99"/>
    <x v="1"/>
    <x v="0"/>
    <s v="Small Business"/>
    <x v="0"/>
    <s v="CUST-1472"/>
    <s v="Training Cone Set"/>
    <x v="3"/>
    <n v="45"/>
    <n v="72.08"/>
    <n v="576.64"/>
    <n v="57.664000000000001"/>
    <n v="518.976"/>
    <n v="360"/>
    <n v="158.976"/>
    <n v="518.976"/>
    <n v="158.976"/>
  </r>
  <r>
    <s v="ORD-001542"/>
    <x v="197"/>
    <s v="SKU-0027"/>
    <n v="1"/>
    <n v="33.65"/>
    <n v="0.15"/>
    <n v="9.99"/>
    <x v="1"/>
    <x v="4"/>
    <s v="Corporate"/>
    <x v="0"/>
    <s v="CUST-1083"/>
    <s v="Foam Roller"/>
    <x v="3"/>
    <n v="17.22"/>
    <n v="33.65"/>
    <n v="33.65"/>
    <n v="5.0474999999999994"/>
    <n v="28.602499999999999"/>
    <n v="17.22"/>
    <n v="11.3825"/>
    <n v="28.602499999999999"/>
    <n v="11.3825"/>
  </r>
  <r>
    <s v="ORD-001776"/>
    <x v="197"/>
    <s v="SKU-0043"/>
    <n v="2"/>
    <n v="39.21"/>
    <n v="0"/>
    <n v="9.99"/>
    <x v="2"/>
    <x v="2"/>
    <s v="Small Business"/>
    <x v="0"/>
    <s v="CUST-1148"/>
    <s v="Ergonomic Wrist Rest"/>
    <x v="4"/>
    <n v="19.66"/>
    <n v="39.21"/>
    <n v="78.42"/>
    <n v="0"/>
    <n v="78.42"/>
    <n v="39.32"/>
    <n v="39.1"/>
    <n v="78.42"/>
    <n v="39.1"/>
  </r>
  <r>
    <s v="ORD-001874"/>
    <x v="197"/>
    <s v="SKU-0056"/>
    <n v="1"/>
    <n v="77.760000000000005"/>
    <n v="0"/>
    <n v="6.99"/>
    <x v="1"/>
    <x v="2"/>
    <s v="Consumer"/>
    <x v="0"/>
    <s v="CUST-1215"/>
    <s v="Keychain Set"/>
    <x v="2"/>
    <n v="44.67"/>
    <n v="77.760000000000005"/>
    <n v="77.760000000000005"/>
    <n v="0"/>
    <n v="77.760000000000005"/>
    <n v="44.67"/>
    <n v="33.090000000000003"/>
    <n v="77.760000000000005"/>
    <n v="33.090000000000003"/>
  </r>
  <r>
    <s v="ORD-001897"/>
    <x v="197"/>
    <s v="SKU-0037"/>
    <n v="1"/>
    <n v="25.18"/>
    <n v="0"/>
    <n v="9.99"/>
    <x v="2"/>
    <x v="0"/>
    <s v="Consumer"/>
    <x v="0"/>
    <s v="CUST-1268"/>
    <s v="Notebook 3-Pack"/>
    <x v="4"/>
    <n v="13.85"/>
    <n v="25.18"/>
    <n v="25.18"/>
    <n v="0"/>
    <n v="25.18"/>
    <n v="13.85"/>
    <n v="11.33"/>
    <n v="25.18"/>
    <n v="11.33"/>
  </r>
  <r>
    <s v="ORD-002430"/>
    <x v="197"/>
    <s v="SKU-0041"/>
    <n v="1"/>
    <n v="76.3"/>
    <n v="0"/>
    <n v="4.99"/>
    <x v="1"/>
    <x v="0"/>
    <s v="Small Business"/>
    <x v="0"/>
    <s v="CUST-1292"/>
    <s v="Whiteboard Planner"/>
    <x v="4"/>
    <n v="33.700000000000003"/>
    <n v="76.3"/>
    <n v="76.3"/>
    <n v="0"/>
    <n v="76.3"/>
    <n v="33.700000000000003"/>
    <n v="42.599999999999994"/>
    <n v="76.3"/>
    <n v="42.599999999999994"/>
  </r>
  <r>
    <s v="ORD-000074"/>
    <x v="198"/>
    <s v="SKU-0021"/>
    <n v="1"/>
    <n v="23.94"/>
    <n v="0"/>
    <n v="0"/>
    <x v="1"/>
    <x v="4"/>
    <s v="Small Business"/>
    <x v="0"/>
    <s v="CUST-1243"/>
    <s v="Smart Plug 2-Pack"/>
    <x v="0"/>
    <n v="13.98"/>
    <n v="23.94"/>
    <n v="23.94"/>
    <n v="0"/>
    <n v="23.94"/>
    <n v="13.98"/>
    <n v="9.9600000000000009"/>
    <n v="23.94"/>
    <n v="9.9600000000000009"/>
  </r>
  <r>
    <s v="ORD-000541"/>
    <x v="198"/>
    <s v="SKU-0060"/>
    <n v="2"/>
    <n v="54.93"/>
    <n v="0"/>
    <n v="9.99"/>
    <x v="0"/>
    <x v="2"/>
    <s v="Small Business"/>
    <x v="0"/>
    <s v="CUST-1259"/>
    <s v="Luggage Tag Set"/>
    <x v="2"/>
    <n v="31.07"/>
    <n v="54.93"/>
    <n v="109.86"/>
    <n v="0"/>
    <n v="109.86"/>
    <n v="62.14"/>
    <n v="47.72"/>
    <n v="109.86"/>
    <n v="47.72"/>
  </r>
  <r>
    <s v="ORD-000781"/>
    <x v="198"/>
    <s v="SKU-0050"/>
    <n v="2"/>
    <n v="39.19"/>
    <n v="0"/>
    <n v="0"/>
    <x v="1"/>
    <x v="2"/>
    <s v="Consumer"/>
    <x v="0"/>
    <s v="CUST-1214"/>
    <s v="Travel Backpack"/>
    <x v="2"/>
    <n v="18.54"/>
    <n v="39.19"/>
    <n v="78.38"/>
    <n v="0"/>
    <n v="78.38"/>
    <n v="37.08"/>
    <n v="41.3"/>
    <n v="78.38"/>
    <n v="41.3"/>
  </r>
  <r>
    <s v="ORD-000826"/>
    <x v="198"/>
    <s v="SKU-0029"/>
    <n v="1"/>
    <n v="79.47"/>
    <n v="0.15"/>
    <n v="9.99"/>
    <x v="2"/>
    <x v="4"/>
    <s v="Small Business"/>
    <x v="0"/>
    <s v="CUST-1068"/>
    <s v="Adjustable Dumbbell"/>
    <x v="3"/>
    <n v="38"/>
    <n v="79.47"/>
    <n v="79.47"/>
    <n v="11.920499999999999"/>
    <n v="67.549499999999995"/>
    <n v="38"/>
    <n v="29.549499999999995"/>
    <n v="67.549499999999995"/>
    <n v="29.549499999999995"/>
  </r>
  <r>
    <s v="ORD-001112"/>
    <x v="198"/>
    <s v="SKU-0004"/>
    <n v="3"/>
    <n v="23.84"/>
    <n v="0.15"/>
    <n v="4.99"/>
    <x v="0"/>
    <x v="3"/>
    <s v="Small Business"/>
    <x v="1"/>
    <s v="CUST-1183"/>
    <s v="Bamboo Cutting Board"/>
    <x v="1"/>
    <n v="11.55"/>
    <n v="23.84"/>
    <n v="71.52"/>
    <n v="10.728"/>
    <n v="60.791999999999994"/>
    <n v="34.650000000000006"/>
    <n v="26.141999999999989"/>
    <n v="0"/>
    <n v="0"/>
  </r>
  <r>
    <s v="ORD-001737"/>
    <x v="198"/>
    <s v="SKU-0021"/>
    <n v="1"/>
    <n v="23.94"/>
    <n v="0.15"/>
    <n v="4.99"/>
    <x v="0"/>
    <x v="1"/>
    <s v="Small Business"/>
    <x v="0"/>
    <s v="CUST-1131"/>
    <s v="Smart Plug 2-Pack"/>
    <x v="0"/>
    <n v="13.98"/>
    <n v="23.94"/>
    <n v="23.94"/>
    <n v="3.5910000000000002"/>
    <n v="20.349"/>
    <n v="13.98"/>
    <n v="6.3689999999999998"/>
    <n v="20.349"/>
    <n v="6.3689999999999998"/>
  </r>
  <r>
    <s v="ORD-000433"/>
    <x v="199"/>
    <s v="SKU-0034"/>
    <n v="2"/>
    <n v="53.25"/>
    <n v="0.05"/>
    <n v="0"/>
    <x v="0"/>
    <x v="4"/>
    <s v="Consumer"/>
    <x v="0"/>
    <s v="CUST-1494"/>
    <s v="Gym Duffel Bag"/>
    <x v="3"/>
    <n v="22.11"/>
    <n v="53.25"/>
    <n v="106.5"/>
    <n v="5.3250000000000002"/>
    <n v="101.175"/>
    <n v="44.22"/>
    <n v="56.954999999999998"/>
    <n v="101.175"/>
    <n v="56.954999999999998"/>
  </r>
  <r>
    <s v="ORD-000762"/>
    <x v="199"/>
    <s v="SKU-0002"/>
    <n v="2"/>
    <n v="73.180000000000007"/>
    <n v="0.15"/>
    <n v="9.99"/>
    <x v="2"/>
    <x v="4"/>
    <s v="Corporate"/>
    <x v="0"/>
    <s v="CUST-1229"/>
    <s v="Insulated Water Bottle"/>
    <x v="1"/>
    <n v="37"/>
    <n v="73.180000000000007"/>
    <n v="146.36000000000001"/>
    <n v="21.954000000000001"/>
    <n v="124.40600000000001"/>
    <n v="74"/>
    <n v="50.406000000000006"/>
    <n v="124.40600000000001"/>
    <n v="50.406000000000006"/>
  </r>
  <r>
    <s v="ORD-000819"/>
    <x v="199"/>
    <s v="SKU-0032"/>
    <n v="1"/>
    <n v="10.18"/>
    <n v="0.1"/>
    <n v="0"/>
    <x v="1"/>
    <x v="3"/>
    <s v="Consumer"/>
    <x v="0"/>
    <s v="CUST-1430"/>
    <s v="Kettlebell 15 lb"/>
    <x v="3"/>
    <n v="4.42"/>
    <n v="10.18"/>
    <n v="10.18"/>
    <n v="1.018"/>
    <n v="9.161999999999999"/>
    <n v="4.42"/>
    <n v="4.7419999999999991"/>
    <n v="9.161999999999999"/>
    <n v="4.7419999999999991"/>
  </r>
  <r>
    <s v="ORD-001396"/>
    <x v="199"/>
    <s v="SKU-0029"/>
    <n v="3"/>
    <n v="79.47"/>
    <n v="0"/>
    <n v="0"/>
    <x v="1"/>
    <x v="4"/>
    <s v="Corporate"/>
    <x v="0"/>
    <s v="CUST-1437"/>
    <s v="Adjustable Dumbbell"/>
    <x v="3"/>
    <n v="38"/>
    <n v="79.47"/>
    <n v="238.41"/>
    <n v="0"/>
    <n v="238.41"/>
    <n v="114"/>
    <n v="124.41"/>
    <n v="238.41"/>
    <n v="124.41"/>
  </r>
  <r>
    <s v="ORD-001565"/>
    <x v="199"/>
    <s v="SKU-0025"/>
    <n v="5"/>
    <n v="30.89"/>
    <n v="0"/>
    <n v="0"/>
    <x v="2"/>
    <x v="1"/>
    <s v="Consumer"/>
    <x v="0"/>
    <s v="CUST-1535"/>
    <s v="Yoga Mat"/>
    <x v="3"/>
    <n v="13.41"/>
    <n v="30.89"/>
    <n v="154.44999999999999"/>
    <n v="0"/>
    <n v="154.44999999999999"/>
    <n v="67.05"/>
    <n v="87.399999999999991"/>
    <n v="154.44999999999999"/>
    <n v="87.399999999999991"/>
  </r>
  <r>
    <s v="ORD-001892"/>
    <x v="199"/>
    <s v="SKU-0039"/>
    <n v="1"/>
    <n v="12.74"/>
    <n v="0.15"/>
    <n v="9.99"/>
    <x v="1"/>
    <x v="2"/>
    <s v="Corporate"/>
    <x v="0"/>
    <s v="CUST-1531"/>
    <s v="Desk Organizer"/>
    <x v="4"/>
    <n v="5.81"/>
    <n v="12.74"/>
    <n v="12.74"/>
    <n v="1.911"/>
    <n v="10.829000000000001"/>
    <n v="5.81"/>
    <n v="5.019000000000001"/>
    <n v="10.829000000000001"/>
    <n v="5.019000000000001"/>
  </r>
  <r>
    <s v="ORD-000033"/>
    <x v="200"/>
    <s v="SKU-0036"/>
    <n v="2"/>
    <n v="56"/>
    <n v="0"/>
    <n v="0"/>
    <x v="2"/>
    <x v="2"/>
    <s v="Consumer"/>
    <x v="0"/>
    <s v="CUST-1594"/>
    <s v="Stretching Strap"/>
    <x v="3"/>
    <n v="37.14"/>
    <n v="56"/>
    <n v="112"/>
    <n v="0"/>
    <n v="112"/>
    <n v="74.28"/>
    <n v="37.72"/>
    <n v="112"/>
    <n v="37.72"/>
  </r>
  <r>
    <s v="ORD-000674"/>
    <x v="200"/>
    <s v="SKU-0051"/>
    <n v="1"/>
    <n v="50.46"/>
    <n v="0"/>
    <n v="0"/>
    <x v="0"/>
    <x v="0"/>
    <s v="Corporate"/>
    <x v="0"/>
    <s v="CUST-1440"/>
    <s v="Compact Umbrella"/>
    <x v="2"/>
    <n v="23.03"/>
    <n v="50.46"/>
    <n v="50.46"/>
    <n v="0"/>
    <n v="50.46"/>
    <n v="23.03"/>
    <n v="27.43"/>
    <n v="50.46"/>
    <n v="27.43"/>
  </r>
  <r>
    <s v="ORD-001014"/>
    <x v="200"/>
    <s v="SKU-0037"/>
    <n v="1"/>
    <n v="25.18"/>
    <n v="0"/>
    <n v="9.99"/>
    <x v="0"/>
    <x v="4"/>
    <s v="Small Business"/>
    <x v="0"/>
    <s v="CUST-1527"/>
    <s v="Notebook 3-Pack"/>
    <x v="4"/>
    <n v="13.85"/>
    <n v="25.18"/>
    <n v="25.18"/>
    <n v="0"/>
    <n v="25.18"/>
    <n v="13.85"/>
    <n v="11.33"/>
    <n v="25.18"/>
    <n v="11.33"/>
  </r>
  <r>
    <s v="ORD-001019"/>
    <x v="200"/>
    <s v="SKU-0049"/>
    <n v="2"/>
    <n v="93.35"/>
    <n v="0.05"/>
    <n v="0"/>
    <x v="0"/>
    <x v="4"/>
    <s v="Consumer"/>
    <x v="0"/>
    <s v="CUST-1434"/>
    <s v="Canvas Tote Bag"/>
    <x v="2"/>
    <n v="39.76"/>
    <n v="93.35"/>
    <n v="186.7"/>
    <n v="9.3349999999999991"/>
    <n v="177.36499999999998"/>
    <n v="79.52"/>
    <n v="97.844999999999985"/>
    <n v="177.36499999999998"/>
    <n v="97.844999999999985"/>
  </r>
  <r>
    <s v="ORD-001096"/>
    <x v="200"/>
    <s v="SKU-0039"/>
    <n v="1"/>
    <n v="12.74"/>
    <n v="0"/>
    <n v="0"/>
    <x v="2"/>
    <x v="1"/>
    <s v="Small Business"/>
    <x v="0"/>
    <s v="CUST-1171"/>
    <s v="Desk Organizer"/>
    <x v="4"/>
    <n v="5.81"/>
    <n v="12.74"/>
    <n v="12.74"/>
    <n v="0"/>
    <n v="12.74"/>
    <n v="5.81"/>
    <n v="6.9300000000000006"/>
    <n v="12.74"/>
    <n v="6.9300000000000006"/>
  </r>
  <r>
    <s v="ORD-002295"/>
    <x v="200"/>
    <s v="SKU-0032"/>
    <n v="2"/>
    <n v="10.18"/>
    <n v="0.05"/>
    <n v="0"/>
    <x v="1"/>
    <x v="1"/>
    <s v="Small Business"/>
    <x v="0"/>
    <s v="CUST-1535"/>
    <s v="Kettlebell 15 lb"/>
    <x v="3"/>
    <n v="4.42"/>
    <n v="10.18"/>
    <n v="20.36"/>
    <n v="1.018"/>
    <n v="19.341999999999999"/>
    <n v="8.84"/>
    <n v="10.501999999999999"/>
    <n v="19.341999999999999"/>
    <n v="10.501999999999999"/>
  </r>
  <r>
    <s v="ORD-000027"/>
    <x v="201"/>
    <s v="SKU-0023"/>
    <n v="1"/>
    <n v="48.12"/>
    <n v="0.15"/>
    <n v="0"/>
    <x v="2"/>
    <x v="3"/>
    <s v="Corporate"/>
    <x v="0"/>
    <s v="CUST-1234"/>
    <s v="Mini Projector"/>
    <x v="0"/>
    <n v="23.26"/>
    <n v="48.12"/>
    <n v="48.12"/>
    <n v="7.2179999999999991"/>
    <n v="40.902000000000001"/>
    <n v="23.26"/>
    <n v="17.641999999999999"/>
    <n v="40.902000000000001"/>
    <n v="17.641999999999999"/>
  </r>
  <r>
    <s v="ORD-000185"/>
    <x v="201"/>
    <s v="SKU-0012"/>
    <n v="4"/>
    <n v="81.14"/>
    <n v="0.05"/>
    <n v="0"/>
    <x v="1"/>
    <x v="2"/>
    <s v="Small Business"/>
    <x v="0"/>
    <s v="CUST-1031"/>
    <s v="Portable Blender"/>
    <x v="1"/>
    <n v="34.53"/>
    <n v="81.14"/>
    <n v="324.56"/>
    <n v="16.228000000000002"/>
    <n v="308.33199999999999"/>
    <n v="138.12"/>
    <n v="170.21199999999999"/>
    <n v="308.33199999999999"/>
    <n v="170.21199999999999"/>
  </r>
  <r>
    <s v="ORD-000488"/>
    <x v="201"/>
    <s v="SKU-0042"/>
    <n v="2"/>
    <n v="50.17"/>
    <n v="0.05"/>
    <n v="4.99"/>
    <x v="0"/>
    <x v="2"/>
    <s v="Consumer"/>
    <x v="0"/>
    <s v="CUST-1257"/>
    <s v="Document Folder Set"/>
    <x v="4"/>
    <n v="28.8"/>
    <n v="50.17"/>
    <n v="100.34"/>
    <n v="5.0170000000000003"/>
    <n v="95.323000000000008"/>
    <n v="57.6"/>
    <n v="37.723000000000006"/>
    <n v="95.323000000000008"/>
    <n v="37.723000000000006"/>
  </r>
  <r>
    <s v="ORD-001226"/>
    <x v="201"/>
    <s v="SKU-0017"/>
    <n v="6"/>
    <n v="47.38"/>
    <n v="0"/>
    <n v="0"/>
    <x v="0"/>
    <x v="3"/>
    <s v="Corporate"/>
    <x v="0"/>
    <s v="CUST-1441"/>
    <s v="Wireless Mouse"/>
    <x v="0"/>
    <n v="31.21"/>
    <n v="47.38"/>
    <n v="284.28000000000003"/>
    <n v="0"/>
    <n v="284.28000000000003"/>
    <n v="187.26"/>
    <n v="97.020000000000039"/>
    <n v="284.28000000000003"/>
    <n v="97.020000000000039"/>
  </r>
  <r>
    <s v="ORD-001552"/>
    <x v="201"/>
    <s v="SKU-0032"/>
    <n v="1"/>
    <n v="10.18"/>
    <n v="0"/>
    <n v="0"/>
    <x v="1"/>
    <x v="1"/>
    <s v="Consumer"/>
    <x v="0"/>
    <s v="CUST-1221"/>
    <s v="Kettlebell 15 lb"/>
    <x v="3"/>
    <n v="4.42"/>
    <n v="10.18"/>
    <n v="10.18"/>
    <n v="0"/>
    <n v="10.18"/>
    <n v="4.42"/>
    <n v="5.76"/>
    <n v="10.18"/>
    <n v="5.76"/>
  </r>
  <r>
    <s v="ORD-001691"/>
    <x v="201"/>
    <s v="SKU-0038"/>
    <n v="2"/>
    <n v="100.1"/>
    <n v="0"/>
    <n v="4.99"/>
    <x v="2"/>
    <x v="3"/>
    <s v="Corporate"/>
    <x v="0"/>
    <s v="CUST-1033"/>
    <s v="Gel Pen Set"/>
    <x v="4"/>
    <n v="41.96"/>
    <n v="100.1"/>
    <n v="200.2"/>
    <n v="0"/>
    <n v="200.2"/>
    <n v="83.92"/>
    <n v="116.27999999999999"/>
    <n v="200.2"/>
    <n v="116.27999999999999"/>
  </r>
  <r>
    <s v="ORD-001953"/>
    <x v="201"/>
    <s v="SKU-0017"/>
    <n v="2"/>
    <n v="47.38"/>
    <n v="0"/>
    <n v="6.99"/>
    <x v="1"/>
    <x v="2"/>
    <s v="Small Business"/>
    <x v="0"/>
    <s v="CUST-1112"/>
    <s v="Wireless Mouse"/>
    <x v="0"/>
    <n v="31.21"/>
    <n v="47.38"/>
    <n v="94.76"/>
    <n v="0"/>
    <n v="94.76"/>
    <n v="62.42"/>
    <n v="32.340000000000003"/>
    <n v="94.76"/>
    <n v="32.340000000000003"/>
  </r>
  <r>
    <s v="ORD-002110"/>
    <x v="201"/>
    <s v="SKU-0019"/>
    <n v="2"/>
    <n v="29.49"/>
    <n v="0.15"/>
    <n v="9.99"/>
    <x v="2"/>
    <x v="3"/>
    <s v="Consumer"/>
    <x v="0"/>
    <s v="CUST-1177"/>
    <s v="Webcam HD"/>
    <x v="0"/>
    <n v="13.03"/>
    <n v="29.49"/>
    <n v="58.98"/>
    <n v="8.8469999999999995"/>
    <n v="50.132999999999996"/>
    <n v="26.06"/>
    <n v="24.072999999999997"/>
    <n v="50.132999999999996"/>
    <n v="24.072999999999997"/>
  </r>
  <r>
    <s v="ORD-002216"/>
    <x v="201"/>
    <s v="SKU-0009"/>
    <n v="1"/>
    <n v="79.31"/>
    <n v="0"/>
    <n v="9.99"/>
    <x v="1"/>
    <x v="1"/>
    <s v="Corporate"/>
    <x v="0"/>
    <s v="CUST-1445"/>
    <s v="Storage Bin Set"/>
    <x v="1"/>
    <n v="36.44"/>
    <n v="79.31"/>
    <n v="79.31"/>
    <n v="0"/>
    <n v="79.31"/>
    <n v="36.44"/>
    <n v="42.870000000000005"/>
    <n v="79.31"/>
    <n v="42.870000000000005"/>
  </r>
  <r>
    <s v="ORD-002222"/>
    <x v="201"/>
    <s v="SKU-0057"/>
    <n v="4"/>
    <n v="60.42"/>
    <n v="0"/>
    <n v="4.99"/>
    <x v="1"/>
    <x v="0"/>
    <s v="Corporate"/>
    <x v="0"/>
    <s v="CUST-1342"/>
    <s v="Crossbody Bag"/>
    <x v="2"/>
    <n v="25.69"/>
    <n v="60.42"/>
    <n v="241.68"/>
    <n v="0"/>
    <n v="241.68"/>
    <n v="102.76"/>
    <n v="138.92000000000002"/>
    <n v="241.68"/>
    <n v="138.92000000000002"/>
  </r>
  <r>
    <s v="ORD-000171"/>
    <x v="202"/>
    <s v="SKU-0042"/>
    <n v="3"/>
    <n v="50.17"/>
    <n v="0"/>
    <n v="0"/>
    <x v="2"/>
    <x v="0"/>
    <s v="Corporate"/>
    <x v="0"/>
    <s v="CUST-1325"/>
    <s v="Document Folder Set"/>
    <x v="4"/>
    <n v="28.8"/>
    <n v="50.17"/>
    <n v="150.51"/>
    <n v="0"/>
    <n v="150.51"/>
    <n v="86.4"/>
    <n v="64.109999999999985"/>
    <n v="150.51"/>
    <n v="64.109999999999985"/>
  </r>
  <r>
    <s v="ORD-000648"/>
    <x v="202"/>
    <s v="SKU-0009"/>
    <n v="1"/>
    <n v="79.31"/>
    <n v="0"/>
    <n v="6.99"/>
    <x v="0"/>
    <x v="1"/>
    <s v="Corporate"/>
    <x v="0"/>
    <s v="CUST-1030"/>
    <s v="Storage Bin Set"/>
    <x v="1"/>
    <n v="36.44"/>
    <n v="79.31"/>
    <n v="79.31"/>
    <n v="0"/>
    <n v="79.31"/>
    <n v="36.44"/>
    <n v="42.870000000000005"/>
    <n v="79.31"/>
    <n v="42.870000000000005"/>
  </r>
  <r>
    <s v="ORD-000759"/>
    <x v="202"/>
    <s v="SKU-0027"/>
    <n v="1"/>
    <n v="33.65"/>
    <n v="0"/>
    <n v="0"/>
    <x v="1"/>
    <x v="1"/>
    <s v="Consumer"/>
    <x v="0"/>
    <s v="CUST-1045"/>
    <s v="Foam Roller"/>
    <x v="3"/>
    <n v="17.22"/>
    <n v="33.65"/>
    <n v="33.65"/>
    <n v="0"/>
    <n v="33.65"/>
    <n v="17.22"/>
    <n v="16.43"/>
    <n v="33.65"/>
    <n v="16.43"/>
  </r>
  <r>
    <s v="ORD-000960"/>
    <x v="202"/>
    <s v="SKU-0025"/>
    <n v="3"/>
    <n v="30.89"/>
    <n v="0.15"/>
    <n v="0"/>
    <x v="2"/>
    <x v="4"/>
    <s v="Consumer"/>
    <x v="0"/>
    <s v="CUST-1275"/>
    <s v="Yoga Mat"/>
    <x v="3"/>
    <n v="13.41"/>
    <n v="30.89"/>
    <n v="92.67"/>
    <n v="13.900499999999999"/>
    <n v="78.769500000000008"/>
    <n v="40.230000000000004"/>
    <n v="38.539500000000004"/>
    <n v="78.769500000000008"/>
    <n v="38.539500000000004"/>
  </r>
  <r>
    <s v="ORD-001009"/>
    <x v="202"/>
    <s v="SKU-0039"/>
    <n v="1"/>
    <n v="12.74"/>
    <n v="0"/>
    <n v="0"/>
    <x v="1"/>
    <x v="3"/>
    <s v="Small Business"/>
    <x v="1"/>
    <s v="CUST-1137"/>
    <s v="Desk Organizer"/>
    <x v="4"/>
    <n v="5.81"/>
    <n v="12.74"/>
    <n v="12.74"/>
    <n v="0"/>
    <n v="12.74"/>
    <n v="5.81"/>
    <n v="6.9300000000000006"/>
    <n v="0"/>
    <n v="0"/>
  </r>
  <r>
    <s v="ORD-001156"/>
    <x v="202"/>
    <s v="SKU-0039"/>
    <n v="1"/>
    <n v="12.74"/>
    <n v="0.15"/>
    <n v="0"/>
    <x v="2"/>
    <x v="4"/>
    <s v="Small Business"/>
    <x v="0"/>
    <s v="CUST-1371"/>
    <s v="Desk Organizer"/>
    <x v="4"/>
    <n v="5.81"/>
    <n v="12.74"/>
    <n v="12.74"/>
    <n v="1.911"/>
    <n v="10.829000000000001"/>
    <n v="5.81"/>
    <n v="5.019000000000001"/>
    <n v="10.829000000000001"/>
    <n v="5.019000000000001"/>
  </r>
  <r>
    <s v="ORD-001976"/>
    <x v="202"/>
    <s v="SKU-0022"/>
    <n v="2"/>
    <n v="32.130000000000003"/>
    <n v="0"/>
    <n v="0"/>
    <x v="2"/>
    <x v="4"/>
    <s v="Small Business"/>
    <x v="0"/>
    <s v="CUST-1126"/>
    <s v="USB-C Hub"/>
    <x v="0"/>
    <n v="21.59"/>
    <n v="32.130000000000003"/>
    <n v="64.260000000000005"/>
    <n v="0"/>
    <n v="64.260000000000005"/>
    <n v="43.18"/>
    <n v="21.080000000000005"/>
    <n v="64.260000000000005"/>
    <n v="21.080000000000005"/>
  </r>
  <r>
    <s v="ORD-000549"/>
    <x v="203"/>
    <s v="SKU-0030"/>
    <n v="2"/>
    <n v="44.98"/>
    <n v="0"/>
    <n v="4.99"/>
    <x v="0"/>
    <x v="2"/>
    <s v="Small Business"/>
    <x v="0"/>
    <s v="CUST-1109"/>
    <s v="Workout Gloves"/>
    <x v="3"/>
    <n v="23.48"/>
    <n v="44.98"/>
    <n v="89.96"/>
    <n v="0"/>
    <n v="89.96"/>
    <n v="46.96"/>
    <n v="42.999999999999993"/>
    <n v="89.96"/>
    <n v="42.999999999999993"/>
  </r>
  <r>
    <s v="ORD-001400"/>
    <x v="203"/>
    <s v="SKU-0041"/>
    <n v="5"/>
    <n v="76.3"/>
    <n v="0"/>
    <n v="0"/>
    <x v="2"/>
    <x v="2"/>
    <s v="Corporate"/>
    <x v="0"/>
    <s v="CUST-1049"/>
    <s v="Whiteboard Planner"/>
    <x v="4"/>
    <n v="33.700000000000003"/>
    <n v="76.3"/>
    <n v="381.5"/>
    <n v="0"/>
    <n v="381.5"/>
    <n v="168.5"/>
    <n v="213"/>
    <n v="381.5"/>
    <n v="213"/>
  </r>
  <r>
    <s v="ORD-001883"/>
    <x v="203"/>
    <s v="SKU-0059"/>
    <n v="5"/>
    <n v="31.55"/>
    <n v="0"/>
    <n v="0"/>
    <x v="2"/>
    <x v="4"/>
    <s v="Consumer"/>
    <x v="0"/>
    <s v="CUST-1454"/>
    <s v="Packing Cubes"/>
    <x v="2"/>
    <n v="18.04"/>
    <n v="31.55"/>
    <n v="157.75"/>
    <n v="0"/>
    <n v="157.75"/>
    <n v="90.199999999999989"/>
    <n v="67.550000000000011"/>
    <n v="157.75"/>
    <n v="67.550000000000011"/>
  </r>
  <r>
    <s v="ORD-001940"/>
    <x v="203"/>
    <s v="SKU-0027"/>
    <n v="2"/>
    <n v="33.65"/>
    <n v="0.2"/>
    <n v="0"/>
    <x v="0"/>
    <x v="1"/>
    <s v="Consumer"/>
    <x v="0"/>
    <s v="CUST-1551"/>
    <s v="Foam Roller"/>
    <x v="3"/>
    <n v="17.22"/>
    <n v="33.65"/>
    <n v="67.3"/>
    <n v="13.46"/>
    <n v="53.839999999999996"/>
    <n v="34.44"/>
    <n v="19.399999999999999"/>
    <n v="53.839999999999996"/>
    <n v="19.399999999999999"/>
  </r>
  <r>
    <s v="ORD-002105"/>
    <x v="203"/>
    <s v="SKU-0038"/>
    <n v="2"/>
    <n v="100.1"/>
    <n v="0"/>
    <n v="0"/>
    <x v="1"/>
    <x v="3"/>
    <s v="Consumer"/>
    <x v="0"/>
    <s v="CUST-1394"/>
    <s v="Gel Pen Set"/>
    <x v="4"/>
    <n v="41.96"/>
    <n v="100.1"/>
    <n v="200.2"/>
    <n v="0"/>
    <n v="200.2"/>
    <n v="83.92"/>
    <n v="116.27999999999999"/>
    <n v="200.2"/>
    <n v="116.27999999999999"/>
  </r>
  <r>
    <s v="ORD-002106"/>
    <x v="203"/>
    <s v="SKU-0016"/>
    <n v="3"/>
    <n v="17.66"/>
    <n v="0"/>
    <n v="0"/>
    <x v="2"/>
    <x v="1"/>
    <s v="Corporate"/>
    <x v="0"/>
    <s v="CUST-1026"/>
    <s v="Laptop Stand"/>
    <x v="0"/>
    <n v="11.93"/>
    <n v="17.66"/>
    <n v="52.980000000000004"/>
    <n v="0"/>
    <n v="52.980000000000004"/>
    <n v="35.79"/>
    <n v="17.190000000000005"/>
    <n v="52.980000000000004"/>
    <n v="17.190000000000005"/>
  </r>
  <r>
    <s v="ORD-000683"/>
    <x v="204"/>
    <s v="SKU-0036"/>
    <n v="1"/>
    <n v="56"/>
    <n v="0.1"/>
    <n v="6.99"/>
    <x v="2"/>
    <x v="4"/>
    <s v="Corporate"/>
    <x v="0"/>
    <s v="CUST-1153"/>
    <s v="Stretching Strap"/>
    <x v="3"/>
    <n v="37.14"/>
    <n v="56"/>
    <n v="56"/>
    <n v="5.6000000000000005"/>
    <n v="50.4"/>
    <n v="37.14"/>
    <n v="13.259999999999998"/>
    <n v="50.4"/>
    <n v="13.259999999999998"/>
  </r>
  <r>
    <s v="ORD-000813"/>
    <x v="204"/>
    <s v="SKU-0019"/>
    <n v="2"/>
    <n v="29.49"/>
    <n v="0.05"/>
    <n v="0"/>
    <x v="0"/>
    <x v="4"/>
    <s v="Corporate"/>
    <x v="0"/>
    <s v="CUST-1099"/>
    <s v="Webcam HD"/>
    <x v="0"/>
    <n v="13.03"/>
    <n v="29.49"/>
    <n v="58.98"/>
    <n v="2.9489999999999998"/>
    <n v="56.030999999999999"/>
    <n v="26.06"/>
    <n v="29.971"/>
    <n v="56.030999999999999"/>
    <n v="29.971"/>
  </r>
  <r>
    <s v="ORD-002294"/>
    <x v="204"/>
    <s v="SKU-0031"/>
    <n v="5"/>
    <n v="74.72"/>
    <n v="0.05"/>
    <n v="0"/>
    <x v="2"/>
    <x v="2"/>
    <s v="Corporate"/>
    <x v="0"/>
    <s v="CUST-1098"/>
    <s v="Fitness Tracker Strap"/>
    <x v="3"/>
    <n v="36.28"/>
    <n v="74.72"/>
    <n v="373.6"/>
    <n v="18.680000000000003"/>
    <n v="354.92"/>
    <n v="181.4"/>
    <n v="173.52"/>
    <n v="354.92"/>
    <n v="173.52"/>
  </r>
  <r>
    <s v="ORD-002307"/>
    <x v="204"/>
    <s v="SKU-0034"/>
    <n v="1"/>
    <n v="53.25"/>
    <n v="0"/>
    <n v="9.99"/>
    <x v="0"/>
    <x v="2"/>
    <s v="Small Business"/>
    <x v="0"/>
    <s v="CUST-1340"/>
    <s v="Gym Duffel Bag"/>
    <x v="3"/>
    <n v="22.11"/>
    <n v="53.25"/>
    <n v="53.25"/>
    <n v="0"/>
    <n v="53.25"/>
    <n v="22.11"/>
    <n v="31.14"/>
    <n v="53.25"/>
    <n v="31.14"/>
  </r>
  <r>
    <s v="ORD-000271"/>
    <x v="205"/>
    <s v="SKU-0002"/>
    <n v="1"/>
    <n v="73.180000000000007"/>
    <n v="0.05"/>
    <n v="0"/>
    <x v="0"/>
    <x v="3"/>
    <s v="Small Business"/>
    <x v="0"/>
    <s v="CUST-1014"/>
    <s v="Insulated Water Bottle"/>
    <x v="1"/>
    <n v="37"/>
    <n v="73.180000000000007"/>
    <n v="73.180000000000007"/>
    <n v="3.6590000000000007"/>
    <n v="69.521000000000001"/>
    <n v="37"/>
    <n v="32.521000000000001"/>
    <n v="69.521000000000001"/>
    <n v="32.521000000000001"/>
  </r>
  <r>
    <s v="ORD-000355"/>
    <x v="205"/>
    <s v="SKU-0054"/>
    <n v="1"/>
    <n v="72.45"/>
    <n v="0.1"/>
    <n v="0"/>
    <x v="1"/>
    <x v="0"/>
    <s v="Corporate"/>
    <x v="0"/>
    <s v="CUST-1365"/>
    <s v="Travel Organizer"/>
    <x v="2"/>
    <n v="30.61"/>
    <n v="72.45"/>
    <n v="72.45"/>
    <n v="7.245000000000001"/>
    <n v="65.204999999999998"/>
    <n v="30.61"/>
    <n v="34.594999999999999"/>
    <n v="65.204999999999998"/>
    <n v="34.594999999999999"/>
  </r>
  <r>
    <s v="ORD-000420"/>
    <x v="205"/>
    <s v="SKU-0003"/>
    <n v="2"/>
    <n v="11.23"/>
    <n v="0.1"/>
    <n v="0"/>
    <x v="0"/>
    <x v="3"/>
    <s v="Small Business"/>
    <x v="0"/>
    <s v="CUST-1382"/>
    <s v="Nonstick Skillet"/>
    <x v="1"/>
    <n v="6.46"/>
    <n v="11.23"/>
    <n v="22.46"/>
    <n v="2.246"/>
    <n v="20.214000000000002"/>
    <n v="12.92"/>
    <n v="7.2940000000000023"/>
    <n v="20.214000000000002"/>
    <n v="7.2940000000000023"/>
  </r>
  <r>
    <s v="ORD-000438"/>
    <x v="205"/>
    <s v="SKU-0058"/>
    <n v="1"/>
    <n v="11.57"/>
    <n v="0"/>
    <n v="9.99"/>
    <x v="0"/>
    <x v="0"/>
    <s v="Small Business"/>
    <x v="0"/>
    <s v="CUST-1537"/>
    <s v="Card Wallet"/>
    <x v="2"/>
    <n v="6.42"/>
    <n v="11.57"/>
    <n v="11.57"/>
    <n v="0"/>
    <n v="11.57"/>
    <n v="6.42"/>
    <n v="5.15"/>
    <n v="11.57"/>
    <n v="5.15"/>
  </r>
  <r>
    <s v="ORD-000981"/>
    <x v="205"/>
    <s v="SKU-0013"/>
    <n v="2"/>
    <n v="46.87"/>
    <n v="0"/>
    <n v="0"/>
    <x v="1"/>
    <x v="1"/>
    <s v="Small Business"/>
    <x v="0"/>
    <s v="CUST-1553"/>
    <s v="Wireless Earbuds"/>
    <x v="0"/>
    <n v="21.33"/>
    <n v="46.87"/>
    <n v="93.74"/>
    <n v="0"/>
    <n v="93.74"/>
    <n v="42.66"/>
    <n v="51.08"/>
    <n v="93.74"/>
    <n v="51.08"/>
  </r>
  <r>
    <s v="ORD-001173"/>
    <x v="205"/>
    <s v="SKU-0053"/>
    <n v="2"/>
    <n v="80.63"/>
    <n v="0"/>
    <n v="9.99"/>
    <x v="0"/>
    <x v="2"/>
    <s v="Small Business"/>
    <x v="0"/>
    <s v="CUST-1538"/>
    <s v="Reusable Lunch Bag"/>
    <x v="2"/>
    <n v="44.56"/>
    <n v="80.63"/>
    <n v="161.26"/>
    <n v="0"/>
    <n v="161.26"/>
    <n v="89.12"/>
    <n v="72.139999999999986"/>
    <n v="161.26"/>
    <n v="72.139999999999986"/>
  </r>
  <r>
    <s v="ORD-001317"/>
    <x v="205"/>
    <s v="SKU-0057"/>
    <n v="3"/>
    <n v="60.42"/>
    <n v="0.1"/>
    <n v="4.99"/>
    <x v="0"/>
    <x v="4"/>
    <s v="Consumer"/>
    <x v="0"/>
    <s v="CUST-1527"/>
    <s v="Crossbody Bag"/>
    <x v="2"/>
    <n v="25.69"/>
    <n v="60.42"/>
    <n v="181.26"/>
    <n v="18.126000000000001"/>
    <n v="163.13399999999999"/>
    <n v="77.070000000000007"/>
    <n v="86.063999999999979"/>
    <n v="163.13399999999999"/>
    <n v="86.063999999999979"/>
  </r>
  <r>
    <s v="ORD-001784"/>
    <x v="205"/>
    <s v="SKU-0006"/>
    <n v="3"/>
    <n v="47.77"/>
    <n v="0.1"/>
    <n v="4.99"/>
    <x v="2"/>
    <x v="2"/>
    <s v="Consumer"/>
    <x v="0"/>
    <s v="CUST-1575"/>
    <s v="Kitchen Scale"/>
    <x v="1"/>
    <n v="21.34"/>
    <n v="47.77"/>
    <n v="143.31"/>
    <n v="14.331000000000001"/>
    <n v="128.97900000000001"/>
    <n v="64.02"/>
    <n v="64.959000000000017"/>
    <n v="128.97900000000001"/>
    <n v="64.959000000000017"/>
  </r>
  <r>
    <s v="ORD-001949"/>
    <x v="205"/>
    <s v="SKU-0011"/>
    <n v="1"/>
    <n v="49.34"/>
    <n v="0"/>
    <n v="6.99"/>
    <x v="1"/>
    <x v="0"/>
    <s v="Small Business"/>
    <x v="0"/>
    <s v="CUST-1102"/>
    <s v="French Press"/>
    <x v="1"/>
    <n v="24.06"/>
    <n v="49.34"/>
    <n v="49.34"/>
    <n v="0"/>
    <n v="49.34"/>
    <n v="24.06"/>
    <n v="25.280000000000005"/>
    <n v="49.34"/>
    <n v="25.280000000000005"/>
  </r>
  <r>
    <s v="ORD-002006"/>
    <x v="205"/>
    <s v="SKU-0055"/>
    <n v="2"/>
    <n v="11.86"/>
    <n v="0.05"/>
    <n v="9.99"/>
    <x v="2"/>
    <x v="2"/>
    <s v="Corporate"/>
    <x v="0"/>
    <s v="CUST-1216"/>
    <s v="Phone Case"/>
    <x v="2"/>
    <n v="4.93"/>
    <n v="11.86"/>
    <n v="23.72"/>
    <n v="1.1859999999999999"/>
    <n v="22.533999999999999"/>
    <n v="9.86"/>
    <n v="12.673999999999999"/>
    <n v="22.533999999999999"/>
    <n v="12.673999999999999"/>
  </r>
  <r>
    <s v="ORD-002096"/>
    <x v="205"/>
    <s v="SKU-0030"/>
    <n v="4"/>
    <n v="44.98"/>
    <n v="0"/>
    <n v="0"/>
    <x v="0"/>
    <x v="0"/>
    <s v="Corporate"/>
    <x v="0"/>
    <s v="CUST-1306"/>
    <s v="Workout Gloves"/>
    <x v="3"/>
    <n v="23.48"/>
    <n v="44.98"/>
    <n v="179.92"/>
    <n v="0"/>
    <n v="179.92"/>
    <n v="93.92"/>
    <n v="85.999999999999986"/>
    <n v="179.92"/>
    <n v="85.999999999999986"/>
  </r>
  <r>
    <s v="ORD-002122"/>
    <x v="205"/>
    <s v="SKU-0018"/>
    <n v="1"/>
    <n v="18.5"/>
    <n v="0.1"/>
    <n v="6.99"/>
    <x v="2"/>
    <x v="0"/>
    <s v="Consumer"/>
    <x v="0"/>
    <s v="CUST-1580"/>
    <s v="Portable Power Bank"/>
    <x v="0"/>
    <n v="7.75"/>
    <n v="18.5"/>
    <n v="18.5"/>
    <n v="1.85"/>
    <n v="16.649999999999999"/>
    <n v="7.75"/>
    <n v="8.8999999999999986"/>
    <n v="16.649999999999999"/>
    <n v="8.8999999999999986"/>
  </r>
  <r>
    <s v="ORD-002275"/>
    <x v="205"/>
    <s v="SKU-0050"/>
    <n v="4"/>
    <n v="39.19"/>
    <n v="0"/>
    <n v="0"/>
    <x v="2"/>
    <x v="4"/>
    <s v="Corporate"/>
    <x v="0"/>
    <s v="CUST-1044"/>
    <s v="Travel Backpack"/>
    <x v="2"/>
    <n v="18.54"/>
    <n v="39.19"/>
    <n v="156.76"/>
    <n v="0"/>
    <n v="156.76"/>
    <n v="74.16"/>
    <n v="82.6"/>
    <n v="156.76"/>
    <n v="82.6"/>
  </r>
  <r>
    <s v="ORD-002319"/>
    <x v="205"/>
    <s v="SKU-0005"/>
    <n v="5"/>
    <n v="55.2"/>
    <n v="0.05"/>
    <n v="0"/>
    <x v="0"/>
    <x v="3"/>
    <s v="Corporate"/>
    <x v="0"/>
    <s v="CUST-1484"/>
    <s v="Glass Food Containers"/>
    <x v="1"/>
    <n v="25.85"/>
    <n v="55.2"/>
    <n v="276"/>
    <n v="13.8"/>
    <n v="262.2"/>
    <n v="129.25"/>
    <n v="132.94999999999999"/>
    <n v="262.2"/>
    <n v="132.94999999999999"/>
  </r>
  <r>
    <s v="ORD-002354"/>
    <x v="205"/>
    <s v="SKU-0057"/>
    <n v="1"/>
    <n v="60.42"/>
    <n v="0"/>
    <n v="6.99"/>
    <x v="2"/>
    <x v="4"/>
    <s v="Corporate"/>
    <x v="0"/>
    <s v="CUST-1127"/>
    <s v="Crossbody Bag"/>
    <x v="2"/>
    <n v="25.69"/>
    <n v="60.42"/>
    <n v="60.42"/>
    <n v="0"/>
    <n v="60.42"/>
    <n v="25.69"/>
    <n v="34.730000000000004"/>
    <n v="60.42"/>
    <n v="34.730000000000004"/>
  </r>
  <r>
    <s v="ORD-000091"/>
    <x v="206"/>
    <s v="SKU-0037"/>
    <n v="2"/>
    <n v="25.18"/>
    <n v="0"/>
    <n v="0"/>
    <x v="2"/>
    <x v="3"/>
    <s v="Consumer"/>
    <x v="0"/>
    <s v="CUST-1472"/>
    <s v="Notebook 3-Pack"/>
    <x v="4"/>
    <n v="13.85"/>
    <n v="25.18"/>
    <n v="50.36"/>
    <n v="0"/>
    <n v="50.36"/>
    <n v="27.7"/>
    <n v="22.66"/>
    <n v="50.36"/>
    <n v="22.66"/>
  </r>
  <r>
    <s v="ORD-000293"/>
    <x v="206"/>
    <s v="SKU-0007"/>
    <n v="1"/>
    <n v="12.76"/>
    <n v="0.05"/>
    <n v="0"/>
    <x v="0"/>
    <x v="3"/>
    <s v="Small Business"/>
    <x v="0"/>
    <s v="CUST-1496"/>
    <s v="Cotton Bath Towels"/>
    <x v="1"/>
    <n v="7.24"/>
    <n v="12.76"/>
    <n v="12.76"/>
    <n v="0.63800000000000001"/>
    <n v="12.122"/>
    <n v="7.24"/>
    <n v="4.8819999999999997"/>
    <n v="12.122"/>
    <n v="4.8819999999999997"/>
  </r>
  <r>
    <s v="ORD-000840"/>
    <x v="206"/>
    <s v="SKU-0017"/>
    <n v="2"/>
    <n v="47.38"/>
    <n v="0.1"/>
    <n v="0"/>
    <x v="2"/>
    <x v="3"/>
    <s v="Small Business"/>
    <x v="0"/>
    <s v="CUST-1045"/>
    <s v="Wireless Mouse"/>
    <x v="0"/>
    <n v="31.21"/>
    <n v="47.38"/>
    <n v="94.76"/>
    <n v="9.4760000000000009"/>
    <n v="85.284000000000006"/>
    <n v="62.42"/>
    <n v="22.864000000000004"/>
    <n v="85.284000000000006"/>
    <n v="22.864000000000004"/>
  </r>
  <r>
    <s v="ORD-000933"/>
    <x v="206"/>
    <s v="SKU-0026"/>
    <n v="2"/>
    <n v="41.81"/>
    <n v="0.05"/>
    <n v="6.99"/>
    <x v="2"/>
    <x v="0"/>
    <s v="Consumer"/>
    <x v="0"/>
    <s v="CUST-1105"/>
    <s v="Resistance Band Kit"/>
    <x v="3"/>
    <n v="22.64"/>
    <n v="41.81"/>
    <n v="83.62"/>
    <n v="4.181"/>
    <n v="79.439000000000007"/>
    <n v="45.28"/>
    <n v="34.159000000000006"/>
    <n v="79.439000000000007"/>
    <n v="34.159000000000006"/>
  </r>
  <r>
    <s v="ORD-001215"/>
    <x v="206"/>
    <s v="SKU-0053"/>
    <n v="4"/>
    <n v="80.63"/>
    <n v="0"/>
    <n v="0"/>
    <x v="2"/>
    <x v="2"/>
    <s v="Corporate"/>
    <x v="0"/>
    <s v="CUST-1302"/>
    <s v="Reusable Lunch Bag"/>
    <x v="2"/>
    <n v="44.56"/>
    <n v="80.63"/>
    <n v="322.52"/>
    <n v="0"/>
    <n v="322.52"/>
    <n v="178.24"/>
    <n v="144.27999999999997"/>
    <n v="322.52"/>
    <n v="144.27999999999997"/>
  </r>
  <r>
    <s v="ORD-001233"/>
    <x v="206"/>
    <s v="SKU-0057"/>
    <n v="1"/>
    <n v="60.42"/>
    <n v="0"/>
    <n v="9.99"/>
    <x v="0"/>
    <x v="2"/>
    <s v="Small Business"/>
    <x v="0"/>
    <s v="CUST-1060"/>
    <s v="Crossbody Bag"/>
    <x v="2"/>
    <n v="25.69"/>
    <n v="60.42"/>
    <n v="60.42"/>
    <n v="0"/>
    <n v="60.42"/>
    <n v="25.69"/>
    <n v="34.730000000000004"/>
    <n v="60.42"/>
    <n v="34.730000000000004"/>
  </r>
  <r>
    <s v="ORD-001496"/>
    <x v="206"/>
    <s v="SKU-0057"/>
    <n v="1"/>
    <n v="60.42"/>
    <n v="0.05"/>
    <n v="6.99"/>
    <x v="2"/>
    <x v="0"/>
    <s v="Corporate"/>
    <x v="1"/>
    <s v="CUST-1544"/>
    <s v="Crossbody Bag"/>
    <x v="2"/>
    <n v="25.69"/>
    <n v="60.42"/>
    <n v="60.42"/>
    <n v="3.0210000000000004"/>
    <n v="57.399000000000001"/>
    <n v="25.69"/>
    <n v="31.709"/>
    <n v="0"/>
    <n v="0"/>
  </r>
  <r>
    <s v="ORD-001873"/>
    <x v="206"/>
    <s v="SKU-0058"/>
    <n v="3"/>
    <n v="11.57"/>
    <n v="0.15"/>
    <n v="9.99"/>
    <x v="2"/>
    <x v="4"/>
    <s v="Consumer"/>
    <x v="1"/>
    <s v="CUST-1211"/>
    <s v="Card Wallet"/>
    <x v="2"/>
    <n v="6.42"/>
    <n v="11.57"/>
    <n v="34.71"/>
    <n v="5.2065000000000001"/>
    <n v="29.503500000000003"/>
    <n v="19.259999999999998"/>
    <n v="10.243500000000004"/>
    <n v="0"/>
    <n v="0"/>
  </r>
  <r>
    <s v="ORD-001262"/>
    <x v="207"/>
    <s v="SKU-0047"/>
    <n v="6"/>
    <n v="36.47"/>
    <n v="0.1"/>
    <n v="0"/>
    <x v="1"/>
    <x v="4"/>
    <s v="Consumer"/>
    <x v="0"/>
    <s v="CUST-1035"/>
    <s v="Printer Paper Ream"/>
    <x v="4"/>
    <n v="21.05"/>
    <n v="36.47"/>
    <n v="218.82"/>
    <n v="21.882000000000001"/>
    <n v="196.93799999999999"/>
    <n v="126.30000000000001"/>
    <n v="70.637999999999977"/>
    <n v="196.93799999999999"/>
    <n v="70.637999999999977"/>
  </r>
  <r>
    <s v="ORD-001671"/>
    <x v="207"/>
    <s v="SKU-0045"/>
    <n v="4"/>
    <n v="24.86"/>
    <n v="0.15"/>
    <n v="0"/>
    <x v="1"/>
    <x v="1"/>
    <s v="Small Business"/>
    <x v="0"/>
    <s v="CUST-1114"/>
    <s v="Sticky Note Bundle"/>
    <x v="4"/>
    <n v="16.329999999999998"/>
    <n v="24.86"/>
    <n v="99.44"/>
    <n v="14.915999999999999"/>
    <n v="84.524000000000001"/>
    <n v="65.319999999999993"/>
    <n v="19.204000000000008"/>
    <n v="84.524000000000001"/>
    <n v="19.204000000000008"/>
  </r>
  <r>
    <s v="ORD-001750"/>
    <x v="207"/>
    <s v="SKU-0013"/>
    <n v="1"/>
    <n v="46.87"/>
    <n v="0"/>
    <n v="4.99"/>
    <x v="2"/>
    <x v="4"/>
    <s v="Consumer"/>
    <x v="0"/>
    <s v="CUST-1335"/>
    <s v="Wireless Earbuds"/>
    <x v="0"/>
    <n v="21.33"/>
    <n v="46.87"/>
    <n v="46.87"/>
    <n v="0"/>
    <n v="46.87"/>
    <n v="21.33"/>
    <n v="25.54"/>
    <n v="46.87"/>
    <n v="25.54"/>
  </r>
  <r>
    <s v="ORD-002071"/>
    <x v="207"/>
    <s v="SKU-0002"/>
    <n v="3"/>
    <n v="73.180000000000007"/>
    <n v="0.05"/>
    <n v="9.99"/>
    <x v="2"/>
    <x v="2"/>
    <s v="Consumer"/>
    <x v="0"/>
    <s v="CUST-1176"/>
    <s v="Insulated Water Bottle"/>
    <x v="1"/>
    <n v="37"/>
    <n v="73.180000000000007"/>
    <n v="219.54000000000002"/>
    <n v="10.977000000000002"/>
    <n v="208.56300000000002"/>
    <n v="111"/>
    <n v="97.563000000000017"/>
    <n v="208.56300000000002"/>
    <n v="97.563000000000017"/>
  </r>
  <r>
    <s v="ORD-002360"/>
    <x v="207"/>
    <s v="SKU-0058"/>
    <n v="1"/>
    <n v="11.57"/>
    <n v="0"/>
    <n v="0"/>
    <x v="2"/>
    <x v="3"/>
    <s v="Consumer"/>
    <x v="1"/>
    <s v="CUST-1131"/>
    <s v="Card Wallet"/>
    <x v="2"/>
    <n v="6.42"/>
    <n v="11.57"/>
    <n v="11.57"/>
    <n v="0"/>
    <n v="11.57"/>
    <n v="6.42"/>
    <n v="5.15"/>
    <n v="0"/>
    <n v="0"/>
  </r>
  <r>
    <s v="ORD-002404"/>
    <x v="207"/>
    <s v="SKU-0045"/>
    <n v="4"/>
    <n v="24.86"/>
    <n v="0"/>
    <n v="0"/>
    <x v="1"/>
    <x v="2"/>
    <s v="Small Business"/>
    <x v="0"/>
    <s v="CUST-1094"/>
    <s v="Sticky Note Bundle"/>
    <x v="4"/>
    <n v="16.329999999999998"/>
    <n v="24.86"/>
    <n v="99.44"/>
    <n v="0"/>
    <n v="99.44"/>
    <n v="65.319999999999993"/>
    <n v="34.120000000000005"/>
    <n v="99.44"/>
    <n v="34.120000000000005"/>
  </r>
  <r>
    <s v="ORD-002423"/>
    <x v="207"/>
    <s v="SKU-0010"/>
    <n v="2"/>
    <n v="20.7"/>
    <n v="0"/>
    <n v="6.99"/>
    <x v="2"/>
    <x v="3"/>
    <s v="Consumer"/>
    <x v="0"/>
    <s v="CUST-1269"/>
    <s v="Throw Blanket"/>
    <x v="1"/>
    <n v="8.5299999999999994"/>
    <n v="20.7"/>
    <n v="41.4"/>
    <n v="0"/>
    <n v="41.4"/>
    <n v="17.059999999999999"/>
    <n v="24.34"/>
    <n v="41.4"/>
    <n v="24.34"/>
  </r>
  <r>
    <s v="ORD-000040"/>
    <x v="208"/>
    <s v="SKU-0047"/>
    <n v="4"/>
    <n v="36.47"/>
    <n v="0"/>
    <n v="0"/>
    <x v="2"/>
    <x v="1"/>
    <s v="Corporate"/>
    <x v="0"/>
    <s v="CUST-1200"/>
    <s v="Printer Paper Ream"/>
    <x v="4"/>
    <n v="21.05"/>
    <n v="36.47"/>
    <n v="145.88"/>
    <n v="0"/>
    <n v="145.88"/>
    <n v="84.2"/>
    <n v="61.679999999999993"/>
    <n v="145.88"/>
    <n v="61.679999999999993"/>
  </r>
  <r>
    <s v="ORD-000605"/>
    <x v="208"/>
    <s v="SKU-0045"/>
    <n v="1"/>
    <n v="24.86"/>
    <n v="0.05"/>
    <n v="4.99"/>
    <x v="1"/>
    <x v="2"/>
    <s v="Corporate"/>
    <x v="0"/>
    <s v="CUST-1005"/>
    <s v="Sticky Note Bundle"/>
    <x v="4"/>
    <n v="16.329999999999998"/>
    <n v="24.86"/>
    <n v="24.86"/>
    <n v="1.2430000000000001"/>
    <n v="23.617000000000001"/>
    <n v="16.329999999999998"/>
    <n v="7.2870000000000026"/>
    <n v="23.617000000000001"/>
    <n v="7.2870000000000026"/>
  </r>
  <r>
    <s v="ORD-000618"/>
    <x v="208"/>
    <s v="SKU-0001"/>
    <n v="2"/>
    <n v="31.13"/>
    <n v="0.2"/>
    <n v="9.99"/>
    <x v="1"/>
    <x v="2"/>
    <s v="Corporate"/>
    <x v="0"/>
    <s v="CUST-1335"/>
    <s v="Ceramic Dinnerware Set"/>
    <x v="1"/>
    <n v="13.79"/>
    <n v="31.13"/>
    <n v="62.26"/>
    <n v="12.452"/>
    <n v="49.808"/>
    <n v="27.58"/>
    <n v="22.228000000000002"/>
    <n v="49.808"/>
    <n v="22.228000000000002"/>
  </r>
  <r>
    <s v="ORD-001382"/>
    <x v="208"/>
    <s v="SKU-0008"/>
    <n v="2"/>
    <n v="30.29"/>
    <n v="0"/>
    <n v="9.99"/>
    <x v="1"/>
    <x v="2"/>
    <s v="Corporate"/>
    <x v="0"/>
    <s v="CUST-1380"/>
    <s v="LED Desk Lamp"/>
    <x v="1"/>
    <n v="13.1"/>
    <n v="30.29"/>
    <n v="60.58"/>
    <n v="0"/>
    <n v="60.58"/>
    <n v="26.2"/>
    <n v="34.379999999999995"/>
    <n v="60.58"/>
    <n v="34.379999999999995"/>
  </r>
  <r>
    <s v="ORD-001984"/>
    <x v="208"/>
    <s v="SKU-0052"/>
    <n v="2"/>
    <n v="33.19"/>
    <n v="0.1"/>
    <n v="0"/>
    <x v="0"/>
    <x v="1"/>
    <s v="Consumer"/>
    <x v="0"/>
    <s v="CUST-1024"/>
    <s v="Sunglasses"/>
    <x v="2"/>
    <n v="18.73"/>
    <n v="33.19"/>
    <n v="66.38"/>
    <n v="6.6379999999999999"/>
    <n v="59.741999999999997"/>
    <n v="37.46"/>
    <n v="22.281999999999996"/>
    <n v="59.741999999999997"/>
    <n v="22.281999999999996"/>
  </r>
  <r>
    <s v="ORD-002180"/>
    <x v="208"/>
    <s v="SKU-0018"/>
    <n v="3"/>
    <n v="18.5"/>
    <n v="0"/>
    <n v="6.99"/>
    <x v="1"/>
    <x v="1"/>
    <s v="Corporate"/>
    <x v="0"/>
    <s v="CUST-1043"/>
    <s v="Portable Power Bank"/>
    <x v="0"/>
    <n v="7.75"/>
    <n v="18.5"/>
    <n v="55.5"/>
    <n v="0"/>
    <n v="55.5"/>
    <n v="23.25"/>
    <n v="32.25"/>
    <n v="55.5"/>
    <n v="32.25"/>
  </r>
  <r>
    <s v="ORD-002336"/>
    <x v="208"/>
    <s v="SKU-0035"/>
    <n v="5"/>
    <n v="26.35"/>
    <n v="0.1"/>
    <n v="4.99"/>
    <x v="1"/>
    <x v="3"/>
    <s v="Small Business"/>
    <x v="0"/>
    <s v="CUST-1511"/>
    <s v="Massage Ball"/>
    <x v="3"/>
    <n v="13.28"/>
    <n v="26.35"/>
    <n v="131.75"/>
    <n v="13.175000000000001"/>
    <n v="118.575"/>
    <n v="66.399999999999991"/>
    <n v="52.175000000000011"/>
    <n v="118.575"/>
    <n v="52.175000000000011"/>
  </r>
  <r>
    <s v="ORD-002385"/>
    <x v="208"/>
    <s v="SKU-0014"/>
    <n v="1"/>
    <n v="74.41"/>
    <n v="0"/>
    <n v="0"/>
    <x v="0"/>
    <x v="1"/>
    <s v="Consumer"/>
    <x v="0"/>
    <s v="CUST-1594"/>
    <s v="USB-C Charging Cable"/>
    <x v="0"/>
    <n v="33.549999999999997"/>
    <n v="74.41"/>
    <n v="74.41"/>
    <n v="0"/>
    <n v="74.41"/>
    <n v="33.549999999999997"/>
    <n v="40.86"/>
    <n v="74.41"/>
    <n v="40.86"/>
  </r>
  <r>
    <s v="ORD-002465"/>
    <x v="208"/>
    <s v="SKU-0031"/>
    <n v="1"/>
    <n v="74.72"/>
    <n v="0.2"/>
    <n v="4.99"/>
    <x v="1"/>
    <x v="4"/>
    <s v="Small Business"/>
    <x v="0"/>
    <s v="CUST-1419"/>
    <s v="Fitness Tracker Strap"/>
    <x v="3"/>
    <n v="36.28"/>
    <n v="74.72"/>
    <n v="74.72"/>
    <n v="14.944000000000001"/>
    <n v="59.775999999999996"/>
    <n v="36.28"/>
    <n v="23.495999999999995"/>
    <n v="59.775999999999996"/>
    <n v="23.495999999999995"/>
  </r>
  <r>
    <s v="ORD-002476"/>
    <x v="208"/>
    <s v="SKU-0008"/>
    <n v="3"/>
    <n v="30.29"/>
    <n v="0.05"/>
    <n v="4.99"/>
    <x v="1"/>
    <x v="0"/>
    <s v="Corporate"/>
    <x v="0"/>
    <s v="CUST-1206"/>
    <s v="LED Desk Lamp"/>
    <x v="1"/>
    <n v="13.1"/>
    <n v="30.29"/>
    <n v="90.87"/>
    <n v="4.5435000000000008"/>
    <n v="86.32650000000001"/>
    <n v="39.299999999999997"/>
    <n v="47.026500000000013"/>
    <n v="86.32650000000001"/>
    <n v="47.026500000000013"/>
  </r>
  <r>
    <s v="ORD-000991"/>
    <x v="209"/>
    <s v="SKU-0050"/>
    <n v="2"/>
    <n v="39.19"/>
    <n v="0.05"/>
    <n v="4.99"/>
    <x v="1"/>
    <x v="1"/>
    <s v="Consumer"/>
    <x v="0"/>
    <s v="CUST-1547"/>
    <s v="Travel Backpack"/>
    <x v="2"/>
    <n v="18.54"/>
    <n v="39.19"/>
    <n v="78.38"/>
    <n v="3.919"/>
    <n v="74.460999999999999"/>
    <n v="37.08"/>
    <n v="37.381"/>
    <n v="74.460999999999999"/>
    <n v="37.381"/>
  </r>
  <r>
    <s v="ORD-001153"/>
    <x v="209"/>
    <s v="SKU-0026"/>
    <n v="4"/>
    <n v="41.81"/>
    <n v="0"/>
    <n v="0"/>
    <x v="1"/>
    <x v="0"/>
    <s v="Small Business"/>
    <x v="0"/>
    <s v="CUST-1479"/>
    <s v="Resistance Band Kit"/>
    <x v="3"/>
    <n v="22.64"/>
    <n v="41.81"/>
    <n v="167.24"/>
    <n v="0"/>
    <n v="167.24"/>
    <n v="90.56"/>
    <n v="76.680000000000007"/>
    <n v="167.24"/>
    <n v="76.680000000000007"/>
  </r>
  <r>
    <s v="ORD-001242"/>
    <x v="209"/>
    <s v="SKU-0015"/>
    <n v="3"/>
    <n v="26.72"/>
    <n v="0"/>
    <n v="6.99"/>
    <x v="2"/>
    <x v="0"/>
    <s v="Consumer"/>
    <x v="0"/>
    <s v="CUST-1434"/>
    <s v="Bluetooth Speaker"/>
    <x v="0"/>
    <n v="14.4"/>
    <n v="26.72"/>
    <n v="80.16"/>
    <n v="0"/>
    <n v="80.16"/>
    <n v="43.2"/>
    <n v="36.959999999999994"/>
    <n v="80.16"/>
    <n v="36.959999999999994"/>
  </r>
  <r>
    <s v="ORD-001929"/>
    <x v="209"/>
    <s v="SKU-0038"/>
    <n v="3"/>
    <n v="100.1"/>
    <n v="0.05"/>
    <n v="6.99"/>
    <x v="0"/>
    <x v="0"/>
    <s v="Small Business"/>
    <x v="0"/>
    <s v="CUST-1270"/>
    <s v="Gel Pen Set"/>
    <x v="4"/>
    <n v="41.96"/>
    <n v="100.1"/>
    <n v="300.29999999999995"/>
    <n v="15.014999999999999"/>
    <n v="285.28499999999997"/>
    <n v="125.88"/>
    <n v="159.40499999999997"/>
    <n v="285.28499999999997"/>
    <n v="159.40499999999997"/>
  </r>
  <r>
    <s v="ORD-002058"/>
    <x v="209"/>
    <s v="SKU-0054"/>
    <n v="4"/>
    <n v="72.45"/>
    <n v="0"/>
    <n v="0"/>
    <x v="0"/>
    <x v="0"/>
    <s v="Consumer"/>
    <x v="0"/>
    <s v="CUST-1401"/>
    <s v="Travel Organizer"/>
    <x v="2"/>
    <n v="30.61"/>
    <n v="72.45"/>
    <n v="289.8"/>
    <n v="0"/>
    <n v="289.8"/>
    <n v="122.44"/>
    <n v="167.36"/>
    <n v="289.8"/>
    <n v="167.36"/>
  </r>
  <r>
    <s v="ORD-002108"/>
    <x v="209"/>
    <s v="SKU-0014"/>
    <n v="1"/>
    <n v="74.41"/>
    <n v="0.15"/>
    <n v="4.99"/>
    <x v="1"/>
    <x v="2"/>
    <s v="Small Business"/>
    <x v="0"/>
    <s v="CUST-1186"/>
    <s v="USB-C Charging Cable"/>
    <x v="0"/>
    <n v="33.549999999999997"/>
    <n v="74.41"/>
    <n v="74.41"/>
    <n v="11.161499999999998"/>
    <n v="63.2485"/>
    <n v="33.549999999999997"/>
    <n v="29.698500000000003"/>
    <n v="63.2485"/>
    <n v="29.698500000000003"/>
  </r>
  <r>
    <s v="ORD-000491"/>
    <x v="210"/>
    <s v="SKU-0038"/>
    <n v="3"/>
    <n v="100.1"/>
    <n v="0.2"/>
    <n v="0"/>
    <x v="1"/>
    <x v="3"/>
    <s v="Small Business"/>
    <x v="0"/>
    <s v="CUST-1166"/>
    <s v="Gel Pen Set"/>
    <x v="4"/>
    <n v="41.96"/>
    <n v="100.1"/>
    <n v="300.29999999999995"/>
    <n v="60.059999999999995"/>
    <n v="240.23999999999995"/>
    <n v="125.88"/>
    <n v="114.35999999999996"/>
    <n v="240.23999999999995"/>
    <n v="114.35999999999996"/>
  </r>
  <r>
    <s v="ORD-001729"/>
    <x v="210"/>
    <s v="SKU-0045"/>
    <n v="6"/>
    <n v="24.86"/>
    <n v="0.1"/>
    <n v="0"/>
    <x v="2"/>
    <x v="1"/>
    <s v="Consumer"/>
    <x v="0"/>
    <s v="CUST-1043"/>
    <s v="Sticky Note Bundle"/>
    <x v="4"/>
    <n v="16.329999999999998"/>
    <n v="24.86"/>
    <n v="149.16"/>
    <n v="14.916"/>
    <n v="134.244"/>
    <n v="97.97999999999999"/>
    <n v="36.26400000000001"/>
    <n v="134.244"/>
    <n v="36.26400000000001"/>
  </r>
  <r>
    <s v="ORD-001809"/>
    <x v="210"/>
    <s v="SKU-0029"/>
    <n v="6"/>
    <n v="79.47"/>
    <n v="0"/>
    <n v="9.99"/>
    <x v="2"/>
    <x v="2"/>
    <s v="Consumer"/>
    <x v="0"/>
    <s v="CUST-1472"/>
    <s v="Adjustable Dumbbell"/>
    <x v="3"/>
    <n v="38"/>
    <n v="79.47"/>
    <n v="476.82"/>
    <n v="0"/>
    <n v="476.82"/>
    <n v="228"/>
    <n v="248.82"/>
    <n v="476.82"/>
    <n v="248.82"/>
  </r>
  <r>
    <s v="ORD-002278"/>
    <x v="210"/>
    <s v="SKU-0047"/>
    <n v="1"/>
    <n v="36.47"/>
    <n v="0.05"/>
    <n v="4.99"/>
    <x v="1"/>
    <x v="0"/>
    <s v="Corporate"/>
    <x v="0"/>
    <s v="CUST-1367"/>
    <s v="Printer Paper Ream"/>
    <x v="4"/>
    <n v="21.05"/>
    <n v="36.47"/>
    <n v="36.47"/>
    <n v="1.8235000000000001"/>
    <n v="34.646499999999996"/>
    <n v="21.05"/>
    <n v="13.596499999999995"/>
    <n v="34.646499999999996"/>
    <n v="13.596499999999995"/>
  </r>
  <r>
    <s v="ORD-000430"/>
    <x v="211"/>
    <s v="SKU-0015"/>
    <n v="5"/>
    <n v="26.72"/>
    <n v="0.15"/>
    <n v="4.99"/>
    <x v="1"/>
    <x v="0"/>
    <s v="Corporate"/>
    <x v="0"/>
    <s v="CUST-1365"/>
    <s v="Bluetooth Speaker"/>
    <x v="0"/>
    <n v="14.4"/>
    <n v="26.72"/>
    <n v="133.6"/>
    <n v="20.04"/>
    <n v="113.56"/>
    <n v="72"/>
    <n v="41.56"/>
    <n v="113.56"/>
    <n v="41.56"/>
  </r>
  <r>
    <s v="ORD-000862"/>
    <x v="211"/>
    <s v="SKU-0006"/>
    <n v="3"/>
    <n v="47.77"/>
    <n v="0"/>
    <n v="4.99"/>
    <x v="2"/>
    <x v="0"/>
    <s v="Small Business"/>
    <x v="0"/>
    <s v="CUST-1416"/>
    <s v="Kitchen Scale"/>
    <x v="1"/>
    <n v="21.34"/>
    <n v="47.77"/>
    <n v="143.31"/>
    <n v="0"/>
    <n v="143.31"/>
    <n v="64.02"/>
    <n v="79.290000000000006"/>
    <n v="143.31"/>
    <n v="79.290000000000006"/>
  </r>
  <r>
    <s v="ORD-001132"/>
    <x v="211"/>
    <s v="SKU-0035"/>
    <n v="2"/>
    <n v="26.35"/>
    <n v="0.05"/>
    <n v="0"/>
    <x v="1"/>
    <x v="0"/>
    <s v="Corporate"/>
    <x v="0"/>
    <s v="CUST-1194"/>
    <s v="Massage Ball"/>
    <x v="3"/>
    <n v="13.28"/>
    <n v="26.35"/>
    <n v="52.7"/>
    <n v="2.6350000000000002"/>
    <n v="50.065000000000005"/>
    <n v="26.56"/>
    <n v="23.505000000000006"/>
    <n v="50.065000000000005"/>
    <n v="23.505000000000006"/>
  </r>
  <r>
    <s v="ORD-001833"/>
    <x v="211"/>
    <s v="SKU-0037"/>
    <n v="1"/>
    <n v="25.18"/>
    <n v="0"/>
    <n v="6.99"/>
    <x v="1"/>
    <x v="2"/>
    <s v="Small Business"/>
    <x v="0"/>
    <s v="CUST-1410"/>
    <s v="Notebook 3-Pack"/>
    <x v="4"/>
    <n v="13.85"/>
    <n v="25.18"/>
    <n v="25.18"/>
    <n v="0"/>
    <n v="25.18"/>
    <n v="13.85"/>
    <n v="11.33"/>
    <n v="25.18"/>
    <n v="11.33"/>
  </r>
  <r>
    <s v="ORD-001853"/>
    <x v="211"/>
    <s v="SKU-0003"/>
    <n v="2"/>
    <n v="11.23"/>
    <n v="0"/>
    <n v="0"/>
    <x v="2"/>
    <x v="1"/>
    <s v="Corporate"/>
    <x v="0"/>
    <s v="CUST-1211"/>
    <s v="Nonstick Skillet"/>
    <x v="1"/>
    <n v="6.46"/>
    <n v="11.23"/>
    <n v="22.46"/>
    <n v="0"/>
    <n v="22.46"/>
    <n v="12.92"/>
    <n v="9.5400000000000009"/>
    <n v="22.46"/>
    <n v="9.5400000000000009"/>
  </r>
  <r>
    <s v="ORD-002493"/>
    <x v="211"/>
    <s v="SKU-0026"/>
    <n v="1"/>
    <n v="41.81"/>
    <n v="0"/>
    <n v="6.99"/>
    <x v="2"/>
    <x v="0"/>
    <s v="Small Business"/>
    <x v="0"/>
    <s v="CUST-1246"/>
    <s v="Resistance Band Kit"/>
    <x v="3"/>
    <n v="22.64"/>
    <n v="41.81"/>
    <n v="41.81"/>
    <n v="0"/>
    <n v="41.81"/>
    <n v="22.64"/>
    <n v="19.170000000000002"/>
    <n v="41.81"/>
    <n v="19.170000000000002"/>
  </r>
  <r>
    <s v="ORD-000075"/>
    <x v="212"/>
    <s v="SKU-0057"/>
    <n v="2"/>
    <n v="60.42"/>
    <n v="0"/>
    <n v="0"/>
    <x v="0"/>
    <x v="4"/>
    <s v="Corporate"/>
    <x v="0"/>
    <s v="CUST-1461"/>
    <s v="Crossbody Bag"/>
    <x v="2"/>
    <n v="25.69"/>
    <n v="60.42"/>
    <n v="120.84"/>
    <n v="0"/>
    <n v="120.84"/>
    <n v="51.38"/>
    <n v="69.460000000000008"/>
    <n v="120.84"/>
    <n v="69.460000000000008"/>
  </r>
  <r>
    <s v="ORD-000617"/>
    <x v="212"/>
    <s v="SKU-0025"/>
    <n v="2"/>
    <n v="30.89"/>
    <n v="0.1"/>
    <n v="6.99"/>
    <x v="2"/>
    <x v="4"/>
    <s v="Consumer"/>
    <x v="0"/>
    <s v="CUST-1150"/>
    <s v="Yoga Mat"/>
    <x v="3"/>
    <n v="13.41"/>
    <n v="30.89"/>
    <n v="61.78"/>
    <n v="6.1780000000000008"/>
    <n v="55.602000000000004"/>
    <n v="26.82"/>
    <n v="28.782000000000004"/>
    <n v="55.602000000000004"/>
    <n v="28.782000000000004"/>
  </r>
  <r>
    <s v="ORD-000855"/>
    <x v="212"/>
    <s v="SKU-0051"/>
    <n v="1"/>
    <n v="50.46"/>
    <n v="0.15"/>
    <n v="6.99"/>
    <x v="2"/>
    <x v="3"/>
    <s v="Corporate"/>
    <x v="0"/>
    <s v="CUST-1036"/>
    <s v="Compact Umbrella"/>
    <x v="2"/>
    <n v="23.03"/>
    <n v="50.46"/>
    <n v="50.46"/>
    <n v="7.569"/>
    <n v="42.890999999999998"/>
    <n v="23.03"/>
    <n v="19.860999999999997"/>
    <n v="42.890999999999998"/>
    <n v="19.860999999999997"/>
  </r>
  <r>
    <s v="ORD-001025"/>
    <x v="212"/>
    <s v="SKU-0033"/>
    <n v="2"/>
    <n v="72.08"/>
    <n v="0.05"/>
    <n v="0"/>
    <x v="0"/>
    <x v="2"/>
    <s v="Small Business"/>
    <x v="0"/>
    <s v="CUST-1520"/>
    <s v="Training Cone Set"/>
    <x v="3"/>
    <n v="45"/>
    <n v="72.08"/>
    <n v="144.16"/>
    <n v="7.2080000000000002"/>
    <n v="136.952"/>
    <n v="90"/>
    <n v="46.951999999999998"/>
    <n v="136.952"/>
    <n v="46.951999999999998"/>
  </r>
  <r>
    <s v="ORD-001924"/>
    <x v="212"/>
    <s v="SKU-0025"/>
    <n v="2"/>
    <n v="30.89"/>
    <n v="0.05"/>
    <n v="6.99"/>
    <x v="0"/>
    <x v="3"/>
    <s v="Corporate"/>
    <x v="0"/>
    <s v="CUST-1432"/>
    <s v="Yoga Mat"/>
    <x v="3"/>
    <n v="13.41"/>
    <n v="30.89"/>
    <n v="61.78"/>
    <n v="3.0890000000000004"/>
    <n v="58.691000000000003"/>
    <n v="26.82"/>
    <n v="31.871000000000002"/>
    <n v="58.691000000000003"/>
    <n v="31.871000000000002"/>
  </r>
  <r>
    <s v="ORD-000645"/>
    <x v="213"/>
    <s v="SKU-0051"/>
    <n v="2"/>
    <n v="50.46"/>
    <n v="0.1"/>
    <n v="6.99"/>
    <x v="1"/>
    <x v="2"/>
    <s v="Small Business"/>
    <x v="0"/>
    <s v="CUST-1362"/>
    <s v="Compact Umbrella"/>
    <x v="2"/>
    <n v="23.03"/>
    <n v="50.46"/>
    <n v="100.92"/>
    <n v="10.092000000000001"/>
    <n v="90.828000000000003"/>
    <n v="46.06"/>
    <n v="44.768000000000001"/>
    <n v="90.828000000000003"/>
    <n v="44.768000000000001"/>
  </r>
  <r>
    <s v="ORD-000659"/>
    <x v="213"/>
    <s v="SKU-0037"/>
    <n v="3"/>
    <n v="25.18"/>
    <n v="0.15"/>
    <n v="9.99"/>
    <x v="2"/>
    <x v="3"/>
    <s v="Small Business"/>
    <x v="0"/>
    <s v="CUST-1308"/>
    <s v="Notebook 3-Pack"/>
    <x v="4"/>
    <n v="13.85"/>
    <n v="25.18"/>
    <n v="75.539999999999992"/>
    <n v="11.330999999999998"/>
    <n v="64.208999999999989"/>
    <n v="41.55"/>
    <n v="22.658999999999992"/>
    <n v="64.208999999999989"/>
    <n v="22.658999999999992"/>
  </r>
  <r>
    <s v="ORD-001352"/>
    <x v="213"/>
    <s v="SKU-0040"/>
    <n v="1"/>
    <n v="30.05"/>
    <n v="0.1"/>
    <n v="0"/>
    <x v="2"/>
    <x v="3"/>
    <s v="Small Business"/>
    <x v="0"/>
    <s v="CUST-1448"/>
    <s v="Laptop Sleeve"/>
    <x v="4"/>
    <n v="17.329999999999998"/>
    <n v="30.05"/>
    <n v="30.05"/>
    <n v="3.0050000000000003"/>
    <n v="27.045000000000002"/>
    <n v="17.329999999999998"/>
    <n v="9.7150000000000034"/>
    <n v="27.045000000000002"/>
    <n v="9.7150000000000034"/>
  </r>
  <r>
    <s v="ORD-001770"/>
    <x v="213"/>
    <s v="SKU-0060"/>
    <n v="8"/>
    <n v="54.93"/>
    <n v="0.15"/>
    <n v="0"/>
    <x v="2"/>
    <x v="0"/>
    <s v="Consumer"/>
    <x v="0"/>
    <s v="CUST-1294"/>
    <s v="Luggage Tag Set"/>
    <x v="2"/>
    <n v="31.07"/>
    <n v="54.93"/>
    <n v="439.44"/>
    <n v="65.915999999999997"/>
    <n v="373.524"/>
    <n v="248.56"/>
    <n v="124.964"/>
    <n v="373.524"/>
    <n v="124.964"/>
  </r>
  <r>
    <s v="ORD-001804"/>
    <x v="213"/>
    <s v="SKU-0048"/>
    <n v="1"/>
    <n v="12.2"/>
    <n v="0"/>
    <n v="0"/>
    <x v="2"/>
    <x v="4"/>
    <s v="Small Business"/>
    <x v="0"/>
    <s v="CUST-1463"/>
    <s v="Index Card Pack"/>
    <x v="4"/>
    <n v="7.14"/>
    <n v="12.2"/>
    <n v="12.2"/>
    <n v="0"/>
    <n v="12.2"/>
    <n v="7.14"/>
    <n v="5.0599999999999996"/>
    <n v="12.2"/>
    <n v="5.0599999999999996"/>
  </r>
  <r>
    <s v="ORD-002331"/>
    <x v="213"/>
    <s v="SKU-0050"/>
    <n v="4"/>
    <n v="39.19"/>
    <n v="0"/>
    <n v="9.99"/>
    <x v="0"/>
    <x v="2"/>
    <s v="Consumer"/>
    <x v="0"/>
    <s v="CUST-1039"/>
    <s v="Travel Backpack"/>
    <x v="2"/>
    <n v="18.54"/>
    <n v="39.19"/>
    <n v="156.76"/>
    <n v="0"/>
    <n v="156.76"/>
    <n v="74.16"/>
    <n v="82.6"/>
    <n v="156.76"/>
    <n v="82.6"/>
  </r>
  <r>
    <s v="ORD-000088"/>
    <x v="214"/>
    <s v="SKU-0041"/>
    <n v="2"/>
    <n v="76.3"/>
    <n v="0.05"/>
    <n v="0"/>
    <x v="1"/>
    <x v="2"/>
    <s v="Corporate"/>
    <x v="0"/>
    <s v="CUST-1462"/>
    <s v="Whiteboard Planner"/>
    <x v="4"/>
    <n v="33.700000000000003"/>
    <n v="76.3"/>
    <n v="152.6"/>
    <n v="7.63"/>
    <n v="144.97"/>
    <n v="67.400000000000006"/>
    <n v="77.569999999999993"/>
    <n v="144.97"/>
    <n v="77.569999999999993"/>
  </r>
  <r>
    <s v="ORD-000510"/>
    <x v="214"/>
    <s v="SKU-0016"/>
    <n v="3"/>
    <n v="17.66"/>
    <n v="0"/>
    <n v="4.99"/>
    <x v="2"/>
    <x v="4"/>
    <s v="Consumer"/>
    <x v="0"/>
    <s v="CUST-1248"/>
    <s v="Laptop Stand"/>
    <x v="0"/>
    <n v="11.93"/>
    <n v="17.66"/>
    <n v="52.980000000000004"/>
    <n v="0"/>
    <n v="52.980000000000004"/>
    <n v="35.79"/>
    <n v="17.190000000000005"/>
    <n v="52.980000000000004"/>
    <n v="17.190000000000005"/>
  </r>
  <r>
    <s v="ORD-000944"/>
    <x v="214"/>
    <s v="SKU-0046"/>
    <n v="5"/>
    <n v="44.59"/>
    <n v="0.05"/>
    <n v="0"/>
    <x v="0"/>
    <x v="1"/>
    <s v="Consumer"/>
    <x v="1"/>
    <s v="CUST-1423"/>
    <s v="Desktop Calculator"/>
    <x v="4"/>
    <n v="19.489999999999998"/>
    <n v="44.59"/>
    <n v="222.95000000000002"/>
    <n v="11.147500000000001"/>
    <n v="211.80250000000001"/>
    <n v="97.449999999999989"/>
    <n v="114.35250000000002"/>
    <n v="0"/>
    <n v="0"/>
  </r>
  <r>
    <s v="ORD-001257"/>
    <x v="214"/>
    <s v="SKU-0058"/>
    <n v="2"/>
    <n v="11.57"/>
    <n v="0.05"/>
    <n v="0"/>
    <x v="2"/>
    <x v="3"/>
    <s v="Corporate"/>
    <x v="0"/>
    <s v="CUST-1058"/>
    <s v="Card Wallet"/>
    <x v="2"/>
    <n v="6.42"/>
    <n v="11.57"/>
    <n v="23.14"/>
    <n v="1.157"/>
    <n v="21.983000000000001"/>
    <n v="12.84"/>
    <n v="9.1430000000000007"/>
    <n v="21.983000000000001"/>
    <n v="9.1430000000000007"/>
  </r>
  <r>
    <s v="ORD-001450"/>
    <x v="214"/>
    <s v="SKU-0005"/>
    <n v="1"/>
    <n v="55.2"/>
    <n v="0"/>
    <n v="9.99"/>
    <x v="2"/>
    <x v="0"/>
    <s v="Consumer"/>
    <x v="0"/>
    <s v="CUST-1573"/>
    <s v="Glass Food Containers"/>
    <x v="1"/>
    <n v="25.85"/>
    <n v="55.2"/>
    <n v="55.2"/>
    <n v="0"/>
    <n v="55.2"/>
    <n v="25.85"/>
    <n v="29.35"/>
    <n v="55.2"/>
    <n v="29.35"/>
  </r>
  <r>
    <s v="ORD-001566"/>
    <x v="214"/>
    <s v="SKU-0053"/>
    <n v="2"/>
    <n v="80.63"/>
    <n v="0.05"/>
    <n v="0"/>
    <x v="1"/>
    <x v="4"/>
    <s v="Small Business"/>
    <x v="0"/>
    <s v="CUST-1272"/>
    <s v="Reusable Lunch Bag"/>
    <x v="2"/>
    <n v="44.56"/>
    <n v="80.63"/>
    <n v="161.26"/>
    <n v="8.0630000000000006"/>
    <n v="153.197"/>
    <n v="89.12"/>
    <n v="64.076999999999998"/>
    <n v="153.197"/>
    <n v="64.076999999999998"/>
  </r>
  <r>
    <s v="ORD-001652"/>
    <x v="214"/>
    <s v="SKU-0003"/>
    <n v="5"/>
    <n v="11.23"/>
    <n v="0"/>
    <n v="0"/>
    <x v="0"/>
    <x v="2"/>
    <s v="Consumer"/>
    <x v="0"/>
    <s v="CUST-1191"/>
    <s v="Nonstick Skillet"/>
    <x v="1"/>
    <n v="6.46"/>
    <n v="11.23"/>
    <n v="56.150000000000006"/>
    <n v="0"/>
    <n v="56.150000000000006"/>
    <n v="32.299999999999997"/>
    <n v="23.850000000000009"/>
    <n v="56.150000000000006"/>
    <n v="23.850000000000009"/>
  </r>
  <r>
    <s v="ORD-002246"/>
    <x v="214"/>
    <s v="SKU-0017"/>
    <n v="2"/>
    <n v="47.38"/>
    <n v="0"/>
    <n v="0"/>
    <x v="2"/>
    <x v="2"/>
    <s v="Small Business"/>
    <x v="0"/>
    <s v="CUST-1431"/>
    <s v="Wireless Mouse"/>
    <x v="0"/>
    <n v="31.21"/>
    <n v="47.38"/>
    <n v="94.76"/>
    <n v="0"/>
    <n v="94.76"/>
    <n v="62.42"/>
    <n v="32.340000000000003"/>
    <n v="94.76"/>
    <n v="32.340000000000003"/>
  </r>
  <r>
    <s v="ORD-000752"/>
    <x v="215"/>
    <s v="SKU-0001"/>
    <n v="3"/>
    <n v="31.13"/>
    <n v="0"/>
    <n v="6.99"/>
    <x v="2"/>
    <x v="0"/>
    <s v="Small Business"/>
    <x v="0"/>
    <s v="CUST-1453"/>
    <s v="Ceramic Dinnerware Set"/>
    <x v="1"/>
    <n v="13.79"/>
    <n v="31.13"/>
    <n v="93.39"/>
    <n v="0"/>
    <n v="93.39"/>
    <n v="41.37"/>
    <n v="52.02"/>
    <n v="93.39"/>
    <n v="52.02"/>
  </r>
  <r>
    <s v="ORD-000822"/>
    <x v="215"/>
    <s v="SKU-0019"/>
    <n v="4"/>
    <n v="29.49"/>
    <n v="0.15"/>
    <n v="9.99"/>
    <x v="1"/>
    <x v="2"/>
    <s v="Corporate"/>
    <x v="0"/>
    <s v="CUST-1390"/>
    <s v="Webcam HD"/>
    <x v="0"/>
    <n v="13.03"/>
    <n v="29.49"/>
    <n v="117.96"/>
    <n v="17.693999999999999"/>
    <n v="100.26599999999999"/>
    <n v="52.12"/>
    <n v="48.145999999999994"/>
    <n v="100.26599999999999"/>
    <n v="48.145999999999994"/>
  </r>
  <r>
    <s v="ORD-001600"/>
    <x v="215"/>
    <s v="SKU-0034"/>
    <n v="1"/>
    <n v="53.25"/>
    <n v="0"/>
    <n v="0"/>
    <x v="1"/>
    <x v="0"/>
    <s v="Consumer"/>
    <x v="0"/>
    <s v="CUST-1143"/>
    <s v="Gym Duffel Bag"/>
    <x v="3"/>
    <n v="22.11"/>
    <n v="53.25"/>
    <n v="53.25"/>
    <n v="0"/>
    <n v="53.25"/>
    <n v="22.11"/>
    <n v="31.14"/>
    <n v="53.25"/>
    <n v="31.14"/>
  </r>
  <r>
    <s v="ORD-002459"/>
    <x v="215"/>
    <s v="SKU-0060"/>
    <n v="1"/>
    <n v="54.93"/>
    <n v="0.15"/>
    <n v="9.99"/>
    <x v="0"/>
    <x v="1"/>
    <s v="Consumer"/>
    <x v="0"/>
    <s v="CUST-1138"/>
    <s v="Luggage Tag Set"/>
    <x v="2"/>
    <n v="31.07"/>
    <n v="54.93"/>
    <n v="54.93"/>
    <n v="8.2394999999999996"/>
    <n v="46.6905"/>
    <n v="31.07"/>
    <n v="15.6205"/>
    <n v="46.6905"/>
    <n v="15.6205"/>
  </r>
  <r>
    <s v="ORD-000112"/>
    <x v="216"/>
    <s v="SKU-0040"/>
    <n v="4"/>
    <n v="30.05"/>
    <n v="0"/>
    <n v="4.99"/>
    <x v="0"/>
    <x v="2"/>
    <s v="Corporate"/>
    <x v="0"/>
    <s v="CUST-1489"/>
    <s v="Laptop Sleeve"/>
    <x v="4"/>
    <n v="17.329999999999998"/>
    <n v="30.05"/>
    <n v="120.2"/>
    <n v="0"/>
    <n v="120.2"/>
    <n v="69.319999999999993"/>
    <n v="50.88000000000001"/>
    <n v="120.2"/>
    <n v="50.88000000000001"/>
  </r>
  <r>
    <s v="ORD-000238"/>
    <x v="216"/>
    <s v="SKU-0039"/>
    <n v="2"/>
    <n v="12.74"/>
    <n v="0.05"/>
    <n v="6.99"/>
    <x v="2"/>
    <x v="0"/>
    <s v="Small Business"/>
    <x v="0"/>
    <s v="CUST-1486"/>
    <s v="Desk Organizer"/>
    <x v="4"/>
    <n v="5.81"/>
    <n v="12.74"/>
    <n v="25.48"/>
    <n v="1.274"/>
    <n v="24.206"/>
    <n v="11.62"/>
    <n v="12.586"/>
    <n v="24.206"/>
    <n v="12.586"/>
  </r>
  <r>
    <s v="ORD-000318"/>
    <x v="216"/>
    <s v="SKU-0019"/>
    <n v="1"/>
    <n v="29.49"/>
    <n v="0.05"/>
    <n v="0"/>
    <x v="1"/>
    <x v="0"/>
    <s v="Consumer"/>
    <x v="0"/>
    <s v="CUST-1335"/>
    <s v="Webcam HD"/>
    <x v="0"/>
    <n v="13.03"/>
    <n v="29.49"/>
    <n v="29.49"/>
    <n v="1.4744999999999999"/>
    <n v="28.015499999999999"/>
    <n v="13.03"/>
    <n v="14.9855"/>
    <n v="28.015499999999999"/>
    <n v="14.9855"/>
  </r>
  <r>
    <s v="ORD-000532"/>
    <x v="216"/>
    <s v="SKU-0039"/>
    <n v="3"/>
    <n v="12.74"/>
    <n v="0"/>
    <n v="0"/>
    <x v="0"/>
    <x v="2"/>
    <s v="Small Business"/>
    <x v="0"/>
    <s v="CUST-1331"/>
    <s v="Desk Organizer"/>
    <x v="4"/>
    <n v="5.81"/>
    <n v="12.74"/>
    <n v="38.22"/>
    <n v="0"/>
    <n v="38.22"/>
    <n v="17.43"/>
    <n v="20.79"/>
    <n v="38.22"/>
    <n v="20.79"/>
  </r>
  <r>
    <s v="ORD-000696"/>
    <x v="216"/>
    <s v="SKU-0046"/>
    <n v="1"/>
    <n v="44.59"/>
    <n v="0"/>
    <n v="4.99"/>
    <x v="0"/>
    <x v="0"/>
    <s v="Small Business"/>
    <x v="0"/>
    <s v="CUST-1597"/>
    <s v="Desktop Calculator"/>
    <x v="4"/>
    <n v="19.489999999999998"/>
    <n v="44.59"/>
    <n v="44.59"/>
    <n v="0"/>
    <n v="44.59"/>
    <n v="19.489999999999998"/>
    <n v="25.100000000000005"/>
    <n v="44.59"/>
    <n v="25.100000000000005"/>
  </r>
  <r>
    <s v="ORD-000999"/>
    <x v="216"/>
    <s v="SKU-0003"/>
    <n v="2"/>
    <n v="11.23"/>
    <n v="0.2"/>
    <n v="0"/>
    <x v="1"/>
    <x v="2"/>
    <s v="Corporate"/>
    <x v="0"/>
    <s v="CUST-1514"/>
    <s v="Nonstick Skillet"/>
    <x v="1"/>
    <n v="6.46"/>
    <n v="11.23"/>
    <n v="22.46"/>
    <n v="4.492"/>
    <n v="17.968"/>
    <n v="12.92"/>
    <n v="5.048"/>
    <n v="17.968"/>
    <n v="5.048"/>
  </r>
  <r>
    <s v="ORD-001164"/>
    <x v="216"/>
    <s v="SKU-0047"/>
    <n v="2"/>
    <n v="36.47"/>
    <n v="0"/>
    <n v="4.99"/>
    <x v="0"/>
    <x v="2"/>
    <s v="Small Business"/>
    <x v="0"/>
    <s v="CUST-1578"/>
    <s v="Printer Paper Ream"/>
    <x v="4"/>
    <n v="21.05"/>
    <n v="36.47"/>
    <n v="72.94"/>
    <n v="0"/>
    <n v="72.94"/>
    <n v="42.1"/>
    <n v="30.839999999999996"/>
    <n v="72.94"/>
    <n v="30.839999999999996"/>
  </r>
  <r>
    <s v="ORD-001818"/>
    <x v="216"/>
    <s v="SKU-0013"/>
    <n v="1"/>
    <n v="46.87"/>
    <n v="0"/>
    <n v="6.99"/>
    <x v="1"/>
    <x v="0"/>
    <s v="Corporate"/>
    <x v="0"/>
    <s v="CUST-1406"/>
    <s v="Wireless Earbuds"/>
    <x v="0"/>
    <n v="21.33"/>
    <n v="46.87"/>
    <n v="46.87"/>
    <n v="0"/>
    <n v="46.87"/>
    <n v="21.33"/>
    <n v="25.54"/>
    <n v="46.87"/>
    <n v="25.54"/>
  </r>
  <r>
    <s v="ORD-001844"/>
    <x v="216"/>
    <s v="SKU-0041"/>
    <n v="1"/>
    <n v="76.3"/>
    <n v="0"/>
    <n v="4.99"/>
    <x v="2"/>
    <x v="4"/>
    <s v="Small Business"/>
    <x v="0"/>
    <s v="CUST-1315"/>
    <s v="Whiteboard Planner"/>
    <x v="4"/>
    <n v="33.700000000000003"/>
    <n v="76.3"/>
    <n v="76.3"/>
    <n v="0"/>
    <n v="76.3"/>
    <n v="33.700000000000003"/>
    <n v="42.599999999999994"/>
    <n v="76.3"/>
    <n v="42.599999999999994"/>
  </r>
  <r>
    <s v="ORD-002163"/>
    <x v="216"/>
    <s v="SKU-0059"/>
    <n v="1"/>
    <n v="31.55"/>
    <n v="0.05"/>
    <n v="9.99"/>
    <x v="1"/>
    <x v="1"/>
    <s v="Consumer"/>
    <x v="0"/>
    <s v="CUST-1485"/>
    <s v="Packing Cubes"/>
    <x v="2"/>
    <n v="18.04"/>
    <n v="31.55"/>
    <n v="31.55"/>
    <n v="1.5775000000000001"/>
    <n v="29.9725"/>
    <n v="18.04"/>
    <n v="11.932500000000001"/>
    <n v="29.9725"/>
    <n v="11.932500000000001"/>
  </r>
  <r>
    <s v="ORD-002175"/>
    <x v="216"/>
    <s v="SKU-0057"/>
    <n v="1"/>
    <n v="60.42"/>
    <n v="0.15"/>
    <n v="9.99"/>
    <x v="0"/>
    <x v="0"/>
    <s v="Consumer"/>
    <x v="0"/>
    <s v="CUST-1398"/>
    <s v="Crossbody Bag"/>
    <x v="2"/>
    <n v="25.69"/>
    <n v="60.42"/>
    <n v="60.42"/>
    <n v="9.0630000000000006"/>
    <n v="51.356999999999999"/>
    <n v="25.69"/>
    <n v="25.666999999999998"/>
    <n v="51.356999999999999"/>
    <n v="25.666999999999998"/>
  </r>
  <r>
    <s v="ORD-002249"/>
    <x v="216"/>
    <s v="SKU-0053"/>
    <n v="1"/>
    <n v="80.63"/>
    <n v="0"/>
    <n v="0"/>
    <x v="2"/>
    <x v="2"/>
    <s v="Corporate"/>
    <x v="0"/>
    <s v="CUST-1480"/>
    <s v="Reusable Lunch Bag"/>
    <x v="2"/>
    <n v="44.56"/>
    <n v="80.63"/>
    <n v="80.63"/>
    <n v="0"/>
    <n v="80.63"/>
    <n v="44.56"/>
    <n v="36.069999999999993"/>
    <n v="80.63"/>
    <n v="36.069999999999993"/>
  </r>
  <r>
    <s v="ORD-000276"/>
    <x v="217"/>
    <s v="SKU-0043"/>
    <n v="1"/>
    <n v="39.21"/>
    <n v="0"/>
    <n v="0"/>
    <x v="2"/>
    <x v="4"/>
    <s v="Consumer"/>
    <x v="0"/>
    <s v="CUST-1333"/>
    <s v="Ergonomic Wrist Rest"/>
    <x v="4"/>
    <n v="19.66"/>
    <n v="39.21"/>
    <n v="39.21"/>
    <n v="0"/>
    <n v="39.21"/>
    <n v="19.66"/>
    <n v="19.55"/>
    <n v="39.21"/>
    <n v="19.55"/>
  </r>
  <r>
    <s v="ORD-000504"/>
    <x v="217"/>
    <s v="SKU-0012"/>
    <n v="2"/>
    <n v="81.14"/>
    <n v="0"/>
    <n v="9.99"/>
    <x v="1"/>
    <x v="2"/>
    <s v="Small Business"/>
    <x v="0"/>
    <s v="CUST-1597"/>
    <s v="Portable Blender"/>
    <x v="1"/>
    <n v="34.53"/>
    <n v="81.14"/>
    <n v="162.28"/>
    <n v="0"/>
    <n v="162.28"/>
    <n v="69.06"/>
    <n v="93.22"/>
    <n v="162.28"/>
    <n v="93.22"/>
  </r>
  <r>
    <s v="ORD-000581"/>
    <x v="217"/>
    <s v="SKU-0042"/>
    <n v="2"/>
    <n v="50.17"/>
    <n v="0.05"/>
    <n v="0"/>
    <x v="1"/>
    <x v="0"/>
    <s v="Consumer"/>
    <x v="0"/>
    <s v="CUST-1134"/>
    <s v="Document Folder Set"/>
    <x v="4"/>
    <n v="28.8"/>
    <n v="50.17"/>
    <n v="100.34"/>
    <n v="5.0170000000000003"/>
    <n v="95.323000000000008"/>
    <n v="57.6"/>
    <n v="37.723000000000006"/>
    <n v="95.323000000000008"/>
    <n v="37.723000000000006"/>
  </r>
  <r>
    <s v="ORD-001044"/>
    <x v="217"/>
    <s v="SKU-0037"/>
    <n v="6"/>
    <n v="25.18"/>
    <n v="0"/>
    <n v="0"/>
    <x v="2"/>
    <x v="4"/>
    <s v="Corporate"/>
    <x v="0"/>
    <s v="CUST-1161"/>
    <s v="Notebook 3-Pack"/>
    <x v="4"/>
    <n v="13.85"/>
    <n v="25.18"/>
    <n v="151.07999999999998"/>
    <n v="0"/>
    <n v="151.07999999999998"/>
    <n v="83.1"/>
    <n v="67.97999999999999"/>
    <n v="151.07999999999998"/>
    <n v="67.97999999999999"/>
  </r>
  <r>
    <s v="ORD-001190"/>
    <x v="217"/>
    <s v="SKU-0005"/>
    <n v="1"/>
    <n v="55.2"/>
    <n v="0.1"/>
    <n v="0"/>
    <x v="0"/>
    <x v="3"/>
    <s v="Small Business"/>
    <x v="0"/>
    <s v="CUST-1297"/>
    <s v="Glass Food Containers"/>
    <x v="1"/>
    <n v="25.85"/>
    <n v="55.2"/>
    <n v="55.2"/>
    <n v="5.5200000000000005"/>
    <n v="49.68"/>
    <n v="25.85"/>
    <n v="23.83"/>
    <n v="49.68"/>
    <n v="23.83"/>
  </r>
  <r>
    <s v="ORD-002342"/>
    <x v="217"/>
    <s v="SKU-0001"/>
    <n v="1"/>
    <n v="31.13"/>
    <n v="0"/>
    <n v="4.99"/>
    <x v="1"/>
    <x v="0"/>
    <s v="Small Business"/>
    <x v="0"/>
    <s v="CUST-1037"/>
    <s v="Ceramic Dinnerware Set"/>
    <x v="1"/>
    <n v="13.79"/>
    <n v="31.13"/>
    <n v="31.13"/>
    <n v="0"/>
    <n v="31.13"/>
    <n v="13.79"/>
    <n v="17.34"/>
    <n v="31.13"/>
    <n v="17.34"/>
  </r>
  <r>
    <s v="ORD-002481"/>
    <x v="217"/>
    <s v="SKU-0031"/>
    <n v="5"/>
    <n v="74.72"/>
    <n v="0"/>
    <n v="4.99"/>
    <x v="2"/>
    <x v="2"/>
    <s v="Small Business"/>
    <x v="0"/>
    <s v="CUST-1386"/>
    <s v="Fitness Tracker Strap"/>
    <x v="3"/>
    <n v="36.28"/>
    <n v="74.72"/>
    <n v="373.6"/>
    <n v="0"/>
    <n v="373.6"/>
    <n v="181.4"/>
    <n v="192.20000000000002"/>
    <n v="373.6"/>
    <n v="192.20000000000002"/>
  </r>
  <r>
    <s v="ORD-000264"/>
    <x v="218"/>
    <s v="SKU-0010"/>
    <n v="2"/>
    <n v="20.7"/>
    <n v="0"/>
    <n v="0"/>
    <x v="1"/>
    <x v="1"/>
    <s v="Consumer"/>
    <x v="0"/>
    <s v="CUST-1586"/>
    <s v="Throw Blanket"/>
    <x v="1"/>
    <n v="8.5299999999999994"/>
    <n v="20.7"/>
    <n v="41.4"/>
    <n v="0"/>
    <n v="41.4"/>
    <n v="17.059999999999999"/>
    <n v="24.34"/>
    <n v="41.4"/>
    <n v="24.34"/>
  </r>
  <r>
    <s v="ORD-001080"/>
    <x v="218"/>
    <s v="SKU-0033"/>
    <n v="2"/>
    <n v="72.08"/>
    <n v="0"/>
    <n v="0"/>
    <x v="2"/>
    <x v="1"/>
    <s v="Small Business"/>
    <x v="0"/>
    <s v="CUST-1397"/>
    <s v="Training Cone Set"/>
    <x v="3"/>
    <n v="45"/>
    <n v="72.08"/>
    <n v="144.16"/>
    <n v="0"/>
    <n v="144.16"/>
    <n v="90"/>
    <n v="54.16"/>
    <n v="144.16"/>
    <n v="54.16"/>
  </r>
  <r>
    <s v="ORD-001289"/>
    <x v="218"/>
    <s v="SKU-0057"/>
    <n v="1"/>
    <n v="60.42"/>
    <n v="0.05"/>
    <n v="0"/>
    <x v="1"/>
    <x v="1"/>
    <s v="Small Business"/>
    <x v="0"/>
    <s v="CUST-1252"/>
    <s v="Crossbody Bag"/>
    <x v="2"/>
    <n v="25.69"/>
    <n v="60.42"/>
    <n v="60.42"/>
    <n v="3.0210000000000004"/>
    <n v="57.399000000000001"/>
    <n v="25.69"/>
    <n v="31.709"/>
    <n v="57.399000000000001"/>
    <n v="31.709"/>
  </r>
  <r>
    <s v="ORD-001360"/>
    <x v="218"/>
    <s v="SKU-0017"/>
    <n v="5"/>
    <n v="47.38"/>
    <n v="0.15"/>
    <n v="0"/>
    <x v="1"/>
    <x v="2"/>
    <s v="Consumer"/>
    <x v="0"/>
    <s v="CUST-1162"/>
    <s v="Wireless Mouse"/>
    <x v="0"/>
    <n v="31.21"/>
    <n v="47.38"/>
    <n v="236.9"/>
    <n v="35.534999999999997"/>
    <n v="201.36500000000001"/>
    <n v="156.05000000000001"/>
    <n v="45.314999999999998"/>
    <n v="201.36500000000001"/>
    <n v="45.314999999999998"/>
  </r>
  <r>
    <s v="ORD-001434"/>
    <x v="218"/>
    <s v="SKU-0029"/>
    <n v="2"/>
    <n v="79.47"/>
    <n v="0.1"/>
    <n v="6.99"/>
    <x v="0"/>
    <x v="1"/>
    <s v="Small Business"/>
    <x v="0"/>
    <s v="CUST-1552"/>
    <s v="Adjustable Dumbbell"/>
    <x v="3"/>
    <n v="38"/>
    <n v="79.47"/>
    <n v="158.94"/>
    <n v="15.894"/>
    <n v="143.04599999999999"/>
    <n v="76"/>
    <n v="67.045999999999992"/>
    <n v="143.04599999999999"/>
    <n v="67.045999999999992"/>
  </r>
  <r>
    <s v="ORD-001955"/>
    <x v="218"/>
    <s v="SKU-0043"/>
    <n v="3"/>
    <n v="39.21"/>
    <n v="0"/>
    <n v="4.99"/>
    <x v="1"/>
    <x v="4"/>
    <s v="Consumer"/>
    <x v="0"/>
    <s v="CUST-1480"/>
    <s v="Ergonomic Wrist Rest"/>
    <x v="4"/>
    <n v="19.66"/>
    <n v="39.21"/>
    <n v="117.63"/>
    <n v="0"/>
    <n v="117.63"/>
    <n v="58.980000000000004"/>
    <n v="58.649999999999991"/>
    <n v="117.63"/>
    <n v="58.649999999999991"/>
  </r>
  <r>
    <s v="ORD-002149"/>
    <x v="218"/>
    <s v="SKU-0008"/>
    <n v="3"/>
    <n v="30.29"/>
    <n v="0.1"/>
    <n v="6.99"/>
    <x v="0"/>
    <x v="1"/>
    <s v="Consumer"/>
    <x v="0"/>
    <s v="CUST-1186"/>
    <s v="LED Desk Lamp"/>
    <x v="1"/>
    <n v="13.1"/>
    <n v="30.29"/>
    <n v="90.87"/>
    <n v="9.0870000000000015"/>
    <n v="81.783000000000001"/>
    <n v="39.299999999999997"/>
    <n v="42.483000000000004"/>
    <n v="81.783000000000001"/>
    <n v="42.483000000000004"/>
  </r>
  <r>
    <s v="ORD-000378"/>
    <x v="219"/>
    <s v="SKU-0007"/>
    <n v="3"/>
    <n v="12.76"/>
    <n v="0"/>
    <n v="9.99"/>
    <x v="2"/>
    <x v="3"/>
    <s v="Small Business"/>
    <x v="0"/>
    <s v="CUST-1211"/>
    <s v="Cotton Bath Towels"/>
    <x v="1"/>
    <n v="7.24"/>
    <n v="12.76"/>
    <n v="38.28"/>
    <n v="0"/>
    <n v="38.28"/>
    <n v="21.72"/>
    <n v="16.560000000000002"/>
    <n v="38.28"/>
    <n v="16.560000000000002"/>
  </r>
  <r>
    <s v="ORD-000517"/>
    <x v="219"/>
    <s v="SKU-0035"/>
    <n v="3"/>
    <n v="26.35"/>
    <n v="0"/>
    <n v="6.99"/>
    <x v="1"/>
    <x v="2"/>
    <s v="Small Business"/>
    <x v="0"/>
    <s v="CUST-1589"/>
    <s v="Massage Ball"/>
    <x v="3"/>
    <n v="13.28"/>
    <n v="26.35"/>
    <n v="79.050000000000011"/>
    <n v="0"/>
    <n v="79.050000000000011"/>
    <n v="39.839999999999996"/>
    <n v="39.210000000000015"/>
    <n v="79.050000000000011"/>
    <n v="39.210000000000015"/>
  </r>
  <r>
    <s v="ORD-000604"/>
    <x v="219"/>
    <s v="SKU-0049"/>
    <n v="1"/>
    <n v="93.35"/>
    <n v="0"/>
    <n v="0"/>
    <x v="2"/>
    <x v="0"/>
    <s v="Consumer"/>
    <x v="0"/>
    <s v="CUST-1359"/>
    <s v="Canvas Tote Bag"/>
    <x v="2"/>
    <n v="39.76"/>
    <n v="93.35"/>
    <n v="93.35"/>
    <n v="0"/>
    <n v="93.35"/>
    <n v="39.76"/>
    <n v="53.589999999999996"/>
    <n v="93.35"/>
    <n v="53.589999999999996"/>
  </r>
  <r>
    <s v="ORD-000777"/>
    <x v="219"/>
    <s v="SKU-0004"/>
    <n v="2"/>
    <n v="23.84"/>
    <n v="0.1"/>
    <n v="0"/>
    <x v="2"/>
    <x v="2"/>
    <s v="Consumer"/>
    <x v="0"/>
    <s v="CUST-1519"/>
    <s v="Bamboo Cutting Board"/>
    <x v="1"/>
    <n v="11.55"/>
    <n v="23.84"/>
    <n v="47.68"/>
    <n v="4.7679999999999998"/>
    <n v="42.911999999999999"/>
    <n v="23.1"/>
    <n v="19.811999999999998"/>
    <n v="42.911999999999999"/>
    <n v="19.811999999999998"/>
  </r>
  <r>
    <s v="ORD-000839"/>
    <x v="219"/>
    <s v="SKU-0042"/>
    <n v="1"/>
    <n v="50.17"/>
    <n v="0.05"/>
    <n v="0"/>
    <x v="1"/>
    <x v="1"/>
    <s v="Corporate"/>
    <x v="0"/>
    <s v="CUST-1206"/>
    <s v="Document Folder Set"/>
    <x v="4"/>
    <n v="28.8"/>
    <n v="50.17"/>
    <n v="50.17"/>
    <n v="2.5085000000000002"/>
    <n v="47.661500000000004"/>
    <n v="28.8"/>
    <n v="18.861500000000003"/>
    <n v="47.661500000000004"/>
    <n v="18.861500000000003"/>
  </r>
  <r>
    <s v="ORD-000480"/>
    <x v="220"/>
    <s v="SKU-0001"/>
    <n v="5"/>
    <n v="31.13"/>
    <n v="0"/>
    <n v="9.99"/>
    <x v="1"/>
    <x v="1"/>
    <s v="Corporate"/>
    <x v="0"/>
    <s v="CUST-1588"/>
    <s v="Ceramic Dinnerware Set"/>
    <x v="1"/>
    <n v="13.79"/>
    <n v="31.13"/>
    <n v="155.65"/>
    <n v="0"/>
    <n v="155.65"/>
    <n v="68.949999999999989"/>
    <n v="86.700000000000017"/>
    <n v="155.65"/>
    <n v="86.700000000000017"/>
  </r>
  <r>
    <s v="ORD-000878"/>
    <x v="220"/>
    <s v="SKU-0033"/>
    <n v="1"/>
    <n v="72.08"/>
    <n v="0.05"/>
    <n v="9.99"/>
    <x v="0"/>
    <x v="1"/>
    <s v="Consumer"/>
    <x v="0"/>
    <s v="CUST-1154"/>
    <s v="Training Cone Set"/>
    <x v="3"/>
    <n v="45"/>
    <n v="72.08"/>
    <n v="72.08"/>
    <n v="3.6040000000000001"/>
    <n v="68.475999999999999"/>
    <n v="45"/>
    <n v="23.475999999999999"/>
    <n v="68.475999999999999"/>
    <n v="23.475999999999999"/>
  </r>
  <r>
    <s v="ORD-001321"/>
    <x v="220"/>
    <s v="SKU-0022"/>
    <n v="2"/>
    <n v="32.130000000000003"/>
    <n v="0.15"/>
    <n v="0"/>
    <x v="2"/>
    <x v="2"/>
    <s v="Corporate"/>
    <x v="0"/>
    <s v="CUST-1370"/>
    <s v="USB-C Hub"/>
    <x v="0"/>
    <n v="21.59"/>
    <n v="32.130000000000003"/>
    <n v="64.260000000000005"/>
    <n v="9.6390000000000011"/>
    <n v="54.621000000000002"/>
    <n v="43.18"/>
    <n v="11.441000000000003"/>
    <n v="54.621000000000002"/>
    <n v="11.441000000000003"/>
  </r>
  <r>
    <s v="ORD-001373"/>
    <x v="220"/>
    <s v="SKU-0021"/>
    <n v="1"/>
    <n v="23.94"/>
    <n v="0"/>
    <n v="6.99"/>
    <x v="2"/>
    <x v="0"/>
    <s v="Consumer"/>
    <x v="0"/>
    <s v="CUST-1337"/>
    <s v="Smart Plug 2-Pack"/>
    <x v="0"/>
    <n v="13.98"/>
    <n v="23.94"/>
    <n v="23.94"/>
    <n v="0"/>
    <n v="23.94"/>
    <n v="13.98"/>
    <n v="9.9600000000000009"/>
    <n v="23.94"/>
    <n v="9.9600000000000009"/>
  </r>
  <r>
    <s v="ORD-001734"/>
    <x v="220"/>
    <s v="SKU-0052"/>
    <n v="3"/>
    <n v="33.19"/>
    <n v="0"/>
    <n v="4.99"/>
    <x v="2"/>
    <x v="4"/>
    <s v="Consumer"/>
    <x v="0"/>
    <s v="CUST-1499"/>
    <s v="Sunglasses"/>
    <x v="2"/>
    <n v="18.73"/>
    <n v="33.19"/>
    <n v="99.57"/>
    <n v="0"/>
    <n v="99.57"/>
    <n v="56.19"/>
    <n v="43.379999999999995"/>
    <n v="99.57"/>
    <n v="43.379999999999995"/>
  </r>
  <r>
    <s v="ORD-001835"/>
    <x v="220"/>
    <s v="SKU-0058"/>
    <n v="1"/>
    <n v="11.57"/>
    <n v="0.1"/>
    <n v="0"/>
    <x v="0"/>
    <x v="0"/>
    <s v="Corporate"/>
    <x v="0"/>
    <s v="CUST-1549"/>
    <s v="Card Wallet"/>
    <x v="2"/>
    <n v="6.42"/>
    <n v="11.57"/>
    <n v="11.57"/>
    <n v="1.157"/>
    <n v="10.413"/>
    <n v="6.42"/>
    <n v="3.9930000000000003"/>
    <n v="10.413"/>
    <n v="3.9930000000000003"/>
  </r>
  <r>
    <s v="ORD-002227"/>
    <x v="220"/>
    <s v="SKU-0018"/>
    <n v="1"/>
    <n v="18.5"/>
    <n v="0"/>
    <n v="9.99"/>
    <x v="1"/>
    <x v="0"/>
    <s v="Consumer"/>
    <x v="0"/>
    <s v="CUST-1401"/>
    <s v="Portable Power Bank"/>
    <x v="0"/>
    <n v="7.75"/>
    <n v="18.5"/>
    <n v="18.5"/>
    <n v="0"/>
    <n v="18.5"/>
    <n v="7.75"/>
    <n v="10.75"/>
    <n v="18.5"/>
    <n v="10.75"/>
  </r>
  <r>
    <s v="ORD-000108"/>
    <x v="221"/>
    <s v="SKU-0019"/>
    <n v="1"/>
    <n v="29.49"/>
    <n v="0.05"/>
    <n v="9.99"/>
    <x v="2"/>
    <x v="3"/>
    <s v="Small Business"/>
    <x v="0"/>
    <s v="CUST-1491"/>
    <s v="Webcam HD"/>
    <x v="0"/>
    <n v="13.03"/>
    <n v="29.49"/>
    <n v="29.49"/>
    <n v="1.4744999999999999"/>
    <n v="28.015499999999999"/>
    <n v="13.03"/>
    <n v="14.9855"/>
    <n v="28.015499999999999"/>
    <n v="14.9855"/>
  </r>
  <r>
    <s v="ORD-000262"/>
    <x v="221"/>
    <s v="SKU-0038"/>
    <n v="2"/>
    <n v="100.1"/>
    <n v="0.05"/>
    <n v="0"/>
    <x v="0"/>
    <x v="2"/>
    <s v="Corporate"/>
    <x v="0"/>
    <s v="CUST-1110"/>
    <s v="Gel Pen Set"/>
    <x v="4"/>
    <n v="41.96"/>
    <n v="100.1"/>
    <n v="200.2"/>
    <n v="10.01"/>
    <n v="190.19"/>
    <n v="83.92"/>
    <n v="106.27"/>
    <n v="190.19"/>
    <n v="106.27"/>
  </r>
  <r>
    <s v="ORD-000474"/>
    <x v="221"/>
    <s v="SKU-0030"/>
    <n v="1"/>
    <n v="44.98"/>
    <n v="0"/>
    <n v="9.99"/>
    <x v="1"/>
    <x v="3"/>
    <s v="Corporate"/>
    <x v="0"/>
    <s v="CUST-1436"/>
    <s v="Workout Gloves"/>
    <x v="3"/>
    <n v="23.48"/>
    <n v="44.98"/>
    <n v="44.98"/>
    <n v="0"/>
    <n v="44.98"/>
    <n v="23.48"/>
    <n v="21.499999999999996"/>
    <n v="44.98"/>
    <n v="21.499999999999996"/>
  </r>
  <r>
    <s v="ORD-000507"/>
    <x v="221"/>
    <s v="SKU-0037"/>
    <n v="2"/>
    <n v="25.18"/>
    <n v="0.2"/>
    <n v="6.99"/>
    <x v="0"/>
    <x v="0"/>
    <s v="Corporate"/>
    <x v="0"/>
    <s v="CUST-1130"/>
    <s v="Notebook 3-Pack"/>
    <x v="4"/>
    <n v="13.85"/>
    <n v="25.18"/>
    <n v="50.36"/>
    <n v="10.072000000000001"/>
    <n v="40.287999999999997"/>
    <n v="27.7"/>
    <n v="12.587999999999997"/>
    <n v="40.287999999999997"/>
    <n v="12.587999999999997"/>
  </r>
  <r>
    <s v="ORD-000601"/>
    <x v="221"/>
    <s v="SKU-0007"/>
    <n v="4"/>
    <n v="12.76"/>
    <n v="0"/>
    <n v="4.99"/>
    <x v="1"/>
    <x v="4"/>
    <s v="Consumer"/>
    <x v="1"/>
    <s v="CUST-1058"/>
    <s v="Cotton Bath Towels"/>
    <x v="1"/>
    <n v="7.24"/>
    <n v="12.76"/>
    <n v="51.04"/>
    <n v="0"/>
    <n v="51.04"/>
    <n v="28.96"/>
    <n v="22.08"/>
    <n v="0"/>
    <n v="0"/>
  </r>
  <r>
    <s v="ORD-000921"/>
    <x v="221"/>
    <s v="SKU-0036"/>
    <n v="1"/>
    <n v="56"/>
    <n v="0.05"/>
    <n v="0"/>
    <x v="0"/>
    <x v="3"/>
    <s v="Corporate"/>
    <x v="2"/>
    <s v="CUST-1049"/>
    <s v="Stretching Strap"/>
    <x v="3"/>
    <n v="37.14"/>
    <n v="56"/>
    <n v="56"/>
    <n v="2.8000000000000003"/>
    <n v="53.2"/>
    <n v="37.14"/>
    <n v="16.060000000000002"/>
    <n v="0"/>
    <n v="0"/>
  </r>
  <r>
    <s v="ORD-001255"/>
    <x v="221"/>
    <s v="SKU-0005"/>
    <n v="1"/>
    <n v="55.2"/>
    <n v="0.05"/>
    <n v="0"/>
    <x v="1"/>
    <x v="1"/>
    <s v="Consumer"/>
    <x v="0"/>
    <s v="CUST-1321"/>
    <s v="Glass Food Containers"/>
    <x v="1"/>
    <n v="25.85"/>
    <n v="55.2"/>
    <n v="55.2"/>
    <n v="2.7600000000000002"/>
    <n v="52.440000000000005"/>
    <n v="25.85"/>
    <n v="26.590000000000003"/>
    <n v="52.440000000000005"/>
    <n v="26.590000000000003"/>
  </r>
  <r>
    <s v="ORD-001437"/>
    <x v="221"/>
    <s v="SKU-0032"/>
    <n v="1"/>
    <n v="10.18"/>
    <n v="0"/>
    <n v="0"/>
    <x v="1"/>
    <x v="2"/>
    <s v="Consumer"/>
    <x v="0"/>
    <s v="CUST-1046"/>
    <s v="Kettlebell 15 lb"/>
    <x v="3"/>
    <n v="4.42"/>
    <n v="10.18"/>
    <n v="10.18"/>
    <n v="0"/>
    <n v="10.18"/>
    <n v="4.42"/>
    <n v="5.76"/>
    <n v="10.18"/>
    <n v="5.76"/>
  </r>
  <r>
    <s v="ORD-002293"/>
    <x v="221"/>
    <s v="SKU-0058"/>
    <n v="1"/>
    <n v="11.57"/>
    <n v="0.2"/>
    <n v="0"/>
    <x v="2"/>
    <x v="0"/>
    <s v="Corporate"/>
    <x v="0"/>
    <s v="CUST-1401"/>
    <s v="Card Wallet"/>
    <x v="2"/>
    <n v="6.42"/>
    <n v="11.57"/>
    <n v="11.57"/>
    <n v="2.3140000000000001"/>
    <n v="9.2560000000000002"/>
    <n v="6.42"/>
    <n v="2.8360000000000003"/>
    <n v="9.2560000000000002"/>
    <n v="2.8360000000000003"/>
  </r>
  <r>
    <s v="ORD-002358"/>
    <x v="221"/>
    <s v="SKU-0052"/>
    <n v="5"/>
    <n v="33.19"/>
    <n v="0"/>
    <n v="0"/>
    <x v="2"/>
    <x v="0"/>
    <s v="Small Business"/>
    <x v="0"/>
    <s v="CUST-1446"/>
    <s v="Sunglasses"/>
    <x v="2"/>
    <n v="18.73"/>
    <n v="33.19"/>
    <n v="165.95"/>
    <n v="0"/>
    <n v="165.95"/>
    <n v="93.65"/>
    <n v="72.299999999999983"/>
    <n v="165.95"/>
    <n v="72.299999999999983"/>
  </r>
  <r>
    <s v="ORD-002460"/>
    <x v="221"/>
    <s v="SKU-0003"/>
    <n v="1"/>
    <n v="11.23"/>
    <n v="0.05"/>
    <n v="0"/>
    <x v="1"/>
    <x v="4"/>
    <s v="Consumer"/>
    <x v="0"/>
    <s v="CUST-1320"/>
    <s v="Nonstick Skillet"/>
    <x v="1"/>
    <n v="6.46"/>
    <n v="11.23"/>
    <n v="11.23"/>
    <n v="0.5615"/>
    <n v="10.6685"/>
    <n v="6.46"/>
    <n v="4.2084999999999999"/>
    <n v="10.6685"/>
    <n v="4.2084999999999999"/>
  </r>
  <r>
    <s v="ORD-000514"/>
    <x v="222"/>
    <s v="SKU-0044"/>
    <n v="1"/>
    <n v="63.29"/>
    <n v="0.05"/>
    <n v="0"/>
    <x v="0"/>
    <x v="3"/>
    <s v="Small Business"/>
    <x v="0"/>
    <s v="CUST-1268"/>
    <s v="Monitor Riser"/>
    <x v="4"/>
    <n v="41.46"/>
    <n v="63.29"/>
    <n v="63.29"/>
    <n v="3.1645000000000003"/>
    <n v="60.125500000000002"/>
    <n v="41.46"/>
    <n v="18.665500000000002"/>
    <n v="60.125500000000002"/>
    <n v="18.665500000000002"/>
  </r>
  <r>
    <s v="ORD-000528"/>
    <x v="222"/>
    <s v="SKU-0059"/>
    <n v="3"/>
    <n v="31.55"/>
    <n v="0"/>
    <n v="4.99"/>
    <x v="1"/>
    <x v="4"/>
    <s v="Small Business"/>
    <x v="1"/>
    <s v="CUST-1468"/>
    <s v="Packing Cubes"/>
    <x v="2"/>
    <n v="18.04"/>
    <n v="31.55"/>
    <n v="94.65"/>
    <n v="0"/>
    <n v="94.65"/>
    <n v="54.12"/>
    <n v="40.530000000000008"/>
    <n v="0"/>
    <n v="0"/>
  </r>
  <r>
    <s v="ORD-000807"/>
    <x v="222"/>
    <s v="SKU-0013"/>
    <n v="1"/>
    <n v="46.87"/>
    <n v="0"/>
    <n v="0"/>
    <x v="2"/>
    <x v="1"/>
    <s v="Consumer"/>
    <x v="0"/>
    <s v="CUST-1180"/>
    <s v="Wireless Earbuds"/>
    <x v="0"/>
    <n v="21.33"/>
    <n v="46.87"/>
    <n v="46.87"/>
    <n v="0"/>
    <n v="46.87"/>
    <n v="21.33"/>
    <n v="25.54"/>
    <n v="46.87"/>
    <n v="25.54"/>
  </r>
  <r>
    <s v="ORD-000843"/>
    <x v="222"/>
    <s v="SKU-0003"/>
    <n v="1"/>
    <n v="11.23"/>
    <n v="0"/>
    <n v="0"/>
    <x v="2"/>
    <x v="1"/>
    <s v="Corporate"/>
    <x v="0"/>
    <s v="CUST-1555"/>
    <s v="Nonstick Skillet"/>
    <x v="1"/>
    <n v="6.46"/>
    <n v="11.23"/>
    <n v="11.23"/>
    <n v="0"/>
    <n v="11.23"/>
    <n v="6.46"/>
    <n v="4.7700000000000005"/>
    <n v="11.23"/>
    <n v="4.7700000000000005"/>
  </r>
  <r>
    <s v="ORD-000938"/>
    <x v="222"/>
    <s v="SKU-0041"/>
    <n v="1"/>
    <n v="76.3"/>
    <n v="0.1"/>
    <n v="6.99"/>
    <x v="2"/>
    <x v="3"/>
    <s v="Corporate"/>
    <x v="0"/>
    <s v="CUST-1184"/>
    <s v="Whiteboard Planner"/>
    <x v="4"/>
    <n v="33.700000000000003"/>
    <n v="76.3"/>
    <n v="76.3"/>
    <n v="7.63"/>
    <n v="68.67"/>
    <n v="33.700000000000003"/>
    <n v="34.97"/>
    <n v="68.67"/>
    <n v="34.97"/>
  </r>
  <r>
    <s v="ORD-001221"/>
    <x v="222"/>
    <s v="SKU-0007"/>
    <n v="4"/>
    <n v="12.76"/>
    <n v="0"/>
    <n v="0"/>
    <x v="2"/>
    <x v="4"/>
    <s v="Consumer"/>
    <x v="0"/>
    <s v="CUST-1230"/>
    <s v="Cotton Bath Towels"/>
    <x v="1"/>
    <n v="7.24"/>
    <n v="12.76"/>
    <n v="51.04"/>
    <n v="0"/>
    <n v="51.04"/>
    <n v="28.96"/>
    <n v="22.08"/>
    <n v="51.04"/>
    <n v="22.08"/>
  </r>
  <r>
    <s v="ORD-001773"/>
    <x v="222"/>
    <s v="SKU-0027"/>
    <n v="2"/>
    <n v="33.65"/>
    <n v="0"/>
    <n v="9.99"/>
    <x v="0"/>
    <x v="4"/>
    <s v="Small Business"/>
    <x v="0"/>
    <s v="CUST-1282"/>
    <s v="Foam Roller"/>
    <x v="3"/>
    <n v="17.22"/>
    <n v="33.65"/>
    <n v="67.3"/>
    <n v="0"/>
    <n v="67.3"/>
    <n v="34.44"/>
    <n v="32.86"/>
    <n v="67.3"/>
    <n v="32.86"/>
  </r>
  <r>
    <s v="ORD-000131"/>
    <x v="223"/>
    <s v="SKU-0035"/>
    <n v="1"/>
    <n v="26.35"/>
    <n v="0.05"/>
    <n v="9.99"/>
    <x v="1"/>
    <x v="0"/>
    <s v="Small Business"/>
    <x v="0"/>
    <s v="CUST-1395"/>
    <s v="Massage Ball"/>
    <x v="3"/>
    <n v="13.28"/>
    <n v="26.35"/>
    <n v="26.35"/>
    <n v="1.3175000000000001"/>
    <n v="25.032500000000002"/>
    <n v="13.28"/>
    <n v="11.752500000000003"/>
    <n v="25.032500000000002"/>
    <n v="11.752500000000003"/>
  </r>
  <r>
    <s v="ORD-000322"/>
    <x v="223"/>
    <s v="SKU-0041"/>
    <n v="2"/>
    <n v="76.3"/>
    <n v="0.05"/>
    <n v="0"/>
    <x v="2"/>
    <x v="4"/>
    <s v="Small Business"/>
    <x v="0"/>
    <s v="CUST-1436"/>
    <s v="Whiteboard Planner"/>
    <x v="4"/>
    <n v="33.700000000000003"/>
    <n v="76.3"/>
    <n v="152.6"/>
    <n v="7.63"/>
    <n v="144.97"/>
    <n v="67.400000000000006"/>
    <n v="77.569999999999993"/>
    <n v="144.97"/>
    <n v="77.569999999999993"/>
  </r>
  <r>
    <s v="ORD-000667"/>
    <x v="223"/>
    <s v="SKU-0001"/>
    <n v="1"/>
    <n v="31.13"/>
    <n v="0"/>
    <n v="0"/>
    <x v="1"/>
    <x v="3"/>
    <s v="Small Business"/>
    <x v="0"/>
    <s v="CUST-1483"/>
    <s v="Ceramic Dinnerware Set"/>
    <x v="1"/>
    <n v="13.79"/>
    <n v="31.13"/>
    <n v="31.13"/>
    <n v="0"/>
    <n v="31.13"/>
    <n v="13.79"/>
    <n v="17.34"/>
    <n v="31.13"/>
    <n v="17.34"/>
  </r>
  <r>
    <s v="ORD-002374"/>
    <x v="223"/>
    <s v="SKU-0011"/>
    <n v="2"/>
    <n v="49.34"/>
    <n v="0"/>
    <n v="9.99"/>
    <x v="2"/>
    <x v="4"/>
    <s v="Corporate"/>
    <x v="0"/>
    <s v="CUST-1260"/>
    <s v="French Press"/>
    <x v="1"/>
    <n v="24.06"/>
    <n v="49.34"/>
    <n v="98.68"/>
    <n v="0"/>
    <n v="98.68"/>
    <n v="48.12"/>
    <n v="50.560000000000009"/>
    <n v="98.68"/>
    <n v="50.560000000000009"/>
  </r>
  <r>
    <s v="ORD-000275"/>
    <x v="224"/>
    <s v="SKU-0054"/>
    <n v="1"/>
    <n v="72.45"/>
    <n v="0"/>
    <n v="4.99"/>
    <x v="1"/>
    <x v="0"/>
    <s v="Consumer"/>
    <x v="0"/>
    <s v="CUST-1081"/>
    <s v="Travel Organizer"/>
    <x v="2"/>
    <n v="30.61"/>
    <n v="72.45"/>
    <n v="72.45"/>
    <n v="0"/>
    <n v="72.45"/>
    <n v="30.61"/>
    <n v="41.84"/>
    <n v="72.45"/>
    <n v="41.84"/>
  </r>
  <r>
    <s v="ORD-000467"/>
    <x v="224"/>
    <s v="SKU-0029"/>
    <n v="6"/>
    <n v="79.47"/>
    <n v="0"/>
    <n v="0"/>
    <x v="1"/>
    <x v="1"/>
    <s v="Consumer"/>
    <x v="0"/>
    <s v="CUST-1199"/>
    <s v="Adjustable Dumbbell"/>
    <x v="3"/>
    <n v="38"/>
    <n v="79.47"/>
    <n v="476.82"/>
    <n v="0"/>
    <n v="476.82"/>
    <n v="228"/>
    <n v="248.82"/>
    <n v="476.82"/>
    <n v="248.82"/>
  </r>
  <r>
    <s v="ORD-000577"/>
    <x v="224"/>
    <s v="SKU-0012"/>
    <n v="2"/>
    <n v="81.14"/>
    <n v="0"/>
    <n v="6.99"/>
    <x v="1"/>
    <x v="3"/>
    <s v="Consumer"/>
    <x v="0"/>
    <s v="CUST-1516"/>
    <s v="Portable Blender"/>
    <x v="1"/>
    <n v="34.53"/>
    <n v="81.14"/>
    <n v="162.28"/>
    <n v="0"/>
    <n v="162.28"/>
    <n v="69.06"/>
    <n v="93.22"/>
    <n v="162.28"/>
    <n v="93.22"/>
  </r>
  <r>
    <s v="ORD-000974"/>
    <x v="224"/>
    <s v="SKU-0002"/>
    <n v="2"/>
    <n v="73.180000000000007"/>
    <n v="0.05"/>
    <n v="9.99"/>
    <x v="0"/>
    <x v="3"/>
    <s v="Consumer"/>
    <x v="0"/>
    <s v="CUST-1271"/>
    <s v="Insulated Water Bottle"/>
    <x v="1"/>
    <n v="37"/>
    <n v="73.180000000000007"/>
    <n v="146.36000000000001"/>
    <n v="7.3180000000000014"/>
    <n v="139.042"/>
    <n v="74"/>
    <n v="65.042000000000002"/>
    <n v="139.042"/>
    <n v="65.042000000000002"/>
  </r>
  <r>
    <s v="ORD-001282"/>
    <x v="224"/>
    <s v="SKU-0003"/>
    <n v="5"/>
    <n v="11.23"/>
    <n v="0"/>
    <n v="0"/>
    <x v="1"/>
    <x v="2"/>
    <s v="Corporate"/>
    <x v="0"/>
    <s v="CUST-1140"/>
    <s v="Nonstick Skillet"/>
    <x v="1"/>
    <n v="6.46"/>
    <n v="11.23"/>
    <n v="56.150000000000006"/>
    <n v="0"/>
    <n v="56.150000000000006"/>
    <n v="32.299999999999997"/>
    <n v="23.850000000000009"/>
    <n v="56.150000000000006"/>
    <n v="23.850000000000009"/>
  </r>
  <r>
    <s v="ORD-001477"/>
    <x v="224"/>
    <s v="SKU-0002"/>
    <n v="1"/>
    <n v="73.180000000000007"/>
    <n v="0"/>
    <n v="0"/>
    <x v="0"/>
    <x v="4"/>
    <s v="Corporate"/>
    <x v="0"/>
    <s v="CUST-1485"/>
    <s v="Insulated Water Bottle"/>
    <x v="1"/>
    <n v="37"/>
    <n v="73.180000000000007"/>
    <n v="73.180000000000007"/>
    <n v="0"/>
    <n v="73.180000000000007"/>
    <n v="37"/>
    <n v="36.180000000000007"/>
    <n v="73.180000000000007"/>
    <n v="36.180000000000007"/>
  </r>
  <r>
    <s v="ORD-001681"/>
    <x v="224"/>
    <s v="SKU-0027"/>
    <n v="2"/>
    <n v="33.65"/>
    <n v="0.15"/>
    <n v="6.99"/>
    <x v="0"/>
    <x v="1"/>
    <s v="Small Business"/>
    <x v="0"/>
    <s v="CUST-1257"/>
    <s v="Foam Roller"/>
    <x v="3"/>
    <n v="17.22"/>
    <n v="33.65"/>
    <n v="67.3"/>
    <n v="10.094999999999999"/>
    <n v="57.204999999999998"/>
    <n v="34.44"/>
    <n v="22.765000000000001"/>
    <n v="57.204999999999998"/>
    <n v="22.765000000000001"/>
  </r>
  <r>
    <s v="ORD-001754"/>
    <x v="224"/>
    <s v="SKU-0044"/>
    <n v="5"/>
    <n v="63.29"/>
    <n v="0.15"/>
    <n v="6.99"/>
    <x v="0"/>
    <x v="2"/>
    <s v="Small Business"/>
    <x v="0"/>
    <s v="CUST-1248"/>
    <s v="Monitor Riser"/>
    <x v="4"/>
    <n v="41.46"/>
    <n v="63.29"/>
    <n v="316.45"/>
    <n v="47.467499999999994"/>
    <n v="268.98250000000002"/>
    <n v="207.3"/>
    <n v="61.682500000000005"/>
    <n v="268.98250000000002"/>
    <n v="61.682500000000005"/>
  </r>
  <r>
    <s v="ORD-001914"/>
    <x v="224"/>
    <s v="SKU-0015"/>
    <n v="2"/>
    <n v="26.72"/>
    <n v="0.05"/>
    <n v="0"/>
    <x v="0"/>
    <x v="2"/>
    <s v="Small Business"/>
    <x v="0"/>
    <s v="CUST-1263"/>
    <s v="Bluetooth Speaker"/>
    <x v="0"/>
    <n v="14.4"/>
    <n v="26.72"/>
    <n v="53.44"/>
    <n v="2.6720000000000002"/>
    <n v="50.768000000000001"/>
    <n v="28.8"/>
    <n v="21.968"/>
    <n v="50.768000000000001"/>
    <n v="21.968"/>
  </r>
  <r>
    <s v="ORD-002256"/>
    <x v="224"/>
    <s v="SKU-0026"/>
    <n v="1"/>
    <n v="41.81"/>
    <n v="0"/>
    <n v="6.99"/>
    <x v="2"/>
    <x v="4"/>
    <s v="Consumer"/>
    <x v="0"/>
    <s v="CUST-1224"/>
    <s v="Resistance Band Kit"/>
    <x v="3"/>
    <n v="22.64"/>
    <n v="41.81"/>
    <n v="41.81"/>
    <n v="0"/>
    <n v="41.81"/>
    <n v="22.64"/>
    <n v="19.170000000000002"/>
    <n v="41.81"/>
    <n v="19.170000000000002"/>
  </r>
  <r>
    <s v="ORD-000847"/>
    <x v="225"/>
    <s v="SKU-0030"/>
    <n v="4"/>
    <n v="44.98"/>
    <n v="0"/>
    <n v="0"/>
    <x v="1"/>
    <x v="4"/>
    <s v="Corporate"/>
    <x v="0"/>
    <s v="CUST-1170"/>
    <s v="Workout Gloves"/>
    <x v="3"/>
    <n v="23.48"/>
    <n v="44.98"/>
    <n v="179.92"/>
    <n v="0"/>
    <n v="179.92"/>
    <n v="93.92"/>
    <n v="85.999999999999986"/>
    <n v="179.92"/>
    <n v="85.999999999999986"/>
  </r>
  <r>
    <s v="ORD-001311"/>
    <x v="225"/>
    <s v="SKU-0006"/>
    <n v="6"/>
    <n v="47.77"/>
    <n v="0.05"/>
    <n v="9.99"/>
    <x v="2"/>
    <x v="3"/>
    <s v="Small Business"/>
    <x v="0"/>
    <s v="CUST-1177"/>
    <s v="Kitchen Scale"/>
    <x v="1"/>
    <n v="21.34"/>
    <n v="47.77"/>
    <n v="286.62"/>
    <n v="14.331000000000001"/>
    <n v="272.28899999999999"/>
    <n v="128.04"/>
    <n v="144.249"/>
    <n v="272.28899999999999"/>
    <n v="144.249"/>
  </r>
  <r>
    <s v="ORD-001353"/>
    <x v="225"/>
    <s v="SKU-0015"/>
    <n v="3"/>
    <n v="26.72"/>
    <n v="0.05"/>
    <n v="6.99"/>
    <x v="2"/>
    <x v="4"/>
    <s v="Corporate"/>
    <x v="0"/>
    <s v="CUST-1424"/>
    <s v="Bluetooth Speaker"/>
    <x v="0"/>
    <n v="14.4"/>
    <n v="26.72"/>
    <n v="80.16"/>
    <n v="4.008"/>
    <n v="76.152000000000001"/>
    <n v="43.2"/>
    <n v="32.951999999999998"/>
    <n v="76.152000000000001"/>
    <n v="32.951999999999998"/>
  </r>
  <r>
    <s v="ORD-001991"/>
    <x v="225"/>
    <s v="SKU-0013"/>
    <n v="3"/>
    <n v="46.87"/>
    <n v="0"/>
    <n v="0"/>
    <x v="1"/>
    <x v="0"/>
    <s v="Small Business"/>
    <x v="0"/>
    <s v="CUST-1434"/>
    <s v="Wireless Earbuds"/>
    <x v="0"/>
    <n v="21.33"/>
    <n v="46.87"/>
    <n v="140.60999999999999"/>
    <n v="0"/>
    <n v="140.60999999999999"/>
    <n v="63.989999999999995"/>
    <n v="76.61999999999999"/>
    <n v="140.60999999999999"/>
    <n v="76.61999999999999"/>
  </r>
  <r>
    <s v="ORD-000053"/>
    <x v="226"/>
    <s v="SKU-0029"/>
    <n v="5"/>
    <n v="79.47"/>
    <n v="0"/>
    <n v="9.99"/>
    <x v="1"/>
    <x v="1"/>
    <s v="Corporate"/>
    <x v="0"/>
    <s v="CUST-1438"/>
    <s v="Adjustable Dumbbell"/>
    <x v="3"/>
    <n v="38"/>
    <n v="79.47"/>
    <n v="397.35"/>
    <n v="0"/>
    <n v="397.35"/>
    <n v="190"/>
    <n v="207.35000000000002"/>
    <n v="397.35"/>
    <n v="207.35000000000002"/>
  </r>
  <r>
    <s v="ORD-000255"/>
    <x v="226"/>
    <s v="SKU-0035"/>
    <n v="2"/>
    <n v="26.35"/>
    <n v="0"/>
    <n v="0"/>
    <x v="2"/>
    <x v="4"/>
    <s v="Consumer"/>
    <x v="1"/>
    <s v="CUST-1329"/>
    <s v="Massage Ball"/>
    <x v="3"/>
    <n v="13.28"/>
    <n v="26.35"/>
    <n v="52.7"/>
    <n v="0"/>
    <n v="52.7"/>
    <n v="26.56"/>
    <n v="26.140000000000004"/>
    <n v="0"/>
    <n v="0"/>
  </r>
  <r>
    <s v="ORD-000663"/>
    <x v="226"/>
    <s v="SKU-0046"/>
    <n v="1"/>
    <n v="44.59"/>
    <n v="0.1"/>
    <n v="4.99"/>
    <x v="2"/>
    <x v="4"/>
    <s v="Consumer"/>
    <x v="0"/>
    <s v="CUST-1292"/>
    <s v="Desktop Calculator"/>
    <x v="4"/>
    <n v="19.489999999999998"/>
    <n v="44.59"/>
    <n v="44.59"/>
    <n v="4.4590000000000005"/>
    <n v="40.131"/>
    <n v="19.489999999999998"/>
    <n v="20.641000000000002"/>
    <n v="40.131"/>
    <n v="20.641000000000002"/>
  </r>
  <r>
    <s v="ORD-001771"/>
    <x v="226"/>
    <s v="SKU-0027"/>
    <n v="3"/>
    <n v="33.65"/>
    <n v="0"/>
    <n v="4.99"/>
    <x v="0"/>
    <x v="3"/>
    <s v="Corporate"/>
    <x v="0"/>
    <s v="CUST-1344"/>
    <s v="Foam Roller"/>
    <x v="3"/>
    <n v="17.22"/>
    <n v="33.65"/>
    <n v="100.94999999999999"/>
    <n v="0"/>
    <n v="100.94999999999999"/>
    <n v="51.66"/>
    <n v="49.289999999999992"/>
    <n v="100.94999999999999"/>
    <n v="49.289999999999992"/>
  </r>
  <r>
    <s v="ORD-001869"/>
    <x v="226"/>
    <s v="SKU-0045"/>
    <n v="4"/>
    <n v="24.86"/>
    <n v="0.15"/>
    <n v="9.99"/>
    <x v="1"/>
    <x v="2"/>
    <s v="Small Business"/>
    <x v="0"/>
    <s v="CUST-1035"/>
    <s v="Sticky Note Bundle"/>
    <x v="4"/>
    <n v="16.329999999999998"/>
    <n v="24.86"/>
    <n v="99.44"/>
    <n v="14.915999999999999"/>
    <n v="84.524000000000001"/>
    <n v="65.319999999999993"/>
    <n v="19.204000000000008"/>
    <n v="84.524000000000001"/>
    <n v="19.204000000000008"/>
  </r>
  <r>
    <s v="ORD-002472"/>
    <x v="226"/>
    <s v="SKU-0003"/>
    <n v="1"/>
    <n v="11.23"/>
    <n v="0.1"/>
    <n v="9.99"/>
    <x v="1"/>
    <x v="2"/>
    <s v="Small Business"/>
    <x v="1"/>
    <s v="CUST-1503"/>
    <s v="Nonstick Skillet"/>
    <x v="1"/>
    <n v="6.46"/>
    <n v="11.23"/>
    <n v="11.23"/>
    <n v="1.123"/>
    <n v="10.107000000000001"/>
    <n v="6.46"/>
    <n v="3.6470000000000011"/>
    <n v="0"/>
    <n v="0"/>
  </r>
  <r>
    <s v="ORD-000469"/>
    <x v="227"/>
    <s v="SKU-0045"/>
    <n v="2"/>
    <n v="24.86"/>
    <n v="0"/>
    <n v="4.99"/>
    <x v="0"/>
    <x v="0"/>
    <s v="Small Business"/>
    <x v="0"/>
    <s v="CUST-1359"/>
    <s v="Sticky Note Bundle"/>
    <x v="4"/>
    <n v="16.329999999999998"/>
    <n v="24.86"/>
    <n v="49.72"/>
    <n v="0"/>
    <n v="49.72"/>
    <n v="32.659999999999997"/>
    <n v="17.060000000000002"/>
    <n v="49.72"/>
    <n v="17.060000000000002"/>
  </r>
  <r>
    <s v="ORD-000851"/>
    <x v="227"/>
    <s v="SKU-0010"/>
    <n v="3"/>
    <n v="20.7"/>
    <n v="0"/>
    <n v="0"/>
    <x v="0"/>
    <x v="2"/>
    <s v="Small Business"/>
    <x v="0"/>
    <s v="CUST-1435"/>
    <s v="Throw Blanket"/>
    <x v="1"/>
    <n v="8.5299999999999994"/>
    <n v="20.7"/>
    <n v="62.099999999999994"/>
    <n v="0"/>
    <n v="62.099999999999994"/>
    <n v="25.589999999999996"/>
    <n v="36.51"/>
    <n v="62.099999999999994"/>
    <n v="36.51"/>
  </r>
  <r>
    <s v="ORD-001374"/>
    <x v="227"/>
    <s v="SKU-0016"/>
    <n v="2"/>
    <n v="17.66"/>
    <n v="0"/>
    <n v="0"/>
    <x v="2"/>
    <x v="3"/>
    <s v="Consumer"/>
    <x v="0"/>
    <s v="CUST-1439"/>
    <s v="Laptop Stand"/>
    <x v="0"/>
    <n v="11.93"/>
    <n v="17.66"/>
    <n v="35.32"/>
    <n v="0"/>
    <n v="35.32"/>
    <n v="23.86"/>
    <n v="11.46"/>
    <n v="35.32"/>
    <n v="11.46"/>
  </r>
  <r>
    <s v="ORD-001479"/>
    <x v="227"/>
    <s v="SKU-0001"/>
    <n v="1"/>
    <n v="31.13"/>
    <n v="0.05"/>
    <n v="0"/>
    <x v="0"/>
    <x v="4"/>
    <s v="Consumer"/>
    <x v="0"/>
    <s v="CUST-1517"/>
    <s v="Ceramic Dinnerware Set"/>
    <x v="1"/>
    <n v="13.79"/>
    <n v="31.13"/>
    <n v="31.13"/>
    <n v="1.5565"/>
    <n v="29.573499999999999"/>
    <n v="13.79"/>
    <n v="15.7835"/>
    <n v="29.573499999999999"/>
    <n v="15.7835"/>
  </r>
  <r>
    <s v="ORD-001524"/>
    <x v="227"/>
    <s v="SKU-0037"/>
    <n v="2"/>
    <n v="25.18"/>
    <n v="0"/>
    <n v="9.99"/>
    <x v="1"/>
    <x v="0"/>
    <s v="Small Business"/>
    <x v="0"/>
    <s v="CUST-1376"/>
    <s v="Notebook 3-Pack"/>
    <x v="4"/>
    <n v="13.85"/>
    <n v="25.18"/>
    <n v="50.36"/>
    <n v="0"/>
    <n v="50.36"/>
    <n v="27.7"/>
    <n v="22.66"/>
    <n v="50.36"/>
    <n v="22.66"/>
  </r>
  <r>
    <s v="ORD-001603"/>
    <x v="227"/>
    <s v="SKU-0058"/>
    <n v="1"/>
    <n v="11.57"/>
    <n v="0.05"/>
    <n v="6.99"/>
    <x v="0"/>
    <x v="1"/>
    <s v="Consumer"/>
    <x v="0"/>
    <s v="CUST-1340"/>
    <s v="Card Wallet"/>
    <x v="2"/>
    <n v="6.42"/>
    <n v="11.57"/>
    <n v="11.57"/>
    <n v="0.57850000000000001"/>
    <n v="10.9915"/>
    <n v="6.42"/>
    <n v="4.5715000000000003"/>
    <n v="10.9915"/>
    <n v="4.5715000000000003"/>
  </r>
  <r>
    <s v="ORD-001667"/>
    <x v="227"/>
    <s v="SKU-0007"/>
    <n v="3"/>
    <n v="12.76"/>
    <n v="0"/>
    <n v="4.99"/>
    <x v="0"/>
    <x v="4"/>
    <s v="Consumer"/>
    <x v="0"/>
    <s v="CUST-1267"/>
    <s v="Cotton Bath Towels"/>
    <x v="1"/>
    <n v="7.24"/>
    <n v="12.76"/>
    <n v="38.28"/>
    <n v="0"/>
    <n v="38.28"/>
    <n v="21.72"/>
    <n v="16.560000000000002"/>
    <n v="38.28"/>
    <n v="16.560000000000002"/>
  </r>
  <r>
    <s v="ORD-001706"/>
    <x v="227"/>
    <s v="SKU-0044"/>
    <n v="1"/>
    <n v="63.29"/>
    <n v="0.05"/>
    <n v="0"/>
    <x v="0"/>
    <x v="1"/>
    <s v="Consumer"/>
    <x v="0"/>
    <s v="CUST-1077"/>
    <s v="Monitor Riser"/>
    <x v="4"/>
    <n v="41.46"/>
    <n v="63.29"/>
    <n v="63.29"/>
    <n v="3.1645000000000003"/>
    <n v="60.125500000000002"/>
    <n v="41.46"/>
    <n v="18.665500000000002"/>
    <n v="60.125500000000002"/>
    <n v="18.665500000000002"/>
  </r>
  <r>
    <s v="ORD-001715"/>
    <x v="227"/>
    <s v="SKU-0009"/>
    <n v="4"/>
    <n v="79.31"/>
    <n v="0"/>
    <n v="0"/>
    <x v="1"/>
    <x v="4"/>
    <s v="Corporate"/>
    <x v="0"/>
    <s v="CUST-1251"/>
    <s v="Storage Bin Set"/>
    <x v="1"/>
    <n v="36.44"/>
    <n v="79.31"/>
    <n v="317.24"/>
    <n v="0"/>
    <n v="317.24"/>
    <n v="145.76"/>
    <n v="171.48000000000002"/>
    <n v="317.24"/>
    <n v="171.48000000000002"/>
  </r>
  <r>
    <s v="ORD-002474"/>
    <x v="227"/>
    <s v="SKU-0036"/>
    <n v="4"/>
    <n v="56"/>
    <n v="0"/>
    <n v="4.99"/>
    <x v="1"/>
    <x v="4"/>
    <s v="Consumer"/>
    <x v="0"/>
    <s v="CUST-1501"/>
    <s v="Stretching Strap"/>
    <x v="3"/>
    <n v="37.14"/>
    <n v="56"/>
    <n v="224"/>
    <n v="0"/>
    <n v="224"/>
    <n v="148.56"/>
    <n v="75.44"/>
    <n v="224"/>
    <n v="75.44"/>
  </r>
  <r>
    <s v="ORD-000356"/>
    <x v="228"/>
    <s v="SKU-0038"/>
    <n v="1"/>
    <n v="100.1"/>
    <n v="0.1"/>
    <n v="0"/>
    <x v="1"/>
    <x v="4"/>
    <s v="Consumer"/>
    <x v="0"/>
    <s v="CUST-1078"/>
    <s v="Gel Pen Set"/>
    <x v="4"/>
    <n v="41.96"/>
    <n v="100.1"/>
    <n v="100.1"/>
    <n v="10.01"/>
    <n v="90.089999999999989"/>
    <n v="41.96"/>
    <n v="48.129999999999988"/>
    <n v="90.089999999999989"/>
    <n v="48.129999999999988"/>
  </r>
  <r>
    <s v="ORD-000454"/>
    <x v="228"/>
    <s v="SKU-0026"/>
    <n v="1"/>
    <n v="41.81"/>
    <n v="0"/>
    <n v="0"/>
    <x v="2"/>
    <x v="3"/>
    <s v="Corporate"/>
    <x v="0"/>
    <s v="CUST-1153"/>
    <s v="Resistance Band Kit"/>
    <x v="3"/>
    <n v="22.64"/>
    <n v="41.81"/>
    <n v="41.81"/>
    <n v="0"/>
    <n v="41.81"/>
    <n v="22.64"/>
    <n v="19.170000000000002"/>
    <n v="41.81"/>
    <n v="19.170000000000002"/>
  </r>
  <r>
    <s v="ORD-000823"/>
    <x v="228"/>
    <s v="SKU-0058"/>
    <n v="3"/>
    <n v="11.57"/>
    <n v="0.1"/>
    <n v="6.99"/>
    <x v="1"/>
    <x v="0"/>
    <s v="Small Business"/>
    <x v="0"/>
    <s v="CUST-1113"/>
    <s v="Card Wallet"/>
    <x v="2"/>
    <n v="6.42"/>
    <n v="11.57"/>
    <n v="34.71"/>
    <n v="3.4710000000000001"/>
    <n v="31.239000000000001"/>
    <n v="19.259999999999998"/>
    <n v="11.979000000000003"/>
    <n v="31.239000000000001"/>
    <n v="11.979000000000003"/>
  </r>
  <r>
    <s v="ORD-001454"/>
    <x v="228"/>
    <s v="SKU-0044"/>
    <n v="1"/>
    <n v="63.29"/>
    <n v="0"/>
    <n v="6.99"/>
    <x v="1"/>
    <x v="0"/>
    <s v="Corporate"/>
    <x v="0"/>
    <s v="CUST-1494"/>
    <s v="Monitor Riser"/>
    <x v="4"/>
    <n v="41.46"/>
    <n v="63.29"/>
    <n v="63.29"/>
    <n v="0"/>
    <n v="63.29"/>
    <n v="41.46"/>
    <n v="21.83"/>
    <n v="63.29"/>
    <n v="21.83"/>
  </r>
  <r>
    <s v="ORD-001491"/>
    <x v="228"/>
    <s v="SKU-0051"/>
    <n v="1"/>
    <n v="50.46"/>
    <n v="0.1"/>
    <n v="0"/>
    <x v="0"/>
    <x v="0"/>
    <s v="Corporate"/>
    <x v="1"/>
    <s v="CUST-1461"/>
    <s v="Compact Umbrella"/>
    <x v="2"/>
    <n v="23.03"/>
    <n v="50.46"/>
    <n v="50.46"/>
    <n v="5.0460000000000003"/>
    <n v="45.414000000000001"/>
    <n v="23.03"/>
    <n v="22.384"/>
    <n v="0"/>
    <n v="0"/>
  </r>
  <r>
    <s v="ORD-001644"/>
    <x v="228"/>
    <s v="SKU-0010"/>
    <n v="2"/>
    <n v="20.7"/>
    <n v="0.05"/>
    <n v="0"/>
    <x v="1"/>
    <x v="4"/>
    <s v="Small Business"/>
    <x v="0"/>
    <s v="CUST-1362"/>
    <s v="Throw Blanket"/>
    <x v="1"/>
    <n v="8.5299999999999994"/>
    <n v="20.7"/>
    <n v="41.4"/>
    <n v="2.0699999999999998"/>
    <n v="39.33"/>
    <n v="17.059999999999999"/>
    <n v="22.27"/>
    <n v="39.33"/>
    <n v="22.27"/>
  </r>
  <r>
    <s v="ORD-002264"/>
    <x v="228"/>
    <s v="SKU-0021"/>
    <n v="1"/>
    <n v="23.94"/>
    <n v="0.15"/>
    <n v="4.99"/>
    <x v="1"/>
    <x v="3"/>
    <s v="Consumer"/>
    <x v="0"/>
    <s v="CUST-1066"/>
    <s v="Smart Plug 2-Pack"/>
    <x v="0"/>
    <n v="13.98"/>
    <n v="23.94"/>
    <n v="23.94"/>
    <n v="3.5910000000000002"/>
    <n v="20.349"/>
    <n v="13.98"/>
    <n v="6.3689999999999998"/>
    <n v="20.349"/>
    <n v="6.3689999999999998"/>
  </r>
  <r>
    <s v="ORD-000046"/>
    <x v="229"/>
    <s v="SKU-0009"/>
    <n v="3"/>
    <n v="79.31"/>
    <n v="0.05"/>
    <n v="6.99"/>
    <x v="2"/>
    <x v="3"/>
    <s v="Corporate"/>
    <x v="0"/>
    <s v="CUST-1494"/>
    <s v="Storage Bin Set"/>
    <x v="1"/>
    <n v="36.44"/>
    <n v="79.31"/>
    <n v="237.93"/>
    <n v="11.896500000000001"/>
    <n v="226.0335"/>
    <n v="109.32"/>
    <n v="116.71350000000001"/>
    <n v="226.0335"/>
    <n v="116.71350000000001"/>
  </r>
  <r>
    <s v="ORD-000368"/>
    <x v="229"/>
    <s v="SKU-0020"/>
    <n v="2"/>
    <n v="85.27"/>
    <n v="0.05"/>
    <n v="9.99"/>
    <x v="0"/>
    <x v="0"/>
    <s v="Corporate"/>
    <x v="0"/>
    <s v="CUST-1161"/>
    <s v="Mechanical Keyboard"/>
    <x v="0"/>
    <n v="43.46"/>
    <n v="85.27"/>
    <n v="170.54"/>
    <n v="8.5269999999999992"/>
    <n v="162.01300000000001"/>
    <n v="86.92"/>
    <n v="75.093000000000004"/>
    <n v="162.01300000000001"/>
    <n v="75.093000000000004"/>
  </r>
  <r>
    <s v="ORD-000598"/>
    <x v="229"/>
    <s v="SKU-0048"/>
    <n v="4"/>
    <n v="12.2"/>
    <n v="0.15"/>
    <n v="9.99"/>
    <x v="2"/>
    <x v="2"/>
    <s v="Consumer"/>
    <x v="0"/>
    <s v="CUST-1341"/>
    <s v="Index Card Pack"/>
    <x v="4"/>
    <n v="7.14"/>
    <n v="12.2"/>
    <n v="48.8"/>
    <n v="7.3199999999999994"/>
    <n v="41.48"/>
    <n v="28.56"/>
    <n v="12.919999999999998"/>
    <n v="41.48"/>
    <n v="12.919999999999998"/>
  </r>
  <r>
    <s v="ORD-001124"/>
    <x v="229"/>
    <s v="SKU-0025"/>
    <n v="2"/>
    <n v="30.89"/>
    <n v="0"/>
    <n v="0"/>
    <x v="1"/>
    <x v="1"/>
    <s v="Small Business"/>
    <x v="0"/>
    <s v="CUST-1396"/>
    <s v="Yoga Mat"/>
    <x v="3"/>
    <n v="13.41"/>
    <n v="30.89"/>
    <n v="61.78"/>
    <n v="0"/>
    <n v="61.78"/>
    <n v="26.82"/>
    <n v="34.96"/>
    <n v="61.78"/>
    <n v="34.96"/>
  </r>
  <r>
    <s v="ORD-001449"/>
    <x v="229"/>
    <s v="SKU-0003"/>
    <n v="3"/>
    <n v="11.23"/>
    <n v="0.05"/>
    <n v="4.99"/>
    <x v="2"/>
    <x v="2"/>
    <s v="Consumer"/>
    <x v="0"/>
    <s v="CUST-1431"/>
    <s v="Nonstick Skillet"/>
    <x v="1"/>
    <n v="6.46"/>
    <n v="11.23"/>
    <n v="33.69"/>
    <n v="1.6844999999999999"/>
    <n v="32.005499999999998"/>
    <n v="19.38"/>
    <n v="12.625499999999999"/>
    <n v="32.005499999999998"/>
    <n v="12.625499999999999"/>
  </r>
  <r>
    <s v="ORD-001526"/>
    <x v="229"/>
    <s v="SKU-0056"/>
    <n v="2"/>
    <n v="77.760000000000005"/>
    <n v="0"/>
    <n v="0"/>
    <x v="1"/>
    <x v="3"/>
    <s v="Consumer"/>
    <x v="0"/>
    <s v="CUST-1270"/>
    <s v="Keychain Set"/>
    <x v="2"/>
    <n v="44.67"/>
    <n v="77.760000000000005"/>
    <n v="155.52000000000001"/>
    <n v="0"/>
    <n v="155.52000000000001"/>
    <n v="89.34"/>
    <n v="66.180000000000007"/>
    <n v="155.52000000000001"/>
    <n v="66.180000000000007"/>
  </r>
  <r>
    <s v="ORD-001678"/>
    <x v="229"/>
    <s v="SKU-0022"/>
    <n v="2"/>
    <n v="32.130000000000003"/>
    <n v="0.1"/>
    <n v="6.99"/>
    <x v="1"/>
    <x v="3"/>
    <s v="Corporate"/>
    <x v="0"/>
    <s v="CUST-1421"/>
    <s v="USB-C Hub"/>
    <x v="0"/>
    <n v="21.59"/>
    <n v="32.130000000000003"/>
    <n v="64.260000000000005"/>
    <n v="6.426000000000001"/>
    <n v="57.834000000000003"/>
    <n v="43.18"/>
    <n v="14.654000000000003"/>
    <n v="57.834000000000003"/>
    <n v="14.654000000000003"/>
  </r>
  <r>
    <s v="ORD-002212"/>
    <x v="229"/>
    <s v="SKU-0019"/>
    <n v="2"/>
    <n v="29.49"/>
    <n v="0"/>
    <n v="0"/>
    <x v="2"/>
    <x v="4"/>
    <s v="Consumer"/>
    <x v="0"/>
    <s v="CUST-1471"/>
    <s v="Webcam HD"/>
    <x v="0"/>
    <n v="13.03"/>
    <n v="29.49"/>
    <n v="58.98"/>
    <n v="0"/>
    <n v="58.98"/>
    <n v="26.06"/>
    <n v="32.92"/>
    <n v="58.98"/>
    <n v="32.92"/>
  </r>
  <r>
    <s v="ORD-002263"/>
    <x v="229"/>
    <s v="SKU-0033"/>
    <n v="8"/>
    <n v="72.08"/>
    <n v="0.1"/>
    <n v="0"/>
    <x v="2"/>
    <x v="0"/>
    <s v="Consumer"/>
    <x v="0"/>
    <s v="CUST-1030"/>
    <s v="Training Cone Set"/>
    <x v="3"/>
    <n v="45"/>
    <n v="72.08"/>
    <n v="576.64"/>
    <n v="57.664000000000001"/>
    <n v="518.976"/>
    <n v="360"/>
    <n v="158.976"/>
    <n v="518.976"/>
    <n v="158.976"/>
  </r>
  <r>
    <s v="ORD-000129"/>
    <x v="230"/>
    <s v="SKU-0023"/>
    <n v="1"/>
    <n v="48.12"/>
    <n v="0"/>
    <n v="9.99"/>
    <x v="2"/>
    <x v="3"/>
    <s v="Corporate"/>
    <x v="0"/>
    <s v="CUST-1330"/>
    <s v="Mini Projector"/>
    <x v="0"/>
    <n v="23.26"/>
    <n v="48.12"/>
    <n v="48.12"/>
    <n v="0"/>
    <n v="48.12"/>
    <n v="23.26"/>
    <n v="24.859999999999996"/>
    <n v="48.12"/>
    <n v="24.859999999999996"/>
  </r>
  <r>
    <s v="ORD-000230"/>
    <x v="230"/>
    <s v="SKU-0047"/>
    <n v="4"/>
    <n v="36.47"/>
    <n v="0.15"/>
    <n v="0"/>
    <x v="0"/>
    <x v="1"/>
    <s v="Small Business"/>
    <x v="0"/>
    <s v="CUST-1465"/>
    <s v="Printer Paper Ream"/>
    <x v="4"/>
    <n v="21.05"/>
    <n v="36.47"/>
    <n v="145.88"/>
    <n v="21.881999999999998"/>
    <n v="123.99799999999999"/>
    <n v="84.2"/>
    <n v="39.797999999999988"/>
    <n v="123.99799999999999"/>
    <n v="39.797999999999988"/>
  </r>
  <r>
    <s v="ORD-000374"/>
    <x v="230"/>
    <s v="SKU-0029"/>
    <n v="1"/>
    <n v="79.47"/>
    <n v="0.1"/>
    <n v="0"/>
    <x v="0"/>
    <x v="4"/>
    <s v="Corporate"/>
    <x v="0"/>
    <s v="CUST-1404"/>
    <s v="Adjustable Dumbbell"/>
    <x v="3"/>
    <n v="38"/>
    <n v="79.47"/>
    <n v="79.47"/>
    <n v="7.9470000000000001"/>
    <n v="71.522999999999996"/>
    <n v="38"/>
    <n v="33.522999999999996"/>
    <n v="71.522999999999996"/>
    <n v="33.522999999999996"/>
  </r>
  <r>
    <s v="ORD-000493"/>
    <x v="230"/>
    <s v="SKU-0008"/>
    <n v="1"/>
    <n v="30.29"/>
    <n v="0.05"/>
    <n v="6.99"/>
    <x v="2"/>
    <x v="0"/>
    <s v="Corporate"/>
    <x v="0"/>
    <s v="CUST-1142"/>
    <s v="LED Desk Lamp"/>
    <x v="1"/>
    <n v="13.1"/>
    <n v="30.29"/>
    <n v="30.29"/>
    <n v="1.5145"/>
    <n v="28.775500000000001"/>
    <n v="13.1"/>
    <n v="15.675500000000001"/>
    <n v="28.775500000000001"/>
    <n v="15.675500000000001"/>
  </r>
  <r>
    <s v="ORD-001443"/>
    <x v="230"/>
    <s v="SKU-0049"/>
    <n v="1"/>
    <n v="93.35"/>
    <n v="0"/>
    <n v="0"/>
    <x v="0"/>
    <x v="2"/>
    <s v="Consumer"/>
    <x v="0"/>
    <s v="CUST-1107"/>
    <s v="Canvas Tote Bag"/>
    <x v="2"/>
    <n v="39.76"/>
    <n v="93.35"/>
    <n v="93.35"/>
    <n v="0"/>
    <n v="93.35"/>
    <n v="39.76"/>
    <n v="53.589999999999996"/>
    <n v="93.35"/>
    <n v="53.589999999999996"/>
  </r>
  <r>
    <s v="ORD-001764"/>
    <x v="230"/>
    <s v="SKU-0059"/>
    <n v="2"/>
    <n v="31.55"/>
    <n v="0"/>
    <n v="6.99"/>
    <x v="2"/>
    <x v="3"/>
    <s v="Consumer"/>
    <x v="0"/>
    <s v="CUST-1088"/>
    <s v="Packing Cubes"/>
    <x v="2"/>
    <n v="18.04"/>
    <n v="31.55"/>
    <n v="63.1"/>
    <n v="0"/>
    <n v="63.1"/>
    <n v="36.08"/>
    <n v="27.020000000000003"/>
    <n v="63.1"/>
    <n v="27.020000000000003"/>
  </r>
  <r>
    <s v="ORD-001957"/>
    <x v="230"/>
    <s v="SKU-0038"/>
    <n v="3"/>
    <n v="100.1"/>
    <n v="0.05"/>
    <n v="0"/>
    <x v="0"/>
    <x v="4"/>
    <s v="Consumer"/>
    <x v="0"/>
    <s v="CUST-1308"/>
    <s v="Gel Pen Set"/>
    <x v="4"/>
    <n v="41.96"/>
    <n v="100.1"/>
    <n v="300.29999999999995"/>
    <n v="15.014999999999999"/>
    <n v="285.28499999999997"/>
    <n v="125.88"/>
    <n v="159.40499999999997"/>
    <n v="285.28499999999997"/>
    <n v="159.40499999999997"/>
  </r>
  <r>
    <s v="ORD-000294"/>
    <x v="231"/>
    <s v="SKU-0006"/>
    <n v="3"/>
    <n v="47.77"/>
    <n v="0.1"/>
    <n v="0"/>
    <x v="2"/>
    <x v="3"/>
    <s v="Corporate"/>
    <x v="0"/>
    <s v="CUST-1368"/>
    <s v="Kitchen Scale"/>
    <x v="1"/>
    <n v="21.34"/>
    <n v="47.77"/>
    <n v="143.31"/>
    <n v="14.331000000000001"/>
    <n v="128.97900000000001"/>
    <n v="64.02"/>
    <n v="64.959000000000017"/>
    <n v="128.97900000000001"/>
    <n v="64.959000000000017"/>
  </r>
  <r>
    <s v="ORD-000689"/>
    <x v="231"/>
    <s v="SKU-0021"/>
    <n v="3"/>
    <n v="23.94"/>
    <n v="0.1"/>
    <n v="9.99"/>
    <x v="1"/>
    <x v="2"/>
    <s v="Consumer"/>
    <x v="0"/>
    <s v="CUST-1045"/>
    <s v="Smart Plug 2-Pack"/>
    <x v="0"/>
    <n v="13.98"/>
    <n v="23.94"/>
    <n v="71.820000000000007"/>
    <n v="7.1820000000000013"/>
    <n v="64.638000000000005"/>
    <n v="41.94"/>
    <n v="22.698000000000008"/>
    <n v="64.638000000000005"/>
    <n v="22.698000000000008"/>
  </r>
  <r>
    <s v="ORD-001163"/>
    <x v="231"/>
    <s v="SKU-0034"/>
    <n v="5"/>
    <n v="53.25"/>
    <n v="0.05"/>
    <n v="0"/>
    <x v="1"/>
    <x v="0"/>
    <s v="Small Business"/>
    <x v="0"/>
    <s v="CUST-1209"/>
    <s v="Gym Duffel Bag"/>
    <x v="3"/>
    <n v="22.11"/>
    <n v="53.25"/>
    <n v="266.25"/>
    <n v="13.3125"/>
    <n v="252.9375"/>
    <n v="110.55"/>
    <n v="142.38749999999999"/>
    <n v="252.9375"/>
    <n v="142.38749999999999"/>
  </r>
  <r>
    <s v="ORD-001490"/>
    <x v="231"/>
    <s v="SKU-0003"/>
    <n v="1"/>
    <n v="11.23"/>
    <n v="0"/>
    <n v="0"/>
    <x v="2"/>
    <x v="3"/>
    <s v="Corporate"/>
    <x v="0"/>
    <s v="CUST-1557"/>
    <s v="Nonstick Skillet"/>
    <x v="1"/>
    <n v="6.46"/>
    <n v="11.23"/>
    <n v="11.23"/>
    <n v="0"/>
    <n v="11.23"/>
    <n v="6.46"/>
    <n v="4.7700000000000005"/>
    <n v="11.23"/>
    <n v="4.7700000000000005"/>
  </r>
  <r>
    <s v="ORD-002138"/>
    <x v="231"/>
    <s v="SKU-0054"/>
    <n v="1"/>
    <n v="72.45"/>
    <n v="0"/>
    <n v="9.99"/>
    <x v="1"/>
    <x v="4"/>
    <s v="Consumer"/>
    <x v="0"/>
    <s v="CUST-1319"/>
    <s v="Travel Organizer"/>
    <x v="2"/>
    <n v="30.61"/>
    <n v="72.45"/>
    <n v="72.45"/>
    <n v="0"/>
    <n v="72.45"/>
    <n v="30.61"/>
    <n v="41.84"/>
    <n v="72.45"/>
    <n v="41.84"/>
  </r>
  <r>
    <s v="ORD-002326"/>
    <x v="231"/>
    <s v="SKU-0056"/>
    <n v="1"/>
    <n v="77.760000000000005"/>
    <n v="0.05"/>
    <n v="0"/>
    <x v="0"/>
    <x v="4"/>
    <s v="Consumer"/>
    <x v="0"/>
    <s v="CUST-1168"/>
    <s v="Keychain Set"/>
    <x v="2"/>
    <n v="44.67"/>
    <n v="77.760000000000005"/>
    <n v="77.760000000000005"/>
    <n v="3.8880000000000003"/>
    <n v="73.872"/>
    <n v="44.67"/>
    <n v="29.201999999999998"/>
    <n v="73.872"/>
    <n v="29.201999999999998"/>
  </r>
  <r>
    <s v="ORD-000218"/>
    <x v="232"/>
    <s v="SKU-0003"/>
    <n v="3"/>
    <n v="11.23"/>
    <n v="0.05"/>
    <n v="0"/>
    <x v="0"/>
    <x v="3"/>
    <s v="Consumer"/>
    <x v="0"/>
    <s v="CUST-1435"/>
    <s v="Nonstick Skillet"/>
    <x v="1"/>
    <n v="6.46"/>
    <n v="11.23"/>
    <n v="33.69"/>
    <n v="1.6844999999999999"/>
    <n v="32.005499999999998"/>
    <n v="19.38"/>
    <n v="12.625499999999999"/>
    <n v="32.005499999999998"/>
    <n v="12.625499999999999"/>
  </r>
  <r>
    <s v="ORD-000434"/>
    <x v="232"/>
    <s v="SKU-0021"/>
    <n v="1"/>
    <n v="23.94"/>
    <n v="0.2"/>
    <n v="0"/>
    <x v="0"/>
    <x v="2"/>
    <s v="Small Business"/>
    <x v="0"/>
    <s v="CUST-1278"/>
    <s v="Smart Plug 2-Pack"/>
    <x v="0"/>
    <n v="13.98"/>
    <n v="23.94"/>
    <n v="23.94"/>
    <n v="4.7880000000000003"/>
    <n v="19.152000000000001"/>
    <n v="13.98"/>
    <n v="5.1720000000000006"/>
    <n v="19.152000000000001"/>
    <n v="5.1720000000000006"/>
  </r>
  <r>
    <s v="ORD-001234"/>
    <x v="232"/>
    <s v="SKU-0051"/>
    <n v="4"/>
    <n v="50.46"/>
    <n v="0"/>
    <n v="0"/>
    <x v="1"/>
    <x v="2"/>
    <s v="Consumer"/>
    <x v="0"/>
    <s v="CUST-1403"/>
    <s v="Compact Umbrella"/>
    <x v="2"/>
    <n v="23.03"/>
    <n v="50.46"/>
    <n v="201.84"/>
    <n v="0"/>
    <n v="201.84"/>
    <n v="92.12"/>
    <n v="109.72"/>
    <n v="201.84"/>
    <n v="109.72"/>
  </r>
  <r>
    <s v="ORD-001253"/>
    <x v="232"/>
    <s v="SKU-0030"/>
    <n v="1"/>
    <n v="44.98"/>
    <n v="0.15"/>
    <n v="0"/>
    <x v="2"/>
    <x v="0"/>
    <s v="Consumer"/>
    <x v="0"/>
    <s v="CUST-1196"/>
    <s v="Workout Gloves"/>
    <x v="3"/>
    <n v="23.48"/>
    <n v="44.98"/>
    <n v="44.98"/>
    <n v="6.746999999999999"/>
    <n v="38.232999999999997"/>
    <n v="23.48"/>
    <n v="14.752999999999997"/>
    <n v="38.232999999999997"/>
    <n v="14.752999999999997"/>
  </r>
  <r>
    <s v="ORD-001860"/>
    <x v="232"/>
    <s v="SKU-0033"/>
    <n v="4"/>
    <n v="72.08"/>
    <n v="0.1"/>
    <n v="0"/>
    <x v="1"/>
    <x v="2"/>
    <s v="Consumer"/>
    <x v="0"/>
    <s v="CUST-1166"/>
    <s v="Training Cone Set"/>
    <x v="3"/>
    <n v="45"/>
    <n v="72.08"/>
    <n v="288.32"/>
    <n v="28.832000000000001"/>
    <n v="259.488"/>
    <n v="180"/>
    <n v="79.488"/>
    <n v="259.488"/>
    <n v="79.488"/>
  </r>
  <r>
    <s v="ORD-002157"/>
    <x v="232"/>
    <s v="SKU-0021"/>
    <n v="2"/>
    <n v="23.94"/>
    <n v="0"/>
    <n v="9.99"/>
    <x v="1"/>
    <x v="3"/>
    <s v="Corporate"/>
    <x v="0"/>
    <s v="CUST-1127"/>
    <s v="Smart Plug 2-Pack"/>
    <x v="0"/>
    <n v="13.98"/>
    <n v="23.94"/>
    <n v="47.88"/>
    <n v="0"/>
    <n v="47.88"/>
    <n v="27.96"/>
    <n v="19.920000000000002"/>
    <n v="47.88"/>
    <n v="19.920000000000002"/>
  </r>
  <r>
    <s v="ORD-002251"/>
    <x v="232"/>
    <s v="SKU-0057"/>
    <n v="2"/>
    <n v="60.42"/>
    <n v="0"/>
    <n v="0"/>
    <x v="2"/>
    <x v="4"/>
    <s v="Consumer"/>
    <x v="0"/>
    <s v="CUST-1274"/>
    <s v="Crossbody Bag"/>
    <x v="2"/>
    <n v="25.69"/>
    <n v="60.42"/>
    <n v="120.84"/>
    <n v="0"/>
    <n v="120.84"/>
    <n v="51.38"/>
    <n v="69.460000000000008"/>
    <n v="120.84"/>
    <n v="69.460000000000008"/>
  </r>
  <r>
    <s v="ORD-000330"/>
    <x v="233"/>
    <s v="SKU-0005"/>
    <n v="1"/>
    <n v="55.2"/>
    <n v="0"/>
    <n v="4.99"/>
    <x v="1"/>
    <x v="0"/>
    <s v="Small Business"/>
    <x v="0"/>
    <s v="CUST-1028"/>
    <s v="Glass Food Containers"/>
    <x v="1"/>
    <n v="25.85"/>
    <n v="55.2"/>
    <n v="55.2"/>
    <n v="0"/>
    <n v="55.2"/>
    <n v="25.85"/>
    <n v="29.35"/>
    <n v="55.2"/>
    <n v="29.35"/>
  </r>
  <r>
    <s v="ORD-000363"/>
    <x v="233"/>
    <s v="SKU-0010"/>
    <n v="1"/>
    <n v="20.7"/>
    <n v="0"/>
    <n v="6.99"/>
    <x v="1"/>
    <x v="0"/>
    <s v="Corporate"/>
    <x v="0"/>
    <s v="CUST-1502"/>
    <s v="Throw Blanket"/>
    <x v="1"/>
    <n v="8.5299999999999994"/>
    <n v="20.7"/>
    <n v="20.7"/>
    <n v="0"/>
    <n v="20.7"/>
    <n v="8.5299999999999994"/>
    <n v="12.17"/>
    <n v="20.7"/>
    <n v="12.17"/>
  </r>
  <r>
    <s v="ORD-000881"/>
    <x v="233"/>
    <s v="SKU-0040"/>
    <n v="2"/>
    <n v="30.05"/>
    <n v="0"/>
    <n v="0"/>
    <x v="2"/>
    <x v="2"/>
    <s v="Small Business"/>
    <x v="0"/>
    <s v="CUST-1280"/>
    <s v="Laptop Sleeve"/>
    <x v="4"/>
    <n v="17.329999999999998"/>
    <n v="30.05"/>
    <n v="60.1"/>
    <n v="0"/>
    <n v="60.1"/>
    <n v="34.659999999999997"/>
    <n v="25.440000000000005"/>
    <n v="60.1"/>
    <n v="25.440000000000005"/>
  </r>
  <r>
    <s v="ORD-001351"/>
    <x v="233"/>
    <s v="SKU-0011"/>
    <n v="2"/>
    <n v="49.34"/>
    <n v="0.1"/>
    <n v="0"/>
    <x v="1"/>
    <x v="4"/>
    <s v="Small Business"/>
    <x v="0"/>
    <s v="CUST-1303"/>
    <s v="French Press"/>
    <x v="1"/>
    <n v="24.06"/>
    <n v="49.34"/>
    <n v="98.68"/>
    <n v="9.8680000000000021"/>
    <n v="88.812000000000012"/>
    <n v="48.12"/>
    <n v="40.692000000000014"/>
    <n v="88.812000000000012"/>
    <n v="40.692000000000014"/>
  </r>
  <r>
    <s v="ORD-001432"/>
    <x v="233"/>
    <s v="SKU-0003"/>
    <n v="4"/>
    <n v="11.23"/>
    <n v="0.05"/>
    <n v="6.99"/>
    <x v="1"/>
    <x v="3"/>
    <s v="Small Business"/>
    <x v="0"/>
    <s v="CUST-1120"/>
    <s v="Nonstick Skillet"/>
    <x v="1"/>
    <n v="6.46"/>
    <n v="11.23"/>
    <n v="44.92"/>
    <n v="2.246"/>
    <n v="42.673999999999999"/>
    <n v="25.84"/>
    <n v="16.834"/>
    <n v="42.673999999999999"/>
    <n v="16.834"/>
  </r>
  <r>
    <s v="ORD-002484"/>
    <x v="233"/>
    <s v="SKU-0045"/>
    <n v="1"/>
    <n v="24.86"/>
    <n v="0"/>
    <n v="0"/>
    <x v="1"/>
    <x v="2"/>
    <s v="Corporate"/>
    <x v="0"/>
    <s v="CUST-1142"/>
    <s v="Sticky Note Bundle"/>
    <x v="4"/>
    <n v="16.329999999999998"/>
    <n v="24.86"/>
    <n v="24.86"/>
    <n v="0"/>
    <n v="24.86"/>
    <n v="16.329999999999998"/>
    <n v="8.5300000000000011"/>
    <n v="24.86"/>
    <n v="8.5300000000000011"/>
  </r>
  <r>
    <s v="ORD-000267"/>
    <x v="234"/>
    <s v="SKU-0024"/>
    <n v="3"/>
    <n v="87.66"/>
    <n v="0.15"/>
    <n v="0"/>
    <x v="1"/>
    <x v="4"/>
    <s v="Consumer"/>
    <x v="0"/>
    <s v="CUST-1322"/>
    <s v="Phone Charging Dock"/>
    <x v="0"/>
    <n v="40.340000000000003"/>
    <n v="87.66"/>
    <n v="262.98"/>
    <n v="39.447000000000003"/>
    <n v="223.53300000000002"/>
    <n v="121.02000000000001"/>
    <n v="102.51300000000001"/>
    <n v="223.53300000000002"/>
    <n v="102.51300000000001"/>
  </r>
  <r>
    <s v="ORD-000668"/>
    <x v="234"/>
    <s v="SKU-0049"/>
    <n v="2"/>
    <n v="93.35"/>
    <n v="0.1"/>
    <n v="0"/>
    <x v="0"/>
    <x v="4"/>
    <s v="Corporate"/>
    <x v="1"/>
    <s v="CUST-1199"/>
    <s v="Canvas Tote Bag"/>
    <x v="2"/>
    <n v="39.76"/>
    <n v="93.35"/>
    <n v="186.7"/>
    <n v="18.669999999999998"/>
    <n v="168.03"/>
    <n v="79.52"/>
    <n v="88.51"/>
    <n v="0"/>
    <n v="0"/>
  </r>
  <r>
    <s v="ORD-000844"/>
    <x v="234"/>
    <s v="SKU-0041"/>
    <n v="2"/>
    <n v="76.3"/>
    <n v="0.2"/>
    <n v="4.99"/>
    <x v="0"/>
    <x v="4"/>
    <s v="Consumer"/>
    <x v="0"/>
    <s v="CUST-1584"/>
    <s v="Whiteboard Planner"/>
    <x v="4"/>
    <n v="33.700000000000003"/>
    <n v="76.3"/>
    <n v="152.6"/>
    <n v="30.52"/>
    <n v="122.08"/>
    <n v="67.400000000000006"/>
    <n v="54.679999999999993"/>
    <n v="122.08"/>
    <n v="54.679999999999993"/>
  </r>
  <r>
    <s v="ORD-001098"/>
    <x v="234"/>
    <s v="SKU-0041"/>
    <n v="2"/>
    <n v="76.3"/>
    <n v="0.05"/>
    <n v="0"/>
    <x v="2"/>
    <x v="0"/>
    <s v="Consumer"/>
    <x v="0"/>
    <s v="CUST-1596"/>
    <s v="Whiteboard Planner"/>
    <x v="4"/>
    <n v="33.700000000000003"/>
    <n v="76.3"/>
    <n v="152.6"/>
    <n v="7.63"/>
    <n v="144.97"/>
    <n v="67.400000000000006"/>
    <n v="77.569999999999993"/>
    <n v="144.97"/>
    <n v="77.569999999999993"/>
  </r>
  <r>
    <s v="ORD-001438"/>
    <x v="234"/>
    <s v="SKU-0048"/>
    <n v="2"/>
    <n v="12.2"/>
    <n v="0"/>
    <n v="0"/>
    <x v="2"/>
    <x v="1"/>
    <s v="Consumer"/>
    <x v="0"/>
    <s v="CUST-1079"/>
    <s v="Index Card Pack"/>
    <x v="4"/>
    <n v="7.14"/>
    <n v="12.2"/>
    <n v="24.4"/>
    <n v="0"/>
    <n v="24.4"/>
    <n v="14.28"/>
    <n v="10.119999999999999"/>
    <n v="24.4"/>
    <n v="10.119999999999999"/>
  </r>
  <r>
    <s v="ORD-001846"/>
    <x v="234"/>
    <s v="SKU-0006"/>
    <n v="3"/>
    <n v="47.77"/>
    <n v="0"/>
    <n v="0"/>
    <x v="1"/>
    <x v="0"/>
    <s v="Small Business"/>
    <x v="0"/>
    <s v="CUST-1433"/>
    <s v="Kitchen Scale"/>
    <x v="1"/>
    <n v="21.34"/>
    <n v="47.77"/>
    <n v="143.31"/>
    <n v="0"/>
    <n v="143.31"/>
    <n v="64.02"/>
    <n v="79.290000000000006"/>
    <n v="143.31"/>
    <n v="79.290000000000006"/>
  </r>
  <r>
    <s v="ORD-002422"/>
    <x v="234"/>
    <s v="SKU-0045"/>
    <n v="2"/>
    <n v="24.86"/>
    <n v="0.05"/>
    <n v="9.99"/>
    <x v="0"/>
    <x v="0"/>
    <s v="Corporate"/>
    <x v="0"/>
    <s v="CUST-1165"/>
    <s v="Sticky Note Bundle"/>
    <x v="4"/>
    <n v="16.329999999999998"/>
    <n v="24.86"/>
    <n v="49.72"/>
    <n v="2.4860000000000002"/>
    <n v="47.234000000000002"/>
    <n v="32.659999999999997"/>
    <n v="14.574000000000005"/>
    <n v="47.234000000000002"/>
    <n v="14.574000000000005"/>
  </r>
  <r>
    <s v="ORD-002447"/>
    <x v="234"/>
    <s v="SKU-0053"/>
    <n v="6"/>
    <n v="80.63"/>
    <n v="0"/>
    <n v="0"/>
    <x v="0"/>
    <x v="0"/>
    <s v="Consumer"/>
    <x v="0"/>
    <s v="CUST-1491"/>
    <s v="Reusable Lunch Bag"/>
    <x v="2"/>
    <n v="44.56"/>
    <n v="80.63"/>
    <n v="483.78"/>
    <n v="0"/>
    <n v="483.78"/>
    <n v="267.36"/>
    <n v="216.41999999999996"/>
    <n v="483.78"/>
    <n v="216.41999999999996"/>
  </r>
  <r>
    <s v="ORD-000280"/>
    <x v="235"/>
    <s v="SKU-0025"/>
    <n v="1"/>
    <n v="30.89"/>
    <n v="0"/>
    <n v="0"/>
    <x v="0"/>
    <x v="0"/>
    <s v="Small Business"/>
    <x v="1"/>
    <s v="CUST-1384"/>
    <s v="Yoga Mat"/>
    <x v="3"/>
    <n v="13.41"/>
    <n v="30.89"/>
    <n v="30.89"/>
    <n v="0"/>
    <n v="30.89"/>
    <n v="13.41"/>
    <n v="17.48"/>
    <n v="0"/>
    <n v="0"/>
  </r>
  <r>
    <s v="ORD-002089"/>
    <x v="235"/>
    <s v="SKU-0011"/>
    <n v="2"/>
    <n v="49.34"/>
    <n v="0.15"/>
    <n v="9.99"/>
    <x v="1"/>
    <x v="2"/>
    <s v="Consumer"/>
    <x v="0"/>
    <s v="CUST-1590"/>
    <s v="French Press"/>
    <x v="1"/>
    <n v="24.06"/>
    <n v="49.34"/>
    <n v="98.68"/>
    <n v="14.802"/>
    <n v="83.878000000000014"/>
    <n v="48.12"/>
    <n v="35.758000000000017"/>
    <n v="83.878000000000014"/>
    <n v="35.758000000000017"/>
  </r>
  <r>
    <s v="ORD-000202"/>
    <x v="236"/>
    <s v="SKU-0056"/>
    <n v="1"/>
    <n v="77.760000000000005"/>
    <n v="0.15"/>
    <n v="0"/>
    <x v="1"/>
    <x v="0"/>
    <s v="Consumer"/>
    <x v="0"/>
    <s v="CUST-1068"/>
    <s v="Keychain Set"/>
    <x v="2"/>
    <n v="44.67"/>
    <n v="77.760000000000005"/>
    <n v="77.760000000000005"/>
    <n v="11.664"/>
    <n v="66.096000000000004"/>
    <n v="44.67"/>
    <n v="21.426000000000002"/>
    <n v="66.096000000000004"/>
    <n v="21.426000000000002"/>
  </r>
  <r>
    <s v="ORD-000387"/>
    <x v="236"/>
    <s v="SKU-0038"/>
    <n v="3"/>
    <n v="100.1"/>
    <n v="0"/>
    <n v="4.99"/>
    <x v="2"/>
    <x v="1"/>
    <s v="Small Business"/>
    <x v="0"/>
    <s v="CUST-1403"/>
    <s v="Gel Pen Set"/>
    <x v="4"/>
    <n v="41.96"/>
    <n v="100.1"/>
    <n v="300.29999999999995"/>
    <n v="0"/>
    <n v="300.29999999999995"/>
    <n v="125.88"/>
    <n v="174.41999999999996"/>
    <n v="300.29999999999995"/>
    <n v="174.41999999999996"/>
  </r>
  <r>
    <s v="ORD-000609"/>
    <x v="236"/>
    <s v="SKU-0050"/>
    <n v="1"/>
    <n v="39.19"/>
    <n v="0.1"/>
    <n v="6.99"/>
    <x v="1"/>
    <x v="0"/>
    <s v="Consumer"/>
    <x v="0"/>
    <s v="CUST-1318"/>
    <s v="Travel Backpack"/>
    <x v="2"/>
    <n v="18.54"/>
    <n v="39.19"/>
    <n v="39.19"/>
    <n v="3.919"/>
    <n v="35.271000000000001"/>
    <n v="18.54"/>
    <n v="16.731000000000002"/>
    <n v="35.271000000000001"/>
    <n v="16.731000000000002"/>
  </r>
  <r>
    <s v="ORD-000913"/>
    <x v="236"/>
    <s v="SKU-0040"/>
    <n v="1"/>
    <n v="30.05"/>
    <n v="0"/>
    <n v="6.99"/>
    <x v="2"/>
    <x v="1"/>
    <s v="Corporate"/>
    <x v="0"/>
    <s v="CUST-1522"/>
    <s v="Laptop Sleeve"/>
    <x v="4"/>
    <n v="17.329999999999998"/>
    <n v="30.05"/>
    <n v="30.05"/>
    <n v="0"/>
    <n v="30.05"/>
    <n v="17.329999999999998"/>
    <n v="12.720000000000002"/>
    <n v="30.05"/>
    <n v="12.720000000000002"/>
  </r>
  <r>
    <s v="ORD-001169"/>
    <x v="236"/>
    <s v="SKU-0042"/>
    <n v="2"/>
    <n v="50.17"/>
    <n v="0.1"/>
    <n v="6.99"/>
    <x v="1"/>
    <x v="1"/>
    <s v="Consumer"/>
    <x v="0"/>
    <s v="CUST-1110"/>
    <s v="Document Folder Set"/>
    <x v="4"/>
    <n v="28.8"/>
    <n v="50.17"/>
    <n v="100.34"/>
    <n v="10.034000000000001"/>
    <n v="90.305999999999997"/>
    <n v="57.6"/>
    <n v="32.705999999999996"/>
    <n v="90.305999999999997"/>
    <n v="32.705999999999996"/>
  </r>
  <r>
    <s v="ORD-001838"/>
    <x v="236"/>
    <s v="SKU-0034"/>
    <n v="5"/>
    <n v="53.25"/>
    <n v="0.05"/>
    <n v="0"/>
    <x v="2"/>
    <x v="1"/>
    <s v="Consumer"/>
    <x v="0"/>
    <s v="CUST-1518"/>
    <s v="Gym Duffel Bag"/>
    <x v="3"/>
    <n v="22.11"/>
    <n v="53.25"/>
    <n v="266.25"/>
    <n v="13.3125"/>
    <n v="252.9375"/>
    <n v="110.55"/>
    <n v="142.38749999999999"/>
    <n v="252.9375"/>
    <n v="142.38749999999999"/>
  </r>
  <r>
    <s v="ORD-002483"/>
    <x v="236"/>
    <s v="SKU-0058"/>
    <n v="3"/>
    <n v="11.57"/>
    <n v="0"/>
    <n v="9.99"/>
    <x v="0"/>
    <x v="2"/>
    <s v="Consumer"/>
    <x v="0"/>
    <s v="CUST-1027"/>
    <s v="Card Wallet"/>
    <x v="2"/>
    <n v="6.42"/>
    <n v="11.57"/>
    <n v="34.71"/>
    <n v="0"/>
    <n v="34.71"/>
    <n v="19.259999999999998"/>
    <n v="15.450000000000003"/>
    <n v="34.71"/>
    <n v="15.450000000000003"/>
  </r>
  <r>
    <s v="ORD-000247"/>
    <x v="237"/>
    <s v="SKU-0055"/>
    <n v="1"/>
    <n v="11.86"/>
    <n v="0.05"/>
    <n v="0"/>
    <x v="0"/>
    <x v="2"/>
    <s v="Small Business"/>
    <x v="0"/>
    <s v="CUST-1175"/>
    <s v="Phone Case"/>
    <x v="2"/>
    <n v="4.93"/>
    <n v="11.86"/>
    <n v="11.86"/>
    <n v="0.59299999999999997"/>
    <n v="11.266999999999999"/>
    <n v="4.93"/>
    <n v="6.3369999999999997"/>
    <n v="11.266999999999999"/>
    <n v="6.3369999999999997"/>
  </r>
  <r>
    <s v="ORD-000292"/>
    <x v="237"/>
    <s v="SKU-0025"/>
    <n v="2"/>
    <n v="30.89"/>
    <n v="0.05"/>
    <n v="4.99"/>
    <x v="0"/>
    <x v="2"/>
    <s v="Small Business"/>
    <x v="0"/>
    <s v="CUST-1007"/>
    <s v="Yoga Mat"/>
    <x v="3"/>
    <n v="13.41"/>
    <n v="30.89"/>
    <n v="61.78"/>
    <n v="3.0890000000000004"/>
    <n v="58.691000000000003"/>
    <n v="26.82"/>
    <n v="31.871000000000002"/>
    <n v="58.691000000000003"/>
    <n v="31.871000000000002"/>
  </r>
  <r>
    <s v="ORD-000562"/>
    <x v="237"/>
    <s v="SKU-0034"/>
    <n v="1"/>
    <n v="53.25"/>
    <n v="0"/>
    <n v="6.99"/>
    <x v="2"/>
    <x v="2"/>
    <s v="Corporate"/>
    <x v="0"/>
    <s v="CUST-1414"/>
    <s v="Gym Duffel Bag"/>
    <x v="3"/>
    <n v="22.11"/>
    <n v="53.25"/>
    <n v="53.25"/>
    <n v="0"/>
    <n v="53.25"/>
    <n v="22.11"/>
    <n v="31.14"/>
    <n v="53.25"/>
    <n v="31.14"/>
  </r>
  <r>
    <s v="ORD-000758"/>
    <x v="237"/>
    <s v="SKU-0038"/>
    <n v="1"/>
    <n v="100.1"/>
    <n v="0.15"/>
    <n v="0"/>
    <x v="1"/>
    <x v="4"/>
    <s v="Consumer"/>
    <x v="0"/>
    <s v="CUST-1299"/>
    <s v="Gel Pen Set"/>
    <x v="4"/>
    <n v="41.96"/>
    <n v="100.1"/>
    <n v="100.1"/>
    <n v="15.014999999999999"/>
    <n v="85.084999999999994"/>
    <n v="41.96"/>
    <n v="43.124999999999993"/>
    <n v="85.084999999999994"/>
    <n v="43.124999999999993"/>
  </r>
  <r>
    <s v="ORD-001074"/>
    <x v="237"/>
    <s v="SKU-0039"/>
    <n v="2"/>
    <n v="12.74"/>
    <n v="0"/>
    <n v="0"/>
    <x v="2"/>
    <x v="0"/>
    <s v="Corporate"/>
    <x v="0"/>
    <s v="CUST-1372"/>
    <s v="Desk Organizer"/>
    <x v="4"/>
    <n v="5.81"/>
    <n v="12.74"/>
    <n v="25.48"/>
    <n v="0"/>
    <n v="25.48"/>
    <n v="11.62"/>
    <n v="13.860000000000001"/>
    <n v="25.48"/>
    <n v="13.860000000000001"/>
  </r>
  <r>
    <s v="ORD-001556"/>
    <x v="237"/>
    <s v="SKU-0057"/>
    <n v="3"/>
    <n v="60.42"/>
    <n v="0.05"/>
    <n v="9.99"/>
    <x v="0"/>
    <x v="3"/>
    <s v="Small Business"/>
    <x v="0"/>
    <s v="CUST-1594"/>
    <s v="Crossbody Bag"/>
    <x v="2"/>
    <n v="25.69"/>
    <n v="60.42"/>
    <n v="181.26"/>
    <n v="9.0630000000000006"/>
    <n v="172.197"/>
    <n v="77.070000000000007"/>
    <n v="95.126999999999995"/>
    <n v="172.197"/>
    <n v="95.126999999999995"/>
  </r>
  <r>
    <s v="ORD-001637"/>
    <x v="237"/>
    <s v="SKU-0041"/>
    <n v="4"/>
    <n v="76.3"/>
    <n v="0.05"/>
    <n v="0"/>
    <x v="1"/>
    <x v="2"/>
    <s v="Consumer"/>
    <x v="0"/>
    <s v="CUST-1004"/>
    <s v="Whiteboard Planner"/>
    <x v="4"/>
    <n v="33.700000000000003"/>
    <n v="76.3"/>
    <n v="305.2"/>
    <n v="15.26"/>
    <n v="289.94"/>
    <n v="134.80000000000001"/>
    <n v="155.13999999999999"/>
    <n v="289.94"/>
    <n v="155.13999999999999"/>
  </r>
  <r>
    <s v="ORD-002172"/>
    <x v="237"/>
    <s v="SKU-0059"/>
    <n v="3"/>
    <n v="31.55"/>
    <n v="0.1"/>
    <n v="9.99"/>
    <x v="1"/>
    <x v="3"/>
    <s v="Consumer"/>
    <x v="0"/>
    <s v="CUST-1055"/>
    <s v="Packing Cubes"/>
    <x v="2"/>
    <n v="18.04"/>
    <n v="31.55"/>
    <n v="94.65"/>
    <n v="9.4650000000000016"/>
    <n v="85.185000000000002"/>
    <n v="54.12"/>
    <n v="31.065000000000005"/>
    <n v="85.185000000000002"/>
    <n v="31.065000000000005"/>
  </r>
  <r>
    <s v="ORD-002182"/>
    <x v="237"/>
    <s v="SKU-0036"/>
    <n v="8"/>
    <n v="56"/>
    <n v="0"/>
    <n v="0"/>
    <x v="2"/>
    <x v="3"/>
    <s v="Consumer"/>
    <x v="0"/>
    <s v="CUST-1501"/>
    <s v="Stretching Strap"/>
    <x v="3"/>
    <n v="37.14"/>
    <n v="56"/>
    <n v="448"/>
    <n v="0"/>
    <n v="448"/>
    <n v="297.12"/>
    <n v="150.88"/>
    <n v="448"/>
    <n v="150.88"/>
  </r>
  <r>
    <s v="ORD-000341"/>
    <x v="238"/>
    <s v="SKU-0020"/>
    <n v="2"/>
    <n v="85.27"/>
    <n v="0.1"/>
    <n v="6.99"/>
    <x v="1"/>
    <x v="1"/>
    <s v="Small Business"/>
    <x v="0"/>
    <s v="CUST-1459"/>
    <s v="Mechanical Keyboard"/>
    <x v="0"/>
    <n v="43.46"/>
    <n v="85.27"/>
    <n v="170.54"/>
    <n v="17.053999999999998"/>
    <n v="153.48599999999999"/>
    <n v="86.92"/>
    <n v="66.565999999999988"/>
    <n v="153.48599999999999"/>
    <n v="66.565999999999988"/>
  </r>
  <r>
    <s v="ORD-001827"/>
    <x v="238"/>
    <s v="SKU-0031"/>
    <n v="2"/>
    <n v="74.72"/>
    <n v="0"/>
    <n v="4.99"/>
    <x v="2"/>
    <x v="2"/>
    <s v="Small Business"/>
    <x v="0"/>
    <s v="CUST-1487"/>
    <s v="Fitness Tracker Strap"/>
    <x v="3"/>
    <n v="36.28"/>
    <n v="74.72"/>
    <n v="149.44"/>
    <n v="0"/>
    <n v="149.44"/>
    <n v="72.56"/>
    <n v="76.88"/>
    <n v="149.44"/>
    <n v="76.88"/>
  </r>
  <r>
    <s v="ORD-002140"/>
    <x v="238"/>
    <s v="SKU-0041"/>
    <n v="2"/>
    <n v="76.3"/>
    <n v="0.2"/>
    <n v="0"/>
    <x v="1"/>
    <x v="4"/>
    <s v="Corporate"/>
    <x v="0"/>
    <s v="CUST-1333"/>
    <s v="Whiteboard Planner"/>
    <x v="4"/>
    <n v="33.700000000000003"/>
    <n v="76.3"/>
    <n v="152.6"/>
    <n v="30.52"/>
    <n v="122.08"/>
    <n v="67.400000000000006"/>
    <n v="54.679999999999993"/>
    <n v="122.08"/>
    <n v="54.679999999999993"/>
  </r>
  <r>
    <s v="ORD-002144"/>
    <x v="238"/>
    <s v="SKU-0013"/>
    <n v="1"/>
    <n v="46.87"/>
    <n v="0"/>
    <n v="6.99"/>
    <x v="2"/>
    <x v="0"/>
    <s v="Consumer"/>
    <x v="0"/>
    <s v="CUST-1223"/>
    <s v="Wireless Earbuds"/>
    <x v="0"/>
    <n v="21.33"/>
    <n v="46.87"/>
    <n v="46.87"/>
    <n v="0"/>
    <n v="46.87"/>
    <n v="21.33"/>
    <n v="25.54"/>
    <n v="46.87"/>
    <n v="25.54"/>
  </r>
  <r>
    <s v="ORD-000432"/>
    <x v="239"/>
    <s v="SKU-0053"/>
    <n v="4"/>
    <n v="80.63"/>
    <n v="0"/>
    <n v="0"/>
    <x v="1"/>
    <x v="2"/>
    <s v="Small Business"/>
    <x v="0"/>
    <s v="CUST-1305"/>
    <s v="Reusable Lunch Bag"/>
    <x v="2"/>
    <n v="44.56"/>
    <n v="80.63"/>
    <n v="322.52"/>
    <n v="0"/>
    <n v="322.52"/>
    <n v="178.24"/>
    <n v="144.27999999999997"/>
    <n v="322.52"/>
    <n v="144.27999999999997"/>
  </r>
  <r>
    <s v="ORD-000633"/>
    <x v="239"/>
    <s v="SKU-0057"/>
    <n v="3"/>
    <n v="60.42"/>
    <n v="0.1"/>
    <n v="6.99"/>
    <x v="1"/>
    <x v="1"/>
    <s v="Consumer"/>
    <x v="2"/>
    <s v="CUST-1319"/>
    <s v="Crossbody Bag"/>
    <x v="2"/>
    <n v="25.69"/>
    <n v="60.42"/>
    <n v="181.26"/>
    <n v="18.126000000000001"/>
    <n v="163.13399999999999"/>
    <n v="77.070000000000007"/>
    <n v="86.063999999999979"/>
    <n v="0"/>
    <n v="0"/>
  </r>
  <r>
    <s v="ORD-001116"/>
    <x v="239"/>
    <s v="SKU-0054"/>
    <n v="5"/>
    <n v="72.45"/>
    <n v="0.05"/>
    <n v="0"/>
    <x v="2"/>
    <x v="3"/>
    <s v="Consumer"/>
    <x v="0"/>
    <s v="CUST-1042"/>
    <s v="Travel Organizer"/>
    <x v="2"/>
    <n v="30.61"/>
    <n v="72.45"/>
    <n v="362.25"/>
    <n v="18.112500000000001"/>
    <n v="344.13749999999999"/>
    <n v="153.05000000000001"/>
    <n v="191.08749999999998"/>
    <n v="344.13749999999999"/>
    <n v="191.08749999999998"/>
  </r>
  <r>
    <s v="ORD-001168"/>
    <x v="239"/>
    <s v="SKU-0048"/>
    <n v="1"/>
    <n v="12.2"/>
    <n v="0"/>
    <n v="4.99"/>
    <x v="2"/>
    <x v="1"/>
    <s v="Small Business"/>
    <x v="0"/>
    <s v="CUST-1319"/>
    <s v="Index Card Pack"/>
    <x v="4"/>
    <n v="7.14"/>
    <n v="12.2"/>
    <n v="12.2"/>
    <n v="0"/>
    <n v="12.2"/>
    <n v="7.14"/>
    <n v="5.0599999999999996"/>
    <n v="12.2"/>
    <n v="5.0599999999999996"/>
  </r>
  <r>
    <s v="ORD-001629"/>
    <x v="239"/>
    <s v="SKU-0036"/>
    <n v="2"/>
    <n v="56"/>
    <n v="0.1"/>
    <n v="4.99"/>
    <x v="2"/>
    <x v="2"/>
    <s v="Consumer"/>
    <x v="0"/>
    <s v="CUST-1061"/>
    <s v="Stretching Strap"/>
    <x v="3"/>
    <n v="37.14"/>
    <n v="56"/>
    <n v="112"/>
    <n v="11.200000000000001"/>
    <n v="100.8"/>
    <n v="74.28"/>
    <n v="26.519999999999996"/>
    <n v="100.8"/>
    <n v="26.519999999999996"/>
  </r>
  <r>
    <s v="ORD-000095"/>
    <x v="240"/>
    <s v="SKU-0016"/>
    <n v="2"/>
    <n v="17.66"/>
    <n v="0"/>
    <n v="0"/>
    <x v="0"/>
    <x v="0"/>
    <s v="Small Business"/>
    <x v="0"/>
    <s v="CUST-1149"/>
    <s v="Laptop Stand"/>
    <x v="0"/>
    <n v="11.93"/>
    <n v="17.66"/>
    <n v="35.32"/>
    <n v="0"/>
    <n v="35.32"/>
    <n v="23.86"/>
    <n v="11.46"/>
    <n v="35.32"/>
    <n v="11.46"/>
  </r>
  <r>
    <s v="ORD-000180"/>
    <x v="240"/>
    <s v="SKU-0033"/>
    <n v="1"/>
    <n v="72.08"/>
    <n v="0"/>
    <n v="6.99"/>
    <x v="1"/>
    <x v="3"/>
    <s v="Small Business"/>
    <x v="0"/>
    <s v="CUST-1522"/>
    <s v="Training Cone Set"/>
    <x v="3"/>
    <n v="45"/>
    <n v="72.08"/>
    <n v="72.08"/>
    <n v="0"/>
    <n v="72.08"/>
    <n v="45"/>
    <n v="27.08"/>
    <n v="72.08"/>
    <n v="27.08"/>
  </r>
  <r>
    <s v="ORD-000417"/>
    <x v="240"/>
    <s v="SKU-0006"/>
    <n v="2"/>
    <n v="47.77"/>
    <n v="0"/>
    <n v="9.99"/>
    <x v="2"/>
    <x v="2"/>
    <s v="Small Business"/>
    <x v="0"/>
    <s v="CUST-1483"/>
    <s v="Kitchen Scale"/>
    <x v="1"/>
    <n v="21.34"/>
    <n v="47.77"/>
    <n v="95.54"/>
    <n v="0"/>
    <n v="95.54"/>
    <n v="42.68"/>
    <n v="52.860000000000007"/>
    <n v="95.54"/>
    <n v="52.860000000000007"/>
  </r>
  <r>
    <s v="ORD-000550"/>
    <x v="240"/>
    <s v="SKU-0020"/>
    <n v="6"/>
    <n v="85.27"/>
    <n v="0.1"/>
    <n v="6.99"/>
    <x v="1"/>
    <x v="0"/>
    <s v="Corporate"/>
    <x v="1"/>
    <s v="CUST-1039"/>
    <s v="Mechanical Keyboard"/>
    <x v="0"/>
    <n v="43.46"/>
    <n v="85.27"/>
    <n v="511.62"/>
    <n v="51.162000000000006"/>
    <n v="460.45799999999997"/>
    <n v="260.76"/>
    <n v="199.69799999999998"/>
    <n v="0"/>
    <n v="0"/>
  </r>
  <r>
    <s v="ORD-001907"/>
    <x v="240"/>
    <s v="SKU-0039"/>
    <n v="1"/>
    <n v="12.74"/>
    <n v="0"/>
    <n v="4.99"/>
    <x v="1"/>
    <x v="0"/>
    <s v="Consumer"/>
    <x v="0"/>
    <s v="CUST-1059"/>
    <s v="Desk Organizer"/>
    <x v="4"/>
    <n v="5.81"/>
    <n v="12.74"/>
    <n v="12.74"/>
    <n v="0"/>
    <n v="12.74"/>
    <n v="5.81"/>
    <n v="6.9300000000000006"/>
    <n v="12.74"/>
    <n v="6.9300000000000006"/>
  </r>
  <r>
    <s v="ORD-002114"/>
    <x v="240"/>
    <s v="SKU-0042"/>
    <n v="1"/>
    <n v="50.17"/>
    <n v="0"/>
    <n v="9.99"/>
    <x v="2"/>
    <x v="3"/>
    <s v="Corporate"/>
    <x v="0"/>
    <s v="CUST-1216"/>
    <s v="Document Folder Set"/>
    <x v="4"/>
    <n v="28.8"/>
    <n v="50.17"/>
    <n v="50.17"/>
    <n v="0"/>
    <n v="50.17"/>
    <n v="28.8"/>
    <n v="21.37"/>
    <n v="50.17"/>
    <n v="21.37"/>
  </r>
  <r>
    <s v="ORD-002155"/>
    <x v="240"/>
    <s v="SKU-0011"/>
    <n v="8"/>
    <n v="49.34"/>
    <n v="0"/>
    <n v="4.99"/>
    <x v="0"/>
    <x v="2"/>
    <s v="Consumer"/>
    <x v="0"/>
    <s v="CUST-1250"/>
    <s v="French Press"/>
    <x v="1"/>
    <n v="24.06"/>
    <n v="49.34"/>
    <n v="394.72"/>
    <n v="0"/>
    <n v="394.72"/>
    <n v="192.48"/>
    <n v="202.24000000000004"/>
    <n v="394.72"/>
    <n v="202.24000000000004"/>
  </r>
  <r>
    <s v="ORD-002486"/>
    <x v="240"/>
    <s v="SKU-0002"/>
    <n v="2"/>
    <n v="73.180000000000007"/>
    <n v="0"/>
    <n v="0"/>
    <x v="2"/>
    <x v="2"/>
    <s v="Corporate"/>
    <x v="0"/>
    <s v="CUST-1518"/>
    <s v="Insulated Water Bottle"/>
    <x v="1"/>
    <n v="37"/>
    <n v="73.180000000000007"/>
    <n v="146.36000000000001"/>
    <n v="0"/>
    <n v="146.36000000000001"/>
    <n v="74"/>
    <n v="72.360000000000014"/>
    <n v="146.36000000000001"/>
    <n v="72.360000000000014"/>
  </r>
  <r>
    <s v="ORD-000102"/>
    <x v="241"/>
    <s v="SKU-0035"/>
    <n v="1"/>
    <n v="26.35"/>
    <n v="0.1"/>
    <n v="0"/>
    <x v="1"/>
    <x v="1"/>
    <s v="Consumer"/>
    <x v="0"/>
    <s v="CUST-1334"/>
    <s v="Massage Ball"/>
    <x v="3"/>
    <n v="13.28"/>
    <n v="26.35"/>
    <n v="26.35"/>
    <n v="2.6350000000000002"/>
    <n v="23.715"/>
    <n v="13.28"/>
    <n v="10.435"/>
    <n v="23.715"/>
    <n v="10.435"/>
  </r>
  <r>
    <s v="ORD-000282"/>
    <x v="241"/>
    <s v="SKU-0016"/>
    <n v="1"/>
    <n v="17.66"/>
    <n v="0.05"/>
    <n v="0"/>
    <x v="0"/>
    <x v="0"/>
    <s v="Consumer"/>
    <x v="0"/>
    <s v="CUST-1380"/>
    <s v="Laptop Stand"/>
    <x v="0"/>
    <n v="11.93"/>
    <n v="17.66"/>
    <n v="17.66"/>
    <n v="0.88300000000000001"/>
    <n v="16.777000000000001"/>
    <n v="11.93"/>
    <n v="4.8470000000000013"/>
    <n v="16.777000000000001"/>
    <n v="4.8470000000000013"/>
  </r>
  <r>
    <s v="ORD-000413"/>
    <x v="241"/>
    <s v="SKU-0018"/>
    <n v="1"/>
    <n v="18.5"/>
    <n v="0"/>
    <n v="9.99"/>
    <x v="2"/>
    <x v="4"/>
    <s v="Small Business"/>
    <x v="0"/>
    <s v="CUST-1569"/>
    <s v="Portable Power Bank"/>
    <x v="0"/>
    <n v="7.75"/>
    <n v="18.5"/>
    <n v="18.5"/>
    <n v="0"/>
    <n v="18.5"/>
    <n v="7.75"/>
    <n v="10.75"/>
    <n v="18.5"/>
    <n v="10.75"/>
  </r>
  <r>
    <s v="ORD-000415"/>
    <x v="241"/>
    <s v="SKU-0058"/>
    <n v="2"/>
    <n v="11.57"/>
    <n v="0"/>
    <n v="0"/>
    <x v="1"/>
    <x v="1"/>
    <s v="Corporate"/>
    <x v="0"/>
    <s v="CUST-1319"/>
    <s v="Card Wallet"/>
    <x v="2"/>
    <n v="6.42"/>
    <n v="11.57"/>
    <n v="23.14"/>
    <n v="0"/>
    <n v="23.14"/>
    <n v="12.84"/>
    <n v="10.3"/>
    <n v="23.14"/>
    <n v="10.3"/>
  </r>
  <r>
    <s v="ORD-000505"/>
    <x v="241"/>
    <s v="SKU-0020"/>
    <n v="1"/>
    <n v="85.27"/>
    <n v="0"/>
    <n v="0"/>
    <x v="2"/>
    <x v="2"/>
    <s v="Small Business"/>
    <x v="1"/>
    <s v="CUST-1498"/>
    <s v="Mechanical Keyboard"/>
    <x v="0"/>
    <n v="43.46"/>
    <n v="85.27"/>
    <n v="85.27"/>
    <n v="0"/>
    <n v="85.27"/>
    <n v="43.46"/>
    <n v="41.809999999999995"/>
    <n v="0"/>
    <n v="0"/>
  </r>
  <r>
    <s v="ORD-000753"/>
    <x v="241"/>
    <s v="SKU-0022"/>
    <n v="1"/>
    <n v="32.130000000000003"/>
    <n v="0.05"/>
    <n v="6.99"/>
    <x v="1"/>
    <x v="4"/>
    <s v="Consumer"/>
    <x v="1"/>
    <s v="CUST-1103"/>
    <s v="USB-C Hub"/>
    <x v="0"/>
    <n v="21.59"/>
    <n v="32.130000000000003"/>
    <n v="32.130000000000003"/>
    <n v="1.6065000000000003"/>
    <n v="30.523500000000002"/>
    <n v="21.59"/>
    <n v="8.9335000000000022"/>
    <n v="0"/>
    <n v="0"/>
  </r>
  <r>
    <s v="ORD-000830"/>
    <x v="241"/>
    <s v="SKU-0033"/>
    <n v="2"/>
    <n v="72.08"/>
    <n v="0"/>
    <n v="0"/>
    <x v="0"/>
    <x v="1"/>
    <s v="Small Business"/>
    <x v="0"/>
    <s v="CUST-1531"/>
    <s v="Training Cone Set"/>
    <x v="3"/>
    <n v="45"/>
    <n v="72.08"/>
    <n v="144.16"/>
    <n v="0"/>
    <n v="144.16"/>
    <n v="90"/>
    <n v="54.16"/>
    <n v="144.16"/>
    <n v="54.16"/>
  </r>
  <r>
    <s v="ORD-000854"/>
    <x v="241"/>
    <s v="SKU-0044"/>
    <n v="4"/>
    <n v="63.29"/>
    <n v="0"/>
    <n v="0"/>
    <x v="2"/>
    <x v="4"/>
    <s v="Consumer"/>
    <x v="0"/>
    <s v="CUST-1092"/>
    <s v="Monitor Riser"/>
    <x v="4"/>
    <n v="41.46"/>
    <n v="63.29"/>
    <n v="253.16"/>
    <n v="0"/>
    <n v="253.16"/>
    <n v="165.84"/>
    <n v="87.32"/>
    <n v="253.16"/>
    <n v="87.32"/>
  </r>
  <r>
    <s v="ORD-001498"/>
    <x v="241"/>
    <s v="SKU-0004"/>
    <n v="1"/>
    <n v="23.84"/>
    <n v="0"/>
    <n v="6.99"/>
    <x v="2"/>
    <x v="3"/>
    <s v="Small Business"/>
    <x v="0"/>
    <s v="CUST-1056"/>
    <s v="Bamboo Cutting Board"/>
    <x v="1"/>
    <n v="11.55"/>
    <n v="23.84"/>
    <n v="23.84"/>
    <n v="0"/>
    <n v="23.84"/>
    <n v="11.55"/>
    <n v="12.29"/>
    <n v="23.84"/>
    <n v="12.29"/>
  </r>
  <r>
    <s v="ORD-002250"/>
    <x v="241"/>
    <s v="SKU-0032"/>
    <n v="2"/>
    <n v="10.18"/>
    <n v="0.05"/>
    <n v="9.99"/>
    <x v="1"/>
    <x v="0"/>
    <s v="Consumer"/>
    <x v="0"/>
    <s v="CUST-1312"/>
    <s v="Kettlebell 15 lb"/>
    <x v="3"/>
    <n v="4.42"/>
    <n v="10.18"/>
    <n v="20.36"/>
    <n v="1.018"/>
    <n v="19.341999999999999"/>
    <n v="8.84"/>
    <n v="10.501999999999999"/>
    <n v="19.341999999999999"/>
    <n v="10.501999999999999"/>
  </r>
  <r>
    <s v="ORD-000563"/>
    <x v="242"/>
    <s v="SKU-0056"/>
    <n v="5"/>
    <n v="77.760000000000005"/>
    <n v="0.05"/>
    <n v="0"/>
    <x v="0"/>
    <x v="0"/>
    <s v="Small Business"/>
    <x v="0"/>
    <s v="CUST-1434"/>
    <s v="Keychain Set"/>
    <x v="2"/>
    <n v="44.67"/>
    <n v="77.760000000000005"/>
    <n v="388.8"/>
    <n v="19.440000000000001"/>
    <n v="369.36"/>
    <n v="223.35000000000002"/>
    <n v="146.01"/>
    <n v="369.36"/>
    <n v="146.01"/>
  </r>
  <r>
    <s v="ORD-000708"/>
    <x v="242"/>
    <s v="SKU-0058"/>
    <n v="1"/>
    <n v="11.57"/>
    <n v="0"/>
    <n v="4.99"/>
    <x v="0"/>
    <x v="1"/>
    <s v="Small Business"/>
    <x v="0"/>
    <s v="CUST-1166"/>
    <s v="Card Wallet"/>
    <x v="2"/>
    <n v="6.42"/>
    <n v="11.57"/>
    <n v="11.57"/>
    <n v="0"/>
    <n v="11.57"/>
    <n v="6.42"/>
    <n v="5.15"/>
    <n v="11.57"/>
    <n v="5.15"/>
  </r>
  <r>
    <s v="ORD-000805"/>
    <x v="242"/>
    <s v="SKU-0019"/>
    <n v="1"/>
    <n v="29.49"/>
    <n v="0.05"/>
    <n v="0"/>
    <x v="1"/>
    <x v="3"/>
    <s v="Corporate"/>
    <x v="0"/>
    <s v="CUST-1224"/>
    <s v="Webcam HD"/>
    <x v="0"/>
    <n v="13.03"/>
    <n v="29.49"/>
    <n v="29.49"/>
    <n v="1.4744999999999999"/>
    <n v="28.015499999999999"/>
    <n v="13.03"/>
    <n v="14.9855"/>
    <n v="28.015499999999999"/>
    <n v="14.9855"/>
  </r>
  <r>
    <s v="ORD-000875"/>
    <x v="242"/>
    <s v="SKU-0042"/>
    <n v="1"/>
    <n v="50.17"/>
    <n v="0"/>
    <n v="6.99"/>
    <x v="2"/>
    <x v="2"/>
    <s v="Small Business"/>
    <x v="0"/>
    <s v="CUST-1510"/>
    <s v="Document Folder Set"/>
    <x v="4"/>
    <n v="28.8"/>
    <n v="50.17"/>
    <n v="50.17"/>
    <n v="0"/>
    <n v="50.17"/>
    <n v="28.8"/>
    <n v="21.37"/>
    <n v="50.17"/>
    <n v="21.37"/>
  </r>
  <r>
    <s v="ORD-000976"/>
    <x v="242"/>
    <s v="SKU-0033"/>
    <n v="4"/>
    <n v="72.08"/>
    <n v="0"/>
    <n v="4.99"/>
    <x v="0"/>
    <x v="3"/>
    <s v="Small Business"/>
    <x v="0"/>
    <s v="CUST-1437"/>
    <s v="Training Cone Set"/>
    <x v="3"/>
    <n v="45"/>
    <n v="72.08"/>
    <n v="288.32"/>
    <n v="0"/>
    <n v="288.32"/>
    <n v="180"/>
    <n v="108.32"/>
    <n v="288.32"/>
    <n v="108.32"/>
  </r>
  <r>
    <s v="ORD-001149"/>
    <x v="242"/>
    <s v="SKU-0041"/>
    <n v="1"/>
    <n v="76.3"/>
    <n v="0.15"/>
    <n v="0"/>
    <x v="2"/>
    <x v="0"/>
    <s v="Corporate"/>
    <x v="0"/>
    <s v="CUST-1303"/>
    <s v="Whiteboard Planner"/>
    <x v="4"/>
    <n v="33.700000000000003"/>
    <n v="76.3"/>
    <n v="76.3"/>
    <n v="11.444999999999999"/>
    <n v="64.855000000000004"/>
    <n v="33.700000000000003"/>
    <n v="31.155000000000001"/>
    <n v="64.855000000000004"/>
    <n v="31.155000000000001"/>
  </r>
  <r>
    <s v="ORD-001521"/>
    <x v="242"/>
    <s v="SKU-0024"/>
    <n v="2"/>
    <n v="87.66"/>
    <n v="0.05"/>
    <n v="0"/>
    <x v="0"/>
    <x v="0"/>
    <s v="Consumer"/>
    <x v="0"/>
    <s v="CUST-1599"/>
    <s v="Phone Charging Dock"/>
    <x v="0"/>
    <n v="40.340000000000003"/>
    <n v="87.66"/>
    <n v="175.32"/>
    <n v="8.766"/>
    <n v="166.554"/>
    <n v="80.680000000000007"/>
    <n v="85.873999999999995"/>
    <n v="166.554"/>
    <n v="85.873999999999995"/>
  </r>
  <r>
    <s v="ORD-001859"/>
    <x v="242"/>
    <s v="SKU-0023"/>
    <n v="2"/>
    <n v="48.12"/>
    <n v="0"/>
    <n v="6.99"/>
    <x v="0"/>
    <x v="3"/>
    <s v="Small Business"/>
    <x v="0"/>
    <s v="CUST-1253"/>
    <s v="Mini Projector"/>
    <x v="0"/>
    <n v="23.26"/>
    <n v="48.12"/>
    <n v="96.24"/>
    <n v="0"/>
    <n v="96.24"/>
    <n v="46.52"/>
    <n v="49.719999999999992"/>
    <n v="96.24"/>
    <n v="49.719999999999992"/>
  </r>
  <r>
    <s v="ORD-002488"/>
    <x v="242"/>
    <s v="SKU-0014"/>
    <n v="3"/>
    <n v="74.41"/>
    <n v="0.05"/>
    <n v="0"/>
    <x v="1"/>
    <x v="4"/>
    <s v="Small Business"/>
    <x v="0"/>
    <s v="CUST-1014"/>
    <s v="USB-C Charging Cable"/>
    <x v="0"/>
    <n v="33.549999999999997"/>
    <n v="74.41"/>
    <n v="223.23"/>
    <n v="11.1615"/>
    <n v="212.0685"/>
    <n v="100.64999999999999"/>
    <n v="111.41850000000001"/>
    <n v="212.0685"/>
    <n v="111.41850000000001"/>
  </r>
  <r>
    <s v="ORD-000085"/>
    <x v="243"/>
    <s v="SKU-0013"/>
    <n v="3"/>
    <n v="46.87"/>
    <n v="0"/>
    <n v="4.99"/>
    <x v="1"/>
    <x v="1"/>
    <s v="Consumer"/>
    <x v="0"/>
    <s v="CUST-1255"/>
    <s v="Wireless Earbuds"/>
    <x v="0"/>
    <n v="21.33"/>
    <n v="46.87"/>
    <n v="140.60999999999999"/>
    <n v="0"/>
    <n v="140.60999999999999"/>
    <n v="63.989999999999995"/>
    <n v="76.61999999999999"/>
    <n v="140.60999999999999"/>
    <n v="76.61999999999999"/>
  </r>
  <r>
    <s v="ORD-000196"/>
    <x v="243"/>
    <s v="SKU-0029"/>
    <n v="2"/>
    <n v="79.47"/>
    <n v="0.2"/>
    <n v="0"/>
    <x v="1"/>
    <x v="4"/>
    <s v="Small Business"/>
    <x v="0"/>
    <s v="CUST-1291"/>
    <s v="Adjustable Dumbbell"/>
    <x v="3"/>
    <n v="38"/>
    <n v="79.47"/>
    <n v="158.94"/>
    <n v="31.788"/>
    <n v="127.152"/>
    <n v="76"/>
    <n v="51.152000000000001"/>
    <n v="127.152"/>
    <n v="51.152000000000001"/>
  </r>
  <r>
    <s v="ORD-000526"/>
    <x v="243"/>
    <s v="SKU-0057"/>
    <n v="1"/>
    <n v="60.42"/>
    <n v="0"/>
    <n v="9.99"/>
    <x v="2"/>
    <x v="4"/>
    <s v="Consumer"/>
    <x v="0"/>
    <s v="CUST-1359"/>
    <s v="Crossbody Bag"/>
    <x v="2"/>
    <n v="25.69"/>
    <n v="60.42"/>
    <n v="60.42"/>
    <n v="0"/>
    <n v="60.42"/>
    <n v="25.69"/>
    <n v="34.730000000000004"/>
    <n v="60.42"/>
    <n v="34.730000000000004"/>
  </r>
  <r>
    <s v="ORD-000552"/>
    <x v="243"/>
    <s v="SKU-0015"/>
    <n v="2"/>
    <n v="26.72"/>
    <n v="0.05"/>
    <n v="0"/>
    <x v="0"/>
    <x v="4"/>
    <s v="Consumer"/>
    <x v="0"/>
    <s v="CUST-1049"/>
    <s v="Bluetooth Speaker"/>
    <x v="0"/>
    <n v="14.4"/>
    <n v="26.72"/>
    <n v="53.44"/>
    <n v="2.6720000000000002"/>
    <n v="50.768000000000001"/>
    <n v="28.8"/>
    <n v="21.968"/>
    <n v="50.768000000000001"/>
    <n v="21.968"/>
  </r>
  <r>
    <s v="ORD-000889"/>
    <x v="243"/>
    <s v="SKU-0052"/>
    <n v="5"/>
    <n v="33.19"/>
    <n v="0"/>
    <n v="9.99"/>
    <x v="2"/>
    <x v="3"/>
    <s v="Consumer"/>
    <x v="0"/>
    <s v="CUST-1259"/>
    <s v="Sunglasses"/>
    <x v="2"/>
    <n v="18.73"/>
    <n v="33.19"/>
    <n v="165.95"/>
    <n v="0"/>
    <n v="165.95"/>
    <n v="93.65"/>
    <n v="72.299999999999983"/>
    <n v="165.95"/>
    <n v="72.299999999999983"/>
  </r>
  <r>
    <s v="ORD-001114"/>
    <x v="243"/>
    <s v="SKU-0047"/>
    <n v="3"/>
    <n v="36.47"/>
    <n v="0.1"/>
    <n v="4.99"/>
    <x v="0"/>
    <x v="3"/>
    <s v="Small Business"/>
    <x v="0"/>
    <s v="CUST-1157"/>
    <s v="Printer Paper Ream"/>
    <x v="4"/>
    <n v="21.05"/>
    <n v="36.47"/>
    <n v="109.41"/>
    <n v="10.941000000000001"/>
    <n v="98.468999999999994"/>
    <n v="63.150000000000006"/>
    <n v="35.318999999999988"/>
    <n v="98.468999999999994"/>
    <n v="35.318999999999988"/>
  </r>
  <r>
    <s v="ORD-001294"/>
    <x v="243"/>
    <s v="SKU-0002"/>
    <n v="3"/>
    <n v="73.180000000000007"/>
    <n v="0"/>
    <n v="0"/>
    <x v="2"/>
    <x v="2"/>
    <s v="Small Business"/>
    <x v="0"/>
    <s v="CUST-1466"/>
    <s v="Insulated Water Bottle"/>
    <x v="1"/>
    <n v="37"/>
    <n v="73.180000000000007"/>
    <n v="219.54000000000002"/>
    <n v="0"/>
    <n v="219.54000000000002"/>
    <n v="111"/>
    <n v="108.54000000000002"/>
    <n v="219.54000000000002"/>
    <n v="108.54000000000002"/>
  </r>
  <r>
    <s v="ORD-001364"/>
    <x v="243"/>
    <s v="SKU-0051"/>
    <n v="1"/>
    <n v="50.46"/>
    <n v="0.05"/>
    <n v="9.99"/>
    <x v="2"/>
    <x v="1"/>
    <s v="Consumer"/>
    <x v="0"/>
    <s v="CUST-1257"/>
    <s v="Compact Umbrella"/>
    <x v="2"/>
    <n v="23.03"/>
    <n v="50.46"/>
    <n v="50.46"/>
    <n v="2.5230000000000001"/>
    <n v="47.936999999999998"/>
    <n v="23.03"/>
    <n v="24.906999999999996"/>
    <n v="47.936999999999998"/>
    <n v="24.906999999999996"/>
  </r>
  <r>
    <s v="ORD-001786"/>
    <x v="243"/>
    <s v="SKU-0016"/>
    <n v="1"/>
    <n v="17.66"/>
    <n v="0.1"/>
    <n v="9.99"/>
    <x v="2"/>
    <x v="1"/>
    <s v="Consumer"/>
    <x v="1"/>
    <s v="CUST-1237"/>
    <s v="Laptop Stand"/>
    <x v="0"/>
    <n v="11.93"/>
    <n v="17.66"/>
    <n v="17.66"/>
    <n v="1.766"/>
    <n v="15.894"/>
    <n v="11.93"/>
    <n v="3.9640000000000004"/>
    <n v="0"/>
    <n v="0"/>
  </r>
  <r>
    <s v="ORD-001996"/>
    <x v="243"/>
    <s v="SKU-0002"/>
    <n v="1"/>
    <n v="73.180000000000007"/>
    <n v="0.1"/>
    <n v="4.99"/>
    <x v="1"/>
    <x v="1"/>
    <s v="Consumer"/>
    <x v="0"/>
    <s v="CUST-1098"/>
    <s v="Insulated Water Bottle"/>
    <x v="1"/>
    <n v="37"/>
    <n v="73.180000000000007"/>
    <n v="73.180000000000007"/>
    <n v="7.3180000000000014"/>
    <n v="65.862000000000009"/>
    <n v="37"/>
    <n v="28.862000000000009"/>
    <n v="65.862000000000009"/>
    <n v="28.862000000000009"/>
  </r>
  <r>
    <s v="ORD-002361"/>
    <x v="243"/>
    <s v="SKU-0012"/>
    <n v="3"/>
    <n v="81.14"/>
    <n v="0"/>
    <n v="0"/>
    <x v="1"/>
    <x v="1"/>
    <s v="Small Business"/>
    <x v="0"/>
    <s v="CUST-1154"/>
    <s v="Portable Blender"/>
    <x v="1"/>
    <n v="34.53"/>
    <n v="81.14"/>
    <n v="243.42000000000002"/>
    <n v="0"/>
    <n v="243.42000000000002"/>
    <n v="103.59"/>
    <n v="139.83000000000001"/>
    <n v="243.42000000000002"/>
    <n v="139.83000000000001"/>
  </r>
  <r>
    <s v="ORD-002387"/>
    <x v="243"/>
    <s v="SKU-0011"/>
    <n v="2"/>
    <n v="49.34"/>
    <n v="0"/>
    <n v="0"/>
    <x v="2"/>
    <x v="1"/>
    <s v="Consumer"/>
    <x v="0"/>
    <s v="CUST-1087"/>
    <s v="French Press"/>
    <x v="1"/>
    <n v="24.06"/>
    <n v="49.34"/>
    <n v="98.68"/>
    <n v="0"/>
    <n v="98.68"/>
    <n v="48.12"/>
    <n v="50.560000000000009"/>
    <n v="98.68"/>
    <n v="50.560000000000009"/>
  </r>
  <r>
    <s v="ORD-002416"/>
    <x v="243"/>
    <s v="SKU-0043"/>
    <n v="3"/>
    <n v="39.21"/>
    <n v="0.15"/>
    <n v="4.99"/>
    <x v="2"/>
    <x v="4"/>
    <s v="Small Business"/>
    <x v="0"/>
    <s v="CUST-1520"/>
    <s v="Ergonomic Wrist Rest"/>
    <x v="4"/>
    <n v="19.66"/>
    <n v="39.21"/>
    <n v="117.63"/>
    <n v="17.644499999999997"/>
    <n v="99.985500000000002"/>
    <n v="58.980000000000004"/>
    <n v="41.005499999999998"/>
    <n v="99.985500000000002"/>
    <n v="41.005499999999998"/>
  </r>
  <r>
    <s v="ORD-002496"/>
    <x v="243"/>
    <s v="SKU-0011"/>
    <n v="1"/>
    <n v="49.34"/>
    <n v="0"/>
    <n v="9.99"/>
    <x v="2"/>
    <x v="4"/>
    <s v="Corporate"/>
    <x v="0"/>
    <s v="CUST-1426"/>
    <s v="French Press"/>
    <x v="1"/>
    <n v="24.06"/>
    <n v="49.34"/>
    <n v="49.34"/>
    <n v="0"/>
    <n v="49.34"/>
    <n v="24.06"/>
    <n v="25.280000000000005"/>
    <n v="49.34"/>
    <n v="25.280000000000005"/>
  </r>
  <r>
    <s v="ORD-000079"/>
    <x v="244"/>
    <s v="SKU-0057"/>
    <n v="3"/>
    <n v="60.42"/>
    <n v="0"/>
    <n v="4.99"/>
    <x v="2"/>
    <x v="0"/>
    <s v="Corporate"/>
    <x v="0"/>
    <s v="CUST-1242"/>
    <s v="Crossbody Bag"/>
    <x v="2"/>
    <n v="25.69"/>
    <n v="60.42"/>
    <n v="181.26"/>
    <n v="0"/>
    <n v="181.26"/>
    <n v="77.070000000000007"/>
    <n v="104.18999999999998"/>
    <n v="181.26"/>
    <n v="104.18999999999998"/>
  </r>
  <r>
    <s v="ORD-000817"/>
    <x v="244"/>
    <s v="SKU-0032"/>
    <n v="1"/>
    <n v="10.18"/>
    <n v="0.05"/>
    <n v="4.99"/>
    <x v="0"/>
    <x v="1"/>
    <s v="Small Business"/>
    <x v="0"/>
    <s v="CUST-1359"/>
    <s v="Kettlebell 15 lb"/>
    <x v="3"/>
    <n v="4.42"/>
    <n v="10.18"/>
    <n v="10.18"/>
    <n v="0.50900000000000001"/>
    <n v="9.6709999999999994"/>
    <n v="4.42"/>
    <n v="5.2509999999999994"/>
    <n v="9.6709999999999994"/>
    <n v="5.2509999999999994"/>
  </r>
  <r>
    <s v="ORD-001223"/>
    <x v="244"/>
    <s v="SKU-0027"/>
    <n v="4"/>
    <n v="33.65"/>
    <n v="0"/>
    <n v="9.99"/>
    <x v="0"/>
    <x v="2"/>
    <s v="Consumer"/>
    <x v="0"/>
    <s v="CUST-1098"/>
    <s v="Foam Roller"/>
    <x v="3"/>
    <n v="17.22"/>
    <n v="33.65"/>
    <n v="134.6"/>
    <n v="0"/>
    <n v="134.6"/>
    <n v="68.88"/>
    <n v="65.72"/>
    <n v="134.6"/>
    <n v="65.72"/>
  </r>
  <r>
    <s v="ORD-001312"/>
    <x v="244"/>
    <s v="SKU-0039"/>
    <n v="1"/>
    <n v="12.74"/>
    <n v="0.1"/>
    <n v="0"/>
    <x v="2"/>
    <x v="1"/>
    <s v="Small Business"/>
    <x v="0"/>
    <s v="CUST-1493"/>
    <s v="Desk Organizer"/>
    <x v="4"/>
    <n v="5.81"/>
    <n v="12.74"/>
    <n v="12.74"/>
    <n v="1.274"/>
    <n v="11.466000000000001"/>
    <n v="5.81"/>
    <n v="5.6560000000000015"/>
    <n v="11.466000000000001"/>
    <n v="5.6560000000000015"/>
  </r>
  <r>
    <s v="ORD-001620"/>
    <x v="244"/>
    <s v="SKU-0029"/>
    <n v="1"/>
    <n v="79.47"/>
    <n v="0"/>
    <n v="0"/>
    <x v="0"/>
    <x v="2"/>
    <s v="Small Business"/>
    <x v="0"/>
    <s v="CUST-1161"/>
    <s v="Adjustable Dumbbell"/>
    <x v="3"/>
    <n v="38"/>
    <n v="79.47"/>
    <n v="79.47"/>
    <n v="0"/>
    <n v="79.47"/>
    <n v="38"/>
    <n v="41.47"/>
    <n v="79.47"/>
    <n v="41.47"/>
  </r>
  <r>
    <s v="ORD-001862"/>
    <x v="244"/>
    <s v="SKU-0037"/>
    <n v="8"/>
    <n v="25.18"/>
    <n v="0"/>
    <n v="6.99"/>
    <x v="0"/>
    <x v="2"/>
    <s v="Corporate"/>
    <x v="0"/>
    <s v="CUST-1012"/>
    <s v="Notebook 3-Pack"/>
    <x v="4"/>
    <n v="13.85"/>
    <n v="25.18"/>
    <n v="201.44"/>
    <n v="0"/>
    <n v="201.44"/>
    <n v="110.8"/>
    <n v="90.64"/>
    <n v="201.44"/>
    <n v="90.64"/>
  </r>
  <r>
    <s v="ORD-000768"/>
    <x v="245"/>
    <s v="SKU-0011"/>
    <n v="2"/>
    <n v="49.34"/>
    <n v="0.15"/>
    <n v="6.99"/>
    <x v="1"/>
    <x v="0"/>
    <s v="Consumer"/>
    <x v="0"/>
    <s v="CUST-1004"/>
    <s v="French Press"/>
    <x v="1"/>
    <n v="24.06"/>
    <n v="49.34"/>
    <n v="98.68"/>
    <n v="14.802"/>
    <n v="83.878000000000014"/>
    <n v="48.12"/>
    <n v="35.758000000000017"/>
    <n v="83.878000000000014"/>
    <n v="35.758000000000017"/>
  </r>
  <r>
    <s v="ORD-000892"/>
    <x v="245"/>
    <s v="SKU-0036"/>
    <n v="2"/>
    <n v="56"/>
    <n v="0.1"/>
    <n v="0"/>
    <x v="0"/>
    <x v="2"/>
    <s v="Consumer"/>
    <x v="0"/>
    <s v="CUST-1002"/>
    <s v="Stretching Strap"/>
    <x v="3"/>
    <n v="37.14"/>
    <n v="56"/>
    <n v="112"/>
    <n v="11.200000000000001"/>
    <n v="100.8"/>
    <n v="74.28"/>
    <n v="26.519999999999996"/>
    <n v="100.8"/>
    <n v="26.519999999999996"/>
  </r>
  <r>
    <s v="ORD-001219"/>
    <x v="245"/>
    <s v="SKU-0038"/>
    <n v="5"/>
    <n v="100.1"/>
    <n v="0"/>
    <n v="9.99"/>
    <x v="0"/>
    <x v="3"/>
    <s v="Corporate"/>
    <x v="0"/>
    <s v="CUST-1594"/>
    <s v="Gel Pen Set"/>
    <x v="4"/>
    <n v="41.96"/>
    <n v="100.1"/>
    <n v="500.5"/>
    <n v="0"/>
    <n v="500.5"/>
    <n v="209.8"/>
    <n v="290.7"/>
    <n v="500.5"/>
    <n v="290.7"/>
  </r>
  <r>
    <s v="ORD-001435"/>
    <x v="245"/>
    <s v="SKU-0022"/>
    <n v="3"/>
    <n v="32.130000000000003"/>
    <n v="0"/>
    <n v="0"/>
    <x v="1"/>
    <x v="3"/>
    <s v="Small Business"/>
    <x v="0"/>
    <s v="CUST-1583"/>
    <s v="USB-C Hub"/>
    <x v="0"/>
    <n v="21.59"/>
    <n v="32.130000000000003"/>
    <n v="96.390000000000015"/>
    <n v="0"/>
    <n v="96.390000000000015"/>
    <n v="64.77"/>
    <n v="31.620000000000019"/>
    <n v="96.390000000000015"/>
    <n v="31.620000000000019"/>
  </r>
  <r>
    <s v="ORD-000916"/>
    <x v="246"/>
    <s v="SKU-0028"/>
    <n v="3"/>
    <n v="29.71"/>
    <n v="0"/>
    <n v="0"/>
    <x v="0"/>
    <x v="0"/>
    <s v="Corporate"/>
    <x v="0"/>
    <s v="CUST-1551"/>
    <s v="Jump Rope"/>
    <x v="3"/>
    <n v="17.55"/>
    <n v="29.71"/>
    <n v="89.13"/>
    <n v="0"/>
    <n v="89.13"/>
    <n v="52.650000000000006"/>
    <n v="36.47999999999999"/>
    <n v="89.13"/>
    <n v="36.47999999999999"/>
  </r>
  <r>
    <s v="ORD-000966"/>
    <x v="246"/>
    <s v="SKU-0014"/>
    <n v="1"/>
    <n v="74.41"/>
    <n v="0"/>
    <n v="0"/>
    <x v="1"/>
    <x v="2"/>
    <s v="Corporate"/>
    <x v="0"/>
    <s v="CUST-1558"/>
    <s v="USB-C Charging Cable"/>
    <x v="0"/>
    <n v="33.549999999999997"/>
    <n v="74.41"/>
    <n v="74.41"/>
    <n v="0"/>
    <n v="74.41"/>
    <n v="33.549999999999997"/>
    <n v="40.86"/>
    <n v="74.41"/>
    <n v="40.86"/>
  </r>
  <r>
    <s v="ORD-001372"/>
    <x v="246"/>
    <s v="SKU-0053"/>
    <n v="5"/>
    <n v="80.63"/>
    <n v="0"/>
    <n v="6.99"/>
    <x v="0"/>
    <x v="0"/>
    <s v="Consumer"/>
    <x v="0"/>
    <s v="CUST-1335"/>
    <s v="Reusable Lunch Bag"/>
    <x v="2"/>
    <n v="44.56"/>
    <n v="80.63"/>
    <n v="403.15"/>
    <n v="0"/>
    <n v="403.15"/>
    <n v="222.8"/>
    <n v="180.34999999999997"/>
    <n v="403.15"/>
    <n v="180.34999999999997"/>
  </r>
  <r>
    <s v="ORD-001418"/>
    <x v="246"/>
    <s v="SKU-0060"/>
    <n v="1"/>
    <n v="54.93"/>
    <n v="0"/>
    <n v="4.99"/>
    <x v="2"/>
    <x v="2"/>
    <s v="Small Business"/>
    <x v="0"/>
    <s v="CUST-1206"/>
    <s v="Luggage Tag Set"/>
    <x v="2"/>
    <n v="31.07"/>
    <n v="54.93"/>
    <n v="54.93"/>
    <n v="0"/>
    <n v="54.93"/>
    <n v="31.07"/>
    <n v="23.86"/>
    <n v="54.93"/>
    <n v="23.86"/>
  </r>
  <r>
    <s v="ORD-001523"/>
    <x v="246"/>
    <s v="SKU-0028"/>
    <n v="1"/>
    <n v="29.71"/>
    <n v="0.1"/>
    <n v="9.99"/>
    <x v="0"/>
    <x v="4"/>
    <s v="Consumer"/>
    <x v="0"/>
    <s v="CUST-1004"/>
    <s v="Jump Rope"/>
    <x v="3"/>
    <n v="17.55"/>
    <n v="29.71"/>
    <n v="29.71"/>
    <n v="2.9710000000000001"/>
    <n v="26.739000000000001"/>
    <n v="17.55"/>
    <n v="9.1890000000000001"/>
    <n v="26.739000000000001"/>
    <n v="9.1890000000000001"/>
  </r>
  <r>
    <s v="ORD-002188"/>
    <x v="246"/>
    <s v="SKU-0017"/>
    <n v="1"/>
    <n v="47.38"/>
    <n v="0.05"/>
    <n v="0"/>
    <x v="2"/>
    <x v="4"/>
    <s v="Corporate"/>
    <x v="0"/>
    <s v="CUST-1452"/>
    <s v="Wireless Mouse"/>
    <x v="0"/>
    <n v="31.21"/>
    <n v="47.38"/>
    <n v="47.38"/>
    <n v="2.3690000000000002"/>
    <n v="45.011000000000003"/>
    <n v="31.21"/>
    <n v="13.801000000000002"/>
    <n v="45.011000000000003"/>
    <n v="13.801000000000002"/>
  </r>
  <r>
    <s v="ORD-000312"/>
    <x v="247"/>
    <s v="SKU-0007"/>
    <n v="1"/>
    <n v="12.76"/>
    <n v="0"/>
    <n v="6.99"/>
    <x v="1"/>
    <x v="0"/>
    <s v="Small Business"/>
    <x v="0"/>
    <s v="CUST-1301"/>
    <s v="Cotton Bath Towels"/>
    <x v="1"/>
    <n v="7.24"/>
    <n v="12.76"/>
    <n v="12.76"/>
    <n v="0"/>
    <n v="12.76"/>
    <n v="7.24"/>
    <n v="5.52"/>
    <n v="12.76"/>
    <n v="5.52"/>
  </r>
  <r>
    <s v="ORD-000992"/>
    <x v="247"/>
    <s v="SKU-0004"/>
    <n v="3"/>
    <n v="23.84"/>
    <n v="0"/>
    <n v="0"/>
    <x v="1"/>
    <x v="0"/>
    <s v="Corporate"/>
    <x v="0"/>
    <s v="CUST-1409"/>
    <s v="Bamboo Cutting Board"/>
    <x v="1"/>
    <n v="11.55"/>
    <n v="23.84"/>
    <n v="71.52"/>
    <n v="0"/>
    <n v="71.52"/>
    <n v="34.650000000000006"/>
    <n v="36.86999999999999"/>
    <n v="71.52"/>
    <n v="36.86999999999999"/>
  </r>
  <r>
    <s v="ORD-001147"/>
    <x v="247"/>
    <s v="SKU-0036"/>
    <n v="1"/>
    <n v="56"/>
    <n v="0.05"/>
    <n v="4.99"/>
    <x v="0"/>
    <x v="4"/>
    <s v="Corporate"/>
    <x v="0"/>
    <s v="CUST-1386"/>
    <s v="Stretching Strap"/>
    <x v="3"/>
    <n v="37.14"/>
    <n v="56"/>
    <n v="56"/>
    <n v="2.8000000000000003"/>
    <n v="53.2"/>
    <n v="37.14"/>
    <n v="16.060000000000002"/>
    <n v="53.2"/>
    <n v="16.060000000000002"/>
  </r>
  <r>
    <s v="ORD-001723"/>
    <x v="247"/>
    <s v="SKU-0008"/>
    <n v="4"/>
    <n v="30.29"/>
    <n v="0.2"/>
    <n v="4.99"/>
    <x v="1"/>
    <x v="2"/>
    <s v="Consumer"/>
    <x v="0"/>
    <s v="CUST-1359"/>
    <s v="LED Desk Lamp"/>
    <x v="1"/>
    <n v="13.1"/>
    <n v="30.29"/>
    <n v="121.16"/>
    <n v="24.231999999999999"/>
    <n v="96.927999999999997"/>
    <n v="52.4"/>
    <n v="44.527999999999999"/>
    <n v="96.927999999999997"/>
    <n v="44.527999999999999"/>
  </r>
  <r>
    <s v="ORD-002457"/>
    <x v="247"/>
    <s v="SKU-0005"/>
    <n v="6"/>
    <n v="55.2"/>
    <n v="0"/>
    <n v="0"/>
    <x v="1"/>
    <x v="3"/>
    <s v="Small Business"/>
    <x v="0"/>
    <s v="CUST-1106"/>
    <s v="Glass Food Containers"/>
    <x v="1"/>
    <n v="25.85"/>
    <n v="55.2"/>
    <n v="331.20000000000005"/>
    <n v="0"/>
    <n v="331.20000000000005"/>
    <n v="155.10000000000002"/>
    <n v="176.10000000000002"/>
    <n v="331.20000000000005"/>
    <n v="176.10000000000002"/>
  </r>
  <r>
    <s v="ORD-000446"/>
    <x v="248"/>
    <s v="SKU-0031"/>
    <n v="1"/>
    <n v="74.72"/>
    <n v="0"/>
    <n v="0"/>
    <x v="0"/>
    <x v="3"/>
    <s v="Small Business"/>
    <x v="0"/>
    <s v="CUST-1558"/>
    <s v="Fitness Tracker Strap"/>
    <x v="3"/>
    <n v="36.28"/>
    <n v="74.72"/>
    <n v="74.72"/>
    <n v="0"/>
    <n v="74.72"/>
    <n v="36.28"/>
    <n v="38.44"/>
    <n v="74.72"/>
    <n v="38.44"/>
  </r>
  <r>
    <s v="ORD-000461"/>
    <x v="248"/>
    <s v="SKU-0044"/>
    <n v="4"/>
    <n v="63.29"/>
    <n v="0.05"/>
    <n v="0"/>
    <x v="0"/>
    <x v="1"/>
    <s v="Corporate"/>
    <x v="0"/>
    <s v="CUST-1153"/>
    <s v="Monitor Riser"/>
    <x v="4"/>
    <n v="41.46"/>
    <n v="63.29"/>
    <n v="253.16"/>
    <n v="12.658000000000001"/>
    <n v="240.50200000000001"/>
    <n v="165.84"/>
    <n v="74.662000000000006"/>
    <n v="240.50200000000001"/>
    <n v="74.662000000000006"/>
  </r>
  <r>
    <s v="ORD-000501"/>
    <x v="248"/>
    <s v="SKU-0030"/>
    <n v="1"/>
    <n v="44.98"/>
    <n v="0"/>
    <n v="6.99"/>
    <x v="0"/>
    <x v="0"/>
    <s v="Small Business"/>
    <x v="0"/>
    <s v="CUST-1559"/>
    <s v="Workout Gloves"/>
    <x v="3"/>
    <n v="23.48"/>
    <n v="44.98"/>
    <n v="44.98"/>
    <n v="0"/>
    <n v="44.98"/>
    <n v="23.48"/>
    <n v="21.499999999999996"/>
    <n v="44.98"/>
    <n v="21.499999999999996"/>
  </r>
  <r>
    <s v="ORD-000531"/>
    <x v="248"/>
    <s v="SKU-0030"/>
    <n v="1"/>
    <n v="44.98"/>
    <n v="0.1"/>
    <n v="4.99"/>
    <x v="0"/>
    <x v="2"/>
    <s v="Corporate"/>
    <x v="0"/>
    <s v="CUST-1549"/>
    <s v="Workout Gloves"/>
    <x v="3"/>
    <n v="23.48"/>
    <n v="44.98"/>
    <n v="44.98"/>
    <n v="4.4980000000000002"/>
    <n v="40.481999999999999"/>
    <n v="23.48"/>
    <n v="17.001999999999999"/>
    <n v="40.481999999999999"/>
    <n v="17.001999999999999"/>
  </r>
  <r>
    <s v="ORD-000650"/>
    <x v="248"/>
    <s v="SKU-0016"/>
    <n v="1"/>
    <n v="17.66"/>
    <n v="0.1"/>
    <n v="4.99"/>
    <x v="2"/>
    <x v="3"/>
    <s v="Consumer"/>
    <x v="0"/>
    <s v="CUST-1449"/>
    <s v="Laptop Stand"/>
    <x v="0"/>
    <n v="11.93"/>
    <n v="17.66"/>
    <n v="17.66"/>
    <n v="1.766"/>
    <n v="15.894"/>
    <n v="11.93"/>
    <n v="3.9640000000000004"/>
    <n v="15.894"/>
    <n v="3.9640000000000004"/>
  </r>
  <r>
    <s v="ORD-000695"/>
    <x v="248"/>
    <s v="SKU-0045"/>
    <n v="3"/>
    <n v="24.86"/>
    <n v="0"/>
    <n v="4.99"/>
    <x v="1"/>
    <x v="0"/>
    <s v="Corporate"/>
    <x v="0"/>
    <s v="CUST-1551"/>
    <s v="Sticky Note Bundle"/>
    <x v="4"/>
    <n v="16.329999999999998"/>
    <n v="24.86"/>
    <n v="74.58"/>
    <n v="0"/>
    <n v="74.58"/>
    <n v="48.989999999999995"/>
    <n v="25.590000000000003"/>
    <n v="74.58"/>
    <n v="25.590000000000003"/>
  </r>
  <r>
    <s v="ORD-000848"/>
    <x v="248"/>
    <s v="SKU-0023"/>
    <n v="6"/>
    <n v="48.12"/>
    <n v="0"/>
    <n v="6.99"/>
    <x v="0"/>
    <x v="4"/>
    <s v="Consumer"/>
    <x v="0"/>
    <s v="CUST-1587"/>
    <s v="Mini Projector"/>
    <x v="0"/>
    <n v="23.26"/>
    <n v="48.12"/>
    <n v="288.71999999999997"/>
    <n v="0"/>
    <n v="288.71999999999997"/>
    <n v="139.56"/>
    <n v="149.15999999999997"/>
    <n v="288.71999999999997"/>
    <n v="149.15999999999997"/>
  </r>
  <r>
    <s v="ORD-001176"/>
    <x v="248"/>
    <s v="SKU-0038"/>
    <n v="1"/>
    <n v="100.1"/>
    <n v="0.05"/>
    <n v="0"/>
    <x v="1"/>
    <x v="3"/>
    <s v="Small Business"/>
    <x v="0"/>
    <s v="CUST-1378"/>
    <s v="Gel Pen Set"/>
    <x v="4"/>
    <n v="41.96"/>
    <n v="100.1"/>
    <n v="100.1"/>
    <n v="5.0049999999999999"/>
    <n v="95.094999999999999"/>
    <n v="41.96"/>
    <n v="53.134999999999998"/>
    <n v="95.094999999999999"/>
    <n v="53.134999999999998"/>
  </r>
  <r>
    <s v="ORD-001541"/>
    <x v="248"/>
    <s v="SKU-0045"/>
    <n v="1"/>
    <n v="24.86"/>
    <n v="0.05"/>
    <n v="9.99"/>
    <x v="0"/>
    <x v="4"/>
    <s v="Consumer"/>
    <x v="0"/>
    <s v="CUST-1393"/>
    <s v="Sticky Note Bundle"/>
    <x v="4"/>
    <n v="16.329999999999998"/>
    <n v="24.86"/>
    <n v="24.86"/>
    <n v="1.2430000000000001"/>
    <n v="23.617000000000001"/>
    <n v="16.329999999999998"/>
    <n v="7.2870000000000026"/>
    <n v="23.617000000000001"/>
    <n v="7.2870000000000026"/>
  </r>
  <r>
    <s v="ORD-001623"/>
    <x v="248"/>
    <s v="SKU-0049"/>
    <n v="4"/>
    <n v="93.35"/>
    <n v="0"/>
    <n v="9.99"/>
    <x v="1"/>
    <x v="0"/>
    <s v="Corporate"/>
    <x v="0"/>
    <s v="CUST-1417"/>
    <s v="Canvas Tote Bag"/>
    <x v="2"/>
    <n v="39.76"/>
    <n v="93.35"/>
    <n v="373.4"/>
    <n v="0"/>
    <n v="373.4"/>
    <n v="159.04"/>
    <n v="214.35999999999999"/>
    <n v="373.4"/>
    <n v="214.35999999999999"/>
  </r>
  <r>
    <s v="ORD-002253"/>
    <x v="248"/>
    <s v="SKU-0036"/>
    <n v="2"/>
    <n v="56"/>
    <n v="0"/>
    <n v="6.99"/>
    <x v="0"/>
    <x v="2"/>
    <s v="Consumer"/>
    <x v="0"/>
    <s v="CUST-1318"/>
    <s v="Stretching Strap"/>
    <x v="3"/>
    <n v="37.14"/>
    <n v="56"/>
    <n v="112"/>
    <n v="0"/>
    <n v="112"/>
    <n v="74.28"/>
    <n v="37.72"/>
    <n v="112"/>
    <n v="37.72"/>
  </r>
  <r>
    <s v="ORD-000062"/>
    <x v="249"/>
    <s v="SKU-0022"/>
    <n v="3"/>
    <n v="32.130000000000003"/>
    <n v="0.1"/>
    <n v="0"/>
    <x v="2"/>
    <x v="2"/>
    <s v="Corporate"/>
    <x v="0"/>
    <s v="CUST-1381"/>
    <s v="USB-C Hub"/>
    <x v="0"/>
    <n v="21.59"/>
    <n v="32.130000000000003"/>
    <n v="96.390000000000015"/>
    <n v="9.6390000000000029"/>
    <n v="86.751000000000005"/>
    <n v="64.77"/>
    <n v="21.981000000000009"/>
    <n v="86.751000000000005"/>
    <n v="21.981000000000009"/>
  </r>
  <r>
    <s v="ORD-000157"/>
    <x v="249"/>
    <s v="SKU-0041"/>
    <n v="2"/>
    <n v="76.3"/>
    <n v="0.05"/>
    <n v="4.99"/>
    <x v="1"/>
    <x v="0"/>
    <s v="Consumer"/>
    <x v="0"/>
    <s v="CUST-1332"/>
    <s v="Whiteboard Planner"/>
    <x v="4"/>
    <n v="33.700000000000003"/>
    <n v="76.3"/>
    <n v="152.6"/>
    <n v="7.63"/>
    <n v="144.97"/>
    <n v="67.400000000000006"/>
    <n v="77.569999999999993"/>
    <n v="144.97"/>
    <n v="77.569999999999993"/>
  </r>
  <r>
    <s v="ORD-000457"/>
    <x v="249"/>
    <s v="SKU-0054"/>
    <n v="3"/>
    <n v="72.45"/>
    <n v="0"/>
    <n v="6.99"/>
    <x v="2"/>
    <x v="2"/>
    <s v="Corporate"/>
    <x v="0"/>
    <s v="CUST-1226"/>
    <s v="Travel Organizer"/>
    <x v="2"/>
    <n v="30.61"/>
    <n v="72.45"/>
    <n v="217.35000000000002"/>
    <n v="0"/>
    <n v="217.35000000000002"/>
    <n v="91.83"/>
    <n v="125.52000000000002"/>
    <n v="217.35000000000002"/>
    <n v="125.52000000000002"/>
  </r>
  <r>
    <s v="ORD-000492"/>
    <x v="249"/>
    <s v="SKU-0052"/>
    <n v="3"/>
    <n v="33.19"/>
    <n v="0"/>
    <n v="9.99"/>
    <x v="2"/>
    <x v="4"/>
    <s v="Corporate"/>
    <x v="0"/>
    <s v="CUST-1543"/>
    <s v="Sunglasses"/>
    <x v="2"/>
    <n v="18.73"/>
    <n v="33.19"/>
    <n v="99.57"/>
    <n v="0"/>
    <n v="99.57"/>
    <n v="56.19"/>
    <n v="43.379999999999995"/>
    <n v="99.57"/>
    <n v="43.379999999999995"/>
  </r>
  <r>
    <s v="ORD-001287"/>
    <x v="249"/>
    <s v="SKU-0018"/>
    <n v="4"/>
    <n v="18.5"/>
    <n v="0.1"/>
    <n v="6.99"/>
    <x v="0"/>
    <x v="3"/>
    <s v="Consumer"/>
    <x v="0"/>
    <s v="CUST-1239"/>
    <s v="Portable Power Bank"/>
    <x v="0"/>
    <n v="7.75"/>
    <n v="18.5"/>
    <n v="74"/>
    <n v="7.4"/>
    <n v="66.599999999999994"/>
    <n v="31"/>
    <n v="35.599999999999994"/>
    <n v="66.599999999999994"/>
    <n v="35.599999999999994"/>
  </r>
  <r>
    <s v="ORD-001507"/>
    <x v="249"/>
    <s v="SKU-0036"/>
    <n v="3"/>
    <n v="56"/>
    <n v="0"/>
    <n v="0"/>
    <x v="2"/>
    <x v="1"/>
    <s v="Small Business"/>
    <x v="0"/>
    <s v="CUST-1496"/>
    <s v="Stretching Strap"/>
    <x v="3"/>
    <n v="37.14"/>
    <n v="56"/>
    <n v="168"/>
    <n v="0"/>
    <n v="168"/>
    <n v="111.42"/>
    <n v="56.58"/>
    <n v="168"/>
    <n v="56.58"/>
  </r>
  <r>
    <s v="ORD-002370"/>
    <x v="249"/>
    <s v="SKU-0004"/>
    <n v="1"/>
    <n v="23.84"/>
    <n v="0.15"/>
    <n v="6.99"/>
    <x v="1"/>
    <x v="0"/>
    <s v="Small Business"/>
    <x v="0"/>
    <s v="CUST-1200"/>
    <s v="Bamboo Cutting Board"/>
    <x v="1"/>
    <n v="11.55"/>
    <n v="23.84"/>
    <n v="23.84"/>
    <n v="3.5760000000000001"/>
    <n v="20.263999999999999"/>
    <n v="11.55"/>
    <n v="8.7139999999999986"/>
    <n v="20.263999999999999"/>
    <n v="8.7139999999999986"/>
  </r>
  <r>
    <s v="ORD-000110"/>
    <x v="250"/>
    <s v="SKU-0009"/>
    <n v="3"/>
    <n v="79.31"/>
    <n v="0.1"/>
    <n v="0"/>
    <x v="1"/>
    <x v="1"/>
    <s v="Corporate"/>
    <x v="0"/>
    <s v="CUST-1471"/>
    <s v="Storage Bin Set"/>
    <x v="1"/>
    <n v="36.44"/>
    <n v="79.31"/>
    <n v="237.93"/>
    <n v="23.793000000000003"/>
    <n v="214.137"/>
    <n v="109.32"/>
    <n v="104.81700000000001"/>
    <n v="214.137"/>
    <n v="104.81700000000001"/>
  </r>
  <r>
    <s v="ORD-000283"/>
    <x v="250"/>
    <s v="SKU-0015"/>
    <n v="1"/>
    <n v="26.72"/>
    <n v="0"/>
    <n v="4.99"/>
    <x v="1"/>
    <x v="2"/>
    <s v="Corporate"/>
    <x v="1"/>
    <s v="CUST-1553"/>
    <s v="Bluetooth Speaker"/>
    <x v="0"/>
    <n v="14.4"/>
    <n v="26.72"/>
    <n v="26.72"/>
    <n v="0"/>
    <n v="26.72"/>
    <n v="14.4"/>
    <n v="12.319999999999999"/>
    <n v="0"/>
    <n v="0"/>
  </r>
  <r>
    <s v="ORD-000666"/>
    <x v="250"/>
    <s v="SKU-0014"/>
    <n v="2"/>
    <n v="74.41"/>
    <n v="0"/>
    <n v="0"/>
    <x v="1"/>
    <x v="2"/>
    <s v="Small Business"/>
    <x v="0"/>
    <s v="CUST-1393"/>
    <s v="USB-C Charging Cable"/>
    <x v="0"/>
    <n v="33.549999999999997"/>
    <n v="74.41"/>
    <n v="148.82"/>
    <n v="0"/>
    <n v="148.82"/>
    <n v="67.099999999999994"/>
    <n v="81.72"/>
    <n v="148.82"/>
    <n v="81.72"/>
  </r>
  <r>
    <s v="ORD-000684"/>
    <x v="250"/>
    <s v="SKU-0024"/>
    <n v="1"/>
    <n v="87.66"/>
    <n v="0.1"/>
    <n v="0"/>
    <x v="0"/>
    <x v="1"/>
    <s v="Corporate"/>
    <x v="0"/>
    <s v="CUST-1293"/>
    <s v="Phone Charging Dock"/>
    <x v="0"/>
    <n v="40.340000000000003"/>
    <n v="87.66"/>
    <n v="87.66"/>
    <n v="8.766"/>
    <n v="78.893999999999991"/>
    <n v="40.340000000000003"/>
    <n v="38.553999999999988"/>
    <n v="78.893999999999991"/>
    <n v="38.553999999999988"/>
  </r>
  <r>
    <s v="ORD-001055"/>
    <x v="250"/>
    <s v="SKU-0019"/>
    <n v="2"/>
    <n v="29.49"/>
    <n v="0.2"/>
    <n v="9.99"/>
    <x v="1"/>
    <x v="1"/>
    <s v="Corporate"/>
    <x v="0"/>
    <s v="CUST-1501"/>
    <s v="Webcam HD"/>
    <x v="0"/>
    <n v="13.03"/>
    <n v="29.49"/>
    <n v="58.98"/>
    <n v="11.795999999999999"/>
    <n v="47.183999999999997"/>
    <n v="26.06"/>
    <n v="21.123999999999999"/>
    <n v="47.183999999999997"/>
    <n v="21.123999999999999"/>
  </r>
  <r>
    <s v="ORD-001179"/>
    <x v="250"/>
    <s v="SKU-0002"/>
    <n v="2"/>
    <n v="73.180000000000007"/>
    <n v="0"/>
    <n v="6.99"/>
    <x v="0"/>
    <x v="2"/>
    <s v="Corporate"/>
    <x v="0"/>
    <s v="CUST-1241"/>
    <s v="Insulated Water Bottle"/>
    <x v="1"/>
    <n v="37"/>
    <n v="73.180000000000007"/>
    <n v="146.36000000000001"/>
    <n v="0"/>
    <n v="146.36000000000001"/>
    <n v="74"/>
    <n v="72.360000000000014"/>
    <n v="146.36000000000001"/>
    <n v="72.360000000000014"/>
  </r>
  <r>
    <s v="ORD-001427"/>
    <x v="250"/>
    <s v="SKU-0044"/>
    <n v="6"/>
    <n v="63.29"/>
    <n v="0.05"/>
    <n v="0"/>
    <x v="2"/>
    <x v="3"/>
    <s v="Small Business"/>
    <x v="0"/>
    <s v="CUST-1196"/>
    <s v="Monitor Riser"/>
    <x v="4"/>
    <n v="41.46"/>
    <n v="63.29"/>
    <n v="379.74"/>
    <n v="18.987000000000002"/>
    <n v="360.75299999999999"/>
    <n v="248.76"/>
    <n v="111.99299999999999"/>
    <n v="360.75299999999999"/>
    <n v="111.99299999999999"/>
  </r>
  <r>
    <s v="ORD-001648"/>
    <x v="250"/>
    <s v="SKU-0051"/>
    <n v="5"/>
    <n v="50.46"/>
    <n v="0"/>
    <n v="0"/>
    <x v="2"/>
    <x v="2"/>
    <s v="Consumer"/>
    <x v="0"/>
    <s v="CUST-1389"/>
    <s v="Compact Umbrella"/>
    <x v="2"/>
    <n v="23.03"/>
    <n v="50.46"/>
    <n v="252.3"/>
    <n v="0"/>
    <n v="252.3"/>
    <n v="115.15"/>
    <n v="137.15"/>
    <n v="252.3"/>
    <n v="137.15"/>
  </r>
  <r>
    <s v="ORD-000782"/>
    <x v="251"/>
    <s v="SKU-0019"/>
    <n v="1"/>
    <n v="29.49"/>
    <n v="0"/>
    <n v="0"/>
    <x v="0"/>
    <x v="3"/>
    <s v="Corporate"/>
    <x v="0"/>
    <s v="CUST-1182"/>
    <s v="Webcam HD"/>
    <x v="0"/>
    <n v="13.03"/>
    <n v="29.49"/>
    <n v="29.49"/>
    <n v="0"/>
    <n v="29.49"/>
    <n v="13.03"/>
    <n v="16.46"/>
    <n v="29.49"/>
    <n v="16.46"/>
  </r>
  <r>
    <s v="ORD-000950"/>
    <x v="251"/>
    <s v="SKU-0031"/>
    <n v="3"/>
    <n v="74.72"/>
    <n v="0.05"/>
    <n v="4.99"/>
    <x v="2"/>
    <x v="2"/>
    <s v="Small Business"/>
    <x v="0"/>
    <s v="CUST-1314"/>
    <s v="Fitness Tracker Strap"/>
    <x v="3"/>
    <n v="36.28"/>
    <n v="74.72"/>
    <n v="224.16"/>
    <n v="11.208"/>
    <n v="212.952"/>
    <n v="108.84"/>
    <n v="104.11199999999999"/>
    <n v="212.952"/>
    <n v="104.11199999999999"/>
  </r>
  <r>
    <s v="ORD-001090"/>
    <x v="251"/>
    <s v="SKU-0058"/>
    <n v="6"/>
    <n v="11.57"/>
    <n v="0"/>
    <n v="9.99"/>
    <x v="2"/>
    <x v="2"/>
    <s v="Consumer"/>
    <x v="0"/>
    <s v="CUST-1287"/>
    <s v="Card Wallet"/>
    <x v="2"/>
    <n v="6.42"/>
    <n v="11.57"/>
    <n v="69.42"/>
    <n v="0"/>
    <n v="69.42"/>
    <n v="38.519999999999996"/>
    <n v="30.900000000000006"/>
    <n v="69.42"/>
    <n v="30.900000000000006"/>
  </r>
  <r>
    <s v="ORD-001110"/>
    <x v="251"/>
    <s v="SKU-0016"/>
    <n v="3"/>
    <n v="17.66"/>
    <n v="0.1"/>
    <n v="9.99"/>
    <x v="0"/>
    <x v="1"/>
    <s v="Small Business"/>
    <x v="0"/>
    <s v="CUST-1136"/>
    <s v="Laptop Stand"/>
    <x v="0"/>
    <n v="11.93"/>
    <n v="17.66"/>
    <n v="52.980000000000004"/>
    <n v="5.2980000000000009"/>
    <n v="47.682000000000002"/>
    <n v="35.79"/>
    <n v="11.892000000000003"/>
    <n v="47.682000000000002"/>
    <n v="11.892000000000003"/>
  </r>
  <r>
    <s v="ORD-001855"/>
    <x v="251"/>
    <s v="SKU-0008"/>
    <n v="2"/>
    <n v="30.29"/>
    <n v="0.05"/>
    <n v="0"/>
    <x v="2"/>
    <x v="0"/>
    <s v="Consumer"/>
    <x v="0"/>
    <s v="CUST-1419"/>
    <s v="LED Desk Lamp"/>
    <x v="1"/>
    <n v="13.1"/>
    <n v="30.29"/>
    <n v="60.58"/>
    <n v="3.0289999999999999"/>
    <n v="57.551000000000002"/>
    <n v="26.2"/>
    <n v="31.351000000000003"/>
    <n v="57.551000000000002"/>
    <n v="31.351000000000003"/>
  </r>
  <r>
    <s v="ORD-002061"/>
    <x v="251"/>
    <s v="SKU-0022"/>
    <n v="3"/>
    <n v="32.130000000000003"/>
    <n v="0"/>
    <n v="9.99"/>
    <x v="0"/>
    <x v="4"/>
    <s v="Consumer"/>
    <x v="0"/>
    <s v="CUST-1499"/>
    <s v="USB-C Hub"/>
    <x v="0"/>
    <n v="21.59"/>
    <n v="32.130000000000003"/>
    <n v="96.390000000000015"/>
    <n v="0"/>
    <n v="96.390000000000015"/>
    <n v="64.77"/>
    <n v="31.620000000000019"/>
    <n v="96.390000000000015"/>
    <n v="31.620000000000019"/>
  </r>
  <r>
    <s v="ORD-002086"/>
    <x v="251"/>
    <s v="SKU-0005"/>
    <n v="2"/>
    <n v="55.2"/>
    <n v="0.15"/>
    <n v="6.99"/>
    <x v="1"/>
    <x v="3"/>
    <s v="Corporate"/>
    <x v="0"/>
    <s v="CUST-1122"/>
    <s v="Glass Food Containers"/>
    <x v="1"/>
    <n v="25.85"/>
    <n v="55.2"/>
    <n v="110.4"/>
    <n v="16.559999999999999"/>
    <n v="93.84"/>
    <n v="51.7"/>
    <n v="42.14"/>
    <n v="93.84"/>
    <n v="42.14"/>
  </r>
  <r>
    <s v="ORD-000191"/>
    <x v="252"/>
    <s v="SKU-0059"/>
    <n v="4"/>
    <n v="31.55"/>
    <n v="0"/>
    <n v="4.99"/>
    <x v="1"/>
    <x v="1"/>
    <s v="Corporate"/>
    <x v="0"/>
    <s v="CUST-1141"/>
    <s v="Packing Cubes"/>
    <x v="2"/>
    <n v="18.04"/>
    <n v="31.55"/>
    <n v="126.2"/>
    <n v="0"/>
    <n v="126.2"/>
    <n v="72.16"/>
    <n v="54.040000000000006"/>
    <n v="126.2"/>
    <n v="54.040000000000006"/>
  </r>
  <r>
    <s v="ORD-000220"/>
    <x v="252"/>
    <s v="SKU-0002"/>
    <n v="2"/>
    <n v="73.180000000000007"/>
    <n v="0.15"/>
    <n v="4.99"/>
    <x v="2"/>
    <x v="0"/>
    <s v="Corporate"/>
    <x v="0"/>
    <s v="CUST-1107"/>
    <s v="Insulated Water Bottle"/>
    <x v="1"/>
    <n v="37"/>
    <n v="73.180000000000007"/>
    <n v="146.36000000000001"/>
    <n v="21.954000000000001"/>
    <n v="124.40600000000001"/>
    <n v="74"/>
    <n v="50.406000000000006"/>
    <n v="124.40600000000001"/>
    <n v="50.406000000000006"/>
  </r>
  <r>
    <s v="ORD-000635"/>
    <x v="252"/>
    <s v="SKU-0054"/>
    <n v="3"/>
    <n v="72.45"/>
    <n v="0.1"/>
    <n v="9.99"/>
    <x v="0"/>
    <x v="0"/>
    <s v="Consumer"/>
    <x v="0"/>
    <s v="CUST-1080"/>
    <s v="Travel Organizer"/>
    <x v="2"/>
    <n v="30.61"/>
    <n v="72.45"/>
    <n v="217.35000000000002"/>
    <n v="21.735000000000003"/>
    <n v="195.61500000000001"/>
    <n v="91.83"/>
    <n v="103.78500000000001"/>
    <n v="195.61500000000001"/>
    <n v="103.78500000000001"/>
  </r>
  <r>
    <s v="ORD-001267"/>
    <x v="252"/>
    <s v="SKU-0012"/>
    <n v="1"/>
    <n v="81.14"/>
    <n v="0.1"/>
    <n v="0"/>
    <x v="1"/>
    <x v="0"/>
    <s v="Corporate"/>
    <x v="0"/>
    <s v="CUST-1185"/>
    <s v="Portable Blender"/>
    <x v="1"/>
    <n v="34.53"/>
    <n v="81.14"/>
    <n v="81.14"/>
    <n v="8.1140000000000008"/>
    <n v="73.025999999999996"/>
    <n v="34.53"/>
    <n v="38.495999999999995"/>
    <n v="73.025999999999996"/>
    <n v="38.495999999999995"/>
  </r>
  <r>
    <s v="ORD-001787"/>
    <x v="252"/>
    <s v="SKU-0016"/>
    <n v="4"/>
    <n v="17.66"/>
    <n v="0"/>
    <n v="0"/>
    <x v="1"/>
    <x v="0"/>
    <s v="Corporate"/>
    <x v="0"/>
    <s v="CUST-1466"/>
    <s v="Laptop Stand"/>
    <x v="0"/>
    <n v="11.93"/>
    <n v="17.66"/>
    <n v="70.64"/>
    <n v="0"/>
    <n v="70.64"/>
    <n v="47.72"/>
    <n v="22.92"/>
    <n v="70.64"/>
    <n v="22.92"/>
  </r>
  <r>
    <s v="ORD-001812"/>
    <x v="252"/>
    <s v="SKU-0020"/>
    <n v="3"/>
    <n v="85.27"/>
    <n v="0.05"/>
    <n v="0"/>
    <x v="1"/>
    <x v="3"/>
    <s v="Consumer"/>
    <x v="0"/>
    <s v="CUST-1469"/>
    <s v="Mechanical Keyboard"/>
    <x v="0"/>
    <n v="43.46"/>
    <n v="85.27"/>
    <n v="255.81"/>
    <n v="12.790500000000002"/>
    <n v="243.01949999999999"/>
    <n v="130.38"/>
    <n v="112.6395"/>
    <n v="243.01949999999999"/>
    <n v="112.6395"/>
  </r>
  <r>
    <s v="ORD-001950"/>
    <x v="252"/>
    <s v="SKU-0014"/>
    <n v="1"/>
    <n v="74.41"/>
    <n v="0.1"/>
    <n v="6.99"/>
    <x v="0"/>
    <x v="3"/>
    <s v="Corporate"/>
    <x v="0"/>
    <s v="CUST-1266"/>
    <s v="USB-C Charging Cable"/>
    <x v="0"/>
    <n v="33.549999999999997"/>
    <n v="74.41"/>
    <n v="74.41"/>
    <n v="7.4409999999999998"/>
    <n v="66.968999999999994"/>
    <n v="33.549999999999997"/>
    <n v="33.418999999999997"/>
    <n v="66.968999999999994"/>
    <n v="33.418999999999997"/>
  </r>
  <r>
    <s v="ORD-002095"/>
    <x v="252"/>
    <s v="SKU-0033"/>
    <n v="2"/>
    <n v="72.08"/>
    <n v="0"/>
    <n v="0"/>
    <x v="0"/>
    <x v="1"/>
    <s v="Small Business"/>
    <x v="0"/>
    <s v="CUST-1129"/>
    <s v="Training Cone Set"/>
    <x v="3"/>
    <n v="45"/>
    <n v="72.08"/>
    <n v="144.16"/>
    <n v="0"/>
    <n v="144.16"/>
    <n v="90"/>
    <n v="54.16"/>
    <n v="144.16"/>
    <n v="54.16"/>
  </r>
  <r>
    <s v="ORD-000548"/>
    <x v="253"/>
    <s v="SKU-0054"/>
    <n v="2"/>
    <n v="72.45"/>
    <n v="0"/>
    <n v="0"/>
    <x v="2"/>
    <x v="1"/>
    <s v="Corporate"/>
    <x v="0"/>
    <s v="CUST-1510"/>
    <s v="Travel Organizer"/>
    <x v="2"/>
    <n v="30.61"/>
    <n v="72.45"/>
    <n v="144.9"/>
    <n v="0"/>
    <n v="144.9"/>
    <n v="61.22"/>
    <n v="83.68"/>
    <n v="144.9"/>
    <n v="83.68"/>
  </r>
  <r>
    <s v="ORD-001034"/>
    <x v="253"/>
    <s v="SKU-0021"/>
    <n v="5"/>
    <n v="23.94"/>
    <n v="0.15"/>
    <n v="9.99"/>
    <x v="0"/>
    <x v="0"/>
    <s v="Corporate"/>
    <x v="0"/>
    <s v="CUST-1321"/>
    <s v="Smart Plug 2-Pack"/>
    <x v="0"/>
    <n v="13.98"/>
    <n v="23.94"/>
    <n v="119.7"/>
    <n v="17.954999999999998"/>
    <n v="101.745"/>
    <n v="69.900000000000006"/>
    <n v="31.844999999999999"/>
    <n v="101.745"/>
    <n v="31.844999999999999"/>
  </r>
  <r>
    <s v="ORD-001342"/>
    <x v="253"/>
    <s v="SKU-0050"/>
    <n v="2"/>
    <n v="39.19"/>
    <n v="0"/>
    <n v="0"/>
    <x v="2"/>
    <x v="2"/>
    <s v="Corporate"/>
    <x v="1"/>
    <s v="CUST-1475"/>
    <s v="Travel Backpack"/>
    <x v="2"/>
    <n v="18.54"/>
    <n v="39.19"/>
    <n v="78.38"/>
    <n v="0"/>
    <n v="78.38"/>
    <n v="37.08"/>
    <n v="41.3"/>
    <n v="0"/>
    <n v="0"/>
  </r>
  <r>
    <s v="ORD-001413"/>
    <x v="253"/>
    <s v="SKU-0060"/>
    <n v="2"/>
    <n v="54.93"/>
    <n v="0.05"/>
    <n v="4.99"/>
    <x v="1"/>
    <x v="3"/>
    <s v="Small Business"/>
    <x v="2"/>
    <s v="CUST-1151"/>
    <s v="Luggage Tag Set"/>
    <x v="2"/>
    <n v="31.07"/>
    <n v="54.93"/>
    <n v="109.86"/>
    <n v="5.4930000000000003"/>
    <n v="104.367"/>
    <n v="62.14"/>
    <n v="42.227000000000004"/>
    <n v="0"/>
    <n v="0"/>
  </r>
  <r>
    <s v="ORD-001891"/>
    <x v="253"/>
    <s v="SKU-0008"/>
    <n v="2"/>
    <n v="30.29"/>
    <n v="0.05"/>
    <n v="4.99"/>
    <x v="0"/>
    <x v="3"/>
    <s v="Corporate"/>
    <x v="0"/>
    <s v="CUST-1025"/>
    <s v="LED Desk Lamp"/>
    <x v="1"/>
    <n v="13.1"/>
    <n v="30.29"/>
    <n v="60.58"/>
    <n v="3.0289999999999999"/>
    <n v="57.551000000000002"/>
    <n v="26.2"/>
    <n v="31.351000000000003"/>
    <n v="57.551000000000002"/>
    <n v="31.351000000000003"/>
  </r>
  <r>
    <s v="ORD-001986"/>
    <x v="253"/>
    <s v="SKU-0044"/>
    <n v="2"/>
    <n v="63.29"/>
    <n v="0"/>
    <n v="9.99"/>
    <x v="2"/>
    <x v="4"/>
    <s v="Corporate"/>
    <x v="0"/>
    <s v="CUST-1121"/>
    <s v="Monitor Riser"/>
    <x v="4"/>
    <n v="41.46"/>
    <n v="63.29"/>
    <n v="126.58"/>
    <n v="0"/>
    <n v="126.58"/>
    <n v="82.92"/>
    <n v="43.66"/>
    <n v="126.58"/>
    <n v="43.66"/>
  </r>
  <r>
    <s v="ORD-002194"/>
    <x v="253"/>
    <s v="SKU-0014"/>
    <n v="5"/>
    <n v="74.41"/>
    <n v="0.1"/>
    <n v="0"/>
    <x v="1"/>
    <x v="0"/>
    <s v="Small Business"/>
    <x v="0"/>
    <s v="CUST-1087"/>
    <s v="USB-C Charging Cable"/>
    <x v="0"/>
    <n v="33.549999999999997"/>
    <n v="74.41"/>
    <n v="372.04999999999995"/>
    <n v="37.204999999999998"/>
    <n v="334.84499999999997"/>
    <n v="167.75"/>
    <n v="167.09499999999997"/>
    <n v="334.84499999999997"/>
    <n v="167.09499999999997"/>
  </r>
  <r>
    <s v="ORD-000463"/>
    <x v="254"/>
    <s v="SKU-0016"/>
    <n v="3"/>
    <n v="17.66"/>
    <n v="0.05"/>
    <n v="0"/>
    <x v="0"/>
    <x v="2"/>
    <s v="Corporate"/>
    <x v="0"/>
    <s v="CUST-1405"/>
    <s v="Laptop Stand"/>
    <x v="0"/>
    <n v="11.93"/>
    <n v="17.66"/>
    <n v="52.980000000000004"/>
    <n v="2.6490000000000005"/>
    <n v="50.331000000000003"/>
    <n v="35.79"/>
    <n v="14.541000000000004"/>
    <n v="50.331000000000003"/>
    <n v="14.541000000000004"/>
  </r>
  <r>
    <s v="ORD-000884"/>
    <x v="254"/>
    <s v="SKU-0043"/>
    <n v="1"/>
    <n v="39.21"/>
    <n v="0"/>
    <n v="0"/>
    <x v="1"/>
    <x v="0"/>
    <s v="Small Business"/>
    <x v="0"/>
    <s v="CUST-1287"/>
    <s v="Ergonomic Wrist Rest"/>
    <x v="4"/>
    <n v="19.66"/>
    <n v="39.21"/>
    <n v="39.21"/>
    <n v="0"/>
    <n v="39.21"/>
    <n v="19.66"/>
    <n v="19.55"/>
    <n v="39.21"/>
    <n v="19.55"/>
  </r>
  <r>
    <s v="ORD-000926"/>
    <x v="254"/>
    <s v="SKU-0002"/>
    <n v="2"/>
    <n v="73.180000000000007"/>
    <n v="0.05"/>
    <n v="0"/>
    <x v="2"/>
    <x v="4"/>
    <s v="Small Business"/>
    <x v="0"/>
    <s v="CUST-1242"/>
    <s v="Insulated Water Bottle"/>
    <x v="1"/>
    <n v="37"/>
    <n v="73.180000000000007"/>
    <n v="146.36000000000001"/>
    <n v="7.3180000000000014"/>
    <n v="139.042"/>
    <n v="74"/>
    <n v="65.042000000000002"/>
    <n v="139.042"/>
    <n v="65.042000000000002"/>
  </r>
  <r>
    <s v="ORD-000990"/>
    <x v="254"/>
    <s v="SKU-0026"/>
    <n v="3"/>
    <n v="41.81"/>
    <n v="0.1"/>
    <n v="0"/>
    <x v="1"/>
    <x v="2"/>
    <s v="Corporate"/>
    <x v="0"/>
    <s v="CUST-1265"/>
    <s v="Resistance Band Kit"/>
    <x v="3"/>
    <n v="22.64"/>
    <n v="41.81"/>
    <n v="125.43"/>
    <n v="12.543000000000001"/>
    <n v="112.887"/>
    <n v="67.92"/>
    <n v="44.966999999999999"/>
    <n v="112.887"/>
    <n v="44.966999999999999"/>
  </r>
  <r>
    <s v="ORD-001079"/>
    <x v="254"/>
    <s v="SKU-0041"/>
    <n v="3"/>
    <n v="76.3"/>
    <n v="0"/>
    <n v="6.99"/>
    <x v="1"/>
    <x v="3"/>
    <s v="Small Business"/>
    <x v="0"/>
    <s v="CUST-1089"/>
    <s v="Whiteboard Planner"/>
    <x v="4"/>
    <n v="33.700000000000003"/>
    <n v="76.3"/>
    <n v="228.89999999999998"/>
    <n v="0"/>
    <n v="228.89999999999998"/>
    <n v="101.10000000000001"/>
    <n v="127.79999999999997"/>
    <n v="228.89999999999998"/>
    <n v="127.79999999999997"/>
  </r>
  <r>
    <s v="ORD-001183"/>
    <x v="254"/>
    <s v="SKU-0010"/>
    <n v="4"/>
    <n v="20.7"/>
    <n v="0.1"/>
    <n v="0"/>
    <x v="0"/>
    <x v="3"/>
    <s v="Consumer"/>
    <x v="0"/>
    <s v="CUST-1186"/>
    <s v="Throw Blanket"/>
    <x v="1"/>
    <n v="8.5299999999999994"/>
    <n v="20.7"/>
    <n v="82.8"/>
    <n v="8.2799999999999994"/>
    <n v="74.52"/>
    <n v="34.119999999999997"/>
    <n v="40.4"/>
    <n v="74.52"/>
    <n v="40.4"/>
  </r>
  <r>
    <s v="ORD-001356"/>
    <x v="254"/>
    <s v="SKU-0020"/>
    <n v="5"/>
    <n v="85.27"/>
    <n v="0"/>
    <n v="9.99"/>
    <x v="1"/>
    <x v="4"/>
    <s v="Consumer"/>
    <x v="0"/>
    <s v="CUST-1064"/>
    <s v="Mechanical Keyboard"/>
    <x v="0"/>
    <n v="43.46"/>
    <n v="85.27"/>
    <n v="426.34999999999997"/>
    <n v="0"/>
    <n v="426.34999999999997"/>
    <n v="217.3"/>
    <n v="209.04999999999995"/>
    <n v="426.34999999999997"/>
    <n v="209.04999999999995"/>
  </r>
  <r>
    <s v="ORD-001730"/>
    <x v="254"/>
    <s v="SKU-0038"/>
    <n v="1"/>
    <n v="100.1"/>
    <n v="0"/>
    <n v="0"/>
    <x v="0"/>
    <x v="2"/>
    <s v="Consumer"/>
    <x v="0"/>
    <s v="CUST-1255"/>
    <s v="Gel Pen Set"/>
    <x v="4"/>
    <n v="41.96"/>
    <n v="100.1"/>
    <n v="100.1"/>
    <n v="0"/>
    <n v="100.1"/>
    <n v="41.96"/>
    <n v="58.139999999999993"/>
    <n v="100.1"/>
    <n v="58.139999999999993"/>
  </r>
  <r>
    <s v="ORD-001952"/>
    <x v="254"/>
    <s v="SKU-0003"/>
    <n v="1"/>
    <n v="11.23"/>
    <n v="0.1"/>
    <n v="0"/>
    <x v="2"/>
    <x v="3"/>
    <s v="Consumer"/>
    <x v="0"/>
    <s v="CUST-1375"/>
    <s v="Nonstick Skillet"/>
    <x v="1"/>
    <n v="6.46"/>
    <n v="11.23"/>
    <n v="11.23"/>
    <n v="1.123"/>
    <n v="10.107000000000001"/>
    <n v="6.46"/>
    <n v="3.6470000000000011"/>
    <n v="10.107000000000001"/>
    <n v="3.6470000000000011"/>
  </r>
  <r>
    <s v="ORD-002252"/>
    <x v="254"/>
    <s v="SKU-0004"/>
    <n v="5"/>
    <n v="23.84"/>
    <n v="0.1"/>
    <n v="0"/>
    <x v="0"/>
    <x v="1"/>
    <s v="Consumer"/>
    <x v="0"/>
    <s v="CUST-1346"/>
    <s v="Bamboo Cutting Board"/>
    <x v="1"/>
    <n v="11.55"/>
    <n v="23.84"/>
    <n v="119.2"/>
    <n v="11.920000000000002"/>
    <n v="107.28"/>
    <n v="57.75"/>
    <n v="49.53"/>
    <n v="107.28"/>
    <n v="49.53"/>
  </r>
  <r>
    <s v="ORD-002333"/>
    <x v="254"/>
    <s v="SKU-0039"/>
    <n v="1"/>
    <n v="12.74"/>
    <n v="0.15"/>
    <n v="0"/>
    <x v="1"/>
    <x v="3"/>
    <s v="Consumer"/>
    <x v="0"/>
    <s v="CUST-1213"/>
    <s v="Desk Organizer"/>
    <x v="4"/>
    <n v="5.81"/>
    <n v="12.74"/>
    <n v="12.74"/>
    <n v="1.911"/>
    <n v="10.829000000000001"/>
    <n v="5.81"/>
    <n v="5.019000000000001"/>
    <n v="10.829000000000001"/>
    <n v="5.019000000000001"/>
  </r>
  <r>
    <s v="ORD-002394"/>
    <x v="254"/>
    <s v="SKU-0034"/>
    <n v="1"/>
    <n v="53.25"/>
    <n v="0"/>
    <n v="0"/>
    <x v="0"/>
    <x v="2"/>
    <s v="Corporate"/>
    <x v="0"/>
    <s v="CUST-1408"/>
    <s v="Gym Duffel Bag"/>
    <x v="3"/>
    <n v="22.11"/>
    <n v="53.25"/>
    <n v="53.25"/>
    <n v="0"/>
    <n v="53.25"/>
    <n v="22.11"/>
    <n v="31.14"/>
    <n v="53.25"/>
    <n v="31.14"/>
  </r>
  <r>
    <s v="ORD-000443"/>
    <x v="255"/>
    <s v="SKU-0023"/>
    <n v="1"/>
    <n v="48.12"/>
    <n v="0"/>
    <n v="0"/>
    <x v="2"/>
    <x v="2"/>
    <s v="Consumer"/>
    <x v="0"/>
    <s v="CUST-1096"/>
    <s v="Mini Projector"/>
    <x v="0"/>
    <n v="23.26"/>
    <n v="48.12"/>
    <n v="48.12"/>
    <n v="0"/>
    <n v="48.12"/>
    <n v="23.26"/>
    <n v="24.859999999999996"/>
    <n v="48.12"/>
    <n v="24.859999999999996"/>
  </r>
  <r>
    <s v="ORD-000556"/>
    <x v="255"/>
    <s v="SKU-0031"/>
    <n v="3"/>
    <n v="74.72"/>
    <n v="0.15"/>
    <n v="0"/>
    <x v="0"/>
    <x v="2"/>
    <s v="Corporate"/>
    <x v="0"/>
    <s v="CUST-1526"/>
    <s v="Fitness Tracker Strap"/>
    <x v="3"/>
    <n v="36.28"/>
    <n v="74.72"/>
    <n v="224.16"/>
    <n v="33.623999999999995"/>
    <n v="190.536"/>
    <n v="108.84"/>
    <n v="81.695999999999998"/>
    <n v="190.536"/>
    <n v="81.695999999999998"/>
  </r>
  <r>
    <s v="ORD-000864"/>
    <x v="255"/>
    <s v="SKU-0006"/>
    <n v="1"/>
    <n v="47.77"/>
    <n v="0"/>
    <n v="6.99"/>
    <x v="0"/>
    <x v="2"/>
    <s v="Small Business"/>
    <x v="0"/>
    <s v="CUST-1370"/>
    <s v="Kitchen Scale"/>
    <x v="1"/>
    <n v="21.34"/>
    <n v="47.77"/>
    <n v="47.77"/>
    <n v="0"/>
    <n v="47.77"/>
    <n v="21.34"/>
    <n v="26.430000000000003"/>
    <n v="47.77"/>
    <n v="26.430000000000003"/>
  </r>
  <r>
    <s v="ORD-001658"/>
    <x v="255"/>
    <s v="SKU-0011"/>
    <n v="2"/>
    <n v="49.34"/>
    <n v="0"/>
    <n v="4.99"/>
    <x v="2"/>
    <x v="3"/>
    <s v="Corporate"/>
    <x v="0"/>
    <s v="CUST-1408"/>
    <s v="French Press"/>
    <x v="1"/>
    <n v="24.06"/>
    <n v="49.34"/>
    <n v="98.68"/>
    <n v="0"/>
    <n v="98.68"/>
    <n v="48.12"/>
    <n v="50.560000000000009"/>
    <n v="98.68"/>
    <n v="50.560000000000009"/>
  </r>
  <r>
    <s v="ORD-002282"/>
    <x v="255"/>
    <s v="SKU-0013"/>
    <n v="1"/>
    <n v="46.87"/>
    <n v="0.1"/>
    <n v="4.99"/>
    <x v="2"/>
    <x v="4"/>
    <s v="Small Business"/>
    <x v="0"/>
    <s v="CUST-1104"/>
    <s v="Wireless Earbuds"/>
    <x v="0"/>
    <n v="21.33"/>
    <n v="46.87"/>
    <n v="46.87"/>
    <n v="4.6870000000000003"/>
    <n v="42.183"/>
    <n v="21.33"/>
    <n v="20.853000000000002"/>
    <n v="42.183"/>
    <n v="20.853000000000002"/>
  </r>
  <r>
    <s v="ORD-002290"/>
    <x v="255"/>
    <s v="SKU-0032"/>
    <n v="8"/>
    <n v="10.18"/>
    <n v="0"/>
    <n v="4.99"/>
    <x v="1"/>
    <x v="3"/>
    <s v="Consumer"/>
    <x v="0"/>
    <s v="CUST-1445"/>
    <s v="Kettlebell 15 lb"/>
    <x v="3"/>
    <n v="4.42"/>
    <n v="10.18"/>
    <n v="81.44"/>
    <n v="0"/>
    <n v="81.44"/>
    <n v="35.36"/>
    <n v="46.08"/>
    <n v="81.44"/>
    <n v="46.08"/>
  </r>
  <r>
    <s v="ORD-000083"/>
    <x v="256"/>
    <s v="SKU-0026"/>
    <n v="5"/>
    <n v="41.81"/>
    <n v="0"/>
    <n v="0"/>
    <x v="1"/>
    <x v="3"/>
    <s v="Small Business"/>
    <x v="0"/>
    <s v="CUST-1049"/>
    <s v="Resistance Band Kit"/>
    <x v="3"/>
    <n v="22.64"/>
    <n v="41.81"/>
    <n v="209.05"/>
    <n v="0"/>
    <n v="209.05"/>
    <n v="113.2"/>
    <n v="95.850000000000009"/>
    <n v="209.05"/>
    <n v="95.850000000000009"/>
  </r>
  <r>
    <s v="ORD-000211"/>
    <x v="256"/>
    <s v="SKU-0046"/>
    <n v="1"/>
    <n v="44.59"/>
    <n v="0"/>
    <n v="0"/>
    <x v="1"/>
    <x v="3"/>
    <s v="Corporate"/>
    <x v="0"/>
    <s v="CUST-1497"/>
    <s v="Desktop Calculator"/>
    <x v="4"/>
    <n v="19.489999999999998"/>
    <n v="44.59"/>
    <n v="44.59"/>
    <n v="0"/>
    <n v="44.59"/>
    <n v="19.489999999999998"/>
    <n v="25.100000000000005"/>
    <n v="44.59"/>
    <n v="25.100000000000005"/>
  </r>
  <r>
    <s v="ORD-000496"/>
    <x v="256"/>
    <s v="SKU-0051"/>
    <n v="1"/>
    <n v="50.46"/>
    <n v="0.1"/>
    <n v="4.99"/>
    <x v="0"/>
    <x v="4"/>
    <s v="Corporate"/>
    <x v="0"/>
    <s v="CUST-1310"/>
    <s v="Compact Umbrella"/>
    <x v="2"/>
    <n v="23.03"/>
    <n v="50.46"/>
    <n v="50.46"/>
    <n v="5.0460000000000003"/>
    <n v="45.414000000000001"/>
    <n v="23.03"/>
    <n v="22.384"/>
    <n v="45.414000000000001"/>
    <n v="22.384"/>
  </r>
  <r>
    <s v="ORD-000831"/>
    <x v="256"/>
    <s v="SKU-0009"/>
    <n v="4"/>
    <n v="79.31"/>
    <n v="0"/>
    <n v="9.99"/>
    <x v="1"/>
    <x v="2"/>
    <s v="Consumer"/>
    <x v="0"/>
    <s v="CUST-1277"/>
    <s v="Storage Bin Set"/>
    <x v="1"/>
    <n v="36.44"/>
    <n v="79.31"/>
    <n v="317.24"/>
    <n v="0"/>
    <n v="317.24"/>
    <n v="145.76"/>
    <n v="171.48000000000002"/>
    <n v="317.24"/>
    <n v="171.48000000000002"/>
  </r>
  <r>
    <s v="ORD-001768"/>
    <x v="256"/>
    <s v="SKU-0035"/>
    <n v="2"/>
    <n v="26.35"/>
    <n v="0"/>
    <n v="6.99"/>
    <x v="0"/>
    <x v="3"/>
    <s v="Small Business"/>
    <x v="0"/>
    <s v="CUST-1241"/>
    <s v="Massage Ball"/>
    <x v="3"/>
    <n v="13.28"/>
    <n v="26.35"/>
    <n v="52.7"/>
    <n v="0"/>
    <n v="52.7"/>
    <n v="26.56"/>
    <n v="26.140000000000004"/>
    <n v="52.7"/>
    <n v="26.140000000000004"/>
  </r>
  <r>
    <s v="ORD-001899"/>
    <x v="256"/>
    <s v="SKU-0021"/>
    <n v="2"/>
    <n v="23.94"/>
    <n v="0.15"/>
    <n v="4.99"/>
    <x v="2"/>
    <x v="1"/>
    <s v="Small Business"/>
    <x v="0"/>
    <s v="CUST-1247"/>
    <s v="Smart Plug 2-Pack"/>
    <x v="0"/>
    <n v="13.98"/>
    <n v="23.94"/>
    <n v="47.88"/>
    <n v="7.1820000000000004"/>
    <n v="40.698"/>
    <n v="27.96"/>
    <n v="12.738"/>
    <n v="40.698"/>
    <n v="12.738"/>
  </r>
  <r>
    <s v="ORD-002272"/>
    <x v="256"/>
    <s v="SKU-0016"/>
    <n v="2"/>
    <n v="17.66"/>
    <n v="0"/>
    <n v="4.99"/>
    <x v="0"/>
    <x v="2"/>
    <s v="Corporate"/>
    <x v="0"/>
    <s v="CUST-1580"/>
    <s v="Laptop Stand"/>
    <x v="0"/>
    <n v="11.93"/>
    <n v="17.66"/>
    <n v="35.32"/>
    <n v="0"/>
    <n v="35.32"/>
    <n v="23.86"/>
    <n v="11.46"/>
    <n v="35.32"/>
    <n v="11.46"/>
  </r>
  <r>
    <s v="ORD-002274"/>
    <x v="256"/>
    <s v="SKU-0022"/>
    <n v="5"/>
    <n v="32.130000000000003"/>
    <n v="0.15"/>
    <n v="0"/>
    <x v="0"/>
    <x v="4"/>
    <s v="Small Business"/>
    <x v="0"/>
    <s v="CUST-1593"/>
    <s v="USB-C Hub"/>
    <x v="0"/>
    <n v="21.59"/>
    <n v="32.130000000000003"/>
    <n v="160.65"/>
    <n v="24.0975"/>
    <n v="136.55250000000001"/>
    <n v="107.95"/>
    <n v="28.602500000000006"/>
    <n v="136.55250000000001"/>
    <n v="28.602500000000006"/>
  </r>
  <r>
    <s v="ORD-000217"/>
    <x v="257"/>
    <s v="SKU-0049"/>
    <n v="2"/>
    <n v="93.35"/>
    <n v="0.15"/>
    <n v="9.99"/>
    <x v="2"/>
    <x v="4"/>
    <s v="Corporate"/>
    <x v="1"/>
    <s v="CUST-1478"/>
    <s v="Canvas Tote Bag"/>
    <x v="2"/>
    <n v="39.76"/>
    <n v="93.35"/>
    <n v="186.7"/>
    <n v="28.004999999999999"/>
    <n v="158.69499999999999"/>
    <n v="79.52"/>
    <n v="79.174999999999997"/>
    <n v="0"/>
    <n v="0"/>
  </r>
  <r>
    <s v="ORD-000630"/>
    <x v="257"/>
    <s v="SKU-0048"/>
    <n v="1"/>
    <n v="12.2"/>
    <n v="0"/>
    <n v="0"/>
    <x v="2"/>
    <x v="3"/>
    <s v="Corporate"/>
    <x v="0"/>
    <s v="CUST-1279"/>
    <s v="Index Card Pack"/>
    <x v="4"/>
    <n v="7.14"/>
    <n v="12.2"/>
    <n v="12.2"/>
    <n v="0"/>
    <n v="12.2"/>
    <n v="7.14"/>
    <n v="5.0599999999999996"/>
    <n v="12.2"/>
    <n v="5.0599999999999996"/>
  </r>
  <r>
    <s v="ORD-000799"/>
    <x v="257"/>
    <s v="SKU-0005"/>
    <n v="4"/>
    <n v="55.2"/>
    <n v="0"/>
    <n v="6.99"/>
    <x v="1"/>
    <x v="3"/>
    <s v="Consumer"/>
    <x v="0"/>
    <s v="CUST-1052"/>
    <s v="Glass Food Containers"/>
    <x v="1"/>
    <n v="25.85"/>
    <n v="55.2"/>
    <n v="220.8"/>
    <n v="0"/>
    <n v="220.8"/>
    <n v="103.4"/>
    <n v="117.4"/>
    <n v="220.8"/>
    <n v="117.4"/>
  </r>
  <r>
    <s v="ORD-000833"/>
    <x v="257"/>
    <s v="SKU-0023"/>
    <n v="2"/>
    <n v="48.12"/>
    <n v="0"/>
    <n v="4.99"/>
    <x v="1"/>
    <x v="3"/>
    <s v="Consumer"/>
    <x v="0"/>
    <s v="CUST-1273"/>
    <s v="Mini Projector"/>
    <x v="0"/>
    <n v="23.26"/>
    <n v="48.12"/>
    <n v="96.24"/>
    <n v="0"/>
    <n v="96.24"/>
    <n v="46.52"/>
    <n v="49.719999999999992"/>
    <n v="96.24"/>
    <n v="49.719999999999992"/>
  </r>
  <r>
    <s v="ORD-001393"/>
    <x v="257"/>
    <s v="SKU-0017"/>
    <n v="2"/>
    <n v="47.38"/>
    <n v="0.1"/>
    <n v="0"/>
    <x v="1"/>
    <x v="3"/>
    <s v="Small Business"/>
    <x v="0"/>
    <s v="CUST-1401"/>
    <s v="Wireless Mouse"/>
    <x v="0"/>
    <n v="31.21"/>
    <n v="47.38"/>
    <n v="94.76"/>
    <n v="9.4760000000000009"/>
    <n v="85.284000000000006"/>
    <n v="62.42"/>
    <n v="22.864000000000004"/>
    <n v="85.284000000000006"/>
    <n v="22.864000000000004"/>
  </r>
  <r>
    <s v="ORD-001766"/>
    <x v="257"/>
    <s v="SKU-0032"/>
    <n v="2"/>
    <n v="10.18"/>
    <n v="0"/>
    <n v="9.99"/>
    <x v="0"/>
    <x v="3"/>
    <s v="Corporate"/>
    <x v="0"/>
    <s v="CUST-1137"/>
    <s v="Kettlebell 15 lb"/>
    <x v="3"/>
    <n v="4.42"/>
    <n v="10.18"/>
    <n v="20.36"/>
    <n v="0"/>
    <n v="20.36"/>
    <n v="8.84"/>
    <n v="11.52"/>
    <n v="20.36"/>
    <n v="11.52"/>
  </r>
  <r>
    <s v="ORD-001932"/>
    <x v="257"/>
    <s v="SKU-0017"/>
    <n v="4"/>
    <n v="47.38"/>
    <n v="0"/>
    <n v="6.99"/>
    <x v="1"/>
    <x v="3"/>
    <s v="Corporate"/>
    <x v="0"/>
    <s v="CUST-1337"/>
    <s v="Wireless Mouse"/>
    <x v="0"/>
    <n v="31.21"/>
    <n v="47.38"/>
    <n v="189.52"/>
    <n v="0"/>
    <n v="189.52"/>
    <n v="124.84"/>
    <n v="64.680000000000007"/>
    <n v="189.52"/>
    <n v="64.680000000000007"/>
  </r>
  <r>
    <s v="ORD-002093"/>
    <x v="257"/>
    <s v="SKU-0011"/>
    <n v="3"/>
    <n v="49.34"/>
    <n v="0.2"/>
    <n v="0"/>
    <x v="0"/>
    <x v="2"/>
    <s v="Corporate"/>
    <x v="0"/>
    <s v="CUST-1282"/>
    <s v="French Press"/>
    <x v="1"/>
    <n v="24.06"/>
    <n v="49.34"/>
    <n v="148.02000000000001"/>
    <n v="29.604000000000003"/>
    <n v="118.41600000000001"/>
    <n v="72.179999999999993"/>
    <n v="46.236000000000018"/>
    <n v="118.41600000000001"/>
    <n v="46.236000000000018"/>
  </r>
  <r>
    <s v="ORD-000723"/>
    <x v="258"/>
    <s v="SKU-0012"/>
    <n v="5"/>
    <n v="81.14"/>
    <n v="0.1"/>
    <n v="0"/>
    <x v="1"/>
    <x v="0"/>
    <s v="Corporate"/>
    <x v="0"/>
    <s v="CUST-1487"/>
    <s v="Portable Blender"/>
    <x v="1"/>
    <n v="34.53"/>
    <n v="81.14"/>
    <n v="405.7"/>
    <n v="40.57"/>
    <n v="365.13"/>
    <n v="172.65"/>
    <n v="192.48"/>
    <n v="365.13"/>
    <n v="192.48"/>
  </r>
  <r>
    <s v="ORD-000803"/>
    <x v="258"/>
    <s v="SKU-0016"/>
    <n v="5"/>
    <n v="17.66"/>
    <n v="0.05"/>
    <n v="0"/>
    <x v="2"/>
    <x v="1"/>
    <s v="Small Business"/>
    <x v="0"/>
    <s v="CUST-1066"/>
    <s v="Laptop Stand"/>
    <x v="0"/>
    <n v="11.93"/>
    <n v="17.66"/>
    <n v="88.3"/>
    <n v="4.415"/>
    <n v="83.884999999999991"/>
    <n v="59.65"/>
    <n v="24.234999999999992"/>
    <n v="83.884999999999991"/>
    <n v="24.234999999999992"/>
  </r>
  <r>
    <s v="ORD-001082"/>
    <x v="258"/>
    <s v="SKU-0002"/>
    <n v="1"/>
    <n v="73.180000000000007"/>
    <n v="0.05"/>
    <n v="6.99"/>
    <x v="1"/>
    <x v="4"/>
    <s v="Consumer"/>
    <x v="0"/>
    <s v="CUST-1422"/>
    <s v="Insulated Water Bottle"/>
    <x v="1"/>
    <n v="37"/>
    <n v="73.180000000000007"/>
    <n v="73.180000000000007"/>
    <n v="3.6590000000000007"/>
    <n v="69.521000000000001"/>
    <n v="37"/>
    <n v="32.521000000000001"/>
    <n v="69.521000000000001"/>
    <n v="32.521000000000001"/>
  </r>
  <r>
    <s v="ORD-001202"/>
    <x v="258"/>
    <s v="SKU-0018"/>
    <n v="5"/>
    <n v="18.5"/>
    <n v="0"/>
    <n v="0"/>
    <x v="2"/>
    <x v="3"/>
    <s v="Small Business"/>
    <x v="0"/>
    <s v="CUST-1096"/>
    <s v="Portable Power Bank"/>
    <x v="0"/>
    <n v="7.75"/>
    <n v="18.5"/>
    <n v="92.5"/>
    <n v="0"/>
    <n v="92.5"/>
    <n v="38.75"/>
    <n v="53.75"/>
    <n v="92.5"/>
    <n v="53.75"/>
  </r>
  <r>
    <s v="ORD-001546"/>
    <x v="258"/>
    <s v="SKU-0001"/>
    <n v="1"/>
    <n v="31.13"/>
    <n v="0.05"/>
    <n v="4.99"/>
    <x v="2"/>
    <x v="1"/>
    <s v="Consumer"/>
    <x v="0"/>
    <s v="CUST-1586"/>
    <s v="Ceramic Dinnerware Set"/>
    <x v="1"/>
    <n v="13.79"/>
    <n v="31.13"/>
    <n v="31.13"/>
    <n v="1.5565"/>
    <n v="29.573499999999999"/>
    <n v="13.79"/>
    <n v="15.7835"/>
    <n v="29.573499999999999"/>
    <n v="15.7835"/>
  </r>
  <r>
    <s v="ORD-002062"/>
    <x v="258"/>
    <s v="SKU-0008"/>
    <n v="1"/>
    <n v="30.29"/>
    <n v="0.05"/>
    <n v="0"/>
    <x v="0"/>
    <x v="0"/>
    <s v="Consumer"/>
    <x v="0"/>
    <s v="CUST-1046"/>
    <s v="LED Desk Lamp"/>
    <x v="1"/>
    <n v="13.1"/>
    <n v="30.29"/>
    <n v="30.29"/>
    <n v="1.5145"/>
    <n v="28.775500000000001"/>
    <n v="13.1"/>
    <n v="15.675500000000001"/>
    <n v="28.775500000000001"/>
    <n v="15.675500000000001"/>
  </r>
  <r>
    <s v="ORD-002101"/>
    <x v="258"/>
    <s v="SKU-0037"/>
    <n v="4"/>
    <n v="25.18"/>
    <n v="0"/>
    <n v="9.99"/>
    <x v="0"/>
    <x v="2"/>
    <s v="Corporate"/>
    <x v="0"/>
    <s v="CUST-1561"/>
    <s v="Notebook 3-Pack"/>
    <x v="4"/>
    <n v="13.85"/>
    <n v="25.18"/>
    <n v="100.72"/>
    <n v="0"/>
    <n v="100.72"/>
    <n v="55.4"/>
    <n v="45.32"/>
    <n v="100.72"/>
    <n v="45.32"/>
  </r>
  <r>
    <s v="ORD-000023"/>
    <x v="259"/>
    <s v="SKU-0048"/>
    <n v="3"/>
    <n v="12.2"/>
    <n v="0.1"/>
    <n v="9.99"/>
    <x v="0"/>
    <x v="4"/>
    <s v="Corporate"/>
    <x v="0"/>
    <s v="CUST-1285"/>
    <s v="Index Card Pack"/>
    <x v="4"/>
    <n v="7.14"/>
    <n v="12.2"/>
    <n v="36.599999999999994"/>
    <n v="3.6599999999999997"/>
    <n v="32.94"/>
    <n v="21.419999999999998"/>
    <n v="11.52"/>
    <n v="32.94"/>
    <n v="11.52"/>
  </r>
  <r>
    <s v="ORD-000500"/>
    <x v="259"/>
    <s v="SKU-0055"/>
    <n v="1"/>
    <n v="11.86"/>
    <n v="0.1"/>
    <n v="0"/>
    <x v="0"/>
    <x v="4"/>
    <s v="Corporate"/>
    <x v="0"/>
    <s v="CUST-1554"/>
    <s v="Phone Case"/>
    <x v="2"/>
    <n v="4.93"/>
    <n v="11.86"/>
    <n v="11.86"/>
    <n v="1.1859999999999999"/>
    <n v="10.673999999999999"/>
    <n v="4.93"/>
    <n v="5.7439999999999998"/>
    <n v="10.673999999999999"/>
    <n v="5.7439999999999998"/>
  </r>
  <r>
    <s v="ORD-001421"/>
    <x v="259"/>
    <s v="SKU-0040"/>
    <n v="4"/>
    <n v="30.05"/>
    <n v="0.1"/>
    <n v="0"/>
    <x v="1"/>
    <x v="3"/>
    <s v="Small Business"/>
    <x v="0"/>
    <s v="CUST-1493"/>
    <s v="Laptop Sleeve"/>
    <x v="4"/>
    <n v="17.329999999999998"/>
    <n v="30.05"/>
    <n v="120.2"/>
    <n v="12.020000000000001"/>
    <n v="108.18"/>
    <n v="69.319999999999993"/>
    <n v="38.860000000000014"/>
    <n v="108.18"/>
    <n v="38.860000000000014"/>
  </r>
  <r>
    <s v="ORD-001481"/>
    <x v="259"/>
    <s v="SKU-0003"/>
    <n v="1"/>
    <n v="11.23"/>
    <n v="0.1"/>
    <n v="0"/>
    <x v="1"/>
    <x v="4"/>
    <s v="Consumer"/>
    <x v="0"/>
    <s v="CUST-1078"/>
    <s v="Nonstick Skillet"/>
    <x v="1"/>
    <n v="6.46"/>
    <n v="11.23"/>
    <n v="11.23"/>
    <n v="1.123"/>
    <n v="10.107000000000001"/>
    <n v="6.46"/>
    <n v="3.6470000000000011"/>
    <n v="10.107000000000001"/>
    <n v="3.6470000000000011"/>
  </r>
  <r>
    <s v="ORD-002230"/>
    <x v="259"/>
    <s v="SKU-0027"/>
    <n v="4"/>
    <n v="33.65"/>
    <n v="0.1"/>
    <n v="6.99"/>
    <x v="0"/>
    <x v="2"/>
    <s v="Consumer"/>
    <x v="0"/>
    <s v="CUST-1507"/>
    <s v="Foam Roller"/>
    <x v="3"/>
    <n v="17.22"/>
    <n v="33.65"/>
    <n v="134.6"/>
    <n v="13.46"/>
    <n v="121.13999999999999"/>
    <n v="68.88"/>
    <n v="52.259999999999991"/>
    <n v="121.13999999999999"/>
    <n v="52.259999999999991"/>
  </r>
  <r>
    <s v="ORD-000277"/>
    <x v="260"/>
    <s v="SKU-0047"/>
    <n v="2"/>
    <n v="36.47"/>
    <n v="0"/>
    <n v="9.99"/>
    <x v="1"/>
    <x v="1"/>
    <s v="Small Business"/>
    <x v="0"/>
    <s v="CUST-1309"/>
    <s v="Printer Paper Ream"/>
    <x v="4"/>
    <n v="21.05"/>
    <n v="36.47"/>
    <n v="72.94"/>
    <n v="0"/>
    <n v="72.94"/>
    <n v="42.1"/>
    <n v="30.839999999999996"/>
    <n v="72.94"/>
    <n v="30.839999999999996"/>
  </r>
  <r>
    <s v="ORD-001205"/>
    <x v="260"/>
    <s v="SKU-0005"/>
    <n v="2"/>
    <n v="55.2"/>
    <n v="0.1"/>
    <n v="6.99"/>
    <x v="2"/>
    <x v="4"/>
    <s v="Consumer"/>
    <x v="0"/>
    <s v="CUST-1312"/>
    <s v="Glass Food Containers"/>
    <x v="1"/>
    <n v="25.85"/>
    <n v="55.2"/>
    <n v="110.4"/>
    <n v="11.040000000000001"/>
    <n v="99.36"/>
    <n v="51.7"/>
    <n v="47.66"/>
    <n v="99.36"/>
    <n v="47.66"/>
  </r>
  <r>
    <s v="ORD-001585"/>
    <x v="260"/>
    <s v="SKU-0014"/>
    <n v="2"/>
    <n v="74.41"/>
    <n v="0.05"/>
    <n v="0"/>
    <x v="2"/>
    <x v="3"/>
    <s v="Consumer"/>
    <x v="0"/>
    <s v="CUST-1087"/>
    <s v="USB-C Charging Cable"/>
    <x v="0"/>
    <n v="33.549999999999997"/>
    <n v="74.41"/>
    <n v="148.82"/>
    <n v="7.4409999999999998"/>
    <n v="141.37899999999999"/>
    <n v="67.099999999999994"/>
    <n v="74.278999999999996"/>
    <n v="141.37899999999999"/>
    <n v="74.278999999999996"/>
  </r>
  <r>
    <s v="ORD-002043"/>
    <x v="260"/>
    <s v="SKU-0057"/>
    <n v="2"/>
    <n v="60.42"/>
    <n v="0"/>
    <n v="0"/>
    <x v="2"/>
    <x v="0"/>
    <s v="Small Business"/>
    <x v="0"/>
    <s v="CUST-1044"/>
    <s v="Crossbody Bag"/>
    <x v="2"/>
    <n v="25.69"/>
    <n v="60.42"/>
    <n v="120.84"/>
    <n v="0"/>
    <n v="120.84"/>
    <n v="51.38"/>
    <n v="69.460000000000008"/>
    <n v="120.84"/>
    <n v="69.460000000000008"/>
  </r>
  <r>
    <s v="ORD-000248"/>
    <x v="261"/>
    <s v="SKU-0031"/>
    <n v="4"/>
    <n v="74.72"/>
    <n v="0"/>
    <n v="0"/>
    <x v="2"/>
    <x v="3"/>
    <s v="Consumer"/>
    <x v="0"/>
    <s v="CUST-1512"/>
    <s v="Fitness Tracker Strap"/>
    <x v="3"/>
    <n v="36.28"/>
    <n v="74.72"/>
    <n v="298.88"/>
    <n v="0"/>
    <n v="298.88"/>
    <n v="145.12"/>
    <n v="153.76"/>
    <n v="298.88"/>
    <n v="153.76"/>
  </r>
  <r>
    <s v="ORD-000398"/>
    <x v="261"/>
    <s v="SKU-0010"/>
    <n v="1"/>
    <n v="20.7"/>
    <n v="0"/>
    <n v="4.99"/>
    <x v="2"/>
    <x v="4"/>
    <s v="Consumer"/>
    <x v="0"/>
    <s v="CUST-1579"/>
    <s v="Throw Blanket"/>
    <x v="1"/>
    <n v="8.5299999999999994"/>
    <n v="20.7"/>
    <n v="20.7"/>
    <n v="0"/>
    <n v="20.7"/>
    <n v="8.5299999999999994"/>
    <n v="12.17"/>
    <n v="20.7"/>
    <n v="12.17"/>
  </r>
  <r>
    <s v="ORD-001447"/>
    <x v="261"/>
    <s v="SKU-0038"/>
    <n v="1"/>
    <n v="100.1"/>
    <n v="0.1"/>
    <n v="6.99"/>
    <x v="0"/>
    <x v="4"/>
    <s v="Small Business"/>
    <x v="0"/>
    <s v="CUST-1215"/>
    <s v="Gel Pen Set"/>
    <x v="4"/>
    <n v="41.96"/>
    <n v="100.1"/>
    <n v="100.1"/>
    <n v="10.01"/>
    <n v="90.089999999999989"/>
    <n v="41.96"/>
    <n v="48.129999999999988"/>
    <n v="90.089999999999989"/>
    <n v="48.129999999999988"/>
  </r>
  <r>
    <s v="ORD-001972"/>
    <x v="261"/>
    <s v="SKU-0004"/>
    <n v="2"/>
    <n v="23.84"/>
    <n v="0"/>
    <n v="0"/>
    <x v="2"/>
    <x v="0"/>
    <s v="Consumer"/>
    <x v="0"/>
    <s v="CUST-1435"/>
    <s v="Bamboo Cutting Board"/>
    <x v="1"/>
    <n v="11.55"/>
    <n v="23.84"/>
    <n v="47.68"/>
    <n v="0"/>
    <n v="47.68"/>
    <n v="23.1"/>
    <n v="24.58"/>
    <n v="47.68"/>
    <n v="24.58"/>
  </r>
  <r>
    <s v="ORD-002134"/>
    <x v="261"/>
    <s v="SKU-0007"/>
    <n v="1"/>
    <n v="12.76"/>
    <n v="0.1"/>
    <n v="6.99"/>
    <x v="1"/>
    <x v="3"/>
    <s v="Consumer"/>
    <x v="0"/>
    <s v="CUST-1358"/>
    <s v="Cotton Bath Towels"/>
    <x v="1"/>
    <n v="7.24"/>
    <n v="12.76"/>
    <n v="12.76"/>
    <n v="1.276"/>
    <n v="11.484"/>
    <n v="7.24"/>
    <n v="4.2439999999999998"/>
    <n v="11.484"/>
    <n v="4.2439999999999998"/>
  </r>
  <r>
    <s v="ORD-002375"/>
    <x v="261"/>
    <s v="SKU-0038"/>
    <n v="1"/>
    <n v="100.1"/>
    <n v="0.1"/>
    <n v="0"/>
    <x v="1"/>
    <x v="1"/>
    <s v="Corporate"/>
    <x v="0"/>
    <s v="CUST-1423"/>
    <s v="Gel Pen Set"/>
    <x v="4"/>
    <n v="41.96"/>
    <n v="100.1"/>
    <n v="100.1"/>
    <n v="10.01"/>
    <n v="90.089999999999989"/>
    <n v="41.96"/>
    <n v="48.129999999999988"/>
    <n v="90.089999999999989"/>
    <n v="48.129999999999988"/>
  </r>
  <r>
    <s v="ORD-001926"/>
    <x v="262"/>
    <s v="SKU-0006"/>
    <n v="5"/>
    <n v="47.77"/>
    <n v="0"/>
    <n v="9.99"/>
    <x v="1"/>
    <x v="1"/>
    <s v="Small Business"/>
    <x v="0"/>
    <s v="CUST-1501"/>
    <s v="Kitchen Scale"/>
    <x v="1"/>
    <n v="21.34"/>
    <n v="47.77"/>
    <n v="238.85000000000002"/>
    <n v="0"/>
    <n v="238.85000000000002"/>
    <n v="106.7"/>
    <n v="132.15000000000003"/>
    <n v="238.85000000000002"/>
    <n v="132.15000000000003"/>
  </r>
  <r>
    <s v="ORD-000037"/>
    <x v="263"/>
    <s v="SKU-0040"/>
    <n v="4"/>
    <n v="30.05"/>
    <n v="0"/>
    <n v="9.99"/>
    <x v="0"/>
    <x v="3"/>
    <s v="Small Business"/>
    <x v="0"/>
    <s v="CUST-1152"/>
    <s v="Laptop Sleeve"/>
    <x v="4"/>
    <n v="17.329999999999998"/>
    <n v="30.05"/>
    <n v="120.2"/>
    <n v="0"/>
    <n v="120.2"/>
    <n v="69.319999999999993"/>
    <n v="50.88000000000001"/>
    <n v="120.2"/>
    <n v="50.88000000000001"/>
  </r>
  <r>
    <s v="ORD-000114"/>
    <x v="263"/>
    <s v="SKU-0050"/>
    <n v="4"/>
    <n v="39.19"/>
    <n v="0.1"/>
    <n v="0"/>
    <x v="1"/>
    <x v="3"/>
    <s v="Small Business"/>
    <x v="0"/>
    <s v="CUST-1218"/>
    <s v="Travel Backpack"/>
    <x v="2"/>
    <n v="18.54"/>
    <n v="39.19"/>
    <n v="156.76"/>
    <n v="15.676"/>
    <n v="141.084"/>
    <n v="74.16"/>
    <n v="66.924000000000007"/>
    <n v="141.084"/>
    <n v="66.924000000000007"/>
  </r>
  <r>
    <s v="ORD-000116"/>
    <x v="263"/>
    <s v="SKU-0017"/>
    <n v="2"/>
    <n v="47.38"/>
    <n v="0"/>
    <n v="0"/>
    <x v="0"/>
    <x v="1"/>
    <s v="Small Business"/>
    <x v="0"/>
    <s v="CUST-1542"/>
    <s v="Wireless Mouse"/>
    <x v="0"/>
    <n v="31.21"/>
    <n v="47.38"/>
    <n v="94.76"/>
    <n v="0"/>
    <n v="94.76"/>
    <n v="62.42"/>
    <n v="32.340000000000003"/>
    <n v="94.76"/>
    <n v="32.340000000000003"/>
  </r>
  <r>
    <s v="ORD-000502"/>
    <x v="263"/>
    <s v="SKU-0024"/>
    <n v="4"/>
    <n v="87.66"/>
    <n v="0.05"/>
    <n v="4.99"/>
    <x v="0"/>
    <x v="3"/>
    <s v="Corporate"/>
    <x v="0"/>
    <s v="CUST-1097"/>
    <s v="Phone Charging Dock"/>
    <x v="0"/>
    <n v="40.340000000000003"/>
    <n v="87.66"/>
    <n v="350.64"/>
    <n v="17.532"/>
    <n v="333.108"/>
    <n v="161.36000000000001"/>
    <n v="171.74799999999999"/>
    <n v="333.108"/>
    <n v="171.74799999999999"/>
  </r>
  <r>
    <s v="ORD-001150"/>
    <x v="263"/>
    <s v="SKU-0014"/>
    <n v="1"/>
    <n v="74.41"/>
    <n v="0.05"/>
    <n v="0"/>
    <x v="2"/>
    <x v="3"/>
    <s v="Corporate"/>
    <x v="0"/>
    <s v="CUST-1007"/>
    <s v="USB-C Charging Cable"/>
    <x v="0"/>
    <n v="33.549999999999997"/>
    <n v="74.41"/>
    <n v="74.41"/>
    <n v="3.7204999999999999"/>
    <n v="70.689499999999995"/>
    <n v="33.549999999999997"/>
    <n v="37.139499999999998"/>
    <n v="70.689499999999995"/>
    <n v="37.139499999999998"/>
  </r>
  <r>
    <s v="ORD-000087"/>
    <x v="264"/>
    <s v="SKU-0056"/>
    <n v="4"/>
    <n v="77.760000000000005"/>
    <n v="0.15"/>
    <n v="4.99"/>
    <x v="1"/>
    <x v="3"/>
    <s v="Small Business"/>
    <x v="0"/>
    <s v="CUST-1250"/>
    <s v="Keychain Set"/>
    <x v="2"/>
    <n v="44.67"/>
    <n v="77.760000000000005"/>
    <n v="311.04000000000002"/>
    <n v="46.655999999999999"/>
    <n v="264.38400000000001"/>
    <n v="178.68"/>
    <n v="85.704000000000008"/>
    <n v="264.38400000000001"/>
    <n v="85.704000000000008"/>
  </r>
  <r>
    <s v="ORD-000136"/>
    <x v="264"/>
    <s v="SKU-0011"/>
    <n v="4"/>
    <n v="49.34"/>
    <n v="0.1"/>
    <n v="6.99"/>
    <x v="1"/>
    <x v="2"/>
    <s v="Consumer"/>
    <x v="0"/>
    <s v="CUST-1020"/>
    <s v="French Press"/>
    <x v="1"/>
    <n v="24.06"/>
    <n v="49.34"/>
    <n v="197.36"/>
    <n v="19.736000000000004"/>
    <n v="177.62400000000002"/>
    <n v="96.24"/>
    <n v="81.384000000000029"/>
    <n v="177.62400000000002"/>
    <n v="81.384000000000029"/>
  </r>
  <r>
    <s v="ORD-000198"/>
    <x v="264"/>
    <s v="SKU-0014"/>
    <n v="2"/>
    <n v="74.41"/>
    <n v="0.1"/>
    <n v="6.99"/>
    <x v="0"/>
    <x v="3"/>
    <s v="Small Business"/>
    <x v="0"/>
    <s v="CUST-1518"/>
    <s v="USB-C Charging Cable"/>
    <x v="0"/>
    <n v="33.549999999999997"/>
    <n v="74.41"/>
    <n v="148.82"/>
    <n v="14.882"/>
    <n v="133.93799999999999"/>
    <n v="67.099999999999994"/>
    <n v="66.837999999999994"/>
    <n v="133.93799999999999"/>
    <n v="66.837999999999994"/>
  </r>
  <r>
    <s v="ORD-000919"/>
    <x v="264"/>
    <s v="SKU-0041"/>
    <n v="6"/>
    <n v="76.3"/>
    <n v="0"/>
    <n v="0"/>
    <x v="0"/>
    <x v="4"/>
    <s v="Consumer"/>
    <x v="0"/>
    <s v="CUST-1247"/>
    <s v="Whiteboard Planner"/>
    <x v="4"/>
    <n v="33.700000000000003"/>
    <n v="76.3"/>
    <n v="457.79999999999995"/>
    <n v="0"/>
    <n v="457.79999999999995"/>
    <n v="202.20000000000002"/>
    <n v="255.59999999999994"/>
    <n v="457.79999999999995"/>
    <n v="255.59999999999994"/>
  </r>
  <r>
    <s v="ORD-001749"/>
    <x v="264"/>
    <s v="SKU-0047"/>
    <n v="3"/>
    <n v="36.47"/>
    <n v="0"/>
    <n v="0"/>
    <x v="0"/>
    <x v="4"/>
    <s v="Consumer"/>
    <x v="0"/>
    <s v="CUST-1407"/>
    <s v="Printer Paper Ream"/>
    <x v="4"/>
    <n v="21.05"/>
    <n v="36.47"/>
    <n v="109.41"/>
    <n v="0"/>
    <n v="109.41"/>
    <n v="63.150000000000006"/>
    <n v="46.259999999999991"/>
    <n v="109.41"/>
    <n v="46.259999999999991"/>
  </r>
  <r>
    <s v="ORD-002081"/>
    <x v="264"/>
    <s v="SKU-0032"/>
    <n v="2"/>
    <n v="10.18"/>
    <n v="0"/>
    <n v="0"/>
    <x v="0"/>
    <x v="3"/>
    <s v="Small Business"/>
    <x v="0"/>
    <s v="CUST-1590"/>
    <s v="Kettlebell 15 lb"/>
    <x v="3"/>
    <n v="4.42"/>
    <n v="10.18"/>
    <n v="20.36"/>
    <n v="0"/>
    <n v="20.36"/>
    <n v="8.84"/>
    <n v="11.52"/>
    <n v="20.36"/>
    <n v="11.52"/>
  </r>
  <r>
    <s v="ORD-002124"/>
    <x v="264"/>
    <s v="SKU-0047"/>
    <n v="2"/>
    <n v="36.47"/>
    <n v="0.2"/>
    <n v="0"/>
    <x v="0"/>
    <x v="3"/>
    <s v="Corporate"/>
    <x v="0"/>
    <s v="CUST-1459"/>
    <s v="Printer Paper Ream"/>
    <x v="4"/>
    <n v="21.05"/>
    <n v="36.47"/>
    <n v="72.94"/>
    <n v="14.588000000000001"/>
    <n v="58.351999999999997"/>
    <n v="42.1"/>
    <n v="16.251999999999995"/>
    <n v="58.351999999999997"/>
    <n v="16.251999999999995"/>
  </r>
  <r>
    <s v="ORD-000266"/>
    <x v="265"/>
    <s v="SKU-0015"/>
    <n v="1"/>
    <n v="26.72"/>
    <n v="0"/>
    <n v="0"/>
    <x v="1"/>
    <x v="1"/>
    <s v="Small Business"/>
    <x v="0"/>
    <s v="CUST-1372"/>
    <s v="Bluetooth Speaker"/>
    <x v="0"/>
    <n v="14.4"/>
    <n v="26.72"/>
    <n v="26.72"/>
    <n v="0"/>
    <n v="26.72"/>
    <n v="14.4"/>
    <n v="12.319999999999999"/>
    <n v="26.72"/>
    <n v="12.319999999999999"/>
  </r>
  <r>
    <s v="ORD-001158"/>
    <x v="265"/>
    <s v="SKU-0023"/>
    <n v="1"/>
    <n v="48.12"/>
    <n v="0.1"/>
    <n v="0"/>
    <x v="0"/>
    <x v="0"/>
    <s v="Corporate"/>
    <x v="0"/>
    <s v="CUST-1498"/>
    <s v="Mini Projector"/>
    <x v="0"/>
    <n v="23.26"/>
    <n v="48.12"/>
    <n v="48.12"/>
    <n v="4.8120000000000003"/>
    <n v="43.308"/>
    <n v="23.26"/>
    <n v="20.047999999999998"/>
    <n v="43.308"/>
    <n v="20.047999999999998"/>
  </r>
  <r>
    <s v="ORD-001774"/>
    <x v="265"/>
    <s v="SKU-0033"/>
    <n v="1"/>
    <n v="72.08"/>
    <n v="0.05"/>
    <n v="6.99"/>
    <x v="0"/>
    <x v="4"/>
    <s v="Corporate"/>
    <x v="0"/>
    <s v="CUST-1068"/>
    <s v="Training Cone Set"/>
    <x v="3"/>
    <n v="45"/>
    <n v="72.08"/>
    <n v="72.08"/>
    <n v="3.6040000000000001"/>
    <n v="68.475999999999999"/>
    <n v="45"/>
    <n v="23.475999999999999"/>
    <n v="68.475999999999999"/>
    <n v="23.475999999999999"/>
  </r>
  <r>
    <s v="ORD-001923"/>
    <x v="265"/>
    <s v="SKU-0050"/>
    <n v="1"/>
    <n v="39.19"/>
    <n v="0.15"/>
    <n v="9.99"/>
    <x v="1"/>
    <x v="2"/>
    <s v="Consumer"/>
    <x v="0"/>
    <s v="CUST-1469"/>
    <s v="Travel Backpack"/>
    <x v="2"/>
    <n v="18.54"/>
    <n v="39.19"/>
    <n v="39.19"/>
    <n v="5.8784999999999998"/>
    <n v="33.311499999999995"/>
    <n v="18.54"/>
    <n v="14.771499999999996"/>
    <n v="33.311499999999995"/>
    <n v="14.771499999999996"/>
  </r>
  <r>
    <s v="ORD-002439"/>
    <x v="265"/>
    <s v="SKU-0036"/>
    <n v="1"/>
    <n v="56"/>
    <n v="0"/>
    <n v="6.99"/>
    <x v="0"/>
    <x v="4"/>
    <s v="Corporate"/>
    <x v="0"/>
    <s v="CUST-1047"/>
    <s v="Stretching Strap"/>
    <x v="3"/>
    <n v="37.14"/>
    <n v="56"/>
    <n v="56"/>
    <n v="0"/>
    <n v="56"/>
    <n v="37.14"/>
    <n v="18.86"/>
    <n v="56"/>
    <n v="18.86"/>
  </r>
  <r>
    <s v="ORD-001880"/>
    <x v="266"/>
    <s v="SKU-0024"/>
    <n v="2"/>
    <n v="87.66"/>
    <n v="0"/>
    <n v="0"/>
    <x v="1"/>
    <x v="0"/>
    <s v="Small Business"/>
    <x v="0"/>
    <s v="CUST-1067"/>
    <s v="Phone Charging Dock"/>
    <x v="0"/>
    <n v="40.340000000000003"/>
    <n v="87.66"/>
    <n v="175.32"/>
    <n v="0"/>
    <n v="175.32"/>
    <n v="80.680000000000007"/>
    <n v="94.639999999999986"/>
    <n v="175.32"/>
    <n v="94.639999999999986"/>
  </r>
  <r>
    <s v="ORD-001903"/>
    <x v="266"/>
    <s v="SKU-0031"/>
    <n v="2"/>
    <n v="74.72"/>
    <n v="0.1"/>
    <n v="6.99"/>
    <x v="1"/>
    <x v="4"/>
    <s v="Corporate"/>
    <x v="0"/>
    <s v="CUST-1365"/>
    <s v="Fitness Tracker Strap"/>
    <x v="3"/>
    <n v="36.28"/>
    <n v="74.72"/>
    <n v="149.44"/>
    <n v="14.944000000000001"/>
    <n v="134.49600000000001"/>
    <n v="72.56"/>
    <n v="61.936000000000007"/>
    <n v="134.49600000000001"/>
    <n v="61.936000000000007"/>
  </r>
  <r>
    <s v="ORD-002179"/>
    <x v="266"/>
    <s v="SKU-0003"/>
    <n v="3"/>
    <n v="11.23"/>
    <n v="0.05"/>
    <n v="9.99"/>
    <x v="0"/>
    <x v="4"/>
    <s v="Consumer"/>
    <x v="0"/>
    <s v="CUST-1235"/>
    <s v="Nonstick Skillet"/>
    <x v="1"/>
    <n v="6.46"/>
    <n v="11.23"/>
    <n v="33.69"/>
    <n v="1.6844999999999999"/>
    <n v="32.005499999999998"/>
    <n v="19.38"/>
    <n v="12.625499999999999"/>
    <n v="32.005499999999998"/>
    <n v="12.625499999999999"/>
  </r>
  <r>
    <s v="ORD-000170"/>
    <x v="267"/>
    <s v="SKU-0021"/>
    <n v="1"/>
    <n v="23.94"/>
    <n v="0.15"/>
    <n v="0"/>
    <x v="2"/>
    <x v="0"/>
    <s v="Small Business"/>
    <x v="0"/>
    <s v="CUST-1001"/>
    <s v="Smart Plug 2-Pack"/>
    <x v="0"/>
    <n v="13.98"/>
    <n v="23.94"/>
    <n v="23.94"/>
    <n v="3.5910000000000002"/>
    <n v="20.349"/>
    <n v="13.98"/>
    <n v="6.3689999999999998"/>
    <n v="20.349"/>
    <n v="6.3689999999999998"/>
  </r>
  <r>
    <s v="ORD-000969"/>
    <x v="267"/>
    <s v="SKU-0041"/>
    <n v="1"/>
    <n v="76.3"/>
    <n v="0"/>
    <n v="0"/>
    <x v="0"/>
    <x v="1"/>
    <s v="Corporate"/>
    <x v="0"/>
    <s v="CUST-1318"/>
    <s v="Whiteboard Planner"/>
    <x v="4"/>
    <n v="33.700000000000003"/>
    <n v="76.3"/>
    <n v="76.3"/>
    <n v="0"/>
    <n v="76.3"/>
    <n v="33.700000000000003"/>
    <n v="42.599999999999994"/>
    <n v="76.3"/>
    <n v="42.599999999999994"/>
  </r>
  <r>
    <s v="ORD-001063"/>
    <x v="267"/>
    <s v="SKU-0056"/>
    <n v="3"/>
    <n v="77.760000000000005"/>
    <n v="0"/>
    <n v="0"/>
    <x v="0"/>
    <x v="3"/>
    <s v="Corporate"/>
    <x v="0"/>
    <s v="CUST-1590"/>
    <s v="Keychain Set"/>
    <x v="2"/>
    <n v="44.67"/>
    <n v="77.760000000000005"/>
    <n v="233.28000000000003"/>
    <n v="0"/>
    <n v="233.28000000000003"/>
    <n v="134.01"/>
    <n v="99.270000000000039"/>
    <n v="233.28000000000003"/>
    <n v="99.270000000000039"/>
  </r>
  <r>
    <s v="ORD-001762"/>
    <x v="267"/>
    <s v="SKU-0032"/>
    <n v="2"/>
    <n v="10.18"/>
    <n v="0"/>
    <n v="0"/>
    <x v="1"/>
    <x v="0"/>
    <s v="Consumer"/>
    <x v="0"/>
    <s v="CUST-1380"/>
    <s v="Kettlebell 15 lb"/>
    <x v="3"/>
    <n v="4.42"/>
    <n v="10.18"/>
    <n v="20.36"/>
    <n v="0"/>
    <n v="20.36"/>
    <n v="8.84"/>
    <n v="11.52"/>
    <n v="20.36"/>
    <n v="11.52"/>
  </r>
  <r>
    <s v="ORD-001799"/>
    <x v="267"/>
    <s v="SKU-0035"/>
    <n v="2"/>
    <n v="26.35"/>
    <n v="0"/>
    <n v="0"/>
    <x v="2"/>
    <x v="0"/>
    <s v="Consumer"/>
    <x v="0"/>
    <s v="CUST-1171"/>
    <s v="Massage Ball"/>
    <x v="3"/>
    <n v="13.28"/>
    <n v="26.35"/>
    <n v="52.7"/>
    <n v="0"/>
    <n v="52.7"/>
    <n v="26.56"/>
    <n v="26.140000000000004"/>
    <n v="52.7"/>
    <n v="26.140000000000004"/>
  </r>
  <r>
    <s v="ORD-002174"/>
    <x v="267"/>
    <s v="SKU-0050"/>
    <n v="3"/>
    <n v="39.19"/>
    <n v="0.05"/>
    <n v="0"/>
    <x v="2"/>
    <x v="3"/>
    <s v="Corporate"/>
    <x v="0"/>
    <s v="CUST-1264"/>
    <s v="Travel Backpack"/>
    <x v="2"/>
    <n v="18.54"/>
    <n v="39.19"/>
    <n v="117.57"/>
    <n v="5.8784999999999998"/>
    <n v="111.69149999999999"/>
    <n v="55.62"/>
    <n v="56.071499999999993"/>
    <n v="111.69149999999999"/>
    <n v="56.071499999999993"/>
  </r>
  <r>
    <s v="ORD-002205"/>
    <x v="267"/>
    <s v="SKU-0009"/>
    <n v="1"/>
    <n v="79.31"/>
    <n v="0"/>
    <n v="4.99"/>
    <x v="0"/>
    <x v="4"/>
    <s v="Corporate"/>
    <x v="0"/>
    <s v="CUST-1220"/>
    <s v="Storage Bin Set"/>
    <x v="1"/>
    <n v="36.44"/>
    <n v="79.31"/>
    <n v="79.31"/>
    <n v="0"/>
    <n v="79.31"/>
    <n v="36.44"/>
    <n v="42.870000000000005"/>
    <n v="79.31"/>
    <n v="42.870000000000005"/>
  </r>
  <r>
    <s v="ORD-002237"/>
    <x v="267"/>
    <s v="SKU-0055"/>
    <n v="3"/>
    <n v="11.86"/>
    <n v="0.05"/>
    <n v="6.99"/>
    <x v="0"/>
    <x v="2"/>
    <s v="Consumer"/>
    <x v="0"/>
    <s v="CUST-1115"/>
    <s v="Phone Case"/>
    <x v="2"/>
    <n v="4.93"/>
    <n v="11.86"/>
    <n v="35.58"/>
    <n v="1.7789999999999999"/>
    <n v="33.801000000000002"/>
    <n v="14.79"/>
    <n v="19.011000000000003"/>
    <n v="33.801000000000002"/>
    <n v="19.011000000000003"/>
  </r>
  <r>
    <s v="ORD-000778"/>
    <x v="268"/>
    <s v="SKU-0001"/>
    <n v="1"/>
    <n v="31.13"/>
    <n v="0.1"/>
    <n v="0"/>
    <x v="1"/>
    <x v="4"/>
    <s v="Consumer"/>
    <x v="0"/>
    <s v="CUST-1035"/>
    <s v="Ceramic Dinnerware Set"/>
    <x v="1"/>
    <n v="13.79"/>
    <n v="31.13"/>
    <n v="31.13"/>
    <n v="3.113"/>
    <n v="28.016999999999999"/>
    <n v="13.79"/>
    <n v="14.227"/>
    <n v="28.016999999999999"/>
    <n v="14.227"/>
  </r>
  <r>
    <s v="ORD-000842"/>
    <x v="268"/>
    <s v="SKU-0047"/>
    <n v="3"/>
    <n v="36.47"/>
    <n v="0"/>
    <n v="0"/>
    <x v="0"/>
    <x v="2"/>
    <s v="Consumer"/>
    <x v="0"/>
    <s v="CUST-1291"/>
    <s v="Printer Paper Ream"/>
    <x v="4"/>
    <n v="21.05"/>
    <n v="36.47"/>
    <n v="109.41"/>
    <n v="0"/>
    <n v="109.41"/>
    <n v="63.150000000000006"/>
    <n v="46.259999999999991"/>
    <n v="109.41"/>
    <n v="46.259999999999991"/>
  </r>
  <r>
    <s v="ORD-001146"/>
    <x v="268"/>
    <s v="SKU-0031"/>
    <n v="5"/>
    <n v="74.72"/>
    <n v="0"/>
    <n v="4.99"/>
    <x v="0"/>
    <x v="3"/>
    <s v="Small Business"/>
    <x v="0"/>
    <s v="CUST-1102"/>
    <s v="Fitness Tracker Strap"/>
    <x v="3"/>
    <n v="36.28"/>
    <n v="74.72"/>
    <n v="373.6"/>
    <n v="0"/>
    <n v="373.6"/>
    <n v="181.4"/>
    <n v="192.20000000000002"/>
    <n v="373.6"/>
    <n v="192.20000000000002"/>
  </r>
  <r>
    <s v="ORD-001349"/>
    <x v="268"/>
    <s v="SKU-0004"/>
    <n v="2"/>
    <n v="23.84"/>
    <n v="0"/>
    <n v="0"/>
    <x v="0"/>
    <x v="0"/>
    <s v="Consumer"/>
    <x v="0"/>
    <s v="CUST-1004"/>
    <s v="Bamboo Cutting Board"/>
    <x v="1"/>
    <n v="11.55"/>
    <n v="23.84"/>
    <n v="47.68"/>
    <n v="0"/>
    <n v="47.68"/>
    <n v="23.1"/>
    <n v="24.58"/>
    <n v="47.68"/>
    <n v="24.58"/>
  </r>
  <r>
    <s v="ORD-001404"/>
    <x v="268"/>
    <s v="SKU-0023"/>
    <n v="2"/>
    <n v="48.12"/>
    <n v="0.1"/>
    <n v="6.99"/>
    <x v="1"/>
    <x v="3"/>
    <s v="Small Business"/>
    <x v="0"/>
    <s v="CUST-1030"/>
    <s v="Mini Projector"/>
    <x v="0"/>
    <n v="23.26"/>
    <n v="48.12"/>
    <n v="96.24"/>
    <n v="9.6240000000000006"/>
    <n v="86.616"/>
    <n v="46.52"/>
    <n v="40.095999999999997"/>
    <n v="86.616"/>
    <n v="40.095999999999997"/>
  </r>
  <r>
    <s v="ORD-001733"/>
    <x v="268"/>
    <s v="SKU-0020"/>
    <n v="2"/>
    <n v="85.27"/>
    <n v="0.05"/>
    <n v="6.99"/>
    <x v="0"/>
    <x v="0"/>
    <s v="Corporate"/>
    <x v="0"/>
    <s v="CUST-1069"/>
    <s v="Mechanical Keyboard"/>
    <x v="0"/>
    <n v="43.46"/>
    <n v="85.27"/>
    <n v="170.54"/>
    <n v="8.5269999999999992"/>
    <n v="162.01300000000001"/>
    <n v="86.92"/>
    <n v="75.093000000000004"/>
    <n v="162.01300000000001"/>
    <n v="75.093000000000004"/>
  </r>
  <r>
    <s v="ORD-002147"/>
    <x v="268"/>
    <s v="SKU-0031"/>
    <n v="6"/>
    <n v="74.72"/>
    <n v="0.15"/>
    <n v="0"/>
    <x v="1"/>
    <x v="2"/>
    <s v="Consumer"/>
    <x v="0"/>
    <s v="CUST-1181"/>
    <s v="Fitness Tracker Strap"/>
    <x v="3"/>
    <n v="36.28"/>
    <n v="74.72"/>
    <n v="448.32"/>
    <n v="67.24799999999999"/>
    <n v="381.072"/>
    <n v="217.68"/>
    <n v="163.392"/>
    <n v="381.072"/>
    <n v="163.392"/>
  </r>
  <r>
    <s v="ORD-002500"/>
    <x v="268"/>
    <s v="SKU-0038"/>
    <n v="2"/>
    <n v="100.1"/>
    <n v="0"/>
    <n v="0"/>
    <x v="1"/>
    <x v="3"/>
    <s v="Small Business"/>
    <x v="0"/>
    <s v="CUST-1100"/>
    <s v="Gel Pen Set"/>
    <x v="4"/>
    <n v="41.96"/>
    <n v="100.1"/>
    <n v="200.2"/>
    <n v="0"/>
    <n v="200.2"/>
    <n v="83.92"/>
    <n v="116.27999999999999"/>
    <n v="200.2"/>
    <n v="116.27999999999999"/>
  </r>
  <r>
    <s v="ORD-000287"/>
    <x v="269"/>
    <s v="SKU-0027"/>
    <n v="3"/>
    <n v="33.65"/>
    <n v="0"/>
    <n v="0"/>
    <x v="0"/>
    <x v="3"/>
    <s v="Small Business"/>
    <x v="0"/>
    <s v="CUST-1241"/>
    <s v="Foam Roller"/>
    <x v="3"/>
    <n v="17.22"/>
    <n v="33.65"/>
    <n v="100.94999999999999"/>
    <n v="0"/>
    <n v="100.94999999999999"/>
    <n v="51.66"/>
    <n v="49.289999999999992"/>
    <n v="100.94999999999999"/>
    <n v="49.289999999999992"/>
  </r>
  <r>
    <s v="ORD-000705"/>
    <x v="269"/>
    <s v="SKU-0027"/>
    <n v="6"/>
    <n v="33.65"/>
    <n v="0"/>
    <n v="4.99"/>
    <x v="2"/>
    <x v="1"/>
    <s v="Small Business"/>
    <x v="2"/>
    <s v="CUST-1143"/>
    <s v="Foam Roller"/>
    <x v="3"/>
    <n v="17.22"/>
    <n v="33.65"/>
    <n v="201.89999999999998"/>
    <n v="0"/>
    <n v="201.89999999999998"/>
    <n v="103.32"/>
    <n v="98.579999999999984"/>
    <n v="0"/>
    <n v="0"/>
  </r>
  <r>
    <s v="ORD-000860"/>
    <x v="269"/>
    <s v="SKU-0053"/>
    <n v="6"/>
    <n v="80.63"/>
    <n v="0.1"/>
    <n v="0"/>
    <x v="0"/>
    <x v="4"/>
    <s v="Consumer"/>
    <x v="0"/>
    <s v="CUST-1428"/>
    <s v="Reusable Lunch Bag"/>
    <x v="2"/>
    <n v="44.56"/>
    <n v="80.63"/>
    <n v="483.78"/>
    <n v="48.378"/>
    <n v="435.40199999999999"/>
    <n v="267.36"/>
    <n v="168.04199999999997"/>
    <n v="435.40199999999999"/>
    <n v="168.04199999999997"/>
  </r>
  <r>
    <s v="ORD-001278"/>
    <x v="269"/>
    <s v="SKU-0036"/>
    <n v="3"/>
    <n v="56"/>
    <n v="0.05"/>
    <n v="9.99"/>
    <x v="2"/>
    <x v="4"/>
    <s v="Consumer"/>
    <x v="0"/>
    <s v="CUST-1513"/>
    <s v="Stretching Strap"/>
    <x v="3"/>
    <n v="37.14"/>
    <n v="56"/>
    <n v="168"/>
    <n v="8.4"/>
    <n v="159.6"/>
    <n v="111.42"/>
    <n v="48.179999999999993"/>
    <n v="159.6"/>
    <n v="48.179999999999993"/>
  </r>
  <r>
    <s v="ORD-001424"/>
    <x v="269"/>
    <s v="SKU-0012"/>
    <n v="1"/>
    <n v="81.14"/>
    <n v="0.05"/>
    <n v="0"/>
    <x v="1"/>
    <x v="1"/>
    <s v="Corporate"/>
    <x v="0"/>
    <s v="CUST-1524"/>
    <s v="Portable Blender"/>
    <x v="1"/>
    <n v="34.53"/>
    <n v="81.14"/>
    <n v="81.14"/>
    <n v="4.0570000000000004"/>
    <n v="77.082999999999998"/>
    <n v="34.53"/>
    <n v="42.552999999999997"/>
    <n v="77.082999999999998"/>
    <n v="42.552999999999997"/>
  </r>
  <r>
    <s v="ORD-001441"/>
    <x v="269"/>
    <s v="SKU-0031"/>
    <n v="1"/>
    <n v="74.72"/>
    <n v="0.15"/>
    <n v="0"/>
    <x v="1"/>
    <x v="2"/>
    <s v="Corporate"/>
    <x v="1"/>
    <s v="CUST-1341"/>
    <s v="Fitness Tracker Strap"/>
    <x v="3"/>
    <n v="36.28"/>
    <n v="74.72"/>
    <n v="74.72"/>
    <n v="11.208"/>
    <n v="63.512"/>
    <n v="36.28"/>
    <n v="27.231999999999999"/>
    <n v="0"/>
    <n v="0"/>
  </r>
  <r>
    <s v="ORD-001568"/>
    <x v="269"/>
    <s v="SKU-0043"/>
    <n v="2"/>
    <n v="39.21"/>
    <n v="0"/>
    <n v="0"/>
    <x v="1"/>
    <x v="4"/>
    <s v="Consumer"/>
    <x v="0"/>
    <s v="CUST-1446"/>
    <s v="Ergonomic Wrist Rest"/>
    <x v="4"/>
    <n v="19.66"/>
    <n v="39.21"/>
    <n v="78.42"/>
    <n v="0"/>
    <n v="78.42"/>
    <n v="39.32"/>
    <n v="39.1"/>
    <n v="78.42"/>
    <n v="39.1"/>
  </r>
  <r>
    <s v="ORD-001689"/>
    <x v="269"/>
    <s v="SKU-0011"/>
    <n v="1"/>
    <n v="49.34"/>
    <n v="0.15"/>
    <n v="0"/>
    <x v="0"/>
    <x v="3"/>
    <s v="Consumer"/>
    <x v="0"/>
    <s v="CUST-1004"/>
    <s v="French Press"/>
    <x v="1"/>
    <n v="24.06"/>
    <n v="49.34"/>
    <n v="49.34"/>
    <n v="7.4009999999999998"/>
    <n v="41.939000000000007"/>
    <n v="24.06"/>
    <n v="17.879000000000008"/>
    <n v="41.939000000000007"/>
    <n v="17.879000000000008"/>
  </r>
  <r>
    <s v="ORD-002150"/>
    <x v="269"/>
    <s v="SKU-0006"/>
    <n v="3"/>
    <n v="47.77"/>
    <n v="0"/>
    <n v="9.99"/>
    <x v="1"/>
    <x v="3"/>
    <s v="Corporate"/>
    <x v="0"/>
    <s v="CUST-1574"/>
    <s v="Kitchen Scale"/>
    <x v="1"/>
    <n v="21.34"/>
    <n v="47.77"/>
    <n v="143.31"/>
    <n v="0"/>
    <n v="143.31"/>
    <n v="64.02"/>
    <n v="79.290000000000006"/>
    <n v="143.31"/>
    <n v="79.290000000000006"/>
  </r>
  <r>
    <s v="ORD-002176"/>
    <x v="269"/>
    <s v="SKU-0038"/>
    <n v="5"/>
    <n v="100.1"/>
    <n v="0.1"/>
    <n v="0"/>
    <x v="1"/>
    <x v="1"/>
    <s v="Consumer"/>
    <x v="0"/>
    <s v="CUST-1557"/>
    <s v="Gel Pen Set"/>
    <x v="4"/>
    <n v="41.96"/>
    <n v="100.1"/>
    <n v="500.5"/>
    <n v="50.050000000000004"/>
    <n v="450.45"/>
    <n v="209.8"/>
    <n v="240.64999999999998"/>
    <n v="450.45"/>
    <n v="240.64999999999998"/>
  </r>
  <r>
    <s v="ORD-002202"/>
    <x v="269"/>
    <s v="SKU-0023"/>
    <n v="2"/>
    <n v="48.12"/>
    <n v="0"/>
    <n v="0"/>
    <x v="2"/>
    <x v="2"/>
    <s v="Consumer"/>
    <x v="0"/>
    <s v="CUST-1207"/>
    <s v="Mini Projector"/>
    <x v="0"/>
    <n v="23.26"/>
    <n v="48.12"/>
    <n v="96.24"/>
    <n v="0"/>
    <n v="96.24"/>
    <n v="46.52"/>
    <n v="49.719999999999992"/>
    <n v="96.24"/>
    <n v="49.719999999999992"/>
  </r>
  <r>
    <s v="ORD-000210"/>
    <x v="270"/>
    <s v="SKU-0060"/>
    <n v="1"/>
    <n v="54.93"/>
    <n v="0"/>
    <n v="9.99"/>
    <x v="0"/>
    <x v="0"/>
    <s v="Small Business"/>
    <x v="0"/>
    <s v="CUST-1290"/>
    <s v="Luggage Tag Set"/>
    <x v="2"/>
    <n v="31.07"/>
    <n v="54.93"/>
    <n v="54.93"/>
    <n v="0"/>
    <n v="54.93"/>
    <n v="31.07"/>
    <n v="23.86"/>
    <n v="54.93"/>
    <n v="23.86"/>
  </r>
  <r>
    <s v="ORD-000366"/>
    <x v="270"/>
    <s v="SKU-0028"/>
    <n v="2"/>
    <n v="29.71"/>
    <n v="0.15"/>
    <n v="0"/>
    <x v="1"/>
    <x v="4"/>
    <s v="Corporate"/>
    <x v="0"/>
    <s v="CUST-1275"/>
    <s v="Jump Rope"/>
    <x v="3"/>
    <n v="17.55"/>
    <n v="29.71"/>
    <n v="59.42"/>
    <n v="8.9130000000000003"/>
    <n v="50.507000000000005"/>
    <n v="35.1"/>
    <n v="15.407000000000004"/>
    <n v="50.507000000000005"/>
    <n v="15.407000000000004"/>
  </r>
  <r>
    <s v="ORD-000460"/>
    <x v="270"/>
    <s v="SKU-0037"/>
    <n v="1"/>
    <n v="25.18"/>
    <n v="0"/>
    <n v="9.99"/>
    <x v="0"/>
    <x v="0"/>
    <s v="Corporate"/>
    <x v="0"/>
    <s v="CUST-1588"/>
    <s v="Notebook 3-Pack"/>
    <x v="4"/>
    <n v="13.85"/>
    <n v="25.18"/>
    <n v="25.18"/>
    <n v="0"/>
    <n v="25.18"/>
    <n v="13.85"/>
    <n v="11.33"/>
    <n v="25.18"/>
    <n v="11.33"/>
  </r>
  <r>
    <s v="ORD-001018"/>
    <x v="270"/>
    <s v="SKU-0055"/>
    <n v="1"/>
    <n v="11.86"/>
    <n v="0.1"/>
    <n v="0"/>
    <x v="1"/>
    <x v="0"/>
    <s v="Consumer"/>
    <x v="1"/>
    <s v="CUST-1350"/>
    <s v="Phone Case"/>
    <x v="2"/>
    <n v="4.93"/>
    <n v="11.86"/>
    <n v="11.86"/>
    <n v="1.1859999999999999"/>
    <n v="10.673999999999999"/>
    <n v="4.93"/>
    <n v="5.7439999999999998"/>
    <n v="0"/>
    <n v="0"/>
  </r>
  <r>
    <s v="ORD-001512"/>
    <x v="270"/>
    <s v="SKU-0026"/>
    <n v="3"/>
    <n v="41.81"/>
    <n v="0.05"/>
    <n v="9.99"/>
    <x v="0"/>
    <x v="4"/>
    <s v="Corporate"/>
    <x v="0"/>
    <s v="CUST-1134"/>
    <s v="Resistance Band Kit"/>
    <x v="3"/>
    <n v="22.64"/>
    <n v="41.81"/>
    <n v="125.43"/>
    <n v="6.2715000000000005"/>
    <n v="119.1585"/>
    <n v="67.92"/>
    <n v="51.238500000000002"/>
    <n v="119.1585"/>
    <n v="51.238500000000002"/>
  </r>
  <r>
    <s v="ORD-002391"/>
    <x v="270"/>
    <s v="SKU-0030"/>
    <n v="2"/>
    <n v="44.98"/>
    <n v="0"/>
    <n v="0"/>
    <x v="0"/>
    <x v="2"/>
    <s v="Corporate"/>
    <x v="1"/>
    <s v="CUST-1157"/>
    <s v="Workout Gloves"/>
    <x v="3"/>
    <n v="23.48"/>
    <n v="44.98"/>
    <n v="89.96"/>
    <n v="0"/>
    <n v="89.96"/>
    <n v="46.96"/>
    <n v="42.999999999999993"/>
    <n v="0"/>
    <n v="0"/>
  </r>
  <r>
    <s v="ORD-001328"/>
    <x v="271"/>
    <s v="SKU-0006"/>
    <n v="3"/>
    <n v="47.77"/>
    <n v="0.05"/>
    <n v="0"/>
    <x v="0"/>
    <x v="0"/>
    <s v="Small Business"/>
    <x v="1"/>
    <s v="CUST-1152"/>
    <s v="Kitchen Scale"/>
    <x v="1"/>
    <n v="21.34"/>
    <n v="47.77"/>
    <n v="143.31"/>
    <n v="7.1655000000000006"/>
    <n v="136.14449999999999"/>
    <n v="64.02"/>
    <n v="72.124499999999998"/>
    <n v="0"/>
    <n v="0"/>
  </r>
  <r>
    <s v="ORD-001468"/>
    <x v="271"/>
    <s v="SKU-0041"/>
    <n v="1"/>
    <n v="76.3"/>
    <n v="0"/>
    <n v="0"/>
    <x v="1"/>
    <x v="1"/>
    <s v="Corporate"/>
    <x v="0"/>
    <s v="CUST-1195"/>
    <s v="Whiteboard Planner"/>
    <x v="4"/>
    <n v="33.700000000000003"/>
    <n v="76.3"/>
    <n v="76.3"/>
    <n v="0"/>
    <n v="76.3"/>
    <n v="33.700000000000003"/>
    <n v="42.599999999999994"/>
    <n v="76.3"/>
    <n v="42.599999999999994"/>
  </r>
  <r>
    <s v="ORD-001584"/>
    <x v="271"/>
    <s v="SKU-0056"/>
    <n v="1"/>
    <n v="77.760000000000005"/>
    <n v="0"/>
    <n v="0"/>
    <x v="0"/>
    <x v="3"/>
    <s v="Consumer"/>
    <x v="0"/>
    <s v="CUST-1368"/>
    <s v="Keychain Set"/>
    <x v="2"/>
    <n v="44.67"/>
    <n v="77.760000000000005"/>
    <n v="77.760000000000005"/>
    <n v="0"/>
    <n v="77.760000000000005"/>
    <n v="44.67"/>
    <n v="33.090000000000003"/>
    <n v="77.760000000000005"/>
    <n v="33.090000000000003"/>
  </r>
  <r>
    <s v="ORD-002190"/>
    <x v="271"/>
    <s v="SKU-0011"/>
    <n v="2"/>
    <n v="49.34"/>
    <n v="0.15"/>
    <n v="9.99"/>
    <x v="0"/>
    <x v="3"/>
    <s v="Corporate"/>
    <x v="0"/>
    <s v="CUST-1185"/>
    <s v="French Press"/>
    <x v="1"/>
    <n v="24.06"/>
    <n v="49.34"/>
    <n v="98.68"/>
    <n v="14.802"/>
    <n v="83.878000000000014"/>
    <n v="48.12"/>
    <n v="35.758000000000017"/>
    <n v="83.878000000000014"/>
    <n v="35.758000000000017"/>
  </r>
  <r>
    <s v="ORD-002347"/>
    <x v="271"/>
    <s v="SKU-0023"/>
    <n v="1"/>
    <n v="48.12"/>
    <n v="0.05"/>
    <n v="0"/>
    <x v="1"/>
    <x v="4"/>
    <s v="Corporate"/>
    <x v="0"/>
    <s v="CUST-1130"/>
    <s v="Mini Projector"/>
    <x v="0"/>
    <n v="23.26"/>
    <n v="48.12"/>
    <n v="48.12"/>
    <n v="2.4060000000000001"/>
    <n v="45.713999999999999"/>
    <n v="23.26"/>
    <n v="22.453999999999997"/>
    <n v="45.713999999999999"/>
    <n v="22.453999999999997"/>
  </r>
  <r>
    <s v="ORD-000263"/>
    <x v="272"/>
    <s v="SKU-0027"/>
    <n v="3"/>
    <n v="33.65"/>
    <n v="0"/>
    <n v="9.99"/>
    <x v="1"/>
    <x v="4"/>
    <s v="Consumer"/>
    <x v="0"/>
    <s v="CUST-1298"/>
    <s v="Foam Roller"/>
    <x v="3"/>
    <n v="17.22"/>
    <n v="33.65"/>
    <n v="100.94999999999999"/>
    <n v="0"/>
    <n v="100.94999999999999"/>
    <n v="51.66"/>
    <n v="49.289999999999992"/>
    <n v="100.94999999999999"/>
    <n v="49.289999999999992"/>
  </r>
  <r>
    <s v="ORD-000485"/>
    <x v="272"/>
    <s v="SKU-0041"/>
    <n v="2"/>
    <n v="76.3"/>
    <n v="0"/>
    <n v="0"/>
    <x v="2"/>
    <x v="2"/>
    <s v="Corporate"/>
    <x v="0"/>
    <s v="CUST-1503"/>
    <s v="Whiteboard Planner"/>
    <x v="4"/>
    <n v="33.700000000000003"/>
    <n v="76.3"/>
    <n v="152.6"/>
    <n v="0"/>
    <n v="152.6"/>
    <n v="67.400000000000006"/>
    <n v="85.199999999999989"/>
    <n v="152.6"/>
    <n v="85.199999999999989"/>
  </r>
  <r>
    <s v="ORD-001672"/>
    <x v="272"/>
    <s v="SKU-0051"/>
    <n v="5"/>
    <n v="50.46"/>
    <n v="0"/>
    <n v="4.99"/>
    <x v="0"/>
    <x v="1"/>
    <s v="Consumer"/>
    <x v="0"/>
    <s v="CUST-1020"/>
    <s v="Compact Umbrella"/>
    <x v="2"/>
    <n v="23.03"/>
    <n v="50.46"/>
    <n v="252.3"/>
    <n v="0"/>
    <n v="252.3"/>
    <n v="115.15"/>
    <n v="137.15"/>
    <n v="252.3"/>
    <n v="137.15"/>
  </r>
  <r>
    <s v="ORD-002428"/>
    <x v="272"/>
    <s v="SKU-0033"/>
    <n v="3"/>
    <n v="72.08"/>
    <n v="0"/>
    <n v="9.99"/>
    <x v="0"/>
    <x v="3"/>
    <s v="Consumer"/>
    <x v="0"/>
    <s v="CUST-1244"/>
    <s v="Training Cone Set"/>
    <x v="3"/>
    <n v="45"/>
    <n v="72.08"/>
    <n v="216.24"/>
    <n v="0"/>
    <n v="216.24"/>
    <n v="135"/>
    <n v="81.240000000000009"/>
    <n v="216.24"/>
    <n v="81.240000000000009"/>
  </r>
  <r>
    <s v="ORD-000405"/>
    <x v="273"/>
    <s v="SKU-0054"/>
    <n v="1"/>
    <n v="72.45"/>
    <n v="0"/>
    <n v="0"/>
    <x v="1"/>
    <x v="1"/>
    <s v="Consumer"/>
    <x v="0"/>
    <s v="CUST-1143"/>
    <s v="Travel Organizer"/>
    <x v="2"/>
    <n v="30.61"/>
    <n v="72.45"/>
    <n v="72.45"/>
    <n v="0"/>
    <n v="72.45"/>
    <n v="30.61"/>
    <n v="41.84"/>
    <n v="72.45"/>
    <n v="41.84"/>
  </r>
  <r>
    <s v="ORD-000885"/>
    <x v="273"/>
    <s v="SKU-0017"/>
    <n v="6"/>
    <n v="47.38"/>
    <n v="0"/>
    <n v="4.99"/>
    <x v="2"/>
    <x v="1"/>
    <s v="Corporate"/>
    <x v="0"/>
    <s v="CUST-1391"/>
    <s v="Wireless Mouse"/>
    <x v="0"/>
    <n v="31.21"/>
    <n v="47.38"/>
    <n v="284.28000000000003"/>
    <n v="0"/>
    <n v="284.28000000000003"/>
    <n v="187.26"/>
    <n v="97.020000000000039"/>
    <n v="284.28000000000003"/>
    <n v="97.020000000000039"/>
  </r>
  <r>
    <s v="ORD-001200"/>
    <x v="273"/>
    <s v="SKU-0011"/>
    <n v="1"/>
    <n v="49.34"/>
    <n v="0"/>
    <n v="4.99"/>
    <x v="2"/>
    <x v="0"/>
    <s v="Corporate"/>
    <x v="0"/>
    <s v="CUST-1308"/>
    <s v="French Press"/>
    <x v="1"/>
    <n v="24.06"/>
    <n v="49.34"/>
    <n v="49.34"/>
    <n v="0"/>
    <n v="49.34"/>
    <n v="24.06"/>
    <n v="25.280000000000005"/>
    <n v="49.34"/>
    <n v="25.280000000000005"/>
  </r>
  <r>
    <s v="ORD-001505"/>
    <x v="273"/>
    <s v="SKU-0024"/>
    <n v="3"/>
    <n v="87.66"/>
    <n v="0.15"/>
    <n v="4.99"/>
    <x v="0"/>
    <x v="0"/>
    <s v="Small Business"/>
    <x v="0"/>
    <s v="CUST-1465"/>
    <s v="Phone Charging Dock"/>
    <x v="0"/>
    <n v="40.340000000000003"/>
    <n v="87.66"/>
    <n v="262.98"/>
    <n v="39.447000000000003"/>
    <n v="223.53300000000002"/>
    <n v="121.02000000000001"/>
    <n v="102.51300000000001"/>
    <n v="223.53300000000002"/>
    <n v="102.51300000000001"/>
  </r>
  <r>
    <s v="ORD-001586"/>
    <x v="273"/>
    <s v="SKU-0052"/>
    <n v="2"/>
    <n v="33.19"/>
    <n v="0.1"/>
    <n v="6.99"/>
    <x v="1"/>
    <x v="0"/>
    <s v="Small Business"/>
    <x v="0"/>
    <s v="CUST-1558"/>
    <s v="Sunglasses"/>
    <x v="2"/>
    <n v="18.73"/>
    <n v="33.19"/>
    <n v="66.38"/>
    <n v="6.6379999999999999"/>
    <n v="59.741999999999997"/>
    <n v="37.46"/>
    <n v="22.281999999999996"/>
    <n v="59.741999999999997"/>
    <n v="22.281999999999996"/>
  </r>
  <r>
    <s v="ORD-002092"/>
    <x v="273"/>
    <s v="SKU-0042"/>
    <n v="6"/>
    <n v="50.17"/>
    <n v="0"/>
    <n v="9.99"/>
    <x v="1"/>
    <x v="1"/>
    <s v="Small Business"/>
    <x v="0"/>
    <s v="CUST-1472"/>
    <s v="Document Folder Set"/>
    <x v="4"/>
    <n v="28.8"/>
    <n v="50.17"/>
    <n v="301.02"/>
    <n v="0"/>
    <n v="301.02"/>
    <n v="172.8"/>
    <n v="128.21999999999997"/>
    <n v="301.02"/>
    <n v="128.21999999999997"/>
  </r>
  <r>
    <s v="ORD-002414"/>
    <x v="273"/>
    <s v="SKU-0050"/>
    <n v="3"/>
    <n v="39.19"/>
    <n v="0.1"/>
    <n v="9.99"/>
    <x v="1"/>
    <x v="3"/>
    <s v="Small Business"/>
    <x v="0"/>
    <s v="CUST-1000"/>
    <s v="Travel Backpack"/>
    <x v="2"/>
    <n v="18.54"/>
    <n v="39.19"/>
    <n v="117.57"/>
    <n v="11.757"/>
    <n v="105.81299999999999"/>
    <n v="55.62"/>
    <n v="50.192999999999991"/>
    <n v="105.81299999999999"/>
    <n v="50.192999999999991"/>
  </r>
  <r>
    <s v="ORD-000016"/>
    <x v="274"/>
    <s v="SKU-0028"/>
    <n v="1"/>
    <n v="29.71"/>
    <n v="0.05"/>
    <n v="0"/>
    <x v="0"/>
    <x v="3"/>
    <s v="Small Business"/>
    <x v="0"/>
    <s v="CUST-1050"/>
    <s v="Jump Rope"/>
    <x v="3"/>
    <n v="17.55"/>
    <n v="29.71"/>
    <n v="29.71"/>
    <n v="1.4855"/>
    <n v="28.224499999999999"/>
    <n v="17.55"/>
    <n v="10.674499999999998"/>
    <n v="28.224499999999999"/>
    <n v="10.674499999999998"/>
  </r>
  <r>
    <s v="ORD-000206"/>
    <x v="274"/>
    <s v="SKU-0006"/>
    <n v="2"/>
    <n v="47.77"/>
    <n v="0"/>
    <n v="0"/>
    <x v="2"/>
    <x v="1"/>
    <s v="Corporate"/>
    <x v="0"/>
    <s v="CUST-1554"/>
    <s v="Kitchen Scale"/>
    <x v="1"/>
    <n v="21.34"/>
    <n v="47.77"/>
    <n v="95.54"/>
    <n v="0"/>
    <n v="95.54"/>
    <n v="42.68"/>
    <n v="52.860000000000007"/>
    <n v="95.54"/>
    <n v="52.860000000000007"/>
  </r>
  <r>
    <s v="ORD-000286"/>
    <x v="274"/>
    <s v="SKU-0057"/>
    <n v="6"/>
    <n v="60.42"/>
    <n v="0"/>
    <n v="0"/>
    <x v="0"/>
    <x v="1"/>
    <s v="Corporate"/>
    <x v="0"/>
    <s v="CUST-1294"/>
    <s v="Crossbody Bag"/>
    <x v="2"/>
    <n v="25.69"/>
    <n v="60.42"/>
    <n v="362.52"/>
    <n v="0"/>
    <n v="362.52"/>
    <n v="154.14000000000001"/>
    <n v="208.37999999999997"/>
    <n v="362.52"/>
    <n v="208.37999999999997"/>
  </r>
  <r>
    <s v="ORD-000369"/>
    <x v="274"/>
    <s v="SKU-0009"/>
    <n v="1"/>
    <n v="79.31"/>
    <n v="0"/>
    <n v="0"/>
    <x v="0"/>
    <x v="4"/>
    <s v="Small Business"/>
    <x v="0"/>
    <s v="CUST-1379"/>
    <s v="Storage Bin Set"/>
    <x v="1"/>
    <n v="36.44"/>
    <n v="79.31"/>
    <n v="79.31"/>
    <n v="0"/>
    <n v="79.31"/>
    <n v="36.44"/>
    <n v="42.870000000000005"/>
    <n v="79.31"/>
    <n v="42.870000000000005"/>
  </r>
  <r>
    <s v="ORD-000511"/>
    <x v="274"/>
    <s v="SKU-0016"/>
    <n v="3"/>
    <n v="17.66"/>
    <n v="0.05"/>
    <n v="0"/>
    <x v="0"/>
    <x v="2"/>
    <s v="Corporate"/>
    <x v="1"/>
    <s v="CUST-1144"/>
    <s v="Laptop Stand"/>
    <x v="0"/>
    <n v="11.93"/>
    <n v="17.66"/>
    <n v="52.980000000000004"/>
    <n v="2.6490000000000005"/>
    <n v="50.331000000000003"/>
    <n v="35.79"/>
    <n v="14.541000000000004"/>
    <n v="0"/>
    <n v="0"/>
  </r>
  <r>
    <s v="ORD-000573"/>
    <x v="274"/>
    <s v="SKU-0021"/>
    <n v="1"/>
    <n v="23.94"/>
    <n v="0.2"/>
    <n v="4.99"/>
    <x v="1"/>
    <x v="2"/>
    <s v="Small Business"/>
    <x v="0"/>
    <s v="CUST-1521"/>
    <s v="Smart Plug 2-Pack"/>
    <x v="0"/>
    <n v="13.98"/>
    <n v="23.94"/>
    <n v="23.94"/>
    <n v="4.7880000000000003"/>
    <n v="19.152000000000001"/>
    <n v="13.98"/>
    <n v="5.1720000000000006"/>
    <n v="19.152000000000001"/>
    <n v="5.1720000000000006"/>
  </r>
  <r>
    <s v="ORD-000942"/>
    <x v="274"/>
    <s v="SKU-0030"/>
    <n v="1"/>
    <n v="44.98"/>
    <n v="0.1"/>
    <n v="9.99"/>
    <x v="2"/>
    <x v="3"/>
    <s v="Corporate"/>
    <x v="0"/>
    <s v="CUST-1128"/>
    <s v="Workout Gloves"/>
    <x v="3"/>
    <n v="23.48"/>
    <n v="44.98"/>
    <n v="44.98"/>
    <n v="4.4980000000000002"/>
    <n v="40.481999999999999"/>
    <n v="23.48"/>
    <n v="17.001999999999999"/>
    <n v="40.481999999999999"/>
    <n v="17.001999999999999"/>
  </r>
  <r>
    <s v="ORD-001154"/>
    <x v="274"/>
    <s v="SKU-0041"/>
    <n v="2"/>
    <n v="76.3"/>
    <n v="0"/>
    <n v="4.99"/>
    <x v="1"/>
    <x v="2"/>
    <s v="Small Business"/>
    <x v="0"/>
    <s v="CUST-1473"/>
    <s v="Whiteboard Planner"/>
    <x v="4"/>
    <n v="33.700000000000003"/>
    <n v="76.3"/>
    <n v="152.6"/>
    <n v="0"/>
    <n v="152.6"/>
    <n v="67.400000000000006"/>
    <n v="85.199999999999989"/>
    <n v="152.6"/>
    <n v="85.199999999999989"/>
  </r>
  <r>
    <s v="ORD-001275"/>
    <x v="274"/>
    <s v="SKU-0027"/>
    <n v="1"/>
    <n v="33.65"/>
    <n v="0.1"/>
    <n v="0"/>
    <x v="2"/>
    <x v="2"/>
    <s v="Small Business"/>
    <x v="0"/>
    <s v="CUST-1258"/>
    <s v="Foam Roller"/>
    <x v="3"/>
    <n v="17.22"/>
    <n v="33.65"/>
    <n v="33.65"/>
    <n v="3.3650000000000002"/>
    <n v="30.284999999999997"/>
    <n v="17.22"/>
    <n v="13.064999999999998"/>
    <n v="30.284999999999997"/>
    <n v="13.064999999999998"/>
  </r>
  <r>
    <s v="ORD-001530"/>
    <x v="274"/>
    <s v="SKU-0052"/>
    <n v="4"/>
    <n v="33.19"/>
    <n v="0.1"/>
    <n v="9.99"/>
    <x v="2"/>
    <x v="4"/>
    <s v="Corporate"/>
    <x v="0"/>
    <s v="CUST-1489"/>
    <s v="Sunglasses"/>
    <x v="2"/>
    <n v="18.73"/>
    <n v="33.19"/>
    <n v="132.76"/>
    <n v="13.276"/>
    <n v="119.48399999999999"/>
    <n v="74.92"/>
    <n v="44.563999999999993"/>
    <n v="119.48399999999999"/>
    <n v="44.563999999999993"/>
  </r>
  <r>
    <s v="ORD-001778"/>
    <x v="274"/>
    <s v="SKU-0058"/>
    <n v="5"/>
    <n v="11.57"/>
    <n v="0"/>
    <n v="0"/>
    <x v="1"/>
    <x v="4"/>
    <s v="Corporate"/>
    <x v="0"/>
    <s v="CUST-1056"/>
    <s v="Card Wallet"/>
    <x v="2"/>
    <n v="6.42"/>
    <n v="11.57"/>
    <n v="57.85"/>
    <n v="0"/>
    <n v="57.85"/>
    <n v="32.1"/>
    <n v="25.75"/>
    <n v="57.85"/>
    <n v="25.75"/>
  </r>
  <r>
    <s v="ORD-000048"/>
    <x v="275"/>
    <s v="SKU-0050"/>
    <n v="4"/>
    <n v="39.19"/>
    <n v="0.15"/>
    <n v="0"/>
    <x v="2"/>
    <x v="4"/>
    <s v="Consumer"/>
    <x v="0"/>
    <s v="CUST-1452"/>
    <s v="Travel Backpack"/>
    <x v="2"/>
    <n v="18.54"/>
    <n v="39.19"/>
    <n v="156.76"/>
    <n v="23.513999999999999"/>
    <n v="133.24599999999998"/>
    <n v="74.16"/>
    <n v="59.085999999999984"/>
    <n v="133.24599999999998"/>
    <n v="59.085999999999984"/>
  </r>
  <r>
    <s v="ORD-000591"/>
    <x v="275"/>
    <s v="SKU-0026"/>
    <n v="3"/>
    <n v="41.81"/>
    <n v="0.15"/>
    <n v="9.99"/>
    <x v="0"/>
    <x v="3"/>
    <s v="Small Business"/>
    <x v="0"/>
    <s v="CUST-1164"/>
    <s v="Resistance Band Kit"/>
    <x v="3"/>
    <n v="22.64"/>
    <n v="41.81"/>
    <n v="125.43"/>
    <n v="18.814499999999999"/>
    <n v="106.61550000000001"/>
    <n v="67.92"/>
    <n v="38.69550000000001"/>
    <n v="106.61550000000001"/>
    <n v="38.69550000000001"/>
  </r>
  <r>
    <s v="ORD-000787"/>
    <x v="275"/>
    <s v="SKU-0056"/>
    <n v="4"/>
    <n v="77.760000000000005"/>
    <n v="0"/>
    <n v="9.99"/>
    <x v="1"/>
    <x v="3"/>
    <s v="Corporate"/>
    <x v="0"/>
    <s v="CUST-1345"/>
    <s v="Keychain Set"/>
    <x v="2"/>
    <n v="44.67"/>
    <n v="77.760000000000005"/>
    <n v="311.04000000000002"/>
    <n v="0"/>
    <n v="311.04000000000002"/>
    <n v="178.68"/>
    <n v="132.36000000000001"/>
    <n v="311.04000000000002"/>
    <n v="132.36000000000001"/>
  </r>
  <r>
    <s v="ORD-001007"/>
    <x v="275"/>
    <s v="SKU-0025"/>
    <n v="2"/>
    <n v="30.89"/>
    <n v="0"/>
    <n v="0"/>
    <x v="1"/>
    <x v="0"/>
    <s v="Consumer"/>
    <x v="0"/>
    <s v="CUST-1559"/>
    <s v="Yoga Mat"/>
    <x v="3"/>
    <n v="13.41"/>
    <n v="30.89"/>
    <n v="61.78"/>
    <n v="0"/>
    <n v="61.78"/>
    <n v="26.82"/>
    <n v="34.96"/>
    <n v="61.78"/>
    <n v="34.96"/>
  </r>
  <r>
    <s v="ORD-001576"/>
    <x v="275"/>
    <s v="SKU-0013"/>
    <n v="3"/>
    <n v="46.87"/>
    <n v="0.15"/>
    <n v="0"/>
    <x v="1"/>
    <x v="2"/>
    <s v="Corporate"/>
    <x v="0"/>
    <s v="CUST-1178"/>
    <s v="Wireless Earbuds"/>
    <x v="0"/>
    <n v="21.33"/>
    <n v="46.87"/>
    <n v="140.60999999999999"/>
    <n v="21.091499999999996"/>
    <n v="119.51849999999999"/>
    <n v="63.989999999999995"/>
    <n v="55.528499999999994"/>
    <n v="119.51849999999999"/>
    <n v="55.528499999999994"/>
  </r>
  <r>
    <s v="ORD-002004"/>
    <x v="275"/>
    <s v="SKU-0032"/>
    <n v="3"/>
    <n v="10.18"/>
    <n v="0"/>
    <n v="0"/>
    <x v="1"/>
    <x v="3"/>
    <s v="Corporate"/>
    <x v="1"/>
    <s v="CUST-1305"/>
    <s v="Kettlebell 15 lb"/>
    <x v="3"/>
    <n v="4.42"/>
    <n v="10.18"/>
    <n v="30.54"/>
    <n v="0"/>
    <n v="30.54"/>
    <n v="13.26"/>
    <n v="17.28"/>
    <n v="0"/>
    <n v="0"/>
  </r>
  <r>
    <s v="ORD-000014"/>
    <x v="276"/>
    <s v="SKU-0005"/>
    <n v="5"/>
    <n v="55.2"/>
    <n v="0.05"/>
    <n v="0"/>
    <x v="1"/>
    <x v="1"/>
    <s v="Small Business"/>
    <x v="1"/>
    <s v="CUST-1442"/>
    <s v="Glass Food Containers"/>
    <x v="1"/>
    <n v="25.85"/>
    <n v="55.2"/>
    <n v="276"/>
    <n v="13.8"/>
    <n v="262.2"/>
    <n v="129.25"/>
    <n v="132.94999999999999"/>
    <n v="0"/>
    <n v="0"/>
  </r>
  <r>
    <s v="ORD-000139"/>
    <x v="276"/>
    <s v="SKU-0025"/>
    <n v="2"/>
    <n v="30.89"/>
    <n v="0"/>
    <n v="6.99"/>
    <x v="1"/>
    <x v="2"/>
    <s v="Small Business"/>
    <x v="0"/>
    <s v="CUST-1237"/>
    <s v="Yoga Mat"/>
    <x v="3"/>
    <n v="13.41"/>
    <n v="30.89"/>
    <n v="61.78"/>
    <n v="0"/>
    <n v="61.78"/>
    <n v="26.82"/>
    <n v="34.96"/>
    <n v="61.78"/>
    <n v="34.96"/>
  </r>
  <r>
    <s v="ORD-000392"/>
    <x v="276"/>
    <s v="SKU-0036"/>
    <n v="3"/>
    <n v="56"/>
    <n v="0"/>
    <n v="0"/>
    <x v="0"/>
    <x v="0"/>
    <s v="Small Business"/>
    <x v="0"/>
    <s v="CUST-1093"/>
    <s v="Stretching Strap"/>
    <x v="3"/>
    <n v="37.14"/>
    <n v="56"/>
    <n v="168"/>
    <n v="0"/>
    <n v="168"/>
    <n v="111.42"/>
    <n v="56.58"/>
    <n v="168"/>
    <n v="56.58"/>
  </r>
  <r>
    <s v="ORD-000738"/>
    <x v="276"/>
    <s v="SKU-0003"/>
    <n v="1"/>
    <n v="11.23"/>
    <n v="0"/>
    <n v="4.99"/>
    <x v="0"/>
    <x v="0"/>
    <s v="Small Business"/>
    <x v="0"/>
    <s v="CUST-1264"/>
    <s v="Nonstick Skillet"/>
    <x v="1"/>
    <n v="6.46"/>
    <n v="11.23"/>
    <n v="11.23"/>
    <n v="0"/>
    <n v="11.23"/>
    <n v="6.46"/>
    <n v="4.7700000000000005"/>
    <n v="11.23"/>
    <n v="4.7700000000000005"/>
  </r>
  <r>
    <s v="ORD-001103"/>
    <x v="276"/>
    <s v="SKU-0032"/>
    <n v="4"/>
    <n v="10.18"/>
    <n v="0"/>
    <n v="6.99"/>
    <x v="0"/>
    <x v="3"/>
    <s v="Corporate"/>
    <x v="0"/>
    <s v="CUST-1083"/>
    <s v="Kettlebell 15 lb"/>
    <x v="3"/>
    <n v="4.42"/>
    <n v="10.18"/>
    <n v="40.72"/>
    <n v="0"/>
    <n v="40.72"/>
    <n v="17.68"/>
    <n v="23.04"/>
    <n v="40.72"/>
    <n v="23.04"/>
  </r>
  <r>
    <s v="ORD-001358"/>
    <x v="276"/>
    <s v="SKU-0016"/>
    <n v="1"/>
    <n v="17.66"/>
    <n v="0"/>
    <n v="0"/>
    <x v="1"/>
    <x v="3"/>
    <s v="Consumer"/>
    <x v="1"/>
    <s v="CUST-1038"/>
    <s v="Laptop Stand"/>
    <x v="0"/>
    <n v="11.93"/>
    <n v="17.66"/>
    <n v="17.66"/>
    <n v="0"/>
    <n v="17.66"/>
    <n v="11.93"/>
    <n v="5.73"/>
    <n v="0"/>
    <n v="0"/>
  </r>
  <r>
    <s v="ORD-002068"/>
    <x v="276"/>
    <s v="SKU-0043"/>
    <n v="2"/>
    <n v="39.21"/>
    <n v="0.05"/>
    <n v="0"/>
    <x v="0"/>
    <x v="2"/>
    <s v="Consumer"/>
    <x v="0"/>
    <s v="CUST-1409"/>
    <s v="Ergonomic Wrist Rest"/>
    <x v="4"/>
    <n v="19.66"/>
    <n v="39.21"/>
    <n v="78.42"/>
    <n v="3.9210000000000003"/>
    <n v="74.498999999999995"/>
    <n v="39.32"/>
    <n v="35.178999999999995"/>
    <n v="74.498999999999995"/>
    <n v="35.178999999999995"/>
  </r>
  <r>
    <s v="ORD-002079"/>
    <x v="276"/>
    <s v="SKU-0006"/>
    <n v="1"/>
    <n v="47.77"/>
    <n v="0"/>
    <n v="0"/>
    <x v="1"/>
    <x v="0"/>
    <s v="Small Business"/>
    <x v="0"/>
    <s v="CUST-1028"/>
    <s v="Kitchen Scale"/>
    <x v="1"/>
    <n v="21.34"/>
    <n v="47.77"/>
    <n v="47.77"/>
    <n v="0"/>
    <n v="47.77"/>
    <n v="21.34"/>
    <n v="26.430000000000003"/>
    <n v="47.77"/>
    <n v="26.430000000000003"/>
  </r>
  <r>
    <s v="ORD-002378"/>
    <x v="276"/>
    <s v="SKU-0018"/>
    <n v="1"/>
    <n v="18.5"/>
    <n v="0.05"/>
    <n v="0"/>
    <x v="1"/>
    <x v="4"/>
    <s v="Consumer"/>
    <x v="0"/>
    <s v="CUST-1427"/>
    <s v="Portable Power Bank"/>
    <x v="0"/>
    <n v="7.75"/>
    <n v="18.5"/>
    <n v="18.5"/>
    <n v="0.92500000000000004"/>
    <n v="17.574999999999999"/>
    <n v="7.75"/>
    <n v="9.8249999999999993"/>
    <n v="17.574999999999999"/>
    <n v="9.8249999999999993"/>
  </r>
  <r>
    <s v="ORD-000007"/>
    <x v="277"/>
    <s v="SKU-0038"/>
    <n v="4"/>
    <n v="100.1"/>
    <n v="0"/>
    <n v="0"/>
    <x v="0"/>
    <x v="3"/>
    <s v="Corporate"/>
    <x v="0"/>
    <s v="CUST-1539"/>
    <s v="Gel Pen Set"/>
    <x v="4"/>
    <n v="41.96"/>
    <n v="100.1"/>
    <n v="400.4"/>
    <n v="0"/>
    <n v="400.4"/>
    <n v="167.84"/>
    <n v="232.55999999999997"/>
    <n v="400.4"/>
    <n v="232.55999999999997"/>
  </r>
  <r>
    <s v="ORD-000132"/>
    <x v="277"/>
    <s v="SKU-0046"/>
    <n v="1"/>
    <n v="44.59"/>
    <n v="0.05"/>
    <n v="0"/>
    <x v="2"/>
    <x v="4"/>
    <s v="Small Business"/>
    <x v="0"/>
    <s v="CUST-1079"/>
    <s v="Desktop Calculator"/>
    <x v="4"/>
    <n v="19.489999999999998"/>
    <n v="44.59"/>
    <n v="44.59"/>
    <n v="2.2295000000000003"/>
    <n v="42.360500000000002"/>
    <n v="19.489999999999998"/>
    <n v="22.870500000000003"/>
    <n v="42.360500000000002"/>
    <n v="22.870500000000003"/>
  </r>
  <r>
    <s v="ORD-000381"/>
    <x v="277"/>
    <s v="SKU-0001"/>
    <n v="6"/>
    <n v="31.13"/>
    <n v="0.1"/>
    <n v="4.99"/>
    <x v="1"/>
    <x v="3"/>
    <s v="Consumer"/>
    <x v="0"/>
    <s v="CUST-1281"/>
    <s v="Ceramic Dinnerware Set"/>
    <x v="1"/>
    <n v="13.79"/>
    <n v="31.13"/>
    <n v="186.78"/>
    <n v="18.678000000000001"/>
    <n v="168.102"/>
    <n v="82.74"/>
    <n v="85.362000000000009"/>
    <n v="168.102"/>
    <n v="85.362000000000009"/>
  </r>
  <r>
    <s v="ORD-001719"/>
    <x v="277"/>
    <s v="SKU-0016"/>
    <n v="2"/>
    <n v="17.66"/>
    <n v="0.05"/>
    <n v="4.99"/>
    <x v="1"/>
    <x v="0"/>
    <s v="Small Business"/>
    <x v="0"/>
    <s v="CUST-1200"/>
    <s v="Laptop Stand"/>
    <x v="0"/>
    <n v="11.93"/>
    <n v="17.66"/>
    <n v="35.32"/>
    <n v="1.766"/>
    <n v="33.554000000000002"/>
    <n v="23.86"/>
    <n v="9.6940000000000026"/>
    <n v="33.554000000000002"/>
    <n v="9.6940000000000026"/>
  </r>
  <r>
    <s v="ORD-001738"/>
    <x v="277"/>
    <s v="SKU-0043"/>
    <n v="1"/>
    <n v="39.21"/>
    <n v="0"/>
    <n v="0"/>
    <x v="0"/>
    <x v="0"/>
    <s v="Corporate"/>
    <x v="0"/>
    <s v="CUST-1341"/>
    <s v="Ergonomic Wrist Rest"/>
    <x v="4"/>
    <n v="19.66"/>
    <n v="39.21"/>
    <n v="39.21"/>
    <n v="0"/>
    <n v="39.21"/>
    <n v="19.66"/>
    <n v="19.55"/>
    <n v="39.21"/>
    <n v="19.55"/>
  </r>
  <r>
    <s v="ORD-001800"/>
    <x v="277"/>
    <s v="SKU-0038"/>
    <n v="4"/>
    <n v="100.1"/>
    <n v="0"/>
    <n v="0"/>
    <x v="1"/>
    <x v="0"/>
    <s v="Corporate"/>
    <x v="0"/>
    <s v="CUST-1541"/>
    <s v="Gel Pen Set"/>
    <x v="4"/>
    <n v="41.96"/>
    <n v="100.1"/>
    <n v="400.4"/>
    <n v="0"/>
    <n v="400.4"/>
    <n v="167.84"/>
    <n v="232.55999999999997"/>
    <n v="400.4"/>
    <n v="232.55999999999997"/>
  </r>
  <r>
    <s v="ORD-001888"/>
    <x v="277"/>
    <s v="SKU-0009"/>
    <n v="3"/>
    <n v="79.31"/>
    <n v="0"/>
    <n v="6.99"/>
    <x v="1"/>
    <x v="2"/>
    <s v="Corporate"/>
    <x v="0"/>
    <s v="CUST-1542"/>
    <s v="Storage Bin Set"/>
    <x v="1"/>
    <n v="36.44"/>
    <n v="79.31"/>
    <n v="237.93"/>
    <n v="0"/>
    <n v="237.93"/>
    <n v="109.32"/>
    <n v="128.61000000000001"/>
    <n v="237.93"/>
    <n v="128.61000000000001"/>
  </r>
  <r>
    <s v="ORD-001978"/>
    <x v="277"/>
    <s v="SKU-0023"/>
    <n v="2"/>
    <n v="48.12"/>
    <n v="0"/>
    <n v="9.99"/>
    <x v="0"/>
    <x v="1"/>
    <s v="Corporate"/>
    <x v="0"/>
    <s v="CUST-1593"/>
    <s v="Mini Projector"/>
    <x v="0"/>
    <n v="23.26"/>
    <n v="48.12"/>
    <n v="96.24"/>
    <n v="0"/>
    <n v="96.24"/>
    <n v="46.52"/>
    <n v="49.719999999999992"/>
    <n v="96.24"/>
    <n v="49.719999999999992"/>
  </r>
  <r>
    <s v="ORD-002010"/>
    <x v="277"/>
    <s v="SKU-0057"/>
    <n v="1"/>
    <n v="60.42"/>
    <n v="0.05"/>
    <n v="6.99"/>
    <x v="2"/>
    <x v="0"/>
    <s v="Consumer"/>
    <x v="0"/>
    <s v="CUST-1320"/>
    <s v="Crossbody Bag"/>
    <x v="2"/>
    <n v="25.69"/>
    <n v="60.42"/>
    <n v="60.42"/>
    <n v="3.0210000000000004"/>
    <n v="57.399000000000001"/>
    <n v="25.69"/>
    <n v="31.709"/>
    <n v="57.399000000000001"/>
    <n v="31.709"/>
  </r>
  <r>
    <s v="ORD-002018"/>
    <x v="277"/>
    <s v="SKU-0041"/>
    <n v="2"/>
    <n v="76.3"/>
    <n v="0"/>
    <n v="0"/>
    <x v="1"/>
    <x v="1"/>
    <s v="Corporate"/>
    <x v="0"/>
    <s v="CUST-1011"/>
    <s v="Whiteboard Planner"/>
    <x v="4"/>
    <n v="33.700000000000003"/>
    <n v="76.3"/>
    <n v="152.6"/>
    <n v="0"/>
    <n v="152.6"/>
    <n v="67.400000000000006"/>
    <n v="85.199999999999989"/>
    <n v="152.6"/>
    <n v="85.199999999999989"/>
  </r>
  <r>
    <s v="ORD-002052"/>
    <x v="277"/>
    <s v="SKU-0057"/>
    <n v="2"/>
    <n v="60.42"/>
    <n v="0"/>
    <n v="0"/>
    <x v="1"/>
    <x v="0"/>
    <s v="Corporate"/>
    <x v="0"/>
    <s v="CUST-1264"/>
    <s v="Crossbody Bag"/>
    <x v="2"/>
    <n v="25.69"/>
    <n v="60.42"/>
    <n v="120.84"/>
    <n v="0"/>
    <n v="120.84"/>
    <n v="51.38"/>
    <n v="69.460000000000008"/>
    <n v="120.84"/>
    <n v="69.460000000000008"/>
  </r>
  <r>
    <s v="ORD-000123"/>
    <x v="278"/>
    <s v="SKU-0008"/>
    <n v="1"/>
    <n v="30.29"/>
    <n v="0.1"/>
    <n v="0"/>
    <x v="0"/>
    <x v="0"/>
    <s v="Corporate"/>
    <x v="0"/>
    <s v="CUST-1475"/>
    <s v="LED Desk Lamp"/>
    <x v="1"/>
    <n v="13.1"/>
    <n v="30.29"/>
    <n v="30.29"/>
    <n v="3.0289999999999999"/>
    <n v="27.260999999999999"/>
    <n v="13.1"/>
    <n v="14.161"/>
    <n v="27.260999999999999"/>
    <n v="14.161"/>
  </r>
  <r>
    <s v="ORD-000233"/>
    <x v="278"/>
    <s v="SKU-0018"/>
    <n v="3"/>
    <n v="18.5"/>
    <n v="0.05"/>
    <n v="0"/>
    <x v="2"/>
    <x v="2"/>
    <s v="Small Business"/>
    <x v="0"/>
    <s v="CUST-1341"/>
    <s v="Portable Power Bank"/>
    <x v="0"/>
    <n v="7.75"/>
    <n v="18.5"/>
    <n v="55.5"/>
    <n v="2.7750000000000004"/>
    <n v="52.725000000000001"/>
    <n v="23.25"/>
    <n v="29.475000000000001"/>
    <n v="52.725000000000001"/>
    <n v="29.475000000000001"/>
  </r>
  <r>
    <s v="ORD-000265"/>
    <x v="278"/>
    <s v="SKU-0046"/>
    <n v="1"/>
    <n v="44.59"/>
    <n v="0.05"/>
    <n v="9.99"/>
    <x v="0"/>
    <x v="4"/>
    <s v="Corporate"/>
    <x v="0"/>
    <s v="CUST-1127"/>
    <s v="Desktop Calculator"/>
    <x v="4"/>
    <n v="19.489999999999998"/>
    <n v="44.59"/>
    <n v="44.59"/>
    <n v="2.2295000000000003"/>
    <n v="42.360500000000002"/>
    <n v="19.489999999999998"/>
    <n v="22.870500000000003"/>
    <n v="42.360500000000002"/>
    <n v="22.870500000000003"/>
  </r>
  <r>
    <s v="ORD-000281"/>
    <x v="278"/>
    <s v="SKU-0031"/>
    <n v="2"/>
    <n v="74.72"/>
    <n v="0.05"/>
    <n v="6.99"/>
    <x v="1"/>
    <x v="0"/>
    <s v="Small Business"/>
    <x v="0"/>
    <s v="CUST-1550"/>
    <s v="Fitness Tracker Strap"/>
    <x v="3"/>
    <n v="36.28"/>
    <n v="74.72"/>
    <n v="149.44"/>
    <n v="7.4720000000000004"/>
    <n v="141.96799999999999"/>
    <n v="72.56"/>
    <n v="69.407999999999987"/>
    <n v="141.96799999999999"/>
    <n v="69.407999999999987"/>
  </r>
  <r>
    <s v="ORD-000391"/>
    <x v="278"/>
    <s v="SKU-0005"/>
    <n v="3"/>
    <n v="55.2"/>
    <n v="0"/>
    <n v="0"/>
    <x v="0"/>
    <x v="1"/>
    <s v="Corporate"/>
    <x v="0"/>
    <s v="CUST-1281"/>
    <s v="Glass Food Containers"/>
    <x v="1"/>
    <n v="25.85"/>
    <n v="55.2"/>
    <n v="165.60000000000002"/>
    <n v="0"/>
    <n v="165.60000000000002"/>
    <n v="77.550000000000011"/>
    <n v="88.050000000000011"/>
    <n v="165.60000000000002"/>
    <n v="88.050000000000011"/>
  </r>
  <r>
    <s v="ORD-000487"/>
    <x v="278"/>
    <s v="SKU-0051"/>
    <n v="2"/>
    <n v="50.46"/>
    <n v="0.05"/>
    <n v="4.99"/>
    <x v="1"/>
    <x v="3"/>
    <s v="Corporate"/>
    <x v="0"/>
    <s v="CUST-1596"/>
    <s v="Compact Umbrella"/>
    <x v="2"/>
    <n v="23.03"/>
    <n v="50.46"/>
    <n v="100.92"/>
    <n v="5.0460000000000003"/>
    <n v="95.873999999999995"/>
    <n v="46.06"/>
    <n v="49.813999999999993"/>
    <n v="95.873999999999995"/>
    <n v="49.813999999999993"/>
  </r>
  <r>
    <s v="ORD-000750"/>
    <x v="278"/>
    <s v="SKU-0012"/>
    <n v="2"/>
    <n v="81.14"/>
    <n v="0.05"/>
    <n v="6.99"/>
    <x v="0"/>
    <x v="4"/>
    <s v="Corporate"/>
    <x v="0"/>
    <s v="CUST-1108"/>
    <s v="Portable Blender"/>
    <x v="1"/>
    <n v="34.53"/>
    <n v="81.14"/>
    <n v="162.28"/>
    <n v="8.1140000000000008"/>
    <n v="154.166"/>
    <n v="69.06"/>
    <n v="85.105999999999995"/>
    <n v="154.166"/>
    <n v="85.105999999999995"/>
  </r>
  <r>
    <s v="ORD-001113"/>
    <x v="278"/>
    <s v="SKU-0016"/>
    <n v="2"/>
    <n v="17.66"/>
    <n v="0"/>
    <n v="4.99"/>
    <x v="2"/>
    <x v="0"/>
    <s v="Consumer"/>
    <x v="0"/>
    <s v="CUST-1154"/>
    <s v="Laptop Stand"/>
    <x v="0"/>
    <n v="11.93"/>
    <n v="17.66"/>
    <n v="35.32"/>
    <n v="0"/>
    <n v="35.32"/>
    <n v="23.86"/>
    <n v="11.46"/>
    <n v="35.32"/>
    <n v="11.46"/>
  </r>
  <r>
    <s v="ORD-001915"/>
    <x v="278"/>
    <s v="SKU-0039"/>
    <n v="5"/>
    <n v="12.74"/>
    <n v="0.15"/>
    <n v="4.99"/>
    <x v="2"/>
    <x v="2"/>
    <s v="Small Business"/>
    <x v="0"/>
    <s v="CUST-1422"/>
    <s v="Desk Organizer"/>
    <x v="4"/>
    <n v="5.81"/>
    <n v="12.74"/>
    <n v="63.7"/>
    <n v="9.5549999999999997"/>
    <n v="54.145000000000003"/>
    <n v="29.049999999999997"/>
    <n v="25.095000000000006"/>
    <n v="54.145000000000003"/>
    <n v="25.095000000000006"/>
  </r>
  <r>
    <s v="ORD-002141"/>
    <x v="278"/>
    <s v="SKU-0042"/>
    <n v="1"/>
    <n v="50.17"/>
    <n v="0"/>
    <n v="0"/>
    <x v="2"/>
    <x v="3"/>
    <s v="Corporate"/>
    <x v="0"/>
    <s v="CUST-1468"/>
    <s v="Document Folder Set"/>
    <x v="4"/>
    <n v="28.8"/>
    <n v="50.17"/>
    <n v="50.17"/>
    <n v="0"/>
    <n v="50.17"/>
    <n v="28.8"/>
    <n v="21.37"/>
    <n v="50.17"/>
    <n v="21.37"/>
  </r>
  <r>
    <s v="ORD-002467"/>
    <x v="278"/>
    <s v="SKU-0029"/>
    <n v="1"/>
    <n v="79.47"/>
    <n v="0"/>
    <n v="0"/>
    <x v="0"/>
    <x v="0"/>
    <s v="Corporate"/>
    <x v="0"/>
    <s v="CUST-1060"/>
    <s v="Adjustable Dumbbell"/>
    <x v="3"/>
    <n v="38"/>
    <n v="79.47"/>
    <n v="79.47"/>
    <n v="0"/>
    <n v="79.47"/>
    <n v="38"/>
    <n v="41.47"/>
    <n v="79.47"/>
    <n v="41.47"/>
  </r>
  <r>
    <s v="ORD-000226"/>
    <x v="279"/>
    <s v="SKU-0018"/>
    <n v="2"/>
    <n v="18.5"/>
    <n v="0"/>
    <n v="9.99"/>
    <x v="2"/>
    <x v="0"/>
    <s v="Small Business"/>
    <x v="0"/>
    <s v="CUST-1113"/>
    <s v="Portable Power Bank"/>
    <x v="0"/>
    <n v="7.75"/>
    <n v="18.5"/>
    <n v="37"/>
    <n v="0"/>
    <n v="37"/>
    <n v="15.5"/>
    <n v="21.5"/>
    <n v="37"/>
    <n v="21.5"/>
  </r>
  <r>
    <s v="ORD-000317"/>
    <x v="279"/>
    <s v="SKU-0002"/>
    <n v="4"/>
    <n v="73.180000000000007"/>
    <n v="0.15"/>
    <n v="0"/>
    <x v="0"/>
    <x v="2"/>
    <s v="Corporate"/>
    <x v="0"/>
    <s v="CUST-1140"/>
    <s v="Insulated Water Bottle"/>
    <x v="1"/>
    <n v="37"/>
    <n v="73.180000000000007"/>
    <n v="292.72000000000003"/>
    <n v="43.908000000000001"/>
    <n v="248.81200000000001"/>
    <n v="148"/>
    <n v="100.81200000000001"/>
    <n v="248.81200000000001"/>
    <n v="100.81200000000001"/>
  </r>
  <r>
    <s v="ORD-000333"/>
    <x v="279"/>
    <s v="SKU-0018"/>
    <n v="1"/>
    <n v="18.5"/>
    <n v="0.15"/>
    <n v="0"/>
    <x v="2"/>
    <x v="2"/>
    <s v="Consumer"/>
    <x v="0"/>
    <s v="CUST-1126"/>
    <s v="Portable Power Bank"/>
    <x v="0"/>
    <n v="7.75"/>
    <n v="18.5"/>
    <n v="18.5"/>
    <n v="2.7749999999999999"/>
    <n v="15.725"/>
    <n v="7.75"/>
    <n v="7.9749999999999996"/>
    <n v="15.725"/>
    <n v="7.9749999999999996"/>
  </r>
  <r>
    <s v="ORD-000741"/>
    <x v="279"/>
    <s v="SKU-0052"/>
    <n v="2"/>
    <n v="33.19"/>
    <n v="0"/>
    <n v="0"/>
    <x v="1"/>
    <x v="2"/>
    <s v="Consumer"/>
    <x v="0"/>
    <s v="CUST-1412"/>
    <s v="Sunglasses"/>
    <x v="2"/>
    <n v="18.73"/>
    <n v="33.19"/>
    <n v="66.38"/>
    <n v="0"/>
    <n v="66.38"/>
    <n v="37.46"/>
    <n v="28.919999999999995"/>
    <n v="66.38"/>
    <n v="28.919999999999995"/>
  </r>
  <r>
    <s v="ORD-001193"/>
    <x v="279"/>
    <s v="SKU-0047"/>
    <n v="3"/>
    <n v="36.47"/>
    <n v="0"/>
    <n v="0"/>
    <x v="2"/>
    <x v="3"/>
    <s v="Consumer"/>
    <x v="0"/>
    <s v="CUST-1202"/>
    <s v="Printer Paper Ream"/>
    <x v="4"/>
    <n v="21.05"/>
    <n v="36.47"/>
    <n v="109.41"/>
    <n v="0"/>
    <n v="109.41"/>
    <n v="63.150000000000006"/>
    <n v="46.259999999999991"/>
    <n v="109.41"/>
    <n v="46.259999999999991"/>
  </r>
  <r>
    <s v="ORD-002003"/>
    <x v="279"/>
    <s v="SKU-0025"/>
    <n v="8"/>
    <n v="30.89"/>
    <n v="0.05"/>
    <n v="4.99"/>
    <x v="0"/>
    <x v="2"/>
    <s v="Consumer"/>
    <x v="0"/>
    <s v="CUST-1578"/>
    <s v="Yoga Mat"/>
    <x v="3"/>
    <n v="13.41"/>
    <n v="30.89"/>
    <n v="247.12"/>
    <n v="12.356000000000002"/>
    <n v="234.76400000000001"/>
    <n v="107.28"/>
    <n v="127.48400000000001"/>
    <n v="234.76400000000001"/>
    <n v="127.48400000000001"/>
  </r>
  <r>
    <s v="ORD-002204"/>
    <x v="279"/>
    <s v="SKU-0006"/>
    <n v="3"/>
    <n v="47.77"/>
    <n v="0"/>
    <n v="0"/>
    <x v="2"/>
    <x v="0"/>
    <s v="Small Business"/>
    <x v="0"/>
    <s v="CUST-1139"/>
    <s v="Kitchen Scale"/>
    <x v="1"/>
    <n v="21.34"/>
    <n v="47.77"/>
    <n v="143.31"/>
    <n v="0"/>
    <n v="143.31"/>
    <n v="64.02"/>
    <n v="79.290000000000006"/>
    <n v="143.31"/>
    <n v="79.290000000000006"/>
  </r>
  <r>
    <s v="ORD-000279"/>
    <x v="280"/>
    <s v="SKU-0030"/>
    <n v="1"/>
    <n v="44.98"/>
    <n v="0.15"/>
    <n v="9.99"/>
    <x v="1"/>
    <x v="2"/>
    <s v="Consumer"/>
    <x v="1"/>
    <s v="CUST-1368"/>
    <s v="Workout Gloves"/>
    <x v="3"/>
    <n v="23.48"/>
    <n v="44.98"/>
    <n v="44.98"/>
    <n v="6.746999999999999"/>
    <n v="38.232999999999997"/>
    <n v="23.48"/>
    <n v="14.752999999999997"/>
    <n v="0"/>
    <n v="0"/>
  </r>
  <r>
    <s v="ORD-000466"/>
    <x v="280"/>
    <s v="SKU-0006"/>
    <n v="6"/>
    <n v="47.77"/>
    <n v="0.2"/>
    <n v="0"/>
    <x v="0"/>
    <x v="4"/>
    <s v="Consumer"/>
    <x v="0"/>
    <s v="CUST-1425"/>
    <s v="Kitchen Scale"/>
    <x v="1"/>
    <n v="21.34"/>
    <n v="47.77"/>
    <n v="286.62"/>
    <n v="57.324000000000005"/>
    <n v="229.29599999999999"/>
    <n v="128.04"/>
    <n v="101.256"/>
    <n v="229.29599999999999"/>
    <n v="101.256"/>
  </r>
  <r>
    <s v="ORD-000636"/>
    <x v="280"/>
    <s v="SKU-0042"/>
    <n v="1"/>
    <n v="50.17"/>
    <n v="0.1"/>
    <n v="0"/>
    <x v="1"/>
    <x v="2"/>
    <s v="Consumer"/>
    <x v="0"/>
    <s v="CUST-1354"/>
    <s v="Document Folder Set"/>
    <x v="4"/>
    <n v="28.8"/>
    <n v="50.17"/>
    <n v="50.17"/>
    <n v="5.0170000000000003"/>
    <n v="45.152999999999999"/>
    <n v="28.8"/>
    <n v="16.352999999999998"/>
    <n v="45.152999999999999"/>
    <n v="16.352999999999998"/>
  </r>
  <r>
    <s v="ORD-000711"/>
    <x v="280"/>
    <s v="SKU-0020"/>
    <n v="1"/>
    <n v="85.27"/>
    <n v="0"/>
    <n v="0"/>
    <x v="1"/>
    <x v="3"/>
    <s v="Small Business"/>
    <x v="0"/>
    <s v="CUST-1424"/>
    <s v="Mechanical Keyboard"/>
    <x v="0"/>
    <n v="43.46"/>
    <n v="85.27"/>
    <n v="85.27"/>
    <n v="0"/>
    <n v="85.27"/>
    <n v="43.46"/>
    <n v="41.809999999999995"/>
    <n v="85.27"/>
    <n v="41.809999999999995"/>
  </r>
  <r>
    <s v="ORD-001333"/>
    <x v="280"/>
    <s v="SKU-0036"/>
    <n v="4"/>
    <n v="56"/>
    <n v="0"/>
    <n v="0"/>
    <x v="1"/>
    <x v="0"/>
    <s v="Small Business"/>
    <x v="2"/>
    <s v="CUST-1389"/>
    <s v="Stretching Strap"/>
    <x v="3"/>
    <n v="37.14"/>
    <n v="56"/>
    <n v="224"/>
    <n v="0"/>
    <n v="224"/>
    <n v="148.56"/>
    <n v="75.44"/>
    <n v="0"/>
    <n v="0"/>
  </r>
  <r>
    <s v="ORD-001475"/>
    <x v="280"/>
    <s v="SKU-0037"/>
    <n v="2"/>
    <n v="25.18"/>
    <n v="0.05"/>
    <n v="9.99"/>
    <x v="2"/>
    <x v="4"/>
    <s v="Corporate"/>
    <x v="0"/>
    <s v="CUST-1100"/>
    <s v="Notebook 3-Pack"/>
    <x v="4"/>
    <n v="13.85"/>
    <n v="25.18"/>
    <n v="50.36"/>
    <n v="2.5180000000000002"/>
    <n v="47.841999999999999"/>
    <n v="27.7"/>
    <n v="20.141999999999999"/>
    <n v="47.841999999999999"/>
    <n v="20.141999999999999"/>
  </r>
  <r>
    <s v="ORD-001528"/>
    <x v="280"/>
    <s v="SKU-0013"/>
    <n v="8"/>
    <n v="46.87"/>
    <n v="0.05"/>
    <n v="0"/>
    <x v="2"/>
    <x v="4"/>
    <s v="Corporate"/>
    <x v="0"/>
    <s v="CUST-1296"/>
    <s v="Wireless Earbuds"/>
    <x v="0"/>
    <n v="21.33"/>
    <n v="46.87"/>
    <n v="374.96"/>
    <n v="18.748000000000001"/>
    <n v="356.21199999999999"/>
    <n v="170.64"/>
    <n v="185.572"/>
    <n v="356.21199999999999"/>
    <n v="185.572"/>
  </r>
  <r>
    <s v="ORD-001561"/>
    <x v="280"/>
    <s v="SKU-0040"/>
    <n v="1"/>
    <n v="30.05"/>
    <n v="0.05"/>
    <n v="6.99"/>
    <x v="0"/>
    <x v="1"/>
    <s v="Small Business"/>
    <x v="0"/>
    <s v="CUST-1343"/>
    <s v="Laptop Sleeve"/>
    <x v="4"/>
    <n v="17.329999999999998"/>
    <n v="30.05"/>
    <n v="30.05"/>
    <n v="1.5025000000000002"/>
    <n v="28.547499999999999"/>
    <n v="17.329999999999998"/>
    <n v="11.217500000000001"/>
    <n v="28.547499999999999"/>
    <n v="11.217500000000001"/>
  </r>
  <r>
    <s v="ORD-002221"/>
    <x v="280"/>
    <s v="SKU-0007"/>
    <n v="2"/>
    <n v="12.76"/>
    <n v="0"/>
    <n v="4.99"/>
    <x v="2"/>
    <x v="0"/>
    <s v="Small Business"/>
    <x v="1"/>
    <s v="CUST-1141"/>
    <s v="Cotton Bath Towels"/>
    <x v="1"/>
    <n v="7.24"/>
    <n v="12.76"/>
    <n v="25.52"/>
    <n v="0"/>
    <n v="25.52"/>
    <n v="14.48"/>
    <n v="11.04"/>
    <n v="0"/>
    <n v="0"/>
  </r>
  <r>
    <s v="ORD-002449"/>
    <x v="280"/>
    <s v="SKU-0059"/>
    <n v="1"/>
    <n v="31.55"/>
    <n v="0.1"/>
    <n v="0"/>
    <x v="2"/>
    <x v="4"/>
    <s v="Corporate"/>
    <x v="0"/>
    <s v="CUST-1536"/>
    <s v="Packing Cubes"/>
    <x v="2"/>
    <n v="18.04"/>
    <n v="31.55"/>
    <n v="31.55"/>
    <n v="3.1550000000000002"/>
    <n v="28.395"/>
    <n v="18.04"/>
    <n v="10.355"/>
    <n v="28.395"/>
    <n v="10.355"/>
  </r>
  <r>
    <s v="ORD-000244"/>
    <x v="281"/>
    <s v="SKU-0038"/>
    <n v="1"/>
    <n v="100.1"/>
    <n v="0.1"/>
    <n v="0"/>
    <x v="2"/>
    <x v="3"/>
    <s v="Small Business"/>
    <x v="1"/>
    <s v="CUST-1095"/>
    <s v="Gel Pen Set"/>
    <x v="4"/>
    <n v="41.96"/>
    <n v="100.1"/>
    <n v="100.1"/>
    <n v="10.01"/>
    <n v="90.089999999999989"/>
    <n v="41.96"/>
    <n v="48.129999999999988"/>
    <n v="0"/>
    <n v="0"/>
  </r>
  <r>
    <s v="ORD-000289"/>
    <x v="281"/>
    <s v="SKU-0007"/>
    <n v="1"/>
    <n v="12.76"/>
    <n v="0"/>
    <n v="0"/>
    <x v="0"/>
    <x v="4"/>
    <s v="Corporate"/>
    <x v="0"/>
    <s v="CUST-1146"/>
    <s v="Cotton Bath Towels"/>
    <x v="1"/>
    <n v="7.24"/>
    <n v="12.76"/>
    <n v="12.76"/>
    <n v="0"/>
    <n v="12.76"/>
    <n v="7.24"/>
    <n v="5.52"/>
    <n v="12.76"/>
    <n v="5.52"/>
  </r>
  <r>
    <s v="ORD-000351"/>
    <x v="281"/>
    <s v="SKU-0056"/>
    <n v="2"/>
    <n v="77.760000000000005"/>
    <n v="0.15"/>
    <n v="0"/>
    <x v="2"/>
    <x v="2"/>
    <s v="Corporate"/>
    <x v="0"/>
    <s v="CUST-1267"/>
    <s v="Keychain Set"/>
    <x v="2"/>
    <n v="44.67"/>
    <n v="77.760000000000005"/>
    <n v="155.52000000000001"/>
    <n v="23.327999999999999"/>
    <n v="132.19200000000001"/>
    <n v="89.34"/>
    <n v="42.852000000000004"/>
    <n v="132.19200000000001"/>
    <n v="42.852000000000004"/>
  </r>
  <r>
    <s v="ORD-000699"/>
    <x v="281"/>
    <s v="SKU-0020"/>
    <n v="1"/>
    <n v="85.27"/>
    <n v="0"/>
    <n v="0"/>
    <x v="2"/>
    <x v="0"/>
    <s v="Corporate"/>
    <x v="0"/>
    <s v="CUST-1400"/>
    <s v="Mechanical Keyboard"/>
    <x v="0"/>
    <n v="43.46"/>
    <n v="85.27"/>
    <n v="85.27"/>
    <n v="0"/>
    <n v="85.27"/>
    <n v="43.46"/>
    <n v="41.809999999999995"/>
    <n v="85.27"/>
    <n v="41.809999999999995"/>
  </r>
  <r>
    <s v="ORD-000812"/>
    <x v="281"/>
    <s v="SKU-0019"/>
    <n v="2"/>
    <n v="29.49"/>
    <n v="0.15"/>
    <n v="9.99"/>
    <x v="2"/>
    <x v="3"/>
    <s v="Corporate"/>
    <x v="0"/>
    <s v="CUST-1303"/>
    <s v="Webcam HD"/>
    <x v="0"/>
    <n v="13.03"/>
    <n v="29.49"/>
    <n v="58.98"/>
    <n v="8.8469999999999995"/>
    <n v="50.132999999999996"/>
    <n v="26.06"/>
    <n v="24.072999999999997"/>
    <n v="50.132999999999996"/>
    <n v="24.072999999999997"/>
  </r>
  <r>
    <s v="ORD-000972"/>
    <x v="281"/>
    <s v="SKU-0038"/>
    <n v="1"/>
    <n v="100.1"/>
    <n v="0.2"/>
    <n v="9.99"/>
    <x v="1"/>
    <x v="2"/>
    <s v="Small Business"/>
    <x v="0"/>
    <s v="CUST-1404"/>
    <s v="Gel Pen Set"/>
    <x v="4"/>
    <n v="41.96"/>
    <n v="100.1"/>
    <n v="100.1"/>
    <n v="20.02"/>
    <n v="80.08"/>
    <n v="41.96"/>
    <n v="38.119999999999997"/>
    <n v="80.08"/>
    <n v="38.119999999999997"/>
  </r>
  <r>
    <s v="ORD-001217"/>
    <x v="281"/>
    <s v="SKU-0050"/>
    <n v="5"/>
    <n v="39.19"/>
    <n v="0.1"/>
    <n v="0"/>
    <x v="1"/>
    <x v="1"/>
    <s v="Small Business"/>
    <x v="0"/>
    <s v="CUST-1423"/>
    <s v="Travel Backpack"/>
    <x v="2"/>
    <n v="18.54"/>
    <n v="39.19"/>
    <n v="195.95"/>
    <n v="19.594999999999999"/>
    <n v="176.35499999999999"/>
    <n v="92.699999999999989"/>
    <n v="83.655000000000001"/>
    <n v="176.35499999999999"/>
    <n v="83.655000000000001"/>
  </r>
  <r>
    <s v="ORD-001633"/>
    <x v="281"/>
    <s v="SKU-0050"/>
    <n v="8"/>
    <n v="39.19"/>
    <n v="0.1"/>
    <n v="0"/>
    <x v="1"/>
    <x v="0"/>
    <s v="Consumer"/>
    <x v="0"/>
    <s v="CUST-1097"/>
    <s v="Travel Backpack"/>
    <x v="2"/>
    <n v="18.54"/>
    <n v="39.19"/>
    <n v="313.52"/>
    <n v="31.352"/>
    <n v="282.16800000000001"/>
    <n v="148.32"/>
    <n v="133.84800000000001"/>
    <n v="282.16800000000001"/>
    <n v="133.84800000000001"/>
  </r>
  <r>
    <s v="ORD-001748"/>
    <x v="281"/>
    <s v="SKU-0056"/>
    <n v="3"/>
    <n v="77.760000000000005"/>
    <n v="0"/>
    <n v="9.99"/>
    <x v="0"/>
    <x v="4"/>
    <s v="Corporate"/>
    <x v="0"/>
    <s v="CUST-1211"/>
    <s v="Keychain Set"/>
    <x v="2"/>
    <n v="44.67"/>
    <n v="77.760000000000005"/>
    <n v="233.28000000000003"/>
    <n v="0"/>
    <n v="233.28000000000003"/>
    <n v="134.01"/>
    <n v="99.270000000000039"/>
    <n v="233.28000000000003"/>
    <n v="99.270000000000039"/>
  </r>
  <r>
    <s v="ORD-001928"/>
    <x v="281"/>
    <s v="SKU-0007"/>
    <n v="1"/>
    <n v="12.76"/>
    <n v="0"/>
    <n v="0"/>
    <x v="1"/>
    <x v="3"/>
    <s v="Small Business"/>
    <x v="0"/>
    <s v="CUST-1145"/>
    <s v="Cotton Bath Towels"/>
    <x v="1"/>
    <n v="7.24"/>
    <n v="12.76"/>
    <n v="12.76"/>
    <n v="0"/>
    <n v="12.76"/>
    <n v="7.24"/>
    <n v="5.52"/>
    <n v="12.76"/>
    <n v="5.52"/>
  </r>
  <r>
    <s v="ORD-000090"/>
    <x v="282"/>
    <s v="SKU-0032"/>
    <n v="2"/>
    <n v="10.18"/>
    <n v="0"/>
    <n v="4.99"/>
    <x v="0"/>
    <x v="3"/>
    <s v="Small Business"/>
    <x v="0"/>
    <s v="CUST-1279"/>
    <s v="Kettlebell 15 lb"/>
    <x v="3"/>
    <n v="4.42"/>
    <n v="10.18"/>
    <n v="20.36"/>
    <n v="0"/>
    <n v="20.36"/>
    <n v="8.84"/>
    <n v="11.52"/>
    <n v="20.36"/>
    <n v="11.52"/>
  </r>
  <r>
    <s v="ORD-000195"/>
    <x v="282"/>
    <s v="SKU-0033"/>
    <n v="1"/>
    <n v="72.08"/>
    <n v="0"/>
    <n v="0"/>
    <x v="2"/>
    <x v="3"/>
    <s v="Consumer"/>
    <x v="0"/>
    <s v="CUST-1121"/>
    <s v="Training Cone Set"/>
    <x v="3"/>
    <n v="45"/>
    <n v="72.08"/>
    <n v="72.08"/>
    <n v="0"/>
    <n v="72.08"/>
    <n v="45"/>
    <n v="27.08"/>
    <n v="72.08"/>
    <n v="27.08"/>
  </r>
  <r>
    <s v="ORD-000905"/>
    <x v="282"/>
    <s v="SKU-0005"/>
    <n v="3"/>
    <n v="55.2"/>
    <n v="0"/>
    <n v="0"/>
    <x v="1"/>
    <x v="1"/>
    <s v="Corporate"/>
    <x v="0"/>
    <s v="CUST-1239"/>
    <s v="Glass Food Containers"/>
    <x v="1"/>
    <n v="25.85"/>
    <n v="55.2"/>
    <n v="165.60000000000002"/>
    <n v="0"/>
    <n v="165.60000000000002"/>
    <n v="77.550000000000011"/>
    <n v="88.050000000000011"/>
    <n v="165.60000000000002"/>
    <n v="88.050000000000011"/>
  </r>
  <r>
    <s v="ORD-000925"/>
    <x v="282"/>
    <s v="SKU-0003"/>
    <n v="5"/>
    <n v="11.23"/>
    <n v="0"/>
    <n v="9.99"/>
    <x v="2"/>
    <x v="0"/>
    <s v="Consumer"/>
    <x v="0"/>
    <s v="CUST-1578"/>
    <s v="Nonstick Skillet"/>
    <x v="1"/>
    <n v="6.46"/>
    <n v="11.23"/>
    <n v="56.150000000000006"/>
    <n v="0"/>
    <n v="56.150000000000006"/>
    <n v="32.299999999999997"/>
    <n v="23.850000000000009"/>
    <n v="56.150000000000006"/>
    <n v="23.850000000000009"/>
  </r>
  <r>
    <s v="ORD-001366"/>
    <x v="282"/>
    <s v="SKU-0018"/>
    <n v="2"/>
    <n v="18.5"/>
    <n v="0.1"/>
    <n v="0"/>
    <x v="1"/>
    <x v="1"/>
    <s v="Small Business"/>
    <x v="0"/>
    <s v="CUST-1034"/>
    <s v="Portable Power Bank"/>
    <x v="0"/>
    <n v="7.75"/>
    <n v="18.5"/>
    <n v="37"/>
    <n v="3.7"/>
    <n v="33.299999999999997"/>
    <n v="15.5"/>
    <n v="17.799999999999997"/>
    <n v="33.299999999999997"/>
    <n v="17.799999999999997"/>
  </r>
  <r>
    <s v="ORD-001718"/>
    <x v="282"/>
    <s v="SKU-0002"/>
    <n v="1"/>
    <n v="73.180000000000007"/>
    <n v="0"/>
    <n v="0"/>
    <x v="2"/>
    <x v="1"/>
    <s v="Corporate"/>
    <x v="0"/>
    <s v="CUST-1438"/>
    <s v="Insulated Water Bottle"/>
    <x v="1"/>
    <n v="37"/>
    <n v="73.180000000000007"/>
    <n v="73.180000000000007"/>
    <n v="0"/>
    <n v="73.180000000000007"/>
    <n v="37"/>
    <n v="36.180000000000007"/>
    <n v="73.180000000000007"/>
    <n v="36.180000000000007"/>
  </r>
  <r>
    <s v="ORD-001831"/>
    <x v="282"/>
    <s v="SKU-0020"/>
    <n v="8"/>
    <n v="85.27"/>
    <n v="0"/>
    <n v="4.99"/>
    <x v="0"/>
    <x v="3"/>
    <s v="Corporate"/>
    <x v="0"/>
    <s v="CUST-1236"/>
    <s v="Mechanical Keyboard"/>
    <x v="0"/>
    <n v="43.46"/>
    <n v="85.27"/>
    <n v="682.16"/>
    <n v="0"/>
    <n v="682.16"/>
    <n v="347.68"/>
    <n v="334.47999999999996"/>
    <n v="682.16"/>
    <n v="334.47999999999996"/>
  </r>
  <r>
    <s v="ORD-001988"/>
    <x v="282"/>
    <s v="SKU-0053"/>
    <n v="6"/>
    <n v="80.63"/>
    <n v="0.1"/>
    <n v="0"/>
    <x v="0"/>
    <x v="4"/>
    <s v="Small Business"/>
    <x v="0"/>
    <s v="CUST-1055"/>
    <s v="Reusable Lunch Bag"/>
    <x v="2"/>
    <n v="44.56"/>
    <n v="80.63"/>
    <n v="483.78"/>
    <n v="48.378"/>
    <n v="435.40199999999999"/>
    <n v="267.36"/>
    <n v="168.04199999999997"/>
    <n v="435.40199999999999"/>
    <n v="168.04199999999997"/>
  </r>
  <r>
    <s v="ORD-000599"/>
    <x v="283"/>
    <s v="SKU-0030"/>
    <n v="3"/>
    <n v="44.98"/>
    <n v="0.05"/>
    <n v="4.99"/>
    <x v="1"/>
    <x v="0"/>
    <s v="Consumer"/>
    <x v="0"/>
    <s v="CUST-1296"/>
    <s v="Workout Gloves"/>
    <x v="3"/>
    <n v="23.48"/>
    <n v="44.98"/>
    <n v="134.94"/>
    <n v="6.7469999999999999"/>
    <n v="128.19299999999998"/>
    <n v="70.44"/>
    <n v="57.752999999999986"/>
    <n v="128.19299999999998"/>
    <n v="57.752999999999986"/>
  </r>
  <r>
    <s v="ORD-000757"/>
    <x v="283"/>
    <s v="SKU-0003"/>
    <n v="5"/>
    <n v="11.23"/>
    <n v="0.2"/>
    <n v="4.99"/>
    <x v="0"/>
    <x v="0"/>
    <s v="Consumer"/>
    <x v="0"/>
    <s v="CUST-1097"/>
    <s v="Nonstick Skillet"/>
    <x v="1"/>
    <n v="6.46"/>
    <n v="11.23"/>
    <n v="56.150000000000006"/>
    <n v="11.230000000000002"/>
    <n v="44.92"/>
    <n v="32.299999999999997"/>
    <n v="12.620000000000005"/>
    <n v="44.92"/>
    <n v="12.620000000000005"/>
  </r>
  <r>
    <s v="ORD-000810"/>
    <x v="283"/>
    <s v="SKU-0014"/>
    <n v="1"/>
    <n v="74.41"/>
    <n v="0"/>
    <n v="0"/>
    <x v="2"/>
    <x v="2"/>
    <s v="Corporate"/>
    <x v="0"/>
    <s v="CUST-1071"/>
    <s v="USB-C Charging Cable"/>
    <x v="0"/>
    <n v="33.549999999999997"/>
    <n v="74.41"/>
    <n v="74.41"/>
    <n v="0"/>
    <n v="74.41"/>
    <n v="33.549999999999997"/>
    <n v="40.86"/>
    <n v="74.41"/>
    <n v="40.86"/>
  </r>
  <r>
    <s v="ORD-001494"/>
    <x v="283"/>
    <s v="SKU-0049"/>
    <n v="2"/>
    <n v="93.35"/>
    <n v="0.05"/>
    <n v="6.99"/>
    <x v="2"/>
    <x v="0"/>
    <s v="Small Business"/>
    <x v="0"/>
    <s v="CUST-1459"/>
    <s v="Canvas Tote Bag"/>
    <x v="2"/>
    <n v="39.76"/>
    <n v="93.35"/>
    <n v="186.7"/>
    <n v="9.3349999999999991"/>
    <n v="177.36499999999998"/>
    <n v="79.52"/>
    <n v="97.844999999999985"/>
    <n v="177.36499999999998"/>
    <n v="97.844999999999985"/>
  </r>
  <r>
    <s v="ORD-001665"/>
    <x v="283"/>
    <s v="SKU-0011"/>
    <n v="2"/>
    <n v="49.34"/>
    <n v="0.1"/>
    <n v="9.99"/>
    <x v="0"/>
    <x v="4"/>
    <s v="Small Business"/>
    <x v="0"/>
    <s v="CUST-1145"/>
    <s v="French Press"/>
    <x v="1"/>
    <n v="24.06"/>
    <n v="49.34"/>
    <n v="98.68"/>
    <n v="9.8680000000000021"/>
    <n v="88.812000000000012"/>
    <n v="48.12"/>
    <n v="40.692000000000014"/>
    <n v="88.812000000000012"/>
    <n v="40.692000000000014"/>
  </r>
  <r>
    <s v="ORD-002036"/>
    <x v="283"/>
    <s v="SKU-0029"/>
    <n v="8"/>
    <n v="79.47"/>
    <n v="0"/>
    <n v="0"/>
    <x v="0"/>
    <x v="1"/>
    <s v="Consumer"/>
    <x v="0"/>
    <s v="CUST-1060"/>
    <s v="Adjustable Dumbbell"/>
    <x v="3"/>
    <n v="38"/>
    <n v="79.47"/>
    <n v="635.76"/>
    <n v="0"/>
    <n v="635.76"/>
    <n v="304"/>
    <n v="331.76"/>
    <n v="635.76"/>
    <n v="331.76"/>
  </r>
  <r>
    <s v="ORD-002196"/>
    <x v="283"/>
    <s v="SKU-0025"/>
    <n v="1"/>
    <n v="30.89"/>
    <n v="0"/>
    <n v="9.99"/>
    <x v="2"/>
    <x v="1"/>
    <s v="Small Business"/>
    <x v="0"/>
    <s v="CUST-1261"/>
    <s v="Yoga Mat"/>
    <x v="3"/>
    <n v="13.41"/>
    <n v="30.89"/>
    <n v="30.89"/>
    <n v="0"/>
    <n v="30.89"/>
    <n v="13.41"/>
    <n v="17.48"/>
    <n v="30.89"/>
    <n v="17.48"/>
  </r>
  <r>
    <s v="ORD-000788"/>
    <x v="284"/>
    <s v="SKU-0016"/>
    <n v="1"/>
    <n v="17.66"/>
    <n v="0"/>
    <n v="0"/>
    <x v="1"/>
    <x v="2"/>
    <s v="Corporate"/>
    <x v="1"/>
    <s v="CUST-1151"/>
    <s v="Laptop Stand"/>
    <x v="0"/>
    <n v="11.93"/>
    <n v="17.66"/>
    <n v="17.66"/>
    <n v="0"/>
    <n v="17.66"/>
    <n v="11.93"/>
    <n v="5.73"/>
    <n v="0"/>
    <n v="0"/>
  </r>
  <r>
    <s v="ORD-001386"/>
    <x v="284"/>
    <s v="SKU-0030"/>
    <n v="4"/>
    <n v="44.98"/>
    <n v="0"/>
    <n v="9.99"/>
    <x v="0"/>
    <x v="3"/>
    <s v="Consumer"/>
    <x v="0"/>
    <s v="CUST-1133"/>
    <s v="Workout Gloves"/>
    <x v="3"/>
    <n v="23.48"/>
    <n v="44.98"/>
    <n v="179.92"/>
    <n v="0"/>
    <n v="179.92"/>
    <n v="93.92"/>
    <n v="85.999999999999986"/>
    <n v="179.92"/>
    <n v="85.999999999999986"/>
  </r>
  <r>
    <s v="ORD-001736"/>
    <x v="284"/>
    <s v="SKU-0022"/>
    <n v="1"/>
    <n v="32.130000000000003"/>
    <n v="0"/>
    <n v="0"/>
    <x v="0"/>
    <x v="3"/>
    <s v="Small Business"/>
    <x v="1"/>
    <s v="CUST-1453"/>
    <s v="USB-C Hub"/>
    <x v="0"/>
    <n v="21.59"/>
    <n v="32.130000000000003"/>
    <n v="32.130000000000003"/>
    <n v="0"/>
    <n v="32.130000000000003"/>
    <n v="21.59"/>
    <n v="10.540000000000003"/>
    <n v="0"/>
    <n v="0"/>
  </r>
  <r>
    <s v="ORD-001825"/>
    <x v="284"/>
    <s v="SKU-0009"/>
    <n v="3"/>
    <n v="79.31"/>
    <n v="0"/>
    <n v="4.99"/>
    <x v="2"/>
    <x v="1"/>
    <s v="Corporate"/>
    <x v="1"/>
    <s v="CUST-1442"/>
    <s v="Storage Bin Set"/>
    <x v="1"/>
    <n v="36.44"/>
    <n v="79.31"/>
    <n v="237.93"/>
    <n v="0"/>
    <n v="237.93"/>
    <n v="109.32"/>
    <n v="128.61000000000001"/>
    <n v="0"/>
    <n v="0"/>
  </r>
  <r>
    <s v="ORD-000682"/>
    <x v="285"/>
    <s v="SKU-0041"/>
    <n v="1"/>
    <n v="76.3"/>
    <n v="0.2"/>
    <n v="4.99"/>
    <x v="2"/>
    <x v="2"/>
    <s v="Small Business"/>
    <x v="1"/>
    <s v="CUST-1413"/>
    <s v="Whiteboard Planner"/>
    <x v="4"/>
    <n v="33.700000000000003"/>
    <n v="76.3"/>
    <n v="76.3"/>
    <n v="15.26"/>
    <n v="61.04"/>
    <n v="33.700000000000003"/>
    <n v="27.339999999999996"/>
    <n v="0"/>
    <n v="0"/>
  </r>
  <r>
    <s v="ORD-001259"/>
    <x v="285"/>
    <s v="SKU-0020"/>
    <n v="1"/>
    <n v="85.27"/>
    <n v="0"/>
    <n v="4.99"/>
    <x v="1"/>
    <x v="2"/>
    <s v="Small Business"/>
    <x v="0"/>
    <s v="CUST-1131"/>
    <s v="Mechanical Keyboard"/>
    <x v="0"/>
    <n v="43.46"/>
    <n v="85.27"/>
    <n v="85.27"/>
    <n v="0"/>
    <n v="85.27"/>
    <n v="43.46"/>
    <n v="41.809999999999995"/>
    <n v="85.27"/>
    <n v="41.809999999999995"/>
  </r>
  <r>
    <s v="ORD-001392"/>
    <x v="285"/>
    <s v="SKU-0012"/>
    <n v="3"/>
    <n v="81.14"/>
    <n v="0"/>
    <n v="0"/>
    <x v="2"/>
    <x v="3"/>
    <s v="Corporate"/>
    <x v="0"/>
    <s v="CUST-1329"/>
    <s v="Portable Blender"/>
    <x v="1"/>
    <n v="34.53"/>
    <n v="81.14"/>
    <n v="243.42000000000002"/>
    <n v="0"/>
    <n v="243.42000000000002"/>
    <n v="103.59"/>
    <n v="139.83000000000001"/>
    <n v="243.42000000000002"/>
    <n v="139.83000000000001"/>
  </r>
  <r>
    <s v="ORD-001614"/>
    <x v="285"/>
    <s v="SKU-0003"/>
    <n v="6"/>
    <n v="11.23"/>
    <n v="0"/>
    <n v="4.99"/>
    <x v="1"/>
    <x v="4"/>
    <s v="Small Business"/>
    <x v="0"/>
    <s v="CUST-1312"/>
    <s v="Nonstick Skillet"/>
    <x v="1"/>
    <n v="6.46"/>
    <n v="11.23"/>
    <n v="67.38"/>
    <n v="0"/>
    <n v="67.38"/>
    <n v="38.76"/>
    <n v="28.619999999999997"/>
    <n v="67.38"/>
    <n v="28.619999999999997"/>
  </r>
  <r>
    <s v="ORD-000124"/>
    <x v="286"/>
    <s v="SKU-0012"/>
    <n v="1"/>
    <n v="81.14"/>
    <n v="0"/>
    <n v="0"/>
    <x v="0"/>
    <x v="2"/>
    <s v="Corporate"/>
    <x v="0"/>
    <s v="CUST-1033"/>
    <s v="Portable Blender"/>
    <x v="1"/>
    <n v="34.53"/>
    <n v="81.14"/>
    <n v="81.14"/>
    <n v="0"/>
    <n v="81.14"/>
    <n v="34.53"/>
    <n v="46.61"/>
    <n v="81.14"/>
    <n v="46.61"/>
  </r>
  <r>
    <s v="ORD-000349"/>
    <x v="286"/>
    <s v="SKU-0037"/>
    <n v="3"/>
    <n v="25.18"/>
    <n v="0"/>
    <n v="6.99"/>
    <x v="0"/>
    <x v="3"/>
    <s v="Corporate"/>
    <x v="0"/>
    <s v="CUST-1330"/>
    <s v="Notebook 3-Pack"/>
    <x v="4"/>
    <n v="13.85"/>
    <n v="25.18"/>
    <n v="75.539999999999992"/>
    <n v="0"/>
    <n v="75.539999999999992"/>
    <n v="41.55"/>
    <n v="33.989999999999995"/>
    <n v="75.539999999999992"/>
    <n v="33.989999999999995"/>
  </r>
  <r>
    <s v="ORD-000521"/>
    <x v="286"/>
    <s v="SKU-0011"/>
    <n v="4"/>
    <n v="49.34"/>
    <n v="0"/>
    <n v="0"/>
    <x v="1"/>
    <x v="4"/>
    <s v="Consumer"/>
    <x v="0"/>
    <s v="CUST-1234"/>
    <s v="French Press"/>
    <x v="1"/>
    <n v="24.06"/>
    <n v="49.34"/>
    <n v="197.36"/>
    <n v="0"/>
    <n v="197.36"/>
    <n v="96.24"/>
    <n v="101.12000000000002"/>
    <n v="197.36"/>
    <n v="101.12000000000002"/>
  </r>
  <r>
    <s v="ORD-000897"/>
    <x v="286"/>
    <s v="SKU-0057"/>
    <n v="1"/>
    <n v="60.42"/>
    <n v="0"/>
    <n v="0"/>
    <x v="0"/>
    <x v="2"/>
    <s v="Corporate"/>
    <x v="0"/>
    <s v="CUST-1187"/>
    <s v="Crossbody Bag"/>
    <x v="2"/>
    <n v="25.69"/>
    <n v="60.42"/>
    <n v="60.42"/>
    <n v="0"/>
    <n v="60.42"/>
    <n v="25.69"/>
    <n v="34.730000000000004"/>
    <n v="60.42"/>
    <n v="34.730000000000004"/>
  </r>
  <r>
    <s v="ORD-001301"/>
    <x v="286"/>
    <s v="SKU-0053"/>
    <n v="3"/>
    <n v="80.63"/>
    <n v="0.1"/>
    <n v="0"/>
    <x v="0"/>
    <x v="4"/>
    <s v="Corporate"/>
    <x v="0"/>
    <s v="CUST-1036"/>
    <s v="Reusable Lunch Bag"/>
    <x v="2"/>
    <n v="44.56"/>
    <n v="80.63"/>
    <n v="241.89"/>
    <n v="24.189"/>
    <n v="217.70099999999999"/>
    <n v="133.68"/>
    <n v="84.020999999999987"/>
    <n v="217.70099999999999"/>
    <n v="84.020999999999987"/>
  </r>
  <r>
    <s v="ORD-002398"/>
    <x v="286"/>
    <s v="SKU-0049"/>
    <n v="1"/>
    <n v="93.35"/>
    <n v="0"/>
    <n v="9.99"/>
    <x v="0"/>
    <x v="4"/>
    <s v="Corporate"/>
    <x v="0"/>
    <s v="CUST-1427"/>
    <s v="Canvas Tote Bag"/>
    <x v="2"/>
    <n v="39.76"/>
    <n v="93.35"/>
    <n v="93.35"/>
    <n v="0"/>
    <n v="93.35"/>
    <n v="39.76"/>
    <n v="53.589999999999996"/>
    <n v="93.35"/>
    <n v="53.589999999999996"/>
  </r>
  <r>
    <s v="ORD-002497"/>
    <x v="286"/>
    <s v="SKU-0045"/>
    <n v="1"/>
    <n v="24.86"/>
    <n v="0.1"/>
    <n v="0"/>
    <x v="0"/>
    <x v="1"/>
    <s v="Consumer"/>
    <x v="0"/>
    <s v="CUST-1514"/>
    <s v="Sticky Note Bundle"/>
    <x v="4"/>
    <n v="16.329999999999998"/>
    <n v="24.86"/>
    <n v="24.86"/>
    <n v="2.4860000000000002"/>
    <n v="22.373999999999999"/>
    <n v="16.329999999999998"/>
    <n v="6.0440000000000005"/>
    <n v="22.373999999999999"/>
    <n v="6.0440000000000005"/>
  </r>
  <r>
    <s v="ORD-000127"/>
    <x v="287"/>
    <s v="SKU-0017"/>
    <n v="1"/>
    <n v="47.38"/>
    <n v="0.15"/>
    <n v="4.99"/>
    <x v="2"/>
    <x v="3"/>
    <s v="Corporate"/>
    <x v="0"/>
    <s v="CUST-1579"/>
    <s v="Wireless Mouse"/>
    <x v="0"/>
    <n v="31.21"/>
    <n v="47.38"/>
    <n v="47.38"/>
    <n v="7.1070000000000002"/>
    <n v="40.273000000000003"/>
    <n v="31.21"/>
    <n v="9.0630000000000024"/>
    <n v="40.273000000000003"/>
    <n v="9.0630000000000024"/>
  </r>
  <r>
    <s v="ORD-000416"/>
    <x v="287"/>
    <s v="SKU-0029"/>
    <n v="2"/>
    <n v="79.47"/>
    <n v="0.1"/>
    <n v="6.99"/>
    <x v="1"/>
    <x v="3"/>
    <s v="Corporate"/>
    <x v="1"/>
    <s v="CUST-1083"/>
    <s v="Adjustable Dumbbell"/>
    <x v="3"/>
    <n v="38"/>
    <n v="79.47"/>
    <n v="158.94"/>
    <n v="15.894"/>
    <n v="143.04599999999999"/>
    <n v="76"/>
    <n v="67.045999999999992"/>
    <n v="0"/>
    <n v="0"/>
  </r>
  <r>
    <s v="ORD-000734"/>
    <x v="287"/>
    <s v="SKU-0016"/>
    <n v="5"/>
    <n v="17.66"/>
    <n v="0"/>
    <n v="9.99"/>
    <x v="0"/>
    <x v="1"/>
    <s v="Consumer"/>
    <x v="0"/>
    <s v="CUST-1116"/>
    <s v="Laptop Stand"/>
    <x v="0"/>
    <n v="11.93"/>
    <n v="17.66"/>
    <n v="88.3"/>
    <n v="0"/>
    <n v="88.3"/>
    <n v="59.65"/>
    <n v="28.65"/>
    <n v="88.3"/>
    <n v="28.65"/>
  </r>
  <r>
    <s v="ORD-000902"/>
    <x v="287"/>
    <s v="SKU-0051"/>
    <n v="4"/>
    <n v="50.46"/>
    <n v="0"/>
    <n v="9.99"/>
    <x v="2"/>
    <x v="0"/>
    <s v="Consumer"/>
    <x v="0"/>
    <s v="CUST-1329"/>
    <s v="Compact Umbrella"/>
    <x v="2"/>
    <n v="23.03"/>
    <n v="50.46"/>
    <n v="201.84"/>
    <n v="0"/>
    <n v="201.84"/>
    <n v="92.12"/>
    <n v="109.72"/>
    <n v="201.84"/>
    <n v="109.72"/>
  </r>
  <r>
    <s v="ORD-000908"/>
    <x v="287"/>
    <s v="SKU-0048"/>
    <n v="3"/>
    <n v="12.2"/>
    <n v="0"/>
    <n v="0"/>
    <x v="0"/>
    <x v="3"/>
    <s v="Small Business"/>
    <x v="0"/>
    <s v="CUST-1280"/>
    <s v="Index Card Pack"/>
    <x v="4"/>
    <n v="7.14"/>
    <n v="12.2"/>
    <n v="36.599999999999994"/>
    <n v="0"/>
    <n v="36.599999999999994"/>
    <n v="21.419999999999998"/>
    <n v="15.179999999999996"/>
    <n v="36.599999999999994"/>
    <n v="15.179999999999996"/>
  </r>
  <r>
    <s v="ORD-001065"/>
    <x v="287"/>
    <s v="SKU-0002"/>
    <n v="1"/>
    <n v="73.180000000000007"/>
    <n v="0.05"/>
    <n v="9.99"/>
    <x v="1"/>
    <x v="0"/>
    <s v="Corporate"/>
    <x v="0"/>
    <s v="CUST-1157"/>
    <s v="Insulated Water Bottle"/>
    <x v="1"/>
    <n v="37"/>
    <n v="73.180000000000007"/>
    <n v="73.180000000000007"/>
    <n v="3.6590000000000007"/>
    <n v="69.521000000000001"/>
    <n v="37"/>
    <n v="32.521000000000001"/>
    <n v="69.521000000000001"/>
    <n v="32.521000000000001"/>
  </r>
  <r>
    <s v="ORD-001377"/>
    <x v="287"/>
    <s v="SKU-0056"/>
    <n v="2"/>
    <n v="77.760000000000005"/>
    <n v="0"/>
    <n v="9.99"/>
    <x v="2"/>
    <x v="4"/>
    <s v="Corporate"/>
    <x v="0"/>
    <s v="CUST-1358"/>
    <s v="Keychain Set"/>
    <x v="2"/>
    <n v="44.67"/>
    <n v="77.760000000000005"/>
    <n v="155.52000000000001"/>
    <n v="0"/>
    <n v="155.52000000000001"/>
    <n v="89.34"/>
    <n v="66.180000000000007"/>
    <n v="155.52000000000001"/>
    <n v="66.180000000000007"/>
  </r>
  <r>
    <s v="ORD-001436"/>
    <x v="287"/>
    <s v="SKU-0044"/>
    <n v="1"/>
    <n v="63.29"/>
    <n v="0"/>
    <n v="6.99"/>
    <x v="0"/>
    <x v="2"/>
    <s v="Corporate"/>
    <x v="0"/>
    <s v="CUST-1030"/>
    <s v="Monitor Riser"/>
    <x v="4"/>
    <n v="41.46"/>
    <n v="63.29"/>
    <n v="63.29"/>
    <n v="0"/>
    <n v="63.29"/>
    <n v="41.46"/>
    <n v="21.83"/>
    <n v="63.29"/>
    <n v="21.83"/>
  </r>
  <r>
    <s v="ORD-001610"/>
    <x v="287"/>
    <s v="SKU-0008"/>
    <n v="1"/>
    <n v="30.29"/>
    <n v="0.05"/>
    <n v="0"/>
    <x v="0"/>
    <x v="4"/>
    <s v="Corporate"/>
    <x v="0"/>
    <s v="CUST-1542"/>
    <s v="LED Desk Lamp"/>
    <x v="1"/>
    <n v="13.1"/>
    <n v="30.29"/>
    <n v="30.29"/>
    <n v="1.5145"/>
    <n v="28.775500000000001"/>
    <n v="13.1"/>
    <n v="15.675500000000001"/>
    <n v="28.775500000000001"/>
    <n v="15.675500000000001"/>
  </r>
  <r>
    <s v="ORD-001727"/>
    <x v="287"/>
    <s v="SKU-0054"/>
    <n v="2"/>
    <n v="72.45"/>
    <n v="0"/>
    <n v="4.99"/>
    <x v="0"/>
    <x v="2"/>
    <s v="Consumer"/>
    <x v="1"/>
    <s v="CUST-1239"/>
    <s v="Travel Organizer"/>
    <x v="2"/>
    <n v="30.61"/>
    <n v="72.45"/>
    <n v="144.9"/>
    <n v="0"/>
    <n v="144.9"/>
    <n v="61.22"/>
    <n v="83.68"/>
    <n v="0"/>
    <n v="0"/>
  </r>
  <r>
    <s v="ORD-001958"/>
    <x v="287"/>
    <s v="SKU-0003"/>
    <n v="5"/>
    <n v="11.23"/>
    <n v="0"/>
    <n v="6.99"/>
    <x v="1"/>
    <x v="1"/>
    <s v="Small Business"/>
    <x v="0"/>
    <s v="CUST-1293"/>
    <s v="Nonstick Skillet"/>
    <x v="1"/>
    <n v="6.46"/>
    <n v="11.23"/>
    <n v="56.150000000000006"/>
    <n v="0"/>
    <n v="56.150000000000006"/>
    <n v="32.299999999999997"/>
    <n v="23.850000000000009"/>
    <n v="56.150000000000006"/>
    <n v="23.850000000000009"/>
  </r>
  <r>
    <s v="ORD-002443"/>
    <x v="287"/>
    <s v="SKU-0039"/>
    <n v="4"/>
    <n v="12.74"/>
    <n v="0"/>
    <n v="0"/>
    <x v="2"/>
    <x v="3"/>
    <s v="Small Business"/>
    <x v="0"/>
    <s v="CUST-1334"/>
    <s v="Desk Organizer"/>
    <x v="4"/>
    <n v="5.81"/>
    <n v="12.74"/>
    <n v="50.96"/>
    <n v="0"/>
    <n v="50.96"/>
    <n v="23.24"/>
    <n v="27.720000000000002"/>
    <n v="50.96"/>
    <n v="27.720000000000002"/>
  </r>
  <r>
    <s v="ORD-000101"/>
    <x v="288"/>
    <s v="SKU-0035"/>
    <n v="1"/>
    <n v="26.35"/>
    <n v="0"/>
    <n v="4.99"/>
    <x v="1"/>
    <x v="1"/>
    <s v="Small Business"/>
    <x v="0"/>
    <s v="CUST-1280"/>
    <s v="Massage Ball"/>
    <x v="3"/>
    <n v="13.28"/>
    <n v="26.35"/>
    <n v="26.35"/>
    <n v="0"/>
    <n v="26.35"/>
    <n v="13.28"/>
    <n v="13.070000000000002"/>
    <n v="26.35"/>
    <n v="13.070000000000002"/>
  </r>
  <r>
    <s v="ORD-000319"/>
    <x v="288"/>
    <s v="SKU-0045"/>
    <n v="1"/>
    <n v="24.86"/>
    <n v="0.05"/>
    <n v="0"/>
    <x v="0"/>
    <x v="1"/>
    <s v="Consumer"/>
    <x v="0"/>
    <s v="CUST-1408"/>
    <s v="Sticky Note Bundle"/>
    <x v="4"/>
    <n v="16.329999999999998"/>
    <n v="24.86"/>
    <n v="24.86"/>
    <n v="1.2430000000000001"/>
    <n v="23.617000000000001"/>
    <n v="16.329999999999998"/>
    <n v="7.2870000000000026"/>
    <n v="23.617000000000001"/>
    <n v="7.2870000000000026"/>
  </r>
  <r>
    <s v="ORD-000321"/>
    <x v="288"/>
    <s v="SKU-0054"/>
    <n v="2"/>
    <n v="72.45"/>
    <n v="0"/>
    <n v="6.99"/>
    <x v="0"/>
    <x v="4"/>
    <s v="Corporate"/>
    <x v="0"/>
    <s v="CUST-1211"/>
    <s v="Travel Organizer"/>
    <x v="2"/>
    <n v="30.61"/>
    <n v="72.45"/>
    <n v="144.9"/>
    <n v="0"/>
    <n v="144.9"/>
    <n v="61.22"/>
    <n v="83.68"/>
    <n v="144.9"/>
    <n v="83.68"/>
  </r>
  <r>
    <s v="ORD-000654"/>
    <x v="288"/>
    <s v="SKU-0055"/>
    <n v="3"/>
    <n v="11.86"/>
    <n v="0"/>
    <n v="0"/>
    <x v="0"/>
    <x v="1"/>
    <s v="Corporate"/>
    <x v="0"/>
    <s v="CUST-1365"/>
    <s v="Phone Case"/>
    <x v="2"/>
    <n v="4.93"/>
    <n v="11.86"/>
    <n v="35.58"/>
    <n v="0"/>
    <n v="35.58"/>
    <n v="14.79"/>
    <n v="20.79"/>
    <n v="35.58"/>
    <n v="20.79"/>
  </r>
  <r>
    <s v="ORD-000827"/>
    <x v="288"/>
    <s v="SKU-0003"/>
    <n v="1"/>
    <n v="11.23"/>
    <n v="0"/>
    <n v="9.99"/>
    <x v="0"/>
    <x v="3"/>
    <s v="Corporate"/>
    <x v="0"/>
    <s v="CUST-1309"/>
    <s v="Nonstick Skillet"/>
    <x v="1"/>
    <n v="6.46"/>
    <n v="11.23"/>
    <n v="11.23"/>
    <n v="0"/>
    <n v="11.23"/>
    <n v="6.46"/>
    <n v="4.7700000000000005"/>
    <n v="11.23"/>
    <n v="4.7700000000000005"/>
  </r>
  <r>
    <s v="ORD-000853"/>
    <x v="288"/>
    <s v="SKU-0003"/>
    <n v="1"/>
    <n v="11.23"/>
    <n v="0"/>
    <n v="9.99"/>
    <x v="1"/>
    <x v="1"/>
    <s v="Corporate"/>
    <x v="0"/>
    <s v="CUST-1433"/>
    <s v="Nonstick Skillet"/>
    <x v="1"/>
    <n v="6.46"/>
    <n v="11.23"/>
    <n v="11.23"/>
    <n v="0"/>
    <n v="11.23"/>
    <n v="6.46"/>
    <n v="4.7700000000000005"/>
    <n v="11.23"/>
    <n v="4.7700000000000005"/>
  </r>
  <r>
    <s v="ORD-000893"/>
    <x v="288"/>
    <s v="SKU-0002"/>
    <n v="1"/>
    <n v="73.180000000000007"/>
    <n v="0.05"/>
    <n v="0"/>
    <x v="2"/>
    <x v="1"/>
    <s v="Consumer"/>
    <x v="0"/>
    <s v="CUST-1219"/>
    <s v="Insulated Water Bottle"/>
    <x v="1"/>
    <n v="37"/>
    <n v="73.180000000000007"/>
    <n v="73.180000000000007"/>
    <n v="3.6590000000000007"/>
    <n v="69.521000000000001"/>
    <n v="37"/>
    <n v="32.521000000000001"/>
    <n v="69.521000000000001"/>
    <n v="32.521000000000001"/>
  </r>
  <r>
    <s v="ORD-001239"/>
    <x v="288"/>
    <s v="SKU-0041"/>
    <n v="4"/>
    <n v="76.3"/>
    <n v="0"/>
    <n v="0"/>
    <x v="1"/>
    <x v="1"/>
    <s v="Consumer"/>
    <x v="2"/>
    <s v="CUST-1403"/>
    <s v="Whiteboard Planner"/>
    <x v="4"/>
    <n v="33.700000000000003"/>
    <n v="76.3"/>
    <n v="305.2"/>
    <n v="0"/>
    <n v="305.2"/>
    <n v="134.80000000000001"/>
    <n v="170.39999999999998"/>
    <n v="0"/>
    <n v="0"/>
  </r>
  <r>
    <s v="ORD-001839"/>
    <x v="288"/>
    <s v="SKU-0016"/>
    <n v="2"/>
    <n v="17.66"/>
    <n v="0.1"/>
    <n v="0"/>
    <x v="1"/>
    <x v="2"/>
    <s v="Small Business"/>
    <x v="0"/>
    <s v="CUST-1107"/>
    <s v="Laptop Stand"/>
    <x v="0"/>
    <n v="11.93"/>
    <n v="17.66"/>
    <n v="35.32"/>
    <n v="3.532"/>
    <n v="31.788"/>
    <n v="23.86"/>
    <n v="7.9280000000000008"/>
    <n v="31.788"/>
    <n v="7.9280000000000008"/>
  </r>
  <r>
    <s v="ORD-002129"/>
    <x v="288"/>
    <s v="SKU-0045"/>
    <n v="1"/>
    <n v="24.86"/>
    <n v="0"/>
    <n v="0"/>
    <x v="0"/>
    <x v="4"/>
    <s v="Corporate"/>
    <x v="0"/>
    <s v="CUST-1237"/>
    <s v="Sticky Note Bundle"/>
    <x v="4"/>
    <n v="16.329999999999998"/>
    <n v="24.86"/>
    <n v="24.86"/>
    <n v="0"/>
    <n v="24.86"/>
    <n v="16.329999999999998"/>
    <n v="8.5300000000000011"/>
    <n v="24.86"/>
    <n v="8.5300000000000011"/>
  </r>
  <r>
    <s v="ORD-002303"/>
    <x v="288"/>
    <s v="SKU-0056"/>
    <n v="2"/>
    <n v="77.760000000000005"/>
    <n v="0.05"/>
    <n v="0"/>
    <x v="0"/>
    <x v="3"/>
    <s v="Small Business"/>
    <x v="0"/>
    <s v="CUST-1597"/>
    <s v="Keychain Set"/>
    <x v="2"/>
    <n v="44.67"/>
    <n v="77.760000000000005"/>
    <n v="155.52000000000001"/>
    <n v="7.7760000000000007"/>
    <n v="147.744"/>
    <n v="89.34"/>
    <n v="58.403999999999996"/>
    <n v="147.744"/>
    <n v="58.403999999999996"/>
  </r>
  <r>
    <s v="ORD-000288"/>
    <x v="289"/>
    <s v="SKU-0050"/>
    <n v="5"/>
    <n v="39.19"/>
    <n v="0.05"/>
    <n v="6.99"/>
    <x v="1"/>
    <x v="2"/>
    <s v="Small Business"/>
    <x v="0"/>
    <s v="CUST-1405"/>
    <s v="Travel Backpack"/>
    <x v="2"/>
    <n v="18.54"/>
    <n v="39.19"/>
    <n v="195.95"/>
    <n v="9.7974999999999994"/>
    <n v="186.15249999999997"/>
    <n v="92.699999999999989"/>
    <n v="93.452499999999986"/>
    <n v="186.15249999999997"/>
    <n v="93.452499999999986"/>
  </r>
  <r>
    <s v="ORD-000314"/>
    <x v="289"/>
    <s v="SKU-0028"/>
    <n v="2"/>
    <n v="29.71"/>
    <n v="0"/>
    <n v="0"/>
    <x v="0"/>
    <x v="2"/>
    <s v="Consumer"/>
    <x v="0"/>
    <s v="CUST-1033"/>
    <s v="Jump Rope"/>
    <x v="3"/>
    <n v="17.55"/>
    <n v="29.71"/>
    <n v="59.42"/>
    <n v="0"/>
    <n v="59.42"/>
    <n v="35.1"/>
    <n v="24.32"/>
    <n v="59.42"/>
    <n v="24.32"/>
  </r>
  <r>
    <s v="ORD-002034"/>
    <x v="289"/>
    <s v="SKU-0028"/>
    <n v="1"/>
    <n v="29.71"/>
    <n v="0"/>
    <n v="9.99"/>
    <x v="1"/>
    <x v="2"/>
    <s v="Consumer"/>
    <x v="0"/>
    <s v="CUST-1347"/>
    <s v="Jump Rope"/>
    <x v="3"/>
    <n v="17.55"/>
    <n v="29.71"/>
    <n v="29.71"/>
    <n v="0"/>
    <n v="29.71"/>
    <n v="17.55"/>
    <n v="12.16"/>
    <n v="29.71"/>
    <n v="12.16"/>
  </r>
  <r>
    <s v="ORD-002189"/>
    <x v="289"/>
    <s v="SKU-0005"/>
    <n v="2"/>
    <n v="55.2"/>
    <n v="0.15"/>
    <n v="9.99"/>
    <x v="2"/>
    <x v="4"/>
    <s v="Small Business"/>
    <x v="0"/>
    <s v="CUST-1454"/>
    <s v="Glass Food Containers"/>
    <x v="1"/>
    <n v="25.85"/>
    <n v="55.2"/>
    <n v="110.4"/>
    <n v="16.559999999999999"/>
    <n v="93.84"/>
    <n v="51.7"/>
    <n v="42.14"/>
    <n v="93.84"/>
    <n v="42.14"/>
  </r>
  <r>
    <s v="ORD-002424"/>
    <x v="289"/>
    <s v="SKU-0056"/>
    <n v="4"/>
    <n v="77.760000000000005"/>
    <n v="0.15"/>
    <n v="9.99"/>
    <x v="1"/>
    <x v="1"/>
    <s v="Consumer"/>
    <x v="1"/>
    <s v="CUST-1401"/>
    <s v="Keychain Set"/>
    <x v="2"/>
    <n v="44.67"/>
    <n v="77.760000000000005"/>
    <n v="311.04000000000002"/>
    <n v="46.655999999999999"/>
    <n v="264.38400000000001"/>
    <n v="178.68"/>
    <n v="85.704000000000008"/>
    <n v="0"/>
    <n v="0"/>
  </r>
  <r>
    <s v="ORD-000064"/>
    <x v="290"/>
    <s v="SKU-0007"/>
    <n v="1"/>
    <n v="12.76"/>
    <n v="0"/>
    <n v="0"/>
    <x v="1"/>
    <x v="4"/>
    <s v="Corporate"/>
    <x v="0"/>
    <s v="CUST-1188"/>
    <s v="Cotton Bath Towels"/>
    <x v="1"/>
    <n v="7.24"/>
    <n v="12.76"/>
    <n v="12.76"/>
    <n v="0"/>
    <n v="12.76"/>
    <n v="7.24"/>
    <n v="5.52"/>
    <n v="12.76"/>
    <n v="5.52"/>
  </r>
  <r>
    <s v="ORD-000441"/>
    <x v="290"/>
    <s v="SKU-0052"/>
    <n v="8"/>
    <n v="33.19"/>
    <n v="0"/>
    <n v="4.99"/>
    <x v="0"/>
    <x v="2"/>
    <s v="Consumer"/>
    <x v="0"/>
    <s v="CUST-1464"/>
    <s v="Sunglasses"/>
    <x v="2"/>
    <n v="18.73"/>
    <n v="33.19"/>
    <n v="265.52"/>
    <n v="0"/>
    <n v="265.52"/>
    <n v="149.84"/>
    <n v="115.67999999999998"/>
    <n v="265.52"/>
    <n v="115.67999999999998"/>
  </r>
  <r>
    <s v="ORD-001213"/>
    <x v="290"/>
    <s v="SKU-0026"/>
    <n v="1"/>
    <n v="41.81"/>
    <n v="0"/>
    <n v="6.99"/>
    <x v="2"/>
    <x v="0"/>
    <s v="Small Business"/>
    <x v="0"/>
    <s v="CUST-1393"/>
    <s v="Resistance Band Kit"/>
    <x v="3"/>
    <n v="22.64"/>
    <n v="41.81"/>
    <n v="41.81"/>
    <n v="0"/>
    <n v="41.81"/>
    <n v="22.64"/>
    <n v="19.170000000000002"/>
    <n v="41.81"/>
    <n v="19.170000000000002"/>
  </r>
  <r>
    <s v="ORD-001517"/>
    <x v="290"/>
    <s v="SKU-0025"/>
    <n v="1"/>
    <n v="30.89"/>
    <n v="0"/>
    <n v="0"/>
    <x v="0"/>
    <x v="3"/>
    <s v="Consumer"/>
    <x v="0"/>
    <s v="CUST-1175"/>
    <s v="Yoga Mat"/>
    <x v="3"/>
    <n v="13.41"/>
    <n v="30.89"/>
    <n v="30.89"/>
    <n v="0"/>
    <n v="30.89"/>
    <n v="13.41"/>
    <n v="17.48"/>
    <n v="30.89"/>
    <n v="17.48"/>
  </r>
  <r>
    <s v="ORD-001938"/>
    <x v="290"/>
    <s v="SKU-0009"/>
    <n v="4"/>
    <n v="79.31"/>
    <n v="0"/>
    <n v="0"/>
    <x v="1"/>
    <x v="1"/>
    <s v="Small Business"/>
    <x v="2"/>
    <s v="CUST-1522"/>
    <s v="Storage Bin Set"/>
    <x v="1"/>
    <n v="36.44"/>
    <n v="79.31"/>
    <n v="317.24"/>
    <n v="0"/>
    <n v="317.24"/>
    <n v="145.76"/>
    <n v="171.48000000000002"/>
    <n v="0"/>
    <n v="0"/>
  </r>
  <r>
    <s v="ORD-002039"/>
    <x v="290"/>
    <s v="SKU-0046"/>
    <n v="1"/>
    <n v="44.59"/>
    <n v="0"/>
    <n v="9.99"/>
    <x v="2"/>
    <x v="3"/>
    <s v="Small Business"/>
    <x v="0"/>
    <s v="CUST-1522"/>
    <s v="Desktop Calculator"/>
    <x v="4"/>
    <n v="19.489999999999998"/>
    <n v="44.59"/>
    <n v="44.59"/>
    <n v="0"/>
    <n v="44.59"/>
    <n v="19.489999999999998"/>
    <n v="25.100000000000005"/>
    <n v="44.59"/>
    <n v="25.100000000000005"/>
  </r>
  <r>
    <s v="ORD-002192"/>
    <x v="290"/>
    <s v="SKU-0026"/>
    <n v="3"/>
    <n v="41.81"/>
    <n v="0.1"/>
    <n v="0"/>
    <x v="1"/>
    <x v="0"/>
    <s v="Consumer"/>
    <x v="0"/>
    <s v="CUST-1046"/>
    <s v="Resistance Band Kit"/>
    <x v="3"/>
    <n v="22.64"/>
    <n v="41.81"/>
    <n v="125.43"/>
    <n v="12.543000000000001"/>
    <n v="112.887"/>
    <n v="67.92"/>
    <n v="44.966999999999999"/>
    <n v="112.887"/>
    <n v="44.966999999999999"/>
  </r>
  <r>
    <s v="ORD-000627"/>
    <x v="291"/>
    <s v="SKU-0057"/>
    <n v="1"/>
    <n v="60.42"/>
    <n v="0"/>
    <n v="0"/>
    <x v="1"/>
    <x v="0"/>
    <s v="Consumer"/>
    <x v="1"/>
    <s v="CUST-1396"/>
    <s v="Crossbody Bag"/>
    <x v="2"/>
    <n v="25.69"/>
    <n v="60.42"/>
    <n v="60.42"/>
    <n v="0"/>
    <n v="60.42"/>
    <n v="25.69"/>
    <n v="34.730000000000004"/>
    <n v="0"/>
    <n v="0"/>
  </r>
  <r>
    <s v="ORD-000700"/>
    <x v="291"/>
    <s v="SKU-0040"/>
    <n v="2"/>
    <n v="30.05"/>
    <n v="0"/>
    <n v="0"/>
    <x v="1"/>
    <x v="4"/>
    <s v="Small Business"/>
    <x v="0"/>
    <s v="CUST-1171"/>
    <s v="Laptop Sleeve"/>
    <x v="4"/>
    <n v="17.329999999999998"/>
    <n v="30.05"/>
    <n v="60.1"/>
    <n v="0"/>
    <n v="60.1"/>
    <n v="34.659999999999997"/>
    <n v="25.440000000000005"/>
    <n v="60.1"/>
    <n v="25.440000000000005"/>
  </r>
  <r>
    <s v="ORD-000804"/>
    <x v="291"/>
    <s v="SKU-0049"/>
    <n v="4"/>
    <n v="93.35"/>
    <n v="0.05"/>
    <n v="9.99"/>
    <x v="0"/>
    <x v="2"/>
    <s v="Consumer"/>
    <x v="0"/>
    <s v="CUST-1392"/>
    <s v="Canvas Tote Bag"/>
    <x v="2"/>
    <n v="39.76"/>
    <n v="93.35"/>
    <n v="373.4"/>
    <n v="18.669999999999998"/>
    <n v="354.72999999999996"/>
    <n v="159.04"/>
    <n v="195.68999999999997"/>
    <n v="354.72999999999996"/>
    <n v="195.68999999999997"/>
  </r>
  <r>
    <s v="ORD-000886"/>
    <x v="291"/>
    <s v="SKU-0030"/>
    <n v="2"/>
    <n v="44.98"/>
    <n v="0.05"/>
    <n v="4.99"/>
    <x v="2"/>
    <x v="3"/>
    <s v="Corporate"/>
    <x v="0"/>
    <s v="CUST-1382"/>
    <s v="Workout Gloves"/>
    <x v="3"/>
    <n v="23.48"/>
    <n v="44.98"/>
    <n v="89.96"/>
    <n v="4.4980000000000002"/>
    <n v="85.461999999999989"/>
    <n v="46.96"/>
    <n v="38.501999999999988"/>
    <n v="85.461999999999989"/>
    <n v="38.501999999999988"/>
  </r>
  <r>
    <s v="ORD-002348"/>
    <x v="291"/>
    <s v="SKU-0025"/>
    <n v="1"/>
    <n v="30.89"/>
    <n v="0.05"/>
    <n v="0"/>
    <x v="0"/>
    <x v="3"/>
    <s v="Corporate"/>
    <x v="0"/>
    <s v="CUST-1261"/>
    <s v="Yoga Mat"/>
    <x v="3"/>
    <n v="13.41"/>
    <n v="30.89"/>
    <n v="30.89"/>
    <n v="1.5445000000000002"/>
    <n v="29.345500000000001"/>
    <n v="13.41"/>
    <n v="15.935500000000001"/>
    <n v="29.345500000000001"/>
    <n v="15.935500000000001"/>
  </r>
  <r>
    <s v="ORD-000004"/>
    <x v="292"/>
    <s v="SKU-0012"/>
    <n v="4"/>
    <n v="81.14"/>
    <n v="0"/>
    <n v="9.99"/>
    <x v="0"/>
    <x v="3"/>
    <s v="Consumer"/>
    <x v="0"/>
    <s v="CUST-1319"/>
    <s v="Portable Blender"/>
    <x v="1"/>
    <n v="34.53"/>
    <n v="81.14"/>
    <n v="324.56"/>
    <n v="0"/>
    <n v="324.56"/>
    <n v="138.12"/>
    <n v="186.44"/>
    <n v="324.56"/>
    <n v="186.44"/>
  </r>
  <r>
    <s v="ORD-000452"/>
    <x v="292"/>
    <s v="SKU-0041"/>
    <n v="4"/>
    <n v="76.3"/>
    <n v="0"/>
    <n v="0"/>
    <x v="0"/>
    <x v="3"/>
    <s v="Corporate"/>
    <x v="0"/>
    <s v="CUST-1354"/>
    <s v="Whiteboard Planner"/>
    <x v="4"/>
    <n v="33.700000000000003"/>
    <n v="76.3"/>
    <n v="305.2"/>
    <n v="0"/>
    <n v="305.2"/>
    <n v="134.80000000000001"/>
    <n v="170.39999999999998"/>
    <n v="305.2"/>
    <n v="170.39999999999998"/>
  </r>
  <r>
    <s v="ORD-001810"/>
    <x v="292"/>
    <s v="SKU-0038"/>
    <n v="3"/>
    <n v="100.1"/>
    <n v="0"/>
    <n v="4.99"/>
    <x v="2"/>
    <x v="2"/>
    <s v="Consumer"/>
    <x v="0"/>
    <s v="CUST-1477"/>
    <s v="Gel Pen Set"/>
    <x v="4"/>
    <n v="41.96"/>
    <n v="100.1"/>
    <n v="300.29999999999995"/>
    <n v="0"/>
    <n v="300.29999999999995"/>
    <n v="125.88"/>
    <n v="174.41999999999996"/>
    <n v="300.29999999999995"/>
    <n v="174.41999999999996"/>
  </r>
  <r>
    <s v="ORD-002156"/>
    <x v="292"/>
    <s v="SKU-0025"/>
    <n v="2"/>
    <n v="30.89"/>
    <n v="0.1"/>
    <n v="0"/>
    <x v="1"/>
    <x v="3"/>
    <s v="Small Business"/>
    <x v="1"/>
    <s v="CUST-1031"/>
    <s v="Yoga Mat"/>
    <x v="3"/>
    <n v="13.41"/>
    <n v="30.89"/>
    <n v="61.78"/>
    <n v="6.1780000000000008"/>
    <n v="55.602000000000004"/>
    <n v="26.82"/>
    <n v="28.782000000000004"/>
    <n v="0"/>
    <n v="0"/>
  </r>
  <r>
    <s v="ORD-002201"/>
    <x v="292"/>
    <s v="SKU-0035"/>
    <n v="5"/>
    <n v="26.35"/>
    <n v="0"/>
    <n v="6.99"/>
    <x v="1"/>
    <x v="3"/>
    <s v="Corporate"/>
    <x v="2"/>
    <s v="CUST-1011"/>
    <s v="Massage Ball"/>
    <x v="3"/>
    <n v="13.28"/>
    <n v="26.35"/>
    <n v="131.75"/>
    <n v="0"/>
    <n v="131.75"/>
    <n v="66.399999999999991"/>
    <n v="65.350000000000009"/>
    <n v="0"/>
    <n v="0"/>
  </r>
  <r>
    <s v="ORD-002471"/>
    <x v="292"/>
    <s v="SKU-0050"/>
    <n v="2"/>
    <n v="39.19"/>
    <n v="0.1"/>
    <n v="9.99"/>
    <x v="0"/>
    <x v="4"/>
    <s v="Consumer"/>
    <x v="0"/>
    <s v="CUST-1059"/>
    <s v="Travel Backpack"/>
    <x v="2"/>
    <n v="18.54"/>
    <n v="39.19"/>
    <n v="78.38"/>
    <n v="7.8380000000000001"/>
    <n v="70.542000000000002"/>
    <n v="37.08"/>
    <n v="33.462000000000003"/>
    <n v="70.542000000000002"/>
    <n v="33.462000000000003"/>
  </r>
  <r>
    <s v="ORD-000903"/>
    <x v="293"/>
    <s v="SKU-0007"/>
    <n v="3"/>
    <n v="12.76"/>
    <n v="0.05"/>
    <n v="0"/>
    <x v="2"/>
    <x v="0"/>
    <s v="Small Business"/>
    <x v="0"/>
    <s v="CUST-1447"/>
    <s v="Cotton Bath Towels"/>
    <x v="1"/>
    <n v="7.24"/>
    <n v="12.76"/>
    <n v="38.28"/>
    <n v="1.9140000000000001"/>
    <n v="36.366"/>
    <n v="21.72"/>
    <n v="14.646000000000001"/>
    <n v="36.366"/>
    <n v="14.646000000000001"/>
  </r>
  <r>
    <s v="ORD-001159"/>
    <x v="293"/>
    <s v="SKU-0029"/>
    <n v="1"/>
    <n v="79.47"/>
    <n v="0"/>
    <n v="4.99"/>
    <x v="2"/>
    <x v="3"/>
    <s v="Small Business"/>
    <x v="1"/>
    <s v="CUST-1121"/>
    <s v="Adjustable Dumbbell"/>
    <x v="3"/>
    <n v="38"/>
    <n v="79.47"/>
    <n v="79.47"/>
    <n v="0"/>
    <n v="79.47"/>
    <n v="38"/>
    <n v="41.47"/>
    <n v="0"/>
    <n v="0"/>
  </r>
  <r>
    <s v="ORD-001187"/>
    <x v="293"/>
    <s v="SKU-0009"/>
    <n v="2"/>
    <n v="79.31"/>
    <n v="0"/>
    <n v="0"/>
    <x v="1"/>
    <x v="3"/>
    <s v="Consumer"/>
    <x v="0"/>
    <s v="CUST-1111"/>
    <s v="Storage Bin Set"/>
    <x v="1"/>
    <n v="36.44"/>
    <n v="79.31"/>
    <n v="158.62"/>
    <n v="0"/>
    <n v="158.62"/>
    <n v="72.88"/>
    <n v="85.740000000000009"/>
    <n v="158.62"/>
    <n v="85.740000000000009"/>
  </r>
  <r>
    <s v="ORD-001250"/>
    <x v="293"/>
    <s v="SKU-0057"/>
    <n v="3"/>
    <n v="60.42"/>
    <n v="0"/>
    <n v="0"/>
    <x v="1"/>
    <x v="1"/>
    <s v="Corporate"/>
    <x v="0"/>
    <s v="CUST-1107"/>
    <s v="Crossbody Bag"/>
    <x v="2"/>
    <n v="25.69"/>
    <n v="60.42"/>
    <n v="181.26"/>
    <n v="0"/>
    <n v="181.26"/>
    <n v="77.070000000000007"/>
    <n v="104.18999999999998"/>
    <n v="181.26"/>
    <n v="104.18999999999998"/>
  </r>
  <r>
    <s v="ORD-001487"/>
    <x v="293"/>
    <s v="SKU-0057"/>
    <n v="3"/>
    <n v="60.42"/>
    <n v="0.05"/>
    <n v="9.99"/>
    <x v="2"/>
    <x v="0"/>
    <s v="Corporate"/>
    <x v="0"/>
    <s v="CUST-1084"/>
    <s v="Crossbody Bag"/>
    <x v="2"/>
    <n v="25.69"/>
    <n v="60.42"/>
    <n v="181.26"/>
    <n v="9.0630000000000006"/>
    <n v="172.197"/>
    <n v="77.070000000000007"/>
    <n v="95.126999999999995"/>
    <n v="172.197"/>
    <n v="95.126999999999995"/>
  </r>
  <r>
    <s v="ORD-001493"/>
    <x v="293"/>
    <s v="SKU-0020"/>
    <n v="1"/>
    <n v="85.27"/>
    <n v="0.1"/>
    <n v="0"/>
    <x v="1"/>
    <x v="1"/>
    <s v="Consumer"/>
    <x v="0"/>
    <s v="CUST-1265"/>
    <s v="Mechanical Keyboard"/>
    <x v="0"/>
    <n v="43.46"/>
    <n v="85.27"/>
    <n v="85.27"/>
    <n v="8.5269999999999992"/>
    <n v="76.742999999999995"/>
    <n v="43.46"/>
    <n v="33.282999999999994"/>
    <n v="76.742999999999995"/>
    <n v="33.282999999999994"/>
  </r>
  <r>
    <s v="ORD-001921"/>
    <x v="293"/>
    <s v="SKU-0020"/>
    <n v="2"/>
    <n v="85.27"/>
    <n v="0"/>
    <n v="0"/>
    <x v="0"/>
    <x v="0"/>
    <s v="Small Business"/>
    <x v="1"/>
    <s v="CUST-1021"/>
    <s v="Mechanical Keyboard"/>
    <x v="0"/>
    <n v="43.46"/>
    <n v="85.27"/>
    <n v="170.54"/>
    <n v="0"/>
    <n v="170.54"/>
    <n v="86.92"/>
    <n v="83.61999999999999"/>
    <n v="0"/>
    <n v="0"/>
  </r>
  <r>
    <s v="ORD-002146"/>
    <x v="293"/>
    <s v="SKU-0021"/>
    <n v="3"/>
    <n v="23.94"/>
    <n v="0"/>
    <n v="4.99"/>
    <x v="1"/>
    <x v="2"/>
    <s v="Small Business"/>
    <x v="0"/>
    <s v="CUST-1266"/>
    <s v="Smart Plug 2-Pack"/>
    <x v="0"/>
    <n v="13.98"/>
    <n v="23.94"/>
    <n v="71.820000000000007"/>
    <n v="0"/>
    <n v="71.820000000000007"/>
    <n v="41.94"/>
    <n v="29.88000000000001"/>
    <n v="71.820000000000007"/>
    <n v="29.88000000000001"/>
  </r>
  <r>
    <s v="ORD-002372"/>
    <x v="293"/>
    <s v="SKU-0010"/>
    <n v="4"/>
    <n v="20.7"/>
    <n v="0"/>
    <n v="6.99"/>
    <x v="1"/>
    <x v="3"/>
    <s v="Corporate"/>
    <x v="0"/>
    <s v="CUST-1524"/>
    <s v="Throw Blanket"/>
    <x v="1"/>
    <n v="8.5299999999999994"/>
    <n v="20.7"/>
    <n v="82.8"/>
    <n v="0"/>
    <n v="82.8"/>
    <n v="34.119999999999997"/>
    <n v="48.68"/>
    <n v="82.8"/>
    <n v="48.68"/>
  </r>
  <r>
    <s v="ORD-002405"/>
    <x v="293"/>
    <s v="SKU-0052"/>
    <n v="1"/>
    <n v="33.19"/>
    <n v="0"/>
    <n v="4.99"/>
    <x v="2"/>
    <x v="1"/>
    <s v="Consumer"/>
    <x v="0"/>
    <s v="CUST-1176"/>
    <s v="Sunglasses"/>
    <x v="2"/>
    <n v="18.73"/>
    <n v="33.19"/>
    <n v="33.19"/>
    <n v="0"/>
    <n v="33.19"/>
    <n v="18.73"/>
    <n v="14.459999999999997"/>
    <n v="33.19"/>
    <n v="14.459999999999997"/>
  </r>
  <r>
    <s v="ORD-000440"/>
    <x v="294"/>
    <s v="SKU-0029"/>
    <n v="1"/>
    <n v="79.47"/>
    <n v="0"/>
    <n v="6.99"/>
    <x v="0"/>
    <x v="2"/>
    <s v="Small Business"/>
    <x v="0"/>
    <s v="CUST-1447"/>
    <s v="Adjustable Dumbbell"/>
    <x v="3"/>
    <n v="38"/>
    <n v="79.47"/>
    <n v="79.47"/>
    <n v="0"/>
    <n v="79.47"/>
    <n v="38"/>
    <n v="41.47"/>
    <n v="79.47"/>
    <n v="41.47"/>
  </r>
  <r>
    <s v="ORD-000462"/>
    <x v="294"/>
    <s v="SKU-0023"/>
    <n v="2"/>
    <n v="48.12"/>
    <n v="0"/>
    <n v="0"/>
    <x v="1"/>
    <x v="4"/>
    <s v="Small Business"/>
    <x v="0"/>
    <s v="CUST-1410"/>
    <s v="Mini Projector"/>
    <x v="0"/>
    <n v="23.26"/>
    <n v="48.12"/>
    <n v="96.24"/>
    <n v="0"/>
    <n v="96.24"/>
    <n v="46.52"/>
    <n v="49.719999999999992"/>
    <n v="96.24"/>
    <n v="49.719999999999992"/>
  </r>
  <r>
    <s v="ORD-000538"/>
    <x v="294"/>
    <s v="SKU-0036"/>
    <n v="4"/>
    <n v="56"/>
    <n v="0"/>
    <n v="0"/>
    <x v="2"/>
    <x v="2"/>
    <s v="Small Business"/>
    <x v="0"/>
    <s v="CUST-1083"/>
    <s v="Stretching Strap"/>
    <x v="3"/>
    <n v="37.14"/>
    <n v="56"/>
    <n v="224"/>
    <n v="0"/>
    <n v="224"/>
    <n v="148.56"/>
    <n v="75.44"/>
    <n v="224"/>
    <n v="75.44"/>
  </r>
  <r>
    <s v="ORD-000607"/>
    <x v="294"/>
    <s v="SKU-0052"/>
    <n v="1"/>
    <n v="33.19"/>
    <n v="0"/>
    <n v="4.99"/>
    <x v="1"/>
    <x v="3"/>
    <s v="Small Business"/>
    <x v="0"/>
    <s v="CUST-1342"/>
    <s v="Sunglasses"/>
    <x v="2"/>
    <n v="18.73"/>
    <n v="33.19"/>
    <n v="33.19"/>
    <n v="0"/>
    <n v="33.19"/>
    <n v="18.73"/>
    <n v="14.459999999999997"/>
    <n v="33.19"/>
    <n v="14.459999999999997"/>
  </r>
  <r>
    <s v="ORD-000610"/>
    <x v="294"/>
    <s v="SKU-0003"/>
    <n v="1"/>
    <n v="11.23"/>
    <n v="0"/>
    <n v="6.99"/>
    <x v="0"/>
    <x v="1"/>
    <s v="Small Business"/>
    <x v="1"/>
    <s v="CUST-1278"/>
    <s v="Nonstick Skillet"/>
    <x v="1"/>
    <n v="6.46"/>
    <n v="11.23"/>
    <n v="11.23"/>
    <n v="0"/>
    <n v="11.23"/>
    <n v="6.46"/>
    <n v="4.7700000000000005"/>
    <n v="0"/>
    <n v="0"/>
  </r>
  <r>
    <s v="ORD-000998"/>
    <x v="294"/>
    <s v="SKU-0045"/>
    <n v="1"/>
    <n v="24.86"/>
    <n v="0.1"/>
    <n v="6.99"/>
    <x v="0"/>
    <x v="3"/>
    <s v="Consumer"/>
    <x v="0"/>
    <s v="CUST-1039"/>
    <s v="Sticky Note Bundle"/>
    <x v="4"/>
    <n v="16.329999999999998"/>
    <n v="24.86"/>
    <n v="24.86"/>
    <n v="2.4860000000000002"/>
    <n v="22.373999999999999"/>
    <n v="16.329999999999998"/>
    <n v="6.0440000000000005"/>
    <n v="22.373999999999999"/>
    <n v="6.0440000000000005"/>
  </r>
  <r>
    <s v="ORD-001072"/>
    <x v="294"/>
    <s v="SKU-0044"/>
    <n v="1"/>
    <n v="63.29"/>
    <n v="0"/>
    <n v="6.99"/>
    <x v="0"/>
    <x v="3"/>
    <s v="Small Business"/>
    <x v="2"/>
    <s v="CUST-1071"/>
    <s v="Monitor Riser"/>
    <x v="4"/>
    <n v="41.46"/>
    <n v="63.29"/>
    <n v="63.29"/>
    <n v="0"/>
    <n v="63.29"/>
    <n v="41.46"/>
    <n v="21.83"/>
    <n v="0"/>
    <n v="0"/>
  </r>
  <r>
    <s v="ORD-001999"/>
    <x v="294"/>
    <s v="SKU-0052"/>
    <n v="1"/>
    <n v="33.19"/>
    <n v="0.05"/>
    <n v="0"/>
    <x v="1"/>
    <x v="3"/>
    <s v="Small Business"/>
    <x v="0"/>
    <s v="CUST-1311"/>
    <s v="Sunglasses"/>
    <x v="2"/>
    <n v="18.73"/>
    <n v="33.19"/>
    <n v="33.19"/>
    <n v="1.6595"/>
    <n v="31.530499999999996"/>
    <n v="18.73"/>
    <n v="12.800499999999996"/>
    <n v="31.530499999999996"/>
    <n v="12.800499999999996"/>
  </r>
  <r>
    <s v="ORD-000011"/>
    <x v="295"/>
    <s v="SKU-0059"/>
    <n v="2"/>
    <n v="31.55"/>
    <n v="0"/>
    <n v="0"/>
    <x v="1"/>
    <x v="0"/>
    <s v="Consumer"/>
    <x v="0"/>
    <s v="CUST-1431"/>
    <s v="Packing Cubes"/>
    <x v="2"/>
    <n v="18.04"/>
    <n v="31.55"/>
    <n v="63.1"/>
    <n v="0"/>
    <n v="63.1"/>
    <n v="36.08"/>
    <n v="27.020000000000003"/>
    <n v="63.1"/>
    <n v="27.020000000000003"/>
  </r>
  <r>
    <s v="ORD-000224"/>
    <x v="295"/>
    <s v="SKU-0016"/>
    <n v="2"/>
    <n v="17.66"/>
    <n v="0.15"/>
    <n v="0"/>
    <x v="1"/>
    <x v="1"/>
    <s v="Small Business"/>
    <x v="0"/>
    <s v="CUST-1320"/>
    <s v="Laptop Stand"/>
    <x v="0"/>
    <n v="11.93"/>
    <n v="17.66"/>
    <n v="35.32"/>
    <n v="5.298"/>
    <n v="30.021999999999998"/>
    <n v="23.86"/>
    <n v="6.161999999999999"/>
    <n v="30.021999999999998"/>
    <n v="6.161999999999999"/>
  </r>
  <r>
    <s v="ORD-000278"/>
    <x v="295"/>
    <s v="SKU-0030"/>
    <n v="5"/>
    <n v="44.98"/>
    <n v="0.05"/>
    <n v="0"/>
    <x v="0"/>
    <x v="0"/>
    <s v="Small Business"/>
    <x v="1"/>
    <s v="CUST-1410"/>
    <s v="Workout Gloves"/>
    <x v="3"/>
    <n v="23.48"/>
    <n v="44.98"/>
    <n v="224.89999999999998"/>
    <n v="11.244999999999999"/>
    <n v="213.65499999999997"/>
    <n v="117.4"/>
    <n v="96.254999999999967"/>
    <n v="0"/>
    <n v="0"/>
  </r>
  <r>
    <s v="ORD-000793"/>
    <x v="295"/>
    <s v="SKU-0027"/>
    <n v="2"/>
    <n v="33.65"/>
    <n v="0"/>
    <n v="9.99"/>
    <x v="2"/>
    <x v="1"/>
    <s v="Small Business"/>
    <x v="0"/>
    <s v="CUST-1408"/>
    <s v="Foam Roller"/>
    <x v="3"/>
    <n v="17.22"/>
    <n v="33.65"/>
    <n v="67.3"/>
    <n v="0"/>
    <n v="67.3"/>
    <n v="34.44"/>
    <n v="32.86"/>
    <n v="67.3"/>
    <n v="32.86"/>
  </r>
  <r>
    <s v="ORD-000863"/>
    <x v="295"/>
    <s v="SKU-0037"/>
    <n v="5"/>
    <n v="25.18"/>
    <n v="0"/>
    <n v="0"/>
    <x v="1"/>
    <x v="2"/>
    <s v="Corporate"/>
    <x v="0"/>
    <s v="CUST-1382"/>
    <s v="Notebook 3-Pack"/>
    <x v="4"/>
    <n v="13.85"/>
    <n v="25.18"/>
    <n v="125.9"/>
    <n v="0"/>
    <n v="125.9"/>
    <n v="69.25"/>
    <n v="56.650000000000006"/>
    <n v="125.9"/>
    <n v="56.650000000000006"/>
  </r>
  <r>
    <s v="ORD-001134"/>
    <x v="295"/>
    <s v="SKU-0054"/>
    <n v="2"/>
    <n v="72.45"/>
    <n v="0.05"/>
    <n v="0"/>
    <x v="1"/>
    <x v="3"/>
    <s v="Consumer"/>
    <x v="0"/>
    <s v="CUST-1227"/>
    <s v="Travel Organizer"/>
    <x v="2"/>
    <n v="30.61"/>
    <n v="72.45"/>
    <n v="144.9"/>
    <n v="7.245000000000001"/>
    <n v="137.655"/>
    <n v="61.22"/>
    <n v="76.435000000000002"/>
    <n v="137.655"/>
    <n v="76.435000000000002"/>
  </r>
  <r>
    <s v="ORD-001285"/>
    <x v="295"/>
    <s v="SKU-0017"/>
    <n v="4"/>
    <n v="47.38"/>
    <n v="0"/>
    <n v="0"/>
    <x v="0"/>
    <x v="4"/>
    <s v="Corporate"/>
    <x v="0"/>
    <s v="CUST-1566"/>
    <s v="Wireless Mouse"/>
    <x v="0"/>
    <n v="31.21"/>
    <n v="47.38"/>
    <n v="189.52"/>
    <n v="0"/>
    <n v="189.52"/>
    <n v="124.84"/>
    <n v="64.680000000000007"/>
    <n v="189.52"/>
    <n v="64.680000000000007"/>
  </r>
  <r>
    <s v="ORD-001305"/>
    <x v="295"/>
    <s v="SKU-0011"/>
    <n v="4"/>
    <n v="49.34"/>
    <n v="0"/>
    <n v="6.99"/>
    <x v="2"/>
    <x v="2"/>
    <s v="Small Business"/>
    <x v="0"/>
    <s v="CUST-1488"/>
    <s v="French Press"/>
    <x v="1"/>
    <n v="24.06"/>
    <n v="49.34"/>
    <n v="197.36"/>
    <n v="0"/>
    <n v="197.36"/>
    <n v="96.24"/>
    <n v="101.12000000000002"/>
    <n v="197.36"/>
    <n v="101.12000000000002"/>
  </r>
  <r>
    <s v="ORD-002048"/>
    <x v="295"/>
    <s v="SKU-0035"/>
    <n v="1"/>
    <n v="26.35"/>
    <n v="0"/>
    <n v="9.99"/>
    <x v="2"/>
    <x v="0"/>
    <s v="Small Business"/>
    <x v="0"/>
    <s v="CUST-1038"/>
    <s v="Massage Ball"/>
    <x v="3"/>
    <n v="13.28"/>
    <n v="26.35"/>
    <n v="26.35"/>
    <n v="0"/>
    <n v="26.35"/>
    <n v="13.28"/>
    <n v="13.070000000000002"/>
    <n v="26.35"/>
    <n v="13.070000000000002"/>
  </r>
  <r>
    <s v="ORD-002322"/>
    <x v="295"/>
    <s v="SKU-0042"/>
    <n v="1"/>
    <n v="50.17"/>
    <n v="0.1"/>
    <n v="4.99"/>
    <x v="2"/>
    <x v="2"/>
    <s v="Corporate"/>
    <x v="0"/>
    <s v="CUST-1209"/>
    <s v="Document Folder Set"/>
    <x v="4"/>
    <n v="28.8"/>
    <n v="50.17"/>
    <n v="50.17"/>
    <n v="5.0170000000000003"/>
    <n v="45.152999999999999"/>
    <n v="28.8"/>
    <n v="16.352999999999998"/>
    <n v="45.152999999999999"/>
    <n v="16.352999999999998"/>
  </r>
  <r>
    <s v="ORD-000059"/>
    <x v="296"/>
    <s v="SKU-0006"/>
    <n v="2"/>
    <n v="47.77"/>
    <n v="0.2"/>
    <n v="0"/>
    <x v="0"/>
    <x v="1"/>
    <s v="Consumer"/>
    <x v="0"/>
    <s v="CUST-1384"/>
    <s v="Kitchen Scale"/>
    <x v="1"/>
    <n v="21.34"/>
    <n v="47.77"/>
    <n v="95.54"/>
    <n v="19.108000000000001"/>
    <n v="76.432000000000002"/>
    <n v="42.68"/>
    <n v="33.752000000000002"/>
    <n v="76.432000000000002"/>
    <n v="33.752000000000002"/>
  </r>
  <r>
    <s v="ORD-001170"/>
    <x v="296"/>
    <s v="SKU-0013"/>
    <n v="1"/>
    <n v="46.87"/>
    <n v="0"/>
    <n v="0"/>
    <x v="1"/>
    <x v="4"/>
    <s v="Consumer"/>
    <x v="0"/>
    <s v="CUST-1079"/>
    <s v="Wireless Earbuds"/>
    <x v="0"/>
    <n v="21.33"/>
    <n v="46.87"/>
    <n v="46.87"/>
    <n v="0"/>
    <n v="46.87"/>
    <n v="21.33"/>
    <n v="25.54"/>
    <n v="46.87"/>
    <n v="25.54"/>
  </r>
  <r>
    <s v="ORD-001626"/>
    <x v="296"/>
    <s v="SKU-0024"/>
    <n v="2"/>
    <n v="87.66"/>
    <n v="0"/>
    <n v="4.99"/>
    <x v="2"/>
    <x v="0"/>
    <s v="Small Business"/>
    <x v="0"/>
    <s v="CUST-1207"/>
    <s v="Phone Charging Dock"/>
    <x v="0"/>
    <n v="40.340000000000003"/>
    <n v="87.66"/>
    <n v="175.32"/>
    <n v="0"/>
    <n v="175.32"/>
    <n v="80.680000000000007"/>
    <n v="94.639999999999986"/>
    <n v="175.32"/>
    <n v="94.639999999999986"/>
  </r>
  <r>
    <s v="ORD-001647"/>
    <x v="296"/>
    <s v="SKU-0005"/>
    <n v="2"/>
    <n v="55.2"/>
    <n v="0.05"/>
    <n v="9.99"/>
    <x v="2"/>
    <x v="1"/>
    <s v="Corporate"/>
    <x v="0"/>
    <s v="CUST-1165"/>
    <s v="Glass Food Containers"/>
    <x v="1"/>
    <n v="25.85"/>
    <n v="55.2"/>
    <n v="110.4"/>
    <n v="5.5200000000000005"/>
    <n v="104.88000000000001"/>
    <n v="51.7"/>
    <n v="53.180000000000007"/>
    <n v="104.88000000000001"/>
    <n v="53.180000000000007"/>
  </r>
  <r>
    <s v="ORD-001725"/>
    <x v="296"/>
    <s v="SKU-0044"/>
    <n v="3"/>
    <n v="63.29"/>
    <n v="0.05"/>
    <n v="0"/>
    <x v="0"/>
    <x v="0"/>
    <s v="Consumer"/>
    <x v="0"/>
    <s v="CUST-1112"/>
    <s v="Monitor Riser"/>
    <x v="4"/>
    <n v="41.46"/>
    <n v="63.29"/>
    <n v="189.87"/>
    <n v="9.4935000000000009"/>
    <n v="180.37649999999999"/>
    <n v="124.38"/>
    <n v="55.996499999999997"/>
    <n v="180.37649999999999"/>
    <n v="55.996499999999997"/>
  </r>
  <r>
    <s v="ORD-001896"/>
    <x v="296"/>
    <s v="SKU-0011"/>
    <n v="1"/>
    <n v="49.34"/>
    <n v="0"/>
    <n v="4.99"/>
    <x v="1"/>
    <x v="3"/>
    <s v="Consumer"/>
    <x v="0"/>
    <s v="CUST-1357"/>
    <s v="French Press"/>
    <x v="1"/>
    <n v="24.06"/>
    <n v="49.34"/>
    <n v="49.34"/>
    <n v="0"/>
    <n v="49.34"/>
    <n v="24.06"/>
    <n v="25.280000000000005"/>
    <n v="49.34"/>
    <n v="25.280000000000005"/>
  </r>
  <r>
    <s v="ORD-002076"/>
    <x v="296"/>
    <s v="SKU-0038"/>
    <n v="1"/>
    <n v="100.1"/>
    <n v="0.05"/>
    <n v="0"/>
    <x v="0"/>
    <x v="2"/>
    <s v="Small Business"/>
    <x v="0"/>
    <s v="CUST-1423"/>
    <s v="Gel Pen Set"/>
    <x v="4"/>
    <n v="41.96"/>
    <n v="100.1"/>
    <n v="100.1"/>
    <n v="5.0049999999999999"/>
    <n v="95.094999999999999"/>
    <n v="41.96"/>
    <n v="53.134999999999998"/>
    <n v="95.094999999999999"/>
    <n v="53.134999999999998"/>
  </r>
  <r>
    <s v="ORD-002169"/>
    <x v="296"/>
    <s v="SKU-0052"/>
    <n v="3"/>
    <n v="33.19"/>
    <n v="0.05"/>
    <n v="9.99"/>
    <x v="2"/>
    <x v="2"/>
    <s v="Corporate"/>
    <x v="0"/>
    <s v="CUST-1068"/>
    <s v="Sunglasses"/>
    <x v="2"/>
    <n v="18.73"/>
    <n v="33.19"/>
    <n v="99.57"/>
    <n v="4.9785000000000004"/>
    <n v="94.591499999999996"/>
    <n v="56.19"/>
    <n v="38.401499999999999"/>
    <n v="94.591499999999996"/>
    <n v="38.401499999999999"/>
  </r>
  <r>
    <s v="ORD-000337"/>
    <x v="297"/>
    <s v="SKU-0038"/>
    <n v="2"/>
    <n v="100.1"/>
    <n v="0.2"/>
    <n v="0"/>
    <x v="0"/>
    <x v="0"/>
    <s v="Small Business"/>
    <x v="0"/>
    <s v="CUST-1454"/>
    <s v="Gel Pen Set"/>
    <x v="4"/>
    <n v="41.96"/>
    <n v="100.1"/>
    <n v="200.2"/>
    <n v="40.04"/>
    <n v="160.16"/>
    <n v="83.92"/>
    <n v="76.239999999999995"/>
    <n v="160.16"/>
    <n v="76.239999999999995"/>
  </r>
  <r>
    <s v="ORD-000669"/>
    <x v="297"/>
    <s v="SKU-0044"/>
    <n v="1"/>
    <n v="63.29"/>
    <n v="0"/>
    <n v="4.99"/>
    <x v="2"/>
    <x v="0"/>
    <s v="Small Business"/>
    <x v="0"/>
    <s v="CUST-1304"/>
    <s v="Monitor Riser"/>
    <x v="4"/>
    <n v="41.46"/>
    <n v="63.29"/>
    <n v="63.29"/>
    <n v="0"/>
    <n v="63.29"/>
    <n v="41.46"/>
    <n v="21.83"/>
    <n v="63.29"/>
    <n v="21.83"/>
  </r>
  <r>
    <s v="ORD-001032"/>
    <x v="297"/>
    <s v="SKU-0016"/>
    <n v="4"/>
    <n v="17.66"/>
    <n v="0.05"/>
    <n v="9.99"/>
    <x v="1"/>
    <x v="4"/>
    <s v="Small Business"/>
    <x v="0"/>
    <s v="CUST-1170"/>
    <s v="Laptop Stand"/>
    <x v="0"/>
    <n v="11.93"/>
    <n v="17.66"/>
    <n v="70.64"/>
    <n v="3.532"/>
    <n v="67.108000000000004"/>
    <n v="47.72"/>
    <n v="19.388000000000005"/>
    <n v="67.108000000000004"/>
    <n v="19.388000000000005"/>
  </r>
  <r>
    <s v="ORD-001260"/>
    <x v="297"/>
    <s v="SKU-0021"/>
    <n v="1"/>
    <n v="23.94"/>
    <n v="0.05"/>
    <n v="0"/>
    <x v="2"/>
    <x v="4"/>
    <s v="Consumer"/>
    <x v="0"/>
    <s v="CUST-1038"/>
    <s v="Smart Plug 2-Pack"/>
    <x v="0"/>
    <n v="13.98"/>
    <n v="23.94"/>
    <n v="23.94"/>
    <n v="1.1970000000000001"/>
    <n v="22.743000000000002"/>
    <n v="13.98"/>
    <n v="8.7630000000000017"/>
    <n v="22.743000000000002"/>
    <n v="8.7630000000000017"/>
  </r>
  <r>
    <s v="ORD-001375"/>
    <x v="297"/>
    <s v="SKU-0051"/>
    <n v="2"/>
    <n v="50.46"/>
    <n v="0.05"/>
    <n v="0"/>
    <x v="1"/>
    <x v="1"/>
    <s v="Corporate"/>
    <x v="0"/>
    <s v="CUST-1497"/>
    <s v="Compact Umbrella"/>
    <x v="2"/>
    <n v="23.03"/>
    <n v="50.46"/>
    <n v="100.92"/>
    <n v="5.0460000000000003"/>
    <n v="95.873999999999995"/>
    <n v="46.06"/>
    <n v="49.813999999999993"/>
    <n v="95.873999999999995"/>
    <n v="49.813999999999993"/>
  </r>
  <r>
    <s v="ORD-001707"/>
    <x v="297"/>
    <s v="SKU-0042"/>
    <n v="2"/>
    <n v="50.17"/>
    <n v="0.1"/>
    <n v="0"/>
    <x v="0"/>
    <x v="2"/>
    <s v="Small Business"/>
    <x v="0"/>
    <s v="CUST-1208"/>
    <s v="Document Folder Set"/>
    <x v="4"/>
    <n v="28.8"/>
    <n v="50.17"/>
    <n v="100.34"/>
    <n v="10.034000000000001"/>
    <n v="90.305999999999997"/>
    <n v="57.6"/>
    <n v="32.705999999999996"/>
    <n v="90.305999999999997"/>
    <n v="32.705999999999996"/>
  </r>
  <r>
    <s v="ORD-002016"/>
    <x v="297"/>
    <s v="SKU-0051"/>
    <n v="3"/>
    <n v="50.46"/>
    <n v="0"/>
    <n v="4.99"/>
    <x v="2"/>
    <x v="4"/>
    <s v="Small Business"/>
    <x v="0"/>
    <s v="CUST-1144"/>
    <s v="Compact Umbrella"/>
    <x v="2"/>
    <n v="23.03"/>
    <n v="50.46"/>
    <n v="151.38"/>
    <n v="0"/>
    <n v="151.38"/>
    <n v="69.09"/>
    <n v="82.289999999999992"/>
    <n v="151.38"/>
    <n v="82.289999999999992"/>
  </r>
  <r>
    <s v="ORD-002131"/>
    <x v="297"/>
    <s v="SKU-0036"/>
    <n v="1"/>
    <n v="56"/>
    <n v="0.2"/>
    <n v="9.99"/>
    <x v="2"/>
    <x v="2"/>
    <s v="Corporate"/>
    <x v="0"/>
    <s v="CUST-1197"/>
    <s v="Stretching Strap"/>
    <x v="3"/>
    <n v="37.14"/>
    <n v="56"/>
    <n v="56"/>
    <n v="11.200000000000001"/>
    <n v="44.8"/>
    <n v="37.14"/>
    <n v="7.6599999999999966"/>
    <n v="44.8"/>
    <n v="7.6599999999999966"/>
  </r>
  <r>
    <s v="ORD-002329"/>
    <x v="297"/>
    <s v="SKU-0041"/>
    <n v="2"/>
    <n v="76.3"/>
    <n v="0"/>
    <n v="0"/>
    <x v="1"/>
    <x v="0"/>
    <s v="Small Business"/>
    <x v="0"/>
    <s v="CUST-1535"/>
    <s v="Whiteboard Planner"/>
    <x v="4"/>
    <n v="33.700000000000003"/>
    <n v="76.3"/>
    <n v="152.6"/>
    <n v="0"/>
    <n v="152.6"/>
    <n v="67.400000000000006"/>
    <n v="85.199999999999989"/>
    <n v="152.6"/>
    <n v="85.199999999999989"/>
  </r>
  <r>
    <s v="ORD-002401"/>
    <x v="297"/>
    <s v="SKU-0034"/>
    <n v="1"/>
    <n v="53.25"/>
    <n v="0"/>
    <n v="9.99"/>
    <x v="1"/>
    <x v="1"/>
    <s v="Corporate"/>
    <x v="0"/>
    <s v="CUST-1382"/>
    <s v="Gym Duffel Bag"/>
    <x v="3"/>
    <n v="22.11"/>
    <n v="53.25"/>
    <n v="53.25"/>
    <n v="0"/>
    <n v="53.25"/>
    <n v="22.11"/>
    <n v="31.14"/>
    <n v="53.25"/>
    <n v="31.14"/>
  </r>
  <r>
    <s v="ORD-002450"/>
    <x v="297"/>
    <s v="SKU-0020"/>
    <n v="1"/>
    <n v="85.27"/>
    <n v="0.1"/>
    <n v="0"/>
    <x v="0"/>
    <x v="0"/>
    <s v="Corporate"/>
    <x v="0"/>
    <s v="CUST-1476"/>
    <s v="Mechanical Keyboard"/>
    <x v="0"/>
    <n v="43.46"/>
    <n v="85.27"/>
    <n v="85.27"/>
    <n v="8.5269999999999992"/>
    <n v="76.742999999999995"/>
    <n v="43.46"/>
    <n v="33.282999999999994"/>
    <n v="76.742999999999995"/>
    <n v="33.282999999999994"/>
  </r>
  <r>
    <s v="ORD-001500"/>
    <x v="298"/>
    <s v="SKU-0042"/>
    <n v="5"/>
    <n v="50.17"/>
    <n v="0.1"/>
    <n v="0"/>
    <x v="1"/>
    <x v="0"/>
    <s v="Corporate"/>
    <x v="2"/>
    <s v="CUST-1506"/>
    <s v="Document Folder Set"/>
    <x v="4"/>
    <n v="28.8"/>
    <n v="50.17"/>
    <n v="250.85000000000002"/>
    <n v="25.085000000000004"/>
    <n v="225.76500000000001"/>
    <n v="144"/>
    <n v="81.765000000000015"/>
    <n v="0"/>
    <n v="0"/>
  </r>
  <r>
    <s v="ORD-001579"/>
    <x v="298"/>
    <s v="SKU-0007"/>
    <n v="1"/>
    <n v="12.76"/>
    <n v="0"/>
    <n v="0"/>
    <x v="2"/>
    <x v="3"/>
    <s v="Corporate"/>
    <x v="0"/>
    <s v="CUST-1235"/>
    <s v="Cotton Bath Towels"/>
    <x v="1"/>
    <n v="7.24"/>
    <n v="12.76"/>
    <n v="12.76"/>
    <n v="0"/>
    <n v="12.76"/>
    <n v="7.24"/>
    <n v="5.52"/>
    <n v="12.76"/>
    <n v="5.52"/>
  </r>
  <r>
    <s v="ORD-001583"/>
    <x v="298"/>
    <s v="SKU-0016"/>
    <n v="2"/>
    <n v="17.66"/>
    <n v="0.1"/>
    <n v="0"/>
    <x v="0"/>
    <x v="2"/>
    <s v="Corporate"/>
    <x v="0"/>
    <s v="CUST-1415"/>
    <s v="Laptop Stand"/>
    <x v="0"/>
    <n v="11.93"/>
    <n v="17.66"/>
    <n v="35.32"/>
    <n v="3.532"/>
    <n v="31.788"/>
    <n v="23.86"/>
    <n v="7.9280000000000008"/>
    <n v="31.788"/>
    <n v="7.9280000000000008"/>
  </r>
  <r>
    <s v="ORD-000473"/>
    <x v="299"/>
    <s v="SKU-0009"/>
    <n v="3"/>
    <n v="79.31"/>
    <n v="0.1"/>
    <n v="0"/>
    <x v="2"/>
    <x v="2"/>
    <s v="Consumer"/>
    <x v="0"/>
    <s v="CUST-1199"/>
    <s v="Storage Bin Set"/>
    <x v="1"/>
    <n v="36.44"/>
    <n v="79.31"/>
    <n v="237.93"/>
    <n v="23.793000000000003"/>
    <n v="214.137"/>
    <n v="109.32"/>
    <n v="104.81700000000001"/>
    <n v="214.137"/>
    <n v="104.81700000000001"/>
  </r>
  <r>
    <s v="ORD-000613"/>
    <x v="299"/>
    <s v="SKU-0039"/>
    <n v="1"/>
    <n v="12.74"/>
    <n v="0"/>
    <n v="6.99"/>
    <x v="1"/>
    <x v="0"/>
    <s v="Consumer"/>
    <x v="0"/>
    <s v="CUST-1070"/>
    <s v="Desk Organizer"/>
    <x v="4"/>
    <n v="5.81"/>
    <n v="12.74"/>
    <n v="12.74"/>
    <n v="0"/>
    <n v="12.74"/>
    <n v="5.81"/>
    <n v="6.9300000000000006"/>
    <n v="12.74"/>
    <n v="6.9300000000000006"/>
  </r>
  <r>
    <s v="ORD-001567"/>
    <x v="299"/>
    <s v="SKU-0014"/>
    <n v="1"/>
    <n v="74.41"/>
    <n v="0.05"/>
    <n v="4.99"/>
    <x v="0"/>
    <x v="2"/>
    <s v="Small Business"/>
    <x v="0"/>
    <s v="CUST-1414"/>
    <s v="USB-C Charging Cable"/>
    <x v="0"/>
    <n v="33.549999999999997"/>
    <n v="74.41"/>
    <n v="74.41"/>
    <n v="3.7204999999999999"/>
    <n v="70.689499999999995"/>
    <n v="33.549999999999997"/>
    <n v="37.139499999999998"/>
    <n v="70.689499999999995"/>
    <n v="37.139499999999998"/>
  </r>
  <r>
    <s v="ORD-001760"/>
    <x v="299"/>
    <s v="SKU-0029"/>
    <n v="5"/>
    <n v="79.47"/>
    <n v="0.15"/>
    <n v="6.99"/>
    <x v="2"/>
    <x v="0"/>
    <s v="Corporate"/>
    <x v="0"/>
    <s v="CUST-1460"/>
    <s v="Adjustable Dumbbell"/>
    <x v="3"/>
    <n v="38"/>
    <n v="79.47"/>
    <n v="397.35"/>
    <n v="59.602499999999999"/>
    <n v="337.7475"/>
    <n v="190"/>
    <n v="147.7475"/>
    <n v="337.7475"/>
    <n v="147.7475"/>
  </r>
  <r>
    <s v="ORD-000305"/>
    <x v="300"/>
    <s v="SKU-0036"/>
    <n v="2"/>
    <n v="56"/>
    <n v="0.05"/>
    <n v="6.99"/>
    <x v="1"/>
    <x v="4"/>
    <s v="Small Business"/>
    <x v="1"/>
    <s v="CUST-1430"/>
    <s v="Stretching Strap"/>
    <x v="3"/>
    <n v="37.14"/>
    <n v="56"/>
    <n v="112"/>
    <n v="5.6000000000000005"/>
    <n v="106.4"/>
    <n v="74.28"/>
    <n v="32.120000000000005"/>
    <n v="0"/>
    <n v="0"/>
  </r>
  <r>
    <s v="ORD-000373"/>
    <x v="300"/>
    <s v="SKU-0037"/>
    <n v="5"/>
    <n v="25.18"/>
    <n v="0"/>
    <n v="0"/>
    <x v="2"/>
    <x v="0"/>
    <s v="Consumer"/>
    <x v="0"/>
    <s v="CUST-1579"/>
    <s v="Notebook 3-Pack"/>
    <x v="4"/>
    <n v="13.85"/>
    <n v="25.18"/>
    <n v="125.9"/>
    <n v="0"/>
    <n v="125.9"/>
    <n v="69.25"/>
    <n v="56.650000000000006"/>
    <n v="125.9"/>
    <n v="56.650000000000006"/>
  </r>
  <r>
    <s v="ORD-000619"/>
    <x v="300"/>
    <s v="SKU-0053"/>
    <n v="1"/>
    <n v="80.63"/>
    <n v="0"/>
    <n v="4.99"/>
    <x v="0"/>
    <x v="4"/>
    <s v="Consumer"/>
    <x v="0"/>
    <s v="CUST-1260"/>
    <s v="Reusable Lunch Bag"/>
    <x v="2"/>
    <n v="44.56"/>
    <n v="80.63"/>
    <n v="80.63"/>
    <n v="0"/>
    <n v="80.63"/>
    <n v="44.56"/>
    <n v="36.069999999999993"/>
    <n v="80.63"/>
    <n v="36.069999999999993"/>
  </r>
  <r>
    <s v="ORD-001002"/>
    <x v="300"/>
    <s v="SKU-0020"/>
    <n v="2"/>
    <n v="85.27"/>
    <n v="0.15"/>
    <n v="0"/>
    <x v="2"/>
    <x v="1"/>
    <s v="Consumer"/>
    <x v="0"/>
    <s v="CUST-1008"/>
    <s v="Mechanical Keyboard"/>
    <x v="0"/>
    <n v="43.46"/>
    <n v="85.27"/>
    <n v="170.54"/>
    <n v="25.581"/>
    <n v="144.959"/>
    <n v="86.92"/>
    <n v="58.039000000000001"/>
    <n v="144.959"/>
    <n v="58.039000000000001"/>
  </r>
  <r>
    <s v="ORD-001061"/>
    <x v="300"/>
    <s v="SKU-0057"/>
    <n v="2"/>
    <n v="60.42"/>
    <n v="0.05"/>
    <n v="0"/>
    <x v="1"/>
    <x v="0"/>
    <s v="Small Business"/>
    <x v="0"/>
    <s v="CUST-1402"/>
    <s v="Crossbody Bag"/>
    <x v="2"/>
    <n v="25.69"/>
    <n v="60.42"/>
    <n v="120.84"/>
    <n v="6.0420000000000007"/>
    <n v="114.798"/>
    <n v="51.38"/>
    <n v="63.417999999999999"/>
    <n v="114.798"/>
    <n v="63.417999999999999"/>
  </r>
  <r>
    <s v="ORD-001081"/>
    <x v="300"/>
    <s v="SKU-0042"/>
    <n v="3"/>
    <n v="50.17"/>
    <n v="0.2"/>
    <n v="0"/>
    <x v="0"/>
    <x v="4"/>
    <s v="Small Business"/>
    <x v="0"/>
    <s v="CUST-1000"/>
    <s v="Document Folder Set"/>
    <x v="4"/>
    <n v="28.8"/>
    <n v="50.17"/>
    <n v="150.51"/>
    <n v="30.102"/>
    <n v="120.40799999999999"/>
    <n v="86.4"/>
    <n v="34.007999999999981"/>
    <n v="120.40799999999999"/>
    <n v="34.007999999999981"/>
  </r>
  <r>
    <s v="ORD-001207"/>
    <x v="300"/>
    <s v="SKU-0015"/>
    <n v="1"/>
    <n v="26.72"/>
    <n v="0"/>
    <n v="0"/>
    <x v="1"/>
    <x v="0"/>
    <s v="Small Business"/>
    <x v="0"/>
    <s v="CUST-1110"/>
    <s v="Bluetooth Speaker"/>
    <x v="0"/>
    <n v="14.4"/>
    <n v="26.72"/>
    <n v="26.72"/>
    <n v="0"/>
    <n v="26.72"/>
    <n v="14.4"/>
    <n v="12.319999999999999"/>
    <n v="26.72"/>
    <n v="12.319999999999999"/>
  </r>
  <r>
    <s v="ORD-001453"/>
    <x v="300"/>
    <s v="SKU-0041"/>
    <n v="3"/>
    <n v="76.3"/>
    <n v="0"/>
    <n v="9.99"/>
    <x v="0"/>
    <x v="0"/>
    <s v="Corporate"/>
    <x v="0"/>
    <s v="CUST-1217"/>
    <s v="Whiteboard Planner"/>
    <x v="4"/>
    <n v="33.700000000000003"/>
    <n v="76.3"/>
    <n v="228.89999999999998"/>
    <n v="0"/>
    <n v="228.89999999999998"/>
    <n v="101.10000000000001"/>
    <n v="127.79999999999997"/>
    <n v="228.89999999999998"/>
    <n v="127.79999999999997"/>
  </r>
  <r>
    <s v="ORD-001698"/>
    <x v="300"/>
    <s v="SKU-0036"/>
    <n v="2"/>
    <n v="56"/>
    <n v="0.1"/>
    <n v="6.99"/>
    <x v="2"/>
    <x v="0"/>
    <s v="Corporate"/>
    <x v="0"/>
    <s v="CUST-1066"/>
    <s v="Stretching Strap"/>
    <x v="3"/>
    <n v="37.14"/>
    <n v="56"/>
    <n v="112"/>
    <n v="11.200000000000001"/>
    <n v="100.8"/>
    <n v="74.28"/>
    <n v="26.519999999999996"/>
    <n v="100.8"/>
    <n v="26.519999999999996"/>
  </r>
  <r>
    <s v="ORD-001739"/>
    <x v="300"/>
    <s v="SKU-0015"/>
    <n v="2"/>
    <n v="26.72"/>
    <n v="0"/>
    <n v="0"/>
    <x v="2"/>
    <x v="2"/>
    <s v="Consumer"/>
    <x v="2"/>
    <s v="CUST-1122"/>
    <s v="Bluetooth Speaker"/>
    <x v="0"/>
    <n v="14.4"/>
    <n v="26.72"/>
    <n v="53.44"/>
    <n v="0"/>
    <n v="53.44"/>
    <n v="28.8"/>
    <n v="24.639999999999997"/>
    <n v="0"/>
    <n v="0"/>
  </r>
  <r>
    <s v="ORD-001775"/>
    <x v="300"/>
    <s v="SKU-0032"/>
    <n v="2"/>
    <n v="10.18"/>
    <n v="0.1"/>
    <n v="9.99"/>
    <x v="2"/>
    <x v="1"/>
    <s v="Small Business"/>
    <x v="0"/>
    <s v="CUST-1337"/>
    <s v="Kettlebell 15 lb"/>
    <x v="3"/>
    <n v="4.42"/>
    <n v="10.18"/>
    <n v="20.36"/>
    <n v="2.036"/>
    <n v="18.323999999999998"/>
    <n v="8.84"/>
    <n v="9.4839999999999982"/>
    <n v="18.323999999999998"/>
    <n v="9.4839999999999982"/>
  </r>
  <r>
    <s v="ORD-000327"/>
    <x v="301"/>
    <s v="SKU-0012"/>
    <n v="1"/>
    <n v="81.14"/>
    <n v="0.2"/>
    <n v="4.99"/>
    <x v="2"/>
    <x v="3"/>
    <s v="Small Business"/>
    <x v="0"/>
    <s v="CUST-1075"/>
    <s v="Portable Blender"/>
    <x v="1"/>
    <n v="34.53"/>
    <n v="81.14"/>
    <n v="81.14"/>
    <n v="16.228000000000002"/>
    <n v="64.912000000000006"/>
    <n v="34.53"/>
    <n v="30.382000000000005"/>
    <n v="64.912000000000006"/>
    <n v="30.382000000000005"/>
  </r>
  <r>
    <s v="ORD-000512"/>
    <x v="301"/>
    <s v="SKU-0024"/>
    <n v="2"/>
    <n v="87.66"/>
    <n v="0.05"/>
    <n v="4.99"/>
    <x v="1"/>
    <x v="2"/>
    <s v="Small Business"/>
    <x v="0"/>
    <s v="CUST-1395"/>
    <s v="Phone Charging Dock"/>
    <x v="0"/>
    <n v="40.340000000000003"/>
    <n v="87.66"/>
    <n v="175.32"/>
    <n v="8.766"/>
    <n v="166.554"/>
    <n v="80.680000000000007"/>
    <n v="85.873999999999995"/>
    <n v="166.554"/>
    <n v="85.873999999999995"/>
  </r>
  <r>
    <s v="ORD-001174"/>
    <x v="301"/>
    <s v="SKU-0039"/>
    <n v="4"/>
    <n v="12.74"/>
    <n v="0.05"/>
    <n v="9.99"/>
    <x v="0"/>
    <x v="4"/>
    <s v="Consumer"/>
    <x v="0"/>
    <s v="CUST-1427"/>
    <s v="Desk Organizer"/>
    <x v="4"/>
    <n v="5.81"/>
    <n v="12.74"/>
    <n v="50.96"/>
    <n v="2.548"/>
    <n v="48.411999999999999"/>
    <n v="23.24"/>
    <n v="25.172000000000001"/>
    <n v="48.411999999999999"/>
    <n v="25.172000000000001"/>
  </r>
  <r>
    <s v="ORD-001660"/>
    <x v="301"/>
    <s v="SKU-0031"/>
    <n v="1"/>
    <n v="74.72"/>
    <n v="0.05"/>
    <n v="0"/>
    <x v="1"/>
    <x v="3"/>
    <s v="Corporate"/>
    <x v="0"/>
    <s v="CUST-1001"/>
    <s v="Fitness Tracker Strap"/>
    <x v="3"/>
    <n v="36.28"/>
    <n v="74.72"/>
    <n v="74.72"/>
    <n v="3.7360000000000002"/>
    <n v="70.983999999999995"/>
    <n v="36.28"/>
    <n v="34.703999999999994"/>
    <n v="70.983999999999995"/>
    <n v="34.703999999999994"/>
  </r>
  <r>
    <s v="ORD-001895"/>
    <x v="301"/>
    <s v="SKU-0034"/>
    <n v="3"/>
    <n v="53.25"/>
    <n v="0"/>
    <n v="6.99"/>
    <x v="2"/>
    <x v="3"/>
    <s v="Consumer"/>
    <x v="0"/>
    <s v="CUST-1275"/>
    <s v="Gym Duffel Bag"/>
    <x v="3"/>
    <n v="22.11"/>
    <n v="53.25"/>
    <n v="159.75"/>
    <n v="0"/>
    <n v="159.75"/>
    <n v="66.33"/>
    <n v="93.42"/>
    <n v="159.75"/>
    <n v="93.42"/>
  </r>
  <r>
    <s v="ORD-002014"/>
    <x v="301"/>
    <s v="SKU-0005"/>
    <n v="1"/>
    <n v="55.2"/>
    <n v="0.1"/>
    <n v="0"/>
    <x v="1"/>
    <x v="4"/>
    <s v="Consumer"/>
    <x v="0"/>
    <s v="CUST-1017"/>
    <s v="Glass Food Containers"/>
    <x v="1"/>
    <n v="25.85"/>
    <n v="55.2"/>
    <n v="55.2"/>
    <n v="5.5200000000000005"/>
    <n v="49.68"/>
    <n v="25.85"/>
    <n v="23.83"/>
    <n v="49.68"/>
    <n v="23.83"/>
  </r>
  <r>
    <s v="ORD-002257"/>
    <x v="301"/>
    <s v="SKU-0021"/>
    <n v="2"/>
    <n v="23.94"/>
    <n v="0"/>
    <n v="0"/>
    <x v="2"/>
    <x v="4"/>
    <s v="Small Business"/>
    <x v="0"/>
    <s v="CUST-1513"/>
    <s v="Smart Plug 2-Pack"/>
    <x v="0"/>
    <n v="13.98"/>
    <n v="23.94"/>
    <n v="47.88"/>
    <n v="0"/>
    <n v="47.88"/>
    <n v="27.96"/>
    <n v="19.920000000000002"/>
    <n v="47.88"/>
    <n v="19.920000000000002"/>
  </r>
  <r>
    <s v="ORD-000740"/>
    <x v="302"/>
    <s v="SKU-0032"/>
    <n v="2"/>
    <n v="10.18"/>
    <n v="0"/>
    <n v="0"/>
    <x v="1"/>
    <x v="4"/>
    <s v="Corporate"/>
    <x v="0"/>
    <s v="CUST-1048"/>
    <s v="Kettlebell 15 lb"/>
    <x v="3"/>
    <n v="4.42"/>
    <n v="10.18"/>
    <n v="20.36"/>
    <n v="0"/>
    <n v="20.36"/>
    <n v="8.84"/>
    <n v="11.52"/>
    <n v="20.36"/>
    <n v="11.52"/>
  </r>
  <r>
    <s v="ORD-000832"/>
    <x v="302"/>
    <s v="SKU-0059"/>
    <n v="4"/>
    <n v="31.55"/>
    <n v="0.15"/>
    <n v="4.99"/>
    <x v="1"/>
    <x v="1"/>
    <s v="Corporate"/>
    <x v="0"/>
    <s v="CUST-1133"/>
    <s v="Packing Cubes"/>
    <x v="2"/>
    <n v="18.04"/>
    <n v="31.55"/>
    <n v="126.2"/>
    <n v="18.93"/>
    <n v="107.27000000000001"/>
    <n v="72.16"/>
    <n v="35.110000000000014"/>
    <n v="107.27000000000001"/>
    <n v="35.110000000000014"/>
  </r>
  <r>
    <s v="ORD-001881"/>
    <x v="302"/>
    <s v="SKU-0047"/>
    <n v="1"/>
    <n v="36.47"/>
    <n v="0"/>
    <n v="6.99"/>
    <x v="1"/>
    <x v="1"/>
    <s v="Small Business"/>
    <x v="0"/>
    <s v="CUST-1333"/>
    <s v="Printer Paper Ream"/>
    <x v="4"/>
    <n v="21.05"/>
    <n v="36.47"/>
    <n v="36.47"/>
    <n v="0"/>
    <n v="36.47"/>
    <n v="21.05"/>
    <n v="15.419999999999998"/>
    <n v="36.47"/>
    <n v="15.419999999999998"/>
  </r>
  <r>
    <s v="ORD-002429"/>
    <x v="302"/>
    <s v="SKU-0031"/>
    <n v="3"/>
    <n v="74.72"/>
    <n v="0"/>
    <n v="9.99"/>
    <x v="1"/>
    <x v="2"/>
    <s v="Consumer"/>
    <x v="0"/>
    <s v="CUST-1415"/>
    <s v="Fitness Tracker Strap"/>
    <x v="3"/>
    <n v="36.28"/>
    <n v="74.72"/>
    <n v="224.16"/>
    <n v="0"/>
    <n v="224.16"/>
    <n v="108.84"/>
    <n v="115.32"/>
    <n v="224.16"/>
    <n v="115.32"/>
  </r>
  <r>
    <s v="ORD-000384"/>
    <x v="303"/>
    <s v="SKU-0014"/>
    <n v="2"/>
    <n v="74.41"/>
    <n v="0.2"/>
    <n v="0"/>
    <x v="0"/>
    <x v="2"/>
    <s v="Consumer"/>
    <x v="0"/>
    <s v="CUST-1504"/>
    <s v="USB-C Charging Cable"/>
    <x v="0"/>
    <n v="33.549999999999997"/>
    <n v="74.41"/>
    <n v="148.82"/>
    <n v="29.763999999999999"/>
    <n v="119.056"/>
    <n v="67.099999999999994"/>
    <n v="51.956000000000003"/>
    <n v="119.056"/>
    <n v="51.956000000000003"/>
  </r>
  <r>
    <s v="ORD-000611"/>
    <x v="303"/>
    <s v="SKU-0040"/>
    <n v="1"/>
    <n v="30.05"/>
    <n v="0"/>
    <n v="4.99"/>
    <x v="2"/>
    <x v="1"/>
    <s v="Corporate"/>
    <x v="1"/>
    <s v="CUST-1322"/>
    <s v="Laptop Sleeve"/>
    <x v="4"/>
    <n v="17.329999999999998"/>
    <n v="30.05"/>
    <n v="30.05"/>
    <n v="0"/>
    <n v="30.05"/>
    <n v="17.329999999999998"/>
    <n v="12.720000000000002"/>
    <n v="0"/>
    <n v="0"/>
  </r>
  <r>
    <s v="ORD-000856"/>
    <x v="303"/>
    <s v="SKU-0023"/>
    <n v="1"/>
    <n v="48.12"/>
    <n v="0"/>
    <n v="9.99"/>
    <x v="0"/>
    <x v="3"/>
    <s v="Corporate"/>
    <x v="0"/>
    <s v="CUST-1351"/>
    <s v="Mini Projector"/>
    <x v="0"/>
    <n v="23.26"/>
    <n v="48.12"/>
    <n v="48.12"/>
    <n v="0"/>
    <n v="48.12"/>
    <n v="23.26"/>
    <n v="24.859999999999996"/>
    <n v="48.12"/>
    <n v="24.859999999999996"/>
  </r>
  <r>
    <s v="ORD-001022"/>
    <x v="303"/>
    <s v="SKU-0033"/>
    <n v="2"/>
    <n v="72.08"/>
    <n v="0.2"/>
    <n v="0"/>
    <x v="1"/>
    <x v="0"/>
    <s v="Consumer"/>
    <x v="0"/>
    <s v="CUST-1051"/>
    <s v="Training Cone Set"/>
    <x v="3"/>
    <n v="45"/>
    <n v="72.08"/>
    <n v="144.16"/>
    <n v="28.832000000000001"/>
    <n v="115.328"/>
    <n v="90"/>
    <n v="25.328000000000003"/>
    <n v="115.328"/>
    <n v="25.328000000000003"/>
  </r>
  <r>
    <s v="ORD-001023"/>
    <x v="303"/>
    <s v="SKU-0003"/>
    <n v="2"/>
    <n v="11.23"/>
    <n v="0.05"/>
    <n v="0"/>
    <x v="1"/>
    <x v="0"/>
    <s v="Corporate"/>
    <x v="0"/>
    <s v="CUST-1341"/>
    <s v="Nonstick Skillet"/>
    <x v="1"/>
    <n v="6.46"/>
    <n v="11.23"/>
    <n v="22.46"/>
    <n v="1.123"/>
    <n v="21.337"/>
    <n v="12.92"/>
    <n v="8.4169999999999998"/>
    <n v="21.337"/>
    <n v="8.4169999999999998"/>
  </r>
  <r>
    <s v="ORD-001495"/>
    <x v="303"/>
    <s v="SKU-0057"/>
    <n v="3"/>
    <n v="60.42"/>
    <n v="0.15"/>
    <n v="9.99"/>
    <x v="2"/>
    <x v="0"/>
    <s v="Small Business"/>
    <x v="1"/>
    <s v="CUST-1341"/>
    <s v="Crossbody Bag"/>
    <x v="2"/>
    <n v="25.69"/>
    <n v="60.42"/>
    <n v="181.26"/>
    <n v="27.188999999999997"/>
    <n v="154.071"/>
    <n v="77.070000000000007"/>
    <n v="77.000999999999991"/>
    <n v="0"/>
    <n v="0"/>
  </r>
  <r>
    <s v="ORD-001628"/>
    <x v="303"/>
    <s v="SKU-0006"/>
    <n v="2"/>
    <n v="47.77"/>
    <n v="0"/>
    <n v="0"/>
    <x v="2"/>
    <x v="0"/>
    <s v="Corporate"/>
    <x v="0"/>
    <s v="CUST-1020"/>
    <s v="Kitchen Scale"/>
    <x v="1"/>
    <n v="21.34"/>
    <n v="47.77"/>
    <n v="95.54"/>
    <n v="0"/>
    <n v="95.54"/>
    <n v="42.68"/>
    <n v="52.860000000000007"/>
    <n v="95.54"/>
    <n v="52.860000000000007"/>
  </r>
  <r>
    <s v="ORD-001659"/>
    <x v="303"/>
    <s v="SKU-0019"/>
    <n v="1"/>
    <n v="29.49"/>
    <n v="0.05"/>
    <n v="9.99"/>
    <x v="2"/>
    <x v="3"/>
    <s v="Corporate"/>
    <x v="0"/>
    <s v="CUST-1332"/>
    <s v="Webcam HD"/>
    <x v="0"/>
    <n v="13.03"/>
    <n v="29.49"/>
    <n v="29.49"/>
    <n v="1.4744999999999999"/>
    <n v="28.015499999999999"/>
    <n v="13.03"/>
    <n v="14.9855"/>
    <n v="28.015499999999999"/>
    <n v="14.9855"/>
  </r>
  <r>
    <s v="ORD-001843"/>
    <x v="303"/>
    <s v="SKU-0038"/>
    <n v="5"/>
    <n v="100.1"/>
    <n v="0.2"/>
    <n v="0"/>
    <x v="0"/>
    <x v="2"/>
    <s v="Corporate"/>
    <x v="0"/>
    <s v="CUST-1388"/>
    <s v="Gel Pen Set"/>
    <x v="4"/>
    <n v="41.96"/>
    <n v="100.1"/>
    <n v="500.5"/>
    <n v="100.10000000000001"/>
    <n v="400.4"/>
    <n v="209.8"/>
    <n v="190.59999999999997"/>
    <n v="400.4"/>
    <n v="190.59999999999997"/>
  </r>
  <r>
    <s v="ORD-002473"/>
    <x v="303"/>
    <s v="SKU-0041"/>
    <n v="5"/>
    <n v="76.3"/>
    <n v="0"/>
    <n v="0"/>
    <x v="2"/>
    <x v="1"/>
    <s v="Consumer"/>
    <x v="0"/>
    <s v="CUST-1132"/>
    <s v="Whiteboard Planner"/>
    <x v="4"/>
    <n v="33.700000000000003"/>
    <n v="76.3"/>
    <n v="381.5"/>
    <n v="0"/>
    <n v="381.5"/>
    <n v="168.5"/>
    <n v="213"/>
    <n v="381.5"/>
    <n v="213"/>
  </r>
  <r>
    <s v="ORD-000229"/>
    <x v="304"/>
    <s v="SKU-0014"/>
    <n v="4"/>
    <n v="74.41"/>
    <n v="0.05"/>
    <n v="0"/>
    <x v="0"/>
    <x v="0"/>
    <s v="Small Business"/>
    <x v="1"/>
    <s v="CUST-1582"/>
    <s v="USB-C Charging Cable"/>
    <x v="0"/>
    <n v="33.549999999999997"/>
    <n v="74.41"/>
    <n v="297.64"/>
    <n v="14.882"/>
    <n v="282.75799999999998"/>
    <n v="134.19999999999999"/>
    <n v="148.55799999999999"/>
    <n v="0"/>
    <n v="0"/>
  </r>
  <r>
    <s v="ORD-000640"/>
    <x v="304"/>
    <s v="SKU-0054"/>
    <n v="1"/>
    <n v="72.45"/>
    <n v="0"/>
    <n v="0"/>
    <x v="2"/>
    <x v="2"/>
    <s v="Consumer"/>
    <x v="0"/>
    <s v="CUST-1030"/>
    <s v="Travel Organizer"/>
    <x v="2"/>
    <n v="30.61"/>
    <n v="72.45"/>
    <n v="72.45"/>
    <n v="0"/>
    <n v="72.45"/>
    <n v="30.61"/>
    <n v="41.84"/>
    <n v="72.45"/>
    <n v="41.84"/>
  </r>
  <r>
    <s v="ORD-001563"/>
    <x v="304"/>
    <s v="SKU-0040"/>
    <n v="5"/>
    <n v="30.05"/>
    <n v="0"/>
    <n v="4.99"/>
    <x v="2"/>
    <x v="2"/>
    <s v="Corporate"/>
    <x v="0"/>
    <s v="CUST-1515"/>
    <s v="Laptop Sleeve"/>
    <x v="4"/>
    <n v="17.329999999999998"/>
    <n v="30.05"/>
    <n v="150.25"/>
    <n v="0"/>
    <n v="150.25"/>
    <n v="86.649999999999991"/>
    <n v="63.600000000000009"/>
    <n v="150.25"/>
    <n v="63.600000000000009"/>
  </r>
  <r>
    <s v="ORD-001595"/>
    <x v="304"/>
    <s v="SKU-0057"/>
    <n v="2"/>
    <n v="60.42"/>
    <n v="0"/>
    <n v="4.99"/>
    <x v="0"/>
    <x v="3"/>
    <s v="Corporate"/>
    <x v="0"/>
    <s v="CUST-1132"/>
    <s v="Crossbody Bag"/>
    <x v="2"/>
    <n v="25.69"/>
    <n v="60.42"/>
    <n v="120.84"/>
    <n v="0"/>
    <n v="120.84"/>
    <n v="51.38"/>
    <n v="69.460000000000008"/>
    <n v="120.84"/>
    <n v="69.460000000000008"/>
  </r>
  <r>
    <s v="ORD-000331"/>
    <x v="305"/>
    <s v="SKU-0036"/>
    <n v="3"/>
    <n v="56"/>
    <n v="0"/>
    <n v="4.99"/>
    <x v="2"/>
    <x v="1"/>
    <s v="Corporate"/>
    <x v="0"/>
    <s v="CUST-1537"/>
    <s v="Stretching Strap"/>
    <x v="3"/>
    <n v="37.14"/>
    <n v="56"/>
    <n v="168"/>
    <n v="0"/>
    <n v="168"/>
    <n v="111.42"/>
    <n v="56.58"/>
    <n v="168"/>
    <n v="56.58"/>
  </r>
  <r>
    <s v="ORD-000412"/>
    <x v="305"/>
    <s v="SKU-0042"/>
    <n v="2"/>
    <n v="50.17"/>
    <n v="0.1"/>
    <n v="6.99"/>
    <x v="2"/>
    <x v="4"/>
    <s v="Corporate"/>
    <x v="0"/>
    <s v="CUST-1200"/>
    <s v="Document Folder Set"/>
    <x v="4"/>
    <n v="28.8"/>
    <n v="50.17"/>
    <n v="100.34"/>
    <n v="10.034000000000001"/>
    <n v="90.305999999999997"/>
    <n v="57.6"/>
    <n v="32.705999999999996"/>
    <n v="90.305999999999997"/>
    <n v="32.705999999999996"/>
  </r>
  <r>
    <s v="ORD-001121"/>
    <x v="305"/>
    <s v="SKU-0048"/>
    <n v="2"/>
    <n v="12.2"/>
    <n v="0"/>
    <n v="0"/>
    <x v="1"/>
    <x v="2"/>
    <s v="Corporate"/>
    <x v="0"/>
    <s v="CUST-1093"/>
    <s v="Index Card Pack"/>
    <x v="4"/>
    <n v="7.14"/>
    <n v="12.2"/>
    <n v="24.4"/>
    <n v="0"/>
    <n v="24.4"/>
    <n v="14.28"/>
    <n v="10.119999999999999"/>
    <n v="24.4"/>
    <n v="10.119999999999999"/>
  </r>
  <r>
    <s v="ORD-001258"/>
    <x v="305"/>
    <s v="SKU-0050"/>
    <n v="2"/>
    <n v="39.19"/>
    <n v="0"/>
    <n v="0"/>
    <x v="1"/>
    <x v="1"/>
    <s v="Consumer"/>
    <x v="0"/>
    <s v="CUST-1236"/>
    <s v="Travel Backpack"/>
    <x v="2"/>
    <n v="18.54"/>
    <n v="39.19"/>
    <n v="78.38"/>
    <n v="0"/>
    <n v="78.38"/>
    <n v="37.08"/>
    <n v="41.3"/>
    <n v="78.38"/>
    <n v="41.3"/>
  </r>
  <r>
    <s v="ORD-001440"/>
    <x v="305"/>
    <s v="SKU-0004"/>
    <n v="2"/>
    <n v="23.84"/>
    <n v="0.1"/>
    <n v="0"/>
    <x v="1"/>
    <x v="1"/>
    <s v="Corporate"/>
    <x v="0"/>
    <s v="CUST-1415"/>
    <s v="Bamboo Cutting Board"/>
    <x v="1"/>
    <n v="11.55"/>
    <n v="23.84"/>
    <n v="47.68"/>
    <n v="4.7679999999999998"/>
    <n v="42.911999999999999"/>
    <n v="23.1"/>
    <n v="19.811999999999998"/>
    <n v="42.911999999999999"/>
    <n v="19.811999999999998"/>
  </r>
  <r>
    <s v="ORD-001597"/>
    <x v="305"/>
    <s v="SKU-0055"/>
    <n v="2"/>
    <n v="11.86"/>
    <n v="0.05"/>
    <n v="0"/>
    <x v="1"/>
    <x v="3"/>
    <s v="Corporate"/>
    <x v="0"/>
    <s v="CUST-1105"/>
    <s v="Phone Case"/>
    <x v="2"/>
    <n v="4.93"/>
    <n v="11.86"/>
    <n v="23.72"/>
    <n v="1.1859999999999999"/>
    <n v="22.533999999999999"/>
    <n v="9.86"/>
    <n v="12.673999999999999"/>
    <n v="22.533999999999999"/>
    <n v="12.673999999999999"/>
  </r>
  <r>
    <s v="ORD-002136"/>
    <x v="305"/>
    <s v="SKU-0015"/>
    <n v="1"/>
    <n v="26.72"/>
    <n v="0"/>
    <n v="6.99"/>
    <x v="0"/>
    <x v="2"/>
    <s v="Consumer"/>
    <x v="0"/>
    <s v="CUST-1135"/>
    <s v="Bluetooth Speaker"/>
    <x v="0"/>
    <n v="14.4"/>
    <n v="26.72"/>
    <n v="26.72"/>
    <n v="0"/>
    <n v="26.72"/>
    <n v="14.4"/>
    <n v="12.319999999999999"/>
    <n v="26.72"/>
    <n v="12.319999999999999"/>
  </r>
  <r>
    <s v="ORD-002292"/>
    <x v="305"/>
    <s v="SKU-0044"/>
    <n v="1"/>
    <n v="63.29"/>
    <n v="0.2"/>
    <n v="0"/>
    <x v="1"/>
    <x v="2"/>
    <s v="Corporate"/>
    <x v="0"/>
    <s v="CUST-1182"/>
    <s v="Monitor Riser"/>
    <x v="4"/>
    <n v="41.46"/>
    <n v="63.29"/>
    <n v="63.29"/>
    <n v="12.658000000000001"/>
    <n v="50.631999999999998"/>
    <n v="41.46"/>
    <n v="9.171999999999997"/>
    <n v="50.631999999999998"/>
    <n v="9.171999999999997"/>
  </r>
  <r>
    <s v="ORD-000421"/>
    <x v="306"/>
    <s v="SKU-0043"/>
    <n v="5"/>
    <n v="39.21"/>
    <n v="0.15"/>
    <n v="4.99"/>
    <x v="2"/>
    <x v="1"/>
    <s v="Consumer"/>
    <x v="0"/>
    <s v="CUST-1537"/>
    <s v="Ergonomic Wrist Rest"/>
    <x v="4"/>
    <n v="19.66"/>
    <n v="39.21"/>
    <n v="196.05"/>
    <n v="29.407499999999999"/>
    <n v="166.64250000000001"/>
    <n v="98.3"/>
    <n v="68.342500000000015"/>
    <n v="166.64250000000001"/>
    <n v="68.342500000000015"/>
  </r>
  <r>
    <s v="ORD-000498"/>
    <x v="306"/>
    <s v="SKU-0054"/>
    <n v="5"/>
    <n v="72.45"/>
    <n v="0.05"/>
    <n v="9.99"/>
    <x v="0"/>
    <x v="1"/>
    <s v="Small Business"/>
    <x v="0"/>
    <s v="CUST-1318"/>
    <s v="Travel Organizer"/>
    <x v="2"/>
    <n v="30.61"/>
    <n v="72.45"/>
    <n v="362.25"/>
    <n v="18.112500000000001"/>
    <n v="344.13749999999999"/>
    <n v="153.05000000000001"/>
    <n v="191.08749999999998"/>
    <n v="344.13749999999999"/>
    <n v="191.08749999999998"/>
  </r>
  <r>
    <s v="ORD-001139"/>
    <x v="306"/>
    <s v="SKU-0006"/>
    <n v="1"/>
    <n v="47.77"/>
    <n v="0.1"/>
    <n v="4.99"/>
    <x v="0"/>
    <x v="0"/>
    <s v="Small Business"/>
    <x v="0"/>
    <s v="CUST-1268"/>
    <s v="Kitchen Scale"/>
    <x v="1"/>
    <n v="21.34"/>
    <n v="47.77"/>
    <n v="47.77"/>
    <n v="4.7770000000000001"/>
    <n v="42.993000000000002"/>
    <n v="21.34"/>
    <n v="21.653000000000002"/>
    <n v="42.993000000000002"/>
    <n v="21.653000000000002"/>
  </r>
  <r>
    <s v="ORD-001368"/>
    <x v="306"/>
    <s v="SKU-0015"/>
    <n v="1"/>
    <n v="26.72"/>
    <n v="0"/>
    <n v="6.99"/>
    <x v="0"/>
    <x v="3"/>
    <s v="Corporate"/>
    <x v="0"/>
    <s v="CUST-1484"/>
    <s v="Bluetooth Speaker"/>
    <x v="0"/>
    <n v="14.4"/>
    <n v="26.72"/>
    <n v="26.72"/>
    <n v="0"/>
    <n v="26.72"/>
    <n v="14.4"/>
    <n v="12.319999999999999"/>
    <n v="26.72"/>
    <n v="12.319999999999999"/>
  </r>
  <r>
    <s v="ORD-002049"/>
    <x v="306"/>
    <s v="SKU-0021"/>
    <n v="1"/>
    <n v="23.94"/>
    <n v="0"/>
    <n v="6.99"/>
    <x v="1"/>
    <x v="3"/>
    <s v="Corporate"/>
    <x v="0"/>
    <s v="CUST-1098"/>
    <s v="Smart Plug 2-Pack"/>
    <x v="0"/>
    <n v="13.98"/>
    <n v="23.94"/>
    <n v="23.94"/>
    <n v="0"/>
    <n v="23.94"/>
    <n v="13.98"/>
    <n v="9.9600000000000009"/>
    <n v="23.94"/>
    <n v="9.9600000000000009"/>
  </r>
  <r>
    <s v="ORD-002301"/>
    <x v="306"/>
    <s v="SKU-0047"/>
    <n v="3"/>
    <n v="36.47"/>
    <n v="0"/>
    <n v="0"/>
    <x v="0"/>
    <x v="4"/>
    <s v="Small Business"/>
    <x v="0"/>
    <s v="CUST-1025"/>
    <s v="Printer Paper Ream"/>
    <x v="4"/>
    <n v="21.05"/>
    <n v="36.47"/>
    <n v="109.41"/>
    <n v="0"/>
    <n v="109.41"/>
    <n v="63.150000000000006"/>
    <n v="46.259999999999991"/>
    <n v="109.41"/>
    <n v="46.259999999999991"/>
  </r>
  <r>
    <s v="ORD-000395"/>
    <x v="307"/>
    <s v="SKU-0015"/>
    <n v="1"/>
    <n v="26.72"/>
    <n v="0"/>
    <n v="0"/>
    <x v="1"/>
    <x v="0"/>
    <s v="Small Business"/>
    <x v="0"/>
    <s v="CUST-1055"/>
    <s v="Bluetooth Speaker"/>
    <x v="0"/>
    <n v="14.4"/>
    <n v="26.72"/>
    <n v="26.72"/>
    <n v="0"/>
    <n v="26.72"/>
    <n v="14.4"/>
    <n v="12.319999999999999"/>
    <n v="26.72"/>
    <n v="12.319999999999999"/>
  </r>
  <r>
    <s v="ORD-001868"/>
    <x v="307"/>
    <s v="SKU-0033"/>
    <n v="1"/>
    <n v="72.08"/>
    <n v="0"/>
    <n v="0"/>
    <x v="1"/>
    <x v="4"/>
    <s v="Consumer"/>
    <x v="0"/>
    <s v="CUST-1219"/>
    <s v="Training Cone Set"/>
    <x v="3"/>
    <n v="45"/>
    <n v="72.08"/>
    <n v="72.08"/>
    <n v="0"/>
    <n v="72.08"/>
    <n v="45"/>
    <n v="27.08"/>
    <n v="72.08"/>
    <n v="27.08"/>
  </r>
  <r>
    <s v="ORD-002259"/>
    <x v="307"/>
    <s v="SKU-0040"/>
    <n v="1"/>
    <n v="30.05"/>
    <n v="0"/>
    <n v="4.99"/>
    <x v="0"/>
    <x v="0"/>
    <s v="Consumer"/>
    <x v="0"/>
    <s v="CUST-1322"/>
    <s v="Laptop Sleeve"/>
    <x v="4"/>
    <n v="17.329999999999998"/>
    <n v="30.05"/>
    <n v="30.05"/>
    <n v="0"/>
    <n v="30.05"/>
    <n v="17.329999999999998"/>
    <n v="12.720000000000002"/>
    <n v="30.05"/>
    <n v="12.720000000000002"/>
  </r>
  <r>
    <s v="ORD-000035"/>
    <x v="308"/>
    <s v="SKU-0041"/>
    <n v="1"/>
    <n v="76.3"/>
    <n v="0"/>
    <n v="6.99"/>
    <x v="0"/>
    <x v="0"/>
    <s v="Small Business"/>
    <x v="0"/>
    <s v="CUST-1281"/>
    <s v="Whiteboard Planner"/>
    <x v="4"/>
    <n v="33.700000000000003"/>
    <n v="76.3"/>
    <n v="76.3"/>
    <n v="0"/>
    <n v="76.3"/>
    <n v="33.700000000000003"/>
    <n v="42.599999999999994"/>
    <n v="76.3"/>
    <n v="42.599999999999994"/>
  </r>
  <r>
    <s v="ORD-000178"/>
    <x v="308"/>
    <s v="SKU-0057"/>
    <n v="2"/>
    <n v="60.42"/>
    <n v="0.05"/>
    <n v="0"/>
    <x v="1"/>
    <x v="4"/>
    <s v="Small Business"/>
    <x v="0"/>
    <s v="CUST-1243"/>
    <s v="Crossbody Bag"/>
    <x v="2"/>
    <n v="25.69"/>
    <n v="60.42"/>
    <n v="120.84"/>
    <n v="6.0420000000000007"/>
    <n v="114.798"/>
    <n v="51.38"/>
    <n v="63.417999999999999"/>
    <n v="114.798"/>
    <n v="63.417999999999999"/>
  </r>
  <r>
    <s v="ORD-000540"/>
    <x v="308"/>
    <s v="SKU-0004"/>
    <n v="2"/>
    <n v="23.84"/>
    <n v="0.05"/>
    <n v="9.99"/>
    <x v="0"/>
    <x v="4"/>
    <s v="Corporate"/>
    <x v="0"/>
    <s v="CUST-1224"/>
    <s v="Bamboo Cutting Board"/>
    <x v="1"/>
    <n v="11.55"/>
    <n v="23.84"/>
    <n v="47.68"/>
    <n v="2.3839999999999999"/>
    <n v="45.295999999999999"/>
    <n v="23.1"/>
    <n v="22.195999999999998"/>
    <n v="45.295999999999999"/>
    <n v="22.195999999999998"/>
  </r>
  <r>
    <s v="ORD-000567"/>
    <x v="308"/>
    <s v="SKU-0013"/>
    <n v="3"/>
    <n v="46.87"/>
    <n v="0.15"/>
    <n v="0"/>
    <x v="1"/>
    <x v="2"/>
    <s v="Small Business"/>
    <x v="0"/>
    <s v="CUST-1332"/>
    <s v="Wireless Earbuds"/>
    <x v="0"/>
    <n v="21.33"/>
    <n v="46.87"/>
    <n v="140.60999999999999"/>
    <n v="21.091499999999996"/>
    <n v="119.51849999999999"/>
    <n v="63.989999999999995"/>
    <n v="55.528499999999994"/>
    <n v="119.51849999999999"/>
    <n v="55.528499999999994"/>
  </r>
  <r>
    <s v="ORD-001011"/>
    <x v="308"/>
    <s v="SKU-0053"/>
    <n v="1"/>
    <n v="80.63"/>
    <n v="0.15"/>
    <n v="0"/>
    <x v="1"/>
    <x v="3"/>
    <s v="Corporate"/>
    <x v="0"/>
    <s v="CUST-1095"/>
    <s v="Reusable Lunch Bag"/>
    <x v="2"/>
    <n v="44.56"/>
    <n v="80.63"/>
    <n v="80.63"/>
    <n v="12.094499999999998"/>
    <n v="68.535499999999999"/>
    <n v="44.56"/>
    <n v="23.975499999999997"/>
    <n v="68.535499999999999"/>
    <n v="23.975499999999997"/>
  </r>
  <r>
    <s v="ORD-001039"/>
    <x v="308"/>
    <s v="SKU-0016"/>
    <n v="4"/>
    <n v="17.66"/>
    <n v="0.15"/>
    <n v="6.99"/>
    <x v="2"/>
    <x v="1"/>
    <s v="Small Business"/>
    <x v="0"/>
    <s v="CUST-1384"/>
    <s v="Laptop Stand"/>
    <x v="0"/>
    <n v="11.93"/>
    <n v="17.66"/>
    <n v="70.64"/>
    <n v="10.596"/>
    <n v="60.043999999999997"/>
    <n v="47.72"/>
    <n v="12.323999999999998"/>
    <n v="60.043999999999997"/>
    <n v="12.323999999999998"/>
  </r>
  <r>
    <s v="ORD-001127"/>
    <x v="308"/>
    <s v="SKU-0055"/>
    <n v="2"/>
    <n v="11.86"/>
    <n v="0.15"/>
    <n v="6.99"/>
    <x v="2"/>
    <x v="0"/>
    <s v="Corporate"/>
    <x v="0"/>
    <s v="CUST-1243"/>
    <s v="Phone Case"/>
    <x v="2"/>
    <n v="4.93"/>
    <n v="11.86"/>
    <n v="23.72"/>
    <n v="3.5579999999999998"/>
    <n v="20.161999999999999"/>
    <n v="9.86"/>
    <n v="10.302"/>
    <n v="20.161999999999999"/>
    <n v="10.302"/>
  </r>
  <r>
    <s v="ORD-001324"/>
    <x v="308"/>
    <s v="SKU-0043"/>
    <n v="1"/>
    <n v="39.21"/>
    <n v="0"/>
    <n v="0"/>
    <x v="2"/>
    <x v="1"/>
    <s v="Small Business"/>
    <x v="0"/>
    <s v="CUST-1560"/>
    <s v="Ergonomic Wrist Rest"/>
    <x v="4"/>
    <n v="19.66"/>
    <n v="39.21"/>
    <n v="39.21"/>
    <n v="0"/>
    <n v="39.21"/>
    <n v="19.66"/>
    <n v="19.55"/>
    <n v="39.21"/>
    <n v="19.55"/>
  </r>
  <r>
    <s v="ORD-001425"/>
    <x v="308"/>
    <s v="SKU-0027"/>
    <n v="5"/>
    <n v="33.65"/>
    <n v="0.05"/>
    <n v="6.99"/>
    <x v="1"/>
    <x v="2"/>
    <s v="Consumer"/>
    <x v="0"/>
    <s v="CUST-1149"/>
    <s v="Foam Roller"/>
    <x v="3"/>
    <n v="17.22"/>
    <n v="33.65"/>
    <n v="168.25"/>
    <n v="8.4124999999999996"/>
    <n v="159.83750000000001"/>
    <n v="86.1"/>
    <n v="73.737500000000011"/>
    <n v="159.83750000000001"/>
    <n v="73.737500000000011"/>
  </r>
  <r>
    <s v="ORD-001803"/>
    <x v="308"/>
    <s v="SKU-0047"/>
    <n v="2"/>
    <n v="36.47"/>
    <n v="0"/>
    <n v="0"/>
    <x v="0"/>
    <x v="3"/>
    <s v="Consumer"/>
    <x v="0"/>
    <s v="CUST-1369"/>
    <s v="Printer Paper Ream"/>
    <x v="4"/>
    <n v="21.05"/>
    <n v="36.47"/>
    <n v="72.94"/>
    <n v="0"/>
    <n v="72.94"/>
    <n v="42.1"/>
    <n v="30.839999999999996"/>
    <n v="72.94"/>
    <n v="30.839999999999996"/>
  </r>
  <r>
    <s v="ORD-001807"/>
    <x v="308"/>
    <s v="SKU-0033"/>
    <n v="2"/>
    <n v="72.08"/>
    <n v="0.05"/>
    <n v="6.99"/>
    <x v="1"/>
    <x v="2"/>
    <s v="Corporate"/>
    <x v="0"/>
    <s v="CUST-1595"/>
    <s v="Training Cone Set"/>
    <x v="3"/>
    <n v="45"/>
    <n v="72.08"/>
    <n v="144.16"/>
    <n v="7.2080000000000002"/>
    <n v="136.952"/>
    <n v="90"/>
    <n v="46.951999999999998"/>
    <n v="136.952"/>
    <n v="46.951999999999998"/>
  </r>
  <r>
    <s v="ORD-001867"/>
    <x v="308"/>
    <s v="SKU-0054"/>
    <n v="2"/>
    <n v="72.45"/>
    <n v="0.1"/>
    <n v="6.99"/>
    <x v="2"/>
    <x v="0"/>
    <s v="Corporate"/>
    <x v="0"/>
    <s v="CUST-1312"/>
    <s v="Travel Organizer"/>
    <x v="2"/>
    <n v="30.61"/>
    <n v="72.45"/>
    <n v="144.9"/>
    <n v="14.490000000000002"/>
    <n v="130.41"/>
    <n v="61.22"/>
    <n v="69.19"/>
    <n v="130.41"/>
    <n v="69.19"/>
  </r>
  <r>
    <s v="ORD-002271"/>
    <x v="308"/>
    <s v="SKU-0039"/>
    <n v="2"/>
    <n v="12.74"/>
    <n v="0.1"/>
    <n v="4.99"/>
    <x v="1"/>
    <x v="2"/>
    <s v="Consumer"/>
    <x v="0"/>
    <s v="CUST-1508"/>
    <s v="Desk Organizer"/>
    <x v="4"/>
    <n v="5.81"/>
    <n v="12.74"/>
    <n v="25.48"/>
    <n v="2.548"/>
    <n v="22.932000000000002"/>
    <n v="11.62"/>
    <n v="11.312000000000003"/>
    <n v="22.932000000000002"/>
    <n v="11.312000000000003"/>
  </r>
  <r>
    <s v="ORD-000126"/>
    <x v="309"/>
    <s v="SKU-0022"/>
    <n v="1"/>
    <n v="32.130000000000003"/>
    <n v="0"/>
    <n v="9.99"/>
    <x v="0"/>
    <x v="2"/>
    <s v="Consumer"/>
    <x v="0"/>
    <s v="CUST-1222"/>
    <s v="USB-C Hub"/>
    <x v="0"/>
    <n v="21.59"/>
    <n v="32.130000000000003"/>
    <n v="32.130000000000003"/>
    <n v="0"/>
    <n v="32.130000000000003"/>
    <n v="21.59"/>
    <n v="10.540000000000003"/>
    <n v="32.130000000000003"/>
    <n v="10.540000000000003"/>
  </r>
  <r>
    <s v="ORD-000146"/>
    <x v="309"/>
    <s v="SKU-0036"/>
    <n v="8"/>
    <n v="56"/>
    <n v="0.05"/>
    <n v="4.99"/>
    <x v="1"/>
    <x v="3"/>
    <s v="Small Business"/>
    <x v="0"/>
    <s v="CUST-1476"/>
    <s v="Stretching Strap"/>
    <x v="3"/>
    <n v="37.14"/>
    <n v="56"/>
    <n v="448"/>
    <n v="22.400000000000002"/>
    <n v="425.6"/>
    <n v="297.12"/>
    <n v="128.48000000000002"/>
    <n v="425.6"/>
    <n v="128.48000000000002"/>
  </r>
  <r>
    <s v="ORD-000251"/>
    <x v="309"/>
    <s v="SKU-0017"/>
    <n v="3"/>
    <n v="47.38"/>
    <n v="0.2"/>
    <n v="9.99"/>
    <x v="2"/>
    <x v="3"/>
    <s v="Small Business"/>
    <x v="0"/>
    <s v="CUST-1566"/>
    <s v="Wireless Mouse"/>
    <x v="0"/>
    <n v="31.21"/>
    <n v="47.38"/>
    <n v="142.14000000000001"/>
    <n v="28.428000000000004"/>
    <n v="113.71200000000002"/>
    <n v="93.63"/>
    <n v="20.082000000000022"/>
    <n v="113.71200000000002"/>
    <n v="20.082000000000022"/>
  </r>
  <r>
    <s v="ORD-001104"/>
    <x v="309"/>
    <s v="SKU-0045"/>
    <n v="4"/>
    <n v="24.86"/>
    <n v="0.15"/>
    <n v="0"/>
    <x v="0"/>
    <x v="2"/>
    <s v="Consumer"/>
    <x v="0"/>
    <s v="CUST-1567"/>
    <s v="Sticky Note Bundle"/>
    <x v="4"/>
    <n v="16.329999999999998"/>
    <n v="24.86"/>
    <n v="99.44"/>
    <n v="14.915999999999999"/>
    <n v="84.524000000000001"/>
    <n v="65.319999999999993"/>
    <n v="19.204000000000008"/>
    <n v="84.524000000000001"/>
    <n v="19.204000000000008"/>
  </r>
  <r>
    <s v="ORD-001263"/>
    <x v="309"/>
    <s v="SKU-0043"/>
    <n v="2"/>
    <n v="39.21"/>
    <n v="0"/>
    <n v="4.99"/>
    <x v="1"/>
    <x v="3"/>
    <s v="Corporate"/>
    <x v="0"/>
    <s v="CUST-1145"/>
    <s v="Ergonomic Wrist Rest"/>
    <x v="4"/>
    <n v="19.66"/>
    <n v="39.21"/>
    <n v="78.42"/>
    <n v="0"/>
    <n v="78.42"/>
    <n v="39.32"/>
    <n v="39.1"/>
    <n v="78.42"/>
    <n v="39.1"/>
  </r>
  <r>
    <s v="ORD-001314"/>
    <x v="309"/>
    <s v="SKU-0022"/>
    <n v="1"/>
    <n v="32.130000000000003"/>
    <n v="0.2"/>
    <n v="0"/>
    <x v="1"/>
    <x v="1"/>
    <s v="Consumer"/>
    <x v="1"/>
    <s v="CUST-1203"/>
    <s v="USB-C Hub"/>
    <x v="0"/>
    <n v="21.59"/>
    <n v="32.130000000000003"/>
    <n v="32.130000000000003"/>
    <n v="6.426000000000001"/>
    <n v="25.704000000000001"/>
    <n v="21.59"/>
    <n v="4.1140000000000008"/>
    <n v="0"/>
    <n v="0"/>
  </r>
  <r>
    <s v="ORD-001347"/>
    <x v="309"/>
    <s v="SKU-0016"/>
    <n v="1"/>
    <n v="17.66"/>
    <n v="0"/>
    <n v="0"/>
    <x v="0"/>
    <x v="1"/>
    <s v="Small Business"/>
    <x v="0"/>
    <s v="CUST-1443"/>
    <s v="Laptop Stand"/>
    <x v="0"/>
    <n v="11.93"/>
    <n v="17.66"/>
    <n v="17.66"/>
    <n v="0"/>
    <n v="17.66"/>
    <n v="11.93"/>
    <n v="5.73"/>
    <n v="17.66"/>
    <n v="5.73"/>
  </r>
  <r>
    <s v="ORD-001562"/>
    <x v="309"/>
    <s v="SKU-0023"/>
    <n v="1"/>
    <n v="48.12"/>
    <n v="0.2"/>
    <n v="0"/>
    <x v="0"/>
    <x v="1"/>
    <s v="Corporate"/>
    <x v="0"/>
    <s v="CUST-1060"/>
    <s v="Mini Projector"/>
    <x v="0"/>
    <n v="23.26"/>
    <n v="48.12"/>
    <n v="48.12"/>
    <n v="9.6240000000000006"/>
    <n v="38.495999999999995"/>
    <n v="23.26"/>
    <n v="15.235999999999994"/>
    <n v="38.495999999999995"/>
    <n v="15.235999999999994"/>
  </r>
  <r>
    <s v="ORD-001685"/>
    <x v="309"/>
    <s v="SKU-0032"/>
    <n v="3"/>
    <n v="10.18"/>
    <n v="0.1"/>
    <n v="9.99"/>
    <x v="1"/>
    <x v="0"/>
    <s v="Corporate"/>
    <x v="0"/>
    <s v="CUST-1047"/>
    <s v="Kettlebell 15 lb"/>
    <x v="3"/>
    <n v="4.42"/>
    <n v="10.18"/>
    <n v="30.54"/>
    <n v="3.0540000000000003"/>
    <n v="27.485999999999997"/>
    <n v="13.26"/>
    <n v="14.225999999999997"/>
    <n v="27.485999999999997"/>
    <n v="14.225999999999997"/>
  </r>
  <r>
    <s v="ORD-001908"/>
    <x v="309"/>
    <s v="SKU-0035"/>
    <n v="1"/>
    <n v="26.35"/>
    <n v="0"/>
    <n v="4.99"/>
    <x v="1"/>
    <x v="3"/>
    <s v="Consumer"/>
    <x v="0"/>
    <s v="CUST-1453"/>
    <s v="Massage Ball"/>
    <x v="3"/>
    <n v="13.28"/>
    <n v="26.35"/>
    <n v="26.35"/>
    <n v="0"/>
    <n v="26.35"/>
    <n v="13.28"/>
    <n v="13.070000000000002"/>
    <n v="26.35"/>
    <n v="13.070000000000002"/>
  </r>
  <r>
    <s v="ORD-000569"/>
    <x v="310"/>
    <s v="SKU-0058"/>
    <n v="3"/>
    <n v="11.57"/>
    <n v="0"/>
    <n v="0"/>
    <x v="0"/>
    <x v="3"/>
    <s v="Small Business"/>
    <x v="0"/>
    <s v="CUST-1529"/>
    <s v="Card Wallet"/>
    <x v="2"/>
    <n v="6.42"/>
    <n v="11.57"/>
    <n v="34.71"/>
    <n v="0"/>
    <n v="34.71"/>
    <n v="19.259999999999998"/>
    <n v="15.450000000000003"/>
    <n v="34.71"/>
    <n v="15.450000000000003"/>
  </r>
  <r>
    <s v="ORD-001261"/>
    <x v="310"/>
    <s v="SKU-0016"/>
    <n v="2"/>
    <n v="17.66"/>
    <n v="0.05"/>
    <n v="6.99"/>
    <x v="2"/>
    <x v="1"/>
    <s v="Corporate"/>
    <x v="1"/>
    <s v="CUST-1593"/>
    <s v="Laptop Stand"/>
    <x v="0"/>
    <n v="11.93"/>
    <n v="17.66"/>
    <n v="35.32"/>
    <n v="1.766"/>
    <n v="33.554000000000002"/>
    <n v="23.86"/>
    <n v="9.6940000000000026"/>
    <n v="0"/>
    <n v="0"/>
  </r>
  <r>
    <s v="ORD-002084"/>
    <x v="310"/>
    <s v="SKU-0049"/>
    <n v="8"/>
    <n v="93.35"/>
    <n v="0.1"/>
    <n v="0"/>
    <x v="0"/>
    <x v="2"/>
    <s v="Consumer"/>
    <x v="0"/>
    <s v="CUST-1525"/>
    <s v="Canvas Tote Bag"/>
    <x v="2"/>
    <n v="39.76"/>
    <n v="93.35"/>
    <n v="746.8"/>
    <n v="74.679999999999993"/>
    <n v="672.12"/>
    <n v="318.08"/>
    <n v="354.04"/>
    <n v="672.12"/>
    <n v="354.04"/>
  </r>
  <r>
    <s v="ORD-000260"/>
    <x v="311"/>
    <s v="SKU-0036"/>
    <n v="4"/>
    <n v="56"/>
    <n v="0.15"/>
    <n v="9.99"/>
    <x v="1"/>
    <x v="0"/>
    <s v="Consumer"/>
    <x v="0"/>
    <s v="CUST-1420"/>
    <s v="Stretching Strap"/>
    <x v="3"/>
    <n v="37.14"/>
    <n v="56"/>
    <n v="224"/>
    <n v="33.6"/>
    <n v="190.4"/>
    <n v="148.56"/>
    <n v="41.84"/>
    <n v="190.4"/>
    <n v="41.84"/>
  </r>
  <r>
    <s v="ORD-000370"/>
    <x v="311"/>
    <s v="SKU-0019"/>
    <n v="1"/>
    <n v="29.49"/>
    <n v="0"/>
    <n v="6.99"/>
    <x v="0"/>
    <x v="1"/>
    <s v="Small Business"/>
    <x v="0"/>
    <s v="CUST-1202"/>
    <s v="Webcam HD"/>
    <x v="0"/>
    <n v="13.03"/>
    <n v="29.49"/>
    <n v="29.49"/>
    <n v="0"/>
    <n v="29.49"/>
    <n v="13.03"/>
    <n v="16.46"/>
    <n v="29.49"/>
    <n v="16.46"/>
  </r>
  <r>
    <s v="ORD-000917"/>
    <x v="311"/>
    <s v="SKU-0019"/>
    <n v="6"/>
    <n v="29.49"/>
    <n v="0"/>
    <n v="0"/>
    <x v="0"/>
    <x v="3"/>
    <s v="Consumer"/>
    <x v="0"/>
    <s v="CUST-1320"/>
    <s v="Webcam HD"/>
    <x v="0"/>
    <n v="13.03"/>
    <n v="29.49"/>
    <n v="176.94"/>
    <n v="0"/>
    <n v="176.94"/>
    <n v="78.179999999999993"/>
    <n v="98.76"/>
    <n v="176.94"/>
    <n v="98.76"/>
  </r>
  <r>
    <s v="ORD-001056"/>
    <x v="311"/>
    <s v="SKU-0031"/>
    <n v="2"/>
    <n v="74.72"/>
    <n v="0.15"/>
    <n v="0"/>
    <x v="1"/>
    <x v="0"/>
    <s v="Corporate"/>
    <x v="0"/>
    <s v="CUST-1057"/>
    <s v="Fitness Tracker Strap"/>
    <x v="3"/>
    <n v="36.28"/>
    <n v="74.72"/>
    <n v="149.44"/>
    <n v="22.416"/>
    <n v="127.024"/>
    <n v="72.56"/>
    <n v="54.463999999999999"/>
    <n v="127.024"/>
    <n v="54.463999999999999"/>
  </r>
  <r>
    <s v="ORD-001181"/>
    <x v="311"/>
    <s v="SKU-0027"/>
    <n v="1"/>
    <n v="33.65"/>
    <n v="0"/>
    <n v="0"/>
    <x v="2"/>
    <x v="4"/>
    <s v="Consumer"/>
    <x v="0"/>
    <s v="CUST-1224"/>
    <s v="Foam Roller"/>
    <x v="3"/>
    <n v="17.22"/>
    <n v="33.65"/>
    <n v="33.65"/>
    <n v="0"/>
    <n v="33.65"/>
    <n v="17.22"/>
    <n v="16.43"/>
    <n v="33.65"/>
    <n v="16.43"/>
  </r>
  <r>
    <s v="ORD-001216"/>
    <x v="311"/>
    <s v="SKU-0039"/>
    <n v="2"/>
    <n v="12.74"/>
    <n v="0"/>
    <n v="4.99"/>
    <x v="0"/>
    <x v="3"/>
    <s v="Small Business"/>
    <x v="0"/>
    <s v="CUST-1564"/>
    <s v="Desk Organizer"/>
    <x v="4"/>
    <n v="5.81"/>
    <n v="12.74"/>
    <n v="25.48"/>
    <n v="0"/>
    <n v="25.48"/>
    <n v="11.62"/>
    <n v="13.860000000000001"/>
    <n v="25.48"/>
    <n v="13.860000000000001"/>
  </r>
  <r>
    <s v="ORD-001598"/>
    <x v="311"/>
    <s v="SKU-0051"/>
    <n v="3"/>
    <n v="50.46"/>
    <n v="0"/>
    <n v="0"/>
    <x v="0"/>
    <x v="1"/>
    <s v="Small Business"/>
    <x v="0"/>
    <s v="CUST-1590"/>
    <s v="Compact Umbrella"/>
    <x v="2"/>
    <n v="23.03"/>
    <n v="50.46"/>
    <n v="151.38"/>
    <n v="0"/>
    <n v="151.38"/>
    <n v="69.09"/>
    <n v="82.289999999999992"/>
    <n v="151.38"/>
    <n v="82.289999999999992"/>
  </r>
  <r>
    <s v="ORD-001840"/>
    <x v="311"/>
    <s v="SKU-0006"/>
    <n v="2"/>
    <n v="47.77"/>
    <n v="0.05"/>
    <n v="0"/>
    <x v="0"/>
    <x v="4"/>
    <s v="Small Business"/>
    <x v="0"/>
    <s v="CUST-1114"/>
    <s v="Kitchen Scale"/>
    <x v="1"/>
    <n v="21.34"/>
    <n v="47.77"/>
    <n v="95.54"/>
    <n v="4.7770000000000001"/>
    <n v="90.763000000000005"/>
    <n v="42.68"/>
    <n v="48.083000000000006"/>
    <n v="90.763000000000005"/>
    <n v="48.083000000000006"/>
  </r>
  <r>
    <s v="ORD-001841"/>
    <x v="311"/>
    <s v="SKU-0058"/>
    <n v="1"/>
    <n v="11.57"/>
    <n v="0.15"/>
    <n v="0"/>
    <x v="0"/>
    <x v="2"/>
    <s v="Corporate"/>
    <x v="0"/>
    <s v="CUST-1285"/>
    <s v="Card Wallet"/>
    <x v="2"/>
    <n v="6.42"/>
    <n v="11.57"/>
    <n v="11.57"/>
    <n v="1.7355"/>
    <n v="9.8345000000000002"/>
    <n v="6.42"/>
    <n v="3.4145000000000003"/>
    <n v="9.8345000000000002"/>
    <n v="3.4145000000000003"/>
  </r>
  <r>
    <s v="ORD-000175"/>
    <x v="312"/>
    <s v="SKU-0015"/>
    <n v="4"/>
    <n v="26.72"/>
    <n v="0"/>
    <n v="0"/>
    <x v="1"/>
    <x v="2"/>
    <s v="Corporate"/>
    <x v="0"/>
    <s v="CUST-1585"/>
    <s v="Bluetooth Speaker"/>
    <x v="0"/>
    <n v="14.4"/>
    <n v="26.72"/>
    <n v="106.88"/>
    <n v="0"/>
    <n v="106.88"/>
    <n v="57.6"/>
    <n v="49.279999999999994"/>
    <n v="106.88"/>
    <n v="49.279999999999994"/>
  </r>
  <r>
    <s v="ORD-000310"/>
    <x v="312"/>
    <s v="SKU-0042"/>
    <n v="3"/>
    <n v="50.17"/>
    <n v="0"/>
    <n v="0"/>
    <x v="2"/>
    <x v="1"/>
    <s v="Consumer"/>
    <x v="0"/>
    <s v="CUST-1178"/>
    <s v="Document Folder Set"/>
    <x v="4"/>
    <n v="28.8"/>
    <n v="50.17"/>
    <n v="150.51"/>
    <n v="0"/>
    <n v="150.51"/>
    <n v="86.4"/>
    <n v="64.109999999999985"/>
    <n v="150.51"/>
    <n v="64.109999999999985"/>
  </r>
  <r>
    <s v="ORD-000595"/>
    <x v="312"/>
    <s v="SKU-0006"/>
    <n v="4"/>
    <n v="47.77"/>
    <n v="0"/>
    <n v="9.99"/>
    <x v="1"/>
    <x v="3"/>
    <s v="Consumer"/>
    <x v="0"/>
    <s v="CUST-1426"/>
    <s v="Kitchen Scale"/>
    <x v="1"/>
    <n v="21.34"/>
    <n v="47.77"/>
    <n v="191.08"/>
    <n v="0"/>
    <n v="191.08"/>
    <n v="85.36"/>
    <n v="105.72000000000001"/>
    <n v="191.08"/>
    <n v="105.72000000000001"/>
  </r>
  <r>
    <s v="ORD-000949"/>
    <x v="312"/>
    <s v="SKU-0029"/>
    <n v="1"/>
    <n v="79.47"/>
    <n v="0"/>
    <n v="0"/>
    <x v="2"/>
    <x v="3"/>
    <s v="Small Business"/>
    <x v="0"/>
    <s v="CUST-1533"/>
    <s v="Adjustable Dumbbell"/>
    <x v="3"/>
    <n v="38"/>
    <n v="79.47"/>
    <n v="79.47"/>
    <n v="0"/>
    <n v="79.47"/>
    <n v="38"/>
    <n v="41.47"/>
    <n v="79.47"/>
    <n v="41.47"/>
  </r>
  <r>
    <s v="ORD-001611"/>
    <x v="312"/>
    <s v="SKU-0043"/>
    <n v="1"/>
    <n v="39.21"/>
    <n v="0"/>
    <n v="0"/>
    <x v="2"/>
    <x v="1"/>
    <s v="Consumer"/>
    <x v="0"/>
    <s v="CUST-1292"/>
    <s v="Ergonomic Wrist Rest"/>
    <x v="4"/>
    <n v="19.66"/>
    <n v="39.21"/>
    <n v="39.21"/>
    <n v="0"/>
    <n v="39.21"/>
    <n v="19.66"/>
    <n v="19.55"/>
    <n v="39.21"/>
    <n v="19.55"/>
  </r>
  <r>
    <s v="ORD-001692"/>
    <x v="312"/>
    <s v="SKU-0021"/>
    <n v="2"/>
    <n v="23.94"/>
    <n v="0.05"/>
    <n v="0"/>
    <x v="1"/>
    <x v="0"/>
    <s v="Consumer"/>
    <x v="1"/>
    <s v="CUST-1338"/>
    <s v="Smart Plug 2-Pack"/>
    <x v="0"/>
    <n v="13.98"/>
    <n v="23.94"/>
    <n v="47.88"/>
    <n v="2.3940000000000001"/>
    <n v="45.486000000000004"/>
    <n v="27.96"/>
    <n v="17.526000000000003"/>
    <n v="0"/>
    <n v="0"/>
  </r>
  <r>
    <s v="ORD-001793"/>
    <x v="312"/>
    <s v="SKU-0015"/>
    <n v="1"/>
    <n v="26.72"/>
    <n v="0"/>
    <n v="0"/>
    <x v="0"/>
    <x v="0"/>
    <s v="Small Business"/>
    <x v="0"/>
    <s v="CUST-1194"/>
    <s v="Bluetooth Speaker"/>
    <x v="0"/>
    <n v="14.4"/>
    <n v="26.72"/>
    <n v="26.72"/>
    <n v="0"/>
    <n v="26.72"/>
    <n v="14.4"/>
    <n v="12.319999999999999"/>
    <n v="26.72"/>
    <n v="12.319999999999999"/>
  </r>
  <r>
    <s v="ORD-001935"/>
    <x v="312"/>
    <s v="SKU-0020"/>
    <n v="1"/>
    <n v="85.27"/>
    <n v="0.2"/>
    <n v="0"/>
    <x v="2"/>
    <x v="3"/>
    <s v="Small Business"/>
    <x v="0"/>
    <s v="CUST-1304"/>
    <s v="Mechanical Keyboard"/>
    <x v="0"/>
    <n v="43.46"/>
    <n v="85.27"/>
    <n v="85.27"/>
    <n v="17.053999999999998"/>
    <n v="68.215999999999994"/>
    <n v="43.46"/>
    <n v="24.755999999999993"/>
    <n v="68.215999999999994"/>
    <n v="24.755999999999993"/>
  </r>
  <r>
    <s v="ORD-002166"/>
    <x v="312"/>
    <s v="SKU-0025"/>
    <n v="4"/>
    <n v="30.89"/>
    <n v="0.05"/>
    <n v="0"/>
    <x v="1"/>
    <x v="0"/>
    <s v="Corporate"/>
    <x v="0"/>
    <s v="CUST-1176"/>
    <s v="Yoga Mat"/>
    <x v="3"/>
    <n v="13.41"/>
    <n v="30.89"/>
    <n v="123.56"/>
    <n v="6.1780000000000008"/>
    <n v="117.38200000000001"/>
    <n v="53.64"/>
    <n v="63.742000000000004"/>
    <n v="117.38200000000001"/>
    <n v="63.742000000000004"/>
  </r>
  <r>
    <s v="ORD-002306"/>
    <x v="312"/>
    <s v="SKU-0043"/>
    <n v="2"/>
    <n v="39.21"/>
    <n v="0.1"/>
    <n v="0"/>
    <x v="0"/>
    <x v="4"/>
    <s v="Consumer"/>
    <x v="0"/>
    <s v="CUST-1401"/>
    <s v="Ergonomic Wrist Rest"/>
    <x v="4"/>
    <n v="19.66"/>
    <n v="39.21"/>
    <n v="78.42"/>
    <n v="7.8420000000000005"/>
    <n v="70.578000000000003"/>
    <n v="39.32"/>
    <n v="31.258000000000003"/>
    <n v="70.578000000000003"/>
    <n v="31.258000000000003"/>
  </r>
  <r>
    <s v="ORD-002376"/>
    <x v="312"/>
    <s v="SKU-0036"/>
    <n v="3"/>
    <n v="56"/>
    <n v="0"/>
    <n v="4.99"/>
    <x v="2"/>
    <x v="1"/>
    <s v="Consumer"/>
    <x v="0"/>
    <s v="CUST-1368"/>
    <s v="Stretching Strap"/>
    <x v="3"/>
    <n v="37.14"/>
    <n v="56"/>
    <n v="168"/>
    <n v="0"/>
    <n v="168"/>
    <n v="111.42"/>
    <n v="56.58"/>
    <n v="168"/>
    <n v="56.58"/>
  </r>
  <r>
    <s v="ORD-002392"/>
    <x v="312"/>
    <s v="SKU-0013"/>
    <n v="2"/>
    <n v="46.87"/>
    <n v="0"/>
    <n v="0"/>
    <x v="1"/>
    <x v="3"/>
    <s v="Consumer"/>
    <x v="0"/>
    <s v="CUST-1054"/>
    <s v="Wireless Earbuds"/>
    <x v="0"/>
    <n v="21.33"/>
    <n v="46.87"/>
    <n v="93.74"/>
    <n v="0"/>
    <n v="93.74"/>
    <n v="42.66"/>
    <n v="51.08"/>
    <n v="93.74"/>
    <n v="51.08"/>
  </r>
  <r>
    <s v="ORD-000401"/>
    <x v="313"/>
    <s v="SKU-0047"/>
    <n v="4"/>
    <n v="36.47"/>
    <n v="0.05"/>
    <n v="6.99"/>
    <x v="1"/>
    <x v="0"/>
    <s v="Consumer"/>
    <x v="0"/>
    <s v="CUST-1428"/>
    <s v="Printer Paper Ream"/>
    <x v="4"/>
    <n v="21.05"/>
    <n v="36.47"/>
    <n v="145.88"/>
    <n v="7.2940000000000005"/>
    <n v="138.58599999999998"/>
    <n v="84.2"/>
    <n v="54.385999999999981"/>
    <n v="138.58599999999998"/>
    <n v="54.385999999999981"/>
  </r>
  <r>
    <s v="ORD-000582"/>
    <x v="313"/>
    <s v="SKU-0027"/>
    <n v="4"/>
    <n v="33.65"/>
    <n v="0.15"/>
    <n v="6.99"/>
    <x v="2"/>
    <x v="2"/>
    <s v="Consumer"/>
    <x v="0"/>
    <s v="CUST-1081"/>
    <s v="Foam Roller"/>
    <x v="3"/>
    <n v="17.22"/>
    <n v="33.65"/>
    <n v="134.6"/>
    <n v="20.189999999999998"/>
    <n v="114.41"/>
    <n v="68.88"/>
    <n v="45.53"/>
    <n v="114.41"/>
    <n v="45.53"/>
  </r>
  <r>
    <s v="ORD-000672"/>
    <x v="313"/>
    <s v="SKU-0043"/>
    <n v="2"/>
    <n v="39.21"/>
    <n v="0"/>
    <n v="6.99"/>
    <x v="1"/>
    <x v="3"/>
    <s v="Corporate"/>
    <x v="0"/>
    <s v="CUST-1433"/>
    <s v="Ergonomic Wrist Rest"/>
    <x v="4"/>
    <n v="19.66"/>
    <n v="39.21"/>
    <n v="78.42"/>
    <n v="0"/>
    <n v="78.42"/>
    <n v="39.32"/>
    <n v="39.1"/>
    <n v="78.42"/>
    <n v="39.1"/>
  </r>
  <r>
    <s v="ORD-000894"/>
    <x v="313"/>
    <s v="SKU-0005"/>
    <n v="1"/>
    <n v="55.2"/>
    <n v="0"/>
    <n v="0"/>
    <x v="1"/>
    <x v="1"/>
    <s v="Small Business"/>
    <x v="0"/>
    <s v="CUST-1176"/>
    <s v="Glass Food Containers"/>
    <x v="1"/>
    <n v="25.85"/>
    <n v="55.2"/>
    <n v="55.2"/>
    <n v="0"/>
    <n v="55.2"/>
    <n v="25.85"/>
    <n v="29.35"/>
    <n v="55.2"/>
    <n v="29.35"/>
  </r>
  <r>
    <s v="ORD-000964"/>
    <x v="313"/>
    <s v="SKU-0013"/>
    <n v="4"/>
    <n v="46.87"/>
    <n v="0"/>
    <n v="0"/>
    <x v="1"/>
    <x v="3"/>
    <s v="Small Business"/>
    <x v="0"/>
    <s v="CUST-1449"/>
    <s v="Wireless Earbuds"/>
    <x v="0"/>
    <n v="21.33"/>
    <n v="46.87"/>
    <n v="187.48"/>
    <n v="0"/>
    <n v="187.48"/>
    <n v="85.32"/>
    <n v="102.16"/>
    <n v="187.48"/>
    <n v="102.16"/>
  </r>
  <r>
    <s v="ORD-001077"/>
    <x v="313"/>
    <s v="SKU-0038"/>
    <n v="5"/>
    <n v="100.1"/>
    <n v="0.1"/>
    <n v="0"/>
    <x v="2"/>
    <x v="3"/>
    <s v="Consumer"/>
    <x v="0"/>
    <s v="CUST-1137"/>
    <s v="Gel Pen Set"/>
    <x v="4"/>
    <n v="41.96"/>
    <n v="100.1"/>
    <n v="500.5"/>
    <n v="50.050000000000004"/>
    <n v="450.45"/>
    <n v="209.8"/>
    <n v="240.64999999999998"/>
    <n v="450.45"/>
    <n v="240.64999999999998"/>
  </r>
  <r>
    <s v="ORD-001095"/>
    <x v="313"/>
    <s v="SKU-0038"/>
    <n v="4"/>
    <n v="100.1"/>
    <n v="0.1"/>
    <n v="6.99"/>
    <x v="1"/>
    <x v="2"/>
    <s v="Consumer"/>
    <x v="0"/>
    <s v="CUST-1101"/>
    <s v="Gel Pen Set"/>
    <x v="4"/>
    <n v="41.96"/>
    <n v="100.1"/>
    <n v="400.4"/>
    <n v="40.04"/>
    <n v="360.35999999999996"/>
    <n v="167.84"/>
    <n v="192.51999999999995"/>
    <n v="360.35999999999996"/>
    <n v="192.51999999999995"/>
  </r>
  <r>
    <s v="ORD-001251"/>
    <x v="313"/>
    <s v="SKU-0021"/>
    <n v="2"/>
    <n v="23.94"/>
    <n v="0"/>
    <n v="6.99"/>
    <x v="0"/>
    <x v="3"/>
    <s v="Corporate"/>
    <x v="0"/>
    <s v="CUST-1082"/>
    <s v="Smart Plug 2-Pack"/>
    <x v="0"/>
    <n v="13.98"/>
    <n v="23.94"/>
    <n v="47.88"/>
    <n v="0"/>
    <n v="47.88"/>
    <n v="27.96"/>
    <n v="19.920000000000002"/>
    <n v="47.88"/>
    <n v="19.920000000000002"/>
  </r>
  <r>
    <s v="ORD-000350"/>
    <x v="314"/>
    <s v="SKU-0024"/>
    <n v="4"/>
    <n v="87.66"/>
    <n v="0"/>
    <n v="0"/>
    <x v="0"/>
    <x v="4"/>
    <s v="Corporate"/>
    <x v="0"/>
    <s v="CUST-1003"/>
    <s v="Phone Charging Dock"/>
    <x v="0"/>
    <n v="40.340000000000003"/>
    <n v="87.66"/>
    <n v="350.64"/>
    <n v="0"/>
    <n v="350.64"/>
    <n v="161.36000000000001"/>
    <n v="189.27999999999997"/>
    <n v="350.64"/>
    <n v="189.27999999999997"/>
  </r>
  <r>
    <s v="ORD-000676"/>
    <x v="314"/>
    <s v="SKU-0040"/>
    <n v="2"/>
    <n v="30.05"/>
    <n v="0"/>
    <n v="0"/>
    <x v="2"/>
    <x v="4"/>
    <s v="Consumer"/>
    <x v="0"/>
    <s v="CUST-1057"/>
    <s v="Laptop Sleeve"/>
    <x v="4"/>
    <n v="17.329999999999998"/>
    <n v="30.05"/>
    <n v="60.1"/>
    <n v="0"/>
    <n v="60.1"/>
    <n v="34.659999999999997"/>
    <n v="25.440000000000005"/>
    <n v="60.1"/>
    <n v="25.440000000000005"/>
  </r>
  <r>
    <s v="ORD-000704"/>
    <x v="314"/>
    <s v="SKU-0054"/>
    <n v="3"/>
    <n v="72.45"/>
    <n v="0"/>
    <n v="9.99"/>
    <x v="1"/>
    <x v="1"/>
    <s v="Consumer"/>
    <x v="0"/>
    <s v="CUST-1052"/>
    <s v="Travel Organizer"/>
    <x v="2"/>
    <n v="30.61"/>
    <n v="72.45"/>
    <n v="217.35000000000002"/>
    <n v="0"/>
    <n v="217.35000000000002"/>
    <n v="91.83"/>
    <n v="125.52000000000002"/>
    <n v="217.35000000000002"/>
    <n v="125.52000000000002"/>
  </r>
  <r>
    <s v="ORD-000811"/>
    <x v="314"/>
    <s v="SKU-0014"/>
    <n v="4"/>
    <n v="74.41"/>
    <n v="0.15"/>
    <n v="0"/>
    <x v="0"/>
    <x v="2"/>
    <s v="Consumer"/>
    <x v="0"/>
    <s v="CUST-1485"/>
    <s v="USB-C Charging Cable"/>
    <x v="0"/>
    <n v="33.549999999999997"/>
    <n v="74.41"/>
    <n v="297.64"/>
    <n v="44.645999999999994"/>
    <n v="252.994"/>
    <n v="134.19999999999999"/>
    <n v="118.79400000000001"/>
    <n v="252.994"/>
    <n v="118.79400000000001"/>
  </r>
  <r>
    <s v="ORD-001753"/>
    <x v="314"/>
    <s v="SKU-0042"/>
    <n v="2"/>
    <n v="50.17"/>
    <n v="0"/>
    <n v="0"/>
    <x v="1"/>
    <x v="1"/>
    <s v="Consumer"/>
    <x v="0"/>
    <s v="CUST-1550"/>
    <s v="Document Folder Set"/>
    <x v="4"/>
    <n v="28.8"/>
    <n v="50.17"/>
    <n v="100.34"/>
    <n v="0"/>
    <n v="100.34"/>
    <n v="57.6"/>
    <n v="42.74"/>
    <n v="100.34"/>
    <n v="42.74"/>
  </r>
  <r>
    <s v="ORD-002099"/>
    <x v="314"/>
    <s v="SKU-0021"/>
    <n v="8"/>
    <n v="23.94"/>
    <n v="0.1"/>
    <n v="0"/>
    <x v="0"/>
    <x v="0"/>
    <s v="Consumer"/>
    <x v="0"/>
    <s v="CUST-1358"/>
    <s v="Smart Plug 2-Pack"/>
    <x v="0"/>
    <n v="13.98"/>
    <n v="23.94"/>
    <n v="191.52"/>
    <n v="19.152000000000001"/>
    <n v="172.36799999999999"/>
    <n v="111.84"/>
    <n v="60.527999999999992"/>
    <n v="172.36799999999999"/>
    <n v="60.527999999999992"/>
  </r>
  <r>
    <s v="ORD-000713"/>
    <x v="315"/>
    <s v="SKU-0029"/>
    <n v="1"/>
    <n v="79.47"/>
    <n v="0.1"/>
    <n v="9.99"/>
    <x v="0"/>
    <x v="1"/>
    <s v="Consumer"/>
    <x v="0"/>
    <s v="CUST-1113"/>
    <s v="Adjustable Dumbbell"/>
    <x v="3"/>
    <n v="38"/>
    <n v="79.47"/>
    <n v="79.47"/>
    <n v="7.9470000000000001"/>
    <n v="71.522999999999996"/>
    <n v="38"/>
    <n v="33.522999999999996"/>
    <n v="71.522999999999996"/>
    <n v="33.522999999999996"/>
  </r>
  <r>
    <s v="ORD-000765"/>
    <x v="315"/>
    <s v="SKU-0023"/>
    <n v="1"/>
    <n v="48.12"/>
    <n v="0.05"/>
    <n v="0"/>
    <x v="1"/>
    <x v="2"/>
    <s v="Corporate"/>
    <x v="0"/>
    <s v="CUST-1468"/>
    <s v="Mini Projector"/>
    <x v="0"/>
    <n v="23.26"/>
    <n v="48.12"/>
    <n v="48.12"/>
    <n v="2.4060000000000001"/>
    <n v="45.713999999999999"/>
    <n v="23.26"/>
    <n v="22.453999999999997"/>
    <n v="45.713999999999999"/>
    <n v="22.453999999999997"/>
  </r>
  <r>
    <s v="ORD-000866"/>
    <x v="315"/>
    <s v="SKU-0015"/>
    <n v="2"/>
    <n v="26.72"/>
    <n v="0.1"/>
    <n v="0"/>
    <x v="1"/>
    <x v="0"/>
    <s v="Small Business"/>
    <x v="0"/>
    <s v="CUST-1500"/>
    <s v="Bluetooth Speaker"/>
    <x v="0"/>
    <n v="14.4"/>
    <n v="26.72"/>
    <n v="53.44"/>
    <n v="5.3440000000000003"/>
    <n v="48.095999999999997"/>
    <n v="28.8"/>
    <n v="19.295999999999996"/>
    <n v="48.095999999999997"/>
    <n v="19.295999999999996"/>
  </r>
  <r>
    <s v="ORD-001535"/>
    <x v="315"/>
    <s v="SKU-0014"/>
    <n v="2"/>
    <n v="74.41"/>
    <n v="0"/>
    <n v="0"/>
    <x v="1"/>
    <x v="2"/>
    <s v="Small Business"/>
    <x v="0"/>
    <s v="CUST-1048"/>
    <s v="USB-C Charging Cable"/>
    <x v="0"/>
    <n v="33.549999999999997"/>
    <n v="74.41"/>
    <n v="148.82"/>
    <n v="0"/>
    <n v="148.82"/>
    <n v="67.099999999999994"/>
    <n v="81.72"/>
    <n v="148.82"/>
    <n v="81.72"/>
  </r>
  <r>
    <s v="ORD-001836"/>
    <x v="315"/>
    <s v="SKU-0012"/>
    <n v="1"/>
    <n v="81.14"/>
    <n v="0.05"/>
    <n v="0"/>
    <x v="1"/>
    <x v="2"/>
    <s v="Consumer"/>
    <x v="0"/>
    <s v="CUST-1123"/>
    <s v="Portable Blender"/>
    <x v="1"/>
    <n v="34.53"/>
    <n v="81.14"/>
    <n v="81.14"/>
    <n v="4.0570000000000004"/>
    <n v="77.082999999999998"/>
    <n v="34.53"/>
    <n v="42.552999999999997"/>
    <n v="77.082999999999998"/>
    <n v="42.552999999999997"/>
  </r>
  <r>
    <s v="ORD-002152"/>
    <x v="315"/>
    <s v="SKU-0031"/>
    <n v="1"/>
    <n v="74.72"/>
    <n v="0.05"/>
    <n v="0"/>
    <x v="1"/>
    <x v="4"/>
    <s v="Consumer"/>
    <x v="0"/>
    <s v="CUST-1216"/>
    <s v="Fitness Tracker Strap"/>
    <x v="3"/>
    <n v="36.28"/>
    <n v="74.72"/>
    <n v="74.72"/>
    <n v="3.7360000000000002"/>
    <n v="70.983999999999995"/>
    <n v="36.28"/>
    <n v="34.703999999999994"/>
    <n v="70.983999999999995"/>
    <n v="34.703999999999994"/>
  </r>
  <r>
    <s v="ORD-000152"/>
    <x v="316"/>
    <s v="SKU-0002"/>
    <n v="3"/>
    <n v="73.180000000000007"/>
    <n v="0"/>
    <n v="6.99"/>
    <x v="2"/>
    <x v="1"/>
    <s v="Corporate"/>
    <x v="0"/>
    <s v="CUST-1436"/>
    <s v="Insulated Water Bottle"/>
    <x v="1"/>
    <n v="37"/>
    <n v="73.180000000000007"/>
    <n v="219.54000000000002"/>
    <n v="0"/>
    <n v="219.54000000000002"/>
    <n v="111"/>
    <n v="108.54000000000002"/>
    <n v="219.54000000000002"/>
    <n v="108.54000000000002"/>
  </r>
  <r>
    <s v="ORD-000163"/>
    <x v="316"/>
    <s v="SKU-0059"/>
    <n v="1"/>
    <n v="31.55"/>
    <n v="0.15"/>
    <n v="9.99"/>
    <x v="2"/>
    <x v="1"/>
    <s v="Consumer"/>
    <x v="0"/>
    <s v="CUST-1579"/>
    <s v="Packing Cubes"/>
    <x v="2"/>
    <n v="18.04"/>
    <n v="31.55"/>
    <n v="31.55"/>
    <n v="4.7324999999999999"/>
    <n v="26.817500000000003"/>
    <n v="18.04"/>
    <n v="8.7775000000000034"/>
    <n v="26.817500000000003"/>
    <n v="8.7775000000000034"/>
  </r>
  <r>
    <s v="ORD-000638"/>
    <x v="316"/>
    <s v="SKU-0051"/>
    <n v="5"/>
    <n v="50.46"/>
    <n v="0"/>
    <n v="9.99"/>
    <x v="1"/>
    <x v="1"/>
    <s v="Corporate"/>
    <x v="0"/>
    <s v="CUST-1464"/>
    <s v="Compact Umbrella"/>
    <x v="2"/>
    <n v="23.03"/>
    <n v="50.46"/>
    <n v="252.3"/>
    <n v="0"/>
    <n v="252.3"/>
    <n v="115.15"/>
    <n v="137.15"/>
    <n v="252.3"/>
    <n v="137.15"/>
  </r>
  <r>
    <s v="ORD-000873"/>
    <x v="316"/>
    <s v="SKU-0024"/>
    <n v="1"/>
    <n v="87.66"/>
    <n v="0.2"/>
    <n v="0"/>
    <x v="1"/>
    <x v="3"/>
    <s v="Corporate"/>
    <x v="0"/>
    <s v="CUST-1014"/>
    <s v="Phone Charging Dock"/>
    <x v="0"/>
    <n v="40.340000000000003"/>
    <n v="87.66"/>
    <n v="87.66"/>
    <n v="17.532"/>
    <n v="70.128"/>
    <n v="40.340000000000003"/>
    <n v="29.787999999999997"/>
    <n v="70.128"/>
    <n v="29.787999999999997"/>
  </r>
  <r>
    <s v="ORD-000910"/>
    <x v="316"/>
    <s v="SKU-0044"/>
    <n v="2"/>
    <n v="63.29"/>
    <n v="0.05"/>
    <n v="0"/>
    <x v="0"/>
    <x v="0"/>
    <s v="Small Business"/>
    <x v="0"/>
    <s v="CUST-1578"/>
    <s v="Monitor Riser"/>
    <x v="4"/>
    <n v="41.46"/>
    <n v="63.29"/>
    <n v="126.58"/>
    <n v="6.3290000000000006"/>
    <n v="120.251"/>
    <n v="82.92"/>
    <n v="37.331000000000003"/>
    <n v="120.251"/>
    <n v="37.331000000000003"/>
  </r>
  <r>
    <s v="ORD-001075"/>
    <x v="316"/>
    <s v="SKU-0046"/>
    <n v="3"/>
    <n v="44.59"/>
    <n v="0"/>
    <n v="0"/>
    <x v="0"/>
    <x v="2"/>
    <s v="Consumer"/>
    <x v="0"/>
    <s v="CUST-1248"/>
    <s v="Desktop Calculator"/>
    <x v="4"/>
    <n v="19.489999999999998"/>
    <n v="44.59"/>
    <n v="133.77000000000001"/>
    <n v="0"/>
    <n v="133.77000000000001"/>
    <n v="58.47"/>
    <n v="75.300000000000011"/>
    <n v="133.77000000000001"/>
    <n v="75.300000000000011"/>
  </r>
  <r>
    <s v="ORD-001272"/>
    <x v="316"/>
    <s v="SKU-0005"/>
    <n v="3"/>
    <n v="55.2"/>
    <n v="0.05"/>
    <n v="0"/>
    <x v="2"/>
    <x v="0"/>
    <s v="Corporate"/>
    <x v="0"/>
    <s v="CUST-1362"/>
    <s v="Glass Food Containers"/>
    <x v="1"/>
    <n v="25.85"/>
    <n v="55.2"/>
    <n v="165.60000000000002"/>
    <n v="8.2800000000000011"/>
    <n v="157.32000000000002"/>
    <n v="77.550000000000011"/>
    <n v="79.77000000000001"/>
    <n v="157.32000000000002"/>
    <n v="79.77000000000001"/>
  </r>
  <r>
    <s v="ORD-001318"/>
    <x v="316"/>
    <s v="SKU-0017"/>
    <n v="1"/>
    <n v="47.38"/>
    <n v="0"/>
    <n v="0"/>
    <x v="1"/>
    <x v="4"/>
    <s v="Small Business"/>
    <x v="0"/>
    <s v="CUST-1309"/>
    <s v="Wireless Mouse"/>
    <x v="0"/>
    <n v="31.21"/>
    <n v="47.38"/>
    <n v="47.38"/>
    <n v="0"/>
    <n v="47.38"/>
    <n v="31.21"/>
    <n v="16.170000000000002"/>
    <n v="47.38"/>
    <n v="16.170000000000002"/>
  </r>
  <r>
    <s v="ORD-001529"/>
    <x v="316"/>
    <s v="SKU-0045"/>
    <n v="1"/>
    <n v="24.86"/>
    <n v="0"/>
    <n v="9.99"/>
    <x v="1"/>
    <x v="1"/>
    <s v="Corporate"/>
    <x v="0"/>
    <s v="CUST-1158"/>
    <s v="Sticky Note Bundle"/>
    <x v="4"/>
    <n v="16.329999999999998"/>
    <n v="24.86"/>
    <n v="24.86"/>
    <n v="0"/>
    <n v="24.86"/>
    <n v="16.329999999999998"/>
    <n v="8.5300000000000011"/>
    <n v="24.86"/>
    <n v="8.5300000000000011"/>
  </r>
  <r>
    <s v="ORD-002013"/>
    <x v="316"/>
    <s v="SKU-0013"/>
    <n v="4"/>
    <n v="46.87"/>
    <n v="0"/>
    <n v="9.99"/>
    <x v="1"/>
    <x v="1"/>
    <s v="Consumer"/>
    <x v="0"/>
    <s v="CUST-1028"/>
    <s v="Wireless Earbuds"/>
    <x v="0"/>
    <n v="21.33"/>
    <n v="46.87"/>
    <n v="187.48"/>
    <n v="0"/>
    <n v="187.48"/>
    <n v="85.32"/>
    <n v="102.16"/>
    <n v="187.48"/>
    <n v="102.16"/>
  </r>
  <r>
    <s v="ORD-002400"/>
    <x v="316"/>
    <s v="SKU-0060"/>
    <n v="1"/>
    <n v="54.93"/>
    <n v="0.05"/>
    <n v="4.99"/>
    <x v="1"/>
    <x v="4"/>
    <s v="Small Business"/>
    <x v="0"/>
    <s v="CUST-1388"/>
    <s v="Luggage Tag Set"/>
    <x v="2"/>
    <n v="31.07"/>
    <n v="54.93"/>
    <n v="54.93"/>
    <n v="2.7465000000000002"/>
    <n v="52.183500000000002"/>
    <n v="31.07"/>
    <n v="21.113500000000002"/>
    <n v="52.183500000000002"/>
    <n v="21.113500000000002"/>
  </r>
  <r>
    <s v="ORD-000256"/>
    <x v="317"/>
    <s v="SKU-0013"/>
    <n v="1"/>
    <n v="46.87"/>
    <n v="0"/>
    <n v="0"/>
    <x v="1"/>
    <x v="3"/>
    <s v="Small Business"/>
    <x v="0"/>
    <s v="CUST-1076"/>
    <s v="Wireless Earbuds"/>
    <x v="0"/>
    <n v="21.33"/>
    <n v="46.87"/>
    <n v="46.87"/>
    <n v="0"/>
    <n v="46.87"/>
    <n v="21.33"/>
    <n v="25.54"/>
    <n v="46.87"/>
    <n v="25.54"/>
  </r>
  <r>
    <s v="ORD-000828"/>
    <x v="317"/>
    <s v="SKU-0036"/>
    <n v="1"/>
    <n v="56"/>
    <n v="0.05"/>
    <n v="0"/>
    <x v="1"/>
    <x v="1"/>
    <s v="Consumer"/>
    <x v="0"/>
    <s v="CUST-1567"/>
    <s v="Stretching Strap"/>
    <x v="3"/>
    <n v="37.14"/>
    <n v="56"/>
    <n v="56"/>
    <n v="2.8000000000000003"/>
    <n v="53.2"/>
    <n v="37.14"/>
    <n v="16.060000000000002"/>
    <n v="53.2"/>
    <n v="16.060000000000002"/>
  </r>
  <r>
    <s v="ORD-001252"/>
    <x v="317"/>
    <s v="SKU-0021"/>
    <n v="1"/>
    <n v="23.94"/>
    <n v="0.1"/>
    <n v="9.99"/>
    <x v="1"/>
    <x v="3"/>
    <s v="Corporate"/>
    <x v="0"/>
    <s v="CUST-1136"/>
    <s v="Smart Plug 2-Pack"/>
    <x v="0"/>
    <n v="13.98"/>
    <n v="23.94"/>
    <n v="23.94"/>
    <n v="2.3940000000000001"/>
    <n v="21.545999999999999"/>
    <n v="13.98"/>
    <n v="7.5659999999999989"/>
    <n v="21.545999999999999"/>
    <n v="7.5659999999999989"/>
  </r>
  <r>
    <s v="ORD-001669"/>
    <x v="317"/>
    <s v="SKU-0034"/>
    <n v="5"/>
    <n v="53.25"/>
    <n v="0.15"/>
    <n v="6.99"/>
    <x v="0"/>
    <x v="1"/>
    <s v="Consumer"/>
    <x v="0"/>
    <s v="CUST-1474"/>
    <s v="Gym Duffel Bag"/>
    <x v="3"/>
    <n v="22.11"/>
    <n v="53.25"/>
    <n v="266.25"/>
    <n v="39.9375"/>
    <n v="226.3125"/>
    <n v="110.55"/>
    <n v="115.7625"/>
    <n v="226.3125"/>
    <n v="115.7625"/>
  </r>
  <r>
    <s v="ORD-001714"/>
    <x v="317"/>
    <s v="SKU-0031"/>
    <n v="1"/>
    <n v="74.72"/>
    <n v="0.1"/>
    <n v="4.99"/>
    <x v="1"/>
    <x v="4"/>
    <s v="Small Business"/>
    <x v="0"/>
    <s v="CUST-1400"/>
    <s v="Fitness Tracker Strap"/>
    <x v="3"/>
    <n v="36.28"/>
    <n v="74.72"/>
    <n v="74.72"/>
    <n v="7.4720000000000004"/>
    <n v="67.248000000000005"/>
    <n v="36.28"/>
    <n v="30.968000000000004"/>
    <n v="67.248000000000005"/>
    <n v="30.968000000000004"/>
  </r>
  <r>
    <s v="ORD-001745"/>
    <x v="317"/>
    <s v="SKU-0052"/>
    <n v="4"/>
    <n v="33.19"/>
    <n v="0"/>
    <n v="0"/>
    <x v="2"/>
    <x v="3"/>
    <s v="Small Business"/>
    <x v="0"/>
    <s v="CUST-1493"/>
    <s v="Sunglasses"/>
    <x v="2"/>
    <n v="18.73"/>
    <n v="33.19"/>
    <n v="132.76"/>
    <n v="0"/>
    <n v="132.76"/>
    <n v="74.92"/>
    <n v="57.839999999999989"/>
    <n v="132.76"/>
    <n v="57.839999999999989"/>
  </r>
  <r>
    <s v="ORD-001854"/>
    <x v="317"/>
    <s v="SKU-0043"/>
    <n v="1"/>
    <n v="39.21"/>
    <n v="0.05"/>
    <n v="0"/>
    <x v="0"/>
    <x v="2"/>
    <s v="Consumer"/>
    <x v="0"/>
    <s v="CUST-1050"/>
    <s v="Ergonomic Wrist Rest"/>
    <x v="4"/>
    <n v="19.66"/>
    <n v="39.21"/>
    <n v="39.21"/>
    <n v="1.9605000000000001"/>
    <n v="37.249499999999998"/>
    <n v="19.66"/>
    <n v="17.589499999999997"/>
    <n v="37.249499999999998"/>
    <n v="17.589499999999997"/>
  </r>
  <r>
    <s v="ORD-002382"/>
    <x v="317"/>
    <s v="SKU-0002"/>
    <n v="2"/>
    <n v="73.180000000000007"/>
    <n v="0"/>
    <n v="4.99"/>
    <x v="2"/>
    <x v="2"/>
    <s v="Consumer"/>
    <x v="0"/>
    <s v="CUST-1522"/>
    <s v="Insulated Water Bottle"/>
    <x v="1"/>
    <n v="37"/>
    <n v="73.180000000000007"/>
    <n v="146.36000000000001"/>
    <n v="0"/>
    <n v="146.36000000000001"/>
    <n v="74"/>
    <n v="72.360000000000014"/>
    <n v="146.36000000000001"/>
    <n v="72.360000000000014"/>
  </r>
  <r>
    <s v="ORD-000295"/>
    <x v="318"/>
    <s v="SKU-0054"/>
    <n v="4"/>
    <n v="72.45"/>
    <n v="0"/>
    <n v="4.99"/>
    <x v="2"/>
    <x v="3"/>
    <s v="Consumer"/>
    <x v="0"/>
    <s v="CUST-1153"/>
    <s v="Travel Organizer"/>
    <x v="2"/>
    <n v="30.61"/>
    <n v="72.45"/>
    <n v="289.8"/>
    <n v="0"/>
    <n v="289.8"/>
    <n v="122.44"/>
    <n v="167.36"/>
    <n v="289.8"/>
    <n v="167.36"/>
  </r>
  <r>
    <s v="ORD-000533"/>
    <x v="318"/>
    <s v="SKU-0014"/>
    <n v="1"/>
    <n v="74.41"/>
    <n v="0.05"/>
    <n v="0"/>
    <x v="0"/>
    <x v="1"/>
    <s v="Consumer"/>
    <x v="0"/>
    <s v="CUST-1511"/>
    <s v="USB-C Charging Cable"/>
    <x v="0"/>
    <n v="33.549999999999997"/>
    <n v="74.41"/>
    <n v="74.41"/>
    <n v="3.7204999999999999"/>
    <n v="70.689499999999995"/>
    <n v="33.549999999999997"/>
    <n v="37.139499999999998"/>
    <n v="70.689499999999995"/>
    <n v="37.139499999999998"/>
  </r>
  <r>
    <s v="ORD-002069"/>
    <x v="318"/>
    <s v="SKU-0037"/>
    <n v="2"/>
    <n v="25.18"/>
    <n v="0.1"/>
    <n v="6.99"/>
    <x v="1"/>
    <x v="3"/>
    <s v="Consumer"/>
    <x v="0"/>
    <s v="CUST-1284"/>
    <s v="Notebook 3-Pack"/>
    <x v="4"/>
    <n v="13.85"/>
    <n v="25.18"/>
    <n v="50.36"/>
    <n v="5.0360000000000005"/>
    <n v="45.323999999999998"/>
    <n v="27.7"/>
    <n v="17.623999999999999"/>
    <n v="45.323999999999998"/>
    <n v="17.623999999999999"/>
  </r>
  <r>
    <s v="ORD-002107"/>
    <x v="318"/>
    <s v="SKU-0016"/>
    <n v="2"/>
    <n v="17.66"/>
    <n v="0"/>
    <n v="0"/>
    <x v="1"/>
    <x v="1"/>
    <s v="Small Business"/>
    <x v="0"/>
    <s v="CUST-1091"/>
    <s v="Laptop Stand"/>
    <x v="0"/>
    <n v="11.93"/>
    <n v="17.66"/>
    <n v="35.32"/>
    <n v="0"/>
    <n v="35.32"/>
    <n v="23.86"/>
    <n v="11.46"/>
    <n v="35.32"/>
    <n v="11.46"/>
  </r>
  <r>
    <s v="ORD-001003"/>
    <x v="319"/>
    <s v="SKU-0053"/>
    <n v="5"/>
    <n v="80.63"/>
    <n v="0.1"/>
    <n v="0"/>
    <x v="0"/>
    <x v="4"/>
    <s v="Corporate"/>
    <x v="0"/>
    <s v="CUST-1533"/>
    <s v="Reusable Lunch Bag"/>
    <x v="2"/>
    <n v="44.56"/>
    <n v="80.63"/>
    <n v="403.15"/>
    <n v="40.314999999999998"/>
    <n v="362.83499999999998"/>
    <n v="222.8"/>
    <n v="140.03499999999997"/>
    <n v="362.83499999999998"/>
    <n v="140.03499999999997"/>
  </r>
  <r>
    <s v="ORD-001038"/>
    <x v="319"/>
    <s v="SKU-0009"/>
    <n v="1"/>
    <n v="79.31"/>
    <n v="0.1"/>
    <n v="0"/>
    <x v="1"/>
    <x v="2"/>
    <s v="Consumer"/>
    <x v="0"/>
    <s v="CUST-1164"/>
    <s v="Storage Bin Set"/>
    <x v="1"/>
    <n v="36.44"/>
    <n v="79.31"/>
    <n v="79.31"/>
    <n v="7.9310000000000009"/>
    <n v="71.379000000000005"/>
    <n v="36.44"/>
    <n v="34.939000000000007"/>
    <n v="71.379000000000005"/>
    <n v="34.939000000000007"/>
  </r>
  <r>
    <s v="ORD-001100"/>
    <x v="319"/>
    <s v="SKU-0024"/>
    <n v="1"/>
    <n v="87.66"/>
    <n v="0"/>
    <n v="9.99"/>
    <x v="2"/>
    <x v="1"/>
    <s v="Corporate"/>
    <x v="0"/>
    <s v="CUST-1395"/>
    <s v="Phone Charging Dock"/>
    <x v="0"/>
    <n v="40.340000000000003"/>
    <n v="87.66"/>
    <n v="87.66"/>
    <n v="0"/>
    <n v="87.66"/>
    <n v="40.340000000000003"/>
    <n v="47.319999999999993"/>
    <n v="87.66"/>
    <n v="47.319999999999993"/>
  </r>
  <r>
    <s v="ORD-001143"/>
    <x v="319"/>
    <s v="SKU-0056"/>
    <n v="2"/>
    <n v="77.760000000000005"/>
    <n v="0.05"/>
    <n v="4.99"/>
    <x v="1"/>
    <x v="2"/>
    <s v="Consumer"/>
    <x v="0"/>
    <s v="CUST-1166"/>
    <s v="Keychain Set"/>
    <x v="2"/>
    <n v="44.67"/>
    <n v="77.760000000000005"/>
    <n v="155.52000000000001"/>
    <n v="7.7760000000000007"/>
    <n v="147.744"/>
    <n v="89.34"/>
    <n v="58.403999999999996"/>
    <n v="147.744"/>
    <n v="58.403999999999996"/>
  </r>
  <r>
    <s v="ORD-001354"/>
    <x v="319"/>
    <s v="SKU-0006"/>
    <n v="3"/>
    <n v="47.77"/>
    <n v="0"/>
    <n v="9.99"/>
    <x v="2"/>
    <x v="3"/>
    <s v="Consumer"/>
    <x v="0"/>
    <s v="CUST-1117"/>
    <s v="Kitchen Scale"/>
    <x v="1"/>
    <n v="21.34"/>
    <n v="47.77"/>
    <n v="143.31"/>
    <n v="0"/>
    <n v="143.31"/>
    <n v="64.02"/>
    <n v="79.290000000000006"/>
    <n v="143.31"/>
    <n v="79.290000000000006"/>
  </r>
  <r>
    <s v="ORD-001448"/>
    <x v="319"/>
    <s v="SKU-0002"/>
    <n v="1"/>
    <n v="73.180000000000007"/>
    <n v="0"/>
    <n v="4.99"/>
    <x v="0"/>
    <x v="4"/>
    <s v="Consumer"/>
    <x v="0"/>
    <s v="CUST-1268"/>
    <s v="Insulated Water Bottle"/>
    <x v="1"/>
    <n v="37"/>
    <n v="73.180000000000007"/>
    <n v="73.180000000000007"/>
    <n v="0"/>
    <n v="73.180000000000007"/>
    <n v="37"/>
    <n v="36.180000000000007"/>
    <n v="73.180000000000007"/>
    <n v="36.180000000000007"/>
  </r>
  <r>
    <s v="ORD-001795"/>
    <x v="319"/>
    <s v="SKU-0016"/>
    <n v="2"/>
    <n v="17.66"/>
    <n v="0"/>
    <n v="9.99"/>
    <x v="0"/>
    <x v="3"/>
    <s v="Small Business"/>
    <x v="0"/>
    <s v="CUST-1552"/>
    <s v="Laptop Stand"/>
    <x v="0"/>
    <n v="11.93"/>
    <n v="17.66"/>
    <n v="35.32"/>
    <n v="0"/>
    <n v="35.32"/>
    <n v="23.86"/>
    <n v="11.46"/>
    <n v="35.32"/>
    <n v="11.46"/>
  </r>
  <r>
    <s v="ORD-002365"/>
    <x v="319"/>
    <s v="SKU-0002"/>
    <n v="5"/>
    <n v="73.180000000000007"/>
    <n v="0"/>
    <n v="4.99"/>
    <x v="2"/>
    <x v="3"/>
    <s v="Corporate"/>
    <x v="0"/>
    <s v="CUST-1014"/>
    <s v="Insulated Water Bottle"/>
    <x v="1"/>
    <n v="37"/>
    <n v="73.180000000000007"/>
    <n v="365.90000000000003"/>
    <n v="0"/>
    <n v="365.90000000000003"/>
    <n v="185"/>
    <n v="180.90000000000003"/>
    <n v="365.90000000000003"/>
    <n v="180.90000000000003"/>
  </r>
  <r>
    <s v="ORD-000144"/>
    <x v="320"/>
    <s v="SKU-0024"/>
    <n v="1"/>
    <n v="87.66"/>
    <n v="0"/>
    <n v="4.99"/>
    <x v="0"/>
    <x v="0"/>
    <s v="Corporate"/>
    <x v="0"/>
    <s v="CUST-1419"/>
    <s v="Phone Charging Dock"/>
    <x v="0"/>
    <n v="40.340000000000003"/>
    <n v="87.66"/>
    <n v="87.66"/>
    <n v="0"/>
    <n v="87.66"/>
    <n v="40.340000000000003"/>
    <n v="47.319999999999993"/>
    <n v="87.66"/>
    <n v="47.319999999999993"/>
  </r>
  <r>
    <s v="ORD-000316"/>
    <x v="320"/>
    <s v="SKU-0052"/>
    <n v="2"/>
    <n v="33.19"/>
    <n v="0"/>
    <n v="6.99"/>
    <x v="0"/>
    <x v="4"/>
    <s v="Corporate"/>
    <x v="0"/>
    <s v="CUST-1190"/>
    <s v="Sunglasses"/>
    <x v="2"/>
    <n v="18.73"/>
    <n v="33.19"/>
    <n v="66.38"/>
    <n v="0"/>
    <n v="66.38"/>
    <n v="37.46"/>
    <n v="28.919999999999995"/>
    <n v="66.38"/>
    <n v="28.919999999999995"/>
  </r>
  <r>
    <s v="ORD-000520"/>
    <x v="320"/>
    <s v="SKU-0047"/>
    <n v="5"/>
    <n v="36.47"/>
    <n v="0"/>
    <n v="9.99"/>
    <x v="0"/>
    <x v="0"/>
    <s v="Consumer"/>
    <x v="0"/>
    <s v="CUST-1348"/>
    <s v="Printer Paper Ream"/>
    <x v="4"/>
    <n v="21.05"/>
    <n v="36.47"/>
    <n v="182.35"/>
    <n v="0"/>
    <n v="182.35"/>
    <n v="105.25"/>
    <n v="77.099999999999994"/>
    <n v="182.35"/>
    <n v="77.099999999999994"/>
  </r>
  <r>
    <s v="ORD-001111"/>
    <x v="320"/>
    <s v="SKU-0002"/>
    <n v="3"/>
    <n v="73.180000000000007"/>
    <n v="0"/>
    <n v="9.99"/>
    <x v="2"/>
    <x v="4"/>
    <s v="Small Business"/>
    <x v="0"/>
    <s v="CUST-1153"/>
    <s v="Insulated Water Bottle"/>
    <x v="1"/>
    <n v="37"/>
    <n v="73.180000000000007"/>
    <n v="219.54000000000002"/>
    <n v="0"/>
    <n v="219.54000000000002"/>
    <n v="111"/>
    <n v="108.54000000000002"/>
    <n v="219.54000000000002"/>
    <n v="108.54000000000002"/>
  </r>
  <r>
    <s v="ORD-001137"/>
    <x v="320"/>
    <s v="SKU-0040"/>
    <n v="2"/>
    <n v="30.05"/>
    <n v="0"/>
    <n v="9.99"/>
    <x v="0"/>
    <x v="3"/>
    <s v="Consumer"/>
    <x v="0"/>
    <s v="CUST-1113"/>
    <s v="Laptop Sleeve"/>
    <x v="4"/>
    <n v="17.329999999999998"/>
    <n v="30.05"/>
    <n v="60.1"/>
    <n v="0"/>
    <n v="60.1"/>
    <n v="34.659999999999997"/>
    <n v="25.440000000000005"/>
    <n v="60.1"/>
    <n v="25.440000000000005"/>
  </r>
  <r>
    <s v="ORD-001694"/>
    <x v="320"/>
    <s v="SKU-0003"/>
    <n v="4"/>
    <n v="11.23"/>
    <n v="0"/>
    <n v="9.99"/>
    <x v="0"/>
    <x v="3"/>
    <s v="Small Business"/>
    <x v="0"/>
    <s v="CUST-1281"/>
    <s v="Nonstick Skillet"/>
    <x v="1"/>
    <n v="6.46"/>
    <n v="11.23"/>
    <n v="44.92"/>
    <n v="0"/>
    <n v="44.92"/>
    <n v="25.84"/>
    <n v="19.080000000000002"/>
    <n v="44.92"/>
    <n v="19.080000000000002"/>
  </r>
  <r>
    <s v="ORD-002240"/>
    <x v="320"/>
    <s v="SKU-0055"/>
    <n v="8"/>
    <n v="11.86"/>
    <n v="0"/>
    <n v="0"/>
    <x v="2"/>
    <x v="1"/>
    <s v="Consumer"/>
    <x v="1"/>
    <s v="CUST-1208"/>
    <s v="Phone Case"/>
    <x v="2"/>
    <n v="4.93"/>
    <n v="11.86"/>
    <n v="94.88"/>
    <n v="0"/>
    <n v="94.88"/>
    <n v="39.44"/>
    <n v="55.44"/>
    <n v="0"/>
    <n v="0"/>
  </r>
  <r>
    <s v="ORD-002311"/>
    <x v="320"/>
    <s v="SKU-0043"/>
    <n v="4"/>
    <n v="39.21"/>
    <n v="0.05"/>
    <n v="0"/>
    <x v="2"/>
    <x v="0"/>
    <s v="Consumer"/>
    <x v="0"/>
    <s v="CUST-1139"/>
    <s v="Ergonomic Wrist Rest"/>
    <x v="4"/>
    <n v="19.66"/>
    <n v="39.21"/>
    <n v="156.84"/>
    <n v="7.8420000000000005"/>
    <n v="148.99799999999999"/>
    <n v="78.64"/>
    <n v="70.35799999999999"/>
    <n v="148.99799999999999"/>
    <n v="70.35799999999999"/>
  </r>
  <r>
    <s v="ORD-000154"/>
    <x v="321"/>
    <s v="SKU-0039"/>
    <n v="4"/>
    <n v="12.74"/>
    <n v="0.05"/>
    <n v="0"/>
    <x v="2"/>
    <x v="1"/>
    <s v="Small Business"/>
    <x v="0"/>
    <s v="CUST-1061"/>
    <s v="Desk Organizer"/>
    <x v="4"/>
    <n v="5.81"/>
    <n v="12.74"/>
    <n v="50.96"/>
    <n v="2.548"/>
    <n v="48.411999999999999"/>
    <n v="23.24"/>
    <n v="25.172000000000001"/>
    <n v="48.411999999999999"/>
    <n v="25.172000000000001"/>
  </r>
  <r>
    <s v="ORD-000164"/>
    <x v="321"/>
    <s v="SKU-0014"/>
    <n v="3"/>
    <n v="74.41"/>
    <n v="0.05"/>
    <n v="4.99"/>
    <x v="0"/>
    <x v="3"/>
    <s v="Corporate"/>
    <x v="0"/>
    <s v="CUST-1490"/>
    <s v="USB-C Charging Cable"/>
    <x v="0"/>
    <n v="33.549999999999997"/>
    <n v="74.41"/>
    <n v="223.23"/>
    <n v="11.1615"/>
    <n v="212.0685"/>
    <n v="100.64999999999999"/>
    <n v="111.41850000000001"/>
    <n v="212.0685"/>
    <n v="111.41850000000001"/>
  </r>
  <r>
    <s v="ORD-000167"/>
    <x v="321"/>
    <s v="SKU-0014"/>
    <n v="3"/>
    <n v="74.41"/>
    <n v="0"/>
    <n v="0"/>
    <x v="2"/>
    <x v="1"/>
    <s v="Consumer"/>
    <x v="0"/>
    <s v="CUST-1424"/>
    <s v="USB-C Charging Cable"/>
    <x v="0"/>
    <n v="33.549999999999997"/>
    <n v="74.41"/>
    <n v="223.23"/>
    <n v="0"/>
    <n v="223.23"/>
    <n v="100.64999999999999"/>
    <n v="122.58"/>
    <n v="223.23"/>
    <n v="122.58"/>
  </r>
  <r>
    <s v="ORD-000437"/>
    <x v="321"/>
    <s v="SKU-0022"/>
    <n v="2"/>
    <n v="32.130000000000003"/>
    <n v="0"/>
    <n v="0"/>
    <x v="2"/>
    <x v="3"/>
    <s v="Consumer"/>
    <x v="0"/>
    <s v="CUST-1084"/>
    <s v="USB-C Hub"/>
    <x v="0"/>
    <n v="21.59"/>
    <n v="32.130000000000003"/>
    <n v="64.260000000000005"/>
    <n v="0"/>
    <n v="64.260000000000005"/>
    <n v="43.18"/>
    <n v="21.080000000000005"/>
    <n v="64.260000000000005"/>
    <n v="21.080000000000005"/>
  </r>
  <r>
    <s v="ORD-000774"/>
    <x v="321"/>
    <s v="SKU-0036"/>
    <n v="2"/>
    <n v="56"/>
    <n v="0"/>
    <n v="9.99"/>
    <x v="1"/>
    <x v="2"/>
    <s v="Consumer"/>
    <x v="0"/>
    <s v="CUST-1117"/>
    <s v="Stretching Strap"/>
    <x v="3"/>
    <n v="37.14"/>
    <n v="56"/>
    <n v="112"/>
    <n v="0"/>
    <n v="112"/>
    <n v="74.28"/>
    <n v="37.72"/>
    <n v="112"/>
    <n v="37.72"/>
  </r>
  <r>
    <s v="ORD-000914"/>
    <x v="321"/>
    <s v="SKU-0014"/>
    <n v="1"/>
    <n v="74.41"/>
    <n v="0"/>
    <n v="0"/>
    <x v="0"/>
    <x v="0"/>
    <s v="Consumer"/>
    <x v="0"/>
    <s v="CUST-1162"/>
    <s v="USB-C Charging Cable"/>
    <x v="0"/>
    <n v="33.549999999999997"/>
    <n v="74.41"/>
    <n v="74.41"/>
    <n v="0"/>
    <n v="74.41"/>
    <n v="33.549999999999997"/>
    <n v="40.86"/>
    <n v="74.41"/>
    <n v="40.86"/>
  </r>
  <r>
    <s v="ORD-001178"/>
    <x v="321"/>
    <s v="SKU-0023"/>
    <n v="1"/>
    <n v="48.12"/>
    <n v="0.05"/>
    <n v="0"/>
    <x v="0"/>
    <x v="0"/>
    <s v="Corporate"/>
    <x v="0"/>
    <s v="CUST-1370"/>
    <s v="Mini Projector"/>
    <x v="0"/>
    <n v="23.26"/>
    <n v="48.12"/>
    <n v="48.12"/>
    <n v="2.4060000000000001"/>
    <n v="45.713999999999999"/>
    <n v="23.26"/>
    <n v="22.453999999999997"/>
    <n v="45.713999999999999"/>
    <n v="22.453999999999997"/>
  </r>
  <r>
    <s v="ORD-002063"/>
    <x v="321"/>
    <s v="SKU-0044"/>
    <n v="5"/>
    <n v="63.29"/>
    <n v="0"/>
    <n v="0"/>
    <x v="0"/>
    <x v="1"/>
    <s v="Consumer"/>
    <x v="0"/>
    <s v="CUST-1140"/>
    <s v="Monitor Riser"/>
    <x v="4"/>
    <n v="41.46"/>
    <n v="63.29"/>
    <n v="316.45"/>
    <n v="0"/>
    <n v="316.45"/>
    <n v="207.3"/>
    <n v="109.14999999999998"/>
    <n v="316.45"/>
    <n v="109.14999999999998"/>
  </r>
  <r>
    <s v="ORD-000117"/>
    <x v="322"/>
    <s v="SKU-0059"/>
    <n v="2"/>
    <n v="31.55"/>
    <n v="0"/>
    <n v="0"/>
    <x v="0"/>
    <x v="4"/>
    <s v="Corporate"/>
    <x v="0"/>
    <s v="CUST-1069"/>
    <s v="Packing Cubes"/>
    <x v="2"/>
    <n v="18.04"/>
    <n v="31.55"/>
    <n v="63.1"/>
    <n v="0"/>
    <n v="63.1"/>
    <n v="36.08"/>
    <n v="27.020000000000003"/>
    <n v="63.1"/>
    <n v="27.020000000000003"/>
  </r>
  <r>
    <s v="ORD-000323"/>
    <x v="322"/>
    <s v="SKU-0019"/>
    <n v="1"/>
    <n v="29.49"/>
    <n v="0.1"/>
    <n v="6.99"/>
    <x v="0"/>
    <x v="4"/>
    <s v="Corporate"/>
    <x v="0"/>
    <s v="CUST-1307"/>
    <s v="Webcam HD"/>
    <x v="0"/>
    <n v="13.03"/>
    <n v="29.49"/>
    <n v="29.49"/>
    <n v="2.9489999999999998"/>
    <n v="26.540999999999997"/>
    <n v="13.03"/>
    <n v="13.510999999999997"/>
    <n v="26.540999999999997"/>
    <n v="13.510999999999997"/>
  </r>
  <r>
    <s v="ORD-000576"/>
    <x v="322"/>
    <s v="SKU-0018"/>
    <n v="4"/>
    <n v="18.5"/>
    <n v="0"/>
    <n v="9.99"/>
    <x v="1"/>
    <x v="0"/>
    <s v="Consumer"/>
    <x v="0"/>
    <s v="CUST-1050"/>
    <s v="Portable Power Bank"/>
    <x v="0"/>
    <n v="7.75"/>
    <n v="18.5"/>
    <n v="74"/>
    <n v="0"/>
    <n v="74"/>
    <n v="31"/>
    <n v="43"/>
    <n v="74"/>
    <n v="43"/>
  </r>
  <r>
    <s v="ORD-002200"/>
    <x v="322"/>
    <s v="SKU-0025"/>
    <n v="1"/>
    <n v="30.89"/>
    <n v="0"/>
    <n v="0"/>
    <x v="1"/>
    <x v="3"/>
    <s v="Corporate"/>
    <x v="1"/>
    <s v="CUST-1057"/>
    <s v="Yoga Mat"/>
    <x v="3"/>
    <n v="13.41"/>
    <n v="30.89"/>
    <n v="30.89"/>
    <n v="0"/>
    <n v="30.89"/>
    <n v="13.41"/>
    <n v="17.48"/>
    <n v="0"/>
    <n v="0"/>
  </r>
  <r>
    <s v="ORD-002299"/>
    <x v="322"/>
    <s v="SKU-0046"/>
    <n v="1"/>
    <n v="44.59"/>
    <n v="0"/>
    <n v="9.99"/>
    <x v="0"/>
    <x v="4"/>
    <s v="Consumer"/>
    <x v="0"/>
    <s v="CUST-1065"/>
    <s v="Desktop Calculator"/>
    <x v="4"/>
    <n v="19.489999999999998"/>
    <n v="44.59"/>
    <n v="44.59"/>
    <n v="0"/>
    <n v="44.59"/>
    <n v="19.489999999999998"/>
    <n v="25.100000000000005"/>
    <n v="44.59"/>
    <n v="25.100000000000005"/>
  </r>
  <r>
    <s v="ORD-000020"/>
    <x v="323"/>
    <s v="SKU-0059"/>
    <n v="4"/>
    <n v="31.55"/>
    <n v="0"/>
    <n v="6.99"/>
    <x v="0"/>
    <x v="4"/>
    <s v="Consumer"/>
    <x v="0"/>
    <s v="CUST-1499"/>
    <s v="Packing Cubes"/>
    <x v="2"/>
    <n v="18.04"/>
    <n v="31.55"/>
    <n v="126.2"/>
    <n v="0"/>
    <n v="126.2"/>
    <n v="72.16"/>
    <n v="54.040000000000006"/>
    <n v="126.2"/>
    <n v="54.040000000000006"/>
  </r>
  <r>
    <s v="ORD-000066"/>
    <x v="323"/>
    <s v="SKU-0035"/>
    <n v="1"/>
    <n v="26.35"/>
    <n v="0.1"/>
    <n v="4.99"/>
    <x v="1"/>
    <x v="4"/>
    <s v="Small Business"/>
    <x v="0"/>
    <s v="CUST-1565"/>
    <s v="Massage Ball"/>
    <x v="3"/>
    <n v="13.28"/>
    <n v="26.35"/>
    <n v="26.35"/>
    <n v="2.6350000000000002"/>
    <n v="23.715"/>
    <n v="13.28"/>
    <n v="10.435"/>
    <n v="23.715"/>
    <n v="10.435"/>
  </r>
  <r>
    <s v="ORD-000221"/>
    <x v="323"/>
    <s v="SKU-0025"/>
    <n v="2"/>
    <n v="30.89"/>
    <n v="0.05"/>
    <n v="4.99"/>
    <x v="2"/>
    <x v="3"/>
    <s v="Consumer"/>
    <x v="0"/>
    <s v="CUST-1464"/>
    <s v="Yoga Mat"/>
    <x v="3"/>
    <n v="13.41"/>
    <n v="30.89"/>
    <n v="61.78"/>
    <n v="3.0890000000000004"/>
    <n v="58.691000000000003"/>
    <n v="26.82"/>
    <n v="31.871000000000002"/>
    <n v="58.691000000000003"/>
    <n v="31.871000000000002"/>
  </r>
  <r>
    <s v="ORD-000357"/>
    <x v="323"/>
    <s v="SKU-0060"/>
    <n v="3"/>
    <n v="54.93"/>
    <n v="0"/>
    <n v="0"/>
    <x v="0"/>
    <x v="3"/>
    <s v="Small Business"/>
    <x v="0"/>
    <s v="CUST-1007"/>
    <s v="Luggage Tag Set"/>
    <x v="2"/>
    <n v="31.07"/>
    <n v="54.93"/>
    <n v="164.79"/>
    <n v="0"/>
    <n v="164.79"/>
    <n v="93.210000000000008"/>
    <n v="71.579999999999984"/>
    <n v="164.79"/>
    <n v="71.579999999999984"/>
  </r>
  <r>
    <s v="ORD-000578"/>
    <x v="323"/>
    <s v="SKU-0012"/>
    <n v="2"/>
    <n v="81.14"/>
    <n v="0"/>
    <n v="0"/>
    <x v="2"/>
    <x v="4"/>
    <s v="Small Business"/>
    <x v="0"/>
    <s v="CUST-1062"/>
    <s v="Portable Blender"/>
    <x v="1"/>
    <n v="34.53"/>
    <n v="81.14"/>
    <n v="162.28"/>
    <n v="0"/>
    <n v="162.28"/>
    <n v="69.06"/>
    <n v="93.22"/>
    <n v="162.28"/>
    <n v="93.22"/>
  </r>
  <r>
    <s v="ORD-000703"/>
    <x v="323"/>
    <s v="SKU-0057"/>
    <n v="3"/>
    <n v="60.42"/>
    <n v="0.05"/>
    <n v="9.99"/>
    <x v="2"/>
    <x v="0"/>
    <s v="Consumer"/>
    <x v="0"/>
    <s v="CUST-1086"/>
    <s v="Crossbody Bag"/>
    <x v="2"/>
    <n v="25.69"/>
    <n v="60.42"/>
    <n v="181.26"/>
    <n v="9.0630000000000006"/>
    <n v="172.197"/>
    <n v="77.070000000000007"/>
    <n v="95.126999999999995"/>
    <n v="172.197"/>
    <n v="95.126999999999995"/>
  </r>
  <r>
    <s v="ORD-000968"/>
    <x v="323"/>
    <s v="SKU-0025"/>
    <n v="2"/>
    <n v="30.89"/>
    <n v="0.2"/>
    <n v="9.99"/>
    <x v="0"/>
    <x v="1"/>
    <s v="Corporate"/>
    <x v="0"/>
    <s v="CUST-1361"/>
    <s v="Yoga Mat"/>
    <x v="3"/>
    <n v="13.41"/>
    <n v="30.89"/>
    <n v="61.78"/>
    <n v="12.356000000000002"/>
    <n v="49.423999999999999"/>
    <n v="26.82"/>
    <n v="22.603999999999999"/>
    <n v="49.423999999999999"/>
    <n v="22.603999999999999"/>
  </r>
  <r>
    <s v="ORD-001627"/>
    <x v="323"/>
    <s v="SKU-0048"/>
    <n v="1"/>
    <n v="12.2"/>
    <n v="0"/>
    <n v="0"/>
    <x v="0"/>
    <x v="4"/>
    <s v="Corporate"/>
    <x v="0"/>
    <s v="CUST-1557"/>
    <s v="Index Card Pack"/>
    <x v="4"/>
    <n v="7.14"/>
    <n v="12.2"/>
    <n v="12.2"/>
    <n v="0"/>
    <n v="12.2"/>
    <n v="7.14"/>
    <n v="5.0599999999999996"/>
    <n v="12.2"/>
    <n v="5.0599999999999996"/>
  </r>
  <r>
    <s v="ORD-001757"/>
    <x v="323"/>
    <s v="SKU-0008"/>
    <n v="1"/>
    <n v="30.29"/>
    <n v="0.15"/>
    <n v="0"/>
    <x v="0"/>
    <x v="4"/>
    <s v="Corporate"/>
    <x v="0"/>
    <s v="CUST-1546"/>
    <s v="LED Desk Lamp"/>
    <x v="1"/>
    <n v="13.1"/>
    <n v="30.29"/>
    <n v="30.29"/>
    <n v="4.5434999999999999"/>
    <n v="25.746499999999997"/>
    <n v="13.1"/>
    <n v="12.646499999999998"/>
    <n v="25.746499999999997"/>
    <n v="12.646499999999998"/>
  </r>
  <r>
    <s v="ORD-002012"/>
    <x v="323"/>
    <s v="SKU-0036"/>
    <n v="1"/>
    <n v="56"/>
    <n v="0"/>
    <n v="0"/>
    <x v="0"/>
    <x v="0"/>
    <s v="Small Business"/>
    <x v="0"/>
    <s v="CUST-1325"/>
    <s v="Stretching Strap"/>
    <x v="3"/>
    <n v="37.14"/>
    <n v="56"/>
    <n v="56"/>
    <n v="0"/>
    <n v="56"/>
    <n v="37.14"/>
    <n v="18.86"/>
    <n v="56"/>
    <n v="18.86"/>
  </r>
  <r>
    <s v="ORD-002115"/>
    <x v="323"/>
    <s v="SKU-0002"/>
    <n v="2"/>
    <n v="73.180000000000007"/>
    <n v="0.15"/>
    <n v="9.99"/>
    <x v="0"/>
    <x v="1"/>
    <s v="Consumer"/>
    <x v="0"/>
    <s v="CUST-1085"/>
    <s v="Insulated Water Bottle"/>
    <x v="1"/>
    <n v="37"/>
    <n v="73.180000000000007"/>
    <n v="146.36000000000001"/>
    <n v="21.954000000000001"/>
    <n v="124.40600000000001"/>
    <n v="74"/>
    <n v="50.406000000000006"/>
    <n v="124.40600000000001"/>
    <n v="50.406000000000006"/>
  </r>
  <r>
    <s v="ORD-002121"/>
    <x v="323"/>
    <s v="SKU-0044"/>
    <n v="1"/>
    <n v="63.29"/>
    <n v="0"/>
    <n v="0"/>
    <x v="0"/>
    <x v="4"/>
    <s v="Small Business"/>
    <x v="0"/>
    <s v="CUST-1558"/>
    <s v="Monitor Riser"/>
    <x v="4"/>
    <n v="41.46"/>
    <n v="63.29"/>
    <n v="63.29"/>
    <n v="0"/>
    <n v="63.29"/>
    <n v="41.46"/>
    <n v="21.83"/>
    <n v="63.29"/>
    <n v="21.83"/>
  </r>
  <r>
    <s v="ORD-002320"/>
    <x v="323"/>
    <s v="SKU-0013"/>
    <n v="4"/>
    <n v="46.87"/>
    <n v="0"/>
    <n v="4.99"/>
    <x v="2"/>
    <x v="2"/>
    <s v="Consumer"/>
    <x v="0"/>
    <s v="CUST-1069"/>
    <s v="Wireless Earbuds"/>
    <x v="0"/>
    <n v="21.33"/>
    <n v="46.87"/>
    <n v="187.48"/>
    <n v="0"/>
    <n v="187.48"/>
    <n v="85.32"/>
    <n v="102.16"/>
    <n v="187.48"/>
    <n v="102.16"/>
  </r>
  <r>
    <s v="ORD-000168"/>
    <x v="324"/>
    <s v="SKU-0018"/>
    <n v="2"/>
    <n v="18.5"/>
    <n v="0.15"/>
    <n v="0"/>
    <x v="2"/>
    <x v="4"/>
    <s v="Consumer"/>
    <x v="0"/>
    <s v="CUST-1027"/>
    <s v="Portable Power Bank"/>
    <x v="0"/>
    <n v="7.75"/>
    <n v="18.5"/>
    <n v="37"/>
    <n v="5.55"/>
    <n v="31.45"/>
    <n v="15.5"/>
    <n v="15.95"/>
    <n v="31.45"/>
    <n v="15.95"/>
  </r>
  <r>
    <s v="ORD-000291"/>
    <x v="324"/>
    <s v="SKU-0017"/>
    <n v="1"/>
    <n v="47.38"/>
    <n v="0.2"/>
    <n v="6.99"/>
    <x v="0"/>
    <x v="3"/>
    <s v="Small Business"/>
    <x v="0"/>
    <s v="CUST-1561"/>
    <s v="Wireless Mouse"/>
    <x v="0"/>
    <n v="31.21"/>
    <n v="47.38"/>
    <n v="47.38"/>
    <n v="9.4760000000000009"/>
    <n v="37.904000000000003"/>
    <n v="31.21"/>
    <n v="6.6940000000000026"/>
    <n v="37.904000000000003"/>
    <n v="6.6940000000000026"/>
  </r>
  <r>
    <s v="ORD-000707"/>
    <x v="324"/>
    <s v="SKU-0016"/>
    <n v="8"/>
    <n v="17.66"/>
    <n v="0"/>
    <n v="0"/>
    <x v="1"/>
    <x v="4"/>
    <s v="Corporate"/>
    <x v="0"/>
    <s v="CUST-1380"/>
    <s v="Laptop Stand"/>
    <x v="0"/>
    <n v="11.93"/>
    <n v="17.66"/>
    <n v="141.28"/>
    <n v="0"/>
    <n v="141.28"/>
    <n v="95.44"/>
    <n v="45.84"/>
    <n v="141.28"/>
    <n v="45.84"/>
  </r>
  <r>
    <s v="ORD-001024"/>
    <x v="324"/>
    <s v="SKU-0056"/>
    <n v="4"/>
    <n v="77.760000000000005"/>
    <n v="0.15"/>
    <n v="9.99"/>
    <x v="2"/>
    <x v="0"/>
    <s v="Consumer"/>
    <x v="0"/>
    <s v="CUST-1592"/>
    <s v="Keychain Set"/>
    <x v="2"/>
    <n v="44.67"/>
    <n v="77.760000000000005"/>
    <n v="311.04000000000002"/>
    <n v="46.655999999999999"/>
    <n v="264.38400000000001"/>
    <n v="178.68"/>
    <n v="85.704000000000008"/>
    <n v="264.38400000000001"/>
    <n v="85.704000000000008"/>
  </r>
  <r>
    <s v="ORD-002451"/>
    <x v="324"/>
    <s v="SKU-0035"/>
    <n v="1"/>
    <n v="26.35"/>
    <n v="0.1"/>
    <n v="6.99"/>
    <x v="1"/>
    <x v="3"/>
    <s v="Small Business"/>
    <x v="0"/>
    <s v="CUST-1439"/>
    <s v="Massage Ball"/>
    <x v="3"/>
    <n v="13.28"/>
    <n v="26.35"/>
    <n v="26.35"/>
    <n v="2.6350000000000002"/>
    <n v="23.715"/>
    <n v="13.28"/>
    <n v="10.435"/>
    <n v="23.715"/>
    <n v="10.435"/>
  </r>
  <r>
    <s v="ORD-000076"/>
    <x v="325"/>
    <s v="SKU-0006"/>
    <n v="1"/>
    <n v="47.77"/>
    <n v="0.05"/>
    <n v="0"/>
    <x v="2"/>
    <x v="4"/>
    <s v="Corporate"/>
    <x v="0"/>
    <s v="CUST-1148"/>
    <s v="Kitchen Scale"/>
    <x v="1"/>
    <n v="21.34"/>
    <n v="47.77"/>
    <n v="47.77"/>
    <n v="2.3885000000000001"/>
    <n v="45.381500000000003"/>
    <n v="21.34"/>
    <n v="24.041500000000003"/>
    <n v="45.381500000000003"/>
    <n v="24.041500000000003"/>
  </r>
  <r>
    <s v="ORD-000145"/>
    <x v="325"/>
    <s v="SKU-0005"/>
    <n v="1"/>
    <n v="55.2"/>
    <n v="0"/>
    <n v="4.99"/>
    <x v="0"/>
    <x v="0"/>
    <s v="Small Business"/>
    <x v="1"/>
    <s v="CUST-1390"/>
    <s v="Glass Food Containers"/>
    <x v="1"/>
    <n v="25.85"/>
    <n v="55.2"/>
    <n v="55.2"/>
    <n v="0"/>
    <n v="55.2"/>
    <n v="25.85"/>
    <n v="29.35"/>
    <n v="0"/>
    <n v="0"/>
  </r>
  <r>
    <s v="ORD-000535"/>
    <x v="325"/>
    <s v="SKU-0022"/>
    <n v="1"/>
    <n v="32.130000000000003"/>
    <n v="0"/>
    <n v="4.99"/>
    <x v="0"/>
    <x v="4"/>
    <s v="Corporate"/>
    <x v="0"/>
    <s v="CUST-1481"/>
    <s v="USB-C Hub"/>
    <x v="0"/>
    <n v="21.59"/>
    <n v="32.130000000000003"/>
    <n v="32.130000000000003"/>
    <n v="0"/>
    <n v="32.130000000000003"/>
    <n v="21.59"/>
    <n v="10.540000000000003"/>
    <n v="32.130000000000003"/>
    <n v="10.540000000000003"/>
  </r>
  <r>
    <s v="ORD-001107"/>
    <x v="325"/>
    <s v="SKU-0024"/>
    <n v="1"/>
    <n v="87.66"/>
    <n v="0"/>
    <n v="0"/>
    <x v="2"/>
    <x v="1"/>
    <s v="Corporate"/>
    <x v="0"/>
    <s v="CUST-1289"/>
    <s v="Phone Charging Dock"/>
    <x v="0"/>
    <n v="40.340000000000003"/>
    <n v="87.66"/>
    <n v="87.66"/>
    <n v="0"/>
    <n v="87.66"/>
    <n v="40.340000000000003"/>
    <n v="47.319999999999993"/>
    <n v="87.66"/>
    <n v="47.319999999999993"/>
  </r>
  <r>
    <s v="ORD-001123"/>
    <x v="325"/>
    <s v="SKU-0057"/>
    <n v="2"/>
    <n v="60.42"/>
    <n v="0.1"/>
    <n v="6.99"/>
    <x v="1"/>
    <x v="4"/>
    <s v="Corporate"/>
    <x v="0"/>
    <s v="CUST-1214"/>
    <s v="Crossbody Bag"/>
    <x v="2"/>
    <n v="25.69"/>
    <n v="60.42"/>
    <n v="120.84"/>
    <n v="12.084000000000001"/>
    <n v="108.756"/>
    <n v="51.38"/>
    <n v="57.375999999999998"/>
    <n v="108.756"/>
    <n v="57.375999999999998"/>
  </r>
  <r>
    <s v="ORD-001162"/>
    <x v="325"/>
    <s v="SKU-0014"/>
    <n v="1"/>
    <n v="74.41"/>
    <n v="0"/>
    <n v="0"/>
    <x v="2"/>
    <x v="1"/>
    <s v="Consumer"/>
    <x v="0"/>
    <s v="CUST-1207"/>
    <s v="USB-C Charging Cable"/>
    <x v="0"/>
    <n v="33.549999999999997"/>
    <n v="74.41"/>
    <n v="74.41"/>
    <n v="0"/>
    <n v="74.41"/>
    <n v="33.549999999999997"/>
    <n v="40.86"/>
    <n v="74.41"/>
    <n v="40.86"/>
  </r>
  <r>
    <s v="ORD-001422"/>
    <x v="325"/>
    <s v="SKU-0041"/>
    <n v="3"/>
    <n v="76.3"/>
    <n v="0.1"/>
    <n v="6.99"/>
    <x v="1"/>
    <x v="3"/>
    <s v="Corporate"/>
    <x v="0"/>
    <s v="CUST-1330"/>
    <s v="Whiteboard Planner"/>
    <x v="4"/>
    <n v="33.700000000000003"/>
    <n v="76.3"/>
    <n v="228.89999999999998"/>
    <n v="22.89"/>
    <n v="206.01"/>
    <n v="101.10000000000001"/>
    <n v="104.90999999999998"/>
    <n v="206.01"/>
    <n v="104.90999999999998"/>
  </r>
  <r>
    <s v="ORD-001744"/>
    <x v="325"/>
    <s v="SKU-0059"/>
    <n v="3"/>
    <n v="31.55"/>
    <n v="0"/>
    <n v="0"/>
    <x v="2"/>
    <x v="4"/>
    <s v="Small Business"/>
    <x v="0"/>
    <s v="CUST-1040"/>
    <s v="Packing Cubes"/>
    <x v="2"/>
    <n v="18.04"/>
    <n v="31.55"/>
    <n v="94.65"/>
    <n v="0"/>
    <n v="94.65"/>
    <n v="54.12"/>
    <n v="40.530000000000008"/>
    <n v="94.65"/>
    <n v="40.530000000000008"/>
  </r>
  <r>
    <s v="ORD-002044"/>
    <x v="325"/>
    <s v="SKU-0025"/>
    <n v="3"/>
    <n v="30.89"/>
    <n v="0.1"/>
    <n v="0"/>
    <x v="1"/>
    <x v="0"/>
    <s v="Corporate"/>
    <x v="0"/>
    <s v="CUST-1157"/>
    <s v="Yoga Mat"/>
    <x v="3"/>
    <n v="13.41"/>
    <n v="30.89"/>
    <n v="92.67"/>
    <n v="9.2670000000000012"/>
    <n v="83.403000000000006"/>
    <n v="40.230000000000004"/>
    <n v="43.173000000000002"/>
    <n v="83.403000000000006"/>
    <n v="43.173000000000002"/>
  </r>
  <r>
    <s v="ORD-002244"/>
    <x v="325"/>
    <s v="SKU-0015"/>
    <n v="3"/>
    <n v="26.72"/>
    <n v="0"/>
    <n v="0"/>
    <x v="0"/>
    <x v="2"/>
    <s v="Corporate"/>
    <x v="0"/>
    <s v="CUST-1188"/>
    <s v="Bluetooth Speaker"/>
    <x v="0"/>
    <n v="14.4"/>
    <n v="26.72"/>
    <n v="80.16"/>
    <n v="0"/>
    <n v="80.16"/>
    <n v="43.2"/>
    <n v="36.959999999999994"/>
    <n v="80.16"/>
    <n v="36.959999999999994"/>
  </r>
  <r>
    <s v="ORD-002281"/>
    <x v="325"/>
    <s v="SKU-0017"/>
    <n v="2"/>
    <n v="47.38"/>
    <n v="0"/>
    <n v="4.99"/>
    <x v="2"/>
    <x v="1"/>
    <s v="Small Business"/>
    <x v="0"/>
    <s v="CUST-1132"/>
    <s v="Wireless Mouse"/>
    <x v="0"/>
    <n v="31.21"/>
    <n v="47.38"/>
    <n v="94.76"/>
    <n v="0"/>
    <n v="94.76"/>
    <n v="62.42"/>
    <n v="32.340000000000003"/>
    <n v="94.76"/>
    <n v="32.340000000000003"/>
  </r>
  <r>
    <s v="ORD-002490"/>
    <x v="325"/>
    <s v="SKU-0020"/>
    <n v="4"/>
    <n v="85.27"/>
    <n v="0"/>
    <n v="0"/>
    <x v="1"/>
    <x v="4"/>
    <s v="Corporate"/>
    <x v="0"/>
    <s v="CUST-1375"/>
    <s v="Mechanical Keyboard"/>
    <x v="0"/>
    <n v="43.46"/>
    <n v="85.27"/>
    <n v="341.08"/>
    <n v="0"/>
    <n v="341.08"/>
    <n v="173.84"/>
    <n v="167.23999999999998"/>
    <n v="341.08"/>
    <n v="167.23999999999998"/>
  </r>
  <r>
    <s v="ORD-001182"/>
    <x v="326"/>
    <s v="SKU-0052"/>
    <n v="2"/>
    <n v="33.19"/>
    <n v="0.1"/>
    <n v="0"/>
    <x v="1"/>
    <x v="0"/>
    <s v="Consumer"/>
    <x v="0"/>
    <s v="CUST-1356"/>
    <s v="Sunglasses"/>
    <x v="2"/>
    <n v="18.73"/>
    <n v="33.19"/>
    <n v="66.38"/>
    <n v="6.6379999999999999"/>
    <n v="59.741999999999997"/>
    <n v="37.46"/>
    <n v="22.281999999999996"/>
    <n v="59.741999999999997"/>
    <n v="22.281999999999996"/>
  </r>
  <r>
    <s v="ORD-001304"/>
    <x v="326"/>
    <s v="SKU-0051"/>
    <n v="3"/>
    <n v="50.46"/>
    <n v="0.05"/>
    <n v="0"/>
    <x v="1"/>
    <x v="1"/>
    <s v="Consumer"/>
    <x v="1"/>
    <s v="CUST-1015"/>
    <s v="Compact Umbrella"/>
    <x v="2"/>
    <n v="23.03"/>
    <n v="50.46"/>
    <n v="151.38"/>
    <n v="7.569"/>
    <n v="143.81100000000001"/>
    <n v="69.09"/>
    <n v="74.721000000000004"/>
    <n v="0"/>
    <n v="0"/>
  </r>
  <r>
    <s v="ORD-001543"/>
    <x v="326"/>
    <s v="SKU-0014"/>
    <n v="4"/>
    <n v="74.41"/>
    <n v="0"/>
    <n v="6.99"/>
    <x v="0"/>
    <x v="1"/>
    <s v="Corporate"/>
    <x v="0"/>
    <s v="CUST-1445"/>
    <s v="USB-C Charging Cable"/>
    <x v="0"/>
    <n v="33.549999999999997"/>
    <n v="74.41"/>
    <n v="297.64"/>
    <n v="0"/>
    <n v="297.64"/>
    <n v="134.19999999999999"/>
    <n v="163.44"/>
    <n v="297.64"/>
    <n v="163.44"/>
  </r>
  <r>
    <s v="ORD-001823"/>
    <x v="326"/>
    <s v="SKU-0003"/>
    <n v="1"/>
    <n v="11.23"/>
    <n v="0"/>
    <n v="6.99"/>
    <x v="0"/>
    <x v="1"/>
    <s v="Corporate"/>
    <x v="0"/>
    <s v="CUST-1591"/>
    <s v="Nonstick Skillet"/>
    <x v="1"/>
    <n v="6.46"/>
    <n v="11.23"/>
    <n v="11.23"/>
    <n v="0"/>
    <n v="11.23"/>
    <n v="6.46"/>
    <n v="4.7700000000000005"/>
    <n v="11.23"/>
    <n v="4.7700000000000005"/>
  </r>
  <r>
    <s v="ORD-001852"/>
    <x v="326"/>
    <s v="SKU-0002"/>
    <n v="4"/>
    <n v="73.180000000000007"/>
    <n v="0.1"/>
    <n v="6.99"/>
    <x v="2"/>
    <x v="1"/>
    <s v="Corporate"/>
    <x v="0"/>
    <s v="CUST-1165"/>
    <s v="Insulated Water Bottle"/>
    <x v="1"/>
    <n v="37"/>
    <n v="73.180000000000007"/>
    <n v="292.72000000000003"/>
    <n v="29.272000000000006"/>
    <n v="263.44800000000004"/>
    <n v="148"/>
    <n v="115.44800000000004"/>
    <n v="263.44800000000004"/>
    <n v="115.44800000000004"/>
  </r>
  <r>
    <s v="ORD-001998"/>
    <x v="326"/>
    <s v="SKU-0026"/>
    <n v="1"/>
    <n v="41.81"/>
    <n v="0.05"/>
    <n v="0"/>
    <x v="2"/>
    <x v="1"/>
    <s v="Consumer"/>
    <x v="0"/>
    <s v="CUST-1325"/>
    <s v="Resistance Band Kit"/>
    <x v="3"/>
    <n v="22.64"/>
    <n v="41.81"/>
    <n v="41.81"/>
    <n v="2.0905"/>
    <n v="39.719500000000004"/>
    <n v="22.64"/>
    <n v="17.079500000000003"/>
    <n v="39.719500000000004"/>
    <n v="17.079500000000003"/>
  </r>
  <r>
    <s v="ORD-000063"/>
    <x v="327"/>
    <s v="SKU-0008"/>
    <n v="3"/>
    <n v="30.29"/>
    <n v="0"/>
    <n v="9.99"/>
    <x v="1"/>
    <x v="0"/>
    <s v="Small Business"/>
    <x v="0"/>
    <s v="CUST-1287"/>
    <s v="LED Desk Lamp"/>
    <x v="1"/>
    <n v="13.1"/>
    <n v="30.29"/>
    <n v="90.87"/>
    <n v="0"/>
    <n v="90.87"/>
    <n v="39.299999999999997"/>
    <n v="51.570000000000007"/>
    <n v="90.87"/>
    <n v="51.570000000000007"/>
  </r>
  <r>
    <s v="ORD-000376"/>
    <x v="327"/>
    <s v="SKU-0034"/>
    <n v="1"/>
    <n v="53.25"/>
    <n v="0.05"/>
    <n v="9.99"/>
    <x v="2"/>
    <x v="3"/>
    <s v="Consumer"/>
    <x v="0"/>
    <s v="CUST-1144"/>
    <s v="Gym Duffel Bag"/>
    <x v="3"/>
    <n v="22.11"/>
    <n v="53.25"/>
    <n v="53.25"/>
    <n v="2.6625000000000001"/>
    <n v="50.587499999999999"/>
    <n v="22.11"/>
    <n v="28.477499999999999"/>
    <n v="50.587499999999999"/>
    <n v="28.477499999999999"/>
  </r>
  <r>
    <s v="ORD-000400"/>
    <x v="327"/>
    <s v="SKU-0036"/>
    <n v="1"/>
    <n v="56"/>
    <n v="0.05"/>
    <n v="0"/>
    <x v="1"/>
    <x v="0"/>
    <s v="Consumer"/>
    <x v="0"/>
    <s v="CUST-1284"/>
    <s v="Stretching Strap"/>
    <x v="3"/>
    <n v="37.14"/>
    <n v="56"/>
    <n v="56"/>
    <n v="2.8000000000000003"/>
    <n v="53.2"/>
    <n v="37.14"/>
    <n v="16.060000000000002"/>
    <n v="53.2"/>
    <n v="16.060000000000002"/>
  </r>
  <r>
    <s v="ORD-000585"/>
    <x v="327"/>
    <s v="SKU-0046"/>
    <n v="4"/>
    <n v="44.59"/>
    <n v="0"/>
    <n v="0"/>
    <x v="0"/>
    <x v="4"/>
    <s v="Consumer"/>
    <x v="0"/>
    <s v="CUST-1109"/>
    <s v="Desktop Calculator"/>
    <x v="4"/>
    <n v="19.489999999999998"/>
    <n v="44.59"/>
    <n v="178.36"/>
    <n v="0"/>
    <n v="178.36"/>
    <n v="77.959999999999994"/>
    <n v="100.40000000000002"/>
    <n v="178.36"/>
    <n v="100.40000000000002"/>
  </r>
  <r>
    <s v="ORD-001243"/>
    <x v="327"/>
    <s v="SKU-0028"/>
    <n v="5"/>
    <n v="29.71"/>
    <n v="0.15"/>
    <n v="0"/>
    <x v="0"/>
    <x v="0"/>
    <s v="Consumer"/>
    <x v="0"/>
    <s v="CUST-1218"/>
    <s v="Jump Rope"/>
    <x v="3"/>
    <n v="17.55"/>
    <n v="29.71"/>
    <n v="148.55000000000001"/>
    <n v="22.282500000000002"/>
    <n v="126.26750000000001"/>
    <n v="87.75"/>
    <n v="38.517500000000013"/>
    <n v="126.26750000000001"/>
    <n v="38.517500000000013"/>
  </r>
  <r>
    <s v="ORD-001503"/>
    <x v="327"/>
    <s v="SKU-0044"/>
    <n v="1"/>
    <n v="63.29"/>
    <n v="0"/>
    <n v="0"/>
    <x v="0"/>
    <x v="3"/>
    <s v="Corporate"/>
    <x v="0"/>
    <s v="CUST-1334"/>
    <s v="Monitor Riser"/>
    <x v="4"/>
    <n v="41.46"/>
    <n v="63.29"/>
    <n v="63.29"/>
    <n v="0"/>
    <n v="63.29"/>
    <n v="41.46"/>
    <n v="21.83"/>
    <n v="63.29"/>
    <n v="21.83"/>
  </r>
  <r>
    <s v="ORD-001590"/>
    <x v="327"/>
    <s v="SKU-0002"/>
    <n v="1"/>
    <n v="73.180000000000007"/>
    <n v="0"/>
    <n v="0"/>
    <x v="2"/>
    <x v="3"/>
    <s v="Small Business"/>
    <x v="0"/>
    <s v="CUST-1006"/>
    <s v="Insulated Water Bottle"/>
    <x v="1"/>
    <n v="37"/>
    <n v="73.180000000000007"/>
    <n v="73.180000000000007"/>
    <n v="0"/>
    <n v="73.180000000000007"/>
    <n v="37"/>
    <n v="36.180000000000007"/>
    <n v="73.180000000000007"/>
    <n v="36.180000000000007"/>
  </r>
  <r>
    <s v="ORD-001592"/>
    <x v="327"/>
    <s v="SKU-0021"/>
    <n v="1"/>
    <n v="23.94"/>
    <n v="0.1"/>
    <n v="0"/>
    <x v="2"/>
    <x v="1"/>
    <s v="Corporate"/>
    <x v="0"/>
    <s v="CUST-1436"/>
    <s v="Smart Plug 2-Pack"/>
    <x v="0"/>
    <n v="13.98"/>
    <n v="23.94"/>
    <n v="23.94"/>
    <n v="2.3940000000000001"/>
    <n v="21.545999999999999"/>
    <n v="13.98"/>
    <n v="7.5659999999999989"/>
    <n v="21.545999999999999"/>
    <n v="7.5659999999999989"/>
  </r>
  <r>
    <s v="ORD-001646"/>
    <x v="327"/>
    <s v="SKU-0054"/>
    <n v="3"/>
    <n v="72.45"/>
    <n v="0.15"/>
    <n v="0"/>
    <x v="2"/>
    <x v="4"/>
    <s v="Small Business"/>
    <x v="0"/>
    <s v="CUST-1393"/>
    <s v="Travel Organizer"/>
    <x v="2"/>
    <n v="30.61"/>
    <n v="72.45"/>
    <n v="217.35000000000002"/>
    <n v="32.602499999999999"/>
    <n v="184.74750000000003"/>
    <n v="91.83"/>
    <n v="92.917500000000032"/>
    <n v="184.74750000000003"/>
    <n v="92.917500000000032"/>
  </r>
  <r>
    <s v="ORD-001911"/>
    <x v="327"/>
    <s v="SKU-0041"/>
    <n v="1"/>
    <n v="76.3"/>
    <n v="0"/>
    <n v="4.99"/>
    <x v="2"/>
    <x v="1"/>
    <s v="Consumer"/>
    <x v="0"/>
    <s v="CUST-1037"/>
    <s v="Whiteboard Planner"/>
    <x v="4"/>
    <n v="33.700000000000003"/>
    <n v="76.3"/>
    <n v="76.3"/>
    <n v="0"/>
    <n v="76.3"/>
    <n v="33.700000000000003"/>
    <n v="42.599999999999994"/>
    <n v="76.3"/>
    <n v="42.599999999999994"/>
  </r>
  <r>
    <s v="ORD-002167"/>
    <x v="327"/>
    <s v="SKU-0022"/>
    <n v="4"/>
    <n v="32.130000000000003"/>
    <n v="0.1"/>
    <n v="9.99"/>
    <x v="1"/>
    <x v="3"/>
    <s v="Corporate"/>
    <x v="0"/>
    <s v="CUST-1202"/>
    <s v="USB-C Hub"/>
    <x v="0"/>
    <n v="21.59"/>
    <n v="32.130000000000003"/>
    <n v="128.52000000000001"/>
    <n v="12.852000000000002"/>
    <n v="115.66800000000001"/>
    <n v="86.36"/>
    <n v="29.308000000000007"/>
    <n v="115.66800000000001"/>
    <n v="29.308000000000007"/>
  </r>
  <r>
    <s v="ORD-002217"/>
    <x v="327"/>
    <s v="SKU-0055"/>
    <n v="8"/>
    <n v="11.86"/>
    <n v="0"/>
    <n v="0"/>
    <x v="2"/>
    <x v="0"/>
    <s v="Consumer"/>
    <x v="0"/>
    <s v="CUST-1372"/>
    <s v="Phone Case"/>
    <x v="2"/>
    <n v="4.93"/>
    <n v="11.86"/>
    <n v="94.88"/>
    <n v="0"/>
    <n v="94.88"/>
    <n v="39.44"/>
    <n v="55.44"/>
    <n v="94.88"/>
    <n v="55.44"/>
  </r>
  <r>
    <s v="ORD-000336"/>
    <x v="328"/>
    <s v="SKU-0021"/>
    <n v="2"/>
    <n v="23.94"/>
    <n v="0"/>
    <n v="0"/>
    <x v="1"/>
    <x v="1"/>
    <s v="Corporate"/>
    <x v="1"/>
    <s v="CUST-1260"/>
    <s v="Smart Plug 2-Pack"/>
    <x v="0"/>
    <n v="13.98"/>
    <n v="23.94"/>
    <n v="47.88"/>
    <n v="0"/>
    <n v="47.88"/>
    <n v="27.96"/>
    <n v="19.920000000000002"/>
    <n v="0"/>
    <n v="0"/>
  </r>
  <r>
    <s v="ORD-000716"/>
    <x v="328"/>
    <s v="SKU-0039"/>
    <n v="1"/>
    <n v="12.74"/>
    <n v="0.2"/>
    <n v="4.99"/>
    <x v="0"/>
    <x v="2"/>
    <s v="Corporate"/>
    <x v="0"/>
    <s v="CUST-1313"/>
    <s v="Desk Organizer"/>
    <x v="4"/>
    <n v="5.81"/>
    <n v="12.74"/>
    <n v="12.74"/>
    <n v="2.548"/>
    <n v="10.192"/>
    <n v="5.81"/>
    <n v="4.3820000000000006"/>
    <n v="10.192"/>
    <n v="4.3820000000000006"/>
  </r>
  <r>
    <s v="ORD-001097"/>
    <x v="328"/>
    <s v="SKU-0014"/>
    <n v="1"/>
    <n v="74.41"/>
    <n v="0.1"/>
    <n v="0"/>
    <x v="0"/>
    <x v="3"/>
    <s v="Corporate"/>
    <x v="0"/>
    <s v="CUST-1093"/>
    <s v="USB-C Charging Cable"/>
    <x v="0"/>
    <n v="33.549999999999997"/>
    <n v="74.41"/>
    <n v="74.41"/>
    <n v="7.4409999999999998"/>
    <n v="66.968999999999994"/>
    <n v="33.549999999999997"/>
    <n v="33.418999999999997"/>
    <n v="66.968999999999994"/>
    <n v="33.418999999999997"/>
  </r>
  <r>
    <s v="ORD-001254"/>
    <x v="328"/>
    <s v="SKU-0043"/>
    <n v="8"/>
    <n v="39.21"/>
    <n v="0.15"/>
    <n v="9.99"/>
    <x v="2"/>
    <x v="2"/>
    <s v="Corporate"/>
    <x v="0"/>
    <s v="CUST-1130"/>
    <s v="Ergonomic Wrist Rest"/>
    <x v="4"/>
    <n v="19.66"/>
    <n v="39.21"/>
    <n v="313.68"/>
    <n v="47.052"/>
    <n v="266.62799999999999"/>
    <n v="157.28"/>
    <n v="109.34799999999998"/>
    <n v="266.62799999999999"/>
    <n v="109.34799999999998"/>
  </r>
  <r>
    <s v="ORD-001625"/>
    <x v="328"/>
    <s v="SKU-0038"/>
    <n v="1"/>
    <n v="100.1"/>
    <n v="0"/>
    <n v="0"/>
    <x v="2"/>
    <x v="1"/>
    <s v="Corporate"/>
    <x v="1"/>
    <s v="CUST-1496"/>
    <s v="Gel Pen Set"/>
    <x v="4"/>
    <n v="41.96"/>
    <n v="100.1"/>
    <n v="100.1"/>
    <n v="0"/>
    <n v="100.1"/>
    <n v="41.96"/>
    <n v="58.139999999999993"/>
    <n v="0"/>
    <n v="0"/>
  </r>
  <r>
    <s v="ORD-002211"/>
    <x v="328"/>
    <s v="SKU-0010"/>
    <n v="2"/>
    <n v="20.7"/>
    <n v="0"/>
    <n v="0"/>
    <x v="1"/>
    <x v="0"/>
    <s v="Small Business"/>
    <x v="0"/>
    <s v="CUST-1017"/>
    <s v="Throw Blanket"/>
    <x v="1"/>
    <n v="8.5299999999999994"/>
    <n v="20.7"/>
    <n v="41.4"/>
    <n v="0"/>
    <n v="41.4"/>
    <n v="17.059999999999999"/>
    <n v="24.34"/>
    <n v="41.4"/>
    <n v="24.34"/>
  </r>
  <r>
    <s v="ORD-002214"/>
    <x v="328"/>
    <s v="SKU-0009"/>
    <n v="1"/>
    <n v="79.31"/>
    <n v="0.05"/>
    <n v="0"/>
    <x v="1"/>
    <x v="0"/>
    <s v="Small Business"/>
    <x v="0"/>
    <s v="CUST-1385"/>
    <s v="Storage Bin Set"/>
    <x v="1"/>
    <n v="36.44"/>
    <n v="79.31"/>
    <n v="79.31"/>
    <n v="3.9655000000000005"/>
    <n v="75.344499999999996"/>
    <n v="36.44"/>
    <n v="38.904499999999999"/>
    <n v="75.344499999999996"/>
    <n v="38.904499999999999"/>
  </r>
  <r>
    <s v="ORD-002270"/>
    <x v="328"/>
    <s v="SKU-0005"/>
    <n v="4"/>
    <n v="55.2"/>
    <n v="0.2"/>
    <n v="0"/>
    <x v="1"/>
    <x v="3"/>
    <s v="Consumer"/>
    <x v="0"/>
    <s v="CUST-1339"/>
    <s v="Glass Food Containers"/>
    <x v="1"/>
    <n v="25.85"/>
    <n v="55.2"/>
    <n v="220.8"/>
    <n v="44.160000000000004"/>
    <n v="176.64000000000001"/>
    <n v="103.4"/>
    <n v="73.240000000000009"/>
    <n v="176.64000000000001"/>
    <n v="73.240000000000009"/>
  </r>
  <r>
    <s v="ORD-000329"/>
    <x v="329"/>
    <s v="SKU-0032"/>
    <n v="1"/>
    <n v="10.18"/>
    <n v="0.1"/>
    <n v="9.99"/>
    <x v="0"/>
    <x v="3"/>
    <s v="Corporate"/>
    <x v="0"/>
    <s v="CUST-1022"/>
    <s v="Kettlebell 15 lb"/>
    <x v="3"/>
    <n v="4.42"/>
    <n v="10.18"/>
    <n v="10.18"/>
    <n v="1.018"/>
    <n v="9.161999999999999"/>
    <n v="4.42"/>
    <n v="4.7419999999999991"/>
    <n v="9.161999999999999"/>
    <n v="4.7419999999999991"/>
  </r>
  <r>
    <s v="ORD-000506"/>
    <x v="329"/>
    <s v="SKU-0058"/>
    <n v="4"/>
    <n v="11.57"/>
    <n v="0.05"/>
    <n v="6.99"/>
    <x v="0"/>
    <x v="0"/>
    <s v="Small Business"/>
    <x v="1"/>
    <s v="CUST-1081"/>
    <s v="Card Wallet"/>
    <x v="2"/>
    <n v="6.42"/>
    <n v="11.57"/>
    <n v="46.28"/>
    <n v="2.3140000000000001"/>
    <n v="43.966000000000001"/>
    <n v="25.68"/>
    <n v="18.286000000000001"/>
    <n v="0"/>
    <n v="0"/>
  </r>
  <r>
    <s v="ORD-000687"/>
    <x v="329"/>
    <s v="SKU-0018"/>
    <n v="5"/>
    <n v="18.5"/>
    <n v="0.05"/>
    <n v="0"/>
    <x v="2"/>
    <x v="4"/>
    <s v="Consumer"/>
    <x v="0"/>
    <s v="CUST-1530"/>
    <s v="Portable Power Bank"/>
    <x v="0"/>
    <n v="7.75"/>
    <n v="18.5"/>
    <n v="92.5"/>
    <n v="4.625"/>
    <n v="87.875"/>
    <n v="38.75"/>
    <n v="49.125"/>
    <n v="87.875"/>
    <n v="49.125"/>
  </r>
  <r>
    <s v="ORD-001051"/>
    <x v="329"/>
    <s v="SKU-0033"/>
    <n v="1"/>
    <n v="72.08"/>
    <n v="0.05"/>
    <n v="0"/>
    <x v="1"/>
    <x v="1"/>
    <s v="Corporate"/>
    <x v="0"/>
    <s v="CUST-1529"/>
    <s v="Training Cone Set"/>
    <x v="3"/>
    <n v="45"/>
    <n v="72.08"/>
    <n v="72.08"/>
    <n v="3.6040000000000001"/>
    <n v="68.475999999999999"/>
    <n v="45"/>
    <n v="23.475999999999999"/>
    <n v="68.475999999999999"/>
    <n v="23.475999999999999"/>
  </r>
  <r>
    <s v="ORD-001331"/>
    <x v="329"/>
    <s v="SKU-0015"/>
    <n v="4"/>
    <n v="26.72"/>
    <n v="0.05"/>
    <n v="6.99"/>
    <x v="0"/>
    <x v="4"/>
    <s v="Small Business"/>
    <x v="1"/>
    <s v="CUST-1467"/>
    <s v="Bluetooth Speaker"/>
    <x v="0"/>
    <n v="14.4"/>
    <n v="26.72"/>
    <n v="106.88"/>
    <n v="5.3440000000000003"/>
    <n v="101.536"/>
    <n v="57.6"/>
    <n v="43.936"/>
    <n v="0"/>
    <n v="0"/>
  </r>
  <r>
    <s v="ORD-001560"/>
    <x v="329"/>
    <s v="SKU-0007"/>
    <n v="2"/>
    <n v="12.76"/>
    <n v="0"/>
    <n v="4.99"/>
    <x v="0"/>
    <x v="2"/>
    <s v="Corporate"/>
    <x v="0"/>
    <s v="CUST-1203"/>
    <s v="Cotton Bath Towels"/>
    <x v="1"/>
    <n v="7.24"/>
    <n v="12.76"/>
    <n v="25.52"/>
    <n v="0"/>
    <n v="25.52"/>
    <n v="14.48"/>
    <n v="11.04"/>
    <n v="25.52"/>
    <n v="11.04"/>
  </r>
  <r>
    <s v="ORD-001668"/>
    <x v="329"/>
    <s v="SKU-0012"/>
    <n v="5"/>
    <n v="81.14"/>
    <n v="0.05"/>
    <n v="4.99"/>
    <x v="1"/>
    <x v="4"/>
    <s v="Small Business"/>
    <x v="0"/>
    <s v="CUST-1181"/>
    <s v="Portable Blender"/>
    <x v="1"/>
    <n v="34.53"/>
    <n v="81.14"/>
    <n v="405.7"/>
    <n v="20.285"/>
    <n v="385.41499999999996"/>
    <n v="172.65"/>
    <n v="212.76499999999996"/>
    <n v="385.41499999999996"/>
    <n v="212.76499999999996"/>
  </r>
  <r>
    <s v="ORD-000721"/>
    <x v="330"/>
    <s v="SKU-0010"/>
    <n v="2"/>
    <n v="20.7"/>
    <n v="0"/>
    <n v="0"/>
    <x v="1"/>
    <x v="4"/>
    <s v="Consumer"/>
    <x v="0"/>
    <s v="CUST-1535"/>
    <s v="Throw Blanket"/>
    <x v="1"/>
    <n v="8.5299999999999994"/>
    <n v="20.7"/>
    <n v="41.4"/>
    <n v="0"/>
    <n v="41.4"/>
    <n v="17.059999999999999"/>
    <n v="24.34"/>
    <n v="41.4"/>
    <n v="24.34"/>
  </r>
  <r>
    <s v="ORD-000749"/>
    <x v="330"/>
    <s v="SKU-0005"/>
    <n v="2"/>
    <n v="55.2"/>
    <n v="0"/>
    <n v="9.99"/>
    <x v="1"/>
    <x v="3"/>
    <s v="Consumer"/>
    <x v="0"/>
    <s v="CUST-1553"/>
    <s v="Glass Food Containers"/>
    <x v="1"/>
    <n v="25.85"/>
    <n v="55.2"/>
    <n v="110.4"/>
    <n v="0"/>
    <n v="110.4"/>
    <n v="51.7"/>
    <n v="58.7"/>
    <n v="110.4"/>
    <n v="58.7"/>
  </r>
  <r>
    <s v="ORD-000835"/>
    <x v="330"/>
    <s v="SKU-0044"/>
    <n v="2"/>
    <n v="63.29"/>
    <n v="0"/>
    <n v="9.99"/>
    <x v="0"/>
    <x v="4"/>
    <s v="Small Business"/>
    <x v="0"/>
    <s v="CUST-1092"/>
    <s v="Monitor Riser"/>
    <x v="4"/>
    <n v="41.46"/>
    <n v="63.29"/>
    <n v="126.58"/>
    <n v="0"/>
    <n v="126.58"/>
    <n v="82.92"/>
    <n v="43.66"/>
    <n v="126.58"/>
    <n v="43.66"/>
  </r>
  <r>
    <s v="ORD-000880"/>
    <x v="330"/>
    <s v="SKU-0033"/>
    <n v="1"/>
    <n v="72.08"/>
    <n v="0.15"/>
    <n v="0"/>
    <x v="0"/>
    <x v="3"/>
    <s v="Consumer"/>
    <x v="0"/>
    <s v="CUST-1315"/>
    <s v="Training Cone Set"/>
    <x v="3"/>
    <n v="45"/>
    <n v="72.08"/>
    <n v="72.08"/>
    <n v="10.811999999999999"/>
    <n v="61.268000000000001"/>
    <n v="45"/>
    <n v="16.268000000000001"/>
    <n v="61.268000000000001"/>
    <n v="16.268000000000001"/>
  </r>
  <r>
    <s v="ORD-001229"/>
    <x v="330"/>
    <s v="SKU-0051"/>
    <n v="5"/>
    <n v="50.46"/>
    <n v="0.1"/>
    <n v="0"/>
    <x v="2"/>
    <x v="2"/>
    <s v="Small Business"/>
    <x v="0"/>
    <s v="CUST-1538"/>
    <s v="Compact Umbrella"/>
    <x v="2"/>
    <n v="23.03"/>
    <n v="50.46"/>
    <n v="252.3"/>
    <n v="25.230000000000004"/>
    <n v="227.07"/>
    <n v="115.15"/>
    <n v="111.91999999999999"/>
    <n v="227.07"/>
    <n v="111.91999999999999"/>
  </r>
  <r>
    <s v="ORD-001472"/>
    <x v="330"/>
    <s v="SKU-0048"/>
    <n v="3"/>
    <n v="12.2"/>
    <n v="0"/>
    <n v="0"/>
    <x v="1"/>
    <x v="3"/>
    <s v="Small Business"/>
    <x v="0"/>
    <s v="CUST-1103"/>
    <s v="Index Card Pack"/>
    <x v="4"/>
    <n v="7.14"/>
    <n v="12.2"/>
    <n v="36.599999999999994"/>
    <n v="0"/>
    <n v="36.599999999999994"/>
    <n v="21.419999999999998"/>
    <n v="15.179999999999996"/>
    <n v="36.599999999999994"/>
    <n v="15.179999999999996"/>
  </r>
  <r>
    <s v="ORD-002074"/>
    <x v="330"/>
    <s v="SKU-0017"/>
    <n v="2"/>
    <n v="47.38"/>
    <n v="0"/>
    <n v="0"/>
    <x v="1"/>
    <x v="4"/>
    <s v="Corporate"/>
    <x v="0"/>
    <s v="CUST-1207"/>
    <s v="Wireless Mouse"/>
    <x v="0"/>
    <n v="31.21"/>
    <n v="47.38"/>
    <n v="94.76"/>
    <n v="0"/>
    <n v="94.76"/>
    <n v="62.42"/>
    <n v="32.340000000000003"/>
    <n v="94.76"/>
    <n v="32.340000000000003"/>
  </r>
  <r>
    <s v="ORD-000187"/>
    <x v="331"/>
    <s v="SKU-0023"/>
    <n v="3"/>
    <n v="48.12"/>
    <n v="0"/>
    <n v="0"/>
    <x v="2"/>
    <x v="4"/>
    <s v="Consumer"/>
    <x v="0"/>
    <s v="CUST-1355"/>
    <s v="Mini Projector"/>
    <x v="0"/>
    <n v="23.26"/>
    <n v="48.12"/>
    <n v="144.35999999999999"/>
    <n v="0"/>
    <n v="144.35999999999999"/>
    <n v="69.78"/>
    <n v="74.579999999999984"/>
    <n v="144.35999999999999"/>
    <n v="74.579999999999984"/>
  </r>
  <r>
    <s v="ORD-000664"/>
    <x v="331"/>
    <s v="SKU-0002"/>
    <n v="3"/>
    <n v="73.180000000000007"/>
    <n v="0"/>
    <n v="0"/>
    <x v="0"/>
    <x v="2"/>
    <s v="Small Business"/>
    <x v="0"/>
    <s v="CUST-1467"/>
    <s v="Insulated Water Bottle"/>
    <x v="1"/>
    <n v="37"/>
    <n v="73.180000000000007"/>
    <n v="219.54000000000002"/>
    <n v="0"/>
    <n v="219.54000000000002"/>
    <n v="111"/>
    <n v="108.54000000000002"/>
    <n v="219.54000000000002"/>
    <n v="108.54000000000002"/>
  </r>
  <r>
    <s v="ORD-000907"/>
    <x v="331"/>
    <s v="SKU-0047"/>
    <n v="8"/>
    <n v="36.47"/>
    <n v="0"/>
    <n v="0"/>
    <x v="0"/>
    <x v="2"/>
    <s v="Small Business"/>
    <x v="0"/>
    <s v="CUST-1000"/>
    <s v="Printer Paper Ream"/>
    <x v="4"/>
    <n v="21.05"/>
    <n v="36.47"/>
    <n v="291.76"/>
    <n v="0"/>
    <n v="291.76"/>
    <n v="168.4"/>
    <n v="123.35999999999999"/>
    <n v="291.76"/>
    <n v="123.35999999999999"/>
  </r>
  <r>
    <s v="ORD-000956"/>
    <x v="331"/>
    <s v="SKU-0035"/>
    <n v="1"/>
    <n v="26.35"/>
    <n v="0"/>
    <n v="0"/>
    <x v="1"/>
    <x v="3"/>
    <s v="Small Business"/>
    <x v="0"/>
    <s v="CUST-1123"/>
    <s v="Massage Ball"/>
    <x v="3"/>
    <n v="13.28"/>
    <n v="26.35"/>
    <n v="26.35"/>
    <n v="0"/>
    <n v="26.35"/>
    <n v="13.28"/>
    <n v="13.070000000000002"/>
    <n v="26.35"/>
    <n v="13.070000000000002"/>
  </r>
  <r>
    <s v="ORD-001651"/>
    <x v="331"/>
    <s v="SKU-0034"/>
    <n v="6"/>
    <n v="53.25"/>
    <n v="0.1"/>
    <n v="0"/>
    <x v="2"/>
    <x v="3"/>
    <s v="Corporate"/>
    <x v="0"/>
    <s v="CUST-1182"/>
    <s v="Gym Duffel Bag"/>
    <x v="3"/>
    <n v="22.11"/>
    <n v="53.25"/>
    <n v="319.5"/>
    <n v="31.950000000000003"/>
    <n v="287.55"/>
    <n v="132.66"/>
    <n v="154.89000000000001"/>
    <n v="287.55"/>
    <n v="154.89000000000001"/>
  </r>
  <r>
    <s v="ORD-001829"/>
    <x v="331"/>
    <s v="SKU-0055"/>
    <n v="1"/>
    <n v="11.86"/>
    <n v="0.05"/>
    <n v="0"/>
    <x v="2"/>
    <x v="3"/>
    <s v="Small Business"/>
    <x v="0"/>
    <s v="CUST-1029"/>
    <s v="Phone Case"/>
    <x v="2"/>
    <n v="4.93"/>
    <n v="11.86"/>
    <n v="11.86"/>
    <n v="0.59299999999999997"/>
    <n v="11.266999999999999"/>
    <n v="4.93"/>
    <n v="6.3369999999999997"/>
    <n v="11.266999999999999"/>
    <n v="6.3369999999999997"/>
  </r>
  <r>
    <s v="ORD-001889"/>
    <x v="331"/>
    <s v="SKU-0011"/>
    <n v="2"/>
    <n v="49.34"/>
    <n v="0.05"/>
    <n v="0"/>
    <x v="1"/>
    <x v="0"/>
    <s v="Consumer"/>
    <x v="0"/>
    <s v="CUST-1099"/>
    <s v="French Press"/>
    <x v="1"/>
    <n v="24.06"/>
    <n v="49.34"/>
    <n v="98.68"/>
    <n v="4.9340000000000011"/>
    <n v="93.746000000000009"/>
    <n v="48.12"/>
    <n v="45.626000000000012"/>
    <n v="93.746000000000009"/>
    <n v="45.626000000000012"/>
  </r>
  <r>
    <s v="ORD-001917"/>
    <x v="331"/>
    <s v="SKU-0032"/>
    <n v="3"/>
    <n v="10.18"/>
    <n v="0.1"/>
    <n v="0"/>
    <x v="0"/>
    <x v="2"/>
    <s v="Consumer"/>
    <x v="0"/>
    <s v="CUST-1134"/>
    <s v="Kettlebell 15 lb"/>
    <x v="3"/>
    <n v="4.42"/>
    <n v="10.18"/>
    <n v="30.54"/>
    <n v="3.0540000000000003"/>
    <n v="27.485999999999997"/>
    <n v="13.26"/>
    <n v="14.225999999999997"/>
    <n v="27.485999999999997"/>
    <n v="14.225999999999997"/>
  </r>
  <r>
    <s v="ORD-002297"/>
    <x v="331"/>
    <s v="SKU-0043"/>
    <n v="2"/>
    <n v="39.21"/>
    <n v="0.05"/>
    <n v="0"/>
    <x v="1"/>
    <x v="3"/>
    <s v="Small Business"/>
    <x v="0"/>
    <s v="CUST-1523"/>
    <s v="Ergonomic Wrist Rest"/>
    <x v="4"/>
    <n v="19.66"/>
    <n v="39.21"/>
    <n v="78.42"/>
    <n v="3.9210000000000003"/>
    <n v="74.498999999999995"/>
    <n v="39.32"/>
    <n v="35.178999999999995"/>
    <n v="74.498999999999995"/>
    <n v="35.178999999999995"/>
  </r>
  <r>
    <s v="ORD-000104"/>
    <x v="332"/>
    <s v="SKU-0013"/>
    <n v="4"/>
    <n v="46.87"/>
    <n v="0"/>
    <n v="9.99"/>
    <x v="1"/>
    <x v="0"/>
    <s v="Small Business"/>
    <x v="0"/>
    <s v="CUST-1320"/>
    <s v="Wireless Earbuds"/>
    <x v="0"/>
    <n v="21.33"/>
    <n v="46.87"/>
    <n v="187.48"/>
    <n v="0"/>
    <n v="187.48"/>
    <n v="85.32"/>
    <n v="102.16"/>
    <n v="187.48"/>
    <n v="102.16"/>
  </r>
  <r>
    <s v="ORD-000243"/>
    <x v="332"/>
    <s v="SKU-0025"/>
    <n v="3"/>
    <n v="30.89"/>
    <n v="0"/>
    <n v="0"/>
    <x v="0"/>
    <x v="4"/>
    <s v="Small Business"/>
    <x v="0"/>
    <s v="CUST-1209"/>
    <s v="Yoga Mat"/>
    <x v="3"/>
    <n v="13.41"/>
    <n v="30.89"/>
    <n v="92.67"/>
    <n v="0"/>
    <n v="92.67"/>
    <n v="40.230000000000004"/>
    <n v="52.44"/>
    <n v="92.67"/>
    <n v="52.44"/>
  </r>
  <r>
    <s v="ORD-000587"/>
    <x v="332"/>
    <s v="SKU-0021"/>
    <n v="5"/>
    <n v="23.94"/>
    <n v="0"/>
    <n v="9.99"/>
    <x v="1"/>
    <x v="0"/>
    <s v="Small Business"/>
    <x v="0"/>
    <s v="CUST-1554"/>
    <s v="Smart Plug 2-Pack"/>
    <x v="0"/>
    <n v="13.98"/>
    <n v="23.94"/>
    <n v="119.7"/>
    <n v="0"/>
    <n v="119.7"/>
    <n v="69.900000000000006"/>
    <n v="49.8"/>
    <n v="119.7"/>
    <n v="49.8"/>
  </r>
  <r>
    <s v="ORD-001602"/>
    <x v="332"/>
    <s v="SKU-0027"/>
    <n v="2"/>
    <n v="33.65"/>
    <n v="0.05"/>
    <n v="6.99"/>
    <x v="1"/>
    <x v="0"/>
    <s v="Consumer"/>
    <x v="0"/>
    <s v="CUST-1401"/>
    <s v="Foam Roller"/>
    <x v="3"/>
    <n v="17.22"/>
    <n v="33.65"/>
    <n v="67.3"/>
    <n v="3.3650000000000002"/>
    <n v="63.934999999999995"/>
    <n v="34.44"/>
    <n v="29.494999999999997"/>
    <n v="63.934999999999995"/>
    <n v="29.494999999999997"/>
  </r>
  <r>
    <s v="ORD-001876"/>
    <x v="332"/>
    <s v="SKU-0025"/>
    <n v="5"/>
    <n v="30.89"/>
    <n v="0.15"/>
    <n v="0"/>
    <x v="1"/>
    <x v="3"/>
    <s v="Small Business"/>
    <x v="0"/>
    <s v="CUST-1348"/>
    <s v="Yoga Mat"/>
    <x v="3"/>
    <n v="13.41"/>
    <n v="30.89"/>
    <n v="154.44999999999999"/>
    <n v="23.167499999999997"/>
    <n v="131.2825"/>
    <n v="67.05"/>
    <n v="64.232500000000002"/>
    <n v="131.2825"/>
    <n v="64.232500000000002"/>
  </r>
  <r>
    <s v="ORD-001913"/>
    <x v="332"/>
    <s v="SKU-0010"/>
    <n v="4"/>
    <n v="20.7"/>
    <n v="0"/>
    <n v="0"/>
    <x v="0"/>
    <x v="1"/>
    <s v="Corporate"/>
    <x v="0"/>
    <s v="CUST-1577"/>
    <s v="Throw Blanket"/>
    <x v="1"/>
    <n v="8.5299999999999994"/>
    <n v="20.7"/>
    <n v="82.8"/>
    <n v="0"/>
    <n v="82.8"/>
    <n v="34.119999999999997"/>
    <n v="48.68"/>
    <n v="82.8"/>
    <n v="48.68"/>
  </r>
  <r>
    <s v="ORD-002011"/>
    <x v="332"/>
    <s v="SKU-0002"/>
    <n v="2"/>
    <n v="73.180000000000007"/>
    <n v="0.1"/>
    <n v="6.99"/>
    <x v="0"/>
    <x v="3"/>
    <s v="Corporate"/>
    <x v="2"/>
    <s v="CUST-1549"/>
    <s v="Insulated Water Bottle"/>
    <x v="1"/>
    <n v="37"/>
    <n v="73.180000000000007"/>
    <n v="146.36000000000001"/>
    <n v="14.636000000000003"/>
    <n v="131.72400000000002"/>
    <n v="74"/>
    <n v="57.724000000000018"/>
    <n v="0"/>
    <n v="0"/>
  </r>
  <r>
    <s v="ORD-002199"/>
    <x v="332"/>
    <s v="SKU-0028"/>
    <n v="3"/>
    <n v="29.71"/>
    <n v="0.1"/>
    <n v="0"/>
    <x v="2"/>
    <x v="4"/>
    <s v="Corporate"/>
    <x v="0"/>
    <s v="CUST-1491"/>
    <s v="Jump Rope"/>
    <x v="3"/>
    <n v="17.55"/>
    <n v="29.71"/>
    <n v="89.13"/>
    <n v="8.9130000000000003"/>
    <n v="80.216999999999999"/>
    <n v="52.650000000000006"/>
    <n v="27.566999999999993"/>
    <n v="80.216999999999999"/>
    <n v="27.566999999999993"/>
  </r>
  <r>
    <s v="ORD-002388"/>
    <x v="332"/>
    <s v="SKU-0016"/>
    <n v="4"/>
    <n v="17.66"/>
    <n v="0.05"/>
    <n v="0"/>
    <x v="0"/>
    <x v="4"/>
    <s v="Small Business"/>
    <x v="0"/>
    <s v="CUST-1497"/>
    <s v="Laptop Stand"/>
    <x v="0"/>
    <n v="11.93"/>
    <n v="17.66"/>
    <n v="70.64"/>
    <n v="3.532"/>
    <n v="67.108000000000004"/>
    <n v="47.72"/>
    <n v="19.388000000000005"/>
    <n v="67.108000000000004"/>
    <n v="19.388000000000005"/>
  </r>
  <r>
    <s v="ORD-000565"/>
    <x v="333"/>
    <s v="SKU-0049"/>
    <n v="2"/>
    <n v="93.35"/>
    <n v="0.15"/>
    <n v="4.99"/>
    <x v="0"/>
    <x v="4"/>
    <s v="Corporate"/>
    <x v="0"/>
    <s v="CUST-1512"/>
    <s v="Canvas Tote Bag"/>
    <x v="2"/>
    <n v="39.76"/>
    <n v="93.35"/>
    <n v="186.7"/>
    <n v="28.004999999999999"/>
    <n v="158.69499999999999"/>
    <n v="79.52"/>
    <n v="79.174999999999997"/>
    <n v="158.69499999999999"/>
    <n v="79.174999999999997"/>
  </r>
  <r>
    <s v="ORD-000776"/>
    <x v="333"/>
    <s v="SKU-0014"/>
    <n v="2"/>
    <n v="74.41"/>
    <n v="0.05"/>
    <n v="0"/>
    <x v="2"/>
    <x v="4"/>
    <s v="Small Business"/>
    <x v="0"/>
    <s v="CUST-1334"/>
    <s v="USB-C Charging Cable"/>
    <x v="0"/>
    <n v="33.549999999999997"/>
    <n v="74.41"/>
    <n v="148.82"/>
    <n v="7.4409999999999998"/>
    <n v="141.37899999999999"/>
    <n v="67.099999999999994"/>
    <n v="74.278999999999996"/>
    <n v="141.37899999999999"/>
    <n v="74.278999999999996"/>
  </r>
  <r>
    <s v="ORD-001035"/>
    <x v="333"/>
    <s v="SKU-0018"/>
    <n v="2"/>
    <n v="18.5"/>
    <n v="0"/>
    <n v="0"/>
    <x v="0"/>
    <x v="3"/>
    <s v="Consumer"/>
    <x v="0"/>
    <s v="CUST-1547"/>
    <s v="Portable Power Bank"/>
    <x v="0"/>
    <n v="7.75"/>
    <n v="18.5"/>
    <n v="37"/>
    <n v="0"/>
    <n v="37"/>
    <n v="15.5"/>
    <n v="21.5"/>
    <n v="37"/>
    <n v="21.5"/>
  </r>
  <r>
    <s v="ORD-001429"/>
    <x v="333"/>
    <s v="SKU-0044"/>
    <n v="1"/>
    <n v="63.29"/>
    <n v="0.05"/>
    <n v="9.99"/>
    <x v="0"/>
    <x v="2"/>
    <s v="Corporate"/>
    <x v="0"/>
    <s v="CUST-1120"/>
    <s v="Monitor Riser"/>
    <x v="4"/>
    <n v="41.46"/>
    <n v="63.29"/>
    <n v="63.29"/>
    <n v="3.1645000000000003"/>
    <n v="60.125500000000002"/>
    <n v="41.46"/>
    <n v="18.665500000000002"/>
    <n v="60.125500000000002"/>
    <n v="18.665500000000002"/>
  </r>
  <r>
    <s v="ORD-002038"/>
    <x v="333"/>
    <s v="SKU-0060"/>
    <n v="2"/>
    <n v="54.93"/>
    <n v="0.05"/>
    <n v="9.99"/>
    <x v="0"/>
    <x v="0"/>
    <s v="Small Business"/>
    <x v="0"/>
    <s v="CUST-1173"/>
    <s v="Luggage Tag Set"/>
    <x v="2"/>
    <n v="31.07"/>
    <n v="54.93"/>
    <n v="109.86"/>
    <n v="5.4930000000000003"/>
    <n v="104.367"/>
    <n v="62.14"/>
    <n v="42.227000000000004"/>
    <n v="104.367"/>
    <n v="42.227000000000004"/>
  </r>
  <r>
    <s v="ORD-002094"/>
    <x v="333"/>
    <s v="SKU-0024"/>
    <n v="5"/>
    <n v="87.66"/>
    <n v="0"/>
    <n v="0"/>
    <x v="0"/>
    <x v="0"/>
    <s v="Consumer"/>
    <x v="0"/>
    <s v="CUST-1162"/>
    <s v="Phone Charging Dock"/>
    <x v="0"/>
    <n v="40.340000000000003"/>
    <n v="87.66"/>
    <n v="438.29999999999995"/>
    <n v="0"/>
    <n v="438.29999999999995"/>
    <n v="201.70000000000002"/>
    <n v="236.59999999999994"/>
    <n v="438.29999999999995"/>
    <n v="236.59999999999994"/>
  </r>
  <r>
    <s v="ORD-000308"/>
    <x v="334"/>
    <s v="SKU-0017"/>
    <n v="2"/>
    <n v="47.38"/>
    <n v="0"/>
    <n v="0"/>
    <x v="2"/>
    <x v="3"/>
    <s v="Small Business"/>
    <x v="0"/>
    <s v="CUST-1148"/>
    <s v="Wireless Mouse"/>
    <x v="0"/>
    <n v="31.21"/>
    <n v="47.38"/>
    <n v="94.76"/>
    <n v="0"/>
    <n v="94.76"/>
    <n v="62.42"/>
    <n v="32.340000000000003"/>
    <n v="94.76"/>
    <n v="32.340000000000003"/>
  </r>
  <r>
    <s v="ORD-000347"/>
    <x v="334"/>
    <s v="SKU-0006"/>
    <n v="1"/>
    <n v="47.77"/>
    <n v="0"/>
    <n v="0"/>
    <x v="0"/>
    <x v="0"/>
    <s v="Small Business"/>
    <x v="0"/>
    <s v="CUST-1386"/>
    <s v="Kitchen Scale"/>
    <x v="1"/>
    <n v="21.34"/>
    <n v="47.77"/>
    <n v="47.77"/>
    <n v="0"/>
    <n v="47.77"/>
    <n v="21.34"/>
    <n v="26.430000000000003"/>
    <n v="47.77"/>
    <n v="26.430000000000003"/>
  </r>
  <r>
    <s v="ORD-000406"/>
    <x v="334"/>
    <s v="SKU-0020"/>
    <n v="3"/>
    <n v="85.27"/>
    <n v="0.05"/>
    <n v="9.99"/>
    <x v="1"/>
    <x v="4"/>
    <s v="Corporate"/>
    <x v="0"/>
    <s v="CUST-1561"/>
    <s v="Mechanical Keyboard"/>
    <x v="0"/>
    <n v="43.46"/>
    <n v="85.27"/>
    <n v="255.81"/>
    <n v="12.790500000000002"/>
    <n v="243.01949999999999"/>
    <n v="130.38"/>
    <n v="112.6395"/>
    <n v="243.01949999999999"/>
    <n v="112.6395"/>
  </r>
  <r>
    <s v="ORD-000959"/>
    <x v="334"/>
    <s v="SKU-0018"/>
    <n v="8"/>
    <n v="18.5"/>
    <n v="0.05"/>
    <n v="0"/>
    <x v="0"/>
    <x v="2"/>
    <s v="Corporate"/>
    <x v="0"/>
    <s v="CUST-1225"/>
    <s v="Portable Power Bank"/>
    <x v="0"/>
    <n v="7.75"/>
    <n v="18.5"/>
    <n v="148"/>
    <n v="7.4"/>
    <n v="140.6"/>
    <n v="62"/>
    <n v="78.599999999999994"/>
    <n v="140.6"/>
    <n v="78.599999999999994"/>
  </r>
  <r>
    <s v="ORD-001066"/>
    <x v="334"/>
    <s v="SKU-0012"/>
    <n v="1"/>
    <n v="81.14"/>
    <n v="0.05"/>
    <n v="0"/>
    <x v="1"/>
    <x v="0"/>
    <s v="Small Business"/>
    <x v="0"/>
    <s v="CUST-1040"/>
    <s v="Portable Blender"/>
    <x v="1"/>
    <n v="34.53"/>
    <n v="81.14"/>
    <n v="81.14"/>
    <n v="4.0570000000000004"/>
    <n v="77.082999999999998"/>
    <n v="34.53"/>
    <n v="42.552999999999997"/>
    <n v="77.082999999999998"/>
    <n v="42.552999999999997"/>
  </r>
  <r>
    <s v="ORD-001160"/>
    <x v="334"/>
    <s v="SKU-0047"/>
    <n v="1"/>
    <n v="36.47"/>
    <n v="0.2"/>
    <n v="4.99"/>
    <x v="1"/>
    <x v="0"/>
    <s v="Corporate"/>
    <x v="0"/>
    <s v="CUST-1469"/>
    <s v="Printer Paper Ream"/>
    <x v="4"/>
    <n v="21.05"/>
    <n v="36.47"/>
    <n v="36.47"/>
    <n v="7.2940000000000005"/>
    <n v="29.175999999999998"/>
    <n v="21.05"/>
    <n v="8.1259999999999977"/>
    <n v="29.175999999999998"/>
    <n v="8.1259999999999977"/>
  </r>
  <r>
    <s v="ORD-001265"/>
    <x v="334"/>
    <s v="SKU-0046"/>
    <n v="2"/>
    <n v="44.59"/>
    <n v="0.1"/>
    <n v="0"/>
    <x v="2"/>
    <x v="3"/>
    <s v="Corporate"/>
    <x v="0"/>
    <s v="CUST-1093"/>
    <s v="Desktop Calculator"/>
    <x v="4"/>
    <n v="19.489999999999998"/>
    <n v="44.59"/>
    <n v="89.18"/>
    <n v="8.918000000000001"/>
    <n v="80.262"/>
    <n v="38.979999999999997"/>
    <n v="41.282000000000004"/>
    <n v="80.262"/>
    <n v="41.282000000000004"/>
  </r>
  <r>
    <s v="ORD-001925"/>
    <x v="334"/>
    <s v="SKU-0016"/>
    <n v="4"/>
    <n v="17.66"/>
    <n v="0"/>
    <n v="6.99"/>
    <x v="0"/>
    <x v="1"/>
    <s v="Small Business"/>
    <x v="0"/>
    <s v="CUST-1576"/>
    <s v="Laptop Stand"/>
    <x v="0"/>
    <n v="11.93"/>
    <n v="17.66"/>
    <n v="70.64"/>
    <n v="0"/>
    <n v="70.64"/>
    <n v="47.72"/>
    <n v="22.92"/>
    <n v="70.64"/>
    <n v="22.92"/>
  </r>
  <r>
    <s v="ORD-002060"/>
    <x v="334"/>
    <s v="SKU-0053"/>
    <n v="2"/>
    <n v="80.63"/>
    <n v="0.05"/>
    <n v="4.99"/>
    <x v="1"/>
    <x v="3"/>
    <s v="Corporate"/>
    <x v="0"/>
    <s v="CUST-1296"/>
    <s v="Reusable Lunch Bag"/>
    <x v="2"/>
    <n v="44.56"/>
    <n v="80.63"/>
    <n v="161.26"/>
    <n v="8.0630000000000006"/>
    <n v="153.197"/>
    <n v="89.12"/>
    <n v="64.076999999999998"/>
    <n v="153.197"/>
    <n v="64.076999999999998"/>
  </r>
  <r>
    <s v="ORD-002352"/>
    <x v="334"/>
    <s v="SKU-0046"/>
    <n v="1"/>
    <n v="44.59"/>
    <n v="0"/>
    <n v="0"/>
    <x v="1"/>
    <x v="3"/>
    <s v="Corporate"/>
    <x v="0"/>
    <s v="CUST-1544"/>
    <s v="Desktop Calculator"/>
    <x v="4"/>
    <n v="19.489999999999998"/>
    <n v="44.59"/>
    <n v="44.59"/>
    <n v="0"/>
    <n v="44.59"/>
    <n v="19.489999999999998"/>
    <n v="25.100000000000005"/>
    <n v="44.59"/>
    <n v="25.100000000000005"/>
  </r>
  <r>
    <s v="ORD-000257"/>
    <x v="335"/>
    <s v="SKU-0052"/>
    <n v="1"/>
    <n v="33.19"/>
    <n v="0"/>
    <n v="6.99"/>
    <x v="2"/>
    <x v="3"/>
    <s v="Corporate"/>
    <x v="1"/>
    <s v="CUST-1564"/>
    <s v="Sunglasses"/>
    <x v="2"/>
    <n v="18.73"/>
    <n v="33.19"/>
    <n v="33.19"/>
    <n v="0"/>
    <n v="33.19"/>
    <n v="18.73"/>
    <n v="14.459999999999997"/>
    <n v="0"/>
    <n v="0"/>
  </r>
  <r>
    <s v="ORD-000677"/>
    <x v="335"/>
    <s v="SKU-0059"/>
    <n v="1"/>
    <n v="31.55"/>
    <n v="0"/>
    <n v="6.99"/>
    <x v="0"/>
    <x v="3"/>
    <s v="Corporate"/>
    <x v="0"/>
    <s v="CUST-1004"/>
    <s v="Packing Cubes"/>
    <x v="2"/>
    <n v="18.04"/>
    <n v="31.55"/>
    <n v="31.55"/>
    <n v="0"/>
    <n v="31.55"/>
    <n v="18.04"/>
    <n v="13.510000000000002"/>
    <n v="31.55"/>
    <n v="13.510000000000002"/>
  </r>
  <r>
    <s v="ORD-001288"/>
    <x v="335"/>
    <s v="SKU-0040"/>
    <n v="2"/>
    <n v="30.05"/>
    <n v="0.1"/>
    <n v="4.99"/>
    <x v="1"/>
    <x v="1"/>
    <s v="Corporate"/>
    <x v="0"/>
    <s v="CUST-1567"/>
    <s v="Laptop Sleeve"/>
    <x v="4"/>
    <n v="17.329999999999998"/>
    <n v="30.05"/>
    <n v="60.1"/>
    <n v="6.0100000000000007"/>
    <n v="54.09"/>
    <n v="34.659999999999997"/>
    <n v="19.430000000000007"/>
    <n v="54.09"/>
    <n v="19.430000000000007"/>
  </r>
  <r>
    <s v="ORD-002133"/>
    <x v="335"/>
    <s v="SKU-0028"/>
    <n v="2"/>
    <n v="29.71"/>
    <n v="0"/>
    <n v="4.99"/>
    <x v="1"/>
    <x v="1"/>
    <s v="Corporate"/>
    <x v="0"/>
    <s v="CUST-1311"/>
    <s v="Jump Rope"/>
    <x v="3"/>
    <n v="17.55"/>
    <n v="29.71"/>
    <n v="59.42"/>
    <n v="0"/>
    <n v="59.42"/>
    <n v="35.1"/>
    <n v="24.32"/>
    <n v="59.42"/>
    <n v="24.32"/>
  </r>
  <r>
    <s v="ORD-002236"/>
    <x v="335"/>
    <s v="SKU-0036"/>
    <n v="1"/>
    <n v="56"/>
    <n v="0"/>
    <n v="0"/>
    <x v="2"/>
    <x v="4"/>
    <s v="Small Business"/>
    <x v="2"/>
    <s v="CUST-1215"/>
    <s v="Stretching Strap"/>
    <x v="3"/>
    <n v="37.14"/>
    <n v="56"/>
    <n v="56"/>
    <n v="0"/>
    <n v="56"/>
    <n v="37.14"/>
    <n v="18.86"/>
    <n v="0"/>
    <n v="0"/>
  </r>
  <r>
    <s v="ORD-002305"/>
    <x v="335"/>
    <s v="SKU-0005"/>
    <n v="1"/>
    <n v="55.2"/>
    <n v="0.15"/>
    <n v="0"/>
    <x v="0"/>
    <x v="0"/>
    <s v="Small Business"/>
    <x v="0"/>
    <s v="CUST-1028"/>
    <s v="Glass Food Containers"/>
    <x v="1"/>
    <n v="25.85"/>
    <n v="55.2"/>
    <n v="55.2"/>
    <n v="8.2799999999999994"/>
    <n v="46.92"/>
    <n v="25.85"/>
    <n v="21.07"/>
    <n v="46.92"/>
    <n v="21.07"/>
  </r>
  <r>
    <s v="ORD-002464"/>
    <x v="335"/>
    <s v="SKU-0012"/>
    <n v="3"/>
    <n v="81.14"/>
    <n v="0"/>
    <n v="0"/>
    <x v="2"/>
    <x v="0"/>
    <s v="Consumer"/>
    <x v="0"/>
    <s v="CUST-1076"/>
    <s v="Portable Blender"/>
    <x v="1"/>
    <n v="34.53"/>
    <n v="81.14"/>
    <n v="243.42000000000002"/>
    <n v="0"/>
    <n v="243.42000000000002"/>
    <n v="103.59"/>
    <n v="139.83000000000001"/>
    <n v="243.42000000000002"/>
    <n v="139.83000000000001"/>
  </r>
  <r>
    <s v="ORD-000115"/>
    <x v="336"/>
    <s v="SKU-0059"/>
    <n v="3"/>
    <n v="31.55"/>
    <n v="0.05"/>
    <n v="0"/>
    <x v="0"/>
    <x v="0"/>
    <s v="Small Business"/>
    <x v="1"/>
    <s v="CUST-1065"/>
    <s v="Packing Cubes"/>
    <x v="2"/>
    <n v="18.04"/>
    <n v="31.55"/>
    <n v="94.65"/>
    <n v="4.7325000000000008"/>
    <n v="89.917500000000004"/>
    <n v="54.12"/>
    <n v="35.797500000000007"/>
    <n v="0"/>
    <n v="0"/>
  </r>
  <r>
    <s v="ORD-000675"/>
    <x v="336"/>
    <s v="SKU-0018"/>
    <n v="5"/>
    <n v="18.5"/>
    <n v="0"/>
    <n v="0"/>
    <x v="2"/>
    <x v="0"/>
    <s v="Consumer"/>
    <x v="1"/>
    <s v="CUST-1106"/>
    <s v="Portable Power Bank"/>
    <x v="0"/>
    <n v="7.75"/>
    <n v="18.5"/>
    <n v="92.5"/>
    <n v="0"/>
    <n v="92.5"/>
    <n v="38.75"/>
    <n v="53.75"/>
    <n v="0"/>
    <n v="0"/>
  </r>
  <r>
    <s v="ORD-000791"/>
    <x v="336"/>
    <s v="SKU-0018"/>
    <n v="3"/>
    <n v="18.5"/>
    <n v="0"/>
    <n v="0"/>
    <x v="2"/>
    <x v="2"/>
    <s v="Small Business"/>
    <x v="0"/>
    <s v="CUST-1251"/>
    <s v="Portable Power Bank"/>
    <x v="0"/>
    <n v="7.75"/>
    <n v="18.5"/>
    <n v="55.5"/>
    <n v="0"/>
    <n v="55.5"/>
    <n v="23.25"/>
    <n v="32.25"/>
    <n v="55.5"/>
    <n v="32.25"/>
  </r>
  <r>
    <s v="ORD-001982"/>
    <x v="336"/>
    <s v="SKU-0025"/>
    <n v="3"/>
    <n v="30.89"/>
    <n v="0.1"/>
    <n v="0"/>
    <x v="2"/>
    <x v="4"/>
    <s v="Corporate"/>
    <x v="0"/>
    <s v="CUST-1570"/>
    <s v="Yoga Mat"/>
    <x v="3"/>
    <n v="13.41"/>
    <n v="30.89"/>
    <n v="92.67"/>
    <n v="9.2670000000000012"/>
    <n v="83.403000000000006"/>
    <n v="40.230000000000004"/>
    <n v="43.173000000000002"/>
    <n v="83.403000000000006"/>
    <n v="43.173000000000002"/>
  </r>
  <r>
    <s v="ORD-002098"/>
    <x v="336"/>
    <s v="SKU-0012"/>
    <n v="1"/>
    <n v="81.14"/>
    <n v="0"/>
    <n v="0"/>
    <x v="0"/>
    <x v="3"/>
    <s v="Consumer"/>
    <x v="0"/>
    <s v="CUST-1396"/>
    <s v="Portable Blender"/>
    <x v="1"/>
    <n v="34.53"/>
    <n v="81.14"/>
    <n v="81.14"/>
    <n v="0"/>
    <n v="81.14"/>
    <n v="34.53"/>
    <n v="46.61"/>
    <n v="81.14"/>
    <n v="46.61"/>
  </r>
  <r>
    <s v="ORD-000001"/>
    <x v="337"/>
    <s v="SKU-0010"/>
    <n v="2"/>
    <n v="20.7"/>
    <n v="0"/>
    <n v="4.99"/>
    <x v="1"/>
    <x v="2"/>
    <s v="Consumer"/>
    <x v="0"/>
    <s v="CUST-1334"/>
    <s v="Throw Blanket"/>
    <x v="1"/>
    <n v="8.5299999999999994"/>
    <n v="20.7"/>
    <n v="41.4"/>
    <n v="0"/>
    <n v="41.4"/>
    <n v="17.059999999999999"/>
    <n v="24.34"/>
    <n v="41.4"/>
    <n v="24.34"/>
  </r>
  <r>
    <s v="ORD-000022"/>
    <x v="337"/>
    <s v="SKU-0019"/>
    <n v="8"/>
    <n v="29.49"/>
    <n v="0.2"/>
    <n v="0"/>
    <x v="1"/>
    <x v="3"/>
    <s v="Consumer"/>
    <x v="0"/>
    <s v="CUST-1326"/>
    <s v="Webcam HD"/>
    <x v="0"/>
    <n v="13.03"/>
    <n v="29.49"/>
    <n v="235.92"/>
    <n v="47.183999999999997"/>
    <n v="188.73599999999999"/>
    <n v="104.24"/>
    <n v="84.495999999999995"/>
    <n v="188.73599999999999"/>
    <n v="84.495999999999995"/>
  </r>
  <r>
    <s v="ORD-000055"/>
    <x v="337"/>
    <s v="SKU-0030"/>
    <n v="1"/>
    <n v="44.98"/>
    <n v="0"/>
    <n v="0"/>
    <x v="0"/>
    <x v="1"/>
    <s v="Small Business"/>
    <x v="0"/>
    <s v="CUST-1034"/>
    <s v="Workout Gloves"/>
    <x v="3"/>
    <n v="23.48"/>
    <n v="44.98"/>
    <n v="44.98"/>
    <n v="0"/>
    <n v="44.98"/>
    <n v="23.48"/>
    <n v="21.499999999999996"/>
    <n v="44.98"/>
    <n v="21.499999999999996"/>
  </r>
  <r>
    <s v="ORD-000285"/>
    <x v="337"/>
    <s v="SKU-0044"/>
    <n v="1"/>
    <n v="63.29"/>
    <n v="0"/>
    <n v="0"/>
    <x v="1"/>
    <x v="2"/>
    <s v="Small Business"/>
    <x v="0"/>
    <s v="CUST-1087"/>
    <s v="Monitor Riser"/>
    <x v="4"/>
    <n v="41.46"/>
    <n v="63.29"/>
    <n v="63.29"/>
    <n v="0"/>
    <n v="63.29"/>
    <n v="41.46"/>
    <n v="21.83"/>
    <n v="63.29"/>
    <n v="21.83"/>
  </r>
  <r>
    <s v="ORD-000290"/>
    <x v="337"/>
    <s v="SKU-0038"/>
    <n v="1"/>
    <n v="100.1"/>
    <n v="0"/>
    <n v="0"/>
    <x v="1"/>
    <x v="2"/>
    <s v="Small Business"/>
    <x v="0"/>
    <s v="CUST-1307"/>
    <s v="Gel Pen Set"/>
    <x v="4"/>
    <n v="41.96"/>
    <n v="100.1"/>
    <n v="100.1"/>
    <n v="0"/>
    <n v="100.1"/>
    <n v="41.96"/>
    <n v="58.139999999999993"/>
    <n v="100.1"/>
    <n v="58.139999999999993"/>
  </r>
  <r>
    <s v="ORD-000559"/>
    <x v="337"/>
    <s v="SKU-0058"/>
    <n v="4"/>
    <n v="11.57"/>
    <n v="0.1"/>
    <n v="0"/>
    <x v="1"/>
    <x v="4"/>
    <s v="Small Business"/>
    <x v="0"/>
    <s v="CUST-1366"/>
    <s v="Card Wallet"/>
    <x v="2"/>
    <n v="6.42"/>
    <n v="11.57"/>
    <n v="46.28"/>
    <n v="4.6280000000000001"/>
    <n v="41.652000000000001"/>
    <n v="25.68"/>
    <n v="15.972000000000001"/>
    <n v="41.652000000000001"/>
    <n v="15.972000000000001"/>
  </r>
  <r>
    <s v="ORD-000560"/>
    <x v="337"/>
    <s v="SKU-0058"/>
    <n v="1"/>
    <n v="11.57"/>
    <n v="0"/>
    <n v="0"/>
    <x v="0"/>
    <x v="2"/>
    <s v="Small Business"/>
    <x v="0"/>
    <s v="CUST-1492"/>
    <s v="Card Wallet"/>
    <x v="2"/>
    <n v="6.42"/>
    <n v="11.57"/>
    <n v="11.57"/>
    <n v="0"/>
    <n v="11.57"/>
    <n v="6.42"/>
    <n v="5.15"/>
    <n v="11.57"/>
    <n v="5.15"/>
  </r>
  <r>
    <s v="ORD-001480"/>
    <x v="337"/>
    <s v="SKU-0005"/>
    <n v="2"/>
    <n v="55.2"/>
    <n v="0.1"/>
    <n v="4.99"/>
    <x v="2"/>
    <x v="2"/>
    <s v="Consumer"/>
    <x v="0"/>
    <s v="CUST-1276"/>
    <s v="Glass Food Containers"/>
    <x v="1"/>
    <n v="25.85"/>
    <n v="55.2"/>
    <n v="110.4"/>
    <n v="11.040000000000001"/>
    <n v="99.36"/>
    <n v="51.7"/>
    <n v="47.66"/>
    <n v="99.36"/>
    <n v="47.66"/>
  </r>
  <r>
    <s v="ORD-000644"/>
    <x v="338"/>
    <s v="SKU-0045"/>
    <n v="4"/>
    <n v="24.86"/>
    <n v="0"/>
    <n v="0"/>
    <x v="0"/>
    <x v="1"/>
    <s v="Small Business"/>
    <x v="0"/>
    <s v="CUST-1014"/>
    <s v="Sticky Note Bundle"/>
    <x v="4"/>
    <n v="16.329999999999998"/>
    <n v="24.86"/>
    <n v="99.44"/>
    <n v="0"/>
    <n v="99.44"/>
    <n v="65.319999999999993"/>
    <n v="34.120000000000005"/>
    <n v="99.44"/>
    <n v="34.120000000000005"/>
  </r>
  <r>
    <s v="ORD-000720"/>
    <x v="338"/>
    <s v="SKU-0044"/>
    <n v="1"/>
    <n v="63.29"/>
    <n v="0"/>
    <n v="0"/>
    <x v="0"/>
    <x v="3"/>
    <s v="Corporate"/>
    <x v="0"/>
    <s v="CUST-1379"/>
    <s v="Monitor Riser"/>
    <x v="4"/>
    <n v="41.46"/>
    <n v="63.29"/>
    <n v="63.29"/>
    <n v="0"/>
    <n v="63.29"/>
    <n v="41.46"/>
    <n v="21.83"/>
    <n v="63.29"/>
    <n v="21.83"/>
  </r>
  <r>
    <s v="ORD-000821"/>
    <x v="338"/>
    <s v="SKU-0003"/>
    <n v="3"/>
    <n v="11.23"/>
    <n v="0"/>
    <n v="9.99"/>
    <x v="1"/>
    <x v="4"/>
    <s v="Corporate"/>
    <x v="0"/>
    <s v="CUST-1550"/>
    <s v="Nonstick Skillet"/>
    <x v="1"/>
    <n v="6.46"/>
    <n v="11.23"/>
    <n v="33.69"/>
    <n v="0"/>
    <n v="33.69"/>
    <n v="19.38"/>
    <n v="14.309999999999999"/>
    <n v="33.69"/>
    <n v="14.309999999999999"/>
  </r>
  <r>
    <s v="ORD-001504"/>
    <x v="338"/>
    <s v="SKU-0022"/>
    <n v="1"/>
    <n v="32.130000000000003"/>
    <n v="0.05"/>
    <n v="9.99"/>
    <x v="2"/>
    <x v="2"/>
    <s v="Corporate"/>
    <x v="2"/>
    <s v="CUST-1546"/>
    <s v="USB-C Hub"/>
    <x v="0"/>
    <n v="21.59"/>
    <n v="32.130000000000003"/>
    <n v="32.130000000000003"/>
    <n v="1.6065000000000003"/>
    <n v="30.523500000000002"/>
    <n v="21.59"/>
    <n v="8.9335000000000022"/>
    <n v="0"/>
    <n v="0"/>
  </r>
  <r>
    <s v="ORD-002209"/>
    <x v="338"/>
    <s v="SKU-0040"/>
    <n v="2"/>
    <n v="30.05"/>
    <n v="0.1"/>
    <n v="0"/>
    <x v="1"/>
    <x v="3"/>
    <s v="Consumer"/>
    <x v="0"/>
    <s v="CUST-1153"/>
    <s v="Laptop Sleeve"/>
    <x v="4"/>
    <n v="17.329999999999998"/>
    <n v="30.05"/>
    <n v="60.1"/>
    <n v="6.0100000000000007"/>
    <n v="54.09"/>
    <n v="34.659999999999997"/>
    <n v="19.430000000000007"/>
    <n v="54.09"/>
    <n v="19.430000000000007"/>
  </r>
  <r>
    <s v="ORD-000361"/>
    <x v="339"/>
    <s v="SKU-0054"/>
    <n v="1"/>
    <n v="72.45"/>
    <n v="0.05"/>
    <n v="0"/>
    <x v="2"/>
    <x v="4"/>
    <s v="Consumer"/>
    <x v="0"/>
    <s v="CUST-1168"/>
    <s v="Travel Organizer"/>
    <x v="2"/>
    <n v="30.61"/>
    <n v="72.45"/>
    <n v="72.45"/>
    <n v="3.6225000000000005"/>
    <n v="68.827500000000001"/>
    <n v="30.61"/>
    <n v="38.217500000000001"/>
    <n v="68.827500000000001"/>
    <n v="38.217500000000001"/>
  </r>
  <r>
    <s v="ORD-001184"/>
    <x v="339"/>
    <s v="SKU-0053"/>
    <n v="4"/>
    <n v="80.63"/>
    <n v="0.05"/>
    <n v="0"/>
    <x v="1"/>
    <x v="0"/>
    <s v="Small Business"/>
    <x v="0"/>
    <s v="CUST-1527"/>
    <s v="Reusable Lunch Bag"/>
    <x v="2"/>
    <n v="44.56"/>
    <n v="80.63"/>
    <n v="322.52"/>
    <n v="16.126000000000001"/>
    <n v="306.39400000000001"/>
    <n v="178.24"/>
    <n v="128.154"/>
    <n v="306.39400000000001"/>
    <n v="128.154"/>
  </r>
  <r>
    <s v="ORD-000050"/>
    <x v="340"/>
    <s v="SKU-0011"/>
    <n v="3"/>
    <n v="49.34"/>
    <n v="0"/>
    <n v="0"/>
    <x v="2"/>
    <x v="0"/>
    <s v="Corporate"/>
    <x v="0"/>
    <s v="CUST-1068"/>
    <s v="French Press"/>
    <x v="1"/>
    <n v="24.06"/>
    <n v="49.34"/>
    <n v="148.02000000000001"/>
    <n v="0"/>
    <n v="148.02000000000001"/>
    <n v="72.179999999999993"/>
    <n v="75.840000000000018"/>
    <n v="148.02000000000001"/>
    <n v="75.840000000000018"/>
  </r>
  <r>
    <s v="ORD-000408"/>
    <x v="340"/>
    <s v="SKU-0011"/>
    <n v="1"/>
    <n v="49.34"/>
    <n v="0"/>
    <n v="0"/>
    <x v="2"/>
    <x v="0"/>
    <s v="Corporate"/>
    <x v="0"/>
    <s v="CUST-1261"/>
    <s v="French Press"/>
    <x v="1"/>
    <n v="24.06"/>
    <n v="49.34"/>
    <n v="49.34"/>
    <n v="0"/>
    <n v="49.34"/>
    <n v="24.06"/>
    <n v="25.280000000000005"/>
    <n v="49.34"/>
    <n v="25.280000000000005"/>
  </r>
  <r>
    <s v="ORD-000629"/>
    <x v="340"/>
    <s v="SKU-0051"/>
    <n v="1"/>
    <n v="50.46"/>
    <n v="0.1"/>
    <n v="4.99"/>
    <x v="0"/>
    <x v="3"/>
    <s v="Small Business"/>
    <x v="0"/>
    <s v="CUST-1561"/>
    <s v="Compact Umbrella"/>
    <x v="2"/>
    <n v="23.03"/>
    <n v="50.46"/>
    <n v="50.46"/>
    <n v="5.0460000000000003"/>
    <n v="45.414000000000001"/>
    <n v="23.03"/>
    <n v="22.384"/>
    <n v="45.414000000000001"/>
    <n v="22.384"/>
  </r>
  <r>
    <s v="ORD-000989"/>
    <x v="340"/>
    <s v="SKU-0020"/>
    <n v="2"/>
    <n v="85.27"/>
    <n v="0.2"/>
    <n v="0"/>
    <x v="1"/>
    <x v="0"/>
    <s v="Corporate"/>
    <x v="0"/>
    <s v="CUST-1115"/>
    <s v="Mechanical Keyboard"/>
    <x v="0"/>
    <n v="43.46"/>
    <n v="85.27"/>
    <n v="170.54"/>
    <n v="34.107999999999997"/>
    <n v="136.43199999999999"/>
    <n v="86.92"/>
    <n v="49.511999999999986"/>
    <n v="136.43199999999999"/>
    <n v="49.511999999999986"/>
  </r>
  <r>
    <s v="ORD-001054"/>
    <x v="340"/>
    <s v="SKU-0050"/>
    <n v="2"/>
    <n v="39.19"/>
    <n v="0.05"/>
    <n v="9.99"/>
    <x v="1"/>
    <x v="3"/>
    <s v="Corporate"/>
    <x v="0"/>
    <s v="CUST-1318"/>
    <s v="Travel Backpack"/>
    <x v="2"/>
    <n v="18.54"/>
    <n v="39.19"/>
    <n v="78.38"/>
    <n v="3.919"/>
    <n v="74.460999999999999"/>
    <n v="37.08"/>
    <n v="37.381"/>
    <n v="74.460999999999999"/>
    <n v="37.381"/>
  </r>
  <r>
    <s v="ORD-001461"/>
    <x v="341"/>
    <s v="SKU-0014"/>
    <n v="1"/>
    <n v="74.41"/>
    <n v="0.1"/>
    <n v="4.99"/>
    <x v="2"/>
    <x v="0"/>
    <s v="Small Business"/>
    <x v="2"/>
    <s v="CUST-1019"/>
    <s v="USB-C Charging Cable"/>
    <x v="0"/>
    <n v="33.549999999999997"/>
    <n v="74.41"/>
    <n v="74.41"/>
    <n v="7.4409999999999998"/>
    <n v="66.968999999999994"/>
    <n v="33.549999999999997"/>
    <n v="33.418999999999997"/>
    <n v="0"/>
    <n v="0"/>
  </r>
  <r>
    <s v="ORD-001663"/>
    <x v="341"/>
    <s v="SKU-0019"/>
    <n v="2"/>
    <n v="29.49"/>
    <n v="0"/>
    <n v="9.99"/>
    <x v="0"/>
    <x v="2"/>
    <s v="Small Business"/>
    <x v="0"/>
    <s v="CUST-1031"/>
    <s v="Webcam HD"/>
    <x v="0"/>
    <n v="13.03"/>
    <n v="29.49"/>
    <n v="58.98"/>
    <n v="0"/>
    <n v="58.98"/>
    <n v="26.06"/>
    <n v="32.92"/>
    <n v="58.98"/>
    <n v="32.92"/>
  </r>
  <r>
    <s v="ORD-001980"/>
    <x v="341"/>
    <s v="SKU-0026"/>
    <n v="4"/>
    <n v="41.81"/>
    <n v="0"/>
    <n v="9.99"/>
    <x v="1"/>
    <x v="2"/>
    <s v="Small Business"/>
    <x v="0"/>
    <s v="CUST-1505"/>
    <s v="Resistance Band Kit"/>
    <x v="3"/>
    <n v="22.64"/>
    <n v="41.81"/>
    <n v="167.24"/>
    <n v="0"/>
    <n v="167.24"/>
    <n v="90.56"/>
    <n v="76.680000000000007"/>
    <n v="167.24"/>
    <n v="76.680000000000007"/>
  </r>
  <r>
    <s v="ORD-000097"/>
    <x v="342"/>
    <s v="SKU-0052"/>
    <n v="2"/>
    <n v="33.19"/>
    <n v="0.15"/>
    <n v="0"/>
    <x v="2"/>
    <x v="0"/>
    <s v="Small Business"/>
    <x v="0"/>
    <s v="CUST-1135"/>
    <s v="Sunglasses"/>
    <x v="2"/>
    <n v="18.73"/>
    <n v="33.19"/>
    <n v="66.38"/>
    <n v="9.956999999999999"/>
    <n v="56.422999999999995"/>
    <n v="37.46"/>
    <n v="18.962999999999994"/>
    <n v="56.422999999999995"/>
    <n v="18.962999999999994"/>
  </r>
  <r>
    <s v="ORD-000572"/>
    <x v="342"/>
    <s v="SKU-0003"/>
    <n v="3"/>
    <n v="11.23"/>
    <n v="0"/>
    <n v="0"/>
    <x v="2"/>
    <x v="2"/>
    <s v="Corporate"/>
    <x v="0"/>
    <s v="CUST-1553"/>
    <s v="Nonstick Skillet"/>
    <x v="1"/>
    <n v="6.46"/>
    <n v="11.23"/>
    <n v="33.69"/>
    <n v="0"/>
    <n v="33.69"/>
    <n v="19.38"/>
    <n v="14.309999999999999"/>
    <n v="33.69"/>
    <n v="14.309999999999999"/>
  </r>
  <r>
    <s v="ORD-001195"/>
    <x v="342"/>
    <s v="SKU-0051"/>
    <n v="1"/>
    <n v="50.46"/>
    <n v="0.05"/>
    <n v="0"/>
    <x v="0"/>
    <x v="1"/>
    <s v="Consumer"/>
    <x v="2"/>
    <s v="CUST-1357"/>
    <s v="Compact Umbrella"/>
    <x v="2"/>
    <n v="23.03"/>
    <n v="50.46"/>
    <n v="50.46"/>
    <n v="2.5230000000000001"/>
    <n v="47.936999999999998"/>
    <n v="23.03"/>
    <n v="24.906999999999996"/>
    <n v="0"/>
    <n v="0"/>
  </r>
  <r>
    <s v="ORD-001293"/>
    <x v="342"/>
    <s v="SKU-0016"/>
    <n v="2"/>
    <n v="17.66"/>
    <n v="0"/>
    <n v="9.99"/>
    <x v="0"/>
    <x v="3"/>
    <s v="Small Business"/>
    <x v="0"/>
    <s v="CUST-1498"/>
    <s v="Laptop Stand"/>
    <x v="0"/>
    <n v="11.93"/>
    <n v="17.66"/>
    <n v="35.32"/>
    <n v="0"/>
    <n v="35.32"/>
    <n v="23.86"/>
    <n v="11.46"/>
    <n v="35.32"/>
    <n v="11.46"/>
  </r>
  <r>
    <s v="ORD-001534"/>
    <x v="342"/>
    <s v="SKU-0017"/>
    <n v="3"/>
    <n v="47.38"/>
    <n v="0"/>
    <n v="0"/>
    <x v="0"/>
    <x v="2"/>
    <s v="Corporate"/>
    <x v="0"/>
    <s v="CUST-1543"/>
    <s v="Wireless Mouse"/>
    <x v="0"/>
    <n v="31.21"/>
    <n v="47.38"/>
    <n v="142.14000000000001"/>
    <n v="0"/>
    <n v="142.14000000000001"/>
    <n v="93.63"/>
    <n v="48.510000000000019"/>
    <n v="142.14000000000001"/>
    <n v="48.510000000000019"/>
  </r>
  <r>
    <s v="ORD-001684"/>
    <x v="342"/>
    <s v="SKU-0019"/>
    <n v="4"/>
    <n v="29.49"/>
    <n v="0.15"/>
    <n v="0"/>
    <x v="1"/>
    <x v="0"/>
    <s v="Small Business"/>
    <x v="0"/>
    <s v="CUST-1586"/>
    <s v="Webcam HD"/>
    <x v="0"/>
    <n v="13.03"/>
    <n v="29.49"/>
    <n v="117.96"/>
    <n v="17.693999999999999"/>
    <n v="100.26599999999999"/>
    <n v="52.12"/>
    <n v="48.145999999999994"/>
    <n v="100.26599999999999"/>
    <n v="48.145999999999994"/>
  </r>
  <r>
    <s v="ORD-001974"/>
    <x v="342"/>
    <s v="SKU-0005"/>
    <n v="4"/>
    <n v="55.2"/>
    <n v="0"/>
    <n v="6.99"/>
    <x v="2"/>
    <x v="0"/>
    <s v="Corporate"/>
    <x v="0"/>
    <s v="CUST-1014"/>
    <s v="Glass Food Containers"/>
    <x v="1"/>
    <n v="25.85"/>
    <n v="55.2"/>
    <n v="220.8"/>
    <n v="0"/>
    <n v="220.8"/>
    <n v="103.4"/>
    <n v="117.4"/>
    <n v="220.8"/>
    <n v="117.4"/>
  </r>
  <r>
    <s v="ORD-002142"/>
    <x v="342"/>
    <s v="SKU-0015"/>
    <n v="8"/>
    <n v="26.72"/>
    <n v="0.2"/>
    <n v="9.99"/>
    <x v="2"/>
    <x v="4"/>
    <s v="Small Business"/>
    <x v="0"/>
    <s v="CUST-1148"/>
    <s v="Bluetooth Speaker"/>
    <x v="0"/>
    <n v="14.4"/>
    <n v="26.72"/>
    <n v="213.76"/>
    <n v="42.752000000000002"/>
    <n v="171.00799999999998"/>
    <n v="115.2"/>
    <n v="55.807999999999979"/>
    <n v="171.00799999999998"/>
    <n v="55.807999999999979"/>
  </r>
  <r>
    <s v="ORD-002239"/>
    <x v="342"/>
    <s v="SKU-0055"/>
    <n v="2"/>
    <n v="11.86"/>
    <n v="0"/>
    <n v="4.99"/>
    <x v="0"/>
    <x v="3"/>
    <s v="Small Business"/>
    <x v="0"/>
    <s v="CUST-1226"/>
    <s v="Phone Case"/>
    <x v="2"/>
    <n v="4.93"/>
    <n v="11.86"/>
    <n v="23.72"/>
    <n v="0"/>
    <n v="23.72"/>
    <n v="9.86"/>
    <n v="13.86"/>
    <n v="23.72"/>
    <n v="13.86"/>
  </r>
  <r>
    <s v="ORD-002380"/>
    <x v="342"/>
    <s v="SKU-0036"/>
    <n v="1"/>
    <n v="56"/>
    <n v="0"/>
    <n v="0"/>
    <x v="2"/>
    <x v="1"/>
    <s v="Small Business"/>
    <x v="0"/>
    <s v="CUST-1390"/>
    <s v="Stretching Strap"/>
    <x v="3"/>
    <n v="37.14"/>
    <n v="56"/>
    <n v="56"/>
    <n v="0"/>
    <n v="56"/>
    <n v="37.14"/>
    <n v="18.86"/>
    <n v="56"/>
    <n v="18.86"/>
  </r>
  <r>
    <s v="ORD-000153"/>
    <x v="343"/>
    <s v="SKU-0044"/>
    <n v="3"/>
    <n v="63.29"/>
    <n v="0.1"/>
    <n v="4.99"/>
    <x v="0"/>
    <x v="2"/>
    <s v="Small Business"/>
    <x v="0"/>
    <s v="CUST-1366"/>
    <s v="Monitor Riser"/>
    <x v="4"/>
    <n v="41.46"/>
    <n v="63.29"/>
    <n v="189.87"/>
    <n v="18.987000000000002"/>
    <n v="170.88300000000001"/>
    <n v="124.38"/>
    <n v="46.503000000000014"/>
    <n v="170.88300000000001"/>
    <n v="46.503000000000014"/>
  </r>
  <r>
    <s v="ORD-000197"/>
    <x v="343"/>
    <s v="SKU-0046"/>
    <n v="2"/>
    <n v="44.59"/>
    <n v="0.05"/>
    <n v="0"/>
    <x v="0"/>
    <x v="2"/>
    <s v="Small Business"/>
    <x v="0"/>
    <s v="CUST-1257"/>
    <s v="Desktop Calculator"/>
    <x v="4"/>
    <n v="19.489999999999998"/>
    <n v="44.59"/>
    <n v="89.18"/>
    <n v="4.4590000000000005"/>
    <n v="84.721000000000004"/>
    <n v="38.979999999999997"/>
    <n v="45.741000000000007"/>
    <n v="84.721000000000004"/>
    <n v="45.741000000000007"/>
  </r>
  <r>
    <s v="ORD-000957"/>
    <x v="343"/>
    <s v="SKU-0028"/>
    <n v="2"/>
    <n v="29.71"/>
    <n v="0.05"/>
    <n v="0"/>
    <x v="0"/>
    <x v="4"/>
    <s v="Small Business"/>
    <x v="0"/>
    <s v="CUST-1022"/>
    <s v="Jump Rope"/>
    <x v="3"/>
    <n v="17.55"/>
    <n v="29.71"/>
    <n v="59.42"/>
    <n v="2.9710000000000001"/>
    <n v="56.448999999999998"/>
    <n v="35.1"/>
    <n v="21.348999999999997"/>
    <n v="56.448999999999998"/>
    <n v="21.348999999999997"/>
  </r>
  <r>
    <s v="ORD-001197"/>
    <x v="343"/>
    <s v="SKU-0049"/>
    <n v="3"/>
    <n v="93.35"/>
    <n v="0.15"/>
    <n v="0"/>
    <x v="2"/>
    <x v="3"/>
    <s v="Corporate"/>
    <x v="0"/>
    <s v="CUST-1593"/>
    <s v="Canvas Tote Bag"/>
    <x v="2"/>
    <n v="39.76"/>
    <n v="93.35"/>
    <n v="280.04999999999995"/>
    <n v="42.007499999999993"/>
    <n v="238.04249999999996"/>
    <n v="119.28"/>
    <n v="118.76249999999996"/>
    <n v="238.04249999999996"/>
    <n v="118.76249999999996"/>
  </r>
  <r>
    <s v="ORD-002020"/>
    <x v="343"/>
    <s v="SKU-0039"/>
    <n v="5"/>
    <n v="12.74"/>
    <n v="0.1"/>
    <n v="9.99"/>
    <x v="2"/>
    <x v="4"/>
    <s v="Consumer"/>
    <x v="0"/>
    <s v="CUST-1034"/>
    <s v="Desk Organizer"/>
    <x v="4"/>
    <n v="5.81"/>
    <n v="12.74"/>
    <n v="63.7"/>
    <n v="6.370000000000001"/>
    <n v="57.33"/>
    <n v="29.049999999999997"/>
    <n v="28.28"/>
    <n v="57.33"/>
    <n v="28.28"/>
  </r>
  <r>
    <s v="ORD-002234"/>
    <x v="343"/>
    <s v="SKU-0009"/>
    <n v="1"/>
    <n v="79.31"/>
    <n v="0"/>
    <n v="0"/>
    <x v="2"/>
    <x v="4"/>
    <s v="Consumer"/>
    <x v="1"/>
    <s v="CUST-1125"/>
    <s v="Storage Bin Set"/>
    <x v="1"/>
    <n v="36.44"/>
    <n v="79.31"/>
    <n v="79.31"/>
    <n v="0"/>
    <n v="79.31"/>
    <n v="36.44"/>
    <n v="42.870000000000005"/>
    <n v="0"/>
    <n v="0"/>
  </r>
  <r>
    <s v="ORD-002346"/>
    <x v="343"/>
    <s v="SKU-0035"/>
    <n v="4"/>
    <n v="26.35"/>
    <n v="0.05"/>
    <n v="9.99"/>
    <x v="2"/>
    <x v="0"/>
    <s v="Consumer"/>
    <x v="0"/>
    <s v="CUST-1193"/>
    <s v="Massage Ball"/>
    <x v="3"/>
    <n v="13.28"/>
    <n v="26.35"/>
    <n v="105.4"/>
    <n v="5.2700000000000005"/>
    <n v="100.13000000000001"/>
    <n v="53.12"/>
    <n v="47.010000000000012"/>
    <n v="100.13000000000001"/>
    <n v="47.010000000000012"/>
  </r>
  <r>
    <s v="ORD-002397"/>
    <x v="343"/>
    <s v="SKU-0059"/>
    <n v="5"/>
    <n v="31.55"/>
    <n v="0"/>
    <n v="6.99"/>
    <x v="0"/>
    <x v="2"/>
    <s v="Small Business"/>
    <x v="0"/>
    <s v="CUST-1061"/>
    <s v="Packing Cubes"/>
    <x v="2"/>
    <n v="18.04"/>
    <n v="31.55"/>
    <n v="157.75"/>
    <n v="0"/>
    <n v="157.75"/>
    <n v="90.199999999999989"/>
    <n v="67.550000000000011"/>
    <n v="157.75"/>
    <n v="67.550000000000011"/>
  </r>
  <r>
    <s v="ORD-000660"/>
    <x v="344"/>
    <s v="SKU-0006"/>
    <n v="2"/>
    <n v="47.77"/>
    <n v="0.05"/>
    <n v="9.99"/>
    <x v="1"/>
    <x v="0"/>
    <s v="Consumer"/>
    <x v="0"/>
    <s v="CUST-1401"/>
    <s v="Kitchen Scale"/>
    <x v="1"/>
    <n v="21.34"/>
    <n v="47.77"/>
    <n v="95.54"/>
    <n v="4.7770000000000001"/>
    <n v="90.763000000000005"/>
    <n v="42.68"/>
    <n v="48.083000000000006"/>
    <n v="90.763000000000005"/>
    <n v="48.083000000000006"/>
  </r>
  <r>
    <s v="ORD-001395"/>
    <x v="344"/>
    <s v="SKU-0043"/>
    <n v="2"/>
    <n v="39.21"/>
    <n v="0.15"/>
    <n v="0"/>
    <x v="0"/>
    <x v="3"/>
    <s v="Small Business"/>
    <x v="0"/>
    <s v="CUST-1022"/>
    <s v="Ergonomic Wrist Rest"/>
    <x v="4"/>
    <n v="19.66"/>
    <n v="39.21"/>
    <n v="78.42"/>
    <n v="11.763"/>
    <n v="66.656999999999996"/>
    <n v="39.32"/>
    <n v="27.336999999999996"/>
    <n v="66.656999999999996"/>
    <n v="27.336999999999996"/>
  </r>
  <r>
    <s v="ORD-001573"/>
    <x v="344"/>
    <s v="SKU-0041"/>
    <n v="1"/>
    <n v="76.3"/>
    <n v="0.05"/>
    <n v="4.99"/>
    <x v="1"/>
    <x v="4"/>
    <s v="Corporate"/>
    <x v="0"/>
    <s v="CUST-1358"/>
    <s v="Whiteboard Planner"/>
    <x v="4"/>
    <n v="33.700000000000003"/>
    <n v="76.3"/>
    <n v="76.3"/>
    <n v="3.8149999999999999"/>
    <n v="72.484999999999999"/>
    <n v="33.700000000000003"/>
    <n v="38.784999999999997"/>
    <n v="72.484999999999999"/>
    <n v="38.784999999999997"/>
  </r>
  <r>
    <s v="ORD-002001"/>
    <x v="344"/>
    <s v="SKU-0013"/>
    <n v="1"/>
    <n v="46.87"/>
    <n v="0"/>
    <n v="6.99"/>
    <x v="1"/>
    <x v="3"/>
    <s v="Consumer"/>
    <x v="0"/>
    <s v="CUST-1204"/>
    <s v="Wireless Earbuds"/>
    <x v="0"/>
    <n v="21.33"/>
    <n v="46.87"/>
    <n v="46.87"/>
    <n v="0"/>
    <n v="46.87"/>
    <n v="21.33"/>
    <n v="25.54"/>
    <n v="46.87"/>
    <n v="25.54"/>
  </r>
  <r>
    <s v="ORD-002118"/>
    <x v="344"/>
    <s v="SKU-0005"/>
    <n v="2"/>
    <n v="55.2"/>
    <n v="0.05"/>
    <n v="0"/>
    <x v="1"/>
    <x v="3"/>
    <s v="Small Business"/>
    <x v="0"/>
    <s v="CUST-1201"/>
    <s v="Glass Food Containers"/>
    <x v="1"/>
    <n v="25.85"/>
    <n v="55.2"/>
    <n v="110.4"/>
    <n v="5.5200000000000005"/>
    <n v="104.88000000000001"/>
    <n v="51.7"/>
    <n v="53.180000000000007"/>
    <n v="104.88000000000001"/>
    <n v="53.180000000000007"/>
  </r>
  <r>
    <s v="ORD-002130"/>
    <x v="344"/>
    <s v="SKU-0022"/>
    <n v="1"/>
    <n v="32.130000000000003"/>
    <n v="0.1"/>
    <n v="4.99"/>
    <x v="0"/>
    <x v="2"/>
    <s v="Corporate"/>
    <x v="0"/>
    <s v="CUST-1597"/>
    <s v="USB-C Hub"/>
    <x v="0"/>
    <n v="21.59"/>
    <n v="32.130000000000003"/>
    <n v="32.130000000000003"/>
    <n v="3.2130000000000005"/>
    <n v="28.917000000000002"/>
    <n v="21.59"/>
    <n v="7.3270000000000017"/>
    <n v="28.917000000000002"/>
    <n v="7.3270000000000017"/>
  </r>
  <r>
    <s v="ORD-002203"/>
    <x v="344"/>
    <s v="SKU-0034"/>
    <n v="3"/>
    <n v="53.25"/>
    <n v="0.05"/>
    <n v="0"/>
    <x v="1"/>
    <x v="4"/>
    <s v="Corporate"/>
    <x v="0"/>
    <s v="CUST-1406"/>
    <s v="Gym Duffel Bag"/>
    <x v="3"/>
    <n v="22.11"/>
    <n v="53.25"/>
    <n v="159.75"/>
    <n v="7.9875000000000007"/>
    <n v="151.76249999999999"/>
    <n v="66.33"/>
    <n v="85.43249999999999"/>
    <n v="151.76249999999999"/>
    <n v="85.43249999999999"/>
  </r>
  <r>
    <s v="ORD-002241"/>
    <x v="344"/>
    <s v="SKU-0017"/>
    <n v="3"/>
    <n v="47.38"/>
    <n v="0"/>
    <n v="0"/>
    <x v="2"/>
    <x v="3"/>
    <s v="Corporate"/>
    <x v="0"/>
    <s v="CUST-1244"/>
    <s v="Wireless Mouse"/>
    <x v="0"/>
    <n v="31.21"/>
    <n v="47.38"/>
    <n v="142.14000000000001"/>
    <n v="0"/>
    <n v="142.14000000000001"/>
    <n v="93.63"/>
    <n v="48.510000000000019"/>
    <n v="142.14000000000001"/>
    <n v="48.510000000000019"/>
  </r>
  <r>
    <s v="ORD-002396"/>
    <x v="344"/>
    <s v="SKU-0050"/>
    <n v="6"/>
    <n v="39.19"/>
    <n v="0"/>
    <n v="0"/>
    <x v="1"/>
    <x v="3"/>
    <s v="Corporate"/>
    <x v="0"/>
    <s v="CUST-1533"/>
    <s v="Travel Backpack"/>
    <x v="2"/>
    <n v="18.54"/>
    <n v="39.19"/>
    <n v="235.14"/>
    <n v="0"/>
    <n v="235.14"/>
    <n v="111.24"/>
    <n v="123.89999999999999"/>
    <n v="235.14"/>
    <n v="123.89999999999999"/>
  </r>
  <r>
    <s v="ORD-002434"/>
    <x v="344"/>
    <s v="SKU-0040"/>
    <n v="1"/>
    <n v="30.05"/>
    <n v="0"/>
    <n v="0"/>
    <x v="0"/>
    <x v="0"/>
    <s v="Small Business"/>
    <x v="2"/>
    <s v="CUST-1309"/>
    <s v="Laptop Sleeve"/>
    <x v="4"/>
    <n v="17.329999999999998"/>
    <n v="30.05"/>
    <n v="30.05"/>
    <n v="0"/>
    <n v="30.05"/>
    <n v="17.329999999999998"/>
    <n v="12.720000000000002"/>
    <n v="0"/>
    <n v="0"/>
  </r>
  <r>
    <s v="ORD-000003"/>
    <x v="345"/>
    <s v="SKU-0038"/>
    <n v="3"/>
    <n v="100.1"/>
    <n v="0"/>
    <n v="6.99"/>
    <x v="1"/>
    <x v="0"/>
    <s v="Small Business"/>
    <x v="0"/>
    <s v="CUST-1332"/>
    <s v="Gel Pen Set"/>
    <x v="4"/>
    <n v="41.96"/>
    <n v="100.1"/>
    <n v="300.29999999999995"/>
    <n v="0"/>
    <n v="300.29999999999995"/>
    <n v="125.88"/>
    <n v="174.41999999999996"/>
    <n v="300.29999999999995"/>
    <n v="174.41999999999996"/>
  </r>
  <r>
    <s v="ORD-000414"/>
    <x v="345"/>
    <s v="SKU-0030"/>
    <n v="2"/>
    <n v="44.98"/>
    <n v="0.1"/>
    <n v="4.99"/>
    <x v="1"/>
    <x v="2"/>
    <s v="Small Business"/>
    <x v="0"/>
    <s v="CUST-1320"/>
    <s v="Workout Gloves"/>
    <x v="3"/>
    <n v="23.48"/>
    <n v="44.98"/>
    <n v="89.96"/>
    <n v="8.9960000000000004"/>
    <n v="80.963999999999999"/>
    <n v="46.96"/>
    <n v="34.003999999999998"/>
    <n v="80.963999999999999"/>
    <n v="34.003999999999998"/>
  </r>
  <r>
    <s v="ORD-000524"/>
    <x v="345"/>
    <s v="SKU-0043"/>
    <n v="1"/>
    <n v="39.21"/>
    <n v="0"/>
    <n v="0"/>
    <x v="1"/>
    <x v="3"/>
    <s v="Small Business"/>
    <x v="0"/>
    <s v="CUST-1466"/>
    <s v="Ergonomic Wrist Rest"/>
    <x v="4"/>
    <n v="19.66"/>
    <n v="39.21"/>
    <n v="39.21"/>
    <n v="0"/>
    <n v="39.21"/>
    <n v="19.66"/>
    <n v="19.55"/>
    <n v="39.21"/>
    <n v="19.55"/>
  </r>
  <r>
    <s v="ORD-002317"/>
    <x v="345"/>
    <s v="SKU-0046"/>
    <n v="1"/>
    <n v="44.59"/>
    <n v="0"/>
    <n v="0"/>
    <x v="1"/>
    <x v="4"/>
    <s v="Corporate"/>
    <x v="0"/>
    <s v="CUST-1374"/>
    <s v="Desktop Calculator"/>
    <x v="4"/>
    <n v="19.489999999999998"/>
    <n v="44.59"/>
    <n v="44.59"/>
    <n v="0"/>
    <n v="44.59"/>
    <n v="19.489999999999998"/>
    <n v="25.100000000000005"/>
    <n v="44.59"/>
    <n v="25.100000000000005"/>
  </r>
  <r>
    <s v="ORD-002461"/>
    <x v="345"/>
    <s v="SKU-0008"/>
    <n v="1"/>
    <n v="30.29"/>
    <n v="0.1"/>
    <n v="9.99"/>
    <x v="1"/>
    <x v="4"/>
    <s v="Consumer"/>
    <x v="0"/>
    <s v="CUST-1111"/>
    <s v="LED Desk Lamp"/>
    <x v="1"/>
    <n v="13.1"/>
    <n v="30.29"/>
    <n v="30.29"/>
    <n v="3.0289999999999999"/>
    <n v="27.260999999999999"/>
    <n v="13.1"/>
    <n v="14.161"/>
    <n v="27.260999999999999"/>
    <n v="14.161"/>
  </r>
  <r>
    <s v="ORD-000228"/>
    <x v="346"/>
    <s v="SKU-0048"/>
    <n v="1"/>
    <n v="12.2"/>
    <n v="0.15"/>
    <n v="4.99"/>
    <x v="2"/>
    <x v="4"/>
    <s v="Corporate"/>
    <x v="0"/>
    <s v="CUST-1347"/>
    <s v="Index Card Pack"/>
    <x v="4"/>
    <n v="7.14"/>
    <n v="12.2"/>
    <n v="12.2"/>
    <n v="1.8299999999999998"/>
    <n v="10.37"/>
    <n v="7.14"/>
    <n v="3.2299999999999995"/>
    <n v="10.37"/>
    <n v="3.2299999999999995"/>
  </r>
  <r>
    <s v="ORD-000555"/>
    <x v="346"/>
    <s v="SKU-0020"/>
    <n v="1"/>
    <n v="85.27"/>
    <n v="0.05"/>
    <n v="4.99"/>
    <x v="1"/>
    <x v="2"/>
    <s v="Small Business"/>
    <x v="0"/>
    <s v="CUST-1233"/>
    <s v="Mechanical Keyboard"/>
    <x v="0"/>
    <n v="43.46"/>
    <n v="85.27"/>
    <n v="85.27"/>
    <n v="4.2634999999999996"/>
    <n v="81.006500000000003"/>
    <n v="43.46"/>
    <n v="37.546500000000002"/>
    <n v="81.006500000000003"/>
    <n v="37.546500000000002"/>
  </r>
  <r>
    <s v="ORD-000558"/>
    <x v="346"/>
    <s v="SKU-0030"/>
    <n v="6"/>
    <n v="44.98"/>
    <n v="0"/>
    <n v="6.99"/>
    <x v="1"/>
    <x v="3"/>
    <s v="Consumer"/>
    <x v="0"/>
    <s v="CUST-1418"/>
    <s v="Workout Gloves"/>
    <x v="3"/>
    <n v="23.48"/>
    <n v="44.98"/>
    <n v="269.88"/>
    <n v="0"/>
    <n v="269.88"/>
    <n v="140.88"/>
    <n v="129"/>
    <n v="269.88"/>
    <n v="129"/>
  </r>
  <r>
    <s v="ORD-001554"/>
    <x v="346"/>
    <s v="SKU-0006"/>
    <n v="1"/>
    <n v="47.77"/>
    <n v="0.05"/>
    <n v="6.99"/>
    <x v="2"/>
    <x v="4"/>
    <s v="Consumer"/>
    <x v="0"/>
    <s v="CUST-1399"/>
    <s v="Kitchen Scale"/>
    <x v="1"/>
    <n v="21.34"/>
    <n v="47.77"/>
    <n v="47.77"/>
    <n v="2.3885000000000001"/>
    <n v="45.381500000000003"/>
    <n v="21.34"/>
    <n v="24.041500000000003"/>
    <n v="45.381500000000003"/>
    <n v="24.041500000000003"/>
  </r>
  <r>
    <s v="ORD-002343"/>
    <x v="346"/>
    <s v="SKU-0015"/>
    <n v="3"/>
    <n v="26.72"/>
    <n v="0"/>
    <n v="6.99"/>
    <x v="0"/>
    <x v="2"/>
    <s v="Consumer"/>
    <x v="0"/>
    <s v="CUST-1279"/>
    <s v="Bluetooth Speaker"/>
    <x v="0"/>
    <n v="14.4"/>
    <n v="26.72"/>
    <n v="80.16"/>
    <n v="0"/>
    <n v="80.16"/>
    <n v="43.2"/>
    <n v="36.959999999999994"/>
    <n v="80.16"/>
    <n v="36.959999999999994"/>
  </r>
  <r>
    <s v="ORD-000679"/>
    <x v="347"/>
    <s v="SKU-0056"/>
    <n v="1"/>
    <n v="77.760000000000005"/>
    <n v="0.1"/>
    <n v="0"/>
    <x v="1"/>
    <x v="4"/>
    <s v="Small Business"/>
    <x v="0"/>
    <s v="CUST-1547"/>
    <s v="Keychain Set"/>
    <x v="2"/>
    <n v="44.67"/>
    <n v="77.760000000000005"/>
    <n v="77.760000000000005"/>
    <n v="7.7760000000000007"/>
    <n v="69.984000000000009"/>
    <n v="44.67"/>
    <n v="25.314000000000007"/>
    <n v="69.984000000000009"/>
    <n v="25.314000000000007"/>
  </r>
  <r>
    <s v="ORD-000780"/>
    <x v="347"/>
    <s v="SKU-0055"/>
    <n v="4"/>
    <n v="11.86"/>
    <n v="0"/>
    <n v="0"/>
    <x v="0"/>
    <x v="2"/>
    <s v="Corporate"/>
    <x v="0"/>
    <s v="CUST-1102"/>
    <s v="Phone Case"/>
    <x v="2"/>
    <n v="4.93"/>
    <n v="11.86"/>
    <n v="47.44"/>
    <n v="0"/>
    <n v="47.44"/>
    <n v="19.72"/>
    <n v="27.72"/>
    <n v="47.44"/>
    <n v="27.72"/>
  </r>
  <r>
    <s v="ORD-000954"/>
    <x v="347"/>
    <s v="SKU-0014"/>
    <n v="3"/>
    <n v="74.41"/>
    <n v="0.15"/>
    <n v="0"/>
    <x v="1"/>
    <x v="3"/>
    <s v="Small Business"/>
    <x v="0"/>
    <s v="CUST-1094"/>
    <s v="USB-C Charging Cable"/>
    <x v="0"/>
    <n v="33.549999999999997"/>
    <n v="74.41"/>
    <n v="223.23"/>
    <n v="33.484499999999997"/>
    <n v="189.74549999999999"/>
    <n v="100.64999999999999"/>
    <n v="89.095500000000001"/>
    <n v="189.74549999999999"/>
    <n v="89.095500000000001"/>
  </r>
  <r>
    <s v="ORD-001515"/>
    <x v="347"/>
    <s v="SKU-0022"/>
    <n v="1"/>
    <n v="32.130000000000003"/>
    <n v="0"/>
    <n v="0"/>
    <x v="0"/>
    <x v="2"/>
    <s v="Corporate"/>
    <x v="0"/>
    <s v="CUST-1451"/>
    <s v="USB-C Hub"/>
    <x v="0"/>
    <n v="21.59"/>
    <n v="32.130000000000003"/>
    <n v="32.130000000000003"/>
    <n v="0"/>
    <n v="32.130000000000003"/>
    <n v="21.59"/>
    <n v="10.540000000000003"/>
    <n v="32.130000000000003"/>
    <n v="10.540000000000003"/>
  </r>
  <r>
    <s v="ORD-001677"/>
    <x v="347"/>
    <s v="SKU-0060"/>
    <n v="4"/>
    <n v="54.93"/>
    <n v="0"/>
    <n v="9.99"/>
    <x v="2"/>
    <x v="3"/>
    <s v="Small Business"/>
    <x v="0"/>
    <s v="CUST-1252"/>
    <s v="Luggage Tag Set"/>
    <x v="2"/>
    <n v="31.07"/>
    <n v="54.93"/>
    <n v="219.72"/>
    <n v="0"/>
    <n v="219.72"/>
    <n v="124.28"/>
    <n v="95.44"/>
    <n v="219.72"/>
    <n v="95.44"/>
  </r>
  <r>
    <s v="ORD-000447"/>
    <x v="348"/>
    <s v="SKU-0057"/>
    <n v="3"/>
    <n v="60.42"/>
    <n v="0"/>
    <n v="4.99"/>
    <x v="0"/>
    <x v="3"/>
    <s v="Corporate"/>
    <x v="0"/>
    <s v="CUST-1567"/>
    <s v="Crossbody Bag"/>
    <x v="2"/>
    <n v="25.69"/>
    <n v="60.42"/>
    <n v="181.26"/>
    <n v="0"/>
    <n v="181.26"/>
    <n v="77.070000000000007"/>
    <n v="104.18999999999998"/>
    <n v="181.26"/>
    <n v="104.18999999999998"/>
  </r>
  <r>
    <s v="ORD-000450"/>
    <x v="348"/>
    <s v="SKU-0001"/>
    <n v="3"/>
    <n v="31.13"/>
    <n v="0"/>
    <n v="4.99"/>
    <x v="2"/>
    <x v="4"/>
    <s v="Consumer"/>
    <x v="0"/>
    <s v="CUST-1080"/>
    <s v="Ceramic Dinnerware Set"/>
    <x v="1"/>
    <n v="13.79"/>
    <n v="31.13"/>
    <n v="93.39"/>
    <n v="0"/>
    <n v="93.39"/>
    <n v="41.37"/>
    <n v="52.02"/>
    <n v="93.39"/>
    <n v="52.02"/>
  </r>
  <r>
    <s v="ORD-000471"/>
    <x v="348"/>
    <s v="SKU-0054"/>
    <n v="3"/>
    <n v="72.45"/>
    <n v="0"/>
    <n v="0"/>
    <x v="2"/>
    <x v="4"/>
    <s v="Small Business"/>
    <x v="0"/>
    <s v="CUST-1016"/>
    <s v="Travel Organizer"/>
    <x v="2"/>
    <n v="30.61"/>
    <n v="72.45"/>
    <n v="217.35000000000002"/>
    <n v="0"/>
    <n v="217.35000000000002"/>
    <n v="91.83"/>
    <n v="125.52000000000002"/>
    <n v="217.35000000000002"/>
    <n v="125.52000000000002"/>
  </r>
  <r>
    <s v="ORD-000513"/>
    <x v="348"/>
    <s v="SKU-0048"/>
    <n v="2"/>
    <n v="12.2"/>
    <n v="0"/>
    <n v="0"/>
    <x v="0"/>
    <x v="1"/>
    <s v="Corporate"/>
    <x v="0"/>
    <s v="CUST-1198"/>
    <s v="Index Card Pack"/>
    <x v="4"/>
    <n v="7.14"/>
    <n v="12.2"/>
    <n v="24.4"/>
    <n v="0"/>
    <n v="24.4"/>
    <n v="14.28"/>
    <n v="10.119999999999999"/>
    <n v="24.4"/>
    <n v="10.119999999999999"/>
  </r>
  <r>
    <s v="ORD-000525"/>
    <x v="348"/>
    <s v="SKU-0053"/>
    <n v="1"/>
    <n v="80.63"/>
    <n v="0.2"/>
    <n v="4.99"/>
    <x v="1"/>
    <x v="0"/>
    <s v="Corporate"/>
    <x v="0"/>
    <s v="CUST-1355"/>
    <s v="Reusable Lunch Bag"/>
    <x v="2"/>
    <n v="44.56"/>
    <n v="80.63"/>
    <n v="80.63"/>
    <n v="16.126000000000001"/>
    <n v="64.503999999999991"/>
    <n v="44.56"/>
    <n v="19.943999999999988"/>
    <n v="64.503999999999991"/>
    <n v="19.943999999999988"/>
  </r>
  <r>
    <s v="ORD-000899"/>
    <x v="348"/>
    <s v="SKU-0023"/>
    <n v="1"/>
    <n v="48.12"/>
    <n v="0"/>
    <n v="6.99"/>
    <x v="0"/>
    <x v="3"/>
    <s v="Corporate"/>
    <x v="0"/>
    <s v="CUST-1527"/>
    <s v="Mini Projector"/>
    <x v="0"/>
    <n v="23.26"/>
    <n v="48.12"/>
    <n v="48.12"/>
    <n v="0"/>
    <n v="48.12"/>
    <n v="23.26"/>
    <n v="24.859999999999996"/>
    <n v="48.12"/>
    <n v="24.859999999999996"/>
  </r>
  <r>
    <s v="ORD-001078"/>
    <x v="348"/>
    <s v="SKU-0001"/>
    <n v="1"/>
    <n v="31.13"/>
    <n v="0"/>
    <n v="4.99"/>
    <x v="0"/>
    <x v="2"/>
    <s v="Corporate"/>
    <x v="1"/>
    <s v="CUST-1125"/>
    <s v="Ceramic Dinnerware Set"/>
    <x v="1"/>
    <n v="13.79"/>
    <n v="31.13"/>
    <n v="31.13"/>
    <n v="0"/>
    <n v="31.13"/>
    <n v="13.79"/>
    <n v="17.34"/>
    <n v="0"/>
    <n v="0"/>
  </r>
  <r>
    <s v="ORD-001091"/>
    <x v="348"/>
    <s v="SKU-0041"/>
    <n v="3"/>
    <n v="76.3"/>
    <n v="0"/>
    <n v="0"/>
    <x v="0"/>
    <x v="0"/>
    <s v="Corporate"/>
    <x v="0"/>
    <s v="CUST-1034"/>
    <s v="Whiteboard Planner"/>
    <x v="4"/>
    <n v="33.700000000000003"/>
    <n v="76.3"/>
    <n v="228.89999999999998"/>
    <n v="0"/>
    <n v="228.89999999999998"/>
    <n v="101.10000000000001"/>
    <n v="127.79999999999997"/>
    <n v="228.89999999999998"/>
    <n v="127.79999999999997"/>
  </r>
  <r>
    <s v="ORD-001746"/>
    <x v="348"/>
    <s v="SKU-0060"/>
    <n v="1"/>
    <n v="54.93"/>
    <n v="0"/>
    <n v="4.99"/>
    <x v="1"/>
    <x v="2"/>
    <s v="Consumer"/>
    <x v="0"/>
    <s v="CUST-1570"/>
    <s v="Luggage Tag Set"/>
    <x v="2"/>
    <n v="31.07"/>
    <n v="54.93"/>
    <n v="54.93"/>
    <n v="0"/>
    <n v="54.93"/>
    <n v="31.07"/>
    <n v="23.86"/>
    <n v="54.93"/>
    <n v="23.86"/>
  </r>
  <r>
    <s v="ORD-002145"/>
    <x v="348"/>
    <s v="SKU-0001"/>
    <n v="2"/>
    <n v="31.13"/>
    <n v="0"/>
    <n v="9.99"/>
    <x v="2"/>
    <x v="0"/>
    <s v="Corporate"/>
    <x v="0"/>
    <s v="CUST-1067"/>
    <s v="Ceramic Dinnerware Set"/>
    <x v="1"/>
    <n v="13.79"/>
    <n v="31.13"/>
    <n v="62.26"/>
    <n v="0"/>
    <n v="62.26"/>
    <n v="27.58"/>
    <n v="34.68"/>
    <n v="62.26"/>
    <n v="34.68"/>
  </r>
  <r>
    <s v="ORD-000169"/>
    <x v="349"/>
    <s v="SKU-0009"/>
    <n v="1"/>
    <n v="79.31"/>
    <n v="0"/>
    <n v="9.99"/>
    <x v="0"/>
    <x v="1"/>
    <s v="Corporate"/>
    <x v="0"/>
    <s v="CUST-1540"/>
    <s v="Storage Bin Set"/>
    <x v="1"/>
    <n v="36.44"/>
    <n v="79.31"/>
    <n v="79.31"/>
    <n v="0"/>
    <n v="79.31"/>
    <n v="36.44"/>
    <n v="42.870000000000005"/>
    <n v="79.31"/>
    <n v="42.870000000000005"/>
  </r>
  <r>
    <s v="ORD-000209"/>
    <x v="350"/>
    <s v="SKU-0045"/>
    <n v="1"/>
    <n v="24.86"/>
    <n v="0.05"/>
    <n v="4.99"/>
    <x v="2"/>
    <x v="4"/>
    <s v="Small Business"/>
    <x v="0"/>
    <s v="CUST-1418"/>
    <s v="Sticky Note Bundle"/>
    <x v="4"/>
    <n v="16.329999999999998"/>
    <n v="24.86"/>
    <n v="24.86"/>
    <n v="1.2430000000000001"/>
    <n v="23.617000000000001"/>
    <n v="16.329999999999998"/>
    <n v="7.2870000000000026"/>
    <n v="23.617000000000001"/>
    <n v="7.2870000000000026"/>
  </r>
  <r>
    <s v="ORD-000961"/>
    <x v="350"/>
    <s v="SKU-0005"/>
    <n v="3"/>
    <n v="55.2"/>
    <n v="0.1"/>
    <n v="6.99"/>
    <x v="1"/>
    <x v="3"/>
    <s v="Corporate"/>
    <x v="0"/>
    <s v="CUST-1385"/>
    <s v="Glass Food Containers"/>
    <x v="1"/>
    <n v="25.85"/>
    <n v="55.2"/>
    <n v="165.60000000000002"/>
    <n v="16.560000000000002"/>
    <n v="149.04000000000002"/>
    <n v="77.550000000000011"/>
    <n v="71.490000000000009"/>
    <n v="149.04000000000002"/>
    <n v="71.490000000000009"/>
  </r>
  <r>
    <s v="ORD-001048"/>
    <x v="350"/>
    <s v="SKU-0027"/>
    <n v="3"/>
    <n v="33.65"/>
    <n v="0"/>
    <n v="4.99"/>
    <x v="0"/>
    <x v="2"/>
    <s v="Small Business"/>
    <x v="2"/>
    <s v="CUST-1384"/>
    <s v="Foam Roller"/>
    <x v="3"/>
    <n v="17.22"/>
    <n v="33.65"/>
    <n v="100.94999999999999"/>
    <n v="0"/>
    <n v="100.94999999999999"/>
    <n v="51.66"/>
    <n v="49.289999999999992"/>
    <n v="0"/>
    <n v="0"/>
  </r>
  <r>
    <s v="ORD-001455"/>
    <x v="350"/>
    <s v="SKU-0039"/>
    <n v="1"/>
    <n v="12.74"/>
    <n v="0"/>
    <n v="0"/>
    <x v="1"/>
    <x v="1"/>
    <s v="Corporate"/>
    <x v="0"/>
    <s v="CUST-1210"/>
    <s v="Desk Organizer"/>
    <x v="4"/>
    <n v="5.81"/>
    <n v="12.74"/>
    <n v="12.74"/>
    <n v="0"/>
    <n v="12.74"/>
    <n v="5.81"/>
    <n v="6.9300000000000006"/>
    <n v="12.74"/>
    <n v="6.9300000000000006"/>
  </r>
  <r>
    <s v="ORD-001544"/>
    <x v="350"/>
    <s v="SKU-0014"/>
    <n v="2"/>
    <n v="74.41"/>
    <n v="0"/>
    <n v="6.99"/>
    <x v="0"/>
    <x v="2"/>
    <s v="Corporate"/>
    <x v="0"/>
    <s v="CUST-1213"/>
    <s v="USB-C Charging Cable"/>
    <x v="0"/>
    <n v="33.549999999999997"/>
    <n v="74.41"/>
    <n v="148.82"/>
    <n v="0"/>
    <n v="148.82"/>
    <n v="67.099999999999994"/>
    <n v="81.72"/>
    <n v="148.82"/>
    <n v="81.72"/>
  </r>
  <r>
    <s v="ORD-001564"/>
    <x v="350"/>
    <s v="SKU-0039"/>
    <n v="2"/>
    <n v="12.74"/>
    <n v="0.1"/>
    <n v="9.99"/>
    <x v="1"/>
    <x v="2"/>
    <s v="Consumer"/>
    <x v="0"/>
    <s v="CUST-1513"/>
    <s v="Desk Organizer"/>
    <x v="4"/>
    <n v="5.81"/>
    <n v="12.74"/>
    <n v="25.48"/>
    <n v="2.548"/>
    <n v="22.932000000000002"/>
    <n v="11.62"/>
    <n v="11.312000000000003"/>
    <n v="22.932000000000002"/>
    <n v="11.312000000000003"/>
  </r>
  <r>
    <s v="ORD-001577"/>
    <x v="350"/>
    <s v="SKU-0016"/>
    <n v="5"/>
    <n v="17.66"/>
    <n v="0"/>
    <n v="0"/>
    <x v="0"/>
    <x v="4"/>
    <s v="Consumer"/>
    <x v="0"/>
    <s v="CUST-1550"/>
    <s v="Laptop Stand"/>
    <x v="0"/>
    <n v="11.93"/>
    <n v="17.66"/>
    <n v="88.3"/>
    <n v="0"/>
    <n v="88.3"/>
    <n v="59.65"/>
    <n v="28.65"/>
    <n v="88.3"/>
    <n v="28.65"/>
  </r>
  <r>
    <s v="ORD-000453"/>
    <x v="351"/>
    <s v="SKU-0008"/>
    <n v="3"/>
    <n v="30.29"/>
    <n v="0.2"/>
    <n v="0"/>
    <x v="0"/>
    <x v="0"/>
    <s v="Consumer"/>
    <x v="0"/>
    <s v="CUST-1115"/>
    <s v="LED Desk Lamp"/>
    <x v="1"/>
    <n v="13.1"/>
    <n v="30.29"/>
    <n v="90.87"/>
    <n v="18.174000000000003"/>
    <n v="72.695999999999998"/>
    <n v="39.299999999999997"/>
    <n v="33.396000000000001"/>
    <n v="72.695999999999998"/>
    <n v="33.396000000000001"/>
  </r>
  <r>
    <s v="ORD-000464"/>
    <x v="351"/>
    <s v="SKU-0054"/>
    <n v="1"/>
    <n v="72.45"/>
    <n v="0.15"/>
    <n v="0"/>
    <x v="2"/>
    <x v="3"/>
    <s v="Small Business"/>
    <x v="0"/>
    <s v="CUST-1202"/>
    <s v="Travel Organizer"/>
    <x v="2"/>
    <n v="30.61"/>
    <n v="72.45"/>
    <n v="72.45"/>
    <n v="10.8675"/>
    <n v="61.582500000000003"/>
    <n v="30.61"/>
    <n v="30.972500000000004"/>
    <n v="61.582500000000003"/>
    <n v="30.972500000000004"/>
  </r>
  <r>
    <s v="ORD-000589"/>
    <x v="351"/>
    <s v="SKU-0013"/>
    <n v="1"/>
    <n v="46.87"/>
    <n v="0.05"/>
    <n v="6.99"/>
    <x v="2"/>
    <x v="4"/>
    <s v="Consumer"/>
    <x v="0"/>
    <s v="CUST-1230"/>
    <s v="Wireless Earbuds"/>
    <x v="0"/>
    <n v="21.33"/>
    <n v="46.87"/>
    <n v="46.87"/>
    <n v="2.3435000000000001"/>
    <n v="44.526499999999999"/>
    <n v="21.33"/>
    <n v="23.1965"/>
    <n v="44.526499999999999"/>
    <n v="23.1965"/>
  </r>
  <r>
    <s v="ORD-001411"/>
    <x v="351"/>
    <s v="SKU-0022"/>
    <n v="3"/>
    <n v="32.130000000000003"/>
    <n v="0.05"/>
    <n v="4.99"/>
    <x v="1"/>
    <x v="4"/>
    <s v="Small Business"/>
    <x v="0"/>
    <s v="CUST-1561"/>
    <s v="USB-C Hub"/>
    <x v="0"/>
    <n v="21.59"/>
    <n v="32.130000000000003"/>
    <n v="96.390000000000015"/>
    <n v="4.8195000000000014"/>
    <n v="91.57050000000001"/>
    <n v="64.77"/>
    <n v="26.800500000000014"/>
    <n v="91.57050000000001"/>
    <n v="26.800500000000014"/>
  </r>
  <r>
    <s v="ORD-001548"/>
    <x v="351"/>
    <s v="SKU-0024"/>
    <n v="3"/>
    <n v="87.66"/>
    <n v="0.1"/>
    <n v="4.99"/>
    <x v="0"/>
    <x v="0"/>
    <s v="Corporate"/>
    <x v="0"/>
    <s v="CUST-1526"/>
    <s v="Phone Charging Dock"/>
    <x v="0"/>
    <n v="40.340000000000003"/>
    <n v="87.66"/>
    <n v="262.98"/>
    <n v="26.298000000000002"/>
    <n v="236.68200000000002"/>
    <n v="121.02000000000001"/>
    <n v="115.66200000000001"/>
    <n v="236.68200000000002"/>
    <n v="115.66200000000001"/>
  </r>
  <r>
    <s v="ORD-000693"/>
    <x v="352"/>
    <s v="SKU-0059"/>
    <n v="2"/>
    <n v="31.55"/>
    <n v="0.05"/>
    <n v="6.99"/>
    <x v="1"/>
    <x v="0"/>
    <s v="Corporate"/>
    <x v="0"/>
    <s v="CUST-1443"/>
    <s v="Packing Cubes"/>
    <x v="2"/>
    <n v="18.04"/>
    <n v="31.55"/>
    <n v="63.1"/>
    <n v="3.1550000000000002"/>
    <n v="59.945"/>
    <n v="36.08"/>
    <n v="23.865000000000002"/>
    <n v="59.945"/>
    <n v="23.865000000000002"/>
  </r>
  <r>
    <s v="ORD-001875"/>
    <x v="352"/>
    <s v="SKU-0048"/>
    <n v="3"/>
    <n v="12.2"/>
    <n v="0"/>
    <n v="0"/>
    <x v="1"/>
    <x v="3"/>
    <s v="Consumer"/>
    <x v="0"/>
    <s v="CUST-1338"/>
    <s v="Index Card Pack"/>
    <x v="4"/>
    <n v="7.14"/>
    <n v="12.2"/>
    <n v="36.599999999999994"/>
    <n v="0"/>
    <n v="36.599999999999994"/>
    <n v="21.419999999999998"/>
    <n v="15.179999999999996"/>
    <n v="36.599999999999994"/>
    <n v="15.179999999999996"/>
  </r>
  <r>
    <s v="ORD-002351"/>
    <x v="352"/>
    <s v="SKU-0026"/>
    <n v="1"/>
    <n v="41.81"/>
    <n v="0.1"/>
    <n v="0"/>
    <x v="0"/>
    <x v="3"/>
    <s v="Consumer"/>
    <x v="0"/>
    <s v="CUST-1039"/>
    <s v="Resistance Band Kit"/>
    <x v="3"/>
    <n v="22.64"/>
    <n v="41.81"/>
    <n v="41.81"/>
    <n v="4.181"/>
    <n v="37.629000000000005"/>
    <n v="22.64"/>
    <n v="14.989000000000004"/>
    <n v="37.629000000000005"/>
    <n v="14.989000000000004"/>
  </r>
  <r>
    <s v="ORD-000002"/>
    <x v="353"/>
    <s v="SKU-0047"/>
    <n v="1"/>
    <n v="36.47"/>
    <n v="0"/>
    <n v="0"/>
    <x v="2"/>
    <x v="2"/>
    <s v="Consumer"/>
    <x v="0"/>
    <s v="CUST-1165"/>
    <s v="Printer Paper Ream"/>
    <x v="4"/>
    <n v="21.05"/>
    <n v="36.47"/>
    <n v="36.47"/>
    <n v="0"/>
    <n v="36.47"/>
    <n v="21.05"/>
    <n v="15.419999999999998"/>
    <n v="36.47"/>
    <n v="15.419999999999998"/>
  </r>
  <r>
    <s v="ORD-000736"/>
    <x v="353"/>
    <s v="SKU-0025"/>
    <n v="1"/>
    <n v="30.89"/>
    <n v="0.2"/>
    <n v="0"/>
    <x v="1"/>
    <x v="3"/>
    <s v="Consumer"/>
    <x v="2"/>
    <s v="CUST-1058"/>
    <s v="Yoga Mat"/>
    <x v="3"/>
    <n v="13.41"/>
    <n v="30.89"/>
    <n v="30.89"/>
    <n v="6.1780000000000008"/>
    <n v="24.712"/>
    <n v="13.41"/>
    <n v="11.302"/>
    <n v="0"/>
    <n v="0"/>
  </r>
  <r>
    <s v="ORD-000784"/>
    <x v="353"/>
    <s v="SKU-0058"/>
    <n v="6"/>
    <n v="11.57"/>
    <n v="0"/>
    <n v="0"/>
    <x v="2"/>
    <x v="3"/>
    <s v="Small Business"/>
    <x v="0"/>
    <s v="CUST-1317"/>
    <s v="Card Wallet"/>
    <x v="2"/>
    <n v="6.42"/>
    <n v="11.57"/>
    <n v="69.42"/>
    <n v="0"/>
    <n v="69.42"/>
    <n v="38.519999999999996"/>
    <n v="30.900000000000006"/>
    <n v="69.42"/>
    <n v="30.900000000000006"/>
  </r>
  <r>
    <s v="ORD-001115"/>
    <x v="353"/>
    <s v="SKU-0059"/>
    <n v="1"/>
    <n v="31.55"/>
    <n v="0"/>
    <n v="6.99"/>
    <x v="1"/>
    <x v="0"/>
    <s v="Corporate"/>
    <x v="0"/>
    <s v="CUST-1268"/>
    <s v="Packing Cubes"/>
    <x v="2"/>
    <n v="18.04"/>
    <n v="31.55"/>
    <n v="31.55"/>
    <n v="0"/>
    <n v="31.55"/>
    <n v="18.04"/>
    <n v="13.510000000000002"/>
    <n v="31.55"/>
    <n v="13.510000000000002"/>
  </r>
  <r>
    <s v="ORD-001796"/>
    <x v="353"/>
    <s v="SKU-0048"/>
    <n v="4"/>
    <n v="12.2"/>
    <n v="0"/>
    <n v="0"/>
    <x v="1"/>
    <x v="0"/>
    <s v="Small Business"/>
    <x v="1"/>
    <s v="CUST-1548"/>
    <s v="Index Card Pack"/>
    <x v="4"/>
    <n v="7.14"/>
    <n v="12.2"/>
    <n v="48.8"/>
    <n v="0"/>
    <n v="48.8"/>
    <n v="28.56"/>
    <n v="20.239999999999998"/>
    <n v="0"/>
    <n v="0"/>
  </r>
  <r>
    <s v="ORD-002104"/>
    <x v="353"/>
    <s v="SKU-0009"/>
    <n v="2"/>
    <n v="79.31"/>
    <n v="0.05"/>
    <n v="6.99"/>
    <x v="2"/>
    <x v="3"/>
    <s v="Consumer"/>
    <x v="0"/>
    <s v="CUST-1126"/>
    <s v="Storage Bin Set"/>
    <x v="1"/>
    <n v="36.44"/>
    <n v="79.31"/>
    <n v="158.62"/>
    <n v="7.9310000000000009"/>
    <n v="150.68899999999999"/>
    <n v="72.88"/>
    <n v="77.808999999999997"/>
    <n v="150.68899999999999"/>
    <n v="77.808999999999997"/>
  </r>
  <r>
    <s v="ORD-000134"/>
    <x v="354"/>
    <s v="SKU-0044"/>
    <n v="1"/>
    <n v="63.29"/>
    <n v="0.1"/>
    <n v="0"/>
    <x v="1"/>
    <x v="1"/>
    <s v="Corporate"/>
    <x v="0"/>
    <s v="CUST-1108"/>
    <s v="Monitor Riser"/>
    <x v="4"/>
    <n v="41.46"/>
    <n v="63.29"/>
    <n v="63.29"/>
    <n v="6.3290000000000006"/>
    <n v="56.960999999999999"/>
    <n v="41.46"/>
    <n v="15.500999999999998"/>
    <n v="56.960999999999999"/>
    <n v="15.500999999999998"/>
  </r>
  <r>
    <s v="ORD-001593"/>
    <x v="354"/>
    <s v="SKU-0010"/>
    <n v="4"/>
    <n v="20.7"/>
    <n v="0"/>
    <n v="6.99"/>
    <x v="2"/>
    <x v="0"/>
    <s v="Corporate"/>
    <x v="0"/>
    <s v="CUST-1087"/>
    <s v="Throw Blanket"/>
    <x v="1"/>
    <n v="8.5299999999999994"/>
    <n v="20.7"/>
    <n v="82.8"/>
    <n v="0"/>
    <n v="82.8"/>
    <n v="34.119999999999997"/>
    <n v="48.68"/>
    <n v="82.8"/>
    <n v="48.68"/>
  </r>
  <r>
    <s v="ORD-001645"/>
    <x v="354"/>
    <s v="SKU-0019"/>
    <n v="1"/>
    <n v="29.49"/>
    <n v="0"/>
    <n v="9.99"/>
    <x v="1"/>
    <x v="3"/>
    <s v="Small Business"/>
    <x v="0"/>
    <s v="CUST-1371"/>
    <s v="Webcam HD"/>
    <x v="0"/>
    <n v="13.03"/>
    <n v="29.49"/>
    <n v="29.49"/>
    <n v="0"/>
    <n v="29.49"/>
    <n v="13.03"/>
    <n v="16.46"/>
    <n v="29.49"/>
    <n v="16.46"/>
  </r>
  <r>
    <s v="ORD-001798"/>
    <x v="354"/>
    <s v="SKU-0033"/>
    <n v="2"/>
    <n v="72.08"/>
    <n v="0.05"/>
    <n v="0"/>
    <x v="1"/>
    <x v="4"/>
    <s v="Corporate"/>
    <x v="0"/>
    <s v="CUST-1350"/>
    <s v="Training Cone Set"/>
    <x v="3"/>
    <n v="45"/>
    <n v="72.08"/>
    <n v="144.16"/>
    <n v="7.2080000000000002"/>
    <n v="136.952"/>
    <n v="90"/>
    <n v="46.951999999999998"/>
    <n v="136.952"/>
    <n v="46.951999999999998"/>
  </r>
  <r>
    <s v="ORD-001887"/>
    <x v="354"/>
    <s v="SKU-0035"/>
    <n v="2"/>
    <n v="26.35"/>
    <n v="0.1"/>
    <n v="4.99"/>
    <x v="1"/>
    <x v="2"/>
    <s v="Consumer"/>
    <x v="0"/>
    <s v="CUST-1575"/>
    <s v="Massage Ball"/>
    <x v="3"/>
    <n v="13.28"/>
    <n v="26.35"/>
    <n v="52.7"/>
    <n v="5.2700000000000005"/>
    <n v="47.43"/>
    <n v="26.56"/>
    <n v="20.87"/>
    <n v="47.43"/>
    <n v="20.87"/>
  </r>
  <r>
    <s v="ORD-002231"/>
    <x v="354"/>
    <s v="SKU-0056"/>
    <n v="1"/>
    <n v="77.760000000000005"/>
    <n v="0.15"/>
    <n v="6.99"/>
    <x v="0"/>
    <x v="2"/>
    <s v="Small Business"/>
    <x v="1"/>
    <s v="CUST-1233"/>
    <s v="Keychain Set"/>
    <x v="2"/>
    <n v="44.67"/>
    <n v="77.760000000000005"/>
    <n v="77.760000000000005"/>
    <n v="11.664"/>
    <n v="66.096000000000004"/>
    <n v="44.67"/>
    <n v="21.426000000000002"/>
    <n v="0"/>
    <n v="0"/>
  </r>
  <r>
    <s v="ORD-000274"/>
    <x v="355"/>
    <s v="SKU-0002"/>
    <n v="3"/>
    <n v="73.180000000000007"/>
    <n v="0.1"/>
    <n v="0"/>
    <x v="1"/>
    <x v="1"/>
    <s v="Small Business"/>
    <x v="0"/>
    <s v="CUST-1028"/>
    <s v="Insulated Water Bottle"/>
    <x v="1"/>
    <n v="37"/>
    <n v="73.180000000000007"/>
    <n v="219.54000000000002"/>
    <n v="21.954000000000004"/>
    <n v="197.58600000000001"/>
    <n v="111"/>
    <n v="86.586000000000013"/>
    <n v="197.58600000000001"/>
    <n v="86.586000000000013"/>
  </r>
  <r>
    <s v="ORD-000449"/>
    <x v="355"/>
    <s v="SKU-0008"/>
    <n v="2"/>
    <n v="30.29"/>
    <n v="0.05"/>
    <n v="0"/>
    <x v="2"/>
    <x v="4"/>
    <s v="Corporate"/>
    <x v="0"/>
    <s v="CUST-1004"/>
    <s v="LED Desk Lamp"/>
    <x v="1"/>
    <n v="13.1"/>
    <n v="30.29"/>
    <n v="60.58"/>
    <n v="3.0289999999999999"/>
    <n v="57.551000000000002"/>
    <n v="26.2"/>
    <n v="31.351000000000003"/>
    <n v="57.551000000000002"/>
    <n v="31.351000000000003"/>
  </r>
  <r>
    <s v="ORD-000527"/>
    <x v="355"/>
    <s v="SKU-0033"/>
    <n v="1"/>
    <n v="72.08"/>
    <n v="0"/>
    <n v="0"/>
    <x v="0"/>
    <x v="1"/>
    <s v="Consumer"/>
    <x v="0"/>
    <s v="CUST-1461"/>
    <s v="Training Cone Set"/>
    <x v="3"/>
    <n v="45"/>
    <n v="72.08"/>
    <n v="72.08"/>
    <n v="0"/>
    <n v="72.08"/>
    <n v="45"/>
    <n v="27.08"/>
    <n v="72.08"/>
    <n v="27.08"/>
  </r>
  <r>
    <s v="ORD-000631"/>
    <x v="355"/>
    <s v="SKU-0011"/>
    <n v="2"/>
    <n v="49.34"/>
    <n v="0"/>
    <n v="4.99"/>
    <x v="1"/>
    <x v="0"/>
    <s v="Corporate"/>
    <x v="0"/>
    <s v="CUST-1155"/>
    <s v="French Press"/>
    <x v="1"/>
    <n v="24.06"/>
    <n v="49.34"/>
    <n v="98.68"/>
    <n v="0"/>
    <n v="98.68"/>
    <n v="48.12"/>
    <n v="50.560000000000009"/>
    <n v="98.68"/>
    <n v="50.560000000000009"/>
  </r>
  <r>
    <s v="ORD-000646"/>
    <x v="355"/>
    <s v="SKU-0015"/>
    <n v="3"/>
    <n v="26.72"/>
    <n v="0"/>
    <n v="0"/>
    <x v="1"/>
    <x v="2"/>
    <s v="Small Business"/>
    <x v="0"/>
    <s v="CUST-1508"/>
    <s v="Bluetooth Speaker"/>
    <x v="0"/>
    <n v="14.4"/>
    <n v="26.72"/>
    <n v="80.16"/>
    <n v="0"/>
    <n v="80.16"/>
    <n v="43.2"/>
    <n v="36.959999999999994"/>
    <n v="80.16"/>
    <n v="36.959999999999994"/>
  </r>
  <r>
    <s v="ORD-001298"/>
    <x v="355"/>
    <s v="SKU-0007"/>
    <n v="2"/>
    <n v="12.76"/>
    <n v="0.2"/>
    <n v="0"/>
    <x v="0"/>
    <x v="1"/>
    <s v="Corporate"/>
    <x v="0"/>
    <s v="CUST-1476"/>
    <s v="Cotton Bath Towels"/>
    <x v="1"/>
    <n v="7.24"/>
    <n v="12.76"/>
    <n v="25.52"/>
    <n v="5.1040000000000001"/>
    <n v="20.416"/>
    <n v="14.48"/>
    <n v="5.9359999999999999"/>
    <n v="20.416"/>
    <n v="5.9359999999999999"/>
  </r>
  <r>
    <s v="ORD-001466"/>
    <x v="355"/>
    <s v="SKU-0030"/>
    <n v="2"/>
    <n v="44.98"/>
    <n v="0.15"/>
    <n v="9.99"/>
    <x v="1"/>
    <x v="2"/>
    <s v="Corporate"/>
    <x v="0"/>
    <s v="CUST-1269"/>
    <s v="Workout Gloves"/>
    <x v="3"/>
    <n v="23.48"/>
    <n v="44.98"/>
    <n v="89.96"/>
    <n v="13.493999999999998"/>
    <n v="76.465999999999994"/>
    <n v="46.96"/>
    <n v="29.505999999999993"/>
    <n v="76.465999999999994"/>
    <n v="29.505999999999993"/>
  </r>
  <r>
    <s v="ORD-001634"/>
    <x v="355"/>
    <s v="SKU-0043"/>
    <n v="1"/>
    <n v="39.21"/>
    <n v="0"/>
    <n v="0"/>
    <x v="1"/>
    <x v="1"/>
    <s v="Small Business"/>
    <x v="0"/>
    <s v="CUST-1118"/>
    <s v="Ergonomic Wrist Rest"/>
    <x v="4"/>
    <n v="19.66"/>
    <n v="39.21"/>
    <n v="39.21"/>
    <n v="0"/>
    <n v="39.21"/>
    <n v="19.66"/>
    <n v="19.55"/>
    <n v="39.21"/>
    <n v="19.55"/>
  </r>
  <r>
    <s v="ORD-001806"/>
    <x v="355"/>
    <s v="SKU-0015"/>
    <n v="6"/>
    <n v="26.72"/>
    <n v="0.1"/>
    <n v="0"/>
    <x v="1"/>
    <x v="0"/>
    <s v="Corporate"/>
    <x v="0"/>
    <s v="CUST-1226"/>
    <s v="Bluetooth Speaker"/>
    <x v="0"/>
    <n v="14.4"/>
    <n v="26.72"/>
    <n v="160.32"/>
    <n v="16.032"/>
    <n v="144.28799999999998"/>
    <n v="86.4"/>
    <n v="57.887999999999977"/>
    <n v="144.28799999999998"/>
    <n v="57.887999999999977"/>
  </r>
  <r>
    <s v="ORD-002197"/>
    <x v="355"/>
    <s v="SKU-0030"/>
    <n v="2"/>
    <n v="44.98"/>
    <n v="0"/>
    <n v="0"/>
    <x v="0"/>
    <x v="2"/>
    <s v="Corporate"/>
    <x v="0"/>
    <s v="CUST-1350"/>
    <s v="Workout Gloves"/>
    <x v="3"/>
    <n v="23.48"/>
    <n v="44.98"/>
    <n v="89.96"/>
    <n v="0"/>
    <n v="89.96"/>
    <n v="46.96"/>
    <n v="42.999999999999993"/>
    <n v="89.96"/>
    <n v="42.999999999999993"/>
  </r>
  <r>
    <s v="ORD-000067"/>
    <x v="356"/>
    <s v="SKU-0031"/>
    <n v="5"/>
    <n v="74.72"/>
    <n v="0"/>
    <n v="0"/>
    <x v="2"/>
    <x v="2"/>
    <s v="Corporate"/>
    <x v="0"/>
    <s v="CUST-1482"/>
    <s v="Fitness Tracker Strap"/>
    <x v="3"/>
    <n v="36.28"/>
    <n v="74.72"/>
    <n v="373.6"/>
    <n v="0"/>
    <n v="373.6"/>
    <n v="181.4"/>
    <n v="192.20000000000002"/>
    <n v="373.6"/>
    <n v="192.20000000000002"/>
  </r>
  <r>
    <s v="ORD-000105"/>
    <x v="356"/>
    <s v="SKU-0048"/>
    <n v="4"/>
    <n v="12.2"/>
    <n v="0.05"/>
    <n v="0"/>
    <x v="1"/>
    <x v="3"/>
    <s v="Consumer"/>
    <x v="0"/>
    <s v="CUST-1495"/>
    <s v="Index Card Pack"/>
    <x v="4"/>
    <n v="7.14"/>
    <n v="12.2"/>
    <n v="48.8"/>
    <n v="2.44"/>
    <n v="46.36"/>
    <n v="28.56"/>
    <n v="17.8"/>
    <n v="46.36"/>
    <n v="17.8"/>
  </r>
  <r>
    <s v="ORD-000339"/>
    <x v="356"/>
    <s v="SKU-0039"/>
    <n v="1"/>
    <n v="12.74"/>
    <n v="0"/>
    <n v="0"/>
    <x v="2"/>
    <x v="3"/>
    <s v="Small Business"/>
    <x v="0"/>
    <s v="CUST-1294"/>
    <s v="Desk Organizer"/>
    <x v="4"/>
    <n v="5.81"/>
    <n v="12.74"/>
    <n v="12.74"/>
    <n v="0"/>
    <n v="12.74"/>
    <n v="5.81"/>
    <n v="6.9300000000000006"/>
    <n v="12.74"/>
    <n v="6.9300000000000006"/>
  </r>
  <r>
    <s v="ORD-000358"/>
    <x v="357"/>
    <s v="SKU-0026"/>
    <n v="4"/>
    <n v="41.81"/>
    <n v="0"/>
    <n v="0"/>
    <x v="2"/>
    <x v="3"/>
    <s v="Corporate"/>
    <x v="0"/>
    <s v="CUST-1136"/>
    <s v="Resistance Band Kit"/>
    <x v="3"/>
    <n v="22.64"/>
    <n v="41.81"/>
    <n v="167.24"/>
    <n v="0"/>
    <n v="167.24"/>
    <n v="90.56"/>
    <n v="76.680000000000007"/>
    <n v="167.24"/>
    <n v="76.680000000000007"/>
  </r>
  <r>
    <s v="ORD-001414"/>
    <x v="357"/>
    <s v="SKU-0050"/>
    <n v="1"/>
    <n v="39.19"/>
    <n v="0"/>
    <n v="9.99"/>
    <x v="1"/>
    <x v="1"/>
    <s v="Small Business"/>
    <x v="0"/>
    <s v="CUST-1372"/>
    <s v="Travel Backpack"/>
    <x v="2"/>
    <n v="18.54"/>
    <n v="39.19"/>
    <n v="39.19"/>
    <n v="0"/>
    <n v="39.19"/>
    <n v="18.54"/>
    <n v="20.65"/>
    <n v="39.19"/>
    <n v="20.65"/>
  </r>
  <r>
    <s v="ORD-001956"/>
    <x v="357"/>
    <s v="SKU-0045"/>
    <n v="4"/>
    <n v="24.86"/>
    <n v="0.05"/>
    <n v="9.99"/>
    <x v="2"/>
    <x v="1"/>
    <s v="Corporate"/>
    <x v="0"/>
    <s v="CUST-1212"/>
    <s v="Sticky Note Bundle"/>
    <x v="4"/>
    <n v="16.329999999999998"/>
    <n v="24.86"/>
    <n v="99.44"/>
    <n v="4.9720000000000004"/>
    <n v="94.468000000000004"/>
    <n v="65.319999999999993"/>
    <n v="29.14800000000001"/>
    <n v="94.468000000000004"/>
    <n v="29.14800000000001"/>
  </r>
  <r>
    <s v="ORD-002159"/>
    <x v="357"/>
    <s v="SKU-0056"/>
    <n v="1"/>
    <n v="77.760000000000005"/>
    <n v="0"/>
    <n v="0"/>
    <x v="0"/>
    <x v="3"/>
    <s v="Small Business"/>
    <x v="0"/>
    <s v="CUST-1130"/>
    <s v="Keychain Set"/>
    <x v="2"/>
    <n v="44.67"/>
    <n v="77.760000000000005"/>
    <n v="77.760000000000005"/>
    <n v="0"/>
    <n v="77.760000000000005"/>
    <n v="44.67"/>
    <n v="33.090000000000003"/>
    <n v="77.760000000000005"/>
    <n v="33.090000000000003"/>
  </r>
  <r>
    <s v="ORD-002261"/>
    <x v="357"/>
    <s v="SKU-0039"/>
    <n v="4"/>
    <n v="12.74"/>
    <n v="0.15"/>
    <n v="4.99"/>
    <x v="2"/>
    <x v="2"/>
    <s v="Consumer"/>
    <x v="0"/>
    <s v="CUST-1140"/>
    <s v="Desk Organizer"/>
    <x v="4"/>
    <n v="5.81"/>
    <n v="12.74"/>
    <n v="50.96"/>
    <n v="7.6440000000000001"/>
    <n v="43.316000000000003"/>
    <n v="23.24"/>
    <n v="20.076000000000004"/>
    <n v="43.316000000000003"/>
    <n v="20.076000000000004"/>
  </r>
  <r>
    <s v="ORD-002300"/>
    <x v="357"/>
    <s v="SKU-0044"/>
    <n v="2"/>
    <n v="63.29"/>
    <n v="0.05"/>
    <n v="6.99"/>
    <x v="2"/>
    <x v="1"/>
    <s v="Consumer"/>
    <x v="0"/>
    <s v="CUST-1461"/>
    <s v="Monitor Riser"/>
    <x v="4"/>
    <n v="41.46"/>
    <n v="63.29"/>
    <n v="126.58"/>
    <n v="6.3290000000000006"/>
    <n v="120.251"/>
    <n v="82.92"/>
    <n v="37.331000000000003"/>
    <n v="120.251"/>
    <n v="37.331000000000003"/>
  </r>
  <r>
    <s v="ORD-002408"/>
    <x v="357"/>
    <s v="SKU-0001"/>
    <n v="1"/>
    <n v="31.13"/>
    <n v="0"/>
    <n v="0"/>
    <x v="2"/>
    <x v="0"/>
    <s v="Consumer"/>
    <x v="0"/>
    <s v="CUST-1120"/>
    <s v="Ceramic Dinnerware Set"/>
    <x v="1"/>
    <n v="13.79"/>
    <n v="31.13"/>
    <n v="31.13"/>
    <n v="0"/>
    <n v="31.13"/>
    <n v="13.79"/>
    <n v="17.34"/>
    <n v="31.13"/>
    <n v="17.34"/>
  </r>
  <r>
    <s v="ORD-000360"/>
    <x v="358"/>
    <s v="SKU-0011"/>
    <n v="1"/>
    <n v="49.34"/>
    <n v="0"/>
    <n v="4.99"/>
    <x v="1"/>
    <x v="3"/>
    <s v="Small Business"/>
    <x v="0"/>
    <s v="CUST-1262"/>
    <s v="French Press"/>
    <x v="1"/>
    <n v="24.06"/>
    <n v="49.34"/>
    <n v="49.34"/>
    <n v="0"/>
    <n v="49.34"/>
    <n v="24.06"/>
    <n v="25.280000000000005"/>
    <n v="49.34"/>
    <n v="25.280000000000005"/>
  </r>
  <r>
    <s v="ORD-000459"/>
    <x v="358"/>
    <s v="SKU-0008"/>
    <n v="1"/>
    <n v="30.29"/>
    <n v="0.05"/>
    <n v="9.99"/>
    <x v="0"/>
    <x v="4"/>
    <s v="Small Business"/>
    <x v="0"/>
    <s v="CUST-1031"/>
    <s v="LED Desk Lamp"/>
    <x v="1"/>
    <n v="13.1"/>
    <n v="30.29"/>
    <n v="30.29"/>
    <n v="1.5145"/>
    <n v="28.775500000000001"/>
    <n v="13.1"/>
    <n v="15.675500000000001"/>
    <n v="28.775500000000001"/>
    <n v="15.675500000000001"/>
  </r>
  <r>
    <s v="ORD-000697"/>
    <x v="358"/>
    <s v="SKU-0025"/>
    <n v="3"/>
    <n v="30.89"/>
    <n v="0"/>
    <n v="6.99"/>
    <x v="1"/>
    <x v="3"/>
    <s v="Consumer"/>
    <x v="0"/>
    <s v="CUST-1045"/>
    <s v="Yoga Mat"/>
    <x v="3"/>
    <n v="13.41"/>
    <n v="30.89"/>
    <n v="92.67"/>
    <n v="0"/>
    <n v="92.67"/>
    <n v="40.230000000000004"/>
    <n v="52.44"/>
    <n v="92.67"/>
    <n v="52.44"/>
  </r>
  <r>
    <s v="ORD-001031"/>
    <x v="358"/>
    <s v="SKU-0015"/>
    <n v="6"/>
    <n v="26.72"/>
    <n v="0.1"/>
    <n v="0"/>
    <x v="0"/>
    <x v="3"/>
    <s v="Corporate"/>
    <x v="0"/>
    <s v="CUST-1548"/>
    <s v="Bluetooth Speaker"/>
    <x v="0"/>
    <n v="14.4"/>
    <n v="26.72"/>
    <n v="160.32"/>
    <n v="16.032"/>
    <n v="144.28799999999998"/>
    <n v="86.4"/>
    <n v="57.887999999999977"/>
    <n v="144.28799999999998"/>
    <n v="57.887999999999977"/>
  </r>
  <r>
    <s v="ORD-001237"/>
    <x v="358"/>
    <s v="SKU-0039"/>
    <n v="2"/>
    <n v="12.74"/>
    <n v="0"/>
    <n v="9.99"/>
    <x v="2"/>
    <x v="4"/>
    <s v="Consumer"/>
    <x v="0"/>
    <s v="CUST-1158"/>
    <s v="Desk Organizer"/>
    <x v="4"/>
    <n v="5.81"/>
    <n v="12.74"/>
    <n v="25.48"/>
    <n v="0"/>
    <n v="25.48"/>
    <n v="11.62"/>
    <n v="13.860000000000001"/>
    <n v="25.48"/>
    <n v="13.860000000000001"/>
  </r>
  <r>
    <s v="ORD-001946"/>
    <x v="358"/>
    <s v="SKU-0027"/>
    <n v="2"/>
    <n v="33.65"/>
    <n v="0.1"/>
    <n v="9.99"/>
    <x v="2"/>
    <x v="3"/>
    <s v="Small Business"/>
    <x v="0"/>
    <s v="CUST-1245"/>
    <s v="Foam Roller"/>
    <x v="3"/>
    <n v="17.22"/>
    <n v="33.65"/>
    <n v="67.3"/>
    <n v="6.73"/>
    <n v="60.569999999999993"/>
    <n v="34.44"/>
    <n v="26.129999999999995"/>
    <n v="60.569999999999993"/>
    <n v="26.129999999999995"/>
  </r>
  <r>
    <s v="ORD-002435"/>
    <x v="358"/>
    <s v="SKU-0044"/>
    <n v="1"/>
    <n v="63.29"/>
    <n v="0.1"/>
    <n v="9.99"/>
    <x v="1"/>
    <x v="3"/>
    <s v="Consumer"/>
    <x v="0"/>
    <s v="CUST-1204"/>
    <s v="Monitor Riser"/>
    <x v="4"/>
    <n v="41.46"/>
    <n v="63.29"/>
    <n v="63.29"/>
    <n v="6.3290000000000006"/>
    <n v="56.960999999999999"/>
    <n v="41.46"/>
    <n v="15.500999999999998"/>
    <n v="56.960999999999999"/>
    <n v="15.500999999999998"/>
  </r>
  <r>
    <s v="ORD-000313"/>
    <x v="359"/>
    <s v="SKU-0003"/>
    <n v="1"/>
    <n v="11.23"/>
    <n v="0.1"/>
    <n v="0"/>
    <x v="0"/>
    <x v="4"/>
    <s v="Small Business"/>
    <x v="0"/>
    <s v="CUST-1411"/>
    <s v="Nonstick Skillet"/>
    <x v="1"/>
    <n v="6.46"/>
    <n v="11.23"/>
    <n v="11.23"/>
    <n v="1.123"/>
    <n v="10.107000000000001"/>
    <n v="6.46"/>
    <n v="3.6470000000000011"/>
    <n v="10.107000000000001"/>
    <n v="3.6470000000000011"/>
  </r>
  <r>
    <s v="ORD-000442"/>
    <x v="359"/>
    <s v="SKU-0056"/>
    <n v="4"/>
    <n v="77.760000000000005"/>
    <n v="0"/>
    <n v="0"/>
    <x v="2"/>
    <x v="1"/>
    <s v="Consumer"/>
    <x v="0"/>
    <s v="CUST-1112"/>
    <s v="Keychain Set"/>
    <x v="2"/>
    <n v="44.67"/>
    <n v="77.760000000000005"/>
    <n v="311.04000000000002"/>
    <n v="0"/>
    <n v="311.04000000000002"/>
    <n v="178.68"/>
    <n v="132.36000000000001"/>
    <n v="311.04000000000002"/>
    <n v="132.36000000000001"/>
  </r>
  <r>
    <s v="ORD-001013"/>
    <x v="359"/>
    <s v="SKU-0035"/>
    <n v="1"/>
    <n v="26.35"/>
    <n v="0.2"/>
    <n v="4.99"/>
    <x v="2"/>
    <x v="0"/>
    <s v="Corporate"/>
    <x v="0"/>
    <s v="CUST-1182"/>
    <s v="Massage Ball"/>
    <x v="3"/>
    <n v="13.28"/>
    <n v="26.35"/>
    <n v="26.35"/>
    <n v="5.2700000000000005"/>
    <n v="21.080000000000002"/>
    <n v="13.28"/>
    <n v="7.8000000000000025"/>
    <n v="21.080000000000002"/>
    <n v="7.8000000000000025"/>
  </r>
  <r>
    <s v="ORD-001302"/>
    <x v="359"/>
    <s v="SKU-0060"/>
    <n v="2"/>
    <n v="54.93"/>
    <n v="0"/>
    <n v="9.99"/>
    <x v="0"/>
    <x v="1"/>
    <s v="Corporate"/>
    <x v="2"/>
    <s v="CUST-1175"/>
    <s v="Luggage Tag Set"/>
    <x v="2"/>
    <n v="31.07"/>
    <n v="54.93"/>
    <n v="109.86"/>
    <n v="0"/>
    <n v="109.86"/>
    <n v="62.14"/>
    <n v="47.72"/>
    <n v="0"/>
    <n v="0"/>
  </r>
  <r>
    <s v="ORD-001742"/>
    <x v="359"/>
    <s v="SKU-0014"/>
    <n v="2"/>
    <n v="74.41"/>
    <n v="0"/>
    <n v="0"/>
    <x v="0"/>
    <x v="3"/>
    <s v="Consumer"/>
    <x v="0"/>
    <s v="CUST-1362"/>
    <s v="USB-C Charging Cable"/>
    <x v="0"/>
    <n v="33.549999999999997"/>
    <n v="74.41"/>
    <n v="148.82"/>
    <n v="0"/>
    <n v="148.82"/>
    <n v="67.099999999999994"/>
    <n v="81.72"/>
    <n v="148.82"/>
    <n v="81.72"/>
  </r>
  <r>
    <s v="ORD-000214"/>
    <x v="360"/>
    <s v="SKU-0039"/>
    <n v="2"/>
    <n v="12.74"/>
    <n v="0"/>
    <n v="0"/>
    <x v="1"/>
    <x v="0"/>
    <s v="Corporate"/>
    <x v="0"/>
    <s v="CUST-1313"/>
    <s v="Desk Organizer"/>
    <x v="4"/>
    <n v="5.81"/>
    <n v="12.74"/>
    <n v="25.48"/>
    <n v="0"/>
    <n v="25.48"/>
    <n v="11.62"/>
    <n v="13.860000000000001"/>
    <n v="25.48"/>
    <n v="13.860000000000001"/>
  </r>
  <r>
    <s v="ORD-000945"/>
    <x v="360"/>
    <s v="SKU-0013"/>
    <n v="2"/>
    <n v="46.87"/>
    <n v="0.1"/>
    <n v="0"/>
    <x v="2"/>
    <x v="3"/>
    <s v="Small Business"/>
    <x v="0"/>
    <s v="CUST-1563"/>
    <s v="Wireless Earbuds"/>
    <x v="0"/>
    <n v="21.33"/>
    <n v="46.87"/>
    <n v="93.74"/>
    <n v="9.3740000000000006"/>
    <n v="84.366"/>
    <n v="42.66"/>
    <n v="41.706000000000003"/>
    <n v="84.366"/>
    <n v="41.706000000000003"/>
  </r>
  <r>
    <s v="ORD-000955"/>
    <x v="360"/>
    <s v="SKU-0026"/>
    <n v="2"/>
    <n v="41.81"/>
    <n v="0.1"/>
    <n v="6.99"/>
    <x v="1"/>
    <x v="2"/>
    <s v="Small Business"/>
    <x v="0"/>
    <s v="CUST-1547"/>
    <s v="Resistance Band Kit"/>
    <x v="3"/>
    <n v="22.64"/>
    <n v="41.81"/>
    <n v="83.62"/>
    <n v="8.3620000000000001"/>
    <n v="75.25800000000001"/>
    <n v="45.28"/>
    <n v="29.978000000000009"/>
    <n v="75.25800000000001"/>
    <n v="29.978000000000009"/>
  </r>
  <r>
    <s v="ORD-001006"/>
    <x v="360"/>
    <s v="SKU-0010"/>
    <n v="3"/>
    <n v="20.7"/>
    <n v="0.05"/>
    <n v="0"/>
    <x v="2"/>
    <x v="3"/>
    <s v="Consumer"/>
    <x v="0"/>
    <s v="CUST-1408"/>
    <s v="Throw Blanket"/>
    <x v="1"/>
    <n v="8.5299999999999994"/>
    <n v="20.7"/>
    <n v="62.099999999999994"/>
    <n v="3.105"/>
    <n v="58.994999999999997"/>
    <n v="25.589999999999996"/>
    <n v="33.405000000000001"/>
    <n v="58.994999999999997"/>
    <n v="33.405000000000001"/>
  </r>
  <r>
    <s v="ORD-001140"/>
    <x v="360"/>
    <s v="SKU-0001"/>
    <n v="3"/>
    <n v="31.13"/>
    <n v="0.05"/>
    <n v="0"/>
    <x v="0"/>
    <x v="4"/>
    <s v="Small Business"/>
    <x v="0"/>
    <s v="CUST-1307"/>
    <s v="Ceramic Dinnerware Set"/>
    <x v="1"/>
    <n v="13.79"/>
    <n v="31.13"/>
    <n v="93.39"/>
    <n v="4.6695000000000002"/>
    <n v="88.720500000000001"/>
    <n v="41.37"/>
    <n v="47.350500000000004"/>
    <n v="88.720500000000001"/>
    <n v="47.350500000000004"/>
  </r>
  <r>
    <s v="ORD-001870"/>
    <x v="360"/>
    <s v="SKU-0010"/>
    <n v="2"/>
    <n v="20.7"/>
    <n v="0"/>
    <n v="4.99"/>
    <x v="0"/>
    <x v="2"/>
    <s v="Consumer"/>
    <x v="0"/>
    <s v="CUST-1203"/>
    <s v="Throw Blanket"/>
    <x v="1"/>
    <n v="8.5299999999999994"/>
    <n v="20.7"/>
    <n v="41.4"/>
    <n v="0"/>
    <n v="41.4"/>
    <n v="17.059999999999999"/>
    <n v="24.34"/>
    <n v="41.4"/>
    <n v="24.34"/>
  </r>
  <r>
    <s v="ORD-001871"/>
    <x v="360"/>
    <s v="SKU-0051"/>
    <n v="3"/>
    <n v="50.46"/>
    <n v="0.1"/>
    <n v="0"/>
    <x v="0"/>
    <x v="0"/>
    <s v="Consumer"/>
    <x v="0"/>
    <s v="CUST-1094"/>
    <s v="Compact Umbrella"/>
    <x v="2"/>
    <n v="23.03"/>
    <n v="50.46"/>
    <n v="151.38"/>
    <n v="15.138"/>
    <n v="136.24199999999999"/>
    <n v="69.09"/>
    <n v="67.151999999999987"/>
    <n v="136.24199999999999"/>
    <n v="67.151999999999987"/>
  </r>
  <r>
    <s v="ORD-002341"/>
    <x v="360"/>
    <s v="SKU-0006"/>
    <n v="1"/>
    <n v="47.77"/>
    <n v="0"/>
    <n v="0"/>
    <x v="1"/>
    <x v="3"/>
    <s v="Corporate"/>
    <x v="0"/>
    <s v="CUST-1259"/>
    <s v="Kitchen Scale"/>
    <x v="1"/>
    <n v="21.34"/>
    <n v="47.77"/>
    <n v="47.77"/>
    <n v="0"/>
    <n v="47.77"/>
    <n v="21.34"/>
    <n v="26.430000000000003"/>
    <n v="47.77"/>
    <n v="26.430000000000003"/>
  </r>
  <r>
    <s v="ORD-002373"/>
    <x v="360"/>
    <s v="SKU-0003"/>
    <n v="2"/>
    <n v="11.23"/>
    <n v="0"/>
    <n v="4.99"/>
    <x v="0"/>
    <x v="4"/>
    <s v="Corporate"/>
    <x v="0"/>
    <s v="CUST-1009"/>
    <s v="Nonstick Skillet"/>
    <x v="1"/>
    <n v="6.46"/>
    <n v="11.23"/>
    <n v="22.46"/>
    <n v="0"/>
    <n v="22.46"/>
    <n v="12.92"/>
    <n v="9.5400000000000009"/>
    <n v="22.46"/>
    <n v="9.5400000000000009"/>
  </r>
  <r>
    <s v="ORD-000049"/>
    <x v="361"/>
    <s v="SKU-0035"/>
    <n v="5"/>
    <n v="26.35"/>
    <n v="0"/>
    <n v="0"/>
    <x v="0"/>
    <x v="3"/>
    <s v="Small Business"/>
    <x v="0"/>
    <s v="CUST-1191"/>
    <s v="Massage Ball"/>
    <x v="3"/>
    <n v="13.28"/>
    <n v="26.35"/>
    <n v="131.75"/>
    <n v="0"/>
    <n v="131.75"/>
    <n v="66.399999999999991"/>
    <n v="65.350000000000009"/>
    <n v="131.75"/>
    <n v="65.350000000000009"/>
  </r>
  <r>
    <s v="ORD-000141"/>
    <x v="361"/>
    <s v="SKU-0052"/>
    <n v="2"/>
    <n v="33.19"/>
    <n v="0.1"/>
    <n v="0"/>
    <x v="2"/>
    <x v="4"/>
    <s v="Consumer"/>
    <x v="0"/>
    <s v="CUST-1037"/>
    <s v="Sunglasses"/>
    <x v="2"/>
    <n v="18.73"/>
    <n v="33.19"/>
    <n v="66.38"/>
    <n v="6.6379999999999999"/>
    <n v="59.741999999999997"/>
    <n v="37.46"/>
    <n v="22.281999999999996"/>
    <n v="59.741999999999997"/>
    <n v="22.281999999999996"/>
  </r>
  <r>
    <s v="ORD-000725"/>
    <x v="361"/>
    <s v="SKU-0036"/>
    <n v="1"/>
    <n v="56"/>
    <n v="0"/>
    <n v="0"/>
    <x v="0"/>
    <x v="3"/>
    <s v="Consumer"/>
    <x v="0"/>
    <s v="CUST-1188"/>
    <s v="Stretching Strap"/>
    <x v="3"/>
    <n v="37.14"/>
    <n v="56"/>
    <n v="56"/>
    <n v="0"/>
    <n v="56"/>
    <n v="37.14"/>
    <n v="18.86"/>
    <n v="56"/>
    <n v="18.86"/>
  </r>
  <r>
    <s v="ORD-000920"/>
    <x v="361"/>
    <s v="SKU-0023"/>
    <n v="1"/>
    <n v="48.12"/>
    <n v="0"/>
    <n v="6.99"/>
    <x v="2"/>
    <x v="3"/>
    <s v="Consumer"/>
    <x v="0"/>
    <s v="CUST-1209"/>
    <s v="Mini Projector"/>
    <x v="0"/>
    <n v="23.26"/>
    <n v="48.12"/>
    <n v="48.12"/>
    <n v="0"/>
    <n v="48.12"/>
    <n v="23.26"/>
    <n v="24.859999999999996"/>
    <n v="48.12"/>
    <n v="24.859999999999996"/>
  </r>
  <r>
    <s v="ORD-001167"/>
    <x v="361"/>
    <s v="SKU-0008"/>
    <n v="3"/>
    <n v="30.29"/>
    <n v="0.1"/>
    <n v="4.99"/>
    <x v="1"/>
    <x v="4"/>
    <s v="Consumer"/>
    <x v="0"/>
    <s v="CUST-1505"/>
    <s v="LED Desk Lamp"/>
    <x v="1"/>
    <n v="13.1"/>
    <n v="30.29"/>
    <n v="90.87"/>
    <n v="9.0870000000000015"/>
    <n v="81.783000000000001"/>
    <n v="39.299999999999997"/>
    <n v="42.483000000000004"/>
    <n v="81.783000000000001"/>
    <n v="42.483000000000004"/>
  </r>
  <r>
    <s v="ORD-001842"/>
    <x v="361"/>
    <s v="SKU-0045"/>
    <n v="1"/>
    <n v="24.86"/>
    <n v="0"/>
    <n v="0"/>
    <x v="2"/>
    <x v="4"/>
    <s v="Consumer"/>
    <x v="0"/>
    <s v="CUST-1264"/>
    <s v="Sticky Note Bundle"/>
    <x v="4"/>
    <n v="16.329999999999998"/>
    <n v="24.86"/>
    <n v="24.86"/>
    <n v="0"/>
    <n v="24.86"/>
    <n v="16.329999999999998"/>
    <n v="8.5300000000000011"/>
    <n v="24.86"/>
    <n v="8.5300000000000011"/>
  </r>
  <r>
    <s v="ORD-001947"/>
    <x v="361"/>
    <s v="SKU-0052"/>
    <n v="1"/>
    <n v="33.19"/>
    <n v="0"/>
    <n v="6.99"/>
    <x v="0"/>
    <x v="1"/>
    <s v="Consumer"/>
    <x v="0"/>
    <s v="CUST-1320"/>
    <s v="Sunglasses"/>
    <x v="2"/>
    <n v="18.73"/>
    <n v="33.19"/>
    <n v="33.19"/>
    <n v="0"/>
    <n v="33.19"/>
    <n v="18.73"/>
    <n v="14.459999999999997"/>
    <n v="33.19"/>
    <n v="14.459999999999997"/>
  </r>
  <r>
    <s v="ORD-002248"/>
    <x v="361"/>
    <s v="SKU-0011"/>
    <n v="1"/>
    <n v="49.34"/>
    <n v="0.05"/>
    <n v="4.99"/>
    <x v="0"/>
    <x v="3"/>
    <s v="Corporate"/>
    <x v="0"/>
    <s v="CUST-1457"/>
    <s v="French Press"/>
    <x v="1"/>
    <n v="24.06"/>
    <n v="49.34"/>
    <n v="49.34"/>
    <n v="2.4670000000000005"/>
    <n v="46.873000000000005"/>
    <n v="24.06"/>
    <n v="22.813000000000006"/>
    <n v="46.873000000000005"/>
    <n v="22.813000000000006"/>
  </r>
  <r>
    <s v="ORD-002268"/>
    <x v="361"/>
    <s v="SKU-0019"/>
    <n v="2"/>
    <n v="29.49"/>
    <n v="0"/>
    <n v="9.99"/>
    <x v="1"/>
    <x v="3"/>
    <s v="Small Business"/>
    <x v="0"/>
    <s v="CUST-1440"/>
    <s v="Webcam HD"/>
    <x v="0"/>
    <n v="13.03"/>
    <n v="29.49"/>
    <n v="58.98"/>
    <n v="0"/>
    <n v="58.98"/>
    <n v="26.06"/>
    <n v="32.92"/>
    <n v="58.98"/>
    <n v="32.92"/>
  </r>
  <r>
    <s v="ORD-000029"/>
    <x v="362"/>
    <s v="SKU-0029"/>
    <n v="2"/>
    <n v="79.47"/>
    <n v="0"/>
    <n v="0"/>
    <x v="0"/>
    <x v="3"/>
    <s v="Corporate"/>
    <x v="0"/>
    <s v="CUST-1043"/>
    <s v="Adjustable Dumbbell"/>
    <x v="3"/>
    <n v="38"/>
    <n v="79.47"/>
    <n v="158.94"/>
    <n v="0"/>
    <n v="158.94"/>
    <n v="76"/>
    <n v="82.94"/>
    <n v="158.94"/>
    <n v="82.94"/>
  </r>
  <r>
    <s v="ORD-000111"/>
    <x v="362"/>
    <s v="SKU-0025"/>
    <n v="2"/>
    <n v="30.89"/>
    <n v="0"/>
    <n v="6.99"/>
    <x v="1"/>
    <x v="0"/>
    <s v="Small Business"/>
    <x v="0"/>
    <s v="CUST-1544"/>
    <s v="Yoga Mat"/>
    <x v="3"/>
    <n v="13.41"/>
    <n v="30.89"/>
    <n v="61.78"/>
    <n v="0"/>
    <n v="61.78"/>
    <n v="26.82"/>
    <n v="34.96"/>
    <n v="61.78"/>
    <n v="34.96"/>
  </r>
  <r>
    <s v="ORD-000621"/>
    <x v="362"/>
    <s v="SKU-0054"/>
    <n v="3"/>
    <n v="72.45"/>
    <n v="0"/>
    <n v="6.99"/>
    <x v="0"/>
    <x v="1"/>
    <s v="Small Business"/>
    <x v="1"/>
    <s v="CUST-1267"/>
    <s v="Travel Organizer"/>
    <x v="2"/>
    <n v="30.61"/>
    <n v="72.45"/>
    <n v="217.35000000000002"/>
    <n v="0"/>
    <n v="217.35000000000002"/>
    <n v="91.83"/>
    <n v="125.52000000000002"/>
    <n v="0"/>
    <n v="0"/>
  </r>
  <r>
    <s v="ORD-000670"/>
    <x v="362"/>
    <s v="SKU-0054"/>
    <n v="1"/>
    <n v="72.45"/>
    <n v="0.1"/>
    <n v="6.99"/>
    <x v="1"/>
    <x v="1"/>
    <s v="Small Business"/>
    <x v="0"/>
    <s v="CUST-1156"/>
    <s v="Travel Organizer"/>
    <x v="2"/>
    <n v="30.61"/>
    <n v="72.45"/>
    <n v="72.45"/>
    <n v="7.245000000000001"/>
    <n v="65.204999999999998"/>
    <n v="30.61"/>
    <n v="34.594999999999999"/>
    <n v="65.204999999999998"/>
    <n v="34.594999999999999"/>
  </r>
  <r>
    <s v="ORD-000702"/>
    <x v="362"/>
    <s v="SKU-0029"/>
    <n v="2"/>
    <n v="79.47"/>
    <n v="0"/>
    <n v="6.99"/>
    <x v="1"/>
    <x v="0"/>
    <s v="Consumer"/>
    <x v="0"/>
    <s v="CUST-1276"/>
    <s v="Adjustable Dumbbell"/>
    <x v="3"/>
    <n v="38"/>
    <n v="79.47"/>
    <n v="158.94"/>
    <n v="0"/>
    <n v="158.94"/>
    <n v="76"/>
    <n v="82.94"/>
    <n v="158.94"/>
    <n v="82.94"/>
  </r>
  <r>
    <s v="ORD-001726"/>
    <x v="362"/>
    <s v="SKU-0003"/>
    <n v="3"/>
    <n v="11.23"/>
    <n v="0.15"/>
    <n v="0"/>
    <x v="0"/>
    <x v="3"/>
    <s v="Small Business"/>
    <x v="0"/>
    <s v="CUST-1290"/>
    <s v="Nonstick Skillet"/>
    <x v="1"/>
    <n v="6.46"/>
    <n v="11.23"/>
    <n v="33.69"/>
    <n v="5.0534999999999997"/>
    <n v="28.636499999999998"/>
    <n v="19.38"/>
    <n v="9.2564999999999991"/>
    <n v="28.636499999999998"/>
    <n v="9.2564999999999991"/>
  </r>
  <r>
    <s v="ORD-001851"/>
    <x v="362"/>
    <s v="SKU-0014"/>
    <n v="2"/>
    <n v="74.41"/>
    <n v="0"/>
    <n v="4.99"/>
    <x v="2"/>
    <x v="4"/>
    <s v="Corporate"/>
    <x v="0"/>
    <s v="CUST-1531"/>
    <s v="USB-C Charging Cable"/>
    <x v="0"/>
    <n v="33.549999999999997"/>
    <n v="74.41"/>
    <n v="148.82"/>
    <n v="0"/>
    <n v="148.82"/>
    <n v="67.099999999999994"/>
    <n v="81.72"/>
    <n v="148.82"/>
    <n v="81.72"/>
  </r>
  <r>
    <s v="ORD-002415"/>
    <x v="362"/>
    <s v="SKU-0040"/>
    <n v="1"/>
    <n v="30.05"/>
    <n v="0.05"/>
    <n v="6.99"/>
    <x v="2"/>
    <x v="4"/>
    <s v="Corporate"/>
    <x v="0"/>
    <s v="CUST-1134"/>
    <s v="Laptop Sleeve"/>
    <x v="4"/>
    <n v="17.329999999999998"/>
    <n v="30.05"/>
    <n v="30.05"/>
    <n v="1.5025000000000002"/>
    <n v="28.547499999999999"/>
    <n v="17.329999999999998"/>
    <n v="11.217500000000001"/>
    <n v="28.547499999999999"/>
    <n v="11.217500000000001"/>
  </r>
  <r>
    <s v="ORD-000418"/>
    <x v="363"/>
    <s v="SKU-0040"/>
    <n v="1"/>
    <n v="30.05"/>
    <n v="0"/>
    <n v="6.99"/>
    <x v="2"/>
    <x v="0"/>
    <s v="Corporate"/>
    <x v="0"/>
    <s v="CUST-1182"/>
    <s v="Laptop Sleeve"/>
    <x v="4"/>
    <n v="17.329999999999998"/>
    <n v="30.05"/>
    <n v="30.05"/>
    <n v="0"/>
    <n v="30.05"/>
    <n v="17.329999999999998"/>
    <n v="12.720000000000002"/>
    <n v="30.05"/>
    <n v="12.720000000000002"/>
  </r>
  <r>
    <s v="ORD-000739"/>
    <x v="363"/>
    <s v="SKU-0030"/>
    <n v="1"/>
    <n v="44.98"/>
    <n v="0.05"/>
    <n v="9.99"/>
    <x v="2"/>
    <x v="3"/>
    <s v="Corporate"/>
    <x v="0"/>
    <s v="CUST-1182"/>
    <s v="Workout Gloves"/>
    <x v="3"/>
    <n v="23.48"/>
    <n v="44.98"/>
    <n v="44.98"/>
    <n v="2.2490000000000001"/>
    <n v="42.730999999999995"/>
    <n v="23.48"/>
    <n v="19.250999999999994"/>
    <n v="42.730999999999995"/>
    <n v="19.250999999999994"/>
  </r>
  <r>
    <s v="ORD-001394"/>
    <x v="363"/>
    <s v="SKU-0057"/>
    <n v="1"/>
    <n v="60.42"/>
    <n v="0"/>
    <n v="6.99"/>
    <x v="2"/>
    <x v="4"/>
    <s v="Small Business"/>
    <x v="1"/>
    <s v="CUST-1299"/>
    <s v="Crossbody Bag"/>
    <x v="2"/>
    <n v="25.69"/>
    <n v="60.42"/>
    <n v="60.42"/>
    <n v="0"/>
    <n v="60.42"/>
    <n v="25.69"/>
    <n v="34.730000000000004"/>
    <n v="0"/>
    <n v="0"/>
  </r>
  <r>
    <s v="ORD-001551"/>
    <x v="363"/>
    <s v="SKU-0044"/>
    <n v="8"/>
    <n v="63.29"/>
    <n v="0.1"/>
    <n v="0"/>
    <x v="1"/>
    <x v="0"/>
    <s v="Small Business"/>
    <x v="0"/>
    <s v="CUST-1094"/>
    <s v="Monitor Riser"/>
    <x v="4"/>
    <n v="41.46"/>
    <n v="63.29"/>
    <n v="506.32"/>
    <n v="50.632000000000005"/>
    <n v="455.68799999999999"/>
    <n v="331.68"/>
    <n v="124.00799999999998"/>
    <n v="455.68799999999999"/>
    <n v="124.00799999999998"/>
  </r>
  <r>
    <s v="ORD-002427"/>
    <x v="363"/>
    <s v="SKU-0058"/>
    <n v="5"/>
    <n v="11.57"/>
    <n v="0"/>
    <n v="0"/>
    <x v="1"/>
    <x v="1"/>
    <s v="Corporate"/>
    <x v="0"/>
    <s v="CUST-1434"/>
    <s v="Card Wallet"/>
    <x v="2"/>
    <n v="6.42"/>
    <n v="11.57"/>
    <n v="57.85"/>
    <n v="0"/>
    <n v="57.85"/>
    <n v="32.1"/>
    <n v="25.75"/>
    <n v="57.85"/>
    <n v="25.75"/>
  </r>
  <r>
    <s v="ORD-000691"/>
    <x v="364"/>
    <s v="SKU-0039"/>
    <n v="4"/>
    <n v="12.74"/>
    <n v="0.2"/>
    <n v="0"/>
    <x v="1"/>
    <x v="3"/>
    <s v="Consumer"/>
    <x v="0"/>
    <s v="CUST-1549"/>
    <s v="Desk Organizer"/>
    <x v="4"/>
    <n v="5.81"/>
    <n v="12.74"/>
    <n v="50.96"/>
    <n v="10.192"/>
    <n v="40.768000000000001"/>
    <n v="23.24"/>
    <n v="17.528000000000002"/>
    <n v="40.768000000000001"/>
    <n v="17.528000000000002"/>
  </r>
  <r>
    <s v="ORD-000871"/>
    <x v="364"/>
    <s v="SKU-0019"/>
    <n v="3"/>
    <n v="29.49"/>
    <n v="0"/>
    <n v="0"/>
    <x v="1"/>
    <x v="4"/>
    <s v="Corporate"/>
    <x v="0"/>
    <s v="CUST-1461"/>
    <s v="Webcam HD"/>
    <x v="0"/>
    <n v="13.03"/>
    <n v="29.49"/>
    <n v="88.47"/>
    <n v="0"/>
    <n v="88.47"/>
    <n v="39.089999999999996"/>
    <n v="49.38"/>
    <n v="88.47"/>
    <n v="49.38"/>
  </r>
  <r>
    <s v="ORD-001064"/>
    <x v="364"/>
    <s v="SKU-0009"/>
    <n v="3"/>
    <n v="79.31"/>
    <n v="0"/>
    <n v="9.99"/>
    <x v="2"/>
    <x v="4"/>
    <s v="Corporate"/>
    <x v="0"/>
    <s v="CUST-1381"/>
    <s v="Storage Bin Set"/>
    <x v="1"/>
    <n v="36.44"/>
    <n v="79.31"/>
    <n v="237.93"/>
    <n v="0"/>
    <n v="237.93"/>
    <n v="109.32"/>
    <n v="128.61000000000001"/>
    <n v="237.93"/>
    <n v="128.61000000000001"/>
  </r>
  <r>
    <s v="ORD-001975"/>
    <x v="364"/>
    <s v="SKU-0043"/>
    <n v="2"/>
    <n v="39.21"/>
    <n v="0"/>
    <n v="0"/>
    <x v="0"/>
    <x v="4"/>
    <s v="Small Business"/>
    <x v="0"/>
    <s v="CUST-1525"/>
    <s v="Ergonomic Wrist Rest"/>
    <x v="4"/>
    <n v="19.66"/>
    <n v="39.21"/>
    <n v="78.42"/>
    <n v="0"/>
    <n v="78.42"/>
    <n v="39.32"/>
    <n v="39.1"/>
    <n v="78.42"/>
    <n v="39.1"/>
  </r>
  <r>
    <s v="ORD-002407"/>
    <x v="364"/>
    <s v="SKU-0043"/>
    <n v="2"/>
    <n v="39.21"/>
    <n v="0"/>
    <n v="0"/>
    <x v="2"/>
    <x v="0"/>
    <s v="Small Business"/>
    <x v="0"/>
    <s v="CUST-1306"/>
    <s v="Ergonomic Wrist Rest"/>
    <x v="4"/>
    <n v="19.66"/>
    <n v="39.21"/>
    <n v="78.42"/>
    <n v="0"/>
    <n v="78.42"/>
    <n v="39.32"/>
    <n v="39.1"/>
    <n v="78.42"/>
    <n v="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A8684-44C3-4638-8CD9-695C0741E60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C43" firstHeaderRow="0" firstDataRow="1" firstDataCol="1" rowPageCount="1" colPageCount="1"/>
  <pivotFields count="25">
    <pivotField showAll="0"/>
    <pivotField numFmtId="14" showAll="0">
      <items count="366">
        <item x="0"/>
        <item x="5"/>
        <item x="7"/>
        <item x="2"/>
        <item x="8"/>
        <item x="3"/>
        <item x="6"/>
        <item x="1"/>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axis="axisRow" showAll="0">
      <items count="6">
        <item x="3"/>
        <item x="2"/>
        <item x="4"/>
        <item x="1"/>
        <item x="0"/>
        <item t="default"/>
      </items>
    </pivotField>
    <pivotField showAll="0"/>
    <pivotField showAll="0"/>
    <pivotField showAll="0"/>
    <pivotField showAll="0"/>
    <pivotField axis="axisPage" showAll="0">
      <items count="6">
        <item x="2"/>
        <item x="0"/>
        <item x="3"/>
        <item x="1"/>
        <item x="4"/>
        <item t="default"/>
      </items>
    </pivotField>
    <pivotField showAll="0"/>
    <pivotField showAll="0"/>
    <pivotField showAll="0"/>
    <pivotField showAll="0"/>
    <pivotField numFmtId="167" showAll="0"/>
    <pivotField numFmtId="167" showAll="0"/>
    <pivotField numFmtId="167" showAll="0"/>
    <pivotField dataField="1" numFmtId="167" showAll="0"/>
    <pivotField dataField="1" numFmtId="167" showAll="0"/>
    <pivotField showAll="0" defaultSubtotal="0"/>
    <pivotField showAll="0" defaultSubtotal="0">
      <items count="4">
        <item x="0"/>
        <item x="1"/>
        <item x="2"/>
        <item x="3"/>
      </items>
    </pivotField>
  </pivotFields>
  <rowFields count="1">
    <field x="8"/>
  </rowFields>
  <rowItems count="6">
    <i>
      <x/>
    </i>
    <i>
      <x v="1"/>
    </i>
    <i>
      <x v="2"/>
    </i>
    <i>
      <x v="3"/>
    </i>
    <i>
      <x v="4"/>
    </i>
    <i t="grand">
      <x/>
    </i>
  </rowItems>
  <colFields count="1">
    <field x="-2"/>
  </colFields>
  <colItems count="2">
    <i>
      <x/>
    </i>
    <i i="1">
      <x v="1"/>
    </i>
  </colItems>
  <pageFields count="1">
    <pageField fld="13" hier="-1"/>
  </pageFields>
  <dataFields count="2">
    <dataField name="Revenue" fld="21" baseField="8" baseItem="0" numFmtId="167"/>
    <dataField name="Gross Profit" fld="22" baseField="8" baseItem="0" numFmtId="167"/>
  </dataFields>
  <chartFormats count="2">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AFE2BF-5965-4CE0-94E9-D98B67319C0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B60" firstHeaderRow="1" firstDataRow="1" firstDataCol="1"/>
  <pivotFields count="25">
    <pivotField showAll="0"/>
    <pivotField numFmtId="14" showAll="0">
      <items count="366">
        <item x="0"/>
        <item x="5"/>
        <item x="7"/>
        <item x="2"/>
        <item x="8"/>
        <item x="3"/>
        <item x="6"/>
        <item x="1"/>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items count="6">
        <item x="3"/>
        <item x="2"/>
        <item x="4"/>
        <item x="1"/>
        <item x="0"/>
        <item t="default"/>
      </items>
    </pivotField>
    <pivotField showAll="0"/>
    <pivotField showAll="0"/>
    <pivotField showAll="0"/>
    <pivotField showAll="0"/>
    <pivotField axis="axisRow" showAll="0">
      <items count="6">
        <item x="2"/>
        <item x="0"/>
        <item x="3"/>
        <item x="1"/>
        <item x="4"/>
        <item t="default"/>
      </items>
    </pivotField>
    <pivotField showAll="0"/>
    <pivotField showAll="0"/>
    <pivotField showAll="0"/>
    <pivotField showAll="0"/>
    <pivotField numFmtId="167" showAll="0"/>
    <pivotField numFmtId="167" showAll="0"/>
    <pivotField dataField="1" numFmtId="167" showAll="0"/>
    <pivotField numFmtId="167" showAll="0"/>
    <pivotField numFmtId="167" showAll="0"/>
    <pivotField showAll="0" defaultSubtotal="0"/>
    <pivotField showAll="0" defaultSubtotal="0">
      <items count="4">
        <item x="0"/>
        <item x="1"/>
        <item x="2"/>
        <item x="3"/>
      </items>
    </pivotField>
  </pivotFields>
  <rowFields count="1">
    <field x="13"/>
  </rowFields>
  <rowItems count="6">
    <i>
      <x/>
    </i>
    <i>
      <x v="1"/>
    </i>
    <i>
      <x v="2"/>
    </i>
    <i>
      <x v="3"/>
    </i>
    <i>
      <x v="4"/>
    </i>
    <i t="grand">
      <x/>
    </i>
  </rowItems>
  <colItems count="1">
    <i/>
  </colItems>
  <dataFields count="1">
    <dataField name="Sum of Gross Profit " fld="20" baseField="0" baseItem="0" numFmtId="167"/>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2224F-7C20-4F30-8364-ED31B32E478B}"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D50" firstHeaderRow="0" firstDataRow="1" firstDataCol="1"/>
  <pivotFields count="25">
    <pivotField showAll="0"/>
    <pivotField numFmtId="14" showAll="0">
      <items count="366">
        <item x="0"/>
        <item x="5"/>
        <item x="7"/>
        <item x="2"/>
        <item x="8"/>
        <item x="3"/>
        <item x="6"/>
        <item x="1"/>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items count="6">
        <item x="3"/>
        <item x="2"/>
        <item x="4"/>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numFmtId="167" showAll="0"/>
    <pivotField numFmtId="167" showAll="0"/>
    <pivotField numFmtId="167" showAll="0"/>
    <pivotField dataField="1" numFmtId="167" showAll="0"/>
    <pivotField dataField="1" numFmtId="167" showAll="0"/>
    <pivotField showAll="0" defaultSubtotal="0"/>
    <pivotField showAll="0" defaultSubtotal="0">
      <items count="4">
        <item x="0"/>
        <item x="1"/>
        <item x="2"/>
        <item x="3"/>
      </items>
    </pivotField>
  </pivotFields>
  <rowFields count="1">
    <field x="10"/>
  </rowFields>
  <rowItems count="4">
    <i>
      <x/>
    </i>
    <i>
      <x v="1"/>
    </i>
    <i>
      <x v="2"/>
    </i>
    <i t="grand">
      <x/>
    </i>
  </rowItems>
  <colFields count="1">
    <field x="-2"/>
  </colFields>
  <colItems count="3">
    <i>
      <x/>
    </i>
    <i i="1">
      <x v="1"/>
    </i>
    <i i="2">
      <x v="2"/>
    </i>
  </colItems>
  <dataFields count="3">
    <dataField name="Gross Profit" fld="22" baseField="10" baseItem="0" numFmtId="167"/>
    <dataField name="Revenue" fld="21" baseField="10" baseItem="0" numFmtId="167"/>
    <dataField name="Count of Order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D64398-BD60-4C22-AB2D-E980DF5867F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9" firstHeaderRow="1" firstDataRow="2" firstDataCol="1" rowPageCount="1" colPageCount="1"/>
  <pivotFields count="25">
    <pivotField showAll="0"/>
    <pivotField numFmtId="14" showAll="0">
      <items count="366">
        <item x="0"/>
        <item x="5"/>
        <item x="7"/>
        <item x="2"/>
        <item x="8"/>
        <item x="3"/>
        <item x="6"/>
        <item x="1"/>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axis="axisCol" showAll="0">
      <items count="4">
        <item x="1"/>
        <item x="2"/>
        <item x="0"/>
        <item t="default"/>
      </items>
    </pivotField>
    <pivotField axis="axisPage" multipleItemSelectionAllowed="1"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dataField="1" numFmtId="167" showAll="0"/>
    <pivotField numFmtId="167"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4"/>
    <field x="23"/>
  </rowFields>
  <rowItems count="15">
    <i>
      <x v="1"/>
    </i>
    <i r="1">
      <x v="10"/>
    </i>
    <i r="1">
      <x v="11"/>
    </i>
    <i r="1">
      <x v="12"/>
    </i>
    <i>
      <x v="2"/>
    </i>
    <i r="1">
      <x v="1"/>
    </i>
    <i r="1">
      <x v="2"/>
    </i>
    <i r="1">
      <x v="3"/>
    </i>
    <i r="1">
      <x v="4"/>
    </i>
    <i r="1">
      <x v="5"/>
    </i>
    <i r="1">
      <x v="6"/>
    </i>
    <i r="1">
      <x v="7"/>
    </i>
    <i r="1">
      <x v="8"/>
    </i>
    <i r="1">
      <x v="9"/>
    </i>
    <i t="grand">
      <x/>
    </i>
  </rowItems>
  <colFields count="1">
    <field x="7"/>
  </colFields>
  <colItems count="4">
    <i>
      <x/>
    </i>
    <i>
      <x v="1"/>
    </i>
    <i>
      <x v="2"/>
    </i>
    <i t="grand">
      <x/>
    </i>
  </colItems>
  <pageFields count="1">
    <pageField fld="8" hier="-1"/>
  </pageFields>
  <dataFields count="1">
    <dataField name="Sum of Recognized Revenue" fld="21" baseField="0" baseItem="0" numFmtId="167"/>
  </dataFields>
  <chartFormats count="3">
    <chartFormat chart="10" format="3" series="1">
      <pivotArea type="data" outline="0" fieldPosition="0">
        <references count="2">
          <reference field="4294967294" count="1" selected="0">
            <x v="0"/>
          </reference>
          <reference field="7" count="1" selected="0">
            <x v="0"/>
          </reference>
        </references>
      </pivotArea>
    </chartFormat>
    <chartFormat chart="10" format="4" series="1">
      <pivotArea type="data" outline="0" fieldPosition="0">
        <references count="2">
          <reference field="4294967294" count="1" selected="0">
            <x v="0"/>
          </reference>
          <reference field="7" count="1" selected="0">
            <x v="1"/>
          </reference>
        </references>
      </pivotArea>
    </chartFormat>
    <chartFormat chart="10" format="5"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4A055B-D91B-4584-B16E-9687782297FC}"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22:B28" firstHeaderRow="1" firstDataRow="1" firstDataCol="1"/>
  <pivotFields count="25">
    <pivotField showAll="0"/>
    <pivotField numFmtId="14" showAll="0">
      <items count="366">
        <item x="0"/>
        <item x="5"/>
        <item x="7"/>
        <item x="2"/>
        <item x="8"/>
        <item x="3"/>
        <item x="6"/>
        <item x="1"/>
        <item x="9"/>
        <item x="4"/>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items count="6">
        <item x="3"/>
        <item x="2"/>
        <item x="4"/>
        <item x="1"/>
        <item x="0"/>
        <item t="default"/>
      </items>
    </pivotField>
    <pivotField showAll="0"/>
    <pivotField showAll="0"/>
    <pivotField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7" showAll="0"/>
    <pivotField numFmtId="167" showAll="0"/>
    <pivotField numFmtId="167" showAll="0"/>
    <pivotField dataField="1" numFmtId="167" showAll="0"/>
    <pivotField numFmtId="167" showAll="0"/>
    <pivotField showAll="0" defaultSubtotal="0"/>
    <pivotField showAll="0" defaultSubtotal="0">
      <items count="4">
        <item x="0"/>
        <item x="1"/>
        <item x="2"/>
        <item x="3"/>
      </items>
    </pivotField>
  </pivotFields>
  <rowFields count="1">
    <field x="13"/>
  </rowFields>
  <rowItems count="6">
    <i>
      <x/>
    </i>
    <i>
      <x v="4"/>
    </i>
    <i>
      <x v="2"/>
    </i>
    <i>
      <x v="3"/>
    </i>
    <i>
      <x v="1"/>
    </i>
    <i t="grand">
      <x/>
    </i>
  </rowItems>
  <colItems count="1">
    <i/>
  </colItems>
  <dataFields count="1">
    <dataField name="Revenue" fld="21" baseField="13" baseItem="0" numFmtId="167"/>
  </dataFields>
  <chartFormats count="1">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3BD7D497-3102-4B28-994E-67E71739C7DD}" autoFormatId="16" applyNumberFormats="0" applyBorderFormats="0" applyFontFormats="0" applyPatternFormats="0" applyAlignmentFormats="0" applyWidthHeightFormats="0">
  <queryTableRefresh nextId="10">
    <queryTableFields count="9">
      <queryTableField id="1" name="Supplier ID" tableColumnId="1"/>
      <queryTableField id="2" name="Supplier Name" tableColumnId="2"/>
      <queryTableField id="3" name="Specialty" tableColumnId="3"/>
      <queryTableField id="4" name="City" tableColumnId="4"/>
      <queryTableField id="5" name="State" tableColumnId="5"/>
      <queryTableField id="6" name="Lead Time Days" tableColumnId="6"/>
      <queryTableField id="7" name="On-Time Delivery Rate" tableColumnId="7"/>
      <queryTableField id="8" name="Minimum Order Value" tableColumnId="8"/>
      <queryTableField id="9" name="Payment Term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FBFD2F44-5B45-4278-A207-C261D8B24F87}" autoFormatId="16" applyNumberFormats="0" applyBorderFormats="0" applyFontFormats="0" applyPatternFormats="0" applyAlignmentFormats="0" applyWidthHeightFormats="0">
  <queryTableRefresh nextId="9">
    <queryTableFields count="8">
      <queryTableField id="1" name="SKU" tableColumnId="1"/>
      <queryTableField id="2" name="Product Name" tableColumnId="2"/>
      <queryTableField id="3" name="Category" tableColumnId="3"/>
      <queryTableField id="4" name="Preferred Supplier ID" tableColumnId="4"/>
      <queryTableField id="5" name="Unit Cost" tableColumnId="5"/>
      <queryTableField id="6" name="List Price" tableColumnId="6"/>
      <queryTableField id="7" name="Product Status" tableColumnId="7"/>
      <queryTableField id="8" name="Added Dat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8" xr16:uid="{58275ABC-D0D5-424C-A49A-83C947EDD116}" autoFormatId="16" applyNumberFormats="0" applyBorderFormats="0" applyFontFormats="0" applyPatternFormats="0" applyAlignmentFormats="0" applyWidthHeightFormats="0">
  <queryTableRefresh nextId="13">
    <queryTableFields count="12">
      <queryTableField id="1" name="Order ID" tableColumnId="1"/>
      <queryTableField id="2" name="Order Date" tableColumnId="2"/>
      <queryTableField id="3" name="SKU" tableColumnId="3"/>
      <queryTableField id="4" name="Quantity" tableColumnId="4"/>
      <queryTableField id="5" name="Unit Selling Price" tableColumnId="5"/>
      <queryTableField id="6" name="Discount Pct" tableColumnId="6"/>
      <queryTableField id="7" name="Shipping Revenue" tableColumnId="7"/>
      <queryTableField id="8" name="Sales Channel" tableColumnId="8"/>
      <queryTableField id="9" name="Market" tableColumnId="9"/>
      <queryTableField id="10" name="Customer Segment" tableColumnId="10"/>
      <queryTableField id="11" name="Order Status" tableColumnId="11"/>
      <queryTableField id="12" name="Customer ID"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51010A4A-E629-4773-87D0-11ED982E8194}" autoFormatId="16" applyNumberFormats="0" applyBorderFormats="0" applyFontFormats="0" applyPatternFormats="0" applyAlignmentFormats="0" applyWidthHeightFormats="0">
  <queryTableRefresh nextId="10">
    <queryTableFields count="9">
      <queryTableField id="1" name="PO ID" tableColumnId="1"/>
      <queryTableField id="2" name="SKU" tableColumnId="2"/>
      <queryTableField id="3" name="Supplier ID" tableColumnId="3"/>
      <queryTableField id="4" name="Order Date" tableColumnId="4"/>
      <queryTableField id="5" name="Expected Date" tableColumnId="5"/>
      <queryTableField id="6" name="Actual Delivery Date" tableColumnId="6"/>
      <queryTableField id="7" name="Units Ordered" tableColumnId="7"/>
      <queryTableField id="8" name="Unit Purchase Cost" tableColumnId="8"/>
      <queryTableField id="9" name="PO Status"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A6D3FC80-BD28-48A9-8118-06E4634FB3F3}" autoFormatId="16" applyNumberFormats="0" applyBorderFormats="0" applyFontFormats="0" applyPatternFormats="0" applyAlignmentFormats="0" applyWidthHeightFormats="0">
  <queryTableRefresh nextId="9">
    <queryTableFields count="8">
      <queryTableField id="1" name="SKU" tableColumnId="1"/>
      <queryTableField id="2" name="On-Hand Units" tableColumnId="2"/>
      <queryTableField id="3" name="Safety Stock Units" tableColumnId="3"/>
      <queryTableField id="4" name="Target Stock Units" tableColumnId="4"/>
      <queryTableField id="5" name="Est. Daily Demand" tableColumnId="5"/>
      <queryTableField id="6" name="Snapshot Date" tableColumnId="6"/>
      <queryTableField id="7" name="On-Order Units" tableColumnId="7"/>
      <queryTableField id="8" name="Reserved Units"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7" xr16:uid="{6488D936-E0BF-4252-9AC4-CED4F8D74A1D}" autoFormatId="16" applyNumberFormats="0" applyBorderFormats="0" applyFontFormats="0" applyPatternFormats="0" applyAlignmentFormats="0" applyWidthHeightFormats="0">
  <queryTableRefresh nextId="24" unboundColumnsRight="7">
    <queryTableFields count="23">
      <queryTableField id="1" name="Order ID" tableColumnId="1"/>
      <queryTableField id="2" name="Order Date" tableColumnId="2"/>
      <queryTableField id="3" name="SKU" tableColumnId="3"/>
      <queryTableField id="4" name="Quantity" tableColumnId="4"/>
      <queryTableField id="5" name="Unit Selling Price" tableColumnId="5"/>
      <queryTableField id="6" name="Discount Pct" tableColumnId="6"/>
      <queryTableField id="7" name="Shipping Revenue" tableColumnId="7"/>
      <queryTableField id="8" name="Sales Channel" tableColumnId="8"/>
      <queryTableField id="9" name="Market" tableColumnId="9"/>
      <queryTableField id="10" name="Customer Segment" tableColumnId="10"/>
      <queryTableField id="11" name="Order Status" tableColumnId="11"/>
      <queryTableField id="12" name="Customer ID" tableColumnId="12"/>
      <queryTableField id="13" name="Product Name" tableColumnId="13"/>
      <queryTableField id="14" name="Category" tableColumnId="14"/>
      <queryTableField id="15" name="Unit Cost" tableColumnId="15"/>
      <queryTableField id="16" name="List Price"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 xr16:uid="{53131A2A-5CD1-4D29-9DEF-FC9183B658E7}" autoFormatId="16" applyNumberFormats="0" applyBorderFormats="0" applyFontFormats="0" applyPatternFormats="0" applyAlignmentFormats="0" applyWidthHeightFormats="0">
  <queryTableRefresh nextId="3">
    <queryTableFields count="2">
      <queryTableField id="1" name="Order ID" tableColumnId="1"/>
      <queryTableField id="2" name="Record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78736FAA-9724-4ACA-828C-302ACCD08BC5}" sourceName="Market">
  <pivotTables>
    <pivotTable tabId="18" name="PivotTable1"/>
    <pivotTable tabId="18" name="PivotTable3"/>
    <pivotTable tabId="18" name="PivotTable2"/>
    <pivotTable tabId="18" name="PivotTable4"/>
    <pivotTable tabId="18" name="PivotTable5"/>
  </pivotTables>
  <data>
    <tabular pivotCacheId="1608735353">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593019CF-6992-4D08-908B-53A5748B393E}" cache="Slicer_Market" caption="Market"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urchaseOrdersTable" displayName="PurchaseOrdersTable" ref="A1:I331" totalsRowShown="0">
  <tableColumns count="9">
    <tableColumn id="1" xr3:uid="{00000000-0010-0000-0400-000001000000}" name="PO ID"/>
    <tableColumn id="2" xr3:uid="{00000000-0010-0000-0400-000002000000}" name="SKU"/>
    <tableColumn id="3" xr3:uid="{00000000-0010-0000-0400-000003000000}" name="Supplier ID"/>
    <tableColumn id="4" xr3:uid="{00000000-0010-0000-0400-000004000000}" name="Order Date"/>
    <tableColumn id="5" xr3:uid="{00000000-0010-0000-0400-000005000000}" name="Expected Date"/>
    <tableColumn id="6" xr3:uid="{00000000-0010-0000-0400-000006000000}" name="Actual Delivery Date"/>
    <tableColumn id="7" xr3:uid="{00000000-0010-0000-0400-000007000000}" name="Units Ordered"/>
    <tableColumn id="8" xr3:uid="{00000000-0010-0000-0400-000008000000}" name="Unit Purchase Cost"/>
    <tableColumn id="9" xr3:uid="{00000000-0010-0000-0400-000009000000}" name="PO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lesTable" displayName="SalesTable" ref="A1:L2501" totalsRowShown="0">
  <autoFilter ref="A1:L2501" xr:uid="{00000000-000C-0000-FFFF-FFFF03000000}"/>
  <tableColumns count="12">
    <tableColumn id="1" xr3:uid="{00000000-0010-0000-0300-000001000000}" name="Order ID"/>
    <tableColumn id="2" xr3:uid="{00000000-0010-0000-0300-000002000000}" name="Order Date"/>
    <tableColumn id="3" xr3:uid="{00000000-0010-0000-0300-000003000000}" name="SKU"/>
    <tableColumn id="4" xr3:uid="{00000000-0010-0000-0300-000004000000}" name="Quantity"/>
    <tableColumn id="5" xr3:uid="{00000000-0010-0000-0300-000005000000}" name="Unit Selling Price"/>
    <tableColumn id="6" xr3:uid="{00000000-0010-0000-0300-000006000000}" name="Discount Pct"/>
    <tableColumn id="7" xr3:uid="{00000000-0010-0000-0300-000007000000}" name="Shipping Revenue"/>
    <tableColumn id="8" xr3:uid="{00000000-0010-0000-0300-000008000000}" name="Sales Channel"/>
    <tableColumn id="9" xr3:uid="{00000000-0010-0000-0300-000009000000}" name="Market"/>
    <tableColumn id="10" xr3:uid="{00000000-0010-0000-0300-00000A000000}" name="Customer Segment"/>
    <tableColumn id="11" xr3:uid="{00000000-0010-0000-0300-00000B000000}" name="Order Status"/>
    <tableColumn id="12" xr3:uid="{00000000-0010-0000-0300-00000C000000}" name="Custom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pliersTable" displayName="SuppliersTable" ref="A1:I13" totalsRowShown="0">
  <tableColumns count="9">
    <tableColumn id="1" xr3:uid="{00000000-0010-0000-0000-000001000000}" name="Supplier ID"/>
    <tableColumn id="2" xr3:uid="{00000000-0010-0000-0000-000002000000}" name="Supplier Name"/>
    <tableColumn id="3" xr3:uid="{00000000-0010-0000-0000-000003000000}" name="Specialty"/>
    <tableColumn id="4" xr3:uid="{00000000-0010-0000-0000-000004000000}" name="City"/>
    <tableColumn id="5" xr3:uid="{00000000-0010-0000-0000-000005000000}" name="State"/>
    <tableColumn id="6" xr3:uid="{00000000-0010-0000-0000-000006000000}" name="Lead Time Days"/>
    <tableColumn id="7" xr3:uid="{00000000-0010-0000-0000-000007000000}" name="On-Time Delivery Rate"/>
    <tableColumn id="8" xr3:uid="{00000000-0010-0000-0000-000008000000}" name="Minimum Order Value"/>
    <tableColumn id="9" xr3:uid="{00000000-0010-0000-0000-000009000000}" name="Payment Ter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Table" displayName="ProductsTable" ref="A1:H61" totalsRowShown="0">
  <tableColumns count="8">
    <tableColumn id="1" xr3:uid="{00000000-0010-0000-0100-000001000000}" name="SKU"/>
    <tableColumn id="2" xr3:uid="{00000000-0010-0000-0100-000002000000}" name="Product Name"/>
    <tableColumn id="3" xr3:uid="{00000000-0010-0000-0100-000003000000}" name="Category"/>
    <tableColumn id="4" xr3:uid="{00000000-0010-0000-0100-000004000000}" name="Preferred Supplier ID"/>
    <tableColumn id="5" xr3:uid="{00000000-0010-0000-0100-000005000000}" name="Unit Cost"/>
    <tableColumn id="6" xr3:uid="{00000000-0010-0000-0100-000006000000}" name="List Price"/>
    <tableColumn id="7" xr3:uid="{00000000-0010-0000-0100-000007000000}" name="Product Status"/>
    <tableColumn id="8" xr3:uid="{00000000-0010-0000-0100-000008000000}" name="Added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ventoryTable" displayName="InventoryTable" ref="A1:H61" totalsRowShown="0">
  <tableColumns count="8">
    <tableColumn id="1" xr3:uid="{00000000-0010-0000-0200-000001000000}" name="SKU"/>
    <tableColumn id="2" xr3:uid="{00000000-0010-0000-0200-000002000000}" name="On-Hand Units"/>
    <tableColumn id="3" xr3:uid="{00000000-0010-0000-0200-000003000000}" name="Safety Stock Units"/>
    <tableColumn id="4" xr3:uid="{00000000-0010-0000-0200-000004000000}" name="Target Stock Units"/>
    <tableColumn id="5" xr3:uid="{00000000-0010-0000-0200-000005000000}" name="Est. Daily Demand"/>
    <tableColumn id="6" xr3:uid="{00000000-0010-0000-0200-000006000000}" name="Snapshot Date"/>
    <tableColumn id="7" xr3:uid="{00000000-0010-0000-0200-000007000000}" name="On-Order Units"/>
    <tableColumn id="8" xr3:uid="{00000000-0010-0000-0200-000008000000}" name="Reserved Uni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EBE86F7-FB0C-464A-84EC-574D4E300997}" name="SuppliersTable_1" displayName="SuppliersTable_1" ref="A1:I13" tableType="queryTable" totalsRowShown="0">
  <autoFilter ref="A1:I13" xr:uid="{8EBE86F7-FB0C-464A-84EC-574D4E300997}"/>
  <tableColumns count="9">
    <tableColumn id="1" xr3:uid="{04DB2125-0CAE-422B-8223-937490CF2DB6}" uniqueName="1" name="Supplier ID" queryTableFieldId="1" dataDxfId="59"/>
    <tableColumn id="2" xr3:uid="{D03F3187-5801-4C20-B3B2-4614079D3EFB}" uniqueName="2" name="Supplier Name" queryTableFieldId="2" dataDxfId="58"/>
    <tableColumn id="3" xr3:uid="{D89FDCDD-32F3-4599-91C0-54DED15CC89C}" uniqueName="3" name="Specialty" queryTableFieldId="3" dataDxfId="57"/>
    <tableColumn id="4" xr3:uid="{841F3548-B155-4D8E-A97C-BD16CD71F715}" uniqueName="4" name="City" queryTableFieldId="4" dataDxfId="56"/>
    <tableColumn id="5" xr3:uid="{652B1C1A-5665-4002-B759-504E329CAC68}" uniqueName="5" name="State" queryTableFieldId="5" dataDxfId="55"/>
    <tableColumn id="6" xr3:uid="{E1F06E59-6017-46FA-82E8-8E357B0E8A96}" uniqueName="6" name="Lead Time Days" queryTableFieldId="6"/>
    <tableColumn id="7" xr3:uid="{014C3838-AD2E-46AA-B22C-EF388C222F6D}" uniqueName="7" name="On-Time Delivery Rate" queryTableFieldId="7"/>
    <tableColumn id="8" xr3:uid="{C2244853-57BF-4F27-B276-F62D43F40F3D}" uniqueName="8" name="Minimum Order Value" queryTableFieldId="8"/>
    <tableColumn id="9" xr3:uid="{C40177CE-0538-4C03-BDD5-DBC28AFCADE0}" uniqueName="9" name="Payment Terms" queryTableFieldId="9" dataDxfId="5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638BD2-ECD9-49ED-B91D-B4B7697B26A8}" name="ProductsTable_1" displayName="ProductsTable_1" ref="A1:H61" tableType="queryTable" totalsRowShown="0">
  <autoFilter ref="A1:H61" xr:uid="{C1638BD2-ECD9-49ED-B91D-B4B7697B26A8}"/>
  <tableColumns count="8">
    <tableColumn id="1" xr3:uid="{14D19321-2F3D-4008-A736-C69E0CEEE696}" uniqueName="1" name="SKU" queryTableFieldId="1" dataDxfId="53"/>
    <tableColumn id="2" xr3:uid="{0319CDC8-6BA7-4301-9649-BE9CC0B138FE}" uniqueName="2" name="Product Name" queryTableFieldId="2" dataDxfId="52"/>
    <tableColumn id="3" xr3:uid="{07CEAAF1-C21F-4820-BD5A-743B616A8A38}" uniqueName="3" name="Category" queryTableFieldId="3" dataDxfId="51"/>
    <tableColumn id="4" xr3:uid="{EE8B33C2-728B-4E37-BB5A-4042AB4D1EE0}" uniqueName="4" name="Preferred Supplier ID" queryTableFieldId="4" dataDxfId="50"/>
    <tableColumn id="5" xr3:uid="{BDB4D5EF-347F-4A1D-B01D-C5FE1984951C}" uniqueName="5" name="Unit Cost" queryTableFieldId="5"/>
    <tableColumn id="6" xr3:uid="{BA7DEDB0-9C2B-47AD-A9F1-207752751ABB}" uniqueName="6" name="List Price" queryTableFieldId="6"/>
    <tableColumn id="7" xr3:uid="{3B4B06E2-A206-4392-8CE6-B3DE2EA4127A}" uniqueName="7" name="Product Status" queryTableFieldId="7" dataDxfId="49"/>
    <tableColumn id="8" xr3:uid="{3B37D077-C247-4B81-8431-BF53FB2CA544}" uniqueName="8" name="Added Date" queryTableFieldId="8" dataDxfId="1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4AF109-04D0-4ABF-9AEA-CD33DF433C46}" name="SalesTable_1" displayName="SalesTable_1" ref="A1:L2501" tableType="queryTable" totalsRowShown="0">
  <autoFilter ref="A1:L2501" xr:uid="{6D4AF109-04D0-4ABF-9AEA-CD33DF433C46}"/>
  <tableColumns count="12">
    <tableColumn id="1" xr3:uid="{EEAF3263-F0B8-4CA6-9E42-55EE67EF2993}" uniqueName="1" name="Order ID" queryTableFieldId="1" dataDxfId="48"/>
    <tableColumn id="2" xr3:uid="{C21221C4-8100-4205-B786-BBA258B1D1BB}" uniqueName="2" name="Order Date" queryTableFieldId="2" dataDxfId="10"/>
    <tableColumn id="3" xr3:uid="{E7D6F51E-152A-4212-905C-62DE158DA7EA}" uniqueName="3" name="SKU" queryTableFieldId="3" dataDxfId="47"/>
    <tableColumn id="4" xr3:uid="{9CF4507B-538F-4C0C-BE82-BC9E9CA83920}" uniqueName="4" name="Quantity" queryTableFieldId="4"/>
    <tableColumn id="5" xr3:uid="{1090336C-E69B-4188-811D-FE2F2DC643A2}" uniqueName="5" name="Unit Selling Price" queryTableFieldId="5"/>
    <tableColumn id="6" xr3:uid="{00C7FD07-1A14-4A19-9DBA-765F9D455957}" uniqueName="6" name="Discount Pct" queryTableFieldId="6"/>
    <tableColumn id="7" xr3:uid="{31FEA89B-0667-4850-8394-B4791342CE75}" uniqueName="7" name="Shipping Revenue" queryTableFieldId="7"/>
    <tableColumn id="8" xr3:uid="{B9B0EFCB-70D8-49A8-B507-9DC6555E693B}" uniqueName="8" name="Sales Channel" queryTableFieldId="8" dataDxfId="46"/>
    <tableColumn id="9" xr3:uid="{77DE0627-0437-41A4-8922-DA1C92C28EC8}" uniqueName="9" name="Market" queryTableFieldId="9" dataDxfId="45"/>
    <tableColumn id="10" xr3:uid="{3EE89D0B-14E9-479A-9A6C-C0676AC8F47B}" uniqueName="10" name="Customer Segment" queryTableFieldId="10" dataDxfId="44"/>
    <tableColumn id="11" xr3:uid="{854715FA-A9F8-40BC-996A-2BE0F51AA8C0}" uniqueName="11" name="Order Status" queryTableFieldId="11" dataDxfId="43"/>
    <tableColumn id="12" xr3:uid="{1A3F1A57-E3D9-48FA-9278-7A731C460A91}" uniqueName="12" name="Customer ID" queryTableFieldId="12" dataDxfId="4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66456A-6D95-411C-8CC5-18C86DAF32ED}" name="PurchaseOrdersTable__2" displayName="PurchaseOrdersTable__2" ref="A1:I331" tableType="queryTable" totalsRowShown="0">
  <autoFilter ref="A1:I331" xr:uid="{4166456A-6D95-411C-8CC5-18C86DAF32ED}"/>
  <tableColumns count="9">
    <tableColumn id="1" xr3:uid="{2B0838BC-EE55-4F53-8971-4D23750B30F2}" uniqueName="1" name="PO ID" queryTableFieldId="1" dataDxfId="41"/>
    <tableColumn id="2" xr3:uid="{6ED964ED-8644-41DD-97B2-12874E161277}" uniqueName="2" name="SKU" queryTableFieldId="2" dataDxfId="40"/>
    <tableColumn id="3" xr3:uid="{8C54E181-4835-455C-91E5-DA78F5835DEF}" uniqueName="3" name="Supplier ID" queryTableFieldId="3" dataDxfId="39"/>
    <tableColumn id="4" xr3:uid="{A62F9544-4342-4631-BD6C-26EE31ACB499}" uniqueName="4" name="Order Date" queryTableFieldId="4" dataDxfId="9"/>
    <tableColumn id="5" xr3:uid="{F4889D38-0C44-4922-83F9-ACB50588FAD4}" uniqueName="5" name="Expected Date" queryTableFieldId="5" dataDxfId="8"/>
    <tableColumn id="6" xr3:uid="{0D99DA43-8A11-4727-90CF-DA320986518D}" uniqueName="6" name="Actual Delivery Date" queryTableFieldId="6" dataDxfId="7"/>
    <tableColumn id="7" xr3:uid="{C946A940-D9D5-4F73-AE49-EE96398212D9}" uniqueName="7" name="Units Ordered" queryTableFieldId="7"/>
    <tableColumn id="8" xr3:uid="{1A8C91D4-63E7-45FA-B37E-AFE48A47FAAF}" uniqueName="8" name="Unit Purchase Cost" queryTableFieldId="8"/>
    <tableColumn id="9" xr3:uid="{7A5C4A3D-7256-4BA8-9E23-9E335F42B111}" uniqueName="9" name="PO Status" queryTableFieldId="9" dataDxfId="3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8D0E318-CC10-4589-812E-A498C9CE2A5E}" name="InventoryTableClean" displayName="InventoryTableClean" ref="A1:H61" tableType="queryTable" totalsRowShown="0">
  <autoFilter ref="A1:H61" xr:uid="{C8D0E318-CC10-4589-812E-A498C9CE2A5E}"/>
  <tableColumns count="8">
    <tableColumn id="1" xr3:uid="{DB2849C1-E7D2-4253-8FCE-6AB7AA2E9FBF}" uniqueName="1" name="SKU" queryTableFieldId="1" dataDxfId="37"/>
    <tableColumn id="2" xr3:uid="{17570A35-1F92-48DA-839B-0220BD9ADE85}" uniqueName="2" name="On-Hand Units" queryTableFieldId="2"/>
    <tableColumn id="3" xr3:uid="{E7EC876F-A055-4611-B612-E287AA12971F}" uniqueName="3" name="Safety Stock Units" queryTableFieldId="3"/>
    <tableColumn id="4" xr3:uid="{4B3745AA-DE74-4381-96BF-1C0749823625}" uniqueName="4" name="Target Stock Units" queryTableFieldId="4"/>
    <tableColumn id="5" xr3:uid="{CAADE57A-E122-4FB0-AD78-45B856D79311}" uniqueName="5" name="Est. Daily Demand" queryTableFieldId="5"/>
    <tableColumn id="6" xr3:uid="{6D970B68-4382-4A2A-806F-9A2533654D31}" uniqueName="6" name="Snapshot Date" queryTableFieldId="6" dataDxfId="6"/>
    <tableColumn id="7" xr3:uid="{A7AC740B-29F1-4617-B02C-E325D9F6AC26}" uniqueName="7" name="On-Order Units" queryTableFieldId="7"/>
    <tableColumn id="8" xr3:uid="{F6D204D1-DDBC-4D91-AAC7-B56D1B3EDA6C}" uniqueName="8" name="Reserved Units" queryTableFieldId="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3F6C510-8B66-4937-B4A9-646983B25CCC}" name="Sales_Analysis" displayName="Sales_Analysis" ref="A1:W2501" tableType="queryTable" totalsRowShown="0">
  <autoFilter ref="A1:W2501" xr:uid="{53F6C510-8B66-4937-B4A9-646983B25CCC}"/>
  <tableColumns count="23">
    <tableColumn id="1" xr3:uid="{92279BA3-CD79-4789-8D1F-4407F0764772}" uniqueName="1" name="Order ID" queryTableFieldId="1" dataDxfId="36"/>
    <tableColumn id="2" xr3:uid="{F3A83163-3053-4422-95FD-D980E62E1A2C}" uniqueName="2" name="Order Date" queryTableFieldId="2" dataDxfId="5"/>
    <tableColumn id="3" xr3:uid="{F6E80A7E-FE41-4F04-A9EA-8674189BA241}" uniqueName="3" name="SKU" queryTableFieldId="3" dataDxfId="35"/>
    <tableColumn id="4" xr3:uid="{94A1949E-818B-4F75-B76C-45023A80E304}" uniqueName="4" name="Quantity" queryTableFieldId="4"/>
    <tableColumn id="5" xr3:uid="{8ADF5164-0364-4965-9E48-239329C95F64}" uniqueName="5" name="Unit Selling Price" queryTableFieldId="5"/>
    <tableColumn id="6" xr3:uid="{2EF32262-8740-4307-846E-B528540C5E4B}" uniqueName="6" name="Discount Pct" queryTableFieldId="6"/>
    <tableColumn id="7" xr3:uid="{FA911A1F-797C-42B6-A98C-954DF7B36CD7}" uniqueName="7" name="Shipping Revenue" queryTableFieldId="7"/>
    <tableColumn id="8" xr3:uid="{53179AC8-9DE8-4027-A46A-2A64F926AC38}" uniqueName="8" name="Sales Channel" queryTableFieldId="8" dataDxfId="34"/>
    <tableColumn id="9" xr3:uid="{6FFD7C5E-950F-477D-9AAC-A502A91AC637}" uniqueName="9" name="Market" queryTableFieldId="9" dataDxfId="33"/>
    <tableColumn id="10" xr3:uid="{3EA414F4-5AC0-4A97-A5A1-9C8E555334C4}" uniqueName="10" name="Customer Segment" queryTableFieldId="10" dataDxfId="32"/>
    <tableColumn id="11" xr3:uid="{C779C778-91A5-4ABE-9456-DFDCDFC0828E}" uniqueName="11" name="Order Status" queryTableFieldId="11" dataDxfId="31"/>
    <tableColumn id="12" xr3:uid="{469C2F55-7455-4A55-9C81-D7823530CB06}" uniqueName="12" name="Customer ID" queryTableFieldId="12" dataDxfId="30"/>
    <tableColumn id="13" xr3:uid="{76E33A87-FE7E-477A-9571-3BAB07B39D4E}" uniqueName="13" name="Product Name" queryTableFieldId="13" dataDxfId="29"/>
    <tableColumn id="14" xr3:uid="{CE7D5FCE-C703-45CB-A919-A92FD2DA57F0}" uniqueName="14" name="Category" queryTableFieldId="14" dataDxfId="28"/>
    <tableColumn id="15" xr3:uid="{FA861F0B-DD67-41D8-B6E4-529DF453C844}" uniqueName="15" name="Unit Cost" queryTableFieldId="15"/>
    <tableColumn id="16" xr3:uid="{0EF8A9A1-1CAC-4DA8-B976-DFF0934AA774}" uniqueName="16" name="List Price" queryTableFieldId="16"/>
    <tableColumn id="17" xr3:uid="{E1B5C0CB-33EF-476A-A390-8A1BE03BB907}" uniqueName="17" name="Gross Sales " queryTableFieldId="17" dataDxfId="27">
      <calculatedColumnFormula>Sales_Analysis[[#This Row],[Quantity]]*Sales_Analysis[[#This Row],[Unit Selling Price]]</calculatedColumnFormula>
    </tableColumn>
    <tableColumn id="18" xr3:uid="{59E54A90-8049-41D0-88F4-0C0745B9A6B0}" uniqueName="18" name="Discount Amount" queryTableFieldId="18" dataDxfId="26">
      <calculatedColumnFormula>Sales_Analysis[[#This Row],[Gross Sales ]]*Sales_Analysis[[#This Row],[Discount Pct]]</calculatedColumnFormula>
    </tableColumn>
    <tableColumn id="19" xr3:uid="{135D5098-A11A-4466-87C4-73BE821B2EFD}" uniqueName="19" name="Net Sales " queryTableFieldId="19" dataDxfId="4">
      <calculatedColumnFormula>Sales_Analysis[[#This Row],[Gross Sales ]]-Sales_Analysis[[#This Row],[Discount Amount]]</calculatedColumnFormula>
    </tableColumn>
    <tableColumn id="20" xr3:uid="{99029D69-3170-416D-AAE3-14F493C355D1}" uniqueName="20" name="Cost Of Good Sold" queryTableFieldId="20" dataDxfId="3">
      <calculatedColumnFormula>Sales_Analysis[[#This Row],[Quantity]]*Sales_Analysis[[#This Row],[Unit Cost]]</calculatedColumnFormula>
    </tableColumn>
    <tableColumn id="21" xr3:uid="{163A9DF6-7B42-4762-A4E5-52EF83B2936F}" uniqueName="21" name="Gross Profit " queryTableFieldId="21" dataDxfId="2">
      <calculatedColumnFormula>Sales_Analysis[[#This Row],[Net Sales ]]-Sales_Analysis[[#This Row],[Cost Of Good Sold]]</calculatedColumnFormula>
    </tableColumn>
    <tableColumn id="22" xr3:uid="{06D8BDEC-FF47-46DB-98A5-F1D2B2C5D4FE}" uniqueName="22" name="Recognized Revenue" queryTableFieldId="22" dataDxfId="1">
      <calculatedColumnFormula>IF(Sales_Analysis[[#This Row],[Order Status]]="Completed",Sales_Analysis[[#This Row],[Net Sales ]],0)</calculatedColumnFormula>
    </tableColumn>
    <tableColumn id="23" xr3:uid="{733EBE69-BBC2-4EEC-9FBC-8921AF3D4497}" uniqueName="23" name="Recognized Gross Profit" queryTableFieldId="23" dataDxfId="0">
      <calculatedColumnFormula>IF(Sales_Analysis[[#This Row],[Order Status]]="Completed",Sales_Analysis[[#This Row],[Gross Profit ]],0)</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7156CE-9634-4789-9C7D-6674FC4B0532}" name="Audit_Duplicate_OrderIDs" displayName="Audit_Duplicate_OrderIDs" ref="A1:B2501" tableType="queryTable" totalsRowShown="0">
  <autoFilter ref="A1:B2501" xr:uid="{9D7156CE-9634-4789-9C7D-6674FC4B0532}"/>
  <tableColumns count="2">
    <tableColumn id="1" xr3:uid="{A5AC5DB2-7807-4CED-B100-6E87AFC3CDAA}" uniqueName="1" name="Order ID" queryTableFieldId="1" dataDxfId="25"/>
    <tableColumn id="2" xr3:uid="{C1B723E2-9365-4C11-B257-E7527F166509}" uniqueName="2" name="RecordCount"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75E6467-83F9-4F47-8D8D-FC89F88906AC}" name="KPI_Summary" displayName="KPI_Summary" ref="A7:B11" headerRowCount="0" totalsRowShown="0">
  <tableColumns count="2">
    <tableColumn id="1" xr3:uid="{D15A658A-FD21-476D-A2D4-B2DBB6A63A6F}" name="Column1"/>
    <tableColumn id="2" xr3:uid="{FC1382D1-AB20-4215-8BB5-2F531C1C06C0}" name="Column2" headerRowDxfId="24" dataDxfId="2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157C2D3-5A6E-4817-931E-345240154706}" name="Table1" displayName="Table1" ref="A4:B7" headerRowCount="0" totalsRowShown="0">
  <tableColumns count="2">
    <tableColumn id="1" xr3:uid="{1854FDF8-FE3C-464A-95AB-3C8FA72AA4D2}" name="Products Needing Reorder"/>
    <tableColumn id="2" xr3:uid="{3B6A0425-767B-4637-A955-ADCDD0254227}" name="6" dataDxfId="2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E7D3B6B-A328-4631-BAC1-37DD0DE6E58D}" name="Table2" displayName="Table2" ref="A11:B16" totalsRowShown="0" headerRowDxfId="21" dataDxfId="20" tableBorderDxfId="19">
  <autoFilter ref="A11:B16" xr:uid="{7E7D3B6B-A328-4631-BAC1-37DD0DE6E58D}"/>
  <tableColumns count="2">
    <tableColumn id="1" xr3:uid="{DBA326E3-24B3-45C8-90B7-5EB0FC5C98EC}" name="Risk Category" dataDxfId="18"/>
    <tableColumn id="2" xr3:uid="{2722E105-C2FD-4B42-B348-851999D9D3C3}" name="Product Count" dataDxfId="17">
      <calculatedColumnFormula>COUNTIF('Reorder Model'!$P$2:$P$61,A12)</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3.x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1"/>
  <sheetViews>
    <sheetView workbookViewId="0">
      <pane ySplit="1" topLeftCell="A2" activePane="bottomLeft" state="frozen"/>
      <selection pane="bottomLeft"/>
    </sheetView>
  </sheetViews>
  <sheetFormatPr defaultRowHeight="14.25"/>
  <cols>
    <col min="1" max="2" width="9.25" bestFit="1" customWidth="1"/>
    <col min="3" max="4" width="10.75" bestFit="1" customWidth="1"/>
    <col min="5" max="5" width="14" bestFit="1" customWidth="1"/>
    <col min="6" max="6" width="19" bestFit="1" customWidth="1"/>
    <col min="7" max="7" width="13.625" bestFit="1" customWidth="1"/>
    <col min="8" max="8" width="18.25" bestFit="1" customWidth="1"/>
    <col min="9" max="9" width="9.75" bestFit="1" customWidth="1"/>
  </cols>
  <sheetData>
    <row r="1" spans="1:9" ht="15">
      <c r="A1" s="2" t="s">
        <v>3303</v>
      </c>
      <c r="B1" s="2" t="s">
        <v>58</v>
      </c>
      <c r="C1" s="2" t="s">
        <v>0</v>
      </c>
      <c r="D1" s="2" t="s">
        <v>196</v>
      </c>
      <c r="E1" s="2" t="s">
        <v>3304</v>
      </c>
      <c r="F1" s="2" t="s">
        <v>3305</v>
      </c>
      <c r="G1" s="2" t="s">
        <v>3306</v>
      </c>
      <c r="H1" s="2" t="s">
        <v>3307</v>
      </c>
      <c r="I1" s="2" t="s">
        <v>3308</v>
      </c>
    </row>
    <row r="2" spans="1:9">
      <c r="A2" t="s">
        <v>3309</v>
      </c>
      <c r="B2" t="s">
        <v>75</v>
      </c>
      <c r="C2" t="s">
        <v>35</v>
      </c>
      <c r="D2" s="5">
        <v>45932</v>
      </c>
      <c r="E2" s="5">
        <v>45937</v>
      </c>
      <c r="F2" s="5">
        <v>45935</v>
      </c>
      <c r="G2">
        <v>125</v>
      </c>
      <c r="H2" s="3">
        <v>25.85</v>
      </c>
      <c r="I2" t="s">
        <v>3310</v>
      </c>
    </row>
    <row r="3" spans="1:9">
      <c r="A3" t="s">
        <v>3311</v>
      </c>
      <c r="B3" t="s">
        <v>83</v>
      </c>
      <c r="C3" t="s">
        <v>9</v>
      </c>
      <c r="D3" s="5">
        <v>45933</v>
      </c>
      <c r="E3" s="5">
        <v>45939</v>
      </c>
      <c r="F3" s="5">
        <v>45939</v>
      </c>
      <c r="G3">
        <v>40</v>
      </c>
      <c r="H3" s="3">
        <v>36.44</v>
      </c>
      <c r="I3" t="s">
        <v>3310</v>
      </c>
    </row>
    <row r="4" spans="1:9">
      <c r="A4" t="s">
        <v>3312</v>
      </c>
      <c r="B4" t="s">
        <v>92</v>
      </c>
      <c r="C4" t="s">
        <v>15</v>
      </c>
      <c r="D4" s="5">
        <v>45933</v>
      </c>
      <c r="E4" s="5">
        <v>45945</v>
      </c>
      <c r="F4" s="5">
        <v>45945</v>
      </c>
      <c r="G4">
        <v>75</v>
      </c>
      <c r="H4" s="3">
        <v>21.33</v>
      </c>
      <c r="I4" t="s">
        <v>3310</v>
      </c>
    </row>
    <row r="5" spans="1:9">
      <c r="A5" t="s">
        <v>3313</v>
      </c>
      <c r="B5" t="s">
        <v>79</v>
      </c>
      <c r="C5" t="s">
        <v>9</v>
      </c>
      <c r="D5" s="5">
        <v>45934</v>
      </c>
      <c r="E5" s="5">
        <v>45940</v>
      </c>
      <c r="F5" s="5">
        <v>45940</v>
      </c>
      <c r="G5">
        <v>60</v>
      </c>
      <c r="H5" s="3">
        <v>7.24</v>
      </c>
      <c r="I5" t="s">
        <v>3310</v>
      </c>
    </row>
    <row r="6" spans="1:9">
      <c r="A6" t="s">
        <v>3314</v>
      </c>
      <c r="B6" t="s">
        <v>142</v>
      </c>
      <c r="C6" t="s">
        <v>25</v>
      </c>
      <c r="D6" s="5">
        <v>45942</v>
      </c>
      <c r="E6" s="5">
        <v>45949</v>
      </c>
      <c r="F6" s="5">
        <v>45947</v>
      </c>
      <c r="G6">
        <v>60</v>
      </c>
      <c r="H6" s="3">
        <v>41.96</v>
      </c>
      <c r="I6" t="s">
        <v>3310</v>
      </c>
    </row>
    <row r="7" spans="1:9">
      <c r="A7" t="s">
        <v>3315</v>
      </c>
      <c r="B7" t="s">
        <v>174</v>
      </c>
      <c r="C7" t="s">
        <v>30</v>
      </c>
      <c r="D7" s="5">
        <v>45942</v>
      </c>
      <c r="E7" s="5">
        <v>45957</v>
      </c>
      <c r="F7" s="5">
        <v>45957</v>
      </c>
      <c r="G7">
        <v>100</v>
      </c>
      <c r="H7" s="3">
        <v>30.61</v>
      </c>
      <c r="I7" t="s">
        <v>3310</v>
      </c>
    </row>
    <row r="8" spans="1:9">
      <c r="A8" t="s">
        <v>3316</v>
      </c>
      <c r="B8" t="s">
        <v>71</v>
      </c>
      <c r="C8" t="s">
        <v>52</v>
      </c>
      <c r="D8" s="5">
        <v>45943</v>
      </c>
      <c r="E8" s="5">
        <v>45953</v>
      </c>
      <c r="F8" s="5">
        <v>45953</v>
      </c>
      <c r="G8">
        <v>75</v>
      </c>
      <c r="H8" s="3">
        <v>6.46</v>
      </c>
      <c r="I8" t="s">
        <v>3310</v>
      </c>
    </row>
    <row r="9" spans="1:9">
      <c r="A9" t="s">
        <v>3317</v>
      </c>
      <c r="B9" t="s">
        <v>114</v>
      </c>
      <c r="C9" t="s">
        <v>15</v>
      </c>
      <c r="D9" s="5">
        <v>45946</v>
      </c>
      <c r="E9" s="5">
        <v>45958</v>
      </c>
      <c r="F9" s="5"/>
      <c r="G9">
        <v>100</v>
      </c>
      <c r="H9" s="3">
        <v>40.340000000000003</v>
      </c>
      <c r="I9" t="s">
        <v>281</v>
      </c>
    </row>
    <row r="10" spans="1:9">
      <c r="A10" t="s">
        <v>3318</v>
      </c>
      <c r="B10" t="s">
        <v>140</v>
      </c>
      <c r="C10" t="s">
        <v>46</v>
      </c>
      <c r="D10" s="5">
        <v>45949</v>
      </c>
      <c r="E10" s="5">
        <v>45953</v>
      </c>
      <c r="F10" s="5">
        <v>45954</v>
      </c>
      <c r="G10">
        <v>125</v>
      </c>
      <c r="H10" s="3">
        <v>13.85</v>
      </c>
      <c r="I10" t="s">
        <v>3310</v>
      </c>
    </row>
    <row r="11" spans="1:9">
      <c r="A11" t="s">
        <v>3319</v>
      </c>
      <c r="B11" t="s">
        <v>158</v>
      </c>
      <c r="C11" t="s">
        <v>46</v>
      </c>
      <c r="D11" s="5">
        <v>45949</v>
      </c>
      <c r="E11" s="5">
        <v>45953</v>
      </c>
      <c r="F11" s="5">
        <v>45953</v>
      </c>
      <c r="G11">
        <v>30</v>
      </c>
      <c r="H11" s="3">
        <v>19.489999999999998</v>
      </c>
      <c r="I11" t="s">
        <v>3310</v>
      </c>
    </row>
    <row r="12" spans="1:9">
      <c r="A12" t="s">
        <v>3320</v>
      </c>
      <c r="B12" t="s">
        <v>176</v>
      </c>
      <c r="C12" t="s">
        <v>30</v>
      </c>
      <c r="D12" s="5">
        <v>45950</v>
      </c>
      <c r="E12" s="5">
        <v>45965</v>
      </c>
      <c r="F12" s="5">
        <v>45972</v>
      </c>
      <c r="G12">
        <v>50</v>
      </c>
      <c r="H12" s="3">
        <v>4.93</v>
      </c>
      <c r="I12" t="s">
        <v>3310</v>
      </c>
    </row>
    <row r="13" spans="1:9">
      <c r="A13" t="s">
        <v>3321</v>
      </c>
      <c r="B13" t="s">
        <v>106</v>
      </c>
      <c r="C13" t="s">
        <v>15</v>
      </c>
      <c r="D13" s="5">
        <v>45952</v>
      </c>
      <c r="E13" s="5">
        <v>45964</v>
      </c>
      <c r="F13" s="5">
        <v>45964</v>
      </c>
      <c r="G13">
        <v>40</v>
      </c>
      <c r="H13" s="3">
        <v>43.46</v>
      </c>
      <c r="I13" t="s">
        <v>3310</v>
      </c>
    </row>
    <row r="14" spans="1:9">
      <c r="A14" t="s">
        <v>3322</v>
      </c>
      <c r="B14" t="s">
        <v>102</v>
      </c>
      <c r="C14" t="s">
        <v>15</v>
      </c>
      <c r="D14" s="5">
        <v>45952</v>
      </c>
      <c r="E14" s="5">
        <v>45964</v>
      </c>
      <c r="F14" s="5">
        <v>45964</v>
      </c>
      <c r="G14">
        <v>40</v>
      </c>
      <c r="H14" s="3">
        <v>7.75</v>
      </c>
      <c r="I14" t="s">
        <v>3310</v>
      </c>
    </row>
    <row r="15" spans="1:9">
      <c r="A15" t="s">
        <v>3323</v>
      </c>
      <c r="B15" t="s">
        <v>186</v>
      </c>
      <c r="C15" t="s">
        <v>49</v>
      </c>
      <c r="D15" s="5">
        <v>45957</v>
      </c>
      <c r="E15" s="5">
        <v>45970</v>
      </c>
      <c r="F15" s="5">
        <v>45971</v>
      </c>
      <c r="G15">
        <v>75</v>
      </c>
      <c r="H15" s="3">
        <v>31.07</v>
      </c>
      <c r="I15" t="s">
        <v>3310</v>
      </c>
    </row>
    <row r="16" spans="1:9">
      <c r="A16" t="s">
        <v>3324</v>
      </c>
      <c r="B16" t="s">
        <v>132</v>
      </c>
      <c r="C16" t="s">
        <v>19</v>
      </c>
      <c r="D16" s="5">
        <v>45958</v>
      </c>
      <c r="E16" s="5">
        <v>45967</v>
      </c>
      <c r="F16" s="5">
        <v>45967</v>
      </c>
      <c r="G16">
        <v>50</v>
      </c>
      <c r="H16" s="3">
        <v>45</v>
      </c>
      <c r="I16" t="s">
        <v>3310</v>
      </c>
    </row>
    <row r="17" spans="1:9">
      <c r="A17" t="s">
        <v>3325</v>
      </c>
      <c r="B17" t="s">
        <v>174</v>
      </c>
      <c r="C17" t="s">
        <v>30</v>
      </c>
      <c r="D17" s="5">
        <v>45960</v>
      </c>
      <c r="E17" s="5">
        <v>45975</v>
      </c>
      <c r="F17" s="5">
        <v>45975</v>
      </c>
      <c r="G17">
        <v>60</v>
      </c>
      <c r="H17" s="3">
        <v>30.61</v>
      </c>
      <c r="I17" t="s">
        <v>3310</v>
      </c>
    </row>
    <row r="18" spans="1:9">
      <c r="A18" t="s">
        <v>3326</v>
      </c>
      <c r="B18" t="s">
        <v>79</v>
      </c>
      <c r="C18" t="s">
        <v>9</v>
      </c>
      <c r="D18" s="5">
        <v>45963</v>
      </c>
      <c r="E18" s="5">
        <v>45969</v>
      </c>
      <c r="F18" s="5">
        <v>45969</v>
      </c>
      <c r="G18">
        <v>30</v>
      </c>
      <c r="H18" s="3">
        <v>7.24</v>
      </c>
      <c r="I18" t="s">
        <v>3310</v>
      </c>
    </row>
    <row r="19" spans="1:9">
      <c r="A19" t="s">
        <v>3327</v>
      </c>
      <c r="B19" t="s">
        <v>120</v>
      </c>
      <c r="C19" t="s">
        <v>55</v>
      </c>
      <c r="D19" s="5">
        <v>45964</v>
      </c>
      <c r="E19" s="5">
        <v>45978</v>
      </c>
      <c r="F19" s="5">
        <v>45978</v>
      </c>
      <c r="G19">
        <v>40</v>
      </c>
      <c r="H19" s="3">
        <v>17.22</v>
      </c>
      <c r="I19" t="s">
        <v>3310</v>
      </c>
    </row>
    <row r="20" spans="1:9">
      <c r="A20" t="s">
        <v>3328</v>
      </c>
      <c r="B20" t="s">
        <v>87</v>
      </c>
      <c r="C20" t="s">
        <v>52</v>
      </c>
      <c r="D20" s="5">
        <v>45966</v>
      </c>
      <c r="E20" s="5">
        <v>45976</v>
      </c>
      <c r="F20" s="5">
        <v>45976</v>
      </c>
      <c r="G20">
        <v>30</v>
      </c>
      <c r="H20" s="3">
        <v>24.06</v>
      </c>
      <c r="I20" t="s">
        <v>3310</v>
      </c>
    </row>
    <row r="21" spans="1:9">
      <c r="A21" t="s">
        <v>3329</v>
      </c>
      <c r="B21" t="s">
        <v>158</v>
      </c>
      <c r="C21" t="s">
        <v>46</v>
      </c>
      <c r="D21" s="5">
        <v>45967</v>
      </c>
      <c r="E21" s="5">
        <v>45971</v>
      </c>
      <c r="F21" s="5">
        <v>45972</v>
      </c>
      <c r="G21">
        <v>30</v>
      </c>
      <c r="H21" s="3">
        <v>19.489999999999998</v>
      </c>
      <c r="I21" t="s">
        <v>3310</v>
      </c>
    </row>
    <row r="22" spans="1:9">
      <c r="A22" t="s">
        <v>3330</v>
      </c>
      <c r="B22" t="s">
        <v>150</v>
      </c>
      <c r="C22" t="s">
        <v>25</v>
      </c>
      <c r="D22" s="5">
        <v>45968</v>
      </c>
      <c r="E22" s="5">
        <v>45975</v>
      </c>
      <c r="F22" s="5"/>
      <c r="G22">
        <v>60</v>
      </c>
      <c r="H22" s="3">
        <v>28.8</v>
      </c>
      <c r="I22" t="s">
        <v>3331</v>
      </c>
    </row>
    <row r="23" spans="1:9">
      <c r="A23" t="s">
        <v>3332</v>
      </c>
      <c r="B23" t="s">
        <v>89</v>
      </c>
      <c r="C23" t="s">
        <v>52</v>
      </c>
      <c r="D23" s="5">
        <v>45968</v>
      </c>
      <c r="E23" s="5">
        <v>45978</v>
      </c>
      <c r="F23" s="5">
        <v>45979</v>
      </c>
      <c r="G23">
        <v>100</v>
      </c>
      <c r="H23" s="3">
        <v>34.53</v>
      </c>
      <c r="I23" t="s">
        <v>3310</v>
      </c>
    </row>
    <row r="24" spans="1:9">
      <c r="A24" t="s">
        <v>3333</v>
      </c>
      <c r="B24" t="s">
        <v>150</v>
      </c>
      <c r="C24" t="s">
        <v>25</v>
      </c>
      <c r="D24" s="5">
        <v>45968</v>
      </c>
      <c r="E24" s="5">
        <v>45975</v>
      </c>
      <c r="F24" s="5">
        <v>45977</v>
      </c>
      <c r="G24">
        <v>30</v>
      </c>
      <c r="H24" s="3">
        <v>28.8</v>
      </c>
      <c r="I24" t="s">
        <v>3310</v>
      </c>
    </row>
    <row r="25" spans="1:9">
      <c r="A25" t="s">
        <v>3334</v>
      </c>
      <c r="B25" t="s">
        <v>102</v>
      </c>
      <c r="C25" t="s">
        <v>15</v>
      </c>
      <c r="D25" s="5">
        <v>45969</v>
      </c>
      <c r="E25" s="5">
        <v>45981</v>
      </c>
      <c r="F25" s="5"/>
      <c r="G25">
        <v>60</v>
      </c>
      <c r="H25" s="3">
        <v>7.75</v>
      </c>
      <c r="I25" t="s">
        <v>3331</v>
      </c>
    </row>
    <row r="26" spans="1:9">
      <c r="A26" t="s">
        <v>3335</v>
      </c>
      <c r="B26" t="s">
        <v>142</v>
      </c>
      <c r="C26" t="s">
        <v>25</v>
      </c>
      <c r="D26" s="5">
        <v>45969</v>
      </c>
      <c r="E26" s="5">
        <v>45976</v>
      </c>
      <c r="F26" s="5"/>
      <c r="G26">
        <v>125</v>
      </c>
      <c r="H26" s="3">
        <v>41.96</v>
      </c>
      <c r="I26" t="s">
        <v>3331</v>
      </c>
    </row>
    <row r="27" spans="1:9">
      <c r="A27" t="s">
        <v>3336</v>
      </c>
      <c r="B27" t="s">
        <v>85</v>
      </c>
      <c r="C27" t="s">
        <v>52</v>
      </c>
      <c r="D27" s="5">
        <v>45970</v>
      </c>
      <c r="E27" s="5">
        <v>45980</v>
      </c>
      <c r="F27" s="5"/>
      <c r="G27">
        <v>100</v>
      </c>
      <c r="H27" s="3">
        <v>8.5299999999999994</v>
      </c>
      <c r="I27" t="s">
        <v>281</v>
      </c>
    </row>
    <row r="28" spans="1:9">
      <c r="A28" t="s">
        <v>3337</v>
      </c>
      <c r="B28" t="s">
        <v>178</v>
      </c>
      <c r="C28" t="s">
        <v>49</v>
      </c>
      <c r="D28" s="5">
        <v>45971</v>
      </c>
      <c r="E28" s="5">
        <v>45984</v>
      </c>
      <c r="F28" s="5"/>
      <c r="G28">
        <v>20</v>
      </c>
      <c r="H28" s="3">
        <v>44.67</v>
      </c>
      <c r="I28" t="s">
        <v>3331</v>
      </c>
    </row>
    <row r="29" spans="1:9">
      <c r="A29" t="s">
        <v>3338</v>
      </c>
      <c r="B29" t="s">
        <v>160</v>
      </c>
      <c r="C29" t="s">
        <v>46</v>
      </c>
      <c r="D29" s="5">
        <v>45972</v>
      </c>
      <c r="E29" s="5">
        <v>45976</v>
      </c>
      <c r="F29" s="5">
        <v>45976</v>
      </c>
      <c r="G29">
        <v>100</v>
      </c>
      <c r="H29" s="3">
        <v>21.05</v>
      </c>
      <c r="I29" t="s">
        <v>3310</v>
      </c>
    </row>
    <row r="30" spans="1:9">
      <c r="A30" t="s">
        <v>3339</v>
      </c>
      <c r="B30" t="s">
        <v>73</v>
      </c>
      <c r="C30" t="s">
        <v>35</v>
      </c>
      <c r="D30" s="5">
        <v>45973</v>
      </c>
      <c r="E30" s="5">
        <v>45978</v>
      </c>
      <c r="F30" s="5"/>
      <c r="G30">
        <v>50</v>
      </c>
      <c r="H30" s="3">
        <v>11.55</v>
      </c>
      <c r="I30" t="s">
        <v>3331</v>
      </c>
    </row>
    <row r="31" spans="1:9">
      <c r="A31" t="s">
        <v>3340</v>
      </c>
      <c r="B31" t="s">
        <v>184</v>
      </c>
      <c r="C31" t="s">
        <v>30</v>
      </c>
      <c r="D31" s="5">
        <v>45974</v>
      </c>
      <c r="E31" s="5">
        <v>45989</v>
      </c>
      <c r="F31" s="5">
        <v>45987</v>
      </c>
      <c r="G31">
        <v>100</v>
      </c>
      <c r="H31" s="3">
        <v>18.04</v>
      </c>
      <c r="I31" t="s">
        <v>3310</v>
      </c>
    </row>
    <row r="32" spans="1:9">
      <c r="A32" t="s">
        <v>3341</v>
      </c>
      <c r="B32" t="s">
        <v>79</v>
      </c>
      <c r="C32" t="s">
        <v>9</v>
      </c>
      <c r="D32" s="5">
        <v>45974</v>
      </c>
      <c r="E32" s="5">
        <v>45980</v>
      </c>
      <c r="F32" s="5">
        <v>45979</v>
      </c>
      <c r="G32">
        <v>75</v>
      </c>
      <c r="H32" s="3">
        <v>7.24</v>
      </c>
      <c r="I32" t="s">
        <v>3310</v>
      </c>
    </row>
    <row r="33" spans="1:9">
      <c r="A33" t="s">
        <v>3342</v>
      </c>
      <c r="B33" t="s">
        <v>126</v>
      </c>
      <c r="C33" t="s">
        <v>19</v>
      </c>
      <c r="D33" s="5">
        <v>45975</v>
      </c>
      <c r="E33" s="5">
        <v>45984</v>
      </c>
      <c r="F33" s="5">
        <v>45984</v>
      </c>
      <c r="G33">
        <v>50</v>
      </c>
      <c r="H33" s="3">
        <v>23.48</v>
      </c>
      <c r="I33" t="s">
        <v>3310</v>
      </c>
    </row>
    <row r="34" spans="1:9">
      <c r="A34" t="s">
        <v>3343</v>
      </c>
      <c r="B34" t="s">
        <v>102</v>
      </c>
      <c r="C34" t="s">
        <v>15</v>
      </c>
      <c r="D34" s="5">
        <v>45976</v>
      </c>
      <c r="E34" s="5">
        <v>45988</v>
      </c>
      <c r="F34" s="5">
        <v>45989</v>
      </c>
      <c r="G34">
        <v>40</v>
      </c>
      <c r="H34" s="3">
        <v>7.75</v>
      </c>
      <c r="I34" t="s">
        <v>3310</v>
      </c>
    </row>
    <row r="35" spans="1:9">
      <c r="A35" t="s">
        <v>3344</v>
      </c>
      <c r="B35" t="s">
        <v>75</v>
      </c>
      <c r="C35" t="s">
        <v>35</v>
      </c>
      <c r="D35" s="5">
        <v>45980</v>
      </c>
      <c r="E35" s="5">
        <v>45985</v>
      </c>
      <c r="F35" s="5"/>
      <c r="G35">
        <v>75</v>
      </c>
      <c r="H35" s="3">
        <v>25.85</v>
      </c>
      <c r="I35" t="s">
        <v>3331</v>
      </c>
    </row>
    <row r="36" spans="1:9">
      <c r="A36" t="s">
        <v>3345</v>
      </c>
      <c r="B36" t="s">
        <v>77</v>
      </c>
      <c r="C36" t="s">
        <v>9</v>
      </c>
      <c r="D36" s="5">
        <v>45981</v>
      </c>
      <c r="E36" s="5">
        <v>45987</v>
      </c>
      <c r="F36" s="5"/>
      <c r="G36">
        <v>75</v>
      </c>
      <c r="H36" s="3">
        <v>21.34</v>
      </c>
      <c r="I36" t="s">
        <v>281</v>
      </c>
    </row>
    <row r="37" spans="1:9">
      <c r="A37" t="s">
        <v>3346</v>
      </c>
      <c r="B37" t="s">
        <v>152</v>
      </c>
      <c r="C37" t="s">
        <v>25</v>
      </c>
      <c r="D37" s="5">
        <v>45983</v>
      </c>
      <c r="E37" s="5">
        <v>45990</v>
      </c>
      <c r="F37" s="5">
        <v>45997</v>
      </c>
      <c r="G37">
        <v>60</v>
      </c>
      <c r="H37" s="3">
        <v>19.66</v>
      </c>
      <c r="I37" t="s">
        <v>3310</v>
      </c>
    </row>
    <row r="38" spans="1:9">
      <c r="A38" t="s">
        <v>3347</v>
      </c>
      <c r="B38" t="s">
        <v>130</v>
      </c>
      <c r="C38" t="s">
        <v>55</v>
      </c>
      <c r="D38" s="5">
        <v>45984</v>
      </c>
      <c r="E38" s="5">
        <v>45998</v>
      </c>
      <c r="F38" s="5">
        <v>45999</v>
      </c>
      <c r="G38">
        <v>75</v>
      </c>
      <c r="H38" s="3">
        <v>4.42</v>
      </c>
      <c r="I38" t="s">
        <v>3310</v>
      </c>
    </row>
    <row r="39" spans="1:9">
      <c r="A39" t="s">
        <v>3348</v>
      </c>
      <c r="B39" t="s">
        <v>122</v>
      </c>
      <c r="C39" t="s">
        <v>42</v>
      </c>
      <c r="D39" s="5">
        <v>45985</v>
      </c>
      <c r="E39" s="5">
        <v>45993</v>
      </c>
      <c r="F39" s="5">
        <v>45995</v>
      </c>
      <c r="G39">
        <v>20</v>
      </c>
      <c r="H39" s="3">
        <v>17.55</v>
      </c>
      <c r="I39" t="s">
        <v>3310</v>
      </c>
    </row>
    <row r="40" spans="1:9">
      <c r="A40" t="s">
        <v>3349</v>
      </c>
      <c r="B40" t="s">
        <v>87</v>
      </c>
      <c r="C40" t="s">
        <v>52</v>
      </c>
      <c r="D40" s="5">
        <v>45985</v>
      </c>
      <c r="E40" s="5">
        <v>45995</v>
      </c>
      <c r="F40" s="5">
        <v>45997</v>
      </c>
      <c r="G40">
        <v>75</v>
      </c>
      <c r="H40" s="3">
        <v>24.06</v>
      </c>
      <c r="I40" t="s">
        <v>3310</v>
      </c>
    </row>
    <row r="41" spans="1:9">
      <c r="A41" t="s">
        <v>3350</v>
      </c>
      <c r="B41" t="s">
        <v>140</v>
      </c>
      <c r="C41" t="s">
        <v>46</v>
      </c>
      <c r="D41" s="5">
        <v>45986</v>
      </c>
      <c r="E41" s="5">
        <v>45990</v>
      </c>
      <c r="F41" s="5">
        <v>45990</v>
      </c>
      <c r="G41">
        <v>50</v>
      </c>
      <c r="H41" s="3">
        <v>13.85</v>
      </c>
      <c r="I41" t="s">
        <v>3310</v>
      </c>
    </row>
    <row r="42" spans="1:9">
      <c r="A42" t="s">
        <v>3351</v>
      </c>
      <c r="B42" t="s">
        <v>112</v>
      </c>
      <c r="C42" t="s">
        <v>39</v>
      </c>
      <c r="D42" s="5">
        <v>45986</v>
      </c>
      <c r="E42" s="5">
        <v>45997</v>
      </c>
      <c r="F42" s="5">
        <v>45996</v>
      </c>
      <c r="G42">
        <v>30</v>
      </c>
      <c r="H42" s="3">
        <v>23.26</v>
      </c>
      <c r="I42" t="s">
        <v>3310</v>
      </c>
    </row>
    <row r="43" spans="1:9">
      <c r="A43" t="s">
        <v>3352</v>
      </c>
      <c r="B43" t="s">
        <v>154</v>
      </c>
      <c r="C43" t="s">
        <v>46</v>
      </c>
      <c r="D43" s="5">
        <v>45988</v>
      </c>
      <c r="E43" s="5">
        <v>45992</v>
      </c>
      <c r="F43" s="5">
        <v>45991</v>
      </c>
      <c r="G43">
        <v>125</v>
      </c>
      <c r="H43" s="3">
        <v>41.46</v>
      </c>
      <c r="I43" t="s">
        <v>3310</v>
      </c>
    </row>
    <row r="44" spans="1:9">
      <c r="A44" t="s">
        <v>3353</v>
      </c>
      <c r="B44" t="s">
        <v>110</v>
      </c>
      <c r="C44" t="s">
        <v>39</v>
      </c>
      <c r="D44" s="5">
        <v>45989</v>
      </c>
      <c r="E44" s="5">
        <v>46000</v>
      </c>
      <c r="F44" s="5">
        <v>46000</v>
      </c>
      <c r="G44">
        <v>100</v>
      </c>
      <c r="H44" s="3">
        <v>21.59</v>
      </c>
      <c r="I44" t="s">
        <v>3310</v>
      </c>
    </row>
    <row r="45" spans="1:9">
      <c r="A45" t="s">
        <v>3354</v>
      </c>
      <c r="B45" t="s">
        <v>170</v>
      </c>
      <c r="C45" t="s">
        <v>30</v>
      </c>
      <c r="D45" s="5">
        <v>45991</v>
      </c>
      <c r="E45" s="5">
        <v>46006</v>
      </c>
      <c r="F45" s="5">
        <v>46007</v>
      </c>
      <c r="G45">
        <v>125</v>
      </c>
      <c r="H45" s="3">
        <v>18.73</v>
      </c>
      <c r="I45" t="s">
        <v>3310</v>
      </c>
    </row>
    <row r="46" spans="1:9">
      <c r="A46" t="s">
        <v>3355</v>
      </c>
      <c r="B46" t="s">
        <v>168</v>
      </c>
      <c r="C46" t="s">
        <v>49</v>
      </c>
      <c r="D46" s="5">
        <v>45992</v>
      </c>
      <c r="E46" s="5">
        <v>46005</v>
      </c>
      <c r="F46" s="5"/>
      <c r="G46">
        <v>100</v>
      </c>
      <c r="H46" s="3">
        <v>23.03</v>
      </c>
      <c r="I46" t="s">
        <v>3331</v>
      </c>
    </row>
    <row r="47" spans="1:9">
      <c r="A47" t="s">
        <v>3356</v>
      </c>
      <c r="B47" t="s">
        <v>126</v>
      </c>
      <c r="C47" t="s">
        <v>19</v>
      </c>
      <c r="D47" s="5">
        <v>45992</v>
      </c>
      <c r="E47" s="5">
        <v>46001</v>
      </c>
      <c r="F47" s="5">
        <v>46005</v>
      </c>
      <c r="G47">
        <v>100</v>
      </c>
      <c r="H47" s="3">
        <v>23.48</v>
      </c>
      <c r="I47" t="s">
        <v>3310</v>
      </c>
    </row>
    <row r="48" spans="1:9">
      <c r="A48" t="s">
        <v>3357</v>
      </c>
      <c r="B48" t="s">
        <v>174</v>
      </c>
      <c r="C48" t="s">
        <v>30</v>
      </c>
      <c r="D48" s="5">
        <v>45993</v>
      </c>
      <c r="E48" s="5">
        <v>46008</v>
      </c>
      <c r="F48" s="5">
        <v>46008</v>
      </c>
      <c r="G48">
        <v>40</v>
      </c>
      <c r="H48" s="3">
        <v>30.61</v>
      </c>
      <c r="I48" t="s">
        <v>3310</v>
      </c>
    </row>
    <row r="49" spans="1:9">
      <c r="A49" t="s">
        <v>3358</v>
      </c>
      <c r="B49" t="s">
        <v>77</v>
      </c>
      <c r="C49" t="s">
        <v>9</v>
      </c>
      <c r="D49" s="5">
        <v>45994</v>
      </c>
      <c r="E49" s="5">
        <v>46000</v>
      </c>
      <c r="F49" s="5">
        <v>46000</v>
      </c>
      <c r="G49">
        <v>20</v>
      </c>
      <c r="H49" s="3">
        <v>21.34</v>
      </c>
      <c r="I49" t="s">
        <v>3310</v>
      </c>
    </row>
    <row r="50" spans="1:9">
      <c r="A50" t="s">
        <v>3359</v>
      </c>
      <c r="B50" t="s">
        <v>79</v>
      </c>
      <c r="C50" t="s">
        <v>9</v>
      </c>
      <c r="D50" s="5">
        <v>45995</v>
      </c>
      <c r="E50" s="5">
        <v>46001</v>
      </c>
      <c r="F50" s="5">
        <v>46003</v>
      </c>
      <c r="G50">
        <v>60</v>
      </c>
      <c r="H50" s="3">
        <v>7.24</v>
      </c>
      <c r="I50" t="s">
        <v>3310</v>
      </c>
    </row>
    <row r="51" spans="1:9">
      <c r="A51" t="s">
        <v>3360</v>
      </c>
      <c r="B51" t="s">
        <v>122</v>
      </c>
      <c r="C51" t="s">
        <v>42</v>
      </c>
      <c r="D51" s="5">
        <v>45995</v>
      </c>
      <c r="E51" s="5">
        <v>46003</v>
      </c>
      <c r="F51" s="5"/>
      <c r="G51">
        <v>75</v>
      </c>
      <c r="H51" s="3">
        <v>17.55</v>
      </c>
      <c r="I51" t="s">
        <v>3331</v>
      </c>
    </row>
    <row r="52" spans="1:9">
      <c r="A52" t="s">
        <v>3361</v>
      </c>
      <c r="B52" t="s">
        <v>164</v>
      </c>
      <c r="C52" t="s">
        <v>49</v>
      </c>
      <c r="D52" s="5">
        <v>45996</v>
      </c>
      <c r="E52" s="5">
        <v>46009</v>
      </c>
      <c r="F52" s="5"/>
      <c r="G52">
        <v>60</v>
      </c>
      <c r="H52" s="3">
        <v>39.76</v>
      </c>
      <c r="I52" t="s">
        <v>3331</v>
      </c>
    </row>
    <row r="53" spans="1:9">
      <c r="A53" t="s">
        <v>3362</v>
      </c>
      <c r="B53" t="s">
        <v>128</v>
      </c>
      <c r="C53" t="s">
        <v>55</v>
      </c>
      <c r="D53" s="5">
        <v>45997</v>
      </c>
      <c r="E53" s="5">
        <v>46011</v>
      </c>
      <c r="F53" s="5">
        <v>46011</v>
      </c>
      <c r="G53">
        <v>40</v>
      </c>
      <c r="H53" s="3">
        <v>36.28</v>
      </c>
      <c r="I53" t="s">
        <v>3310</v>
      </c>
    </row>
    <row r="54" spans="1:9">
      <c r="A54" t="s">
        <v>3363</v>
      </c>
      <c r="B54" t="s">
        <v>116</v>
      </c>
      <c r="C54" t="s">
        <v>19</v>
      </c>
      <c r="D54" s="5">
        <v>45998</v>
      </c>
      <c r="E54" s="5">
        <v>46007</v>
      </c>
      <c r="F54" s="5"/>
      <c r="G54">
        <v>125</v>
      </c>
      <c r="H54" s="3">
        <v>13.41</v>
      </c>
      <c r="I54" t="s">
        <v>3331</v>
      </c>
    </row>
    <row r="55" spans="1:9">
      <c r="A55" t="s">
        <v>3364</v>
      </c>
      <c r="B55" t="s">
        <v>75</v>
      </c>
      <c r="C55" t="s">
        <v>35</v>
      </c>
      <c r="D55" s="5">
        <v>46000</v>
      </c>
      <c r="E55" s="5">
        <v>46005</v>
      </c>
      <c r="F55" s="5">
        <v>46009</v>
      </c>
      <c r="G55">
        <v>125</v>
      </c>
      <c r="H55" s="3">
        <v>25.85</v>
      </c>
      <c r="I55" t="s">
        <v>3310</v>
      </c>
    </row>
    <row r="56" spans="1:9">
      <c r="A56" t="s">
        <v>3365</v>
      </c>
      <c r="B56" t="s">
        <v>138</v>
      </c>
      <c r="C56" t="s">
        <v>19</v>
      </c>
      <c r="D56" s="5">
        <v>46000</v>
      </c>
      <c r="E56" s="5">
        <v>46009</v>
      </c>
      <c r="F56" s="5">
        <v>46010</v>
      </c>
      <c r="G56">
        <v>60</v>
      </c>
      <c r="H56" s="3">
        <v>37.14</v>
      </c>
      <c r="I56" t="s">
        <v>3310</v>
      </c>
    </row>
    <row r="57" spans="1:9">
      <c r="A57" t="s">
        <v>3366</v>
      </c>
      <c r="B57" t="s">
        <v>112</v>
      </c>
      <c r="C57" t="s">
        <v>39</v>
      </c>
      <c r="D57" s="5">
        <v>46001</v>
      </c>
      <c r="E57" s="5">
        <v>46012</v>
      </c>
      <c r="F57" s="5"/>
      <c r="G57">
        <v>75</v>
      </c>
      <c r="H57" s="3">
        <v>23.26</v>
      </c>
      <c r="I57" t="s">
        <v>3331</v>
      </c>
    </row>
    <row r="58" spans="1:9">
      <c r="A58" t="s">
        <v>3367</v>
      </c>
      <c r="B58" t="s">
        <v>134</v>
      </c>
      <c r="C58" t="s">
        <v>42</v>
      </c>
      <c r="D58" s="5">
        <v>46002</v>
      </c>
      <c r="E58" s="5">
        <v>46010</v>
      </c>
      <c r="F58" s="5">
        <v>46009</v>
      </c>
      <c r="G58">
        <v>60</v>
      </c>
      <c r="H58" s="3">
        <v>22.11</v>
      </c>
      <c r="I58" t="s">
        <v>3310</v>
      </c>
    </row>
    <row r="59" spans="1:9">
      <c r="A59" t="s">
        <v>3368</v>
      </c>
      <c r="B59" t="s">
        <v>176</v>
      </c>
      <c r="C59" t="s">
        <v>30</v>
      </c>
      <c r="D59" s="5">
        <v>46004</v>
      </c>
      <c r="E59" s="5">
        <v>46019</v>
      </c>
      <c r="F59" s="5">
        <v>46019</v>
      </c>
      <c r="G59">
        <v>75</v>
      </c>
      <c r="H59" s="3">
        <v>4.93</v>
      </c>
      <c r="I59" t="s">
        <v>3310</v>
      </c>
    </row>
    <row r="60" spans="1:9">
      <c r="A60" t="s">
        <v>3369</v>
      </c>
      <c r="B60" t="s">
        <v>112</v>
      </c>
      <c r="C60" t="s">
        <v>39</v>
      </c>
      <c r="D60" s="5">
        <v>46005</v>
      </c>
      <c r="E60" s="5">
        <v>46016</v>
      </c>
      <c r="F60" s="5">
        <v>46020</v>
      </c>
      <c r="G60">
        <v>100</v>
      </c>
      <c r="H60" s="3">
        <v>23.26</v>
      </c>
      <c r="I60" t="s">
        <v>3310</v>
      </c>
    </row>
    <row r="61" spans="1:9">
      <c r="A61" t="s">
        <v>3370</v>
      </c>
      <c r="B61" t="s">
        <v>130</v>
      </c>
      <c r="C61" t="s">
        <v>55</v>
      </c>
      <c r="D61" s="5">
        <v>46006</v>
      </c>
      <c r="E61" s="5">
        <v>46020</v>
      </c>
      <c r="F61" s="5">
        <v>46020</v>
      </c>
      <c r="G61">
        <v>60</v>
      </c>
      <c r="H61" s="3">
        <v>4.42</v>
      </c>
      <c r="I61" t="s">
        <v>3310</v>
      </c>
    </row>
    <row r="62" spans="1:9">
      <c r="A62" t="s">
        <v>3371</v>
      </c>
      <c r="B62" t="s">
        <v>180</v>
      </c>
      <c r="C62" t="s">
        <v>49</v>
      </c>
      <c r="D62" s="5">
        <v>46009</v>
      </c>
      <c r="E62" s="5">
        <v>46022</v>
      </c>
      <c r="F62" s="5">
        <v>46023</v>
      </c>
      <c r="G62">
        <v>60</v>
      </c>
      <c r="H62" s="3">
        <v>25.69</v>
      </c>
      <c r="I62" t="s">
        <v>3310</v>
      </c>
    </row>
    <row r="63" spans="1:9">
      <c r="A63" t="s">
        <v>3372</v>
      </c>
      <c r="B63" t="s">
        <v>142</v>
      </c>
      <c r="C63" t="s">
        <v>25</v>
      </c>
      <c r="D63" s="5">
        <v>46010</v>
      </c>
      <c r="E63" s="5">
        <v>46017</v>
      </c>
      <c r="F63" s="5">
        <v>46016</v>
      </c>
      <c r="G63">
        <v>30</v>
      </c>
      <c r="H63" s="3">
        <v>41.96</v>
      </c>
      <c r="I63" t="s">
        <v>3310</v>
      </c>
    </row>
    <row r="64" spans="1:9">
      <c r="A64" t="s">
        <v>3373</v>
      </c>
      <c r="B64" t="s">
        <v>164</v>
      </c>
      <c r="C64" t="s">
        <v>49</v>
      </c>
      <c r="D64" s="5">
        <v>46010</v>
      </c>
      <c r="E64" s="5">
        <v>46023</v>
      </c>
      <c r="F64" s="5">
        <v>46024</v>
      </c>
      <c r="G64">
        <v>40</v>
      </c>
      <c r="H64" s="3">
        <v>39.76</v>
      </c>
      <c r="I64" t="s">
        <v>3310</v>
      </c>
    </row>
    <row r="65" spans="1:9">
      <c r="A65" t="s">
        <v>3374</v>
      </c>
      <c r="B65" t="s">
        <v>128</v>
      </c>
      <c r="C65" t="s">
        <v>55</v>
      </c>
      <c r="D65" s="5">
        <v>46011</v>
      </c>
      <c r="E65" s="5">
        <v>46025</v>
      </c>
      <c r="F65" s="5">
        <v>46026</v>
      </c>
      <c r="G65">
        <v>20</v>
      </c>
      <c r="H65" s="3">
        <v>36.28</v>
      </c>
      <c r="I65" t="s">
        <v>3310</v>
      </c>
    </row>
    <row r="66" spans="1:9">
      <c r="A66" t="s">
        <v>3375</v>
      </c>
      <c r="B66" t="s">
        <v>108</v>
      </c>
      <c r="C66" t="s">
        <v>15</v>
      </c>
      <c r="D66" s="5">
        <v>46014</v>
      </c>
      <c r="E66" s="5">
        <v>46026</v>
      </c>
      <c r="F66" s="5">
        <v>46027</v>
      </c>
      <c r="G66">
        <v>20</v>
      </c>
      <c r="H66" s="3">
        <v>13.98</v>
      </c>
      <c r="I66" t="s">
        <v>3310</v>
      </c>
    </row>
    <row r="67" spans="1:9">
      <c r="A67" t="s">
        <v>3376</v>
      </c>
      <c r="B67" t="s">
        <v>154</v>
      </c>
      <c r="C67" t="s">
        <v>46</v>
      </c>
      <c r="D67" s="5">
        <v>46015</v>
      </c>
      <c r="E67" s="5">
        <v>46019</v>
      </c>
      <c r="F67" s="5">
        <v>46023</v>
      </c>
      <c r="G67">
        <v>100</v>
      </c>
      <c r="H67" s="3">
        <v>41.46</v>
      </c>
      <c r="I67" t="s">
        <v>3310</v>
      </c>
    </row>
    <row r="68" spans="1:9">
      <c r="A68" t="s">
        <v>3377</v>
      </c>
      <c r="B68" t="s">
        <v>112</v>
      </c>
      <c r="C68" t="s">
        <v>39</v>
      </c>
      <c r="D68" s="5">
        <v>46016</v>
      </c>
      <c r="E68" s="5">
        <v>46027</v>
      </c>
      <c r="F68" s="5">
        <v>46025</v>
      </c>
      <c r="G68">
        <v>125</v>
      </c>
      <c r="H68" s="3">
        <v>23.26</v>
      </c>
      <c r="I68" t="s">
        <v>3310</v>
      </c>
    </row>
    <row r="69" spans="1:9">
      <c r="A69" t="s">
        <v>3378</v>
      </c>
      <c r="B69" t="s">
        <v>122</v>
      </c>
      <c r="C69" t="s">
        <v>42</v>
      </c>
      <c r="D69" s="5">
        <v>46017</v>
      </c>
      <c r="E69" s="5">
        <v>46025</v>
      </c>
      <c r="F69" s="5"/>
      <c r="G69">
        <v>60</v>
      </c>
      <c r="H69" s="3">
        <v>17.55</v>
      </c>
      <c r="I69" t="s">
        <v>3331</v>
      </c>
    </row>
    <row r="70" spans="1:9">
      <c r="A70" t="s">
        <v>3379</v>
      </c>
      <c r="B70" t="s">
        <v>75</v>
      </c>
      <c r="C70" t="s">
        <v>35</v>
      </c>
      <c r="D70" s="5">
        <v>46017</v>
      </c>
      <c r="E70" s="5">
        <v>46022</v>
      </c>
      <c r="F70" s="5">
        <v>46022</v>
      </c>
      <c r="G70">
        <v>40</v>
      </c>
      <c r="H70" s="3">
        <v>25.85</v>
      </c>
      <c r="I70" t="s">
        <v>3310</v>
      </c>
    </row>
    <row r="71" spans="1:9">
      <c r="A71" t="s">
        <v>3380</v>
      </c>
      <c r="B71" t="s">
        <v>160</v>
      </c>
      <c r="C71" t="s">
        <v>46</v>
      </c>
      <c r="D71" s="5">
        <v>46018</v>
      </c>
      <c r="E71" s="5">
        <v>46022</v>
      </c>
      <c r="F71" s="5">
        <v>46022</v>
      </c>
      <c r="G71">
        <v>20</v>
      </c>
      <c r="H71" s="3">
        <v>21.05</v>
      </c>
      <c r="I71" t="s">
        <v>3310</v>
      </c>
    </row>
    <row r="72" spans="1:9">
      <c r="A72" t="s">
        <v>3381</v>
      </c>
      <c r="B72" t="s">
        <v>130</v>
      </c>
      <c r="C72" t="s">
        <v>55</v>
      </c>
      <c r="D72" s="5">
        <v>46019</v>
      </c>
      <c r="E72" s="5">
        <v>46033</v>
      </c>
      <c r="F72" s="5">
        <v>46037</v>
      </c>
      <c r="G72">
        <v>100</v>
      </c>
      <c r="H72" s="3">
        <v>4.42</v>
      </c>
      <c r="I72" t="s">
        <v>3310</v>
      </c>
    </row>
    <row r="73" spans="1:9">
      <c r="A73" t="s">
        <v>3382</v>
      </c>
      <c r="B73" t="s">
        <v>180</v>
      </c>
      <c r="C73" t="s">
        <v>49</v>
      </c>
      <c r="D73" s="5">
        <v>46020</v>
      </c>
      <c r="E73" s="5">
        <v>46033</v>
      </c>
      <c r="F73" s="5">
        <v>46033</v>
      </c>
      <c r="G73">
        <v>100</v>
      </c>
      <c r="H73" s="3">
        <v>25.69</v>
      </c>
      <c r="I73" t="s">
        <v>3310</v>
      </c>
    </row>
    <row r="74" spans="1:9">
      <c r="A74" t="s">
        <v>3383</v>
      </c>
      <c r="B74" t="s">
        <v>152</v>
      </c>
      <c r="C74" t="s">
        <v>25</v>
      </c>
      <c r="D74" s="5">
        <v>46023</v>
      </c>
      <c r="E74" s="5">
        <v>46030</v>
      </c>
      <c r="F74" s="5">
        <v>46031</v>
      </c>
      <c r="G74">
        <v>40</v>
      </c>
      <c r="H74" s="3">
        <v>19.66</v>
      </c>
      <c r="I74" t="s">
        <v>3310</v>
      </c>
    </row>
    <row r="75" spans="1:9">
      <c r="A75" t="s">
        <v>3384</v>
      </c>
      <c r="B75" t="s">
        <v>178</v>
      </c>
      <c r="C75" t="s">
        <v>49</v>
      </c>
      <c r="D75" s="5">
        <v>46024</v>
      </c>
      <c r="E75" s="5">
        <v>46037</v>
      </c>
      <c r="F75" s="5">
        <v>46035</v>
      </c>
      <c r="G75">
        <v>100</v>
      </c>
      <c r="H75" s="3">
        <v>44.67</v>
      </c>
      <c r="I75" t="s">
        <v>3310</v>
      </c>
    </row>
    <row r="76" spans="1:9">
      <c r="A76" t="s">
        <v>3385</v>
      </c>
      <c r="B76" t="s">
        <v>100</v>
      </c>
      <c r="C76" t="s">
        <v>15</v>
      </c>
      <c r="D76" s="5">
        <v>46025</v>
      </c>
      <c r="E76" s="5">
        <v>46037</v>
      </c>
      <c r="F76" s="5">
        <v>46036</v>
      </c>
      <c r="G76">
        <v>40</v>
      </c>
      <c r="H76" s="3">
        <v>31.21</v>
      </c>
      <c r="I76" t="s">
        <v>3310</v>
      </c>
    </row>
    <row r="77" spans="1:9">
      <c r="A77" t="s">
        <v>3386</v>
      </c>
      <c r="B77" t="s">
        <v>120</v>
      </c>
      <c r="C77" t="s">
        <v>55</v>
      </c>
      <c r="D77" s="5">
        <v>46025</v>
      </c>
      <c r="E77" s="5">
        <v>46039</v>
      </c>
      <c r="F77" s="5">
        <v>46040</v>
      </c>
      <c r="G77">
        <v>100</v>
      </c>
      <c r="H77" s="3">
        <v>17.22</v>
      </c>
      <c r="I77" t="s">
        <v>3310</v>
      </c>
    </row>
    <row r="78" spans="1:9">
      <c r="A78" t="s">
        <v>3387</v>
      </c>
      <c r="B78" t="s">
        <v>152</v>
      </c>
      <c r="C78" t="s">
        <v>25</v>
      </c>
      <c r="D78" s="5">
        <v>46025</v>
      </c>
      <c r="E78" s="5">
        <v>46032</v>
      </c>
      <c r="F78" s="5"/>
      <c r="G78">
        <v>50</v>
      </c>
      <c r="H78" s="3">
        <v>19.66</v>
      </c>
      <c r="I78" t="s">
        <v>3331</v>
      </c>
    </row>
    <row r="79" spans="1:9">
      <c r="A79" t="s">
        <v>3388</v>
      </c>
      <c r="B79" t="s">
        <v>128</v>
      </c>
      <c r="C79" t="s">
        <v>55</v>
      </c>
      <c r="D79" s="5">
        <v>46027</v>
      </c>
      <c r="E79" s="5">
        <v>46041</v>
      </c>
      <c r="F79" s="5"/>
      <c r="G79">
        <v>50</v>
      </c>
      <c r="H79" s="3">
        <v>36.28</v>
      </c>
      <c r="I79" t="s">
        <v>3331</v>
      </c>
    </row>
    <row r="80" spans="1:9">
      <c r="A80" t="s">
        <v>3389</v>
      </c>
      <c r="B80" t="s">
        <v>69</v>
      </c>
      <c r="C80" t="s">
        <v>9</v>
      </c>
      <c r="D80" s="5">
        <v>46028</v>
      </c>
      <c r="E80" s="5">
        <v>46034</v>
      </c>
      <c r="F80" s="5">
        <v>46038</v>
      </c>
      <c r="G80">
        <v>100</v>
      </c>
      <c r="H80" s="3">
        <v>37</v>
      </c>
      <c r="I80" t="s">
        <v>3310</v>
      </c>
    </row>
    <row r="81" spans="1:9">
      <c r="A81" t="s">
        <v>3390</v>
      </c>
      <c r="B81" t="s">
        <v>146</v>
      </c>
      <c r="C81" t="s">
        <v>46</v>
      </c>
      <c r="D81" s="5">
        <v>46028</v>
      </c>
      <c r="E81" s="5">
        <v>46032</v>
      </c>
      <c r="F81" s="5">
        <v>46034</v>
      </c>
      <c r="G81">
        <v>50</v>
      </c>
      <c r="H81" s="3">
        <v>17.329999999999998</v>
      </c>
      <c r="I81" t="s">
        <v>3310</v>
      </c>
    </row>
    <row r="82" spans="1:9">
      <c r="A82" t="s">
        <v>3391</v>
      </c>
      <c r="B82" t="s">
        <v>166</v>
      </c>
      <c r="C82" t="s">
        <v>49</v>
      </c>
      <c r="D82" s="5">
        <v>46030</v>
      </c>
      <c r="E82" s="5">
        <v>46043</v>
      </c>
      <c r="F82" s="5">
        <v>46050</v>
      </c>
      <c r="G82">
        <v>50</v>
      </c>
      <c r="H82" s="3">
        <v>18.54</v>
      </c>
      <c r="I82" t="s">
        <v>3310</v>
      </c>
    </row>
    <row r="83" spans="1:9">
      <c r="A83" t="s">
        <v>3392</v>
      </c>
      <c r="B83" t="s">
        <v>150</v>
      </c>
      <c r="C83" t="s">
        <v>25</v>
      </c>
      <c r="D83" s="5">
        <v>46031</v>
      </c>
      <c r="E83" s="5">
        <v>46038</v>
      </c>
      <c r="F83" s="5">
        <v>46037</v>
      </c>
      <c r="G83">
        <v>100</v>
      </c>
      <c r="H83" s="3">
        <v>28.8</v>
      </c>
      <c r="I83" t="s">
        <v>3310</v>
      </c>
    </row>
    <row r="84" spans="1:9">
      <c r="A84" t="s">
        <v>3393</v>
      </c>
      <c r="B84" t="s">
        <v>89</v>
      </c>
      <c r="C84" t="s">
        <v>52</v>
      </c>
      <c r="D84" s="5">
        <v>46032</v>
      </c>
      <c r="E84" s="5">
        <v>46042</v>
      </c>
      <c r="F84" s="5">
        <v>46039</v>
      </c>
      <c r="G84">
        <v>40</v>
      </c>
      <c r="H84" s="3">
        <v>34.53</v>
      </c>
      <c r="I84" t="s">
        <v>3310</v>
      </c>
    </row>
    <row r="85" spans="1:9">
      <c r="A85" t="s">
        <v>3394</v>
      </c>
      <c r="B85" t="s">
        <v>100</v>
      </c>
      <c r="C85" t="s">
        <v>15</v>
      </c>
      <c r="D85" s="5">
        <v>46034</v>
      </c>
      <c r="E85" s="5">
        <v>46046</v>
      </c>
      <c r="F85" s="5">
        <v>46050</v>
      </c>
      <c r="G85">
        <v>50</v>
      </c>
      <c r="H85" s="3">
        <v>31.21</v>
      </c>
      <c r="I85" t="s">
        <v>3310</v>
      </c>
    </row>
    <row r="86" spans="1:9">
      <c r="A86" t="s">
        <v>3395</v>
      </c>
      <c r="B86" t="s">
        <v>172</v>
      </c>
      <c r="C86" t="s">
        <v>49</v>
      </c>
      <c r="D86" s="5">
        <v>46034</v>
      </c>
      <c r="E86" s="5">
        <v>46047</v>
      </c>
      <c r="F86" s="5">
        <v>46047</v>
      </c>
      <c r="G86">
        <v>50</v>
      </c>
      <c r="H86" s="3">
        <v>44.56</v>
      </c>
      <c r="I86" t="s">
        <v>3310</v>
      </c>
    </row>
    <row r="87" spans="1:9">
      <c r="A87" t="s">
        <v>3396</v>
      </c>
      <c r="B87" t="s">
        <v>130</v>
      </c>
      <c r="C87" t="s">
        <v>55</v>
      </c>
      <c r="D87" s="5">
        <v>46036</v>
      </c>
      <c r="E87" s="5">
        <v>46050</v>
      </c>
      <c r="F87" s="5"/>
      <c r="G87">
        <v>60</v>
      </c>
      <c r="H87" s="3">
        <v>4.42</v>
      </c>
      <c r="I87" t="s">
        <v>3331</v>
      </c>
    </row>
    <row r="88" spans="1:9">
      <c r="A88" t="s">
        <v>3397</v>
      </c>
      <c r="B88" t="s">
        <v>73</v>
      </c>
      <c r="C88" t="s">
        <v>35</v>
      </c>
      <c r="D88" s="5">
        <v>46036</v>
      </c>
      <c r="E88" s="5">
        <v>46041</v>
      </c>
      <c r="F88" s="5">
        <v>46039</v>
      </c>
      <c r="G88">
        <v>50</v>
      </c>
      <c r="H88" s="3">
        <v>11.55</v>
      </c>
      <c r="I88" t="s">
        <v>3310</v>
      </c>
    </row>
    <row r="89" spans="1:9">
      <c r="A89" t="s">
        <v>3398</v>
      </c>
      <c r="B89" t="s">
        <v>182</v>
      </c>
      <c r="C89" t="s">
        <v>49</v>
      </c>
      <c r="D89" s="5">
        <v>46037</v>
      </c>
      <c r="E89" s="5">
        <v>46050</v>
      </c>
      <c r="F89" s="5">
        <v>46050</v>
      </c>
      <c r="G89">
        <v>60</v>
      </c>
      <c r="H89" s="3">
        <v>6.42</v>
      </c>
      <c r="I89" t="s">
        <v>3310</v>
      </c>
    </row>
    <row r="90" spans="1:9">
      <c r="A90" t="s">
        <v>3399</v>
      </c>
      <c r="B90" t="s">
        <v>96</v>
      </c>
      <c r="C90" t="s">
        <v>39</v>
      </c>
      <c r="D90" s="5">
        <v>46038</v>
      </c>
      <c r="E90" s="5">
        <v>46049</v>
      </c>
      <c r="F90" s="5">
        <v>46053</v>
      </c>
      <c r="G90">
        <v>20</v>
      </c>
      <c r="H90" s="3">
        <v>14.4</v>
      </c>
      <c r="I90" t="s">
        <v>3310</v>
      </c>
    </row>
    <row r="91" spans="1:9">
      <c r="A91" t="s">
        <v>3400</v>
      </c>
      <c r="B91" t="s">
        <v>89</v>
      </c>
      <c r="C91" t="s">
        <v>52</v>
      </c>
      <c r="D91" s="5">
        <v>46038</v>
      </c>
      <c r="E91" s="5">
        <v>46048</v>
      </c>
      <c r="F91" s="5">
        <v>46046</v>
      </c>
      <c r="G91">
        <v>50</v>
      </c>
      <c r="H91" s="3">
        <v>34.53</v>
      </c>
      <c r="I91" t="s">
        <v>3310</v>
      </c>
    </row>
    <row r="92" spans="1:9">
      <c r="A92" t="s">
        <v>3401</v>
      </c>
      <c r="B92" t="s">
        <v>176</v>
      </c>
      <c r="C92" t="s">
        <v>30</v>
      </c>
      <c r="D92" s="5">
        <v>46041</v>
      </c>
      <c r="E92" s="5">
        <v>46056</v>
      </c>
      <c r="F92" s="5">
        <v>46053</v>
      </c>
      <c r="G92">
        <v>30</v>
      </c>
      <c r="H92" s="3">
        <v>4.93</v>
      </c>
      <c r="I92" t="s">
        <v>3310</v>
      </c>
    </row>
    <row r="93" spans="1:9">
      <c r="A93" t="s">
        <v>3402</v>
      </c>
      <c r="B93" t="s">
        <v>124</v>
      </c>
      <c r="C93" t="s">
        <v>55</v>
      </c>
      <c r="D93" s="5">
        <v>46044</v>
      </c>
      <c r="E93" s="5">
        <v>46058</v>
      </c>
      <c r="F93" s="5">
        <v>46058</v>
      </c>
      <c r="G93">
        <v>60</v>
      </c>
      <c r="H93" s="3">
        <v>38</v>
      </c>
      <c r="I93" t="s">
        <v>3310</v>
      </c>
    </row>
    <row r="94" spans="1:9">
      <c r="A94" t="s">
        <v>3403</v>
      </c>
      <c r="B94" t="s">
        <v>75</v>
      </c>
      <c r="C94" t="s">
        <v>35</v>
      </c>
      <c r="D94" s="5">
        <v>46044</v>
      </c>
      <c r="E94" s="5">
        <v>46049</v>
      </c>
      <c r="F94" s="5">
        <v>46048</v>
      </c>
      <c r="G94">
        <v>125</v>
      </c>
      <c r="H94" s="3">
        <v>25.85</v>
      </c>
      <c r="I94" t="s">
        <v>3310</v>
      </c>
    </row>
    <row r="95" spans="1:9">
      <c r="A95" t="s">
        <v>3404</v>
      </c>
      <c r="B95" t="s">
        <v>160</v>
      </c>
      <c r="C95" t="s">
        <v>46</v>
      </c>
      <c r="D95" s="5">
        <v>46044</v>
      </c>
      <c r="E95" s="5">
        <v>46048</v>
      </c>
      <c r="F95" s="5">
        <v>46048</v>
      </c>
      <c r="G95">
        <v>50</v>
      </c>
      <c r="H95" s="3">
        <v>21.05</v>
      </c>
      <c r="I95" t="s">
        <v>3310</v>
      </c>
    </row>
    <row r="96" spans="1:9">
      <c r="A96" t="s">
        <v>3405</v>
      </c>
      <c r="B96" t="s">
        <v>110</v>
      </c>
      <c r="C96" t="s">
        <v>39</v>
      </c>
      <c r="D96" s="5">
        <v>46045</v>
      </c>
      <c r="E96" s="5">
        <v>46056</v>
      </c>
      <c r="F96" s="5">
        <v>46056</v>
      </c>
      <c r="G96">
        <v>20</v>
      </c>
      <c r="H96" s="3">
        <v>21.59</v>
      </c>
      <c r="I96" t="s">
        <v>3310</v>
      </c>
    </row>
    <row r="97" spans="1:9">
      <c r="A97" t="s">
        <v>3406</v>
      </c>
      <c r="B97" t="s">
        <v>158</v>
      </c>
      <c r="C97" t="s">
        <v>46</v>
      </c>
      <c r="D97" s="5">
        <v>46046</v>
      </c>
      <c r="E97" s="5">
        <v>46050</v>
      </c>
      <c r="F97" s="5">
        <v>46047</v>
      </c>
      <c r="G97">
        <v>40</v>
      </c>
      <c r="H97" s="3">
        <v>19.489999999999998</v>
      </c>
      <c r="I97" t="s">
        <v>3310</v>
      </c>
    </row>
    <row r="98" spans="1:9">
      <c r="A98" t="s">
        <v>3407</v>
      </c>
      <c r="B98" t="s">
        <v>144</v>
      </c>
      <c r="C98" t="s">
        <v>46</v>
      </c>
      <c r="D98" s="5">
        <v>46046</v>
      </c>
      <c r="E98" s="5">
        <v>46050</v>
      </c>
      <c r="F98" s="5">
        <v>46051</v>
      </c>
      <c r="G98">
        <v>30</v>
      </c>
      <c r="H98" s="3">
        <v>5.81</v>
      </c>
      <c r="I98" t="s">
        <v>3310</v>
      </c>
    </row>
    <row r="99" spans="1:9">
      <c r="A99" t="s">
        <v>3408</v>
      </c>
      <c r="B99" t="s">
        <v>120</v>
      </c>
      <c r="C99" t="s">
        <v>55</v>
      </c>
      <c r="D99" s="5">
        <v>46046</v>
      </c>
      <c r="E99" s="5">
        <v>46060</v>
      </c>
      <c r="F99" s="5">
        <v>46060</v>
      </c>
      <c r="G99">
        <v>125</v>
      </c>
      <c r="H99" s="3">
        <v>17.22</v>
      </c>
      <c r="I99" t="s">
        <v>3310</v>
      </c>
    </row>
    <row r="100" spans="1:9">
      <c r="A100" t="s">
        <v>3409</v>
      </c>
      <c r="B100" t="s">
        <v>180</v>
      </c>
      <c r="C100" t="s">
        <v>49</v>
      </c>
      <c r="D100" s="5">
        <v>46046</v>
      </c>
      <c r="E100" s="5">
        <v>46059</v>
      </c>
      <c r="F100" s="5">
        <v>46059</v>
      </c>
      <c r="G100">
        <v>125</v>
      </c>
      <c r="H100" s="3">
        <v>25.69</v>
      </c>
      <c r="I100" t="s">
        <v>3310</v>
      </c>
    </row>
    <row r="101" spans="1:9">
      <c r="A101" t="s">
        <v>3410</v>
      </c>
      <c r="B101" t="s">
        <v>154</v>
      </c>
      <c r="C101" t="s">
        <v>46</v>
      </c>
      <c r="D101" s="5">
        <v>46047</v>
      </c>
      <c r="E101" s="5">
        <v>46051</v>
      </c>
      <c r="F101" s="5">
        <v>46051</v>
      </c>
      <c r="G101">
        <v>100</v>
      </c>
      <c r="H101" s="3">
        <v>41.46</v>
      </c>
      <c r="I101" t="s">
        <v>3310</v>
      </c>
    </row>
    <row r="102" spans="1:9">
      <c r="A102" t="s">
        <v>3411</v>
      </c>
      <c r="B102" t="s">
        <v>184</v>
      </c>
      <c r="C102" t="s">
        <v>30</v>
      </c>
      <c r="D102" s="5">
        <v>46050</v>
      </c>
      <c r="E102" s="5">
        <v>46065</v>
      </c>
      <c r="F102" s="5">
        <v>46065</v>
      </c>
      <c r="G102">
        <v>30</v>
      </c>
      <c r="H102" s="3">
        <v>18.04</v>
      </c>
      <c r="I102" t="s">
        <v>3310</v>
      </c>
    </row>
    <row r="103" spans="1:9">
      <c r="A103" t="s">
        <v>3412</v>
      </c>
      <c r="B103" t="s">
        <v>89</v>
      </c>
      <c r="C103" t="s">
        <v>52</v>
      </c>
      <c r="D103" s="5">
        <v>46051</v>
      </c>
      <c r="E103" s="5">
        <v>46061</v>
      </c>
      <c r="F103" s="5">
        <v>46060</v>
      </c>
      <c r="G103">
        <v>100</v>
      </c>
      <c r="H103" s="3">
        <v>34.53</v>
      </c>
      <c r="I103" t="s">
        <v>3310</v>
      </c>
    </row>
    <row r="104" spans="1:9">
      <c r="A104" t="s">
        <v>3413</v>
      </c>
      <c r="B104" t="s">
        <v>69</v>
      </c>
      <c r="C104" t="s">
        <v>9</v>
      </c>
      <c r="D104" s="5">
        <v>46053</v>
      </c>
      <c r="E104" s="5">
        <v>46059</v>
      </c>
      <c r="F104" s="5">
        <v>46056</v>
      </c>
      <c r="G104">
        <v>30</v>
      </c>
      <c r="H104" s="3">
        <v>37</v>
      </c>
      <c r="I104" t="s">
        <v>3310</v>
      </c>
    </row>
    <row r="105" spans="1:9">
      <c r="A105" t="s">
        <v>3414</v>
      </c>
      <c r="B105" t="s">
        <v>164</v>
      </c>
      <c r="C105" t="s">
        <v>49</v>
      </c>
      <c r="D105" s="5">
        <v>46053</v>
      </c>
      <c r="E105" s="5">
        <v>46066</v>
      </c>
      <c r="F105" s="5">
        <v>46066</v>
      </c>
      <c r="G105">
        <v>20</v>
      </c>
      <c r="H105" s="3">
        <v>39.76</v>
      </c>
      <c r="I105" t="s">
        <v>3310</v>
      </c>
    </row>
    <row r="106" spans="1:9">
      <c r="A106" t="s">
        <v>3415</v>
      </c>
      <c r="B106" t="s">
        <v>148</v>
      </c>
      <c r="C106" t="s">
        <v>25</v>
      </c>
      <c r="D106" s="5">
        <v>46055</v>
      </c>
      <c r="E106" s="5">
        <v>46062</v>
      </c>
      <c r="F106" s="5">
        <v>46062</v>
      </c>
      <c r="G106">
        <v>40</v>
      </c>
      <c r="H106" s="3">
        <v>33.700000000000003</v>
      </c>
      <c r="I106" t="s">
        <v>3310</v>
      </c>
    </row>
    <row r="107" spans="1:9">
      <c r="A107" t="s">
        <v>3416</v>
      </c>
      <c r="B107" t="s">
        <v>81</v>
      </c>
      <c r="C107" t="s">
        <v>9</v>
      </c>
      <c r="D107" s="5">
        <v>46055</v>
      </c>
      <c r="E107" s="5">
        <v>46061</v>
      </c>
      <c r="F107" s="5">
        <v>46059</v>
      </c>
      <c r="G107">
        <v>20</v>
      </c>
      <c r="H107" s="3">
        <v>13.1</v>
      </c>
      <c r="I107" t="s">
        <v>3310</v>
      </c>
    </row>
    <row r="108" spans="1:9">
      <c r="A108" t="s">
        <v>3417</v>
      </c>
      <c r="B108" t="s">
        <v>144</v>
      </c>
      <c r="C108" t="s">
        <v>46</v>
      </c>
      <c r="D108" s="5">
        <v>46057</v>
      </c>
      <c r="E108" s="5">
        <v>46061</v>
      </c>
      <c r="F108" s="5">
        <v>46061</v>
      </c>
      <c r="G108">
        <v>50</v>
      </c>
      <c r="H108" s="3">
        <v>5.81</v>
      </c>
      <c r="I108" t="s">
        <v>3310</v>
      </c>
    </row>
    <row r="109" spans="1:9">
      <c r="A109" t="s">
        <v>3418</v>
      </c>
      <c r="B109" t="s">
        <v>184</v>
      </c>
      <c r="C109" t="s">
        <v>30</v>
      </c>
      <c r="D109" s="5">
        <v>46057</v>
      </c>
      <c r="E109" s="5">
        <v>46072</v>
      </c>
      <c r="F109" s="5">
        <v>46070</v>
      </c>
      <c r="G109">
        <v>75</v>
      </c>
      <c r="H109" s="3">
        <v>18.04</v>
      </c>
      <c r="I109" t="s">
        <v>3310</v>
      </c>
    </row>
    <row r="110" spans="1:9">
      <c r="A110" t="s">
        <v>3419</v>
      </c>
      <c r="B110" t="s">
        <v>79</v>
      </c>
      <c r="C110" t="s">
        <v>9</v>
      </c>
      <c r="D110" s="5">
        <v>46059</v>
      </c>
      <c r="E110" s="5">
        <v>46065</v>
      </c>
      <c r="F110" s="5">
        <v>46065</v>
      </c>
      <c r="G110">
        <v>20</v>
      </c>
      <c r="H110" s="3">
        <v>7.24</v>
      </c>
      <c r="I110" t="s">
        <v>3310</v>
      </c>
    </row>
    <row r="111" spans="1:9">
      <c r="A111" t="s">
        <v>3420</v>
      </c>
      <c r="B111" t="s">
        <v>174</v>
      </c>
      <c r="C111" t="s">
        <v>30</v>
      </c>
      <c r="D111" s="5">
        <v>46061</v>
      </c>
      <c r="E111" s="5">
        <v>46076</v>
      </c>
      <c r="F111" s="5">
        <v>46077</v>
      </c>
      <c r="G111">
        <v>125</v>
      </c>
      <c r="H111" s="3">
        <v>30.61</v>
      </c>
      <c r="I111" t="s">
        <v>3310</v>
      </c>
    </row>
    <row r="112" spans="1:9">
      <c r="A112" t="s">
        <v>3421</v>
      </c>
      <c r="B112" t="s">
        <v>126</v>
      </c>
      <c r="C112" t="s">
        <v>19</v>
      </c>
      <c r="D112" s="5">
        <v>46062</v>
      </c>
      <c r="E112" s="5">
        <v>46071</v>
      </c>
      <c r="F112" s="5">
        <v>46071</v>
      </c>
      <c r="G112">
        <v>40</v>
      </c>
      <c r="H112" s="3">
        <v>23.48</v>
      </c>
      <c r="I112" t="s">
        <v>3310</v>
      </c>
    </row>
    <row r="113" spans="1:9">
      <c r="A113" t="s">
        <v>3422</v>
      </c>
      <c r="B113" t="s">
        <v>79</v>
      </c>
      <c r="C113" t="s">
        <v>9</v>
      </c>
      <c r="D113" s="5">
        <v>46062</v>
      </c>
      <c r="E113" s="5">
        <v>46068</v>
      </c>
      <c r="F113" s="5">
        <v>46068</v>
      </c>
      <c r="G113">
        <v>125</v>
      </c>
      <c r="H113" s="3">
        <v>7.24</v>
      </c>
      <c r="I113" t="s">
        <v>3310</v>
      </c>
    </row>
    <row r="114" spans="1:9">
      <c r="A114" t="s">
        <v>3423</v>
      </c>
      <c r="B114" t="s">
        <v>178</v>
      </c>
      <c r="C114" t="s">
        <v>49</v>
      </c>
      <c r="D114" s="5">
        <v>46068</v>
      </c>
      <c r="E114" s="5">
        <v>46081</v>
      </c>
      <c r="F114" s="5">
        <v>46081</v>
      </c>
      <c r="G114">
        <v>20</v>
      </c>
      <c r="H114" s="3">
        <v>44.67</v>
      </c>
      <c r="I114" t="s">
        <v>3310</v>
      </c>
    </row>
    <row r="115" spans="1:9">
      <c r="A115" t="s">
        <v>3424</v>
      </c>
      <c r="B115" t="s">
        <v>124</v>
      </c>
      <c r="C115" t="s">
        <v>55</v>
      </c>
      <c r="D115" s="5">
        <v>46068</v>
      </c>
      <c r="E115" s="5">
        <v>46082</v>
      </c>
      <c r="F115" s="5">
        <v>46084</v>
      </c>
      <c r="G115">
        <v>20</v>
      </c>
      <c r="H115" s="3">
        <v>38</v>
      </c>
      <c r="I115" t="s">
        <v>3310</v>
      </c>
    </row>
    <row r="116" spans="1:9">
      <c r="A116" t="s">
        <v>3425</v>
      </c>
      <c r="B116" t="s">
        <v>128</v>
      </c>
      <c r="C116" t="s">
        <v>55</v>
      </c>
      <c r="D116" s="5">
        <v>46069</v>
      </c>
      <c r="E116" s="5">
        <v>46083</v>
      </c>
      <c r="F116" s="5">
        <v>46085</v>
      </c>
      <c r="G116">
        <v>40</v>
      </c>
      <c r="H116" s="3">
        <v>36.28</v>
      </c>
      <c r="I116" t="s">
        <v>3310</v>
      </c>
    </row>
    <row r="117" spans="1:9">
      <c r="A117" t="s">
        <v>3426</v>
      </c>
      <c r="B117" t="s">
        <v>81</v>
      </c>
      <c r="C117" t="s">
        <v>9</v>
      </c>
      <c r="D117" s="5">
        <v>46069</v>
      </c>
      <c r="E117" s="5">
        <v>46075</v>
      </c>
      <c r="F117" s="5">
        <v>46075</v>
      </c>
      <c r="G117">
        <v>75</v>
      </c>
      <c r="H117" s="3">
        <v>13.1</v>
      </c>
      <c r="I117" t="s">
        <v>3310</v>
      </c>
    </row>
    <row r="118" spans="1:9">
      <c r="A118" t="s">
        <v>3427</v>
      </c>
      <c r="B118" t="s">
        <v>148</v>
      </c>
      <c r="C118" t="s">
        <v>25</v>
      </c>
      <c r="D118" s="5">
        <v>46070</v>
      </c>
      <c r="E118" s="5">
        <v>46077</v>
      </c>
      <c r="F118" s="5">
        <v>46084</v>
      </c>
      <c r="G118">
        <v>50</v>
      </c>
      <c r="H118" s="3">
        <v>33.700000000000003</v>
      </c>
      <c r="I118" t="s">
        <v>3310</v>
      </c>
    </row>
    <row r="119" spans="1:9">
      <c r="A119" t="s">
        <v>3428</v>
      </c>
      <c r="B119" t="s">
        <v>75</v>
      </c>
      <c r="C119" t="s">
        <v>35</v>
      </c>
      <c r="D119" s="5">
        <v>46070</v>
      </c>
      <c r="E119" s="5">
        <v>46075</v>
      </c>
      <c r="F119" s="5"/>
      <c r="G119">
        <v>50</v>
      </c>
      <c r="H119" s="3">
        <v>25.85</v>
      </c>
      <c r="I119" t="s">
        <v>3331</v>
      </c>
    </row>
    <row r="120" spans="1:9">
      <c r="A120" t="s">
        <v>3429</v>
      </c>
      <c r="B120" t="s">
        <v>130</v>
      </c>
      <c r="C120" t="s">
        <v>55</v>
      </c>
      <c r="D120" s="5">
        <v>46071</v>
      </c>
      <c r="E120" s="5">
        <v>46085</v>
      </c>
      <c r="F120" s="5">
        <v>46086</v>
      </c>
      <c r="G120">
        <v>125</v>
      </c>
      <c r="H120" s="3">
        <v>4.42</v>
      </c>
      <c r="I120" t="s">
        <v>3310</v>
      </c>
    </row>
    <row r="121" spans="1:9">
      <c r="A121" t="s">
        <v>3430</v>
      </c>
      <c r="B121" t="s">
        <v>186</v>
      </c>
      <c r="C121" t="s">
        <v>49</v>
      </c>
      <c r="D121" s="5">
        <v>46071</v>
      </c>
      <c r="E121" s="5">
        <v>46084</v>
      </c>
      <c r="F121" s="5">
        <v>46084</v>
      </c>
      <c r="G121">
        <v>30</v>
      </c>
      <c r="H121" s="3">
        <v>31.07</v>
      </c>
      <c r="I121" t="s">
        <v>3310</v>
      </c>
    </row>
    <row r="122" spans="1:9">
      <c r="A122" t="s">
        <v>3431</v>
      </c>
      <c r="B122" t="s">
        <v>81</v>
      </c>
      <c r="C122" t="s">
        <v>9</v>
      </c>
      <c r="D122" s="5">
        <v>46071</v>
      </c>
      <c r="E122" s="5">
        <v>46077</v>
      </c>
      <c r="F122" s="5">
        <v>46077</v>
      </c>
      <c r="G122">
        <v>20</v>
      </c>
      <c r="H122" s="3">
        <v>13.1</v>
      </c>
      <c r="I122" t="s">
        <v>3310</v>
      </c>
    </row>
    <row r="123" spans="1:9">
      <c r="A123" t="s">
        <v>3432</v>
      </c>
      <c r="B123" t="s">
        <v>120</v>
      </c>
      <c r="C123" t="s">
        <v>55</v>
      </c>
      <c r="D123" s="5">
        <v>46073</v>
      </c>
      <c r="E123" s="5">
        <v>46087</v>
      </c>
      <c r="F123" s="5"/>
      <c r="G123">
        <v>75</v>
      </c>
      <c r="H123" s="3">
        <v>17.22</v>
      </c>
      <c r="I123" t="s">
        <v>3331</v>
      </c>
    </row>
    <row r="124" spans="1:9">
      <c r="A124" t="s">
        <v>3433</v>
      </c>
      <c r="B124" t="s">
        <v>118</v>
      </c>
      <c r="C124" t="s">
        <v>55</v>
      </c>
      <c r="D124" s="5">
        <v>46073</v>
      </c>
      <c r="E124" s="5">
        <v>46087</v>
      </c>
      <c r="F124" s="5"/>
      <c r="G124">
        <v>40</v>
      </c>
      <c r="H124" s="3">
        <v>22.64</v>
      </c>
      <c r="I124" t="s">
        <v>3331</v>
      </c>
    </row>
    <row r="125" spans="1:9">
      <c r="A125" t="s">
        <v>3434</v>
      </c>
      <c r="B125" t="s">
        <v>100</v>
      </c>
      <c r="C125" t="s">
        <v>15</v>
      </c>
      <c r="D125" s="5">
        <v>46074</v>
      </c>
      <c r="E125" s="5">
        <v>46086</v>
      </c>
      <c r="F125" s="5">
        <v>46086</v>
      </c>
      <c r="G125">
        <v>75</v>
      </c>
      <c r="H125" s="3">
        <v>31.21</v>
      </c>
      <c r="I125" t="s">
        <v>3310</v>
      </c>
    </row>
    <row r="126" spans="1:9">
      <c r="A126" t="s">
        <v>3435</v>
      </c>
      <c r="B126" t="s">
        <v>150</v>
      </c>
      <c r="C126" t="s">
        <v>25</v>
      </c>
      <c r="D126" s="5">
        <v>46074</v>
      </c>
      <c r="E126" s="5">
        <v>46081</v>
      </c>
      <c r="F126" s="5">
        <v>46078</v>
      </c>
      <c r="G126">
        <v>20</v>
      </c>
      <c r="H126" s="3">
        <v>28.8</v>
      </c>
      <c r="I126" t="s">
        <v>3310</v>
      </c>
    </row>
    <row r="127" spans="1:9">
      <c r="A127" t="s">
        <v>3436</v>
      </c>
      <c r="B127" t="s">
        <v>174</v>
      </c>
      <c r="C127" t="s">
        <v>30</v>
      </c>
      <c r="D127" s="5">
        <v>46076</v>
      </c>
      <c r="E127" s="5">
        <v>46091</v>
      </c>
      <c r="F127" s="5">
        <v>46092</v>
      </c>
      <c r="G127">
        <v>30</v>
      </c>
      <c r="H127" s="3">
        <v>30.61</v>
      </c>
      <c r="I127" t="s">
        <v>3310</v>
      </c>
    </row>
    <row r="128" spans="1:9">
      <c r="A128" t="s">
        <v>3437</v>
      </c>
      <c r="B128" t="s">
        <v>166</v>
      </c>
      <c r="C128" t="s">
        <v>49</v>
      </c>
      <c r="D128" s="5">
        <v>46076</v>
      </c>
      <c r="E128" s="5">
        <v>46089</v>
      </c>
      <c r="F128" s="5">
        <v>46086</v>
      </c>
      <c r="G128">
        <v>125</v>
      </c>
      <c r="H128" s="3">
        <v>18.54</v>
      </c>
      <c r="I128" t="s">
        <v>3310</v>
      </c>
    </row>
    <row r="129" spans="1:9">
      <c r="A129" t="s">
        <v>3438</v>
      </c>
      <c r="B129" t="s">
        <v>114</v>
      </c>
      <c r="C129" t="s">
        <v>15</v>
      </c>
      <c r="D129" s="5">
        <v>46076</v>
      </c>
      <c r="E129" s="5">
        <v>46088</v>
      </c>
      <c r="F129" s="5">
        <v>46088</v>
      </c>
      <c r="G129">
        <v>60</v>
      </c>
      <c r="H129" s="3">
        <v>40.340000000000003</v>
      </c>
      <c r="I129" t="s">
        <v>3310</v>
      </c>
    </row>
    <row r="130" spans="1:9">
      <c r="A130" t="s">
        <v>3439</v>
      </c>
      <c r="B130" t="s">
        <v>114</v>
      </c>
      <c r="C130" t="s">
        <v>15</v>
      </c>
      <c r="D130" s="5">
        <v>46076</v>
      </c>
      <c r="E130" s="5">
        <v>46088</v>
      </c>
      <c r="F130" s="5">
        <v>46092</v>
      </c>
      <c r="G130">
        <v>30</v>
      </c>
      <c r="H130" s="3">
        <v>40.340000000000003</v>
      </c>
      <c r="I130" t="s">
        <v>3310</v>
      </c>
    </row>
    <row r="131" spans="1:9">
      <c r="A131" t="s">
        <v>3440</v>
      </c>
      <c r="B131" t="s">
        <v>142</v>
      </c>
      <c r="C131" t="s">
        <v>25</v>
      </c>
      <c r="D131" s="5">
        <v>46077</v>
      </c>
      <c r="E131" s="5">
        <v>46084</v>
      </c>
      <c r="F131" s="5"/>
      <c r="G131">
        <v>20</v>
      </c>
      <c r="H131" s="3">
        <v>41.96</v>
      </c>
      <c r="I131" t="s">
        <v>3331</v>
      </c>
    </row>
    <row r="132" spans="1:9">
      <c r="A132" t="s">
        <v>3441</v>
      </c>
      <c r="B132" t="s">
        <v>182</v>
      </c>
      <c r="C132" t="s">
        <v>49</v>
      </c>
      <c r="D132" s="5">
        <v>46077</v>
      </c>
      <c r="E132" s="5">
        <v>46090</v>
      </c>
      <c r="F132" s="5">
        <v>46090</v>
      </c>
      <c r="G132">
        <v>30</v>
      </c>
      <c r="H132" s="3">
        <v>6.42</v>
      </c>
      <c r="I132" t="s">
        <v>3310</v>
      </c>
    </row>
    <row r="133" spans="1:9">
      <c r="A133" t="s">
        <v>3442</v>
      </c>
      <c r="B133" t="s">
        <v>77</v>
      </c>
      <c r="C133" t="s">
        <v>9</v>
      </c>
      <c r="D133" s="5">
        <v>46080</v>
      </c>
      <c r="E133" s="5">
        <v>46086</v>
      </c>
      <c r="F133" s="5">
        <v>46084</v>
      </c>
      <c r="G133">
        <v>20</v>
      </c>
      <c r="H133" s="3">
        <v>21.34</v>
      </c>
      <c r="I133" t="s">
        <v>3310</v>
      </c>
    </row>
    <row r="134" spans="1:9">
      <c r="A134" t="s">
        <v>3443</v>
      </c>
      <c r="B134" t="s">
        <v>154</v>
      </c>
      <c r="C134" t="s">
        <v>46</v>
      </c>
      <c r="D134" s="5">
        <v>46082</v>
      </c>
      <c r="E134" s="5">
        <v>46086</v>
      </c>
      <c r="F134" s="5">
        <v>46086</v>
      </c>
      <c r="G134">
        <v>100</v>
      </c>
      <c r="H134" s="3">
        <v>41.46</v>
      </c>
      <c r="I134" t="s">
        <v>3310</v>
      </c>
    </row>
    <row r="135" spans="1:9">
      <c r="A135" t="s">
        <v>3444</v>
      </c>
      <c r="B135" t="s">
        <v>180</v>
      </c>
      <c r="C135" t="s">
        <v>49</v>
      </c>
      <c r="D135" s="5">
        <v>46083</v>
      </c>
      <c r="E135" s="5">
        <v>46096</v>
      </c>
      <c r="F135" s="5">
        <v>46094</v>
      </c>
      <c r="G135">
        <v>125</v>
      </c>
      <c r="H135" s="3">
        <v>25.69</v>
      </c>
      <c r="I135" t="s">
        <v>3310</v>
      </c>
    </row>
    <row r="136" spans="1:9">
      <c r="A136" t="s">
        <v>3445</v>
      </c>
      <c r="B136" t="s">
        <v>140</v>
      </c>
      <c r="C136" t="s">
        <v>46</v>
      </c>
      <c r="D136" s="5">
        <v>46084</v>
      </c>
      <c r="E136" s="5">
        <v>46088</v>
      </c>
      <c r="F136" s="5">
        <v>46087</v>
      </c>
      <c r="G136">
        <v>40</v>
      </c>
      <c r="H136" s="3">
        <v>13.85</v>
      </c>
      <c r="I136" t="s">
        <v>3310</v>
      </c>
    </row>
    <row r="137" spans="1:9">
      <c r="A137" t="s">
        <v>3446</v>
      </c>
      <c r="B137" t="s">
        <v>124</v>
      </c>
      <c r="C137" t="s">
        <v>55</v>
      </c>
      <c r="D137" s="5">
        <v>46085</v>
      </c>
      <c r="E137" s="5">
        <v>46099</v>
      </c>
      <c r="F137" s="5">
        <v>46100</v>
      </c>
      <c r="G137">
        <v>125</v>
      </c>
      <c r="H137" s="3">
        <v>38</v>
      </c>
      <c r="I137" t="s">
        <v>3310</v>
      </c>
    </row>
    <row r="138" spans="1:9">
      <c r="A138" t="s">
        <v>3447</v>
      </c>
      <c r="B138" t="s">
        <v>98</v>
      </c>
      <c r="C138" t="s">
        <v>15</v>
      </c>
      <c r="D138" s="5">
        <v>46085</v>
      </c>
      <c r="E138" s="5">
        <v>46097</v>
      </c>
      <c r="F138" s="5">
        <v>46104</v>
      </c>
      <c r="G138">
        <v>100</v>
      </c>
      <c r="H138" s="3">
        <v>11.93</v>
      </c>
      <c r="I138" t="s">
        <v>3310</v>
      </c>
    </row>
    <row r="139" spans="1:9">
      <c r="A139" t="s">
        <v>3448</v>
      </c>
      <c r="B139" t="s">
        <v>140</v>
      </c>
      <c r="C139" t="s">
        <v>46</v>
      </c>
      <c r="D139" s="5">
        <v>46087</v>
      </c>
      <c r="E139" s="5">
        <v>46091</v>
      </c>
      <c r="F139" s="5">
        <v>46091</v>
      </c>
      <c r="G139">
        <v>75</v>
      </c>
      <c r="H139" s="3">
        <v>13.85</v>
      </c>
      <c r="I139" t="s">
        <v>3310</v>
      </c>
    </row>
    <row r="140" spans="1:9">
      <c r="A140" t="s">
        <v>3449</v>
      </c>
      <c r="B140" t="s">
        <v>66</v>
      </c>
      <c r="C140" t="s">
        <v>35</v>
      </c>
      <c r="D140" s="5">
        <v>46087</v>
      </c>
      <c r="E140" s="5">
        <v>46092</v>
      </c>
      <c r="F140" s="5">
        <v>46092</v>
      </c>
      <c r="G140">
        <v>50</v>
      </c>
      <c r="H140" s="3">
        <v>13.79</v>
      </c>
      <c r="I140" t="s">
        <v>3310</v>
      </c>
    </row>
    <row r="141" spans="1:9">
      <c r="A141" t="s">
        <v>3450</v>
      </c>
      <c r="B141" t="s">
        <v>186</v>
      </c>
      <c r="C141" t="s">
        <v>49</v>
      </c>
      <c r="D141" s="5">
        <v>46088</v>
      </c>
      <c r="E141" s="5">
        <v>46101</v>
      </c>
      <c r="F141" s="5">
        <v>46101</v>
      </c>
      <c r="G141">
        <v>60</v>
      </c>
      <c r="H141" s="3">
        <v>31.07</v>
      </c>
      <c r="I141" t="s">
        <v>3310</v>
      </c>
    </row>
    <row r="142" spans="1:9">
      <c r="A142" t="s">
        <v>3451</v>
      </c>
      <c r="B142" t="s">
        <v>132</v>
      </c>
      <c r="C142" t="s">
        <v>19</v>
      </c>
      <c r="D142" s="5">
        <v>46089</v>
      </c>
      <c r="E142" s="5">
        <v>46098</v>
      </c>
      <c r="F142" s="5">
        <v>46105</v>
      </c>
      <c r="G142">
        <v>100</v>
      </c>
      <c r="H142" s="3">
        <v>45</v>
      </c>
      <c r="I142" t="s">
        <v>3310</v>
      </c>
    </row>
    <row r="143" spans="1:9">
      <c r="A143" t="s">
        <v>3452</v>
      </c>
      <c r="B143" t="s">
        <v>102</v>
      </c>
      <c r="C143" t="s">
        <v>15</v>
      </c>
      <c r="D143" s="5">
        <v>46090</v>
      </c>
      <c r="E143" s="5">
        <v>46102</v>
      </c>
      <c r="F143" s="5">
        <v>46101</v>
      </c>
      <c r="G143">
        <v>100</v>
      </c>
      <c r="H143" s="3">
        <v>7.75</v>
      </c>
      <c r="I143" t="s">
        <v>3310</v>
      </c>
    </row>
    <row r="144" spans="1:9">
      <c r="A144" t="s">
        <v>3453</v>
      </c>
      <c r="B144" t="s">
        <v>94</v>
      </c>
      <c r="C144" t="s">
        <v>39</v>
      </c>
      <c r="D144" s="5">
        <v>46090</v>
      </c>
      <c r="E144" s="5">
        <v>46101</v>
      </c>
      <c r="F144" s="5">
        <v>46101</v>
      </c>
      <c r="G144">
        <v>20</v>
      </c>
      <c r="H144" s="3">
        <v>33.549999999999997</v>
      </c>
      <c r="I144" t="s">
        <v>3310</v>
      </c>
    </row>
    <row r="145" spans="1:9">
      <c r="A145" t="s">
        <v>3454</v>
      </c>
      <c r="B145" t="s">
        <v>122</v>
      </c>
      <c r="C145" t="s">
        <v>42</v>
      </c>
      <c r="D145" s="5">
        <v>46090</v>
      </c>
      <c r="E145" s="5">
        <v>46098</v>
      </c>
      <c r="F145" s="5">
        <v>46095</v>
      </c>
      <c r="G145">
        <v>125</v>
      </c>
      <c r="H145" s="3">
        <v>17.55</v>
      </c>
      <c r="I145" t="s">
        <v>3310</v>
      </c>
    </row>
    <row r="146" spans="1:9">
      <c r="A146" t="s">
        <v>3455</v>
      </c>
      <c r="B146" t="s">
        <v>112</v>
      </c>
      <c r="C146" t="s">
        <v>39</v>
      </c>
      <c r="D146" s="5">
        <v>46091</v>
      </c>
      <c r="E146" s="5">
        <v>46102</v>
      </c>
      <c r="F146" s="5">
        <v>46102</v>
      </c>
      <c r="G146">
        <v>125</v>
      </c>
      <c r="H146" s="3">
        <v>23.26</v>
      </c>
      <c r="I146" t="s">
        <v>3310</v>
      </c>
    </row>
    <row r="147" spans="1:9">
      <c r="A147" t="s">
        <v>3456</v>
      </c>
      <c r="B147" t="s">
        <v>122</v>
      </c>
      <c r="C147" t="s">
        <v>42</v>
      </c>
      <c r="D147" s="5">
        <v>46093</v>
      </c>
      <c r="E147" s="5">
        <v>46101</v>
      </c>
      <c r="F147" s="5">
        <v>46099</v>
      </c>
      <c r="G147">
        <v>100</v>
      </c>
      <c r="H147" s="3">
        <v>17.55</v>
      </c>
      <c r="I147" t="s">
        <v>3310</v>
      </c>
    </row>
    <row r="148" spans="1:9">
      <c r="A148" t="s">
        <v>3457</v>
      </c>
      <c r="B148" t="s">
        <v>122</v>
      </c>
      <c r="C148" t="s">
        <v>42</v>
      </c>
      <c r="D148" s="5">
        <v>46093</v>
      </c>
      <c r="E148" s="5">
        <v>46101</v>
      </c>
      <c r="F148" s="5"/>
      <c r="G148">
        <v>125</v>
      </c>
      <c r="H148" s="3">
        <v>17.55</v>
      </c>
      <c r="I148" t="s">
        <v>3331</v>
      </c>
    </row>
    <row r="149" spans="1:9">
      <c r="A149" t="s">
        <v>3458</v>
      </c>
      <c r="B149" t="s">
        <v>148</v>
      </c>
      <c r="C149" t="s">
        <v>25</v>
      </c>
      <c r="D149" s="5">
        <v>46094</v>
      </c>
      <c r="E149" s="5">
        <v>46101</v>
      </c>
      <c r="F149" s="5">
        <v>46098</v>
      </c>
      <c r="G149">
        <v>20</v>
      </c>
      <c r="H149" s="3">
        <v>33.700000000000003</v>
      </c>
      <c r="I149" t="s">
        <v>3310</v>
      </c>
    </row>
    <row r="150" spans="1:9">
      <c r="A150" t="s">
        <v>3459</v>
      </c>
      <c r="B150" t="s">
        <v>71</v>
      </c>
      <c r="C150" t="s">
        <v>52</v>
      </c>
      <c r="D150" s="5">
        <v>46094</v>
      </c>
      <c r="E150" s="5">
        <v>46104</v>
      </c>
      <c r="F150" s="5">
        <v>46104</v>
      </c>
      <c r="G150">
        <v>30</v>
      </c>
      <c r="H150" s="3">
        <v>6.46</v>
      </c>
      <c r="I150" t="s">
        <v>3310</v>
      </c>
    </row>
    <row r="151" spans="1:9">
      <c r="A151" t="s">
        <v>3460</v>
      </c>
      <c r="B151" t="s">
        <v>92</v>
      </c>
      <c r="C151" t="s">
        <v>15</v>
      </c>
      <c r="D151" s="5">
        <v>46094</v>
      </c>
      <c r="E151" s="5">
        <v>46106</v>
      </c>
      <c r="F151" s="5">
        <v>46106</v>
      </c>
      <c r="G151">
        <v>50</v>
      </c>
      <c r="H151" s="3">
        <v>21.33</v>
      </c>
      <c r="I151" t="s">
        <v>3310</v>
      </c>
    </row>
    <row r="152" spans="1:9">
      <c r="A152" t="s">
        <v>3461</v>
      </c>
      <c r="B152" t="s">
        <v>184</v>
      </c>
      <c r="C152" t="s">
        <v>30</v>
      </c>
      <c r="D152" s="5">
        <v>46095</v>
      </c>
      <c r="E152" s="5">
        <v>46110</v>
      </c>
      <c r="F152" s="5">
        <v>46110</v>
      </c>
      <c r="G152">
        <v>125</v>
      </c>
      <c r="H152" s="3">
        <v>18.04</v>
      </c>
      <c r="I152" t="s">
        <v>3310</v>
      </c>
    </row>
    <row r="153" spans="1:9">
      <c r="A153" t="s">
        <v>3462</v>
      </c>
      <c r="B153" t="s">
        <v>132</v>
      </c>
      <c r="C153" t="s">
        <v>19</v>
      </c>
      <c r="D153" s="5">
        <v>46095</v>
      </c>
      <c r="E153" s="5">
        <v>46104</v>
      </c>
      <c r="F153" s="5">
        <v>46103</v>
      </c>
      <c r="G153">
        <v>40</v>
      </c>
      <c r="H153" s="3">
        <v>45</v>
      </c>
      <c r="I153" t="s">
        <v>3310</v>
      </c>
    </row>
    <row r="154" spans="1:9">
      <c r="A154" t="s">
        <v>3463</v>
      </c>
      <c r="B154" t="s">
        <v>152</v>
      </c>
      <c r="C154" t="s">
        <v>25</v>
      </c>
      <c r="D154" s="5">
        <v>46098</v>
      </c>
      <c r="E154" s="5">
        <v>46105</v>
      </c>
      <c r="F154" s="5">
        <v>46105</v>
      </c>
      <c r="G154">
        <v>125</v>
      </c>
      <c r="H154" s="3">
        <v>19.66</v>
      </c>
      <c r="I154" t="s">
        <v>3310</v>
      </c>
    </row>
    <row r="155" spans="1:9">
      <c r="A155" t="s">
        <v>3464</v>
      </c>
      <c r="B155" t="s">
        <v>172</v>
      </c>
      <c r="C155" t="s">
        <v>49</v>
      </c>
      <c r="D155" s="5">
        <v>46102</v>
      </c>
      <c r="E155" s="5">
        <v>46115</v>
      </c>
      <c r="F155" s="5">
        <v>46115</v>
      </c>
      <c r="G155">
        <v>125</v>
      </c>
      <c r="H155" s="3">
        <v>44.56</v>
      </c>
      <c r="I155" t="s">
        <v>3310</v>
      </c>
    </row>
    <row r="156" spans="1:9">
      <c r="A156" t="s">
        <v>3465</v>
      </c>
      <c r="B156" t="s">
        <v>79</v>
      </c>
      <c r="C156" t="s">
        <v>9</v>
      </c>
      <c r="D156" s="5">
        <v>46102</v>
      </c>
      <c r="E156" s="5">
        <v>46108</v>
      </c>
      <c r="F156" s="5">
        <v>46106</v>
      </c>
      <c r="G156">
        <v>50</v>
      </c>
      <c r="H156" s="3">
        <v>7.24</v>
      </c>
      <c r="I156" t="s">
        <v>3310</v>
      </c>
    </row>
    <row r="157" spans="1:9">
      <c r="A157" t="s">
        <v>3466</v>
      </c>
      <c r="B157" t="s">
        <v>136</v>
      </c>
      <c r="C157" t="s">
        <v>55</v>
      </c>
      <c r="D157" s="5">
        <v>46103</v>
      </c>
      <c r="E157" s="5">
        <v>46117</v>
      </c>
      <c r="F157" s="5">
        <v>46117</v>
      </c>
      <c r="G157">
        <v>125</v>
      </c>
      <c r="H157" s="3">
        <v>13.28</v>
      </c>
      <c r="I157" t="s">
        <v>3310</v>
      </c>
    </row>
    <row r="158" spans="1:9">
      <c r="A158" t="s">
        <v>3467</v>
      </c>
      <c r="B158" t="s">
        <v>85</v>
      </c>
      <c r="C158" t="s">
        <v>52</v>
      </c>
      <c r="D158" s="5">
        <v>46103</v>
      </c>
      <c r="E158" s="5">
        <v>46113</v>
      </c>
      <c r="F158" s="5"/>
      <c r="G158">
        <v>75</v>
      </c>
      <c r="H158" s="3">
        <v>8.5299999999999994</v>
      </c>
      <c r="I158" t="s">
        <v>281</v>
      </c>
    </row>
    <row r="159" spans="1:9">
      <c r="A159" t="s">
        <v>3468</v>
      </c>
      <c r="B159" t="s">
        <v>102</v>
      </c>
      <c r="C159" t="s">
        <v>15</v>
      </c>
      <c r="D159" s="5">
        <v>46103</v>
      </c>
      <c r="E159" s="5">
        <v>46115</v>
      </c>
      <c r="F159" s="5">
        <v>46115</v>
      </c>
      <c r="G159">
        <v>125</v>
      </c>
      <c r="H159" s="3">
        <v>7.75</v>
      </c>
      <c r="I159" t="s">
        <v>3310</v>
      </c>
    </row>
    <row r="160" spans="1:9">
      <c r="A160" t="s">
        <v>3469</v>
      </c>
      <c r="B160" t="s">
        <v>176</v>
      </c>
      <c r="C160" t="s">
        <v>30</v>
      </c>
      <c r="D160" s="5">
        <v>46104</v>
      </c>
      <c r="E160" s="5">
        <v>46119</v>
      </c>
      <c r="F160" s="5">
        <v>46121</v>
      </c>
      <c r="G160">
        <v>60</v>
      </c>
      <c r="H160" s="3">
        <v>4.93</v>
      </c>
      <c r="I160" t="s">
        <v>3310</v>
      </c>
    </row>
    <row r="161" spans="1:9">
      <c r="A161" t="s">
        <v>3470</v>
      </c>
      <c r="B161" t="s">
        <v>102</v>
      </c>
      <c r="C161" t="s">
        <v>15</v>
      </c>
      <c r="D161" s="5">
        <v>46106</v>
      </c>
      <c r="E161" s="5">
        <v>46118</v>
      </c>
      <c r="F161" s="5">
        <v>46118</v>
      </c>
      <c r="G161">
        <v>125</v>
      </c>
      <c r="H161" s="3">
        <v>7.75</v>
      </c>
      <c r="I161" t="s">
        <v>3310</v>
      </c>
    </row>
    <row r="162" spans="1:9">
      <c r="A162" t="s">
        <v>3471</v>
      </c>
      <c r="B162" t="s">
        <v>146</v>
      </c>
      <c r="C162" t="s">
        <v>46</v>
      </c>
      <c r="D162" s="5">
        <v>46106</v>
      </c>
      <c r="E162" s="5">
        <v>46110</v>
      </c>
      <c r="F162" s="5"/>
      <c r="G162">
        <v>125</v>
      </c>
      <c r="H162" s="3">
        <v>17.329999999999998</v>
      </c>
      <c r="I162" t="s">
        <v>3331</v>
      </c>
    </row>
    <row r="163" spans="1:9">
      <c r="A163" t="s">
        <v>3472</v>
      </c>
      <c r="B163" t="s">
        <v>118</v>
      </c>
      <c r="C163" t="s">
        <v>55</v>
      </c>
      <c r="D163" s="5">
        <v>46107</v>
      </c>
      <c r="E163" s="5">
        <v>46121</v>
      </c>
      <c r="F163" s="5">
        <v>46122</v>
      </c>
      <c r="G163">
        <v>30</v>
      </c>
      <c r="H163" s="3">
        <v>22.64</v>
      </c>
      <c r="I163" t="s">
        <v>3310</v>
      </c>
    </row>
    <row r="164" spans="1:9">
      <c r="A164" t="s">
        <v>3473</v>
      </c>
      <c r="B164" t="s">
        <v>122</v>
      </c>
      <c r="C164" t="s">
        <v>42</v>
      </c>
      <c r="D164" s="5">
        <v>46107</v>
      </c>
      <c r="E164" s="5">
        <v>46115</v>
      </c>
      <c r="F164" s="5">
        <v>46115</v>
      </c>
      <c r="G164">
        <v>100</v>
      </c>
      <c r="H164" s="3">
        <v>17.55</v>
      </c>
      <c r="I164" t="s">
        <v>3310</v>
      </c>
    </row>
    <row r="165" spans="1:9">
      <c r="A165" t="s">
        <v>3474</v>
      </c>
      <c r="B165" t="s">
        <v>150</v>
      </c>
      <c r="C165" t="s">
        <v>25</v>
      </c>
      <c r="D165" s="5">
        <v>46108</v>
      </c>
      <c r="E165" s="5">
        <v>46115</v>
      </c>
      <c r="F165" s="5">
        <v>46115</v>
      </c>
      <c r="G165">
        <v>20</v>
      </c>
      <c r="H165" s="3">
        <v>28.8</v>
      </c>
      <c r="I165" t="s">
        <v>3310</v>
      </c>
    </row>
    <row r="166" spans="1:9">
      <c r="A166" t="s">
        <v>3475</v>
      </c>
      <c r="B166" t="s">
        <v>104</v>
      </c>
      <c r="C166" t="s">
        <v>15</v>
      </c>
      <c r="D166" s="5">
        <v>46109</v>
      </c>
      <c r="E166" s="5">
        <v>46121</v>
      </c>
      <c r="F166" s="5"/>
      <c r="G166">
        <v>40</v>
      </c>
      <c r="H166" s="3">
        <v>13.03</v>
      </c>
      <c r="I166" t="s">
        <v>3331</v>
      </c>
    </row>
    <row r="167" spans="1:9">
      <c r="A167" t="s">
        <v>3476</v>
      </c>
      <c r="B167" t="s">
        <v>128</v>
      </c>
      <c r="C167" t="s">
        <v>55</v>
      </c>
      <c r="D167" s="5">
        <v>46109</v>
      </c>
      <c r="E167" s="5">
        <v>46123</v>
      </c>
      <c r="F167" s="5">
        <v>46130</v>
      </c>
      <c r="G167">
        <v>60</v>
      </c>
      <c r="H167" s="3">
        <v>36.28</v>
      </c>
      <c r="I167" t="s">
        <v>3310</v>
      </c>
    </row>
    <row r="168" spans="1:9">
      <c r="A168" t="s">
        <v>3477</v>
      </c>
      <c r="B168" t="s">
        <v>144</v>
      </c>
      <c r="C168" t="s">
        <v>46</v>
      </c>
      <c r="D168" s="5">
        <v>46109</v>
      </c>
      <c r="E168" s="5">
        <v>46113</v>
      </c>
      <c r="F168" s="5">
        <v>46113</v>
      </c>
      <c r="G168">
        <v>75</v>
      </c>
      <c r="H168" s="3">
        <v>5.81</v>
      </c>
      <c r="I168" t="s">
        <v>3310</v>
      </c>
    </row>
    <row r="169" spans="1:9">
      <c r="A169" t="s">
        <v>3478</v>
      </c>
      <c r="B169" t="s">
        <v>126</v>
      </c>
      <c r="C169" t="s">
        <v>19</v>
      </c>
      <c r="D169" s="5">
        <v>46110</v>
      </c>
      <c r="E169" s="5">
        <v>46119</v>
      </c>
      <c r="F169" s="5">
        <v>46119</v>
      </c>
      <c r="G169">
        <v>30</v>
      </c>
      <c r="H169" s="3">
        <v>23.48</v>
      </c>
      <c r="I169" t="s">
        <v>3310</v>
      </c>
    </row>
    <row r="170" spans="1:9">
      <c r="A170" t="s">
        <v>3479</v>
      </c>
      <c r="B170" t="s">
        <v>83</v>
      </c>
      <c r="C170" t="s">
        <v>9</v>
      </c>
      <c r="D170" s="5">
        <v>46111</v>
      </c>
      <c r="E170" s="5">
        <v>46117</v>
      </c>
      <c r="F170" s="5">
        <v>46117</v>
      </c>
      <c r="G170">
        <v>40</v>
      </c>
      <c r="H170" s="3">
        <v>36.44</v>
      </c>
      <c r="I170" t="s">
        <v>3310</v>
      </c>
    </row>
    <row r="171" spans="1:9">
      <c r="A171" t="s">
        <v>3480</v>
      </c>
      <c r="B171" t="s">
        <v>184</v>
      </c>
      <c r="C171" t="s">
        <v>30</v>
      </c>
      <c r="D171" s="5">
        <v>46112</v>
      </c>
      <c r="E171" s="5">
        <v>46127</v>
      </c>
      <c r="F171" s="5">
        <v>46131</v>
      </c>
      <c r="G171">
        <v>20</v>
      </c>
      <c r="H171" s="3">
        <v>18.04</v>
      </c>
      <c r="I171" t="s">
        <v>3310</v>
      </c>
    </row>
    <row r="172" spans="1:9">
      <c r="A172" t="s">
        <v>3481</v>
      </c>
      <c r="B172" t="s">
        <v>180</v>
      </c>
      <c r="C172" t="s">
        <v>49</v>
      </c>
      <c r="D172" s="5">
        <v>46114</v>
      </c>
      <c r="E172" s="5">
        <v>46127</v>
      </c>
      <c r="F172" s="5">
        <v>46127</v>
      </c>
      <c r="G172">
        <v>125</v>
      </c>
      <c r="H172" s="3">
        <v>25.69</v>
      </c>
      <c r="I172" t="s">
        <v>3310</v>
      </c>
    </row>
    <row r="173" spans="1:9">
      <c r="A173" t="s">
        <v>3482</v>
      </c>
      <c r="B173" t="s">
        <v>136</v>
      </c>
      <c r="C173" t="s">
        <v>55</v>
      </c>
      <c r="D173" s="5">
        <v>46115</v>
      </c>
      <c r="E173" s="5">
        <v>46129</v>
      </c>
      <c r="F173" s="5"/>
      <c r="G173">
        <v>100</v>
      </c>
      <c r="H173" s="3">
        <v>13.28</v>
      </c>
      <c r="I173" t="s">
        <v>3331</v>
      </c>
    </row>
    <row r="174" spans="1:9">
      <c r="A174" t="s">
        <v>3483</v>
      </c>
      <c r="B174" t="s">
        <v>75</v>
      </c>
      <c r="C174" t="s">
        <v>35</v>
      </c>
      <c r="D174" s="5">
        <v>46115</v>
      </c>
      <c r="E174" s="5">
        <v>46120</v>
      </c>
      <c r="F174" s="5">
        <v>46120</v>
      </c>
      <c r="G174">
        <v>20</v>
      </c>
      <c r="H174" s="3">
        <v>25.85</v>
      </c>
      <c r="I174" t="s">
        <v>3310</v>
      </c>
    </row>
    <row r="175" spans="1:9">
      <c r="A175" t="s">
        <v>3484</v>
      </c>
      <c r="B175" t="s">
        <v>87</v>
      </c>
      <c r="C175" t="s">
        <v>52</v>
      </c>
      <c r="D175" s="5">
        <v>46116</v>
      </c>
      <c r="E175" s="5">
        <v>46126</v>
      </c>
      <c r="F175" s="5">
        <v>46125</v>
      </c>
      <c r="G175">
        <v>30</v>
      </c>
      <c r="H175" s="3">
        <v>24.06</v>
      </c>
      <c r="I175" t="s">
        <v>3310</v>
      </c>
    </row>
    <row r="176" spans="1:9">
      <c r="A176" t="s">
        <v>3485</v>
      </c>
      <c r="B176" t="s">
        <v>136</v>
      </c>
      <c r="C176" t="s">
        <v>55</v>
      </c>
      <c r="D176" s="5">
        <v>46117</v>
      </c>
      <c r="E176" s="5">
        <v>46131</v>
      </c>
      <c r="F176" s="5">
        <v>46131</v>
      </c>
      <c r="G176">
        <v>100</v>
      </c>
      <c r="H176" s="3">
        <v>13.28</v>
      </c>
      <c r="I176" t="s">
        <v>3310</v>
      </c>
    </row>
    <row r="177" spans="1:9">
      <c r="A177" t="s">
        <v>3486</v>
      </c>
      <c r="B177" t="s">
        <v>112</v>
      </c>
      <c r="C177" t="s">
        <v>39</v>
      </c>
      <c r="D177" s="5">
        <v>46120</v>
      </c>
      <c r="E177" s="5">
        <v>46131</v>
      </c>
      <c r="F177" s="5"/>
      <c r="G177">
        <v>60</v>
      </c>
      <c r="H177" s="3">
        <v>23.26</v>
      </c>
      <c r="I177" t="s">
        <v>3331</v>
      </c>
    </row>
    <row r="178" spans="1:9">
      <c r="A178" t="s">
        <v>3487</v>
      </c>
      <c r="B178" t="s">
        <v>144</v>
      </c>
      <c r="C178" t="s">
        <v>46</v>
      </c>
      <c r="D178" s="5">
        <v>46121</v>
      </c>
      <c r="E178" s="5">
        <v>46125</v>
      </c>
      <c r="F178" s="5">
        <v>46123</v>
      </c>
      <c r="G178">
        <v>30</v>
      </c>
      <c r="H178" s="3">
        <v>5.81</v>
      </c>
      <c r="I178" t="s">
        <v>3310</v>
      </c>
    </row>
    <row r="179" spans="1:9">
      <c r="A179" t="s">
        <v>3488</v>
      </c>
      <c r="B179" t="s">
        <v>136</v>
      </c>
      <c r="C179" t="s">
        <v>55</v>
      </c>
      <c r="D179" s="5">
        <v>46121</v>
      </c>
      <c r="E179" s="5">
        <v>46135</v>
      </c>
      <c r="F179" s="5">
        <v>46135</v>
      </c>
      <c r="G179">
        <v>75</v>
      </c>
      <c r="H179" s="3">
        <v>13.28</v>
      </c>
      <c r="I179" t="s">
        <v>3310</v>
      </c>
    </row>
    <row r="180" spans="1:9">
      <c r="A180" t="s">
        <v>3489</v>
      </c>
      <c r="B180" t="s">
        <v>148</v>
      </c>
      <c r="C180" t="s">
        <v>25</v>
      </c>
      <c r="D180" s="5">
        <v>46122</v>
      </c>
      <c r="E180" s="5">
        <v>46129</v>
      </c>
      <c r="F180" s="5"/>
      <c r="G180">
        <v>125</v>
      </c>
      <c r="H180" s="3">
        <v>33.700000000000003</v>
      </c>
      <c r="I180" t="s">
        <v>3331</v>
      </c>
    </row>
    <row r="181" spans="1:9">
      <c r="A181" t="s">
        <v>3490</v>
      </c>
      <c r="B181" t="s">
        <v>184</v>
      </c>
      <c r="C181" t="s">
        <v>30</v>
      </c>
      <c r="D181" s="5">
        <v>46122</v>
      </c>
      <c r="E181" s="5">
        <v>46137</v>
      </c>
      <c r="F181" s="5">
        <v>46138</v>
      </c>
      <c r="G181">
        <v>60</v>
      </c>
      <c r="H181" s="3">
        <v>18.04</v>
      </c>
      <c r="I181" t="s">
        <v>3310</v>
      </c>
    </row>
    <row r="182" spans="1:9">
      <c r="A182" t="s">
        <v>3491</v>
      </c>
      <c r="B182" t="s">
        <v>160</v>
      </c>
      <c r="C182" t="s">
        <v>46</v>
      </c>
      <c r="D182" s="5">
        <v>46123</v>
      </c>
      <c r="E182" s="5">
        <v>46127</v>
      </c>
      <c r="F182" s="5">
        <v>46128</v>
      </c>
      <c r="G182">
        <v>50</v>
      </c>
      <c r="H182" s="3">
        <v>21.05</v>
      </c>
      <c r="I182" t="s">
        <v>3310</v>
      </c>
    </row>
    <row r="183" spans="1:9">
      <c r="A183" t="s">
        <v>3492</v>
      </c>
      <c r="B183" t="s">
        <v>102</v>
      </c>
      <c r="C183" t="s">
        <v>15</v>
      </c>
      <c r="D183" s="5">
        <v>46127</v>
      </c>
      <c r="E183" s="5">
        <v>46139</v>
      </c>
      <c r="F183" s="5">
        <v>46141</v>
      </c>
      <c r="G183">
        <v>30</v>
      </c>
      <c r="H183" s="3">
        <v>7.75</v>
      </c>
      <c r="I183" t="s">
        <v>3310</v>
      </c>
    </row>
    <row r="184" spans="1:9">
      <c r="A184" t="s">
        <v>3493</v>
      </c>
      <c r="B184" t="s">
        <v>146</v>
      </c>
      <c r="C184" t="s">
        <v>46</v>
      </c>
      <c r="D184" s="5">
        <v>46128</v>
      </c>
      <c r="E184" s="5">
        <v>46132</v>
      </c>
      <c r="F184" s="5">
        <v>46134</v>
      </c>
      <c r="G184">
        <v>125</v>
      </c>
      <c r="H184" s="3">
        <v>17.329999999999998</v>
      </c>
      <c r="I184" t="s">
        <v>3310</v>
      </c>
    </row>
    <row r="185" spans="1:9">
      <c r="A185" t="s">
        <v>3494</v>
      </c>
      <c r="B185" t="s">
        <v>184</v>
      </c>
      <c r="C185" t="s">
        <v>30</v>
      </c>
      <c r="D185" s="5">
        <v>46131</v>
      </c>
      <c r="E185" s="5">
        <v>46146</v>
      </c>
      <c r="F185" s="5">
        <v>46150</v>
      </c>
      <c r="G185">
        <v>125</v>
      </c>
      <c r="H185" s="3">
        <v>18.04</v>
      </c>
      <c r="I185" t="s">
        <v>3310</v>
      </c>
    </row>
    <row r="186" spans="1:9">
      <c r="A186" t="s">
        <v>3495</v>
      </c>
      <c r="B186" t="s">
        <v>102</v>
      </c>
      <c r="C186" t="s">
        <v>15</v>
      </c>
      <c r="D186" s="5">
        <v>46135</v>
      </c>
      <c r="E186" s="5">
        <v>46147</v>
      </c>
      <c r="F186" s="5">
        <v>46148</v>
      </c>
      <c r="G186">
        <v>75</v>
      </c>
      <c r="H186" s="3">
        <v>7.75</v>
      </c>
      <c r="I186" t="s">
        <v>3310</v>
      </c>
    </row>
    <row r="187" spans="1:9">
      <c r="A187" t="s">
        <v>3496</v>
      </c>
      <c r="B187" t="s">
        <v>156</v>
      </c>
      <c r="C187" t="s">
        <v>25</v>
      </c>
      <c r="D187" s="5">
        <v>46136</v>
      </c>
      <c r="E187" s="5">
        <v>46143</v>
      </c>
      <c r="F187" s="5">
        <v>46150</v>
      </c>
      <c r="G187">
        <v>75</v>
      </c>
      <c r="H187" s="3">
        <v>16.329999999999998</v>
      </c>
      <c r="I187" t="s">
        <v>3310</v>
      </c>
    </row>
    <row r="188" spans="1:9">
      <c r="A188" t="s">
        <v>3497</v>
      </c>
      <c r="B188" t="s">
        <v>75</v>
      </c>
      <c r="C188" t="s">
        <v>35</v>
      </c>
      <c r="D188" s="5">
        <v>46139</v>
      </c>
      <c r="E188" s="5">
        <v>46144</v>
      </c>
      <c r="F188" s="5"/>
      <c r="G188">
        <v>30</v>
      </c>
      <c r="H188" s="3">
        <v>25.85</v>
      </c>
      <c r="I188" t="s">
        <v>3331</v>
      </c>
    </row>
    <row r="189" spans="1:9">
      <c r="A189" t="s">
        <v>3498</v>
      </c>
      <c r="B189" t="s">
        <v>79</v>
      </c>
      <c r="C189" t="s">
        <v>9</v>
      </c>
      <c r="D189" s="5">
        <v>46141</v>
      </c>
      <c r="E189" s="5">
        <v>46147</v>
      </c>
      <c r="F189" s="5">
        <v>46147</v>
      </c>
      <c r="G189">
        <v>75</v>
      </c>
      <c r="H189" s="3">
        <v>7.24</v>
      </c>
      <c r="I189" t="s">
        <v>3310</v>
      </c>
    </row>
    <row r="190" spans="1:9">
      <c r="A190" t="s">
        <v>3499</v>
      </c>
      <c r="B190" t="s">
        <v>87</v>
      </c>
      <c r="C190" t="s">
        <v>52</v>
      </c>
      <c r="D190" s="5">
        <v>46141</v>
      </c>
      <c r="E190" s="5">
        <v>46151</v>
      </c>
      <c r="F190" s="5">
        <v>46151</v>
      </c>
      <c r="G190">
        <v>50</v>
      </c>
      <c r="H190" s="3">
        <v>24.06</v>
      </c>
      <c r="I190" t="s">
        <v>3310</v>
      </c>
    </row>
    <row r="191" spans="1:9">
      <c r="A191" t="s">
        <v>3500</v>
      </c>
      <c r="B191" t="s">
        <v>144</v>
      </c>
      <c r="C191" t="s">
        <v>46</v>
      </c>
      <c r="D191" s="5">
        <v>46142</v>
      </c>
      <c r="E191" s="5">
        <v>46146</v>
      </c>
      <c r="F191" s="5">
        <v>46146</v>
      </c>
      <c r="G191">
        <v>20</v>
      </c>
      <c r="H191" s="3">
        <v>5.81</v>
      </c>
      <c r="I191" t="s">
        <v>3310</v>
      </c>
    </row>
    <row r="192" spans="1:9">
      <c r="A192" t="s">
        <v>3501</v>
      </c>
      <c r="B192" t="s">
        <v>77</v>
      </c>
      <c r="C192" t="s">
        <v>9</v>
      </c>
      <c r="D192" s="5">
        <v>46144</v>
      </c>
      <c r="E192" s="5">
        <v>46150</v>
      </c>
      <c r="F192" s="5"/>
      <c r="G192">
        <v>60</v>
      </c>
      <c r="H192" s="3">
        <v>21.34</v>
      </c>
      <c r="I192" t="s">
        <v>281</v>
      </c>
    </row>
    <row r="193" spans="1:9">
      <c r="A193" t="s">
        <v>3502</v>
      </c>
      <c r="B193" t="s">
        <v>126</v>
      </c>
      <c r="C193" t="s">
        <v>19</v>
      </c>
      <c r="D193" s="5">
        <v>46146</v>
      </c>
      <c r="E193" s="5">
        <v>46155</v>
      </c>
      <c r="F193" s="5">
        <v>46156</v>
      </c>
      <c r="G193">
        <v>75</v>
      </c>
      <c r="H193" s="3">
        <v>23.48</v>
      </c>
      <c r="I193" t="s">
        <v>3310</v>
      </c>
    </row>
    <row r="194" spans="1:9">
      <c r="A194" t="s">
        <v>3503</v>
      </c>
      <c r="B194" t="s">
        <v>124</v>
      </c>
      <c r="C194" t="s">
        <v>55</v>
      </c>
      <c r="D194" s="5">
        <v>46148</v>
      </c>
      <c r="E194" s="5">
        <v>46162</v>
      </c>
      <c r="F194" s="5">
        <v>46162</v>
      </c>
      <c r="G194">
        <v>100</v>
      </c>
      <c r="H194" s="3">
        <v>38</v>
      </c>
      <c r="I194" t="s">
        <v>3310</v>
      </c>
    </row>
    <row r="195" spans="1:9">
      <c r="A195" t="s">
        <v>3504</v>
      </c>
      <c r="B195" t="s">
        <v>104</v>
      </c>
      <c r="C195" t="s">
        <v>15</v>
      </c>
      <c r="D195" s="5">
        <v>46148</v>
      </c>
      <c r="E195" s="5">
        <v>46160</v>
      </c>
      <c r="F195" s="5">
        <v>46161</v>
      </c>
      <c r="G195">
        <v>50</v>
      </c>
      <c r="H195" s="3">
        <v>13.03</v>
      </c>
      <c r="I195" t="s">
        <v>3310</v>
      </c>
    </row>
    <row r="196" spans="1:9">
      <c r="A196" t="s">
        <v>3505</v>
      </c>
      <c r="B196" t="s">
        <v>144</v>
      </c>
      <c r="C196" t="s">
        <v>46</v>
      </c>
      <c r="D196" s="5">
        <v>46148</v>
      </c>
      <c r="E196" s="5">
        <v>46152</v>
      </c>
      <c r="F196" s="5">
        <v>46152</v>
      </c>
      <c r="G196">
        <v>40</v>
      </c>
      <c r="H196" s="3">
        <v>5.81</v>
      </c>
      <c r="I196" t="s">
        <v>3310</v>
      </c>
    </row>
    <row r="197" spans="1:9">
      <c r="A197" t="s">
        <v>3506</v>
      </c>
      <c r="B197" t="s">
        <v>128</v>
      </c>
      <c r="C197" t="s">
        <v>55</v>
      </c>
      <c r="D197" s="5">
        <v>46148</v>
      </c>
      <c r="E197" s="5">
        <v>46162</v>
      </c>
      <c r="F197" s="5"/>
      <c r="G197">
        <v>60</v>
      </c>
      <c r="H197" s="3">
        <v>36.28</v>
      </c>
      <c r="I197" t="s">
        <v>3331</v>
      </c>
    </row>
    <row r="198" spans="1:9">
      <c r="A198" t="s">
        <v>3507</v>
      </c>
      <c r="B198" t="s">
        <v>140</v>
      </c>
      <c r="C198" t="s">
        <v>46</v>
      </c>
      <c r="D198" s="5">
        <v>46149</v>
      </c>
      <c r="E198" s="5">
        <v>46153</v>
      </c>
      <c r="F198" s="5">
        <v>46154</v>
      </c>
      <c r="G198">
        <v>100</v>
      </c>
      <c r="H198" s="3">
        <v>13.85</v>
      </c>
      <c r="I198" t="s">
        <v>3310</v>
      </c>
    </row>
    <row r="199" spans="1:9">
      <c r="A199" t="s">
        <v>3508</v>
      </c>
      <c r="B199" t="s">
        <v>118</v>
      </c>
      <c r="C199" t="s">
        <v>55</v>
      </c>
      <c r="D199" s="5">
        <v>46150</v>
      </c>
      <c r="E199" s="5">
        <v>46164</v>
      </c>
      <c r="F199" s="5"/>
      <c r="G199">
        <v>30</v>
      </c>
      <c r="H199" s="3">
        <v>22.64</v>
      </c>
      <c r="I199" t="s">
        <v>3331</v>
      </c>
    </row>
    <row r="200" spans="1:9">
      <c r="A200" t="s">
        <v>3509</v>
      </c>
      <c r="B200" t="s">
        <v>170</v>
      </c>
      <c r="C200" t="s">
        <v>30</v>
      </c>
      <c r="D200" s="5">
        <v>46151</v>
      </c>
      <c r="E200" s="5">
        <v>46166</v>
      </c>
      <c r="F200" s="5">
        <v>46173</v>
      </c>
      <c r="G200">
        <v>60</v>
      </c>
      <c r="H200" s="3">
        <v>18.73</v>
      </c>
      <c r="I200" t="s">
        <v>3310</v>
      </c>
    </row>
    <row r="201" spans="1:9">
      <c r="A201" t="s">
        <v>3510</v>
      </c>
      <c r="B201" t="s">
        <v>134</v>
      </c>
      <c r="C201" t="s">
        <v>42</v>
      </c>
      <c r="D201" s="5">
        <v>46152</v>
      </c>
      <c r="E201" s="5">
        <v>46160</v>
      </c>
      <c r="F201" s="5">
        <v>46160</v>
      </c>
      <c r="G201">
        <v>75</v>
      </c>
      <c r="H201" s="3">
        <v>22.11</v>
      </c>
      <c r="I201" t="s">
        <v>3310</v>
      </c>
    </row>
    <row r="202" spans="1:9">
      <c r="A202" t="s">
        <v>3511</v>
      </c>
      <c r="B202" t="s">
        <v>92</v>
      </c>
      <c r="C202" t="s">
        <v>15</v>
      </c>
      <c r="D202" s="5">
        <v>46153</v>
      </c>
      <c r="E202" s="5">
        <v>46165</v>
      </c>
      <c r="F202" s="5">
        <v>46175</v>
      </c>
      <c r="G202">
        <v>75</v>
      </c>
      <c r="H202" s="3">
        <v>21.33</v>
      </c>
      <c r="I202" t="s">
        <v>3310</v>
      </c>
    </row>
    <row r="203" spans="1:9">
      <c r="A203" t="s">
        <v>3512</v>
      </c>
      <c r="B203" t="s">
        <v>120</v>
      </c>
      <c r="C203" t="s">
        <v>55</v>
      </c>
      <c r="D203" s="5">
        <v>46154</v>
      </c>
      <c r="E203" s="5">
        <v>46168</v>
      </c>
      <c r="F203" s="5"/>
      <c r="G203">
        <v>100</v>
      </c>
      <c r="H203" s="3">
        <v>17.22</v>
      </c>
      <c r="I203" t="s">
        <v>281</v>
      </c>
    </row>
    <row r="204" spans="1:9">
      <c r="A204" t="s">
        <v>3513</v>
      </c>
      <c r="B204" t="s">
        <v>148</v>
      </c>
      <c r="C204" t="s">
        <v>25</v>
      </c>
      <c r="D204" s="5">
        <v>46154</v>
      </c>
      <c r="E204" s="5">
        <v>46161</v>
      </c>
      <c r="F204" s="5">
        <v>46165</v>
      </c>
      <c r="G204">
        <v>30</v>
      </c>
      <c r="H204" s="3">
        <v>33.700000000000003</v>
      </c>
      <c r="I204" t="s">
        <v>3310</v>
      </c>
    </row>
    <row r="205" spans="1:9">
      <c r="A205" t="s">
        <v>3514</v>
      </c>
      <c r="B205" t="s">
        <v>69</v>
      </c>
      <c r="C205" t="s">
        <v>9</v>
      </c>
      <c r="D205" s="5">
        <v>46155</v>
      </c>
      <c r="E205" s="5">
        <v>46161</v>
      </c>
      <c r="F205" s="5">
        <v>46165</v>
      </c>
      <c r="G205">
        <v>75</v>
      </c>
      <c r="H205" s="3">
        <v>37</v>
      </c>
      <c r="I205" t="s">
        <v>3310</v>
      </c>
    </row>
    <row r="206" spans="1:9">
      <c r="A206" t="s">
        <v>3515</v>
      </c>
      <c r="B206" t="s">
        <v>184</v>
      </c>
      <c r="C206" t="s">
        <v>30</v>
      </c>
      <c r="D206" s="5">
        <v>46156</v>
      </c>
      <c r="E206" s="5">
        <v>46171</v>
      </c>
      <c r="F206" s="5">
        <v>46171</v>
      </c>
      <c r="G206">
        <v>60</v>
      </c>
      <c r="H206" s="3">
        <v>18.04</v>
      </c>
      <c r="I206" t="s">
        <v>3310</v>
      </c>
    </row>
    <row r="207" spans="1:9">
      <c r="A207" t="s">
        <v>3516</v>
      </c>
      <c r="B207" t="s">
        <v>140</v>
      </c>
      <c r="C207" t="s">
        <v>46</v>
      </c>
      <c r="D207" s="5">
        <v>46157</v>
      </c>
      <c r="E207" s="5">
        <v>46161</v>
      </c>
      <c r="F207" s="5"/>
      <c r="G207">
        <v>40</v>
      </c>
      <c r="H207" s="3">
        <v>13.85</v>
      </c>
      <c r="I207" t="s">
        <v>3331</v>
      </c>
    </row>
    <row r="208" spans="1:9">
      <c r="A208" t="s">
        <v>3517</v>
      </c>
      <c r="B208" t="s">
        <v>138</v>
      </c>
      <c r="C208" t="s">
        <v>19</v>
      </c>
      <c r="D208" s="5">
        <v>46158</v>
      </c>
      <c r="E208" s="5">
        <v>46167</v>
      </c>
      <c r="F208" s="5">
        <v>46168</v>
      </c>
      <c r="G208">
        <v>20</v>
      </c>
      <c r="H208" s="3">
        <v>37.14</v>
      </c>
      <c r="I208" t="s">
        <v>3310</v>
      </c>
    </row>
    <row r="209" spans="1:9">
      <c r="A209" t="s">
        <v>3518</v>
      </c>
      <c r="B209" t="s">
        <v>150</v>
      </c>
      <c r="C209" t="s">
        <v>25</v>
      </c>
      <c r="D209" s="5">
        <v>46160</v>
      </c>
      <c r="E209" s="5">
        <v>46167</v>
      </c>
      <c r="F209" s="5"/>
      <c r="G209">
        <v>75</v>
      </c>
      <c r="H209" s="3">
        <v>28.8</v>
      </c>
      <c r="I209" t="s">
        <v>3331</v>
      </c>
    </row>
    <row r="210" spans="1:9">
      <c r="A210" t="s">
        <v>3519</v>
      </c>
      <c r="B210" t="s">
        <v>118</v>
      </c>
      <c r="C210" t="s">
        <v>55</v>
      </c>
      <c r="D210" s="5">
        <v>46162</v>
      </c>
      <c r="E210" s="5">
        <v>46176</v>
      </c>
      <c r="F210" s="5"/>
      <c r="G210">
        <v>60</v>
      </c>
      <c r="H210" s="3">
        <v>22.64</v>
      </c>
      <c r="I210" t="s">
        <v>3331</v>
      </c>
    </row>
    <row r="211" spans="1:9">
      <c r="A211" t="s">
        <v>3520</v>
      </c>
      <c r="B211" t="s">
        <v>128</v>
      </c>
      <c r="C211" t="s">
        <v>55</v>
      </c>
      <c r="D211" s="5">
        <v>46162</v>
      </c>
      <c r="E211" s="5">
        <v>46176</v>
      </c>
      <c r="F211" s="5">
        <v>46178</v>
      </c>
      <c r="G211">
        <v>50</v>
      </c>
      <c r="H211" s="3">
        <v>36.28</v>
      </c>
      <c r="I211" t="s">
        <v>3310</v>
      </c>
    </row>
    <row r="212" spans="1:9">
      <c r="A212" t="s">
        <v>3521</v>
      </c>
      <c r="B212" t="s">
        <v>75</v>
      </c>
      <c r="C212" t="s">
        <v>35</v>
      </c>
      <c r="D212" s="5">
        <v>46162</v>
      </c>
      <c r="E212" s="5">
        <v>46167</v>
      </c>
      <c r="F212" s="5">
        <v>46167</v>
      </c>
      <c r="G212">
        <v>100</v>
      </c>
      <c r="H212" s="3">
        <v>25.85</v>
      </c>
      <c r="I212" t="s">
        <v>3310</v>
      </c>
    </row>
    <row r="213" spans="1:9">
      <c r="A213" t="s">
        <v>3522</v>
      </c>
      <c r="B213" t="s">
        <v>174</v>
      </c>
      <c r="C213" t="s">
        <v>30</v>
      </c>
      <c r="D213" s="5">
        <v>46163</v>
      </c>
      <c r="E213" s="5">
        <v>46178</v>
      </c>
      <c r="F213" s="5">
        <v>46178</v>
      </c>
      <c r="G213">
        <v>60</v>
      </c>
      <c r="H213" s="3">
        <v>30.61</v>
      </c>
      <c r="I213" t="s">
        <v>3310</v>
      </c>
    </row>
    <row r="214" spans="1:9">
      <c r="A214" t="s">
        <v>3523</v>
      </c>
      <c r="B214" t="s">
        <v>142</v>
      </c>
      <c r="C214" t="s">
        <v>25</v>
      </c>
      <c r="D214" s="5">
        <v>46164</v>
      </c>
      <c r="E214" s="5">
        <v>46171</v>
      </c>
      <c r="F214" s="5">
        <v>46168</v>
      </c>
      <c r="G214">
        <v>20</v>
      </c>
      <c r="H214" s="3">
        <v>41.96</v>
      </c>
      <c r="I214" t="s">
        <v>3310</v>
      </c>
    </row>
    <row r="215" spans="1:9">
      <c r="A215" t="s">
        <v>3524</v>
      </c>
      <c r="B215" t="s">
        <v>180</v>
      </c>
      <c r="C215" t="s">
        <v>49</v>
      </c>
      <c r="D215" s="5">
        <v>46165</v>
      </c>
      <c r="E215" s="5">
        <v>46178</v>
      </c>
      <c r="F215" s="5">
        <v>46178</v>
      </c>
      <c r="G215">
        <v>75</v>
      </c>
      <c r="H215" s="3">
        <v>25.69</v>
      </c>
      <c r="I215" t="s">
        <v>3310</v>
      </c>
    </row>
    <row r="216" spans="1:9">
      <c r="A216" t="s">
        <v>3525</v>
      </c>
      <c r="B216" t="s">
        <v>116</v>
      </c>
      <c r="C216" t="s">
        <v>19</v>
      </c>
      <c r="D216" s="5">
        <v>46166</v>
      </c>
      <c r="E216" s="5">
        <v>46175</v>
      </c>
      <c r="F216" s="5">
        <v>46175</v>
      </c>
      <c r="G216">
        <v>125</v>
      </c>
      <c r="H216" s="3">
        <v>13.41</v>
      </c>
      <c r="I216" t="s">
        <v>3310</v>
      </c>
    </row>
    <row r="217" spans="1:9">
      <c r="A217" t="s">
        <v>3526</v>
      </c>
      <c r="B217" t="s">
        <v>69</v>
      </c>
      <c r="C217" t="s">
        <v>9</v>
      </c>
      <c r="D217" s="5">
        <v>46168</v>
      </c>
      <c r="E217" s="5">
        <v>46174</v>
      </c>
      <c r="F217" s="5">
        <v>46174</v>
      </c>
      <c r="G217">
        <v>20</v>
      </c>
      <c r="H217" s="3">
        <v>37</v>
      </c>
      <c r="I217" t="s">
        <v>3310</v>
      </c>
    </row>
    <row r="218" spans="1:9">
      <c r="A218" t="s">
        <v>3527</v>
      </c>
      <c r="B218" t="s">
        <v>104</v>
      </c>
      <c r="C218" t="s">
        <v>15</v>
      </c>
      <c r="D218" s="5">
        <v>46168</v>
      </c>
      <c r="E218" s="5">
        <v>46180</v>
      </c>
      <c r="F218" s="5">
        <v>46180</v>
      </c>
      <c r="G218">
        <v>50</v>
      </c>
      <c r="H218" s="3">
        <v>13.03</v>
      </c>
      <c r="I218" t="s">
        <v>3310</v>
      </c>
    </row>
    <row r="219" spans="1:9">
      <c r="A219" t="s">
        <v>3528</v>
      </c>
      <c r="B219" t="s">
        <v>114</v>
      </c>
      <c r="C219" t="s">
        <v>15</v>
      </c>
      <c r="D219" s="5">
        <v>46168</v>
      </c>
      <c r="E219" s="5">
        <v>46180</v>
      </c>
      <c r="F219" s="5">
        <v>46180</v>
      </c>
      <c r="G219">
        <v>20</v>
      </c>
      <c r="H219" s="3">
        <v>40.340000000000003</v>
      </c>
      <c r="I219" t="s">
        <v>3310</v>
      </c>
    </row>
    <row r="220" spans="1:9">
      <c r="A220" t="s">
        <v>3529</v>
      </c>
      <c r="B220" t="s">
        <v>174</v>
      </c>
      <c r="C220" t="s">
        <v>30</v>
      </c>
      <c r="D220" s="5">
        <v>46170</v>
      </c>
      <c r="E220" s="5">
        <v>46185</v>
      </c>
      <c r="F220" s="5">
        <v>46184</v>
      </c>
      <c r="G220">
        <v>40</v>
      </c>
      <c r="H220" s="3">
        <v>30.61</v>
      </c>
      <c r="I220" t="s">
        <v>3310</v>
      </c>
    </row>
    <row r="221" spans="1:9">
      <c r="A221" t="s">
        <v>3530</v>
      </c>
      <c r="B221" t="s">
        <v>79</v>
      </c>
      <c r="C221" t="s">
        <v>9</v>
      </c>
      <c r="D221" s="5">
        <v>46171</v>
      </c>
      <c r="E221" s="5">
        <v>46177</v>
      </c>
      <c r="F221" s="5">
        <v>46176</v>
      </c>
      <c r="G221">
        <v>60</v>
      </c>
      <c r="H221" s="3">
        <v>7.24</v>
      </c>
      <c r="I221" t="s">
        <v>3310</v>
      </c>
    </row>
    <row r="222" spans="1:9">
      <c r="A222" t="s">
        <v>3531</v>
      </c>
      <c r="B222" t="s">
        <v>166</v>
      </c>
      <c r="C222" t="s">
        <v>49</v>
      </c>
      <c r="D222" s="5">
        <v>46171</v>
      </c>
      <c r="E222" s="5">
        <v>46184</v>
      </c>
      <c r="F222" s="5">
        <v>46185</v>
      </c>
      <c r="G222">
        <v>75</v>
      </c>
      <c r="H222" s="3">
        <v>18.54</v>
      </c>
      <c r="I222" t="s">
        <v>3310</v>
      </c>
    </row>
    <row r="223" spans="1:9">
      <c r="A223" t="s">
        <v>3532</v>
      </c>
      <c r="B223" t="s">
        <v>178</v>
      </c>
      <c r="C223" t="s">
        <v>49</v>
      </c>
      <c r="D223" s="5">
        <v>46172</v>
      </c>
      <c r="E223" s="5">
        <v>46185</v>
      </c>
      <c r="F223" s="5">
        <v>46182</v>
      </c>
      <c r="G223">
        <v>100</v>
      </c>
      <c r="H223" s="3">
        <v>44.67</v>
      </c>
      <c r="I223" t="s">
        <v>3310</v>
      </c>
    </row>
    <row r="224" spans="1:9">
      <c r="A224" t="s">
        <v>3533</v>
      </c>
      <c r="B224" t="s">
        <v>146</v>
      </c>
      <c r="C224" t="s">
        <v>46</v>
      </c>
      <c r="D224" s="5">
        <v>46174</v>
      </c>
      <c r="E224" s="5">
        <v>46178</v>
      </c>
      <c r="F224" s="5">
        <v>46178</v>
      </c>
      <c r="G224">
        <v>30</v>
      </c>
      <c r="H224" s="3">
        <v>17.329999999999998</v>
      </c>
      <c r="I224" t="s">
        <v>3310</v>
      </c>
    </row>
    <row r="225" spans="1:9">
      <c r="A225" t="s">
        <v>3534</v>
      </c>
      <c r="B225" t="s">
        <v>174</v>
      </c>
      <c r="C225" t="s">
        <v>30</v>
      </c>
      <c r="D225" s="5">
        <v>46174</v>
      </c>
      <c r="E225" s="5">
        <v>46189</v>
      </c>
      <c r="F225" s="5">
        <v>46189</v>
      </c>
      <c r="G225">
        <v>50</v>
      </c>
      <c r="H225" s="3">
        <v>30.61</v>
      </c>
      <c r="I225" t="s">
        <v>3310</v>
      </c>
    </row>
    <row r="226" spans="1:9">
      <c r="A226" t="s">
        <v>3535</v>
      </c>
      <c r="B226" t="s">
        <v>136</v>
      </c>
      <c r="C226" t="s">
        <v>55</v>
      </c>
      <c r="D226" s="5">
        <v>46174</v>
      </c>
      <c r="E226" s="5">
        <v>46188</v>
      </c>
      <c r="F226" s="5">
        <v>46186</v>
      </c>
      <c r="G226">
        <v>60</v>
      </c>
      <c r="H226" s="3">
        <v>13.28</v>
      </c>
      <c r="I226" t="s">
        <v>3310</v>
      </c>
    </row>
    <row r="227" spans="1:9">
      <c r="A227" t="s">
        <v>3536</v>
      </c>
      <c r="B227" t="s">
        <v>73</v>
      </c>
      <c r="C227" t="s">
        <v>35</v>
      </c>
      <c r="D227" s="5">
        <v>46176</v>
      </c>
      <c r="E227" s="5">
        <v>46181</v>
      </c>
      <c r="F227" s="5"/>
      <c r="G227">
        <v>20</v>
      </c>
      <c r="H227" s="3">
        <v>11.55</v>
      </c>
      <c r="I227" t="s">
        <v>3331</v>
      </c>
    </row>
    <row r="228" spans="1:9">
      <c r="A228" t="s">
        <v>3537</v>
      </c>
      <c r="B228" t="s">
        <v>184</v>
      </c>
      <c r="C228" t="s">
        <v>30</v>
      </c>
      <c r="D228" s="5">
        <v>46178</v>
      </c>
      <c r="E228" s="5">
        <v>46193</v>
      </c>
      <c r="F228" s="5">
        <v>46193</v>
      </c>
      <c r="G228">
        <v>20</v>
      </c>
      <c r="H228" s="3">
        <v>18.04</v>
      </c>
      <c r="I228" t="s">
        <v>3310</v>
      </c>
    </row>
    <row r="229" spans="1:9">
      <c r="A229" t="s">
        <v>3538</v>
      </c>
      <c r="B229" t="s">
        <v>164</v>
      </c>
      <c r="C229" t="s">
        <v>49</v>
      </c>
      <c r="D229" s="5">
        <v>46178</v>
      </c>
      <c r="E229" s="5">
        <v>46191</v>
      </c>
      <c r="F229" s="5">
        <v>46191</v>
      </c>
      <c r="G229">
        <v>125</v>
      </c>
      <c r="H229" s="3">
        <v>39.76</v>
      </c>
      <c r="I229" t="s">
        <v>3310</v>
      </c>
    </row>
    <row r="230" spans="1:9">
      <c r="A230" t="s">
        <v>3539</v>
      </c>
      <c r="B230" t="s">
        <v>186</v>
      </c>
      <c r="C230" t="s">
        <v>49</v>
      </c>
      <c r="D230" s="5">
        <v>46180</v>
      </c>
      <c r="E230" s="5">
        <v>46193</v>
      </c>
      <c r="F230" s="5">
        <v>46194</v>
      </c>
      <c r="G230">
        <v>75</v>
      </c>
      <c r="H230" s="3">
        <v>31.07</v>
      </c>
      <c r="I230" t="s">
        <v>3310</v>
      </c>
    </row>
    <row r="231" spans="1:9">
      <c r="A231" t="s">
        <v>3540</v>
      </c>
      <c r="B231" t="s">
        <v>116</v>
      </c>
      <c r="C231" t="s">
        <v>19</v>
      </c>
      <c r="D231" s="5">
        <v>46180</v>
      </c>
      <c r="E231" s="5">
        <v>46189</v>
      </c>
      <c r="F231" s="5">
        <v>46189</v>
      </c>
      <c r="G231">
        <v>60</v>
      </c>
      <c r="H231" s="3">
        <v>13.41</v>
      </c>
      <c r="I231" t="s">
        <v>3310</v>
      </c>
    </row>
    <row r="232" spans="1:9">
      <c r="A232" t="s">
        <v>3541</v>
      </c>
      <c r="B232" t="s">
        <v>146</v>
      </c>
      <c r="C232" t="s">
        <v>46</v>
      </c>
      <c r="D232" s="5">
        <v>46182</v>
      </c>
      <c r="E232" s="5">
        <v>46186</v>
      </c>
      <c r="F232" s="5">
        <v>46193</v>
      </c>
      <c r="G232">
        <v>100</v>
      </c>
      <c r="H232" s="3">
        <v>17.329999999999998</v>
      </c>
      <c r="I232" t="s">
        <v>3310</v>
      </c>
    </row>
    <row r="233" spans="1:9">
      <c r="A233" t="s">
        <v>3542</v>
      </c>
      <c r="B233" t="s">
        <v>112</v>
      </c>
      <c r="C233" t="s">
        <v>39</v>
      </c>
      <c r="D233" s="5">
        <v>46182</v>
      </c>
      <c r="E233" s="5">
        <v>46193</v>
      </c>
      <c r="F233" s="5">
        <v>46193</v>
      </c>
      <c r="G233">
        <v>75</v>
      </c>
      <c r="H233" s="3">
        <v>23.26</v>
      </c>
      <c r="I233" t="s">
        <v>3310</v>
      </c>
    </row>
    <row r="234" spans="1:9">
      <c r="A234" t="s">
        <v>3543</v>
      </c>
      <c r="B234" t="s">
        <v>142</v>
      </c>
      <c r="C234" t="s">
        <v>25</v>
      </c>
      <c r="D234" s="5">
        <v>46183</v>
      </c>
      <c r="E234" s="5">
        <v>46190</v>
      </c>
      <c r="F234" s="5">
        <v>46187</v>
      </c>
      <c r="G234">
        <v>40</v>
      </c>
      <c r="H234" s="3">
        <v>41.96</v>
      </c>
      <c r="I234" t="s">
        <v>3310</v>
      </c>
    </row>
    <row r="235" spans="1:9">
      <c r="A235" t="s">
        <v>3544</v>
      </c>
      <c r="B235" t="s">
        <v>138</v>
      </c>
      <c r="C235" t="s">
        <v>19</v>
      </c>
      <c r="D235" s="5">
        <v>46184</v>
      </c>
      <c r="E235" s="5">
        <v>46193</v>
      </c>
      <c r="F235" s="5">
        <v>46193</v>
      </c>
      <c r="G235">
        <v>40</v>
      </c>
      <c r="H235" s="3">
        <v>37.14</v>
      </c>
      <c r="I235" t="s">
        <v>3310</v>
      </c>
    </row>
    <row r="236" spans="1:9">
      <c r="A236" t="s">
        <v>3545</v>
      </c>
      <c r="B236" t="s">
        <v>130</v>
      </c>
      <c r="C236" t="s">
        <v>55</v>
      </c>
      <c r="D236" s="5">
        <v>46184</v>
      </c>
      <c r="E236" s="5">
        <v>46198</v>
      </c>
      <c r="F236" s="5">
        <v>46198</v>
      </c>
      <c r="G236">
        <v>75</v>
      </c>
      <c r="H236" s="3">
        <v>4.42</v>
      </c>
      <c r="I236" t="s">
        <v>3310</v>
      </c>
    </row>
    <row r="237" spans="1:9">
      <c r="A237" t="s">
        <v>3546</v>
      </c>
      <c r="B237" t="s">
        <v>92</v>
      </c>
      <c r="C237" t="s">
        <v>15</v>
      </c>
      <c r="D237" s="5">
        <v>46184</v>
      </c>
      <c r="E237" s="5">
        <v>46196</v>
      </c>
      <c r="F237" s="5">
        <v>46196</v>
      </c>
      <c r="G237">
        <v>75</v>
      </c>
      <c r="H237" s="3">
        <v>21.33</v>
      </c>
      <c r="I237" t="s">
        <v>3310</v>
      </c>
    </row>
    <row r="238" spans="1:9">
      <c r="A238" t="s">
        <v>3547</v>
      </c>
      <c r="B238" t="s">
        <v>168</v>
      </c>
      <c r="C238" t="s">
        <v>49</v>
      </c>
      <c r="D238" s="5">
        <v>46185</v>
      </c>
      <c r="E238" s="5">
        <v>46198</v>
      </c>
      <c r="F238" s="5">
        <v>46198</v>
      </c>
      <c r="G238">
        <v>40</v>
      </c>
      <c r="H238" s="3">
        <v>23.03</v>
      </c>
      <c r="I238" t="s">
        <v>3310</v>
      </c>
    </row>
    <row r="239" spans="1:9">
      <c r="A239" t="s">
        <v>3548</v>
      </c>
      <c r="B239" t="s">
        <v>140</v>
      </c>
      <c r="C239" t="s">
        <v>46</v>
      </c>
      <c r="D239" s="5">
        <v>46186</v>
      </c>
      <c r="E239" s="5">
        <v>46190</v>
      </c>
      <c r="F239" s="5">
        <v>46191</v>
      </c>
      <c r="G239">
        <v>50</v>
      </c>
      <c r="H239" s="3">
        <v>13.85</v>
      </c>
      <c r="I239" t="s">
        <v>3310</v>
      </c>
    </row>
    <row r="240" spans="1:9">
      <c r="A240" t="s">
        <v>3549</v>
      </c>
      <c r="B240" t="s">
        <v>83</v>
      </c>
      <c r="C240" t="s">
        <v>9</v>
      </c>
      <c r="D240" s="5">
        <v>46187</v>
      </c>
      <c r="E240" s="5">
        <v>46193</v>
      </c>
      <c r="F240" s="5">
        <v>46193</v>
      </c>
      <c r="G240">
        <v>75</v>
      </c>
      <c r="H240" s="3">
        <v>36.44</v>
      </c>
      <c r="I240" t="s">
        <v>3310</v>
      </c>
    </row>
    <row r="241" spans="1:9">
      <c r="A241" t="s">
        <v>3550</v>
      </c>
      <c r="B241" t="s">
        <v>73</v>
      </c>
      <c r="C241" t="s">
        <v>35</v>
      </c>
      <c r="D241" s="5">
        <v>46187</v>
      </c>
      <c r="E241" s="5">
        <v>46192</v>
      </c>
      <c r="F241" s="5">
        <v>46192</v>
      </c>
      <c r="G241">
        <v>75</v>
      </c>
      <c r="H241" s="3">
        <v>11.55</v>
      </c>
      <c r="I241" t="s">
        <v>3310</v>
      </c>
    </row>
    <row r="242" spans="1:9">
      <c r="A242" t="s">
        <v>3551</v>
      </c>
      <c r="B242" t="s">
        <v>156</v>
      </c>
      <c r="C242" t="s">
        <v>25</v>
      </c>
      <c r="D242" s="5">
        <v>46190</v>
      </c>
      <c r="E242" s="5">
        <v>46197</v>
      </c>
      <c r="F242" s="5"/>
      <c r="G242">
        <v>20</v>
      </c>
      <c r="H242" s="3">
        <v>16.329999999999998</v>
      </c>
      <c r="I242" t="s">
        <v>3331</v>
      </c>
    </row>
    <row r="243" spans="1:9">
      <c r="A243" t="s">
        <v>3552</v>
      </c>
      <c r="B243" t="s">
        <v>102</v>
      </c>
      <c r="C243" t="s">
        <v>15</v>
      </c>
      <c r="D243" s="5">
        <v>46190</v>
      </c>
      <c r="E243" s="5">
        <v>46202</v>
      </c>
      <c r="F243" s="5">
        <v>46201</v>
      </c>
      <c r="G243">
        <v>20</v>
      </c>
      <c r="H243" s="3">
        <v>7.75</v>
      </c>
      <c r="I243" t="s">
        <v>3310</v>
      </c>
    </row>
    <row r="244" spans="1:9">
      <c r="A244" t="s">
        <v>3553</v>
      </c>
      <c r="B244" t="s">
        <v>154</v>
      </c>
      <c r="C244" t="s">
        <v>46</v>
      </c>
      <c r="D244" s="5">
        <v>46192</v>
      </c>
      <c r="E244" s="5">
        <v>46196</v>
      </c>
      <c r="F244" s="5">
        <v>46197</v>
      </c>
      <c r="G244">
        <v>60</v>
      </c>
      <c r="H244" s="3">
        <v>41.46</v>
      </c>
      <c r="I244" t="s">
        <v>3310</v>
      </c>
    </row>
    <row r="245" spans="1:9">
      <c r="A245" t="s">
        <v>3554</v>
      </c>
      <c r="B245" t="s">
        <v>108</v>
      </c>
      <c r="C245" t="s">
        <v>15</v>
      </c>
      <c r="D245" s="5">
        <v>46194</v>
      </c>
      <c r="E245" s="5">
        <v>46206</v>
      </c>
      <c r="F245" s="5">
        <v>46208</v>
      </c>
      <c r="G245">
        <v>100</v>
      </c>
      <c r="H245" s="3">
        <v>13.98</v>
      </c>
      <c r="I245" t="s">
        <v>3310</v>
      </c>
    </row>
    <row r="246" spans="1:9">
      <c r="A246" t="s">
        <v>3555</v>
      </c>
      <c r="B246" t="s">
        <v>122</v>
      </c>
      <c r="C246" t="s">
        <v>42</v>
      </c>
      <c r="D246" s="5">
        <v>46194</v>
      </c>
      <c r="E246" s="5">
        <v>46202</v>
      </c>
      <c r="F246" s="5">
        <v>46203</v>
      </c>
      <c r="G246">
        <v>75</v>
      </c>
      <c r="H246" s="3">
        <v>17.55</v>
      </c>
      <c r="I246" t="s">
        <v>3310</v>
      </c>
    </row>
    <row r="247" spans="1:9">
      <c r="A247" t="s">
        <v>3556</v>
      </c>
      <c r="B247" t="s">
        <v>158</v>
      </c>
      <c r="C247" t="s">
        <v>46</v>
      </c>
      <c r="D247" s="5">
        <v>46197</v>
      </c>
      <c r="E247" s="5">
        <v>46201</v>
      </c>
      <c r="F247" s="5"/>
      <c r="G247">
        <v>100</v>
      </c>
      <c r="H247" s="3">
        <v>19.489999999999998</v>
      </c>
      <c r="I247" t="s">
        <v>3331</v>
      </c>
    </row>
    <row r="248" spans="1:9">
      <c r="A248" t="s">
        <v>3557</v>
      </c>
      <c r="B248" t="s">
        <v>180</v>
      </c>
      <c r="C248" t="s">
        <v>49</v>
      </c>
      <c r="D248" s="5">
        <v>46198</v>
      </c>
      <c r="E248" s="5">
        <v>46211</v>
      </c>
      <c r="F248" s="5">
        <v>46211</v>
      </c>
      <c r="G248">
        <v>75</v>
      </c>
      <c r="H248" s="3">
        <v>25.69</v>
      </c>
      <c r="I248" t="s">
        <v>3310</v>
      </c>
    </row>
    <row r="249" spans="1:9">
      <c r="A249" t="s">
        <v>3558</v>
      </c>
      <c r="B249" t="s">
        <v>150</v>
      </c>
      <c r="C249" t="s">
        <v>25</v>
      </c>
      <c r="D249" s="5">
        <v>46200</v>
      </c>
      <c r="E249" s="5">
        <v>46207</v>
      </c>
      <c r="F249" s="5">
        <v>46217</v>
      </c>
      <c r="G249">
        <v>50</v>
      </c>
      <c r="H249" s="3">
        <v>28.8</v>
      </c>
      <c r="I249" t="s">
        <v>3310</v>
      </c>
    </row>
    <row r="250" spans="1:9">
      <c r="A250" t="s">
        <v>3559</v>
      </c>
      <c r="B250" t="s">
        <v>156</v>
      </c>
      <c r="C250" t="s">
        <v>25</v>
      </c>
      <c r="D250" s="5">
        <v>46201</v>
      </c>
      <c r="E250" s="5">
        <v>46208</v>
      </c>
      <c r="F250" s="5">
        <v>46208</v>
      </c>
      <c r="G250">
        <v>30</v>
      </c>
      <c r="H250" s="3">
        <v>16.329999999999998</v>
      </c>
      <c r="I250" t="s">
        <v>3310</v>
      </c>
    </row>
    <row r="251" spans="1:9">
      <c r="A251" t="s">
        <v>3560</v>
      </c>
      <c r="B251" t="s">
        <v>142</v>
      </c>
      <c r="C251" t="s">
        <v>25</v>
      </c>
      <c r="D251" s="5">
        <v>46201</v>
      </c>
      <c r="E251" s="5">
        <v>46208</v>
      </c>
      <c r="F251" s="5">
        <v>46207</v>
      </c>
      <c r="G251">
        <v>100</v>
      </c>
      <c r="H251" s="3">
        <v>41.96</v>
      </c>
      <c r="I251" t="s">
        <v>3310</v>
      </c>
    </row>
    <row r="252" spans="1:9">
      <c r="A252" t="s">
        <v>3561</v>
      </c>
      <c r="B252" t="s">
        <v>73</v>
      </c>
      <c r="C252" t="s">
        <v>35</v>
      </c>
      <c r="D252" s="5">
        <v>46202</v>
      </c>
      <c r="E252" s="5">
        <v>46207</v>
      </c>
      <c r="F252" s="5">
        <v>46204</v>
      </c>
      <c r="G252">
        <v>75</v>
      </c>
      <c r="H252" s="3">
        <v>11.55</v>
      </c>
      <c r="I252" t="s">
        <v>3310</v>
      </c>
    </row>
    <row r="253" spans="1:9">
      <c r="A253" t="s">
        <v>3562</v>
      </c>
      <c r="B253" t="s">
        <v>156</v>
      </c>
      <c r="C253" t="s">
        <v>25</v>
      </c>
      <c r="D253" s="5">
        <v>46204</v>
      </c>
      <c r="E253" s="5">
        <v>46211</v>
      </c>
      <c r="F253" s="5">
        <v>46210</v>
      </c>
      <c r="G253">
        <v>75</v>
      </c>
      <c r="H253" s="3">
        <v>16.329999999999998</v>
      </c>
      <c r="I253" t="s">
        <v>3310</v>
      </c>
    </row>
    <row r="254" spans="1:9">
      <c r="A254" t="s">
        <v>3563</v>
      </c>
      <c r="B254" t="s">
        <v>75</v>
      </c>
      <c r="C254" t="s">
        <v>35</v>
      </c>
      <c r="D254" s="5">
        <v>46205</v>
      </c>
      <c r="E254" s="5">
        <v>46210</v>
      </c>
      <c r="F254" s="5">
        <v>46210</v>
      </c>
      <c r="G254">
        <v>30</v>
      </c>
      <c r="H254" s="3">
        <v>25.85</v>
      </c>
      <c r="I254" t="s">
        <v>3310</v>
      </c>
    </row>
    <row r="255" spans="1:9">
      <c r="A255" t="s">
        <v>3564</v>
      </c>
      <c r="B255" t="s">
        <v>120</v>
      </c>
      <c r="C255" t="s">
        <v>55</v>
      </c>
      <c r="D255" s="5">
        <v>46205</v>
      </c>
      <c r="E255" s="5">
        <v>46219</v>
      </c>
      <c r="F255" s="5">
        <v>46221</v>
      </c>
      <c r="G255">
        <v>75</v>
      </c>
      <c r="H255" s="3">
        <v>17.22</v>
      </c>
      <c r="I255" t="s">
        <v>3310</v>
      </c>
    </row>
    <row r="256" spans="1:9">
      <c r="A256" t="s">
        <v>3565</v>
      </c>
      <c r="B256" t="s">
        <v>66</v>
      </c>
      <c r="C256" t="s">
        <v>35</v>
      </c>
      <c r="D256" s="5">
        <v>46208</v>
      </c>
      <c r="E256" s="5">
        <v>46213</v>
      </c>
      <c r="F256" s="5"/>
      <c r="G256">
        <v>20</v>
      </c>
      <c r="H256" s="3">
        <v>13.79</v>
      </c>
      <c r="I256" t="s">
        <v>3331</v>
      </c>
    </row>
    <row r="257" spans="1:9">
      <c r="A257" t="s">
        <v>3566</v>
      </c>
      <c r="B257" t="s">
        <v>98</v>
      </c>
      <c r="C257" t="s">
        <v>15</v>
      </c>
      <c r="D257" s="5">
        <v>46209</v>
      </c>
      <c r="E257" s="5">
        <v>46221</v>
      </c>
      <c r="F257" s="5">
        <v>46221</v>
      </c>
      <c r="G257">
        <v>20</v>
      </c>
      <c r="H257" s="3">
        <v>11.93</v>
      </c>
      <c r="I257" t="s">
        <v>3310</v>
      </c>
    </row>
    <row r="258" spans="1:9">
      <c r="A258" t="s">
        <v>3567</v>
      </c>
      <c r="B258" t="s">
        <v>178</v>
      </c>
      <c r="C258" t="s">
        <v>49</v>
      </c>
      <c r="D258" s="5">
        <v>46209</v>
      </c>
      <c r="E258" s="5">
        <v>46222</v>
      </c>
      <c r="F258" s="5">
        <v>46223</v>
      </c>
      <c r="G258">
        <v>75</v>
      </c>
      <c r="H258" s="3">
        <v>44.67</v>
      </c>
      <c r="I258" t="s">
        <v>3310</v>
      </c>
    </row>
    <row r="259" spans="1:9">
      <c r="A259" t="s">
        <v>3568</v>
      </c>
      <c r="B259" t="s">
        <v>83</v>
      </c>
      <c r="C259" t="s">
        <v>9</v>
      </c>
      <c r="D259" s="5">
        <v>46210</v>
      </c>
      <c r="E259" s="5">
        <v>46216</v>
      </c>
      <c r="F259" s="5">
        <v>46218</v>
      </c>
      <c r="G259">
        <v>50</v>
      </c>
      <c r="H259" s="3">
        <v>36.44</v>
      </c>
      <c r="I259" t="s">
        <v>3310</v>
      </c>
    </row>
    <row r="260" spans="1:9">
      <c r="A260" t="s">
        <v>3569</v>
      </c>
      <c r="B260" t="s">
        <v>75</v>
      </c>
      <c r="C260" t="s">
        <v>35</v>
      </c>
      <c r="D260" s="5">
        <v>46210</v>
      </c>
      <c r="E260" s="5">
        <v>46215</v>
      </c>
      <c r="F260" s="5"/>
      <c r="G260">
        <v>100</v>
      </c>
      <c r="H260" s="3">
        <v>25.85</v>
      </c>
      <c r="I260" t="s">
        <v>3331</v>
      </c>
    </row>
    <row r="261" spans="1:9">
      <c r="A261" t="s">
        <v>3570</v>
      </c>
      <c r="B261" t="s">
        <v>140</v>
      </c>
      <c r="C261" t="s">
        <v>46</v>
      </c>
      <c r="D261" s="5">
        <v>46210</v>
      </c>
      <c r="E261" s="5">
        <v>46214</v>
      </c>
      <c r="F261" s="5">
        <v>46214</v>
      </c>
      <c r="G261">
        <v>50</v>
      </c>
      <c r="H261" s="3">
        <v>13.85</v>
      </c>
      <c r="I261" t="s">
        <v>3310</v>
      </c>
    </row>
    <row r="262" spans="1:9">
      <c r="A262" t="s">
        <v>3571</v>
      </c>
      <c r="B262" t="s">
        <v>96</v>
      </c>
      <c r="C262" t="s">
        <v>39</v>
      </c>
      <c r="D262" s="5">
        <v>46211</v>
      </c>
      <c r="E262" s="5">
        <v>46222</v>
      </c>
      <c r="F262" s="5">
        <v>46223</v>
      </c>
      <c r="G262">
        <v>50</v>
      </c>
      <c r="H262" s="3">
        <v>14.4</v>
      </c>
      <c r="I262" t="s">
        <v>3310</v>
      </c>
    </row>
    <row r="263" spans="1:9">
      <c r="A263" t="s">
        <v>3572</v>
      </c>
      <c r="B263" t="s">
        <v>176</v>
      </c>
      <c r="C263" t="s">
        <v>30</v>
      </c>
      <c r="D263" s="5">
        <v>46211</v>
      </c>
      <c r="E263" s="5">
        <v>46226</v>
      </c>
      <c r="F263" s="5">
        <v>46226</v>
      </c>
      <c r="G263">
        <v>40</v>
      </c>
      <c r="H263" s="3">
        <v>4.93</v>
      </c>
      <c r="I263" t="s">
        <v>3310</v>
      </c>
    </row>
    <row r="264" spans="1:9">
      <c r="A264" t="s">
        <v>3573</v>
      </c>
      <c r="B264" t="s">
        <v>156</v>
      </c>
      <c r="C264" t="s">
        <v>25</v>
      </c>
      <c r="D264" s="5">
        <v>46211</v>
      </c>
      <c r="E264" s="5">
        <v>46218</v>
      </c>
      <c r="F264" s="5">
        <v>46222</v>
      </c>
      <c r="G264">
        <v>75</v>
      </c>
      <c r="H264" s="3">
        <v>16.329999999999998</v>
      </c>
      <c r="I264" t="s">
        <v>3310</v>
      </c>
    </row>
    <row r="265" spans="1:9">
      <c r="A265" t="s">
        <v>3574</v>
      </c>
      <c r="B265" t="s">
        <v>124</v>
      </c>
      <c r="C265" t="s">
        <v>55</v>
      </c>
      <c r="D265" s="5">
        <v>46211</v>
      </c>
      <c r="E265" s="5">
        <v>46225</v>
      </c>
      <c r="F265" s="5">
        <v>46235</v>
      </c>
      <c r="G265">
        <v>125</v>
      </c>
      <c r="H265" s="3">
        <v>38</v>
      </c>
      <c r="I265" t="s">
        <v>3310</v>
      </c>
    </row>
    <row r="266" spans="1:9">
      <c r="A266" t="s">
        <v>3575</v>
      </c>
      <c r="B266" t="s">
        <v>148</v>
      </c>
      <c r="C266" t="s">
        <v>25</v>
      </c>
      <c r="D266" s="5">
        <v>46212</v>
      </c>
      <c r="E266" s="5">
        <v>46219</v>
      </c>
      <c r="F266" s="5">
        <v>46216</v>
      </c>
      <c r="G266">
        <v>125</v>
      </c>
      <c r="H266" s="3">
        <v>33.700000000000003</v>
      </c>
      <c r="I266" t="s">
        <v>3310</v>
      </c>
    </row>
    <row r="267" spans="1:9">
      <c r="A267" t="s">
        <v>3576</v>
      </c>
      <c r="B267" t="s">
        <v>138</v>
      </c>
      <c r="C267" t="s">
        <v>19</v>
      </c>
      <c r="D267" s="5">
        <v>46213</v>
      </c>
      <c r="E267" s="5">
        <v>46222</v>
      </c>
      <c r="F267" s="5">
        <v>46223</v>
      </c>
      <c r="G267">
        <v>125</v>
      </c>
      <c r="H267" s="3">
        <v>37.14</v>
      </c>
      <c r="I267" t="s">
        <v>3310</v>
      </c>
    </row>
    <row r="268" spans="1:9">
      <c r="A268" t="s">
        <v>3577</v>
      </c>
      <c r="B268" t="s">
        <v>132</v>
      </c>
      <c r="C268" t="s">
        <v>19</v>
      </c>
      <c r="D268" s="5">
        <v>46214</v>
      </c>
      <c r="E268" s="5">
        <v>46223</v>
      </c>
      <c r="F268" s="5">
        <v>46222</v>
      </c>
      <c r="G268">
        <v>30</v>
      </c>
      <c r="H268" s="3">
        <v>45</v>
      </c>
      <c r="I268" t="s">
        <v>3310</v>
      </c>
    </row>
    <row r="269" spans="1:9">
      <c r="A269" t="s">
        <v>3578</v>
      </c>
      <c r="B269" t="s">
        <v>120</v>
      </c>
      <c r="C269" t="s">
        <v>55</v>
      </c>
      <c r="D269" s="5">
        <v>46215</v>
      </c>
      <c r="E269" s="5">
        <v>46229</v>
      </c>
      <c r="F269" s="5">
        <v>46229</v>
      </c>
      <c r="G269">
        <v>20</v>
      </c>
      <c r="H269" s="3">
        <v>17.22</v>
      </c>
      <c r="I269" t="s">
        <v>3310</v>
      </c>
    </row>
    <row r="270" spans="1:9">
      <c r="A270" t="s">
        <v>3579</v>
      </c>
      <c r="B270" t="s">
        <v>71</v>
      </c>
      <c r="C270" t="s">
        <v>52</v>
      </c>
      <c r="D270" s="5">
        <v>46216</v>
      </c>
      <c r="E270" s="5">
        <v>46226</v>
      </c>
      <c r="F270" s="5">
        <v>46224</v>
      </c>
      <c r="G270">
        <v>75</v>
      </c>
      <c r="H270" s="3">
        <v>6.46</v>
      </c>
      <c r="I270" t="s">
        <v>3310</v>
      </c>
    </row>
    <row r="271" spans="1:9">
      <c r="A271" t="s">
        <v>3580</v>
      </c>
      <c r="B271" t="s">
        <v>154</v>
      </c>
      <c r="C271" t="s">
        <v>46</v>
      </c>
      <c r="D271" s="5">
        <v>46218</v>
      </c>
      <c r="E271" s="5">
        <v>46222</v>
      </c>
      <c r="F271" s="5">
        <v>46224</v>
      </c>
      <c r="G271">
        <v>125</v>
      </c>
      <c r="H271" s="3">
        <v>41.46</v>
      </c>
      <c r="I271" t="s">
        <v>3310</v>
      </c>
    </row>
    <row r="272" spans="1:9">
      <c r="A272" t="s">
        <v>3581</v>
      </c>
      <c r="B272" t="s">
        <v>148</v>
      </c>
      <c r="C272" t="s">
        <v>25</v>
      </c>
      <c r="D272" s="5">
        <v>46220</v>
      </c>
      <c r="E272" s="5">
        <v>46227</v>
      </c>
      <c r="F272" s="5"/>
      <c r="G272">
        <v>50</v>
      </c>
      <c r="H272" s="3">
        <v>33.700000000000003</v>
      </c>
      <c r="I272" t="s">
        <v>3331</v>
      </c>
    </row>
    <row r="273" spans="1:9">
      <c r="A273" t="s">
        <v>3582</v>
      </c>
      <c r="B273" t="s">
        <v>79</v>
      </c>
      <c r="C273" t="s">
        <v>9</v>
      </c>
      <c r="D273" s="5">
        <v>46220</v>
      </c>
      <c r="E273" s="5">
        <v>46226</v>
      </c>
      <c r="F273" s="5">
        <v>46226</v>
      </c>
      <c r="G273">
        <v>20</v>
      </c>
      <c r="H273" s="3">
        <v>7.24</v>
      </c>
      <c r="I273" t="s">
        <v>3310</v>
      </c>
    </row>
    <row r="274" spans="1:9">
      <c r="A274" t="s">
        <v>3583</v>
      </c>
      <c r="B274" t="s">
        <v>186</v>
      </c>
      <c r="C274" t="s">
        <v>49</v>
      </c>
      <c r="D274" s="5">
        <v>46221</v>
      </c>
      <c r="E274" s="5">
        <v>46234</v>
      </c>
      <c r="F274" s="5">
        <v>46234</v>
      </c>
      <c r="G274">
        <v>75</v>
      </c>
      <c r="H274" s="3">
        <v>31.07</v>
      </c>
      <c r="I274" t="s">
        <v>3310</v>
      </c>
    </row>
    <row r="275" spans="1:9">
      <c r="A275" t="s">
        <v>3584</v>
      </c>
      <c r="B275" t="s">
        <v>128</v>
      </c>
      <c r="C275" t="s">
        <v>55</v>
      </c>
      <c r="D275" s="5">
        <v>46221</v>
      </c>
      <c r="E275" s="5">
        <v>46235</v>
      </c>
      <c r="F275" s="5">
        <v>46232</v>
      </c>
      <c r="G275">
        <v>20</v>
      </c>
      <c r="H275" s="3">
        <v>36.28</v>
      </c>
      <c r="I275" t="s">
        <v>3310</v>
      </c>
    </row>
    <row r="276" spans="1:9">
      <c r="A276" t="s">
        <v>3585</v>
      </c>
      <c r="B276" t="s">
        <v>122</v>
      </c>
      <c r="C276" t="s">
        <v>42</v>
      </c>
      <c r="D276" s="5">
        <v>46223</v>
      </c>
      <c r="E276" s="5">
        <v>46231</v>
      </c>
      <c r="F276" s="5">
        <v>46231</v>
      </c>
      <c r="G276">
        <v>75</v>
      </c>
      <c r="H276" s="3">
        <v>17.55</v>
      </c>
      <c r="I276" t="s">
        <v>3310</v>
      </c>
    </row>
    <row r="277" spans="1:9">
      <c r="A277" t="s">
        <v>3586</v>
      </c>
      <c r="B277" t="s">
        <v>116</v>
      </c>
      <c r="C277" t="s">
        <v>19</v>
      </c>
      <c r="D277" s="5">
        <v>46224</v>
      </c>
      <c r="E277" s="5">
        <v>46233</v>
      </c>
      <c r="F277" s="5">
        <v>46231</v>
      </c>
      <c r="G277">
        <v>50</v>
      </c>
      <c r="H277" s="3">
        <v>13.41</v>
      </c>
      <c r="I277" t="s">
        <v>3310</v>
      </c>
    </row>
    <row r="278" spans="1:9">
      <c r="A278" t="s">
        <v>3587</v>
      </c>
      <c r="B278" t="s">
        <v>71</v>
      </c>
      <c r="C278" t="s">
        <v>52</v>
      </c>
      <c r="D278" s="5">
        <v>46228</v>
      </c>
      <c r="E278" s="5">
        <v>46238</v>
      </c>
      <c r="F278" s="5"/>
      <c r="G278">
        <v>50</v>
      </c>
      <c r="H278" s="3">
        <v>6.46</v>
      </c>
      <c r="I278" t="s">
        <v>3331</v>
      </c>
    </row>
    <row r="279" spans="1:9">
      <c r="A279" t="s">
        <v>3588</v>
      </c>
      <c r="B279" t="s">
        <v>166</v>
      </c>
      <c r="C279" t="s">
        <v>49</v>
      </c>
      <c r="D279" s="5">
        <v>46228</v>
      </c>
      <c r="E279" s="5">
        <v>46241</v>
      </c>
      <c r="F279" s="5">
        <v>46241</v>
      </c>
      <c r="G279">
        <v>100</v>
      </c>
      <c r="H279" s="3">
        <v>18.54</v>
      </c>
      <c r="I279" t="s">
        <v>3310</v>
      </c>
    </row>
    <row r="280" spans="1:9">
      <c r="A280" t="s">
        <v>3589</v>
      </c>
      <c r="B280" t="s">
        <v>118</v>
      </c>
      <c r="C280" t="s">
        <v>55</v>
      </c>
      <c r="D280" s="5">
        <v>46229</v>
      </c>
      <c r="E280" s="5">
        <v>46243</v>
      </c>
      <c r="F280" s="5">
        <v>46243</v>
      </c>
      <c r="G280">
        <v>125</v>
      </c>
      <c r="H280" s="3">
        <v>22.64</v>
      </c>
      <c r="I280" t="s">
        <v>3310</v>
      </c>
    </row>
    <row r="281" spans="1:9">
      <c r="A281" t="s">
        <v>3590</v>
      </c>
      <c r="B281" t="s">
        <v>152</v>
      </c>
      <c r="C281" t="s">
        <v>25</v>
      </c>
      <c r="D281" s="5">
        <v>46230</v>
      </c>
      <c r="E281" s="5">
        <v>46237</v>
      </c>
      <c r="F281" s="5">
        <v>46239</v>
      </c>
      <c r="G281">
        <v>30</v>
      </c>
      <c r="H281" s="3">
        <v>19.66</v>
      </c>
      <c r="I281" t="s">
        <v>3310</v>
      </c>
    </row>
    <row r="282" spans="1:9">
      <c r="A282" t="s">
        <v>3591</v>
      </c>
      <c r="B282" t="s">
        <v>160</v>
      </c>
      <c r="C282" t="s">
        <v>46</v>
      </c>
      <c r="D282" s="5">
        <v>46231</v>
      </c>
      <c r="E282" s="5">
        <v>46235</v>
      </c>
      <c r="F282" s="5">
        <v>46235</v>
      </c>
      <c r="G282">
        <v>30</v>
      </c>
      <c r="H282" s="3">
        <v>21.05</v>
      </c>
      <c r="I282" t="s">
        <v>3310</v>
      </c>
    </row>
    <row r="283" spans="1:9">
      <c r="A283" t="s">
        <v>3592</v>
      </c>
      <c r="B283" t="s">
        <v>116</v>
      </c>
      <c r="C283" t="s">
        <v>19</v>
      </c>
      <c r="D283" s="5">
        <v>46231</v>
      </c>
      <c r="E283" s="5">
        <v>46240</v>
      </c>
      <c r="F283" s="5"/>
      <c r="G283">
        <v>30</v>
      </c>
      <c r="H283" s="3">
        <v>13.41</v>
      </c>
      <c r="I283" t="s">
        <v>3331</v>
      </c>
    </row>
    <row r="284" spans="1:9">
      <c r="A284" t="s">
        <v>3593</v>
      </c>
      <c r="B284" t="s">
        <v>81</v>
      </c>
      <c r="C284" t="s">
        <v>9</v>
      </c>
      <c r="D284" s="5">
        <v>46232</v>
      </c>
      <c r="E284" s="5">
        <v>46238</v>
      </c>
      <c r="F284" s="5">
        <v>46237</v>
      </c>
      <c r="G284">
        <v>20</v>
      </c>
      <c r="H284" s="3">
        <v>13.1</v>
      </c>
      <c r="I284" t="s">
        <v>3310</v>
      </c>
    </row>
    <row r="285" spans="1:9">
      <c r="A285" t="s">
        <v>3594</v>
      </c>
      <c r="B285" t="s">
        <v>75</v>
      </c>
      <c r="C285" t="s">
        <v>35</v>
      </c>
      <c r="D285" s="5">
        <v>46236</v>
      </c>
      <c r="E285" s="5">
        <v>46241</v>
      </c>
      <c r="F285" s="5">
        <v>46245</v>
      </c>
      <c r="G285">
        <v>30</v>
      </c>
      <c r="H285" s="3">
        <v>25.85</v>
      </c>
      <c r="I285" t="s">
        <v>3310</v>
      </c>
    </row>
    <row r="286" spans="1:9">
      <c r="A286" t="s">
        <v>3595</v>
      </c>
      <c r="B286" t="s">
        <v>118</v>
      </c>
      <c r="C286" t="s">
        <v>55</v>
      </c>
      <c r="D286" s="5">
        <v>46236</v>
      </c>
      <c r="E286" s="5">
        <v>46250</v>
      </c>
      <c r="F286" s="5">
        <v>46250</v>
      </c>
      <c r="G286">
        <v>100</v>
      </c>
      <c r="H286" s="3">
        <v>22.64</v>
      </c>
      <c r="I286" t="s">
        <v>3310</v>
      </c>
    </row>
    <row r="287" spans="1:9">
      <c r="A287" t="s">
        <v>3596</v>
      </c>
      <c r="B287" t="s">
        <v>164</v>
      </c>
      <c r="C287" t="s">
        <v>49</v>
      </c>
      <c r="D287" s="5">
        <v>46239</v>
      </c>
      <c r="E287" s="5">
        <v>46252</v>
      </c>
      <c r="F287" s="5">
        <v>46251</v>
      </c>
      <c r="G287">
        <v>50</v>
      </c>
      <c r="H287" s="3">
        <v>39.76</v>
      </c>
      <c r="I287" t="s">
        <v>3310</v>
      </c>
    </row>
    <row r="288" spans="1:9">
      <c r="A288" t="s">
        <v>3597</v>
      </c>
      <c r="B288" t="s">
        <v>112</v>
      </c>
      <c r="C288" t="s">
        <v>39</v>
      </c>
      <c r="D288" s="5">
        <v>46240</v>
      </c>
      <c r="E288" s="5">
        <v>46251</v>
      </c>
      <c r="F288" s="5">
        <v>46252</v>
      </c>
      <c r="G288">
        <v>60</v>
      </c>
      <c r="H288" s="3">
        <v>23.26</v>
      </c>
      <c r="I288" t="s">
        <v>3310</v>
      </c>
    </row>
    <row r="289" spans="1:9">
      <c r="A289" t="s">
        <v>3598</v>
      </c>
      <c r="B289" t="s">
        <v>138</v>
      </c>
      <c r="C289" t="s">
        <v>19</v>
      </c>
      <c r="D289" s="5">
        <v>46241</v>
      </c>
      <c r="E289" s="5">
        <v>46250</v>
      </c>
      <c r="F289" s="5">
        <v>46252</v>
      </c>
      <c r="G289">
        <v>30</v>
      </c>
      <c r="H289" s="3">
        <v>37.14</v>
      </c>
      <c r="I289" t="s">
        <v>3310</v>
      </c>
    </row>
    <row r="290" spans="1:9">
      <c r="A290" t="s">
        <v>3599</v>
      </c>
      <c r="B290" t="s">
        <v>69</v>
      </c>
      <c r="C290" t="s">
        <v>9</v>
      </c>
      <c r="D290" s="5">
        <v>46243</v>
      </c>
      <c r="E290" s="5">
        <v>46249</v>
      </c>
      <c r="F290" s="5">
        <v>46249</v>
      </c>
      <c r="G290">
        <v>75</v>
      </c>
      <c r="H290" s="3">
        <v>37</v>
      </c>
      <c r="I290" t="s">
        <v>3310</v>
      </c>
    </row>
    <row r="291" spans="1:9">
      <c r="A291" t="s">
        <v>3600</v>
      </c>
      <c r="B291" t="s">
        <v>148</v>
      </c>
      <c r="C291" t="s">
        <v>25</v>
      </c>
      <c r="D291" s="5">
        <v>46243</v>
      </c>
      <c r="E291" s="5">
        <v>46250</v>
      </c>
      <c r="F291" s="5">
        <v>46252</v>
      </c>
      <c r="G291">
        <v>125</v>
      </c>
      <c r="H291" s="3">
        <v>33.700000000000003</v>
      </c>
      <c r="I291" t="s">
        <v>3310</v>
      </c>
    </row>
    <row r="292" spans="1:9">
      <c r="A292" t="s">
        <v>3601</v>
      </c>
      <c r="B292" t="s">
        <v>116</v>
      </c>
      <c r="C292" t="s">
        <v>19</v>
      </c>
      <c r="D292" s="5">
        <v>46244</v>
      </c>
      <c r="E292" s="5">
        <v>46253</v>
      </c>
      <c r="F292" s="5">
        <v>46253</v>
      </c>
      <c r="G292">
        <v>50</v>
      </c>
      <c r="H292" s="3">
        <v>13.41</v>
      </c>
      <c r="I292" t="s">
        <v>3310</v>
      </c>
    </row>
    <row r="293" spans="1:9">
      <c r="A293" t="s">
        <v>3602</v>
      </c>
      <c r="B293" t="s">
        <v>140</v>
      </c>
      <c r="C293" t="s">
        <v>46</v>
      </c>
      <c r="D293" s="5">
        <v>46245</v>
      </c>
      <c r="E293" s="5">
        <v>46249</v>
      </c>
      <c r="F293" s="5">
        <v>46249</v>
      </c>
      <c r="G293">
        <v>75</v>
      </c>
      <c r="H293" s="3">
        <v>13.85</v>
      </c>
      <c r="I293" t="s">
        <v>3310</v>
      </c>
    </row>
    <row r="294" spans="1:9">
      <c r="A294" t="s">
        <v>3603</v>
      </c>
      <c r="B294" t="s">
        <v>140</v>
      </c>
      <c r="C294" t="s">
        <v>46</v>
      </c>
      <c r="D294" s="5">
        <v>46245</v>
      </c>
      <c r="E294" s="5">
        <v>46249</v>
      </c>
      <c r="F294" s="5">
        <v>46251</v>
      </c>
      <c r="G294">
        <v>60</v>
      </c>
      <c r="H294" s="3">
        <v>13.85</v>
      </c>
      <c r="I294" t="s">
        <v>3310</v>
      </c>
    </row>
    <row r="295" spans="1:9">
      <c r="A295" t="s">
        <v>3604</v>
      </c>
      <c r="B295" t="s">
        <v>160</v>
      </c>
      <c r="C295" t="s">
        <v>46</v>
      </c>
      <c r="D295" s="5">
        <v>46245</v>
      </c>
      <c r="E295" s="5">
        <v>46249</v>
      </c>
      <c r="F295" s="5">
        <v>46249</v>
      </c>
      <c r="G295">
        <v>20</v>
      </c>
      <c r="H295" s="3">
        <v>21.05</v>
      </c>
      <c r="I295" t="s">
        <v>3310</v>
      </c>
    </row>
    <row r="296" spans="1:9">
      <c r="A296" t="s">
        <v>3605</v>
      </c>
      <c r="B296" t="s">
        <v>168</v>
      </c>
      <c r="C296" t="s">
        <v>49</v>
      </c>
      <c r="D296" s="5">
        <v>46246</v>
      </c>
      <c r="E296" s="5">
        <v>46259</v>
      </c>
      <c r="F296" s="5">
        <v>46260</v>
      </c>
      <c r="G296">
        <v>20</v>
      </c>
      <c r="H296" s="3">
        <v>23.03</v>
      </c>
      <c r="I296" t="s">
        <v>3310</v>
      </c>
    </row>
    <row r="297" spans="1:9">
      <c r="A297" t="s">
        <v>3606</v>
      </c>
      <c r="B297" t="s">
        <v>162</v>
      </c>
      <c r="C297" t="s">
        <v>46</v>
      </c>
      <c r="D297" s="5">
        <v>46248</v>
      </c>
      <c r="E297" s="5">
        <v>46252</v>
      </c>
      <c r="F297" s="5">
        <v>46256</v>
      </c>
      <c r="G297">
        <v>75</v>
      </c>
      <c r="H297" s="3">
        <v>7.14</v>
      </c>
      <c r="I297" t="s">
        <v>3310</v>
      </c>
    </row>
    <row r="298" spans="1:9">
      <c r="A298" t="s">
        <v>3607</v>
      </c>
      <c r="B298" t="s">
        <v>152</v>
      </c>
      <c r="C298" t="s">
        <v>25</v>
      </c>
      <c r="D298" s="5">
        <v>46248</v>
      </c>
      <c r="E298" s="5">
        <v>46255</v>
      </c>
      <c r="F298" s="5">
        <v>46255</v>
      </c>
      <c r="G298">
        <v>30</v>
      </c>
      <c r="H298" s="3">
        <v>19.66</v>
      </c>
      <c r="I298" t="s">
        <v>3310</v>
      </c>
    </row>
    <row r="299" spans="1:9">
      <c r="A299" t="s">
        <v>3608</v>
      </c>
      <c r="B299" t="s">
        <v>184</v>
      </c>
      <c r="C299" t="s">
        <v>30</v>
      </c>
      <c r="D299" s="5">
        <v>46248</v>
      </c>
      <c r="E299" s="5">
        <v>46263</v>
      </c>
      <c r="F299" s="5">
        <v>46264</v>
      </c>
      <c r="G299">
        <v>50</v>
      </c>
      <c r="H299" s="3">
        <v>18.04</v>
      </c>
      <c r="I299" t="s">
        <v>3310</v>
      </c>
    </row>
    <row r="300" spans="1:9">
      <c r="A300" t="s">
        <v>3609</v>
      </c>
      <c r="B300" t="s">
        <v>168</v>
      </c>
      <c r="C300" t="s">
        <v>49</v>
      </c>
      <c r="D300" s="5">
        <v>46249</v>
      </c>
      <c r="E300" s="5">
        <v>46262</v>
      </c>
      <c r="F300" s="5">
        <v>46264</v>
      </c>
      <c r="G300">
        <v>60</v>
      </c>
      <c r="H300" s="3">
        <v>23.03</v>
      </c>
      <c r="I300" t="s">
        <v>3310</v>
      </c>
    </row>
    <row r="301" spans="1:9">
      <c r="A301" t="s">
        <v>3610</v>
      </c>
      <c r="B301" t="s">
        <v>96</v>
      </c>
      <c r="C301" t="s">
        <v>39</v>
      </c>
      <c r="D301" s="5">
        <v>46250</v>
      </c>
      <c r="E301" s="5">
        <v>46261</v>
      </c>
      <c r="F301" s="5">
        <v>46261</v>
      </c>
      <c r="G301">
        <v>20</v>
      </c>
      <c r="H301" s="3">
        <v>14.4</v>
      </c>
      <c r="I301" t="s">
        <v>3310</v>
      </c>
    </row>
    <row r="302" spans="1:9">
      <c r="A302" t="s">
        <v>3611</v>
      </c>
      <c r="B302" t="s">
        <v>130</v>
      </c>
      <c r="C302" t="s">
        <v>55</v>
      </c>
      <c r="D302" s="5">
        <v>46252</v>
      </c>
      <c r="E302" s="5">
        <v>46266</v>
      </c>
      <c r="F302" s="5">
        <v>46270</v>
      </c>
      <c r="G302">
        <v>40</v>
      </c>
      <c r="H302" s="3">
        <v>4.42</v>
      </c>
      <c r="I302" t="s">
        <v>3310</v>
      </c>
    </row>
    <row r="303" spans="1:9">
      <c r="A303" t="s">
        <v>3612</v>
      </c>
      <c r="B303" t="s">
        <v>144</v>
      </c>
      <c r="C303" t="s">
        <v>46</v>
      </c>
      <c r="D303" s="5">
        <v>46253</v>
      </c>
      <c r="E303" s="5">
        <v>46257</v>
      </c>
      <c r="F303" s="5">
        <v>46255</v>
      </c>
      <c r="G303">
        <v>30</v>
      </c>
      <c r="H303" s="3">
        <v>5.81</v>
      </c>
      <c r="I303" t="s">
        <v>3310</v>
      </c>
    </row>
    <row r="304" spans="1:9">
      <c r="A304" t="s">
        <v>3613</v>
      </c>
      <c r="B304" t="s">
        <v>83</v>
      </c>
      <c r="C304" t="s">
        <v>9</v>
      </c>
      <c r="D304" s="5">
        <v>46253</v>
      </c>
      <c r="E304" s="5">
        <v>46259</v>
      </c>
      <c r="F304" s="5">
        <v>46259</v>
      </c>
      <c r="G304">
        <v>30</v>
      </c>
      <c r="H304" s="3">
        <v>36.44</v>
      </c>
      <c r="I304" t="s">
        <v>3310</v>
      </c>
    </row>
    <row r="305" spans="1:9">
      <c r="A305" t="s">
        <v>3614</v>
      </c>
      <c r="B305" t="s">
        <v>112</v>
      </c>
      <c r="C305" t="s">
        <v>39</v>
      </c>
      <c r="D305" s="5">
        <v>46259</v>
      </c>
      <c r="E305" s="5">
        <v>46270</v>
      </c>
      <c r="F305" s="5">
        <v>46270</v>
      </c>
      <c r="G305">
        <v>50</v>
      </c>
      <c r="H305" s="3">
        <v>23.26</v>
      </c>
      <c r="I305" t="s">
        <v>3310</v>
      </c>
    </row>
    <row r="306" spans="1:9">
      <c r="A306" t="s">
        <v>3615</v>
      </c>
      <c r="B306" t="s">
        <v>94</v>
      </c>
      <c r="C306" t="s">
        <v>39</v>
      </c>
      <c r="D306" s="5">
        <v>46259</v>
      </c>
      <c r="E306" s="5">
        <v>46270</v>
      </c>
      <c r="F306" s="5">
        <v>46270</v>
      </c>
      <c r="G306">
        <v>50</v>
      </c>
      <c r="H306" s="3">
        <v>33.549999999999997</v>
      </c>
      <c r="I306" t="s">
        <v>3310</v>
      </c>
    </row>
    <row r="307" spans="1:9">
      <c r="A307" t="s">
        <v>3616</v>
      </c>
      <c r="B307" t="s">
        <v>110</v>
      </c>
      <c r="C307" t="s">
        <v>39</v>
      </c>
      <c r="D307" s="5">
        <v>46259</v>
      </c>
      <c r="E307" s="5">
        <v>46270</v>
      </c>
      <c r="F307" s="5">
        <v>46270</v>
      </c>
      <c r="G307">
        <v>75</v>
      </c>
      <c r="H307" s="3">
        <v>21.59</v>
      </c>
      <c r="I307" t="s">
        <v>3310</v>
      </c>
    </row>
    <row r="308" spans="1:9">
      <c r="A308" t="s">
        <v>3617</v>
      </c>
      <c r="B308" t="s">
        <v>126</v>
      </c>
      <c r="C308" t="s">
        <v>19</v>
      </c>
      <c r="D308" s="5">
        <v>46259</v>
      </c>
      <c r="E308" s="5">
        <v>46268</v>
      </c>
      <c r="F308" s="5">
        <v>46268</v>
      </c>
      <c r="G308">
        <v>75</v>
      </c>
      <c r="H308" s="3">
        <v>23.48</v>
      </c>
      <c r="I308" t="s">
        <v>3310</v>
      </c>
    </row>
    <row r="309" spans="1:9">
      <c r="A309" t="s">
        <v>3618</v>
      </c>
      <c r="B309" t="s">
        <v>164</v>
      </c>
      <c r="C309" t="s">
        <v>49</v>
      </c>
      <c r="D309" s="5">
        <v>46261</v>
      </c>
      <c r="E309" s="5">
        <v>46274</v>
      </c>
      <c r="F309" s="5">
        <v>46281</v>
      </c>
      <c r="G309">
        <v>75</v>
      </c>
      <c r="H309" s="3">
        <v>39.76</v>
      </c>
      <c r="I309" t="s">
        <v>3310</v>
      </c>
    </row>
    <row r="310" spans="1:9">
      <c r="A310" t="s">
        <v>3619</v>
      </c>
      <c r="B310" t="s">
        <v>118</v>
      </c>
      <c r="C310" t="s">
        <v>55</v>
      </c>
      <c r="D310" s="5">
        <v>46263</v>
      </c>
      <c r="E310" s="5">
        <v>46277</v>
      </c>
      <c r="F310" s="5">
        <v>46277</v>
      </c>
      <c r="G310">
        <v>100</v>
      </c>
      <c r="H310" s="3">
        <v>22.64</v>
      </c>
      <c r="I310" t="s">
        <v>3310</v>
      </c>
    </row>
    <row r="311" spans="1:9">
      <c r="A311" t="s">
        <v>3620</v>
      </c>
      <c r="B311" t="s">
        <v>85</v>
      </c>
      <c r="C311" t="s">
        <v>52</v>
      </c>
      <c r="D311" s="5">
        <v>46264</v>
      </c>
      <c r="E311" s="5">
        <v>46274</v>
      </c>
      <c r="F311" s="5">
        <v>46275</v>
      </c>
      <c r="G311">
        <v>75</v>
      </c>
      <c r="H311" s="3">
        <v>8.5299999999999994</v>
      </c>
      <c r="I311" t="s">
        <v>3310</v>
      </c>
    </row>
    <row r="312" spans="1:9">
      <c r="A312" t="s">
        <v>3621</v>
      </c>
      <c r="B312" t="s">
        <v>174</v>
      </c>
      <c r="C312" t="s">
        <v>30</v>
      </c>
      <c r="D312" s="5">
        <v>46264</v>
      </c>
      <c r="E312" s="5">
        <v>46279</v>
      </c>
      <c r="F312" s="5"/>
      <c r="G312">
        <v>50</v>
      </c>
      <c r="H312" s="3">
        <v>30.61</v>
      </c>
      <c r="I312" t="s">
        <v>3331</v>
      </c>
    </row>
    <row r="313" spans="1:9">
      <c r="A313" t="s">
        <v>3622</v>
      </c>
      <c r="B313" t="s">
        <v>152</v>
      </c>
      <c r="C313" t="s">
        <v>25</v>
      </c>
      <c r="D313" s="5">
        <v>46264</v>
      </c>
      <c r="E313" s="5">
        <v>46271</v>
      </c>
      <c r="F313" s="5"/>
      <c r="G313">
        <v>125</v>
      </c>
      <c r="H313" s="3">
        <v>19.66</v>
      </c>
      <c r="I313" t="s">
        <v>3331</v>
      </c>
    </row>
    <row r="314" spans="1:9">
      <c r="A314" t="s">
        <v>3623</v>
      </c>
      <c r="B314" t="s">
        <v>162</v>
      </c>
      <c r="C314" t="s">
        <v>46</v>
      </c>
      <c r="D314" s="5">
        <v>46265</v>
      </c>
      <c r="E314" s="5">
        <v>46269</v>
      </c>
      <c r="F314" s="5">
        <v>46266</v>
      </c>
      <c r="G314">
        <v>50</v>
      </c>
      <c r="H314" s="3">
        <v>7.14</v>
      </c>
      <c r="I314" t="s">
        <v>3310</v>
      </c>
    </row>
    <row r="315" spans="1:9">
      <c r="A315" t="s">
        <v>3624</v>
      </c>
      <c r="B315" t="s">
        <v>102</v>
      </c>
      <c r="C315" t="s">
        <v>15</v>
      </c>
      <c r="D315" s="5">
        <v>46267</v>
      </c>
      <c r="E315" s="5">
        <v>46279</v>
      </c>
      <c r="F315" s="5">
        <v>46286</v>
      </c>
      <c r="G315">
        <v>100</v>
      </c>
      <c r="H315" s="3">
        <v>7.75</v>
      </c>
      <c r="I315" t="s">
        <v>3310</v>
      </c>
    </row>
    <row r="316" spans="1:9">
      <c r="A316" t="s">
        <v>3625</v>
      </c>
      <c r="B316" t="s">
        <v>128</v>
      </c>
      <c r="C316" t="s">
        <v>55</v>
      </c>
      <c r="D316" s="5">
        <v>46268</v>
      </c>
      <c r="E316" s="5">
        <v>46282</v>
      </c>
      <c r="F316" s="5">
        <v>46282</v>
      </c>
      <c r="G316">
        <v>50</v>
      </c>
      <c r="H316" s="3">
        <v>36.28</v>
      </c>
      <c r="I316" t="s">
        <v>3310</v>
      </c>
    </row>
    <row r="317" spans="1:9">
      <c r="A317" t="s">
        <v>3626</v>
      </c>
      <c r="B317" t="s">
        <v>136</v>
      </c>
      <c r="C317" t="s">
        <v>55</v>
      </c>
      <c r="D317" s="5">
        <v>46269</v>
      </c>
      <c r="E317" s="5">
        <v>46283</v>
      </c>
      <c r="F317" s="5">
        <v>46290</v>
      </c>
      <c r="G317">
        <v>60</v>
      </c>
      <c r="H317" s="3">
        <v>13.28</v>
      </c>
      <c r="I317" t="s">
        <v>3310</v>
      </c>
    </row>
    <row r="318" spans="1:9">
      <c r="A318" t="s">
        <v>3627</v>
      </c>
      <c r="B318" t="s">
        <v>106</v>
      </c>
      <c r="C318" t="s">
        <v>15</v>
      </c>
      <c r="D318" s="5">
        <v>46270</v>
      </c>
      <c r="E318" s="5">
        <v>46282</v>
      </c>
      <c r="F318" s="5">
        <v>46283</v>
      </c>
      <c r="G318">
        <v>50</v>
      </c>
      <c r="H318" s="3">
        <v>43.46</v>
      </c>
      <c r="I318" t="s">
        <v>3310</v>
      </c>
    </row>
    <row r="319" spans="1:9">
      <c r="A319" t="s">
        <v>3628</v>
      </c>
      <c r="B319" t="s">
        <v>176</v>
      </c>
      <c r="C319" t="s">
        <v>30</v>
      </c>
      <c r="D319" s="5">
        <v>46270</v>
      </c>
      <c r="E319" s="5">
        <v>46285</v>
      </c>
      <c r="F319" s="5">
        <v>46285</v>
      </c>
      <c r="G319">
        <v>75</v>
      </c>
      <c r="H319" s="3">
        <v>4.93</v>
      </c>
      <c r="I319" t="s">
        <v>3310</v>
      </c>
    </row>
    <row r="320" spans="1:9">
      <c r="A320" t="s">
        <v>3629</v>
      </c>
      <c r="B320" t="s">
        <v>154</v>
      </c>
      <c r="C320" t="s">
        <v>46</v>
      </c>
      <c r="D320" s="5">
        <v>46270</v>
      </c>
      <c r="E320" s="5">
        <v>46274</v>
      </c>
      <c r="F320" s="5">
        <v>46274</v>
      </c>
      <c r="G320">
        <v>30</v>
      </c>
      <c r="H320" s="3">
        <v>41.46</v>
      </c>
      <c r="I320" t="s">
        <v>3310</v>
      </c>
    </row>
    <row r="321" spans="1:9">
      <c r="A321" t="s">
        <v>3630</v>
      </c>
      <c r="B321" t="s">
        <v>87</v>
      </c>
      <c r="C321" t="s">
        <v>52</v>
      </c>
      <c r="D321" s="5">
        <v>46270</v>
      </c>
      <c r="E321" s="5">
        <v>46280</v>
      </c>
      <c r="F321" s="5"/>
      <c r="G321">
        <v>30</v>
      </c>
      <c r="H321" s="3">
        <v>24.06</v>
      </c>
      <c r="I321" t="s">
        <v>3331</v>
      </c>
    </row>
    <row r="322" spans="1:9">
      <c r="A322" t="s">
        <v>3631</v>
      </c>
      <c r="B322" t="s">
        <v>150</v>
      </c>
      <c r="C322" t="s">
        <v>25</v>
      </c>
      <c r="D322" s="5">
        <v>46270</v>
      </c>
      <c r="E322" s="5">
        <v>46277</v>
      </c>
      <c r="F322" s="5"/>
      <c r="G322">
        <v>50</v>
      </c>
      <c r="H322" s="3">
        <v>28.8</v>
      </c>
      <c r="I322" t="s">
        <v>3331</v>
      </c>
    </row>
    <row r="323" spans="1:9">
      <c r="A323" t="s">
        <v>3632</v>
      </c>
      <c r="B323" t="s">
        <v>69</v>
      </c>
      <c r="C323" t="s">
        <v>9</v>
      </c>
      <c r="D323" s="5">
        <v>46271</v>
      </c>
      <c r="E323" s="5">
        <v>46277</v>
      </c>
      <c r="F323" s="5">
        <v>46279</v>
      </c>
      <c r="G323">
        <v>50</v>
      </c>
      <c r="H323" s="3">
        <v>37</v>
      </c>
      <c r="I323" t="s">
        <v>3310</v>
      </c>
    </row>
    <row r="324" spans="1:9">
      <c r="A324" t="s">
        <v>3633</v>
      </c>
      <c r="B324" t="s">
        <v>176</v>
      </c>
      <c r="C324" t="s">
        <v>30</v>
      </c>
      <c r="D324" s="5">
        <v>46271</v>
      </c>
      <c r="E324" s="5">
        <v>46286</v>
      </c>
      <c r="F324" s="5">
        <v>46287</v>
      </c>
      <c r="G324">
        <v>20</v>
      </c>
      <c r="H324" s="3">
        <v>4.93</v>
      </c>
      <c r="I324" t="s">
        <v>3310</v>
      </c>
    </row>
    <row r="325" spans="1:9">
      <c r="A325" t="s">
        <v>3634</v>
      </c>
      <c r="B325" t="s">
        <v>124</v>
      </c>
      <c r="C325" t="s">
        <v>55</v>
      </c>
      <c r="D325" s="5">
        <v>46272</v>
      </c>
      <c r="E325" s="5">
        <v>46286</v>
      </c>
      <c r="F325" s="5">
        <v>46293</v>
      </c>
      <c r="G325">
        <v>50</v>
      </c>
      <c r="H325" s="3">
        <v>38</v>
      </c>
      <c r="I325" t="s">
        <v>3310</v>
      </c>
    </row>
    <row r="326" spans="1:9">
      <c r="A326" t="s">
        <v>3635</v>
      </c>
      <c r="B326" t="s">
        <v>69</v>
      </c>
      <c r="C326" t="s">
        <v>9</v>
      </c>
      <c r="D326" s="5">
        <v>46273</v>
      </c>
      <c r="E326" s="5">
        <v>46279</v>
      </c>
      <c r="F326" s="5">
        <v>46278</v>
      </c>
      <c r="G326">
        <v>30</v>
      </c>
      <c r="H326" s="3">
        <v>37</v>
      </c>
      <c r="I326" t="s">
        <v>3310</v>
      </c>
    </row>
    <row r="327" spans="1:9">
      <c r="A327" t="s">
        <v>3636</v>
      </c>
      <c r="B327" t="s">
        <v>178</v>
      </c>
      <c r="C327" t="s">
        <v>49</v>
      </c>
      <c r="D327" s="5">
        <v>46274</v>
      </c>
      <c r="E327" s="5">
        <v>46287</v>
      </c>
      <c r="F327" s="5">
        <v>46287</v>
      </c>
      <c r="G327">
        <v>75</v>
      </c>
      <c r="H327" s="3">
        <v>44.67</v>
      </c>
      <c r="I327" t="s">
        <v>3310</v>
      </c>
    </row>
    <row r="328" spans="1:9">
      <c r="A328" t="s">
        <v>3637</v>
      </c>
      <c r="B328" t="s">
        <v>108</v>
      </c>
      <c r="C328" t="s">
        <v>15</v>
      </c>
      <c r="D328" s="5">
        <v>46275</v>
      </c>
      <c r="E328" s="5">
        <v>46287</v>
      </c>
      <c r="F328" s="5">
        <v>46289</v>
      </c>
      <c r="G328">
        <v>40</v>
      </c>
      <c r="H328" s="3">
        <v>13.98</v>
      </c>
      <c r="I328" t="s">
        <v>3310</v>
      </c>
    </row>
    <row r="329" spans="1:9">
      <c r="A329" t="s">
        <v>3638</v>
      </c>
      <c r="B329" t="s">
        <v>136</v>
      </c>
      <c r="C329" t="s">
        <v>55</v>
      </c>
      <c r="D329" s="5">
        <v>46276</v>
      </c>
      <c r="E329" s="5">
        <v>46290</v>
      </c>
      <c r="F329" s="5">
        <v>46288</v>
      </c>
      <c r="G329">
        <v>125</v>
      </c>
      <c r="H329" s="3">
        <v>13.28</v>
      </c>
      <c r="I329" t="s">
        <v>3310</v>
      </c>
    </row>
    <row r="330" spans="1:9">
      <c r="A330" t="s">
        <v>3639</v>
      </c>
      <c r="B330" t="s">
        <v>170</v>
      </c>
      <c r="C330" t="s">
        <v>30</v>
      </c>
      <c r="D330" s="5">
        <v>46280</v>
      </c>
      <c r="E330" s="5">
        <v>46295</v>
      </c>
      <c r="F330" s="5">
        <v>46295</v>
      </c>
      <c r="G330">
        <v>30</v>
      </c>
      <c r="H330" s="3">
        <v>18.73</v>
      </c>
      <c r="I330" t="s">
        <v>3310</v>
      </c>
    </row>
    <row r="331" spans="1:9">
      <c r="A331" t="s">
        <v>3640</v>
      </c>
      <c r="B331" t="s">
        <v>114</v>
      </c>
      <c r="C331" t="s">
        <v>15</v>
      </c>
      <c r="D331" s="5">
        <v>46281</v>
      </c>
      <c r="E331" s="5">
        <v>46293</v>
      </c>
      <c r="F331" s="5">
        <v>46292</v>
      </c>
      <c r="G331">
        <v>30</v>
      </c>
      <c r="H331" s="3">
        <v>40.340000000000003</v>
      </c>
      <c r="I331" t="s">
        <v>3310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01"/>
  <sheetViews>
    <sheetView workbookViewId="0">
      <pane ySplit="1" topLeftCell="A2" activePane="bottomLeft" state="frozen"/>
      <selection pane="bottomLeft"/>
    </sheetView>
  </sheetViews>
  <sheetFormatPr defaultRowHeight="14.25"/>
  <cols>
    <col min="1" max="1" width="11.75" bestFit="1" customWidth="1"/>
    <col min="2" max="2" width="10.125" bestFit="1" customWidth="1"/>
    <col min="3" max="3" width="9.25" bestFit="1" customWidth="1"/>
    <col min="4" max="4" width="1.875" bestFit="1" customWidth="1"/>
    <col min="5" max="5" width="7.375" bestFit="1" customWidth="1"/>
    <col min="6" max="6" width="6" bestFit="1" customWidth="1"/>
    <col min="7" max="7" width="5.375" bestFit="1" customWidth="1"/>
    <col min="8" max="8" width="11" bestFit="1" customWidth="1"/>
    <col min="9" max="9" width="10.5" bestFit="1" customWidth="1"/>
    <col min="10" max="10" width="13.75" bestFit="1" customWidth="1"/>
    <col min="11" max="11" width="9.75" bestFit="1" customWidth="1"/>
    <col min="12" max="12" width="10.5" bestFit="1" customWidth="1"/>
  </cols>
  <sheetData>
    <row r="1" spans="1:12" ht="30" customHeight="1">
      <c r="A1" s="2" t="s">
        <v>195</v>
      </c>
      <c r="B1" s="2" t="s">
        <v>196</v>
      </c>
      <c r="C1" s="2" t="s">
        <v>58</v>
      </c>
      <c r="D1" s="2" t="s">
        <v>197</v>
      </c>
      <c r="E1" s="2" t="s">
        <v>198</v>
      </c>
      <c r="F1" s="2" t="s">
        <v>199</v>
      </c>
      <c r="G1" s="2" t="s">
        <v>200</v>
      </c>
      <c r="H1" s="2" t="s">
        <v>201</v>
      </c>
      <c r="I1" s="2" t="s">
        <v>202</v>
      </c>
      <c r="J1" s="2" t="s">
        <v>203</v>
      </c>
      <c r="K1" s="2" t="s">
        <v>204</v>
      </c>
      <c r="L1" s="2" t="s">
        <v>205</v>
      </c>
    </row>
    <row r="2" spans="1:12">
      <c r="A2" t="s">
        <v>206</v>
      </c>
      <c r="B2" s="5">
        <v>45931</v>
      </c>
      <c r="C2" t="s">
        <v>96</v>
      </c>
      <c r="D2">
        <v>1</v>
      </c>
      <c r="E2" s="3">
        <v>26.72</v>
      </c>
      <c r="F2" s="4">
        <v>0.1</v>
      </c>
      <c r="G2" s="3">
        <v>0</v>
      </c>
      <c r="H2" t="s">
        <v>207</v>
      </c>
      <c r="I2" t="s">
        <v>54</v>
      </c>
      <c r="J2" t="s">
        <v>208</v>
      </c>
      <c r="K2" t="s">
        <v>209</v>
      </c>
      <c r="L2" t="s">
        <v>210</v>
      </c>
    </row>
    <row r="3" spans="1:12">
      <c r="A3" t="s">
        <v>211</v>
      </c>
      <c r="B3" s="5">
        <v>45931</v>
      </c>
      <c r="C3" t="s">
        <v>174</v>
      </c>
      <c r="D3">
        <v>1</v>
      </c>
      <c r="E3" s="3">
        <v>72.45</v>
      </c>
      <c r="F3" s="4">
        <v>0</v>
      </c>
      <c r="G3" s="3">
        <v>6.99</v>
      </c>
      <c r="H3" t="s">
        <v>212</v>
      </c>
      <c r="I3" t="s">
        <v>54</v>
      </c>
      <c r="J3" t="s">
        <v>213</v>
      </c>
      <c r="K3" t="s">
        <v>209</v>
      </c>
      <c r="L3" t="s">
        <v>214</v>
      </c>
    </row>
    <row r="4" spans="1:12">
      <c r="A4" t="s">
        <v>215</v>
      </c>
      <c r="B4" s="5">
        <v>45931</v>
      </c>
      <c r="C4" t="s">
        <v>69</v>
      </c>
      <c r="D4">
        <v>3</v>
      </c>
      <c r="E4" s="3">
        <v>73.180000000000007</v>
      </c>
      <c r="F4" s="4">
        <v>0.1</v>
      </c>
      <c r="G4" s="3">
        <v>9.99</v>
      </c>
      <c r="H4" t="s">
        <v>216</v>
      </c>
      <c r="I4" t="s">
        <v>18</v>
      </c>
      <c r="J4" t="s">
        <v>217</v>
      </c>
      <c r="K4" t="s">
        <v>209</v>
      </c>
      <c r="L4" t="s">
        <v>218</v>
      </c>
    </row>
    <row r="5" spans="1:12">
      <c r="A5" t="s">
        <v>219</v>
      </c>
      <c r="B5" s="5">
        <v>45931</v>
      </c>
      <c r="C5" t="s">
        <v>126</v>
      </c>
      <c r="D5">
        <v>3</v>
      </c>
      <c r="E5" s="3">
        <v>44.98</v>
      </c>
      <c r="F5" s="4">
        <v>0</v>
      </c>
      <c r="G5" s="3">
        <v>4.99</v>
      </c>
      <c r="H5" t="s">
        <v>207</v>
      </c>
      <c r="I5" t="s">
        <v>18</v>
      </c>
      <c r="J5" t="s">
        <v>217</v>
      </c>
      <c r="K5" t="s">
        <v>209</v>
      </c>
      <c r="L5" t="s">
        <v>220</v>
      </c>
    </row>
    <row r="6" spans="1:12">
      <c r="A6" t="s">
        <v>221</v>
      </c>
      <c r="B6" s="5">
        <v>45931</v>
      </c>
      <c r="C6" t="s">
        <v>66</v>
      </c>
      <c r="D6">
        <v>1</v>
      </c>
      <c r="E6" s="3">
        <v>31.13</v>
      </c>
      <c r="F6" s="4">
        <v>0.15</v>
      </c>
      <c r="G6" s="3">
        <v>0</v>
      </c>
      <c r="H6" t="s">
        <v>212</v>
      </c>
      <c r="I6" t="s">
        <v>12</v>
      </c>
      <c r="J6" t="s">
        <v>217</v>
      </c>
      <c r="K6" t="s">
        <v>209</v>
      </c>
      <c r="L6" t="s">
        <v>222</v>
      </c>
    </row>
    <row r="7" spans="1:12">
      <c r="A7" t="s">
        <v>223</v>
      </c>
      <c r="B7" s="5">
        <v>45931</v>
      </c>
      <c r="C7" t="s">
        <v>140</v>
      </c>
      <c r="D7">
        <v>4</v>
      </c>
      <c r="E7" s="3">
        <v>25.18</v>
      </c>
      <c r="F7" s="4">
        <v>0</v>
      </c>
      <c r="G7" s="3">
        <v>6.99</v>
      </c>
      <c r="H7" t="s">
        <v>212</v>
      </c>
      <c r="I7" t="s">
        <v>224</v>
      </c>
      <c r="J7" t="s">
        <v>208</v>
      </c>
      <c r="K7" t="s">
        <v>209</v>
      </c>
      <c r="L7" t="s">
        <v>225</v>
      </c>
    </row>
    <row r="8" spans="1:12">
      <c r="A8" t="s">
        <v>226</v>
      </c>
      <c r="B8" s="5">
        <v>45932</v>
      </c>
      <c r="C8" t="s">
        <v>124</v>
      </c>
      <c r="D8">
        <v>1</v>
      </c>
      <c r="E8" s="3">
        <v>79.47</v>
      </c>
      <c r="F8" s="4">
        <v>0</v>
      </c>
      <c r="G8" s="3">
        <v>0</v>
      </c>
      <c r="H8" t="s">
        <v>212</v>
      </c>
      <c r="I8" t="s">
        <v>54</v>
      </c>
      <c r="J8" t="s">
        <v>217</v>
      </c>
      <c r="K8" t="s">
        <v>209</v>
      </c>
      <c r="L8" t="s">
        <v>227</v>
      </c>
    </row>
    <row r="9" spans="1:12">
      <c r="A9" t="s">
        <v>228</v>
      </c>
      <c r="B9" s="5">
        <v>45932</v>
      </c>
      <c r="C9" t="s">
        <v>104</v>
      </c>
      <c r="D9">
        <v>3</v>
      </c>
      <c r="E9" s="3">
        <v>29.49</v>
      </c>
      <c r="F9" s="4">
        <v>0</v>
      </c>
      <c r="G9" s="3">
        <v>0</v>
      </c>
      <c r="H9" t="s">
        <v>207</v>
      </c>
      <c r="I9" t="s">
        <v>18</v>
      </c>
      <c r="J9" t="s">
        <v>208</v>
      </c>
      <c r="K9" t="s">
        <v>209</v>
      </c>
      <c r="L9" t="s">
        <v>229</v>
      </c>
    </row>
    <row r="10" spans="1:12">
      <c r="A10" t="s">
        <v>230</v>
      </c>
      <c r="B10" s="5">
        <v>45932</v>
      </c>
      <c r="C10" t="s">
        <v>134</v>
      </c>
      <c r="D10">
        <v>2</v>
      </c>
      <c r="E10" s="3">
        <v>53.25</v>
      </c>
      <c r="F10" s="4">
        <v>0.05</v>
      </c>
      <c r="G10" s="3">
        <v>0</v>
      </c>
      <c r="H10" t="s">
        <v>207</v>
      </c>
      <c r="I10" t="s">
        <v>224</v>
      </c>
      <c r="J10" t="s">
        <v>217</v>
      </c>
      <c r="K10" t="s">
        <v>209</v>
      </c>
      <c r="L10" t="s">
        <v>231</v>
      </c>
    </row>
    <row r="11" spans="1:12">
      <c r="A11" t="s">
        <v>232</v>
      </c>
      <c r="B11" s="5">
        <v>45932</v>
      </c>
      <c r="C11" t="s">
        <v>81</v>
      </c>
      <c r="D11">
        <v>2</v>
      </c>
      <c r="E11" s="3">
        <v>30.29</v>
      </c>
      <c r="F11" s="4">
        <v>0.05</v>
      </c>
      <c r="G11" s="3">
        <v>0</v>
      </c>
      <c r="H11" t="s">
        <v>212</v>
      </c>
      <c r="I11" t="s">
        <v>224</v>
      </c>
      <c r="J11" t="s">
        <v>213</v>
      </c>
      <c r="K11" t="s">
        <v>209</v>
      </c>
      <c r="L11" t="s">
        <v>233</v>
      </c>
    </row>
    <row r="12" spans="1:12">
      <c r="A12" t="s">
        <v>234</v>
      </c>
      <c r="B12" s="5">
        <v>45932</v>
      </c>
      <c r="C12" t="s">
        <v>148</v>
      </c>
      <c r="D12">
        <v>1</v>
      </c>
      <c r="E12" s="3">
        <v>76.3</v>
      </c>
      <c r="F12" s="4">
        <v>0.15</v>
      </c>
      <c r="G12" s="3">
        <v>0</v>
      </c>
      <c r="H12" t="s">
        <v>216</v>
      </c>
      <c r="I12" t="s">
        <v>54</v>
      </c>
      <c r="J12" t="s">
        <v>213</v>
      </c>
      <c r="K12" t="s">
        <v>209</v>
      </c>
      <c r="L12" t="s">
        <v>235</v>
      </c>
    </row>
    <row r="13" spans="1:12">
      <c r="A13" t="s">
        <v>236</v>
      </c>
      <c r="B13" s="5">
        <v>45933</v>
      </c>
      <c r="C13" t="s">
        <v>162</v>
      </c>
      <c r="D13">
        <v>3</v>
      </c>
      <c r="E13" s="3">
        <v>12.2</v>
      </c>
      <c r="F13" s="4">
        <v>0</v>
      </c>
      <c r="G13" s="3">
        <v>9.99</v>
      </c>
      <c r="H13" t="s">
        <v>207</v>
      </c>
      <c r="I13" t="s">
        <v>54</v>
      </c>
      <c r="J13" t="s">
        <v>208</v>
      </c>
      <c r="K13" t="s">
        <v>209</v>
      </c>
      <c r="L13" t="s">
        <v>237</v>
      </c>
    </row>
    <row r="14" spans="1:12">
      <c r="A14" t="s">
        <v>238</v>
      </c>
      <c r="B14" s="5">
        <v>45933</v>
      </c>
      <c r="C14" t="s">
        <v>182</v>
      </c>
      <c r="D14">
        <v>2</v>
      </c>
      <c r="E14" s="3">
        <v>11.57</v>
      </c>
      <c r="F14" s="4">
        <v>0</v>
      </c>
      <c r="G14" s="3">
        <v>0</v>
      </c>
      <c r="H14" t="s">
        <v>216</v>
      </c>
      <c r="I14" t="s">
        <v>12</v>
      </c>
      <c r="J14" t="s">
        <v>217</v>
      </c>
      <c r="K14" t="s">
        <v>209</v>
      </c>
      <c r="L14" t="s">
        <v>239</v>
      </c>
    </row>
    <row r="15" spans="1:12">
      <c r="A15" t="s">
        <v>240</v>
      </c>
      <c r="B15" s="5">
        <v>45933</v>
      </c>
      <c r="C15" t="s">
        <v>154</v>
      </c>
      <c r="D15">
        <v>3</v>
      </c>
      <c r="E15" s="3">
        <v>63.29</v>
      </c>
      <c r="F15" s="4">
        <v>0.15</v>
      </c>
      <c r="G15" s="3">
        <v>0</v>
      </c>
      <c r="H15" t="s">
        <v>212</v>
      </c>
      <c r="I15" t="s">
        <v>224</v>
      </c>
      <c r="J15" t="s">
        <v>213</v>
      </c>
      <c r="K15" t="s">
        <v>209</v>
      </c>
      <c r="L15" t="s">
        <v>241</v>
      </c>
    </row>
    <row r="16" spans="1:12">
      <c r="A16" t="s">
        <v>242</v>
      </c>
      <c r="B16" s="5">
        <v>45933</v>
      </c>
      <c r="C16" t="s">
        <v>134</v>
      </c>
      <c r="D16">
        <v>2</v>
      </c>
      <c r="E16" s="3">
        <v>53.25</v>
      </c>
      <c r="F16" s="4">
        <v>0</v>
      </c>
      <c r="G16" s="3">
        <v>0</v>
      </c>
      <c r="H16" t="s">
        <v>212</v>
      </c>
      <c r="I16" t="s">
        <v>18</v>
      </c>
      <c r="J16" t="s">
        <v>217</v>
      </c>
      <c r="K16" t="s">
        <v>209</v>
      </c>
      <c r="L16" t="s">
        <v>243</v>
      </c>
    </row>
    <row r="17" spans="1:12">
      <c r="A17" t="s">
        <v>244</v>
      </c>
      <c r="B17" s="5">
        <v>45933</v>
      </c>
      <c r="C17" t="s">
        <v>184</v>
      </c>
      <c r="D17">
        <v>1</v>
      </c>
      <c r="E17" s="3">
        <v>31.55</v>
      </c>
      <c r="F17" s="4">
        <v>0</v>
      </c>
      <c r="G17" s="3">
        <v>0</v>
      </c>
      <c r="H17" t="s">
        <v>207</v>
      </c>
      <c r="I17" t="s">
        <v>37</v>
      </c>
      <c r="J17" t="s">
        <v>213</v>
      </c>
      <c r="K17" t="s">
        <v>209</v>
      </c>
      <c r="L17" t="s">
        <v>245</v>
      </c>
    </row>
    <row r="18" spans="1:12">
      <c r="A18" t="s">
        <v>246</v>
      </c>
      <c r="B18" s="5">
        <v>45933</v>
      </c>
      <c r="C18" t="s">
        <v>166</v>
      </c>
      <c r="D18">
        <v>1</v>
      </c>
      <c r="E18" s="3">
        <v>39.19</v>
      </c>
      <c r="F18" s="4">
        <v>0</v>
      </c>
      <c r="G18" s="3">
        <v>0</v>
      </c>
      <c r="H18" t="s">
        <v>207</v>
      </c>
      <c r="I18" t="s">
        <v>54</v>
      </c>
      <c r="J18" t="s">
        <v>217</v>
      </c>
      <c r="K18" t="s">
        <v>209</v>
      </c>
      <c r="L18" t="s">
        <v>247</v>
      </c>
    </row>
    <row r="19" spans="1:12">
      <c r="A19" t="s">
        <v>248</v>
      </c>
      <c r="B19" s="5">
        <v>45933</v>
      </c>
      <c r="C19" t="s">
        <v>166</v>
      </c>
      <c r="D19">
        <v>2</v>
      </c>
      <c r="E19" s="3">
        <v>39.19</v>
      </c>
      <c r="F19" s="4">
        <v>0.1</v>
      </c>
      <c r="G19" s="3">
        <v>6.99</v>
      </c>
      <c r="H19" t="s">
        <v>216</v>
      </c>
      <c r="I19" t="s">
        <v>18</v>
      </c>
      <c r="J19" t="s">
        <v>208</v>
      </c>
      <c r="K19" t="s">
        <v>209</v>
      </c>
      <c r="L19" t="s">
        <v>249</v>
      </c>
    </row>
    <row r="20" spans="1:12">
      <c r="A20" t="s">
        <v>250</v>
      </c>
      <c r="B20" s="5">
        <v>45933</v>
      </c>
      <c r="C20" t="s">
        <v>170</v>
      </c>
      <c r="D20">
        <v>3</v>
      </c>
      <c r="E20" s="3">
        <v>33.19</v>
      </c>
      <c r="F20" s="4">
        <v>0.1</v>
      </c>
      <c r="G20" s="3">
        <v>4.99</v>
      </c>
      <c r="H20" t="s">
        <v>212</v>
      </c>
      <c r="I20" t="s">
        <v>54</v>
      </c>
      <c r="J20" t="s">
        <v>217</v>
      </c>
      <c r="K20" t="s">
        <v>209</v>
      </c>
      <c r="L20" t="s">
        <v>251</v>
      </c>
    </row>
    <row r="21" spans="1:12">
      <c r="A21" t="s">
        <v>252</v>
      </c>
      <c r="B21" s="5">
        <v>45934</v>
      </c>
      <c r="C21" t="s">
        <v>120</v>
      </c>
      <c r="D21">
        <v>4</v>
      </c>
      <c r="E21" s="3">
        <v>33.65</v>
      </c>
      <c r="F21" s="4">
        <v>0.05</v>
      </c>
      <c r="G21" s="3">
        <v>9.99</v>
      </c>
      <c r="H21" t="s">
        <v>216</v>
      </c>
      <c r="I21" t="s">
        <v>37</v>
      </c>
      <c r="J21" t="s">
        <v>208</v>
      </c>
      <c r="K21" t="s">
        <v>209</v>
      </c>
      <c r="L21" t="s">
        <v>253</v>
      </c>
    </row>
    <row r="22" spans="1:12">
      <c r="A22" t="s">
        <v>254</v>
      </c>
      <c r="B22" s="5">
        <v>45934</v>
      </c>
      <c r="C22" t="s">
        <v>154</v>
      </c>
      <c r="D22">
        <v>2</v>
      </c>
      <c r="E22" s="3">
        <v>63.29</v>
      </c>
      <c r="F22" s="4">
        <v>0.1</v>
      </c>
      <c r="G22" s="3">
        <v>4.99</v>
      </c>
      <c r="H22" t="s">
        <v>216</v>
      </c>
      <c r="I22" t="s">
        <v>224</v>
      </c>
      <c r="J22" t="s">
        <v>217</v>
      </c>
      <c r="K22" t="s">
        <v>209</v>
      </c>
      <c r="L22" t="s">
        <v>255</v>
      </c>
    </row>
    <row r="23" spans="1:12">
      <c r="A23" t="s">
        <v>256</v>
      </c>
      <c r="B23" s="5">
        <v>45934</v>
      </c>
      <c r="C23" t="s">
        <v>136</v>
      </c>
      <c r="D23">
        <v>2</v>
      </c>
      <c r="E23" s="3">
        <v>26.35</v>
      </c>
      <c r="F23" s="4">
        <v>0.05</v>
      </c>
      <c r="G23" s="3">
        <v>0</v>
      </c>
      <c r="H23" t="s">
        <v>207</v>
      </c>
      <c r="I23" t="s">
        <v>18</v>
      </c>
      <c r="J23" t="s">
        <v>217</v>
      </c>
      <c r="K23" t="s">
        <v>209</v>
      </c>
      <c r="L23" t="s">
        <v>257</v>
      </c>
    </row>
    <row r="24" spans="1:12">
      <c r="A24" t="s">
        <v>258</v>
      </c>
      <c r="B24" s="5">
        <v>45934</v>
      </c>
      <c r="C24" t="s">
        <v>106</v>
      </c>
      <c r="D24">
        <v>1</v>
      </c>
      <c r="E24" s="3">
        <v>85.27</v>
      </c>
      <c r="F24" s="4">
        <v>0</v>
      </c>
      <c r="G24" s="3">
        <v>0</v>
      </c>
      <c r="H24" t="s">
        <v>216</v>
      </c>
      <c r="I24" t="s">
        <v>224</v>
      </c>
      <c r="J24" t="s">
        <v>217</v>
      </c>
      <c r="K24" t="s">
        <v>209</v>
      </c>
      <c r="L24" t="s">
        <v>259</v>
      </c>
    </row>
    <row r="25" spans="1:12">
      <c r="A25" t="s">
        <v>260</v>
      </c>
      <c r="B25" s="5">
        <v>45934</v>
      </c>
      <c r="C25" t="s">
        <v>110</v>
      </c>
      <c r="D25">
        <v>3</v>
      </c>
      <c r="E25" s="3">
        <v>32.130000000000003</v>
      </c>
      <c r="F25" s="4">
        <v>0.05</v>
      </c>
      <c r="G25" s="3">
        <v>0</v>
      </c>
      <c r="H25" t="s">
        <v>212</v>
      </c>
      <c r="I25" t="s">
        <v>224</v>
      </c>
      <c r="J25" t="s">
        <v>213</v>
      </c>
      <c r="K25" t="s">
        <v>209</v>
      </c>
      <c r="L25" t="s">
        <v>261</v>
      </c>
    </row>
    <row r="26" spans="1:12">
      <c r="A26" t="s">
        <v>262</v>
      </c>
      <c r="B26" s="5">
        <v>45934</v>
      </c>
      <c r="C26" t="s">
        <v>130</v>
      </c>
      <c r="D26">
        <v>1</v>
      </c>
      <c r="E26" s="3">
        <v>10.18</v>
      </c>
      <c r="F26" s="4">
        <v>0.15</v>
      </c>
      <c r="G26" s="3">
        <v>4.99</v>
      </c>
      <c r="H26" t="s">
        <v>212</v>
      </c>
      <c r="I26" t="s">
        <v>224</v>
      </c>
      <c r="J26" t="s">
        <v>217</v>
      </c>
      <c r="K26" t="s">
        <v>209</v>
      </c>
      <c r="L26" t="s">
        <v>263</v>
      </c>
    </row>
    <row r="27" spans="1:12">
      <c r="A27" t="s">
        <v>264</v>
      </c>
      <c r="B27" s="5">
        <v>45934</v>
      </c>
      <c r="C27" t="s">
        <v>66</v>
      </c>
      <c r="D27">
        <v>3</v>
      </c>
      <c r="E27" s="3">
        <v>31.13</v>
      </c>
      <c r="F27" s="4">
        <v>0.1</v>
      </c>
      <c r="G27" s="3">
        <v>6.99</v>
      </c>
      <c r="H27" t="s">
        <v>207</v>
      </c>
      <c r="I27" t="s">
        <v>54</v>
      </c>
      <c r="J27" t="s">
        <v>217</v>
      </c>
      <c r="K27" t="s">
        <v>209</v>
      </c>
      <c r="L27" t="s">
        <v>265</v>
      </c>
    </row>
    <row r="28" spans="1:12">
      <c r="A28" t="s">
        <v>266</v>
      </c>
      <c r="B28" s="5">
        <v>45935</v>
      </c>
      <c r="C28" t="s">
        <v>166</v>
      </c>
      <c r="D28">
        <v>2</v>
      </c>
      <c r="E28" s="3">
        <v>39.19</v>
      </c>
      <c r="F28" s="4">
        <v>0.1</v>
      </c>
      <c r="G28" s="3">
        <v>4.99</v>
      </c>
      <c r="H28" t="s">
        <v>216</v>
      </c>
      <c r="I28" t="s">
        <v>54</v>
      </c>
      <c r="J28" t="s">
        <v>217</v>
      </c>
      <c r="K28" t="s">
        <v>209</v>
      </c>
      <c r="L28" t="s">
        <v>267</v>
      </c>
    </row>
    <row r="29" spans="1:12">
      <c r="A29" t="s">
        <v>268</v>
      </c>
      <c r="B29" s="5">
        <v>45935</v>
      </c>
      <c r="C29" t="s">
        <v>142</v>
      </c>
      <c r="D29">
        <v>2</v>
      </c>
      <c r="E29" s="3">
        <v>100.1</v>
      </c>
      <c r="F29" s="4">
        <v>0.15</v>
      </c>
      <c r="G29" s="3">
        <v>0</v>
      </c>
      <c r="H29" t="s">
        <v>216</v>
      </c>
      <c r="I29" t="s">
        <v>224</v>
      </c>
      <c r="J29" t="s">
        <v>217</v>
      </c>
      <c r="K29" t="s">
        <v>209</v>
      </c>
      <c r="L29" t="s">
        <v>269</v>
      </c>
    </row>
    <row r="30" spans="1:12">
      <c r="A30" t="s">
        <v>270</v>
      </c>
      <c r="B30" s="5">
        <v>45935</v>
      </c>
      <c r="C30" t="s">
        <v>110</v>
      </c>
      <c r="D30">
        <v>2</v>
      </c>
      <c r="E30" s="3">
        <v>32.130000000000003</v>
      </c>
      <c r="F30" s="4">
        <v>0.05</v>
      </c>
      <c r="G30" s="3">
        <v>0</v>
      </c>
      <c r="H30" t="s">
        <v>207</v>
      </c>
      <c r="I30" t="s">
        <v>224</v>
      </c>
      <c r="J30" t="s">
        <v>208</v>
      </c>
      <c r="K30" t="s">
        <v>209</v>
      </c>
      <c r="L30" t="s">
        <v>271</v>
      </c>
    </row>
    <row r="31" spans="1:12">
      <c r="A31" t="s">
        <v>272</v>
      </c>
      <c r="B31" s="5">
        <v>45935</v>
      </c>
      <c r="C31" t="s">
        <v>178</v>
      </c>
      <c r="D31">
        <v>5</v>
      </c>
      <c r="E31" s="3">
        <v>77.760000000000005</v>
      </c>
      <c r="F31" s="4">
        <v>0</v>
      </c>
      <c r="G31" s="3">
        <v>0</v>
      </c>
      <c r="H31" t="s">
        <v>207</v>
      </c>
      <c r="I31" t="s">
        <v>12</v>
      </c>
      <c r="J31" t="s">
        <v>208</v>
      </c>
      <c r="K31" t="s">
        <v>209</v>
      </c>
      <c r="L31" t="s">
        <v>273</v>
      </c>
    </row>
    <row r="32" spans="1:12">
      <c r="A32" t="s">
        <v>274</v>
      </c>
      <c r="B32" s="5">
        <v>45935</v>
      </c>
      <c r="C32" t="s">
        <v>134</v>
      </c>
      <c r="D32">
        <v>1</v>
      </c>
      <c r="E32" s="3">
        <v>53.25</v>
      </c>
      <c r="F32" s="4">
        <v>0.2</v>
      </c>
      <c r="G32" s="3">
        <v>0</v>
      </c>
      <c r="H32" t="s">
        <v>216</v>
      </c>
      <c r="I32" t="s">
        <v>18</v>
      </c>
      <c r="J32" t="s">
        <v>213</v>
      </c>
      <c r="K32" t="s">
        <v>209</v>
      </c>
      <c r="L32" t="s">
        <v>275</v>
      </c>
    </row>
    <row r="33" spans="1:12">
      <c r="A33" t="s">
        <v>276</v>
      </c>
      <c r="B33" s="5">
        <v>45935</v>
      </c>
      <c r="C33" t="s">
        <v>160</v>
      </c>
      <c r="D33">
        <v>4</v>
      </c>
      <c r="E33" s="3">
        <v>36.47</v>
      </c>
      <c r="F33" s="4">
        <v>0.1</v>
      </c>
      <c r="G33" s="3">
        <v>0</v>
      </c>
      <c r="H33" t="s">
        <v>216</v>
      </c>
      <c r="I33" t="s">
        <v>18</v>
      </c>
      <c r="J33" t="s">
        <v>208</v>
      </c>
      <c r="K33" t="s">
        <v>209</v>
      </c>
      <c r="L33" t="s">
        <v>277</v>
      </c>
    </row>
    <row r="34" spans="1:12">
      <c r="A34" t="s">
        <v>278</v>
      </c>
      <c r="B34" s="5">
        <v>45935</v>
      </c>
      <c r="C34" t="s">
        <v>138</v>
      </c>
      <c r="D34">
        <v>1</v>
      </c>
      <c r="E34" s="3">
        <v>56</v>
      </c>
      <c r="F34" s="4">
        <v>0</v>
      </c>
      <c r="G34" s="3">
        <v>4.99</v>
      </c>
      <c r="H34" t="s">
        <v>207</v>
      </c>
      <c r="I34" t="s">
        <v>18</v>
      </c>
      <c r="J34" t="s">
        <v>217</v>
      </c>
      <c r="K34" t="s">
        <v>209</v>
      </c>
      <c r="L34" t="s">
        <v>279</v>
      </c>
    </row>
    <row r="35" spans="1:12">
      <c r="A35" t="s">
        <v>280</v>
      </c>
      <c r="B35" s="5">
        <v>45935</v>
      </c>
      <c r="C35" t="s">
        <v>138</v>
      </c>
      <c r="D35">
        <v>2</v>
      </c>
      <c r="E35" s="3">
        <v>56</v>
      </c>
      <c r="F35" s="4">
        <v>0.05</v>
      </c>
      <c r="G35" s="3">
        <v>6.99</v>
      </c>
      <c r="H35" t="s">
        <v>212</v>
      </c>
      <c r="I35" t="s">
        <v>12</v>
      </c>
      <c r="J35" t="s">
        <v>208</v>
      </c>
      <c r="K35" t="s">
        <v>281</v>
      </c>
      <c r="L35" t="s">
        <v>282</v>
      </c>
    </row>
    <row r="36" spans="1:12">
      <c r="A36" t="s">
        <v>283</v>
      </c>
      <c r="B36" s="5">
        <v>45936</v>
      </c>
      <c r="C36" t="s">
        <v>166</v>
      </c>
      <c r="D36">
        <v>6</v>
      </c>
      <c r="E36" s="3">
        <v>39.19</v>
      </c>
      <c r="F36" s="4">
        <v>0.1</v>
      </c>
      <c r="G36" s="3">
        <v>0</v>
      </c>
      <c r="H36" t="s">
        <v>216</v>
      </c>
      <c r="I36" t="s">
        <v>37</v>
      </c>
      <c r="J36" t="s">
        <v>213</v>
      </c>
      <c r="K36" t="s">
        <v>209</v>
      </c>
      <c r="L36" t="s">
        <v>284</v>
      </c>
    </row>
    <row r="37" spans="1:12">
      <c r="A37" t="s">
        <v>285</v>
      </c>
      <c r="B37" s="5">
        <v>45936</v>
      </c>
      <c r="C37" t="s">
        <v>116</v>
      </c>
      <c r="D37">
        <v>2</v>
      </c>
      <c r="E37" s="3">
        <v>30.89</v>
      </c>
      <c r="F37" s="4">
        <v>0</v>
      </c>
      <c r="G37" s="3">
        <v>0</v>
      </c>
      <c r="H37" t="s">
        <v>216</v>
      </c>
      <c r="I37" t="s">
        <v>224</v>
      </c>
      <c r="J37" t="s">
        <v>213</v>
      </c>
      <c r="K37" t="s">
        <v>209</v>
      </c>
      <c r="L37" t="s">
        <v>286</v>
      </c>
    </row>
    <row r="38" spans="1:12">
      <c r="A38" t="s">
        <v>287</v>
      </c>
      <c r="B38" s="5">
        <v>45936</v>
      </c>
      <c r="C38" t="s">
        <v>120</v>
      </c>
      <c r="D38">
        <v>6</v>
      </c>
      <c r="E38" s="3">
        <v>33.65</v>
      </c>
      <c r="F38" s="4">
        <v>0</v>
      </c>
      <c r="G38" s="3">
        <v>0</v>
      </c>
      <c r="H38" t="s">
        <v>216</v>
      </c>
      <c r="I38" t="s">
        <v>224</v>
      </c>
      <c r="J38" t="s">
        <v>213</v>
      </c>
      <c r="K38" t="s">
        <v>209</v>
      </c>
      <c r="L38" t="s">
        <v>288</v>
      </c>
    </row>
    <row r="39" spans="1:12">
      <c r="A39" t="s">
        <v>289</v>
      </c>
      <c r="B39" s="5">
        <v>45936</v>
      </c>
      <c r="C39" t="s">
        <v>66</v>
      </c>
      <c r="D39">
        <v>5</v>
      </c>
      <c r="E39" s="3">
        <v>31.13</v>
      </c>
      <c r="F39" s="4">
        <v>0</v>
      </c>
      <c r="G39" s="3">
        <v>0</v>
      </c>
      <c r="H39" t="s">
        <v>216</v>
      </c>
      <c r="I39" t="s">
        <v>18</v>
      </c>
      <c r="J39" t="s">
        <v>208</v>
      </c>
      <c r="K39" t="s">
        <v>209</v>
      </c>
      <c r="L39" t="s">
        <v>290</v>
      </c>
    </row>
    <row r="40" spans="1:12">
      <c r="A40" t="s">
        <v>291</v>
      </c>
      <c r="B40" s="5">
        <v>45937</v>
      </c>
      <c r="C40" t="s">
        <v>182</v>
      </c>
      <c r="D40">
        <v>1</v>
      </c>
      <c r="E40" s="3">
        <v>11.57</v>
      </c>
      <c r="F40" s="4">
        <v>0.05</v>
      </c>
      <c r="G40" s="3">
        <v>0</v>
      </c>
      <c r="H40" t="s">
        <v>216</v>
      </c>
      <c r="I40" t="s">
        <v>224</v>
      </c>
      <c r="J40" t="s">
        <v>213</v>
      </c>
      <c r="K40" t="s">
        <v>209</v>
      </c>
      <c r="L40" t="s">
        <v>292</v>
      </c>
    </row>
    <row r="41" spans="1:12">
      <c r="A41" t="s">
        <v>293</v>
      </c>
      <c r="B41" s="5">
        <v>45937</v>
      </c>
      <c r="C41" t="s">
        <v>156</v>
      </c>
      <c r="D41">
        <v>6</v>
      </c>
      <c r="E41" s="3">
        <v>24.86</v>
      </c>
      <c r="F41" s="4">
        <v>0.05</v>
      </c>
      <c r="G41" s="3">
        <v>0</v>
      </c>
      <c r="H41" t="s">
        <v>216</v>
      </c>
      <c r="I41" t="s">
        <v>37</v>
      </c>
      <c r="J41" t="s">
        <v>208</v>
      </c>
      <c r="K41" t="s">
        <v>209</v>
      </c>
      <c r="L41" t="s">
        <v>227</v>
      </c>
    </row>
    <row r="42" spans="1:12">
      <c r="A42" t="s">
        <v>294</v>
      </c>
      <c r="B42" s="5">
        <v>45937</v>
      </c>
      <c r="C42" t="s">
        <v>124</v>
      </c>
      <c r="D42">
        <v>2</v>
      </c>
      <c r="E42" s="3">
        <v>79.47</v>
      </c>
      <c r="F42" s="4">
        <v>0</v>
      </c>
      <c r="G42" s="3">
        <v>0</v>
      </c>
      <c r="H42" t="s">
        <v>212</v>
      </c>
      <c r="I42" t="s">
        <v>12</v>
      </c>
      <c r="J42" t="s">
        <v>208</v>
      </c>
      <c r="K42" t="s">
        <v>209</v>
      </c>
      <c r="L42" t="s">
        <v>275</v>
      </c>
    </row>
    <row r="43" spans="1:12">
      <c r="A43" t="s">
        <v>295</v>
      </c>
      <c r="B43" s="5">
        <v>45937</v>
      </c>
      <c r="C43" t="s">
        <v>184</v>
      </c>
      <c r="D43">
        <v>1</v>
      </c>
      <c r="E43" s="3">
        <v>31.55</v>
      </c>
      <c r="F43" s="4">
        <v>0.05</v>
      </c>
      <c r="G43" s="3">
        <v>4.99</v>
      </c>
      <c r="H43" t="s">
        <v>212</v>
      </c>
      <c r="I43" t="s">
        <v>224</v>
      </c>
      <c r="J43" t="s">
        <v>213</v>
      </c>
      <c r="K43" t="s">
        <v>209</v>
      </c>
      <c r="L43" t="s">
        <v>296</v>
      </c>
    </row>
    <row r="44" spans="1:12">
      <c r="A44" t="s">
        <v>297</v>
      </c>
      <c r="B44" s="5">
        <v>45937</v>
      </c>
      <c r="C44" t="s">
        <v>170</v>
      </c>
      <c r="D44">
        <v>3</v>
      </c>
      <c r="E44" s="3">
        <v>33.19</v>
      </c>
      <c r="F44" s="4">
        <v>0</v>
      </c>
      <c r="G44" s="3">
        <v>4.99</v>
      </c>
      <c r="H44" t="s">
        <v>212</v>
      </c>
      <c r="I44" t="s">
        <v>12</v>
      </c>
      <c r="J44" t="s">
        <v>213</v>
      </c>
      <c r="K44" t="s">
        <v>209</v>
      </c>
      <c r="L44" t="s">
        <v>298</v>
      </c>
    </row>
    <row r="45" spans="1:12">
      <c r="A45" t="s">
        <v>299</v>
      </c>
      <c r="B45" s="5">
        <v>45937</v>
      </c>
      <c r="C45" t="s">
        <v>176</v>
      </c>
      <c r="D45">
        <v>3</v>
      </c>
      <c r="E45" s="3">
        <v>11.86</v>
      </c>
      <c r="F45" s="4">
        <v>0</v>
      </c>
      <c r="G45" s="3">
        <v>9.99</v>
      </c>
      <c r="H45" t="s">
        <v>212</v>
      </c>
      <c r="I45" t="s">
        <v>12</v>
      </c>
      <c r="J45" t="s">
        <v>217</v>
      </c>
      <c r="K45" t="s">
        <v>209</v>
      </c>
      <c r="L45" t="s">
        <v>300</v>
      </c>
    </row>
    <row r="46" spans="1:12">
      <c r="A46" t="s">
        <v>301</v>
      </c>
      <c r="B46" s="5">
        <v>45938</v>
      </c>
      <c r="C46" t="s">
        <v>89</v>
      </c>
      <c r="D46">
        <v>3</v>
      </c>
      <c r="E46" s="3">
        <v>81.14</v>
      </c>
      <c r="F46" s="4">
        <v>0.05</v>
      </c>
      <c r="G46" s="3">
        <v>0</v>
      </c>
      <c r="H46" t="s">
        <v>207</v>
      </c>
      <c r="I46" t="s">
        <v>54</v>
      </c>
      <c r="J46" t="s">
        <v>217</v>
      </c>
      <c r="K46" t="s">
        <v>209</v>
      </c>
      <c r="L46" t="s">
        <v>302</v>
      </c>
    </row>
    <row r="47" spans="1:12">
      <c r="A47" t="s">
        <v>303</v>
      </c>
      <c r="B47" s="5">
        <v>45938</v>
      </c>
      <c r="C47" t="s">
        <v>100</v>
      </c>
      <c r="D47">
        <v>3</v>
      </c>
      <c r="E47" s="3">
        <v>47.38</v>
      </c>
      <c r="F47" s="4">
        <v>0.15</v>
      </c>
      <c r="G47" s="3">
        <v>4.99</v>
      </c>
      <c r="H47" t="s">
        <v>216</v>
      </c>
      <c r="I47" t="s">
        <v>37</v>
      </c>
      <c r="J47" t="s">
        <v>213</v>
      </c>
      <c r="K47" t="s">
        <v>304</v>
      </c>
      <c r="L47" t="s">
        <v>292</v>
      </c>
    </row>
    <row r="48" spans="1:12">
      <c r="A48" t="s">
        <v>305</v>
      </c>
      <c r="B48" s="5">
        <v>45938</v>
      </c>
      <c r="C48" t="s">
        <v>126</v>
      </c>
      <c r="D48">
        <v>1</v>
      </c>
      <c r="E48" s="3">
        <v>44.98</v>
      </c>
      <c r="F48" s="4">
        <v>0</v>
      </c>
      <c r="G48" s="3">
        <v>0</v>
      </c>
      <c r="H48" t="s">
        <v>212</v>
      </c>
      <c r="I48" t="s">
        <v>12</v>
      </c>
      <c r="J48" t="s">
        <v>208</v>
      </c>
      <c r="K48" t="s">
        <v>209</v>
      </c>
      <c r="L48" t="s">
        <v>306</v>
      </c>
    </row>
    <row r="49" spans="1:12">
      <c r="A49" t="s">
        <v>307</v>
      </c>
      <c r="B49" s="5">
        <v>45938</v>
      </c>
      <c r="C49" t="s">
        <v>124</v>
      </c>
      <c r="D49">
        <v>8</v>
      </c>
      <c r="E49" s="3">
        <v>79.47</v>
      </c>
      <c r="F49" s="4">
        <v>0.15</v>
      </c>
      <c r="G49" s="3">
        <v>6.99</v>
      </c>
      <c r="H49" t="s">
        <v>216</v>
      </c>
      <c r="I49" t="s">
        <v>224</v>
      </c>
      <c r="J49" t="s">
        <v>217</v>
      </c>
      <c r="K49" t="s">
        <v>209</v>
      </c>
      <c r="L49" t="s">
        <v>308</v>
      </c>
    </row>
    <row r="50" spans="1:12">
      <c r="A50" t="s">
        <v>309</v>
      </c>
      <c r="B50" s="5">
        <v>45938</v>
      </c>
      <c r="C50" t="s">
        <v>96</v>
      </c>
      <c r="D50">
        <v>2</v>
      </c>
      <c r="E50" s="3">
        <v>26.72</v>
      </c>
      <c r="F50" s="4">
        <v>0</v>
      </c>
      <c r="G50" s="3">
        <v>4.99</v>
      </c>
      <c r="H50" t="s">
        <v>216</v>
      </c>
      <c r="I50" t="s">
        <v>37</v>
      </c>
      <c r="J50" t="s">
        <v>213</v>
      </c>
      <c r="K50" t="s">
        <v>209</v>
      </c>
      <c r="L50" t="s">
        <v>310</v>
      </c>
    </row>
    <row r="51" spans="1:12">
      <c r="A51" t="s">
        <v>311</v>
      </c>
      <c r="B51" s="5">
        <v>45938</v>
      </c>
      <c r="C51" t="s">
        <v>75</v>
      </c>
      <c r="D51">
        <v>1</v>
      </c>
      <c r="E51" s="3">
        <v>55.2</v>
      </c>
      <c r="F51" s="4">
        <v>0.05</v>
      </c>
      <c r="G51" s="3">
        <v>0</v>
      </c>
      <c r="H51" t="s">
        <v>212</v>
      </c>
      <c r="I51" t="s">
        <v>54</v>
      </c>
      <c r="J51" t="s">
        <v>217</v>
      </c>
      <c r="K51" t="s">
        <v>209</v>
      </c>
      <c r="L51" t="s">
        <v>312</v>
      </c>
    </row>
    <row r="52" spans="1:12">
      <c r="A52" t="s">
        <v>313</v>
      </c>
      <c r="B52" s="5">
        <v>45939</v>
      </c>
      <c r="C52" t="s">
        <v>92</v>
      </c>
      <c r="D52">
        <v>1</v>
      </c>
      <c r="E52" s="3">
        <v>46.87</v>
      </c>
      <c r="F52" s="4">
        <v>0.15</v>
      </c>
      <c r="G52" s="3">
        <v>4.99</v>
      </c>
      <c r="H52" t="s">
        <v>216</v>
      </c>
      <c r="I52" t="s">
        <v>224</v>
      </c>
      <c r="J52" t="s">
        <v>208</v>
      </c>
      <c r="K52" t="s">
        <v>209</v>
      </c>
      <c r="L52" t="s">
        <v>237</v>
      </c>
    </row>
    <row r="53" spans="1:12">
      <c r="A53" t="s">
        <v>314</v>
      </c>
      <c r="B53" s="5">
        <v>45939</v>
      </c>
      <c r="C53" t="s">
        <v>134</v>
      </c>
      <c r="D53">
        <v>5</v>
      </c>
      <c r="E53" s="3">
        <v>53.25</v>
      </c>
      <c r="F53" s="4">
        <v>0</v>
      </c>
      <c r="G53" s="3">
        <v>0</v>
      </c>
      <c r="H53" t="s">
        <v>216</v>
      </c>
      <c r="I53" t="s">
        <v>224</v>
      </c>
      <c r="J53" t="s">
        <v>213</v>
      </c>
      <c r="K53" t="s">
        <v>304</v>
      </c>
      <c r="L53" t="s">
        <v>315</v>
      </c>
    </row>
    <row r="54" spans="1:12">
      <c r="A54" t="s">
        <v>316</v>
      </c>
      <c r="B54" s="5">
        <v>45939</v>
      </c>
      <c r="C54" t="s">
        <v>146</v>
      </c>
      <c r="D54">
        <v>3</v>
      </c>
      <c r="E54" s="3">
        <v>30.05</v>
      </c>
      <c r="F54" s="4">
        <v>0.2</v>
      </c>
      <c r="G54" s="3">
        <v>4.99</v>
      </c>
      <c r="H54" t="s">
        <v>212</v>
      </c>
      <c r="I54" t="s">
        <v>37</v>
      </c>
      <c r="J54" t="s">
        <v>208</v>
      </c>
      <c r="K54" t="s">
        <v>209</v>
      </c>
      <c r="L54" t="s">
        <v>317</v>
      </c>
    </row>
    <row r="55" spans="1:12">
      <c r="A55" t="s">
        <v>318</v>
      </c>
      <c r="B55" s="5">
        <v>45939</v>
      </c>
      <c r="C55" t="s">
        <v>114</v>
      </c>
      <c r="D55">
        <v>4</v>
      </c>
      <c r="E55" s="3">
        <v>87.66</v>
      </c>
      <c r="F55" s="4">
        <v>0.05</v>
      </c>
      <c r="G55" s="3">
        <v>0</v>
      </c>
      <c r="H55" t="s">
        <v>212</v>
      </c>
      <c r="I55" t="s">
        <v>12</v>
      </c>
      <c r="J55" t="s">
        <v>217</v>
      </c>
      <c r="K55" t="s">
        <v>281</v>
      </c>
      <c r="L55" t="s">
        <v>319</v>
      </c>
    </row>
    <row r="56" spans="1:12">
      <c r="A56" t="s">
        <v>320</v>
      </c>
      <c r="B56" s="5">
        <v>45939</v>
      </c>
      <c r="C56" t="s">
        <v>166</v>
      </c>
      <c r="D56">
        <v>1</v>
      </c>
      <c r="E56" s="3">
        <v>39.19</v>
      </c>
      <c r="F56" s="4">
        <v>0.05</v>
      </c>
      <c r="G56" s="3">
        <v>0</v>
      </c>
      <c r="H56" t="s">
        <v>216</v>
      </c>
      <c r="I56" t="s">
        <v>37</v>
      </c>
      <c r="J56" t="s">
        <v>208</v>
      </c>
      <c r="K56" t="s">
        <v>209</v>
      </c>
      <c r="L56" t="s">
        <v>321</v>
      </c>
    </row>
    <row r="57" spans="1:12">
      <c r="A57" t="s">
        <v>322</v>
      </c>
      <c r="B57" s="5">
        <v>45939</v>
      </c>
      <c r="C57" t="s">
        <v>85</v>
      </c>
      <c r="D57">
        <v>4</v>
      </c>
      <c r="E57" s="3">
        <v>20.7</v>
      </c>
      <c r="F57" s="4">
        <v>0.15</v>
      </c>
      <c r="G57" s="3">
        <v>0</v>
      </c>
      <c r="H57" t="s">
        <v>216</v>
      </c>
      <c r="I57" t="s">
        <v>18</v>
      </c>
      <c r="J57" t="s">
        <v>213</v>
      </c>
      <c r="K57" t="s">
        <v>209</v>
      </c>
      <c r="L57" t="s">
        <v>323</v>
      </c>
    </row>
    <row r="58" spans="1:12">
      <c r="A58" t="s">
        <v>324</v>
      </c>
      <c r="B58" s="5">
        <v>45939</v>
      </c>
      <c r="C58" t="s">
        <v>138</v>
      </c>
      <c r="D58">
        <v>2</v>
      </c>
      <c r="E58" s="3">
        <v>56</v>
      </c>
      <c r="F58" s="4">
        <v>0</v>
      </c>
      <c r="G58" s="3">
        <v>0</v>
      </c>
      <c r="H58" t="s">
        <v>212</v>
      </c>
      <c r="I58" t="s">
        <v>12</v>
      </c>
      <c r="J58" t="s">
        <v>213</v>
      </c>
      <c r="K58" t="s">
        <v>209</v>
      </c>
      <c r="L58" t="s">
        <v>325</v>
      </c>
    </row>
    <row r="59" spans="1:12">
      <c r="A59" t="s">
        <v>326</v>
      </c>
      <c r="B59" s="5">
        <v>45939</v>
      </c>
      <c r="C59" t="s">
        <v>132</v>
      </c>
      <c r="D59">
        <v>1</v>
      </c>
      <c r="E59" s="3">
        <v>72.08</v>
      </c>
      <c r="F59" s="4">
        <v>0.15</v>
      </c>
      <c r="G59" s="3">
        <v>6.99</v>
      </c>
      <c r="H59" t="s">
        <v>216</v>
      </c>
      <c r="I59" t="s">
        <v>224</v>
      </c>
      <c r="J59" t="s">
        <v>213</v>
      </c>
      <c r="K59" t="s">
        <v>209</v>
      </c>
      <c r="L59" t="s">
        <v>327</v>
      </c>
    </row>
    <row r="60" spans="1:12">
      <c r="A60" t="s">
        <v>328</v>
      </c>
      <c r="B60" s="5">
        <v>45939</v>
      </c>
      <c r="C60" t="s">
        <v>112</v>
      </c>
      <c r="D60">
        <v>2</v>
      </c>
      <c r="E60" s="3">
        <v>48.12</v>
      </c>
      <c r="F60" s="4">
        <v>0.1</v>
      </c>
      <c r="G60" s="3">
        <v>0</v>
      </c>
      <c r="H60" t="s">
        <v>212</v>
      </c>
      <c r="I60" t="s">
        <v>12</v>
      </c>
      <c r="J60" t="s">
        <v>208</v>
      </c>
      <c r="K60" t="s">
        <v>281</v>
      </c>
      <c r="L60" t="s">
        <v>329</v>
      </c>
    </row>
    <row r="61" spans="1:12">
      <c r="A61" t="s">
        <v>330</v>
      </c>
      <c r="B61" s="5">
        <v>45940</v>
      </c>
      <c r="C61" t="s">
        <v>138</v>
      </c>
      <c r="D61">
        <v>1</v>
      </c>
      <c r="E61" s="3">
        <v>56</v>
      </c>
      <c r="F61" s="4">
        <v>0</v>
      </c>
      <c r="G61" s="3">
        <v>0</v>
      </c>
      <c r="H61" t="s">
        <v>207</v>
      </c>
      <c r="I61" t="s">
        <v>12</v>
      </c>
      <c r="J61" t="s">
        <v>208</v>
      </c>
      <c r="K61" t="s">
        <v>209</v>
      </c>
      <c r="L61" t="s">
        <v>331</v>
      </c>
    </row>
    <row r="62" spans="1:12">
      <c r="A62" t="s">
        <v>332</v>
      </c>
      <c r="B62" s="5">
        <v>45940</v>
      </c>
      <c r="C62" t="s">
        <v>140</v>
      </c>
      <c r="D62">
        <v>1</v>
      </c>
      <c r="E62" s="3">
        <v>25.18</v>
      </c>
      <c r="F62" s="4">
        <v>0.15</v>
      </c>
      <c r="G62" s="3">
        <v>9.99</v>
      </c>
      <c r="H62" t="s">
        <v>216</v>
      </c>
      <c r="I62" t="s">
        <v>37</v>
      </c>
      <c r="J62" t="s">
        <v>217</v>
      </c>
      <c r="K62" t="s">
        <v>209</v>
      </c>
      <c r="L62" t="s">
        <v>333</v>
      </c>
    </row>
    <row r="63" spans="1:12">
      <c r="A63" t="s">
        <v>334</v>
      </c>
      <c r="B63" s="5">
        <v>45940</v>
      </c>
      <c r="C63" t="s">
        <v>160</v>
      </c>
      <c r="D63">
        <v>5</v>
      </c>
      <c r="E63" s="3">
        <v>36.47</v>
      </c>
      <c r="F63" s="4">
        <v>0.05</v>
      </c>
      <c r="G63" s="3">
        <v>9.99</v>
      </c>
      <c r="H63" t="s">
        <v>207</v>
      </c>
      <c r="I63" t="s">
        <v>12</v>
      </c>
      <c r="J63" t="s">
        <v>213</v>
      </c>
      <c r="K63" t="s">
        <v>209</v>
      </c>
      <c r="L63" t="s">
        <v>335</v>
      </c>
    </row>
    <row r="64" spans="1:12">
      <c r="A64" t="s">
        <v>336</v>
      </c>
      <c r="B64" s="5">
        <v>45940</v>
      </c>
      <c r="C64" t="s">
        <v>164</v>
      </c>
      <c r="D64">
        <v>1</v>
      </c>
      <c r="E64" s="3">
        <v>93.35</v>
      </c>
      <c r="F64" s="4">
        <v>0.05</v>
      </c>
      <c r="G64" s="3">
        <v>4.99</v>
      </c>
      <c r="H64" t="s">
        <v>216</v>
      </c>
      <c r="I64" t="s">
        <v>18</v>
      </c>
      <c r="J64" t="s">
        <v>213</v>
      </c>
      <c r="K64" t="s">
        <v>209</v>
      </c>
      <c r="L64" t="s">
        <v>337</v>
      </c>
    </row>
    <row r="65" spans="1:12">
      <c r="A65" t="s">
        <v>338</v>
      </c>
      <c r="B65" s="5">
        <v>45940</v>
      </c>
      <c r="C65" t="s">
        <v>128</v>
      </c>
      <c r="D65">
        <v>1</v>
      </c>
      <c r="E65" s="3">
        <v>74.72</v>
      </c>
      <c r="F65" s="4">
        <v>0.05</v>
      </c>
      <c r="G65" s="3">
        <v>0</v>
      </c>
      <c r="H65" t="s">
        <v>212</v>
      </c>
      <c r="I65" t="s">
        <v>224</v>
      </c>
      <c r="J65" t="s">
        <v>217</v>
      </c>
      <c r="K65" t="s">
        <v>209</v>
      </c>
      <c r="L65" t="s">
        <v>339</v>
      </c>
    </row>
    <row r="66" spans="1:12">
      <c r="A66" t="s">
        <v>340</v>
      </c>
      <c r="B66" s="5">
        <v>45940</v>
      </c>
      <c r="C66" t="s">
        <v>94</v>
      </c>
      <c r="D66">
        <v>1</v>
      </c>
      <c r="E66" s="3">
        <v>74.41</v>
      </c>
      <c r="F66" s="4">
        <v>0</v>
      </c>
      <c r="G66" s="3">
        <v>0</v>
      </c>
      <c r="H66" t="s">
        <v>207</v>
      </c>
      <c r="I66" t="s">
        <v>18</v>
      </c>
      <c r="J66" t="s">
        <v>217</v>
      </c>
      <c r="K66" t="s">
        <v>209</v>
      </c>
      <c r="L66" t="s">
        <v>315</v>
      </c>
    </row>
    <row r="67" spans="1:12">
      <c r="A67" t="s">
        <v>341</v>
      </c>
      <c r="B67" s="5">
        <v>45940</v>
      </c>
      <c r="C67" t="s">
        <v>89</v>
      </c>
      <c r="D67">
        <v>2</v>
      </c>
      <c r="E67" s="3">
        <v>81.14</v>
      </c>
      <c r="F67" s="4">
        <v>0.1</v>
      </c>
      <c r="G67" s="3">
        <v>6.99</v>
      </c>
      <c r="H67" t="s">
        <v>207</v>
      </c>
      <c r="I67" t="s">
        <v>18</v>
      </c>
      <c r="J67" t="s">
        <v>217</v>
      </c>
      <c r="K67" t="s">
        <v>209</v>
      </c>
      <c r="L67" t="s">
        <v>342</v>
      </c>
    </row>
    <row r="68" spans="1:12">
      <c r="A68" t="s">
        <v>343</v>
      </c>
      <c r="B68" s="5">
        <v>45941</v>
      </c>
      <c r="C68" t="s">
        <v>85</v>
      </c>
      <c r="D68">
        <v>8</v>
      </c>
      <c r="E68" s="3">
        <v>20.7</v>
      </c>
      <c r="F68" s="4">
        <v>0.05</v>
      </c>
      <c r="G68" s="3">
        <v>0</v>
      </c>
      <c r="H68" t="s">
        <v>216</v>
      </c>
      <c r="I68" t="s">
        <v>54</v>
      </c>
      <c r="J68" t="s">
        <v>217</v>
      </c>
      <c r="K68" t="s">
        <v>209</v>
      </c>
      <c r="L68" t="s">
        <v>344</v>
      </c>
    </row>
    <row r="69" spans="1:12">
      <c r="A69" t="s">
        <v>345</v>
      </c>
      <c r="B69" s="5">
        <v>45941</v>
      </c>
      <c r="C69" t="s">
        <v>130</v>
      </c>
      <c r="D69">
        <v>3</v>
      </c>
      <c r="E69" s="3">
        <v>10.18</v>
      </c>
      <c r="F69" s="4">
        <v>0</v>
      </c>
      <c r="G69" s="3">
        <v>0</v>
      </c>
      <c r="H69" t="s">
        <v>212</v>
      </c>
      <c r="I69" t="s">
        <v>12</v>
      </c>
      <c r="J69" t="s">
        <v>217</v>
      </c>
      <c r="K69" t="s">
        <v>209</v>
      </c>
      <c r="L69" t="s">
        <v>346</v>
      </c>
    </row>
    <row r="70" spans="1:12">
      <c r="A70" t="s">
        <v>347</v>
      </c>
      <c r="B70" s="5">
        <v>45941</v>
      </c>
      <c r="C70" t="s">
        <v>77</v>
      </c>
      <c r="D70">
        <v>2</v>
      </c>
      <c r="E70" s="3">
        <v>47.77</v>
      </c>
      <c r="F70" s="4">
        <v>0.1</v>
      </c>
      <c r="G70" s="3">
        <v>0</v>
      </c>
      <c r="H70" t="s">
        <v>216</v>
      </c>
      <c r="I70" t="s">
        <v>12</v>
      </c>
      <c r="J70" t="s">
        <v>213</v>
      </c>
      <c r="K70" t="s">
        <v>209</v>
      </c>
      <c r="L70" t="s">
        <v>348</v>
      </c>
    </row>
    <row r="71" spans="1:12">
      <c r="A71" t="s">
        <v>349</v>
      </c>
      <c r="B71" s="5">
        <v>45941</v>
      </c>
      <c r="C71" t="s">
        <v>122</v>
      </c>
      <c r="D71">
        <v>2</v>
      </c>
      <c r="E71" s="3">
        <v>29.71</v>
      </c>
      <c r="F71" s="4">
        <v>0</v>
      </c>
      <c r="G71" s="3">
        <v>0</v>
      </c>
      <c r="H71" t="s">
        <v>212</v>
      </c>
      <c r="I71" t="s">
        <v>18</v>
      </c>
      <c r="J71" t="s">
        <v>217</v>
      </c>
      <c r="K71" t="s">
        <v>209</v>
      </c>
      <c r="L71" t="s">
        <v>350</v>
      </c>
    </row>
    <row r="72" spans="1:12">
      <c r="A72" t="s">
        <v>351</v>
      </c>
      <c r="B72" s="5">
        <v>45941</v>
      </c>
      <c r="C72" t="s">
        <v>172</v>
      </c>
      <c r="D72">
        <v>1</v>
      </c>
      <c r="E72" s="3">
        <v>80.63</v>
      </c>
      <c r="F72" s="4">
        <v>0</v>
      </c>
      <c r="G72" s="3">
        <v>6.99</v>
      </c>
      <c r="H72" t="s">
        <v>207</v>
      </c>
      <c r="I72" t="s">
        <v>54</v>
      </c>
      <c r="J72" t="s">
        <v>217</v>
      </c>
      <c r="K72" t="s">
        <v>209</v>
      </c>
      <c r="L72" t="s">
        <v>352</v>
      </c>
    </row>
    <row r="73" spans="1:12">
      <c r="A73" t="s">
        <v>353</v>
      </c>
      <c r="B73" s="5">
        <v>45942</v>
      </c>
      <c r="C73" t="s">
        <v>184</v>
      </c>
      <c r="D73">
        <v>3</v>
      </c>
      <c r="E73" s="3">
        <v>31.55</v>
      </c>
      <c r="F73" s="4">
        <v>0</v>
      </c>
      <c r="G73" s="3">
        <v>0</v>
      </c>
      <c r="H73" t="s">
        <v>207</v>
      </c>
      <c r="I73" t="s">
        <v>54</v>
      </c>
      <c r="J73" t="s">
        <v>213</v>
      </c>
      <c r="K73" t="s">
        <v>209</v>
      </c>
      <c r="L73" t="s">
        <v>354</v>
      </c>
    </row>
    <row r="74" spans="1:12">
      <c r="A74" t="s">
        <v>355</v>
      </c>
      <c r="B74" s="5">
        <v>45942</v>
      </c>
      <c r="C74" t="s">
        <v>144</v>
      </c>
      <c r="D74">
        <v>2</v>
      </c>
      <c r="E74" s="3">
        <v>12.74</v>
      </c>
      <c r="F74" s="4">
        <v>0.15</v>
      </c>
      <c r="G74" s="3">
        <v>0</v>
      </c>
      <c r="H74" t="s">
        <v>216</v>
      </c>
      <c r="I74" t="s">
        <v>54</v>
      </c>
      <c r="J74" t="s">
        <v>217</v>
      </c>
      <c r="K74" t="s">
        <v>209</v>
      </c>
      <c r="L74" t="s">
        <v>356</v>
      </c>
    </row>
    <row r="75" spans="1:12">
      <c r="A75" t="s">
        <v>357</v>
      </c>
      <c r="B75" s="5">
        <v>45942</v>
      </c>
      <c r="C75" t="s">
        <v>100</v>
      </c>
      <c r="D75">
        <v>2</v>
      </c>
      <c r="E75" s="3">
        <v>47.38</v>
      </c>
      <c r="F75" s="4">
        <v>0</v>
      </c>
      <c r="G75" s="3">
        <v>9.99</v>
      </c>
      <c r="H75" t="s">
        <v>212</v>
      </c>
      <c r="I75" t="s">
        <v>224</v>
      </c>
      <c r="J75" t="s">
        <v>217</v>
      </c>
      <c r="K75" t="s">
        <v>209</v>
      </c>
      <c r="L75" t="s">
        <v>358</v>
      </c>
    </row>
    <row r="76" spans="1:12">
      <c r="A76" t="s">
        <v>359</v>
      </c>
      <c r="B76" s="5">
        <v>45942</v>
      </c>
      <c r="C76" t="s">
        <v>156</v>
      </c>
      <c r="D76">
        <v>4</v>
      </c>
      <c r="E76" s="3">
        <v>24.86</v>
      </c>
      <c r="F76" s="4">
        <v>0.15</v>
      </c>
      <c r="G76" s="3">
        <v>0</v>
      </c>
      <c r="H76" t="s">
        <v>212</v>
      </c>
      <c r="I76" t="s">
        <v>37</v>
      </c>
      <c r="J76" t="s">
        <v>208</v>
      </c>
      <c r="K76" t="s">
        <v>209</v>
      </c>
      <c r="L76" t="s">
        <v>360</v>
      </c>
    </row>
    <row r="77" spans="1:12">
      <c r="A77" t="s">
        <v>361</v>
      </c>
      <c r="B77" s="5">
        <v>45942</v>
      </c>
      <c r="C77" t="s">
        <v>122</v>
      </c>
      <c r="D77">
        <v>4</v>
      </c>
      <c r="E77" s="3">
        <v>29.71</v>
      </c>
      <c r="F77" s="4">
        <v>0</v>
      </c>
      <c r="G77" s="3">
        <v>0</v>
      </c>
      <c r="H77" t="s">
        <v>207</v>
      </c>
      <c r="I77" t="s">
        <v>18</v>
      </c>
      <c r="J77" t="s">
        <v>208</v>
      </c>
      <c r="K77" t="s">
        <v>281</v>
      </c>
      <c r="L77" t="s">
        <v>231</v>
      </c>
    </row>
    <row r="78" spans="1:12">
      <c r="A78" t="s">
        <v>362</v>
      </c>
      <c r="B78" s="5">
        <v>45942</v>
      </c>
      <c r="C78" t="s">
        <v>186</v>
      </c>
      <c r="D78">
        <v>1</v>
      </c>
      <c r="E78" s="3">
        <v>54.93</v>
      </c>
      <c r="F78" s="4">
        <v>0.05</v>
      </c>
      <c r="G78" s="3">
        <v>0</v>
      </c>
      <c r="H78" t="s">
        <v>212</v>
      </c>
      <c r="I78" t="s">
        <v>37</v>
      </c>
      <c r="J78" t="s">
        <v>213</v>
      </c>
      <c r="K78" t="s">
        <v>209</v>
      </c>
      <c r="L78" t="s">
        <v>363</v>
      </c>
    </row>
    <row r="79" spans="1:12">
      <c r="A79" t="s">
        <v>364</v>
      </c>
      <c r="B79" s="5">
        <v>45942</v>
      </c>
      <c r="C79" t="s">
        <v>134</v>
      </c>
      <c r="D79">
        <v>4</v>
      </c>
      <c r="E79" s="3">
        <v>53.25</v>
      </c>
      <c r="F79" s="4">
        <v>0.1</v>
      </c>
      <c r="G79" s="3">
        <v>0</v>
      </c>
      <c r="H79" t="s">
        <v>207</v>
      </c>
      <c r="I79" t="s">
        <v>224</v>
      </c>
      <c r="J79" t="s">
        <v>208</v>
      </c>
      <c r="K79" t="s">
        <v>209</v>
      </c>
      <c r="L79" t="s">
        <v>365</v>
      </c>
    </row>
    <row r="80" spans="1:12">
      <c r="A80" t="s">
        <v>366</v>
      </c>
      <c r="B80" s="5">
        <v>45942</v>
      </c>
      <c r="C80" t="s">
        <v>152</v>
      </c>
      <c r="D80">
        <v>1</v>
      </c>
      <c r="E80" s="3">
        <v>39.21</v>
      </c>
      <c r="F80" s="4">
        <v>0.05</v>
      </c>
      <c r="G80" s="3">
        <v>9.99</v>
      </c>
      <c r="H80" t="s">
        <v>216</v>
      </c>
      <c r="I80" t="s">
        <v>37</v>
      </c>
      <c r="J80" t="s">
        <v>213</v>
      </c>
      <c r="K80" t="s">
        <v>209</v>
      </c>
      <c r="L80" t="s">
        <v>367</v>
      </c>
    </row>
    <row r="81" spans="1:12">
      <c r="A81" t="s">
        <v>368</v>
      </c>
      <c r="B81" s="5">
        <v>45942</v>
      </c>
      <c r="C81" t="s">
        <v>162</v>
      </c>
      <c r="D81">
        <v>1</v>
      </c>
      <c r="E81" s="3">
        <v>12.2</v>
      </c>
      <c r="F81" s="4">
        <v>0.15</v>
      </c>
      <c r="G81" s="3">
        <v>0</v>
      </c>
      <c r="H81" t="s">
        <v>207</v>
      </c>
      <c r="I81" t="s">
        <v>37</v>
      </c>
      <c r="J81" t="s">
        <v>217</v>
      </c>
      <c r="K81" t="s">
        <v>209</v>
      </c>
      <c r="L81" t="s">
        <v>369</v>
      </c>
    </row>
    <row r="82" spans="1:12">
      <c r="A82" t="s">
        <v>370</v>
      </c>
      <c r="B82" s="5">
        <v>45942</v>
      </c>
      <c r="C82" t="s">
        <v>176</v>
      </c>
      <c r="D82">
        <v>1</v>
      </c>
      <c r="E82" s="3">
        <v>11.86</v>
      </c>
      <c r="F82" s="4">
        <v>0.05</v>
      </c>
      <c r="G82" s="3">
        <v>6.99</v>
      </c>
      <c r="H82" t="s">
        <v>207</v>
      </c>
      <c r="I82" t="s">
        <v>12</v>
      </c>
      <c r="J82" t="s">
        <v>213</v>
      </c>
      <c r="K82" t="s">
        <v>209</v>
      </c>
      <c r="L82" t="s">
        <v>371</v>
      </c>
    </row>
    <row r="83" spans="1:12">
      <c r="A83" t="s">
        <v>372</v>
      </c>
      <c r="B83" s="5">
        <v>45942</v>
      </c>
      <c r="C83" t="s">
        <v>168</v>
      </c>
      <c r="D83">
        <v>5</v>
      </c>
      <c r="E83" s="3">
        <v>50.46</v>
      </c>
      <c r="F83" s="4">
        <v>0</v>
      </c>
      <c r="G83" s="3">
        <v>0</v>
      </c>
      <c r="H83" t="s">
        <v>216</v>
      </c>
      <c r="I83" t="s">
        <v>54</v>
      </c>
      <c r="J83" t="s">
        <v>213</v>
      </c>
      <c r="K83" t="s">
        <v>209</v>
      </c>
      <c r="L83" t="s">
        <v>373</v>
      </c>
    </row>
    <row r="84" spans="1:12">
      <c r="A84" t="s">
        <v>374</v>
      </c>
      <c r="B84" s="5">
        <v>45942</v>
      </c>
      <c r="C84" t="s">
        <v>132</v>
      </c>
      <c r="D84">
        <v>2</v>
      </c>
      <c r="E84" s="3">
        <v>72.08</v>
      </c>
      <c r="F84" s="4">
        <v>0</v>
      </c>
      <c r="G84" s="3">
        <v>9.99</v>
      </c>
      <c r="H84" t="s">
        <v>212</v>
      </c>
      <c r="I84" t="s">
        <v>224</v>
      </c>
      <c r="J84" t="s">
        <v>213</v>
      </c>
      <c r="K84" t="s">
        <v>209</v>
      </c>
      <c r="L84" t="s">
        <v>375</v>
      </c>
    </row>
    <row r="85" spans="1:12">
      <c r="A85" t="s">
        <v>376</v>
      </c>
      <c r="B85" s="5">
        <v>45942</v>
      </c>
      <c r="C85" t="s">
        <v>120</v>
      </c>
      <c r="D85">
        <v>1</v>
      </c>
      <c r="E85" s="3">
        <v>33.65</v>
      </c>
      <c r="F85" s="4">
        <v>0.1</v>
      </c>
      <c r="G85" s="3">
        <v>4.99</v>
      </c>
      <c r="H85" t="s">
        <v>212</v>
      </c>
      <c r="I85" t="s">
        <v>18</v>
      </c>
      <c r="J85" t="s">
        <v>213</v>
      </c>
      <c r="K85" t="s">
        <v>209</v>
      </c>
      <c r="L85" t="s">
        <v>377</v>
      </c>
    </row>
    <row r="86" spans="1:12">
      <c r="A86" t="s">
        <v>378</v>
      </c>
      <c r="B86" s="5">
        <v>45942</v>
      </c>
      <c r="C86" t="s">
        <v>180</v>
      </c>
      <c r="D86">
        <v>3</v>
      </c>
      <c r="E86" s="3">
        <v>60.42</v>
      </c>
      <c r="F86" s="4">
        <v>0</v>
      </c>
      <c r="G86" s="3">
        <v>0</v>
      </c>
      <c r="H86" t="s">
        <v>212</v>
      </c>
      <c r="I86" t="s">
        <v>12</v>
      </c>
      <c r="J86" t="s">
        <v>208</v>
      </c>
      <c r="K86" t="s">
        <v>209</v>
      </c>
      <c r="L86" t="s">
        <v>379</v>
      </c>
    </row>
    <row r="87" spans="1:12">
      <c r="A87" t="s">
        <v>380</v>
      </c>
      <c r="B87" s="5">
        <v>45943</v>
      </c>
      <c r="C87" t="s">
        <v>94</v>
      </c>
      <c r="D87">
        <v>2</v>
      </c>
      <c r="E87" s="3">
        <v>74.41</v>
      </c>
      <c r="F87" s="4">
        <v>0.15</v>
      </c>
      <c r="G87" s="3">
        <v>0</v>
      </c>
      <c r="H87" t="s">
        <v>216</v>
      </c>
      <c r="I87" t="s">
        <v>37</v>
      </c>
      <c r="J87" t="s">
        <v>217</v>
      </c>
      <c r="K87" t="s">
        <v>209</v>
      </c>
      <c r="L87" t="s">
        <v>381</v>
      </c>
    </row>
    <row r="88" spans="1:12">
      <c r="A88" t="s">
        <v>382</v>
      </c>
      <c r="B88" s="5">
        <v>45943</v>
      </c>
      <c r="C88" t="s">
        <v>174</v>
      </c>
      <c r="D88">
        <v>2</v>
      </c>
      <c r="E88" s="3">
        <v>72.45</v>
      </c>
      <c r="F88" s="4">
        <v>0</v>
      </c>
      <c r="G88" s="3">
        <v>6.99</v>
      </c>
      <c r="H88" t="s">
        <v>216</v>
      </c>
      <c r="I88" t="s">
        <v>37</v>
      </c>
      <c r="J88" t="s">
        <v>217</v>
      </c>
      <c r="K88" t="s">
        <v>209</v>
      </c>
      <c r="L88" t="s">
        <v>383</v>
      </c>
    </row>
    <row r="89" spans="1:12">
      <c r="A89" t="s">
        <v>384</v>
      </c>
      <c r="B89" s="5">
        <v>45943</v>
      </c>
      <c r="C89" t="s">
        <v>144</v>
      </c>
      <c r="D89">
        <v>1</v>
      </c>
      <c r="E89" s="3">
        <v>12.74</v>
      </c>
      <c r="F89" s="4">
        <v>0</v>
      </c>
      <c r="G89" s="3">
        <v>9.99</v>
      </c>
      <c r="H89" t="s">
        <v>216</v>
      </c>
      <c r="I89" t="s">
        <v>18</v>
      </c>
      <c r="J89" t="s">
        <v>213</v>
      </c>
      <c r="K89" t="s">
        <v>209</v>
      </c>
      <c r="L89" t="s">
        <v>296</v>
      </c>
    </row>
    <row r="90" spans="1:12">
      <c r="A90" t="s">
        <v>385</v>
      </c>
      <c r="B90" s="5">
        <v>45943</v>
      </c>
      <c r="C90" t="s">
        <v>162</v>
      </c>
      <c r="D90">
        <v>2</v>
      </c>
      <c r="E90" s="3">
        <v>12.2</v>
      </c>
      <c r="F90" s="4">
        <v>0.15</v>
      </c>
      <c r="G90" s="3">
        <v>0</v>
      </c>
      <c r="H90" t="s">
        <v>207</v>
      </c>
      <c r="I90" t="s">
        <v>37</v>
      </c>
      <c r="J90" t="s">
        <v>213</v>
      </c>
      <c r="K90" t="s">
        <v>209</v>
      </c>
      <c r="L90" t="s">
        <v>386</v>
      </c>
    </row>
    <row r="91" spans="1:12">
      <c r="A91" t="s">
        <v>387</v>
      </c>
      <c r="B91" s="5">
        <v>45943</v>
      </c>
      <c r="C91" t="s">
        <v>81</v>
      </c>
      <c r="D91">
        <v>3</v>
      </c>
      <c r="E91" s="3">
        <v>30.29</v>
      </c>
      <c r="F91" s="4">
        <v>0.05</v>
      </c>
      <c r="G91" s="3">
        <v>4.99</v>
      </c>
      <c r="H91" t="s">
        <v>212</v>
      </c>
      <c r="I91" t="s">
        <v>37</v>
      </c>
      <c r="J91" t="s">
        <v>213</v>
      </c>
      <c r="K91" t="s">
        <v>304</v>
      </c>
      <c r="L91" t="s">
        <v>388</v>
      </c>
    </row>
    <row r="92" spans="1:12">
      <c r="A92" t="s">
        <v>389</v>
      </c>
      <c r="B92" s="5">
        <v>45943</v>
      </c>
      <c r="C92" t="s">
        <v>114</v>
      </c>
      <c r="D92">
        <v>2</v>
      </c>
      <c r="E92" s="3">
        <v>87.66</v>
      </c>
      <c r="F92" s="4">
        <v>0.2</v>
      </c>
      <c r="G92" s="3">
        <v>6.99</v>
      </c>
      <c r="H92" t="s">
        <v>216</v>
      </c>
      <c r="I92" t="s">
        <v>37</v>
      </c>
      <c r="J92" t="s">
        <v>213</v>
      </c>
      <c r="K92" t="s">
        <v>304</v>
      </c>
      <c r="L92" t="s">
        <v>327</v>
      </c>
    </row>
    <row r="93" spans="1:12">
      <c r="A93" t="s">
        <v>390</v>
      </c>
      <c r="B93" s="5">
        <v>45943</v>
      </c>
      <c r="C93" t="s">
        <v>182</v>
      </c>
      <c r="D93">
        <v>4</v>
      </c>
      <c r="E93" s="3">
        <v>11.57</v>
      </c>
      <c r="F93" s="4">
        <v>0.05</v>
      </c>
      <c r="G93" s="3">
        <v>9.99</v>
      </c>
      <c r="H93" t="s">
        <v>216</v>
      </c>
      <c r="I93" t="s">
        <v>37</v>
      </c>
      <c r="J93" t="s">
        <v>217</v>
      </c>
      <c r="K93" t="s">
        <v>209</v>
      </c>
      <c r="L93" t="s">
        <v>350</v>
      </c>
    </row>
    <row r="94" spans="1:12">
      <c r="A94" t="s">
        <v>391</v>
      </c>
      <c r="B94" s="5">
        <v>45944</v>
      </c>
      <c r="C94" t="s">
        <v>134</v>
      </c>
      <c r="D94">
        <v>1</v>
      </c>
      <c r="E94" s="3">
        <v>53.25</v>
      </c>
      <c r="F94" s="4">
        <v>0</v>
      </c>
      <c r="G94" s="3">
        <v>9.99</v>
      </c>
      <c r="H94" t="s">
        <v>207</v>
      </c>
      <c r="I94" t="s">
        <v>18</v>
      </c>
      <c r="J94" t="s">
        <v>208</v>
      </c>
      <c r="K94" t="s">
        <v>209</v>
      </c>
      <c r="L94" t="s">
        <v>392</v>
      </c>
    </row>
    <row r="95" spans="1:12">
      <c r="A95" t="s">
        <v>393</v>
      </c>
      <c r="B95" s="5">
        <v>45944</v>
      </c>
      <c r="C95" t="s">
        <v>66</v>
      </c>
      <c r="D95">
        <v>5</v>
      </c>
      <c r="E95" s="3">
        <v>31.13</v>
      </c>
      <c r="F95" s="4">
        <v>0</v>
      </c>
      <c r="G95" s="3">
        <v>0</v>
      </c>
      <c r="H95" t="s">
        <v>216</v>
      </c>
      <c r="I95" t="s">
        <v>224</v>
      </c>
      <c r="J95" t="s">
        <v>213</v>
      </c>
      <c r="K95" t="s">
        <v>209</v>
      </c>
      <c r="L95" t="s">
        <v>220</v>
      </c>
    </row>
    <row r="96" spans="1:12">
      <c r="A96" t="s">
        <v>394</v>
      </c>
      <c r="B96" s="5">
        <v>45944</v>
      </c>
      <c r="C96" t="s">
        <v>154</v>
      </c>
      <c r="D96">
        <v>1</v>
      </c>
      <c r="E96" s="3">
        <v>63.29</v>
      </c>
      <c r="F96" s="4">
        <v>0</v>
      </c>
      <c r="G96" s="3">
        <v>9.99</v>
      </c>
      <c r="H96" t="s">
        <v>207</v>
      </c>
      <c r="I96" t="s">
        <v>12</v>
      </c>
      <c r="J96" t="s">
        <v>208</v>
      </c>
      <c r="K96" t="s">
        <v>209</v>
      </c>
      <c r="L96" t="s">
        <v>271</v>
      </c>
    </row>
    <row r="97" spans="1:12">
      <c r="A97" t="s">
        <v>395</v>
      </c>
      <c r="B97" s="5">
        <v>45944</v>
      </c>
      <c r="C97" t="s">
        <v>85</v>
      </c>
      <c r="D97">
        <v>1</v>
      </c>
      <c r="E97" s="3">
        <v>20.7</v>
      </c>
      <c r="F97" s="4">
        <v>0</v>
      </c>
      <c r="G97" s="3">
        <v>0</v>
      </c>
      <c r="H97" t="s">
        <v>216</v>
      </c>
      <c r="I97" t="s">
        <v>37</v>
      </c>
      <c r="J97" t="s">
        <v>208</v>
      </c>
      <c r="K97" t="s">
        <v>209</v>
      </c>
      <c r="L97" t="s">
        <v>396</v>
      </c>
    </row>
    <row r="98" spans="1:12">
      <c r="A98" t="s">
        <v>397</v>
      </c>
      <c r="B98" s="5">
        <v>45944</v>
      </c>
      <c r="C98" t="s">
        <v>174</v>
      </c>
      <c r="D98">
        <v>2</v>
      </c>
      <c r="E98" s="3">
        <v>72.45</v>
      </c>
      <c r="F98" s="4">
        <v>0.1</v>
      </c>
      <c r="G98" s="3">
        <v>0</v>
      </c>
      <c r="H98" t="s">
        <v>216</v>
      </c>
      <c r="I98" t="s">
        <v>12</v>
      </c>
      <c r="J98" t="s">
        <v>213</v>
      </c>
      <c r="K98" t="s">
        <v>209</v>
      </c>
      <c r="L98" t="s">
        <v>255</v>
      </c>
    </row>
    <row r="99" spans="1:12">
      <c r="A99" t="s">
        <v>398</v>
      </c>
      <c r="B99" s="5">
        <v>45945</v>
      </c>
      <c r="C99" t="s">
        <v>94</v>
      </c>
      <c r="D99">
        <v>4</v>
      </c>
      <c r="E99" s="3">
        <v>74.41</v>
      </c>
      <c r="F99" s="4">
        <v>0.15</v>
      </c>
      <c r="G99" s="3">
        <v>0</v>
      </c>
      <c r="H99" t="s">
        <v>216</v>
      </c>
      <c r="I99" t="s">
        <v>18</v>
      </c>
      <c r="J99" t="s">
        <v>213</v>
      </c>
      <c r="K99" t="s">
        <v>209</v>
      </c>
      <c r="L99" t="s">
        <v>399</v>
      </c>
    </row>
    <row r="100" spans="1:12">
      <c r="A100" t="s">
        <v>400</v>
      </c>
      <c r="B100" s="5">
        <v>45945</v>
      </c>
      <c r="C100" t="s">
        <v>81</v>
      </c>
      <c r="D100">
        <v>1</v>
      </c>
      <c r="E100" s="3">
        <v>30.29</v>
      </c>
      <c r="F100" s="4">
        <v>0.1</v>
      </c>
      <c r="G100" s="3">
        <v>9.99</v>
      </c>
      <c r="H100" t="s">
        <v>212</v>
      </c>
      <c r="I100" t="s">
        <v>54</v>
      </c>
      <c r="J100" t="s">
        <v>217</v>
      </c>
      <c r="K100" t="s">
        <v>209</v>
      </c>
      <c r="L100" t="s">
        <v>399</v>
      </c>
    </row>
    <row r="101" spans="1:12">
      <c r="A101" t="s">
        <v>401</v>
      </c>
      <c r="B101" s="5">
        <v>45945</v>
      </c>
      <c r="C101" t="s">
        <v>128</v>
      </c>
      <c r="D101">
        <v>1</v>
      </c>
      <c r="E101" s="3">
        <v>74.72</v>
      </c>
      <c r="F101" s="4">
        <v>0.05</v>
      </c>
      <c r="G101" s="3">
        <v>0</v>
      </c>
      <c r="H101" t="s">
        <v>216</v>
      </c>
      <c r="I101" t="s">
        <v>12</v>
      </c>
      <c r="J101" t="s">
        <v>213</v>
      </c>
      <c r="K101" t="s">
        <v>209</v>
      </c>
      <c r="L101" t="s">
        <v>402</v>
      </c>
    </row>
    <row r="102" spans="1:12">
      <c r="A102" t="s">
        <v>403</v>
      </c>
      <c r="B102" s="5">
        <v>45945</v>
      </c>
      <c r="C102" t="s">
        <v>116</v>
      </c>
      <c r="D102">
        <v>2</v>
      </c>
      <c r="E102" s="3">
        <v>30.89</v>
      </c>
      <c r="F102" s="4">
        <v>0</v>
      </c>
      <c r="G102" s="3">
        <v>6.99</v>
      </c>
      <c r="H102" t="s">
        <v>207</v>
      </c>
      <c r="I102" t="s">
        <v>54</v>
      </c>
      <c r="J102" t="s">
        <v>217</v>
      </c>
      <c r="K102" t="s">
        <v>209</v>
      </c>
      <c r="L102" t="s">
        <v>404</v>
      </c>
    </row>
    <row r="103" spans="1:12">
      <c r="A103" t="s">
        <v>405</v>
      </c>
      <c r="B103" s="5">
        <v>45946</v>
      </c>
      <c r="C103" t="s">
        <v>172</v>
      </c>
      <c r="D103">
        <v>2</v>
      </c>
      <c r="E103" s="3">
        <v>80.63</v>
      </c>
      <c r="F103" s="4">
        <v>0.15</v>
      </c>
      <c r="G103" s="3">
        <v>0</v>
      </c>
      <c r="H103" t="s">
        <v>216</v>
      </c>
      <c r="I103" t="s">
        <v>18</v>
      </c>
      <c r="J103" t="s">
        <v>213</v>
      </c>
      <c r="K103" t="s">
        <v>304</v>
      </c>
      <c r="L103" t="s">
        <v>406</v>
      </c>
    </row>
    <row r="104" spans="1:12">
      <c r="A104" t="s">
        <v>407</v>
      </c>
      <c r="B104" s="5">
        <v>45946</v>
      </c>
      <c r="C104" t="s">
        <v>168</v>
      </c>
      <c r="D104">
        <v>2</v>
      </c>
      <c r="E104" s="3">
        <v>50.46</v>
      </c>
      <c r="F104" s="4">
        <v>0</v>
      </c>
      <c r="G104" s="3">
        <v>0</v>
      </c>
      <c r="H104" t="s">
        <v>207</v>
      </c>
      <c r="I104" t="s">
        <v>224</v>
      </c>
      <c r="J104" t="s">
        <v>208</v>
      </c>
      <c r="K104" t="s">
        <v>209</v>
      </c>
      <c r="L104" t="s">
        <v>408</v>
      </c>
    </row>
    <row r="105" spans="1:12">
      <c r="A105" t="s">
        <v>409</v>
      </c>
      <c r="B105" s="5">
        <v>45946</v>
      </c>
      <c r="C105" t="s">
        <v>114</v>
      </c>
      <c r="D105">
        <v>5</v>
      </c>
      <c r="E105" s="3">
        <v>87.66</v>
      </c>
      <c r="F105" s="4">
        <v>0</v>
      </c>
      <c r="G105" s="3">
        <v>0</v>
      </c>
      <c r="H105" t="s">
        <v>216</v>
      </c>
      <c r="I105" t="s">
        <v>54</v>
      </c>
      <c r="J105" t="s">
        <v>213</v>
      </c>
      <c r="K105" t="s">
        <v>209</v>
      </c>
      <c r="L105" t="s">
        <v>410</v>
      </c>
    </row>
    <row r="106" spans="1:12">
      <c r="A106" t="s">
        <v>411</v>
      </c>
      <c r="B106" s="5">
        <v>45946</v>
      </c>
      <c r="C106" t="s">
        <v>118</v>
      </c>
      <c r="D106">
        <v>5</v>
      </c>
      <c r="E106" s="3">
        <v>41.81</v>
      </c>
      <c r="F106" s="4">
        <v>0.1</v>
      </c>
      <c r="G106" s="3">
        <v>0</v>
      </c>
      <c r="H106" t="s">
        <v>216</v>
      </c>
      <c r="I106" t="s">
        <v>12</v>
      </c>
      <c r="J106" t="s">
        <v>217</v>
      </c>
      <c r="K106" t="s">
        <v>209</v>
      </c>
      <c r="L106" t="s">
        <v>412</v>
      </c>
    </row>
    <row r="107" spans="1:12">
      <c r="A107" t="s">
        <v>413</v>
      </c>
      <c r="B107" s="5">
        <v>45947</v>
      </c>
      <c r="C107" t="s">
        <v>85</v>
      </c>
      <c r="D107">
        <v>1</v>
      </c>
      <c r="E107" s="3">
        <v>20.7</v>
      </c>
      <c r="F107" s="4">
        <v>0.2</v>
      </c>
      <c r="G107" s="3">
        <v>6.99</v>
      </c>
      <c r="H107" t="s">
        <v>207</v>
      </c>
      <c r="I107" t="s">
        <v>12</v>
      </c>
      <c r="J107" t="s">
        <v>213</v>
      </c>
      <c r="K107" t="s">
        <v>209</v>
      </c>
      <c r="L107" t="s">
        <v>414</v>
      </c>
    </row>
    <row r="108" spans="1:12">
      <c r="A108" t="s">
        <v>415</v>
      </c>
      <c r="B108" s="5">
        <v>45947</v>
      </c>
      <c r="C108" t="s">
        <v>182</v>
      </c>
      <c r="D108">
        <v>2</v>
      </c>
      <c r="E108" s="3">
        <v>11.57</v>
      </c>
      <c r="F108" s="4">
        <v>0</v>
      </c>
      <c r="G108" s="3">
        <v>9.99</v>
      </c>
      <c r="H108" t="s">
        <v>212</v>
      </c>
      <c r="I108" t="s">
        <v>18</v>
      </c>
      <c r="J108" t="s">
        <v>213</v>
      </c>
      <c r="K108" t="s">
        <v>209</v>
      </c>
      <c r="L108" t="s">
        <v>416</v>
      </c>
    </row>
    <row r="109" spans="1:12">
      <c r="A109" t="s">
        <v>417</v>
      </c>
      <c r="B109" s="5">
        <v>45947</v>
      </c>
      <c r="C109" t="s">
        <v>94</v>
      </c>
      <c r="D109">
        <v>4</v>
      </c>
      <c r="E109" s="3">
        <v>74.41</v>
      </c>
      <c r="F109" s="4">
        <v>0</v>
      </c>
      <c r="G109" s="3">
        <v>0</v>
      </c>
      <c r="H109" t="s">
        <v>207</v>
      </c>
      <c r="I109" t="s">
        <v>54</v>
      </c>
      <c r="J109" t="s">
        <v>208</v>
      </c>
      <c r="K109" t="s">
        <v>209</v>
      </c>
      <c r="L109" t="s">
        <v>418</v>
      </c>
    </row>
    <row r="110" spans="1:12">
      <c r="A110" t="s">
        <v>419</v>
      </c>
      <c r="B110" s="5">
        <v>45947</v>
      </c>
      <c r="C110" t="s">
        <v>71</v>
      </c>
      <c r="D110">
        <v>1</v>
      </c>
      <c r="E110" s="3">
        <v>11.23</v>
      </c>
      <c r="F110" s="4">
        <v>0.1</v>
      </c>
      <c r="G110" s="3">
        <v>0</v>
      </c>
      <c r="H110" t="s">
        <v>207</v>
      </c>
      <c r="I110" t="s">
        <v>37</v>
      </c>
      <c r="J110" t="s">
        <v>208</v>
      </c>
      <c r="K110" t="s">
        <v>209</v>
      </c>
      <c r="L110" t="s">
        <v>420</v>
      </c>
    </row>
    <row r="111" spans="1:12">
      <c r="A111" t="s">
        <v>421</v>
      </c>
      <c r="B111" s="5">
        <v>45947</v>
      </c>
      <c r="C111" t="s">
        <v>104</v>
      </c>
      <c r="D111">
        <v>1</v>
      </c>
      <c r="E111" s="3">
        <v>29.49</v>
      </c>
      <c r="F111" s="4">
        <v>0.15</v>
      </c>
      <c r="G111" s="3">
        <v>9.99</v>
      </c>
      <c r="H111" t="s">
        <v>212</v>
      </c>
      <c r="I111" t="s">
        <v>37</v>
      </c>
      <c r="J111" t="s">
        <v>213</v>
      </c>
      <c r="K111" t="s">
        <v>209</v>
      </c>
      <c r="L111" t="s">
        <v>422</v>
      </c>
    </row>
    <row r="112" spans="1:12">
      <c r="A112" t="s">
        <v>423</v>
      </c>
      <c r="B112" s="5">
        <v>45947</v>
      </c>
      <c r="C112" t="s">
        <v>134</v>
      </c>
      <c r="D112">
        <v>1</v>
      </c>
      <c r="E112" s="3">
        <v>53.25</v>
      </c>
      <c r="F112" s="4">
        <v>0.15</v>
      </c>
      <c r="G112" s="3">
        <v>4.99</v>
      </c>
      <c r="H112" t="s">
        <v>216</v>
      </c>
      <c r="I112" t="s">
        <v>54</v>
      </c>
      <c r="J112" t="s">
        <v>217</v>
      </c>
      <c r="K112" t="s">
        <v>209</v>
      </c>
      <c r="L112" t="s">
        <v>424</v>
      </c>
    </row>
    <row r="113" spans="1:12">
      <c r="A113" t="s">
        <v>425</v>
      </c>
      <c r="B113" s="5">
        <v>45947</v>
      </c>
      <c r="C113" t="s">
        <v>186</v>
      </c>
      <c r="D113">
        <v>1</v>
      </c>
      <c r="E113" s="3">
        <v>54.93</v>
      </c>
      <c r="F113" s="4">
        <v>0</v>
      </c>
      <c r="G113" s="3">
        <v>9.99</v>
      </c>
      <c r="H113" t="s">
        <v>216</v>
      </c>
      <c r="I113" t="s">
        <v>37</v>
      </c>
      <c r="J113" t="s">
        <v>217</v>
      </c>
      <c r="K113" t="s">
        <v>209</v>
      </c>
      <c r="L113" t="s">
        <v>426</v>
      </c>
    </row>
    <row r="114" spans="1:12">
      <c r="A114" t="s">
        <v>427</v>
      </c>
      <c r="B114" s="5">
        <v>45948</v>
      </c>
      <c r="C114" t="s">
        <v>118</v>
      </c>
      <c r="D114">
        <v>2</v>
      </c>
      <c r="E114" s="3">
        <v>41.81</v>
      </c>
      <c r="F114" s="4">
        <v>0.1</v>
      </c>
      <c r="G114" s="3">
        <v>9.99</v>
      </c>
      <c r="H114" t="s">
        <v>207</v>
      </c>
      <c r="I114" t="s">
        <v>224</v>
      </c>
      <c r="J114" t="s">
        <v>217</v>
      </c>
      <c r="K114" t="s">
        <v>304</v>
      </c>
      <c r="L114" t="s">
        <v>428</v>
      </c>
    </row>
    <row r="115" spans="1:12">
      <c r="A115" t="s">
        <v>429</v>
      </c>
      <c r="B115" s="5">
        <v>45948</v>
      </c>
      <c r="C115" t="s">
        <v>158</v>
      </c>
      <c r="D115">
        <v>1</v>
      </c>
      <c r="E115" s="3">
        <v>44.59</v>
      </c>
      <c r="F115" s="4">
        <v>0</v>
      </c>
      <c r="G115" s="3">
        <v>0</v>
      </c>
      <c r="H115" t="s">
        <v>212</v>
      </c>
      <c r="I115" t="s">
        <v>18</v>
      </c>
      <c r="J115" t="s">
        <v>213</v>
      </c>
      <c r="K115" t="s">
        <v>209</v>
      </c>
      <c r="L115" t="s">
        <v>408</v>
      </c>
    </row>
    <row r="116" spans="1:12">
      <c r="A116" t="s">
        <v>430</v>
      </c>
      <c r="B116" s="5">
        <v>45948</v>
      </c>
      <c r="C116" t="s">
        <v>136</v>
      </c>
      <c r="D116">
        <v>5</v>
      </c>
      <c r="E116" s="3">
        <v>26.35</v>
      </c>
      <c r="F116" s="4">
        <v>0</v>
      </c>
      <c r="G116" s="3">
        <v>0</v>
      </c>
      <c r="H116" t="s">
        <v>212</v>
      </c>
      <c r="I116" t="s">
        <v>18</v>
      </c>
      <c r="J116" t="s">
        <v>213</v>
      </c>
      <c r="K116" t="s">
        <v>209</v>
      </c>
      <c r="L116" t="s">
        <v>431</v>
      </c>
    </row>
    <row r="117" spans="1:12">
      <c r="A117" t="s">
        <v>432</v>
      </c>
      <c r="B117" s="5">
        <v>45948</v>
      </c>
      <c r="C117" t="s">
        <v>104</v>
      </c>
      <c r="D117">
        <v>1</v>
      </c>
      <c r="E117" s="3">
        <v>29.49</v>
      </c>
      <c r="F117" s="4">
        <v>0</v>
      </c>
      <c r="G117" s="3">
        <v>9.99</v>
      </c>
      <c r="H117" t="s">
        <v>212</v>
      </c>
      <c r="I117" t="s">
        <v>37</v>
      </c>
      <c r="J117" t="s">
        <v>217</v>
      </c>
      <c r="K117" t="s">
        <v>209</v>
      </c>
      <c r="L117" t="s">
        <v>433</v>
      </c>
    </row>
    <row r="118" spans="1:12">
      <c r="A118" t="s">
        <v>434</v>
      </c>
      <c r="B118" s="5">
        <v>45948</v>
      </c>
      <c r="C118" t="s">
        <v>66</v>
      </c>
      <c r="D118">
        <v>2</v>
      </c>
      <c r="E118" s="3">
        <v>31.13</v>
      </c>
      <c r="F118" s="4">
        <v>0.05</v>
      </c>
      <c r="G118" s="3">
        <v>6.99</v>
      </c>
      <c r="H118" t="s">
        <v>212</v>
      </c>
      <c r="I118" t="s">
        <v>54</v>
      </c>
      <c r="J118" t="s">
        <v>208</v>
      </c>
      <c r="K118" t="s">
        <v>209</v>
      </c>
      <c r="L118" t="s">
        <v>435</v>
      </c>
    </row>
    <row r="119" spans="1:12">
      <c r="A119" t="s">
        <v>436</v>
      </c>
      <c r="B119" s="5">
        <v>45949</v>
      </c>
      <c r="C119" t="s">
        <v>81</v>
      </c>
      <c r="D119">
        <v>1</v>
      </c>
      <c r="E119" s="3">
        <v>30.29</v>
      </c>
      <c r="F119" s="4">
        <v>0</v>
      </c>
      <c r="G119" s="3">
        <v>9.99</v>
      </c>
      <c r="H119" t="s">
        <v>216</v>
      </c>
      <c r="I119" t="s">
        <v>37</v>
      </c>
      <c r="J119" t="s">
        <v>217</v>
      </c>
      <c r="K119" t="s">
        <v>209</v>
      </c>
      <c r="L119" t="s">
        <v>437</v>
      </c>
    </row>
    <row r="120" spans="1:12">
      <c r="A120" t="s">
        <v>438</v>
      </c>
      <c r="B120" s="5">
        <v>45949</v>
      </c>
      <c r="C120" t="s">
        <v>75</v>
      </c>
      <c r="D120">
        <v>6</v>
      </c>
      <c r="E120" s="3">
        <v>55.2</v>
      </c>
      <c r="F120" s="4">
        <v>0.1</v>
      </c>
      <c r="G120" s="3">
        <v>9.99</v>
      </c>
      <c r="H120" t="s">
        <v>212</v>
      </c>
      <c r="I120" t="s">
        <v>12</v>
      </c>
      <c r="J120" t="s">
        <v>208</v>
      </c>
      <c r="K120" t="s">
        <v>209</v>
      </c>
      <c r="L120" t="s">
        <v>439</v>
      </c>
    </row>
    <row r="121" spans="1:12">
      <c r="A121" t="s">
        <v>440</v>
      </c>
      <c r="B121" s="5">
        <v>45949</v>
      </c>
      <c r="C121" t="s">
        <v>104</v>
      </c>
      <c r="D121">
        <v>2</v>
      </c>
      <c r="E121" s="3">
        <v>29.49</v>
      </c>
      <c r="F121" s="4">
        <v>0.05</v>
      </c>
      <c r="G121" s="3">
        <v>0</v>
      </c>
      <c r="H121" t="s">
        <v>216</v>
      </c>
      <c r="I121" t="s">
        <v>37</v>
      </c>
      <c r="J121" t="s">
        <v>208</v>
      </c>
      <c r="K121" t="s">
        <v>209</v>
      </c>
      <c r="L121" t="s">
        <v>441</v>
      </c>
    </row>
    <row r="122" spans="1:12">
      <c r="A122" t="s">
        <v>442</v>
      </c>
      <c r="B122" s="5">
        <v>45949</v>
      </c>
      <c r="C122" t="s">
        <v>146</v>
      </c>
      <c r="D122">
        <v>2</v>
      </c>
      <c r="E122" s="3">
        <v>30.05</v>
      </c>
      <c r="F122" s="4">
        <v>0.1</v>
      </c>
      <c r="G122" s="3">
        <v>6.99</v>
      </c>
      <c r="H122" t="s">
        <v>216</v>
      </c>
      <c r="I122" t="s">
        <v>12</v>
      </c>
      <c r="J122" t="s">
        <v>208</v>
      </c>
      <c r="K122" t="s">
        <v>209</v>
      </c>
      <c r="L122" t="s">
        <v>443</v>
      </c>
    </row>
    <row r="123" spans="1:12">
      <c r="A123" t="s">
        <v>444</v>
      </c>
      <c r="B123" s="5">
        <v>45949</v>
      </c>
      <c r="C123" t="s">
        <v>83</v>
      </c>
      <c r="D123">
        <v>1</v>
      </c>
      <c r="E123" s="3">
        <v>79.31</v>
      </c>
      <c r="F123" s="4">
        <v>0.2</v>
      </c>
      <c r="G123" s="3">
        <v>0</v>
      </c>
      <c r="H123" t="s">
        <v>216</v>
      </c>
      <c r="I123" t="s">
        <v>18</v>
      </c>
      <c r="J123" t="s">
        <v>208</v>
      </c>
      <c r="K123" t="s">
        <v>209</v>
      </c>
      <c r="L123" t="s">
        <v>445</v>
      </c>
    </row>
    <row r="124" spans="1:12">
      <c r="A124" t="s">
        <v>446</v>
      </c>
      <c r="B124" s="5">
        <v>45949</v>
      </c>
      <c r="C124" t="s">
        <v>184</v>
      </c>
      <c r="D124">
        <v>1</v>
      </c>
      <c r="E124" s="3">
        <v>31.55</v>
      </c>
      <c r="F124" s="4">
        <v>0</v>
      </c>
      <c r="G124" s="3">
        <v>0</v>
      </c>
      <c r="H124" t="s">
        <v>207</v>
      </c>
      <c r="I124" t="s">
        <v>12</v>
      </c>
      <c r="J124" t="s">
        <v>208</v>
      </c>
      <c r="K124" t="s">
        <v>209</v>
      </c>
      <c r="L124" t="s">
        <v>447</v>
      </c>
    </row>
    <row r="125" spans="1:12">
      <c r="A125" t="s">
        <v>448</v>
      </c>
      <c r="B125" s="5">
        <v>45949</v>
      </c>
      <c r="C125" t="s">
        <v>120</v>
      </c>
      <c r="D125">
        <v>1</v>
      </c>
      <c r="E125" s="3">
        <v>33.65</v>
      </c>
      <c r="F125" s="4">
        <v>0.1</v>
      </c>
      <c r="G125" s="3">
        <v>0</v>
      </c>
      <c r="H125" t="s">
        <v>207</v>
      </c>
      <c r="I125" t="s">
        <v>18</v>
      </c>
      <c r="J125" t="s">
        <v>217</v>
      </c>
      <c r="K125" t="s">
        <v>209</v>
      </c>
      <c r="L125" t="s">
        <v>449</v>
      </c>
    </row>
    <row r="126" spans="1:12">
      <c r="A126" t="s">
        <v>450</v>
      </c>
      <c r="B126" s="5">
        <v>45949</v>
      </c>
      <c r="C126" t="s">
        <v>164</v>
      </c>
      <c r="D126">
        <v>1</v>
      </c>
      <c r="E126" s="3">
        <v>93.35</v>
      </c>
      <c r="F126" s="4">
        <v>0.15</v>
      </c>
      <c r="G126" s="3">
        <v>0</v>
      </c>
      <c r="H126" t="s">
        <v>216</v>
      </c>
      <c r="I126" t="s">
        <v>224</v>
      </c>
      <c r="J126" t="s">
        <v>217</v>
      </c>
      <c r="K126" t="s">
        <v>209</v>
      </c>
      <c r="L126" t="s">
        <v>451</v>
      </c>
    </row>
    <row r="127" spans="1:12">
      <c r="A127" t="s">
        <v>452</v>
      </c>
      <c r="B127" s="5">
        <v>45950</v>
      </c>
      <c r="C127" t="s">
        <v>96</v>
      </c>
      <c r="D127">
        <v>1</v>
      </c>
      <c r="E127" s="3">
        <v>26.72</v>
      </c>
      <c r="F127" s="4">
        <v>0.2</v>
      </c>
      <c r="G127" s="3">
        <v>0</v>
      </c>
      <c r="H127" t="s">
        <v>207</v>
      </c>
      <c r="I127" t="s">
        <v>54</v>
      </c>
      <c r="J127" t="s">
        <v>217</v>
      </c>
      <c r="K127" t="s">
        <v>209</v>
      </c>
      <c r="L127" t="s">
        <v>453</v>
      </c>
    </row>
    <row r="128" spans="1:12">
      <c r="A128" t="s">
        <v>454</v>
      </c>
      <c r="B128" s="5">
        <v>45950</v>
      </c>
      <c r="C128" t="s">
        <v>132</v>
      </c>
      <c r="D128">
        <v>2</v>
      </c>
      <c r="E128" s="3">
        <v>72.08</v>
      </c>
      <c r="F128" s="4">
        <v>0</v>
      </c>
      <c r="G128" s="3">
        <v>0</v>
      </c>
      <c r="H128" t="s">
        <v>216</v>
      </c>
      <c r="I128" t="s">
        <v>37</v>
      </c>
      <c r="J128" t="s">
        <v>217</v>
      </c>
      <c r="K128" t="s">
        <v>209</v>
      </c>
      <c r="L128" t="s">
        <v>455</v>
      </c>
    </row>
    <row r="129" spans="1:12">
      <c r="A129" t="s">
        <v>456</v>
      </c>
      <c r="B129" s="5">
        <v>45950</v>
      </c>
      <c r="C129" t="s">
        <v>128</v>
      </c>
      <c r="D129">
        <v>1</v>
      </c>
      <c r="E129" s="3">
        <v>74.72</v>
      </c>
      <c r="F129" s="4">
        <v>0.15</v>
      </c>
      <c r="G129" s="3">
        <v>4.99</v>
      </c>
      <c r="H129" t="s">
        <v>216</v>
      </c>
      <c r="I129" t="s">
        <v>12</v>
      </c>
      <c r="J129" t="s">
        <v>217</v>
      </c>
      <c r="K129" t="s">
        <v>209</v>
      </c>
      <c r="L129" t="s">
        <v>352</v>
      </c>
    </row>
    <row r="130" spans="1:12">
      <c r="A130" t="s">
        <v>457</v>
      </c>
      <c r="B130" s="5">
        <v>45950</v>
      </c>
      <c r="C130" t="s">
        <v>104</v>
      </c>
      <c r="D130">
        <v>1</v>
      </c>
      <c r="E130" s="3">
        <v>29.49</v>
      </c>
      <c r="F130" s="4">
        <v>0.1</v>
      </c>
      <c r="G130" s="3">
        <v>9.99</v>
      </c>
      <c r="H130" t="s">
        <v>212</v>
      </c>
      <c r="I130" t="s">
        <v>224</v>
      </c>
      <c r="J130" t="s">
        <v>213</v>
      </c>
      <c r="K130" t="s">
        <v>209</v>
      </c>
      <c r="L130" t="s">
        <v>302</v>
      </c>
    </row>
    <row r="131" spans="1:12">
      <c r="A131" t="s">
        <v>458</v>
      </c>
      <c r="B131" s="5">
        <v>45951</v>
      </c>
      <c r="C131" t="s">
        <v>75</v>
      </c>
      <c r="D131">
        <v>2</v>
      </c>
      <c r="E131" s="3">
        <v>55.2</v>
      </c>
      <c r="F131" s="4">
        <v>0.1</v>
      </c>
      <c r="G131" s="3">
        <v>0</v>
      </c>
      <c r="H131" t="s">
        <v>207</v>
      </c>
      <c r="I131" t="s">
        <v>18</v>
      </c>
      <c r="J131" t="s">
        <v>213</v>
      </c>
      <c r="K131" t="s">
        <v>209</v>
      </c>
      <c r="L131" t="s">
        <v>459</v>
      </c>
    </row>
    <row r="132" spans="1:12">
      <c r="A132" t="s">
        <v>460</v>
      </c>
      <c r="B132" s="5">
        <v>45951</v>
      </c>
      <c r="C132" t="s">
        <v>126</v>
      </c>
      <c r="D132">
        <v>2</v>
      </c>
      <c r="E132" s="3">
        <v>44.98</v>
      </c>
      <c r="F132" s="4">
        <v>0</v>
      </c>
      <c r="G132" s="3">
        <v>6.99</v>
      </c>
      <c r="H132" t="s">
        <v>216</v>
      </c>
      <c r="I132" t="s">
        <v>12</v>
      </c>
      <c r="J132" t="s">
        <v>213</v>
      </c>
      <c r="K132" t="s">
        <v>209</v>
      </c>
      <c r="L132" t="s">
        <v>461</v>
      </c>
    </row>
    <row r="133" spans="1:12">
      <c r="A133" t="s">
        <v>462</v>
      </c>
      <c r="B133" s="5">
        <v>45951</v>
      </c>
      <c r="C133" t="s">
        <v>118</v>
      </c>
      <c r="D133">
        <v>3</v>
      </c>
      <c r="E133" s="3">
        <v>41.81</v>
      </c>
      <c r="F133" s="4">
        <v>0.15</v>
      </c>
      <c r="G133" s="3">
        <v>4.99</v>
      </c>
      <c r="H133" t="s">
        <v>207</v>
      </c>
      <c r="I133" t="s">
        <v>37</v>
      </c>
      <c r="J133" t="s">
        <v>217</v>
      </c>
      <c r="K133" t="s">
        <v>209</v>
      </c>
      <c r="L133" t="s">
        <v>463</v>
      </c>
    </row>
    <row r="134" spans="1:12">
      <c r="A134" t="s">
        <v>464</v>
      </c>
      <c r="B134" s="5">
        <v>45951</v>
      </c>
      <c r="C134" t="s">
        <v>154</v>
      </c>
      <c r="D134">
        <v>2</v>
      </c>
      <c r="E134" s="3">
        <v>63.29</v>
      </c>
      <c r="F134" s="4">
        <v>0</v>
      </c>
      <c r="G134" s="3">
        <v>6.99</v>
      </c>
      <c r="H134" t="s">
        <v>216</v>
      </c>
      <c r="I134" t="s">
        <v>54</v>
      </c>
      <c r="J134" t="s">
        <v>213</v>
      </c>
      <c r="K134" t="s">
        <v>209</v>
      </c>
      <c r="L134" t="s">
        <v>465</v>
      </c>
    </row>
    <row r="135" spans="1:12">
      <c r="A135" t="s">
        <v>466</v>
      </c>
      <c r="B135" s="5">
        <v>45951</v>
      </c>
      <c r="C135" t="s">
        <v>180</v>
      </c>
      <c r="D135">
        <v>4</v>
      </c>
      <c r="E135" s="3">
        <v>60.42</v>
      </c>
      <c r="F135" s="4">
        <v>0</v>
      </c>
      <c r="G135" s="3">
        <v>0</v>
      </c>
      <c r="H135" t="s">
        <v>212</v>
      </c>
      <c r="I135" t="s">
        <v>224</v>
      </c>
      <c r="J135" t="s">
        <v>213</v>
      </c>
      <c r="K135" t="s">
        <v>209</v>
      </c>
      <c r="L135" t="s">
        <v>467</v>
      </c>
    </row>
    <row r="136" spans="1:12">
      <c r="A136" t="s">
        <v>468</v>
      </c>
      <c r="B136" s="5">
        <v>45951</v>
      </c>
      <c r="C136" t="s">
        <v>166</v>
      </c>
      <c r="D136">
        <v>2</v>
      </c>
      <c r="E136" s="3">
        <v>39.19</v>
      </c>
      <c r="F136" s="4">
        <v>0</v>
      </c>
      <c r="G136" s="3">
        <v>4.99</v>
      </c>
      <c r="H136" t="s">
        <v>216</v>
      </c>
      <c r="I136" t="s">
        <v>54</v>
      </c>
      <c r="J136" t="s">
        <v>213</v>
      </c>
      <c r="K136" t="s">
        <v>209</v>
      </c>
      <c r="L136" t="s">
        <v>469</v>
      </c>
    </row>
    <row r="137" spans="1:12">
      <c r="A137" t="s">
        <v>470</v>
      </c>
      <c r="B137" s="5">
        <v>45951</v>
      </c>
      <c r="C137" t="s">
        <v>104</v>
      </c>
      <c r="D137">
        <v>4</v>
      </c>
      <c r="E137" s="3">
        <v>29.49</v>
      </c>
      <c r="F137" s="4">
        <v>0</v>
      </c>
      <c r="G137" s="3">
        <v>4.99</v>
      </c>
      <c r="H137" t="s">
        <v>207</v>
      </c>
      <c r="I137" t="s">
        <v>37</v>
      </c>
      <c r="J137" t="s">
        <v>213</v>
      </c>
      <c r="K137" t="s">
        <v>209</v>
      </c>
      <c r="L137" t="s">
        <v>471</v>
      </c>
    </row>
    <row r="138" spans="1:12">
      <c r="A138" t="s">
        <v>472</v>
      </c>
      <c r="B138" s="5">
        <v>45951</v>
      </c>
      <c r="C138" t="s">
        <v>124</v>
      </c>
      <c r="D138">
        <v>1</v>
      </c>
      <c r="E138" s="3">
        <v>79.47</v>
      </c>
      <c r="F138" s="4">
        <v>0</v>
      </c>
      <c r="G138" s="3">
        <v>6.99</v>
      </c>
      <c r="H138" t="s">
        <v>216</v>
      </c>
      <c r="I138" t="s">
        <v>54</v>
      </c>
      <c r="J138" t="s">
        <v>217</v>
      </c>
      <c r="K138" t="s">
        <v>209</v>
      </c>
      <c r="L138" t="s">
        <v>473</v>
      </c>
    </row>
    <row r="139" spans="1:12">
      <c r="A139" t="s">
        <v>474</v>
      </c>
      <c r="B139" s="5">
        <v>45951</v>
      </c>
      <c r="C139" t="s">
        <v>146</v>
      </c>
      <c r="D139">
        <v>1</v>
      </c>
      <c r="E139" s="3">
        <v>30.05</v>
      </c>
      <c r="F139" s="4">
        <v>0</v>
      </c>
      <c r="G139" s="3">
        <v>6.99</v>
      </c>
      <c r="H139" t="s">
        <v>207</v>
      </c>
      <c r="I139" t="s">
        <v>18</v>
      </c>
      <c r="J139" t="s">
        <v>208</v>
      </c>
      <c r="K139" t="s">
        <v>209</v>
      </c>
      <c r="L139" t="s">
        <v>475</v>
      </c>
    </row>
    <row r="140" spans="1:12">
      <c r="A140" t="s">
        <v>476</v>
      </c>
      <c r="B140" s="5">
        <v>45951</v>
      </c>
      <c r="C140" t="s">
        <v>164</v>
      </c>
      <c r="D140">
        <v>1</v>
      </c>
      <c r="E140" s="3">
        <v>93.35</v>
      </c>
      <c r="F140" s="4">
        <v>0</v>
      </c>
      <c r="G140" s="3">
        <v>6.99</v>
      </c>
      <c r="H140" t="s">
        <v>207</v>
      </c>
      <c r="I140" t="s">
        <v>224</v>
      </c>
      <c r="J140" t="s">
        <v>213</v>
      </c>
      <c r="K140" t="s">
        <v>209</v>
      </c>
      <c r="L140" t="s">
        <v>477</v>
      </c>
    </row>
    <row r="141" spans="1:12">
      <c r="A141" t="s">
        <v>478</v>
      </c>
      <c r="B141" s="5">
        <v>45952</v>
      </c>
      <c r="C141" t="s">
        <v>166</v>
      </c>
      <c r="D141">
        <v>1</v>
      </c>
      <c r="E141" s="3">
        <v>39.19</v>
      </c>
      <c r="F141" s="4">
        <v>0</v>
      </c>
      <c r="G141" s="3">
        <v>9.99</v>
      </c>
      <c r="H141" t="s">
        <v>212</v>
      </c>
      <c r="I141" t="s">
        <v>224</v>
      </c>
      <c r="J141" t="s">
        <v>213</v>
      </c>
      <c r="K141" t="s">
        <v>304</v>
      </c>
      <c r="L141" t="s">
        <v>479</v>
      </c>
    </row>
    <row r="142" spans="1:12">
      <c r="A142" t="s">
        <v>480</v>
      </c>
      <c r="B142" s="5">
        <v>45952</v>
      </c>
      <c r="C142" t="s">
        <v>118</v>
      </c>
      <c r="D142">
        <v>3</v>
      </c>
      <c r="E142" s="3">
        <v>41.81</v>
      </c>
      <c r="F142" s="4">
        <v>0.15</v>
      </c>
      <c r="G142" s="3">
        <v>0</v>
      </c>
      <c r="H142" t="s">
        <v>212</v>
      </c>
      <c r="I142" t="s">
        <v>224</v>
      </c>
      <c r="J142" t="s">
        <v>208</v>
      </c>
      <c r="K142" t="s">
        <v>209</v>
      </c>
      <c r="L142" t="s">
        <v>481</v>
      </c>
    </row>
    <row r="143" spans="1:12">
      <c r="A143" t="s">
        <v>482</v>
      </c>
      <c r="B143" s="5">
        <v>45952</v>
      </c>
      <c r="C143" t="s">
        <v>118</v>
      </c>
      <c r="D143">
        <v>3</v>
      </c>
      <c r="E143" s="3">
        <v>41.81</v>
      </c>
      <c r="F143" s="4">
        <v>0.05</v>
      </c>
      <c r="G143" s="3">
        <v>0</v>
      </c>
      <c r="H143" t="s">
        <v>207</v>
      </c>
      <c r="I143" t="s">
        <v>224</v>
      </c>
      <c r="J143" t="s">
        <v>208</v>
      </c>
      <c r="K143" t="s">
        <v>209</v>
      </c>
      <c r="L143" t="s">
        <v>373</v>
      </c>
    </row>
    <row r="144" spans="1:12">
      <c r="A144" t="s">
        <v>483</v>
      </c>
      <c r="B144" s="5">
        <v>45952</v>
      </c>
      <c r="C144" t="s">
        <v>142</v>
      </c>
      <c r="D144">
        <v>2</v>
      </c>
      <c r="E144" s="3">
        <v>100.1</v>
      </c>
      <c r="F144" s="4">
        <v>0.1</v>
      </c>
      <c r="G144" s="3">
        <v>0</v>
      </c>
      <c r="H144" t="s">
        <v>207</v>
      </c>
      <c r="I144" t="s">
        <v>12</v>
      </c>
      <c r="J144" t="s">
        <v>213</v>
      </c>
      <c r="K144" t="s">
        <v>209</v>
      </c>
      <c r="L144" t="s">
        <v>484</v>
      </c>
    </row>
    <row r="145" spans="1:12">
      <c r="A145" t="s">
        <v>485</v>
      </c>
      <c r="B145" s="5">
        <v>45952</v>
      </c>
      <c r="C145" t="s">
        <v>172</v>
      </c>
      <c r="D145">
        <v>3</v>
      </c>
      <c r="E145" s="3">
        <v>80.63</v>
      </c>
      <c r="F145" s="4">
        <v>0.05</v>
      </c>
      <c r="G145" s="3">
        <v>4.99</v>
      </c>
      <c r="H145" t="s">
        <v>216</v>
      </c>
      <c r="I145" t="s">
        <v>224</v>
      </c>
      <c r="J145" t="s">
        <v>213</v>
      </c>
      <c r="K145" t="s">
        <v>209</v>
      </c>
      <c r="L145" t="s">
        <v>486</v>
      </c>
    </row>
    <row r="146" spans="1:12">
      <c r="A146" t="s">
        <v>487</v>
      </c>
      <c r="B146" s="5">
        <v>45952</v>
      </c>
      <c r="C146" t="s">
        <v>176</v>
      </c>
      <c r="D146">
        <v>4</v>
      </c>
      <c r="E146" s="3">
        <v>11.86</v>
      </c>
      <c r="F146" s="4">
        <v>0</v>
      </c>
      <c r="G146" s="3">
        <v>9.99</v>
      </c>
      <c r="H146" t="s">
        <v>212</v>
      </c>
      <c r="I146" t="s">
        <v>37</v>
      </c>
      <c r="J146" t="s">
        <v>208</v>
      </c>
      <c r="K146" t="s">
        <v>209</v>
      </c>
      <c r="L146" t="s">
        <v>488</v>
      </c>
    </row>
    <row r="147" spans="1:12">
      <c r="A147" t="s">
        <v>489</v>
      </c>
      <c r="B147" s="5">
        <v>45952</v>
      </c>
      <c r="C147" t="s">
        <v>138</v>
      </c>
      <c r="D147">
        <v>1</v>
      </c>
      <c r="E147" s="3">
        <v>56</v>
      </c>
      <c r="F147" s="4">
        <v>0.15</v>
      </c>
      <c r="G147" s="3">
        <v>4.99</v>
      </c>
      <c r="H147" t="s">
        <v>212</v>
      </c>
      <c r="I147" t="s">
        <v>54</v>
      </c>
      <c r="J147" t="s">
        <v>217</v>
      </c>
      <c r="K147" t="s">
        <v>209</v>
      </c>
      <c r="L147" t="s">
        <v>490</v>
      </c>
    </row>
    <row r="148" spans="1:12">
      <c r="A148" t="s">
        <v>491</v>
      </c>
      <c r="B148" s="5">
        <v>45952</v>
      </c>
      <c r="C148" t="s">
        <v>85</v>
      </c>
      <c r="D148">
        <v>3</v>
      </c>
      <c r="E148" s="3">
        <v>20.7</v>
      </c>
      <c r="F148" s="4">
        <v>0.05</v>
      </c>
      <c r="G148" s="3">
        <v>0</v>
      </c>
      <c r="H148" t="s">
        <v>216</v>
      </c>
      <c r="I148" t="s">
        <v>224</v>
      </c>
      <c r="J148" t="s">
        <v>213</v>
      </c>
      <c r="K148" t="s">
        <v>209</v>
      </c>
      <c r="L148" t="s">
        <v>492</v>
      </c>
    </row>
    <row r="149" spans="1:12">
      <c r="A149" t="s">
        <v>493</v>
      </c>
      <c r="B149" s="5">
        <v>45952</v>
      </c>
      <c r="C149" t="s">
        <v>77</v>
      </c>
      <c r="D149">
        <v>1</v>
      </c>
      <c r="E149" s="3">
        <v>47.77</v>
      </c>
      <c r="F149" s="4">
        <v>0</v>
      </c>
      <c r="G149" s="3">
        <v>9.99</v>
      </c>
      <c r="H149" t="s">
        <v>207</v>
      </c>
      <c r="I149" t="s">
        <v>37</v>
      </c>
      <c r="J149" t="s">
        <v>213</v>
      </c>
      <c r="K149" t="s">
        <v>209</v>
      </c>
      <c r="L149" t="s">
        <v>494</v>
      </c>
    </row>
    <row r="150" spans="1:12">
      <c r="A150" t="s">
        <v>495</v>
      </c>
      <c r="B150" s="5">
        <v>45952</v>
      </c>
      <c r="C150" t="s">
        <v>108</v>
      </c>
      <c r="D150">
        <v>1</v>
      </c>
      <c r="E150" s="3">
        <v>23.94</v>
      </c>
      <c r="F150" s="4">
        <v>0.1</v>
      </c>
      <c r="G150" s="3">
        <v>4.99</v>
      </c>
      <c r="H150" t="s">
        <v>216</v>
      </c>
      <c r="I150" t="s">
        <v>12</v>
      </c>
      <c r="J150" t="s">
        <v>217</v>
      </c>
      <c r="K150" t="s">
        <v>209</v>
      </c>
      <c r="L150" t="s">
        <v>404</v>
      </c>
    </row>
    <row r="151" spans="1:12">
      <c r="A151" t="s">
        <v>496</v>
      </c>
      <c r="B151" s="5">
        <v>45952</v>
      </c>
      <c r="C151" t="s">
        <v>75</v>
      </c>
      <c r="D151">
        <v>3</v>
      </c>
      <c r="E151" s="3">
        <v>55.2</v>
      </c>
      <c r="F151" s="4">
        <v>0</v>
      </c>
      <c r="G151" s="3">
        <v>0</v>
      </c>
      <c r="H151" t="s">
        <v>212</v>
      </c>
      <c r="I151" t="s">
        <v>37</v>
      </c>
      <c r="J151" t="s">
        <v>208</v>
      </c>
      <c r="K151" t="s">
        <v>209</v>
      </c>
      <c r="L151" t="s">
        <v>497</v>
      </c>
    </row>
    <row r="152" spans="1:12">
      <c r="A152" t="s">
        <v>498</v>
      </c>
      <c r="B152" s="5">
        <v>45952</v>
      </c>
      <c r="C152" t="s">
        <v>184</v>
      </c>
      <c r="D152">
        <v>2</v>
      </c>
      <c r="E152" s="3">
        <v>31.55</v>
      </c>
      <c r="F152" s="4">
        <v>0.1</v>
      </c>
      <c r="G152" s="3">
        <v>4.99</v>
      </c>
      <c r="H152" t="s">
        <v>216</v>
      </c>
      <c r="I152" t="s">
        <v>18</v>
      </c>
      <c r="J152" t="s">
        <v>217</v>
      </c>
      <c r="K152" t="s">
        <v>209</v>
      </c>
      <c r="L152" t="s">
        <v>499</v>
      </c>
    </row>
    <row r="153" spans="1:12">
      <c r="A153" t="s">
        <v>500</v>
      </c>
      <c r="B153" s="5">
        <v>45952</v>
      </c>
      <c r="C153" t="s">
        <v>104</v>
      </c>
      <c r="D153">
        <v>2</v>
      </c>
      <c r="E153" s="3">
        <v>29.49</v>
      </c>
      <c r="F153" s="4">
        <v>0.1</v>
      </c>
      <c r="G153" s="3">
        <v>6.99</v>
      </c>
      <c r="H153" t="s">
        <v>212</v>
      </c>
      <c r="I153" t="s">
        <v>224</v>
      </c>
      <c r="J153" t="s">
        <v>213</v>
      </c>
      <c r="K153" t="s">
        <v>209</v>
      </c>
      <c r="L153" t="s">
        <v>501</v>
      </c>
    </row>
    <row r="154" spans="1:12">
      <c r="A154" t="s">
        <v>502</v>
      </c>
      <c r="B154" s="5">
        <v>45952</v>
      </c>
      <c r="C154" t="s">
        <v>178</v>
      </c>
      <c r="D154">
        <v>2</v>
      </c>
      <c r="E154" s="3">
        <v>77.760000000000005</v>
      </c>
      <c r="F154" s="4">
        <v>0</v>
      </c>
      <c r="G154" s="3">
        <v>0</v>
      </c>
      <c r="H154" t="s">
        <v>216</v>
      </c>
      <c r="I154" t="s">
        <v>12</v>
      </c>
      <c r="J154" t="s">
        <v>217</v>
      </c>
      <c r="K154" t="s">
        <v>209</v>
      </c>
      <c r="L154" t="s">
        <v>503</v>
      </c>
    </row>
    <row r="155" spans="1:12">
      <c r="A155" t="s">
        <v>504</v>
      </c>
      <c r="B155" s="5">
        <v>45953</v>
      </c>
      <c r="C155" t="s">
        <v>98</v>
      </c>
      <c r="D155">
        <v>2</v>
      </c>
      <c r="E155" s="3">
        <v>17.66</v>
      </c>
      <c r="F155" s="4">
        <v>0.05</v>
      </c>
      <c r="G155" s="3">
        <v>0</v>
      </c>
      <c r="H155" t="s">
        <v>212</v>
      </c>
      <c r="I155" t="s">
        <v>37</v>
      </c>
      <c r="J155" t="s">
        <v>213</v>
      </c>
      <c r="K155" t="s">
        <v>209</v>
      </c>
      <c r="L155" t="s">
        <v>505</v>
      </c>
    </row>
    <row r="156" spans="1:12">
      <c r="A156" t="s">
        <v>506</v>
      </c>
      <c r="B156" s="5">
        <v>45953</v>
      </c>
      <c r="C156" t="s">
        <v>158</v>
      </c>
      <c r="D156">
        <v>3</v>
      </c>
      <c r="E156" s="3">
        <v>44.59</v>
      </c>
      <c r="F156" s="4">
        <v>0.1</v>
      </c>
      <c r="G156" s="3">
        <v>0</v>
      </c>
      <c r="H156" t="s">
        <v>216</v>
      </c>
      <c r="I156" t="s">
        <v>37</v>
      </c>
      <c r="J156" t="s">
        <v>213</v>
      </c>
      <c r="K156" t="s">
        <v>209</v>
      </c>
      <c r="L156" t="s">
        <v>507</v>
      </c>
    </row>
    <row r="157" spans="1:12">
      <c r="A157" t="s">
        <v>508</v>
      </c>
      <c r="B157" s="5">
        <v>45953</v>
      </c>
      <c r="C157" t="s">
        <v>75</v>
      </c>
      <c r="D157">
        <v>1</v>
      </c>
      <c r="E157" s="3">
        <v>55.2</v>
      </c>
      <c r="F157" s="4">
        <v>0</v>
      </c>
      <c r="G157" s="3">
        <v>4.99</v>
      </c>
      <c r="H157" t="s">
        <v>212</v>
      </c>
      <c r="I157" t="s">
        <v>224</v>
      </c>
      <c r="J157" t="s">
        <v>217</v>
      </c>
      <c r="K157" t="s">
        <v>209</v>
      </c>
      <c r="L157" t="s">
        <v>509</v>
      </c>
    </row>
    <row r="158" spans="1:12">
      <c r="A158" t="s">
        <v>510</v>
      </c>
      <c r="B158" s="5">
        <v>45953</v>
      </c>
      <c r="C158" t="s">
        <v>156</v>
      </c>
      <c r="D158">
        <v>2</v>
      </c>
      <c r="E158" s="3">
        <v>24.86</v>
      </c>
      <c r="F158" s="4">
        <v>0</v>
      </c>
      <c r="G158" s="3">
        <v>0</v>
      </c>
      <c r="H158" t="s">
        <v>212</v>
      </c>
      <c r="I158" t="s">
        <v>37</v>
      </c>
      <c r="J158" t="s">
        <v>213</v>
      </c>
      <c r="K158" t="s">
        <v>209</v>
      </c>
      <c r="L158" t="s">
        <v>342</v>
      </c>
    </row>
    <row r="159" spans="1:12">
      <c r="A159" t="s">
        <v>511</v>
      </c>
      <c r="B159" s="5">
        <v>45953</v>
      </c>
      <c r="C159" t="s">
        <v>124</v>
      </c>
      <c r="D159">
        <v>4</v>
      </c>
      <c r="E159" s="3">
        <v>79.47</v>
      </c>
      <c r="F159" s="4">
        <v>0.1</v>
      </c>
      <c r="G159" s="3">
        <v>6.99</v>
      </c>
      <c r="H159" t="s">
        <v>212</v>
      </c>
      <c r="I159" t="s">
        <v>224</v>
      </c>
      <c r="J159" t="s">
        <v>217</v>
      </c>
      <c r="K159" t="s">
        <v>209</v>
      </c>
      <c r="L159" t="s">
        <v>512</v>
      </c>
    </row>
    <row r="160" spans="1:12">
      <c r="A160" t="s">
        <v>513</v>
      </c>
      <c r="B160" s="5">
        <v>45954</v>
      </c>
      <c r="C160" t="s">
        <v>182</v>
      </c>
      <c r="D160">
        <v>1</v>
      </c>
      <c r="E160" s="3">
        <v>11.57</v>
      </c>
      <c r="F160" s="4">
        <v>0.05</v>
      </c>
      <c r="G160" s="3">
        <v>0</v>
      </c>
      <c r="H160" t="s">
        <v>212</v>
      </c>
      <c r="I160" t="s">
        <v>37</v>
      </c>
      <c r="J160" t="s">
        <v>217</v>
      </c>
      <c r="K160" t="s">
        <v>209</v>
      </c>
      <c r="L160" t="s">
        <v>237</v>
      </c>
    </row>
    <row r="161" spans="1:12">
      <c r="A161" t="s">
        <v>514</v>
      </c>
      <c r="B161" s="5">
        <v>45954</v>
      </c>
      <c r="C161" t="s">
        <v>87</v>
      </c>
      <c r="D161">
        <v>1</v>
      </c>
      <c r="E161" s="3">
        <v>49.34</v>
      </c>
      <c r="F161" s="4">
        <v>0</v>
      </c>
      <c r="G161" s="3">
        <v>0</v>
      </c>
      <c r="H161" t="s">
        <v>207</v>
      </c>
      <c r="I161" t="s">
        <v>54</v>
      </c>
      <c r="J161" t="s">
        <v>217</v>
      </c>
      <c r="K161" t="s">
        <v>209</v>
      </c>
      <c r="L161" t="s">
        <v>515</v>
      </c>
    </row>
    <row r="162" spans="1:12">
      <c r="A162" t="s">
        <v>516</v>
      </c>
      <c r="B162" s="5">
        <v>45954</v>
      </c>
      <c r="C162" t="s">
        <v>108</v>
      </c>
      <c r="D162">
        <v>3</v>
      </c>
      <c r="E162" s="3">
        <v>23.94</v>
      </c>
      <c r="F162" s="4">
        <v>0</v>
      </c>
      <c r="G162" s="3">
        <v>6.99</v>
      </c>
      <c r="H162" t="s">
        <v>212</v>
      </c>
      <c r="I162" t="s">
        <v>224</v>
      </c>
      <c r="J162" t="s">
        <v>213</v>
      </c>
      <c r="K162" t="s">
        <v>209</v>
      </c>
      <c r="L162" t="s">
        <v>517</v>
      </c>
    </row>
    <row r="163" spans="1:12">
      <c r="A163" t="s">
        <v>518</v>
      </c>
      <c r="B163" s="5">
        <v>45954</v>
      </c>
      <c r="C163" t="s">
        <v>146</v>
      </c>
      <c r="D163">
        <v>5</v>
      </c>
      <c r="E163" s="3">
        <v>30.05</v>
      </c>
      <c r="F163" s="4">
        <v>0</v>
      </c>
      <c r="G163" s="3">
        <v>6.99</v>
      </c>
      <c r="H163" t="s">
        <v>212</v>
      </c>
      <c r="I163" t="s">
        <v>37</v>
      </c>
      <c r="J163" t="s">
        <v>217</v>
      </c>
      <c r="K163" t="s">
        <v>209</v>
      </c>
      <c r="L163" t="s">
        <v>519</v>
      </c>
    </row>
    <row r="164" spans="1:12">
      <c r="A164" t="s">
        <v>520</v>
      </c>
      <c r="B164" s="5">
        <v>45954</v>
      </c>
      <c r="C164" t="s">
        <v>180</v>
      </c>
      <c r="D164">
        <v>2</v>
      </c>
      <c r="E164" s="3">
        <v>60.42</v>
      </c>
      <c r="F164" s="4">
        <v>0.2</v>
      </c>
      <c r="G164" s="3">
        <v>0</v>
      </c>
      <c r="H164" t="s">
        <v>212</v>
      </c>
      <c r="I164" t="s">
        <v>12</v>
      </c>
      <c r="J164" t="s">
        <v>213</v>
      </c>
      <c r="K164" t="s">
        <v>209</v>
      </c>
      <c r="L164" t="s">
        <v>521</v>
      </c>
    </row>
    <row r="165" spans="1:12">
      <c r="A165" t="s">
        <v>522</v>
      </c>
      <c r="B165" s="5">
        <v>45954</v>
      </c>
      <c r="C165" t="s">
        <v>170</v>
      </c>
      <c r="D165">
        <v>3</v>
      </c>
      <c r="E165" s="3">
        <v>33.19</v>
      </c>
      <c r="F165" s="4">
        <v>0.1</v>
      </c>
      <c r="G165" s="3">
        <v>0</v>
      </c>
      <c r="H165" t="s">
        <v>212</v>
      </c>
      <c r="I165" t="s">
        <v>12</v>
      </c>
      <c r="J165" t="s">
        <v>213</v>
      </c>
      <c r="K165" t="s">
        <v>209</v>
      </c>
      <c r="L165" t="s">
        <v>523</v>
      </c>
    </row>
    <row r="166" spans="1:12">
      <c r="A166" t="s">
        <v>524</v>
      </c>
      <c r="B166" s="5">
        <v>45955</v>
      </c>
      <c r="C166" t="s">
        <v>164</v>
      </c>
      <c r="D166">
        <v>1</v>
      </c>
      <c r="E166" s="3">
        <v>93.35</v>
      </c>
      <c r="F166" s="4">
        <v>0</v>
      </c>
      <c r="G166" s="3">
        <v>9.99</v>
      </c>
      <c r="H166" t="s">
        <v>216</v>
      </c>
      <c r="I166" t="s">
        <v>12</v>
      </c>
      <c r="J166" t="s">
        <v>213</v>
      </c>
      <c r="K166" t="s">
        <v>304</v>
      </c>
      <c r="L166" t="s">
        <v>525</v>
      </c>
    </row>
    <row r="167" spans="1:12">
      <c r="A167" t="s">
        <v>526</v>
      </c>
      <c r="B167" s="5">
        <v>45955</v>
      </c>
      <c r="C167" t="s">
        <v>150</v>
      </c>
      <c r="D167">
        <v>1</v>
      </c>
      <c r="E167" s="3">
        <v>50.17</v>
      </c>
      <c r="F167" s="4">
        <v>0.2</v>
      </c>
      <c r="G167" s="3">
        <v>4.99</v>
      </c>
      <c r="H167" t="s">
        <v>212</v>
      </c>
      <c r="I167" t="s">
        <v>54</v>
      </c>
      <c r="J167" t="s">
        <v>213</v>
      </c>
      <c r="K167" t="s">
        <v>209</v>
      </c>
      <c r="L167" t="s">
        <v>519</v>
      </c>
    </row>
    <row r="168" spans="1:12">
      <c r="A168" t="s">
        <v>527</v>
      </c>
      <c r="B168" s="5">
        <v>45955</v>
      </c>
      <c r="C168" t="s">
        <v>160</v>
      </c>
      <c r="D168">
        <v>2</v>
      </c>
      <c r="E168" s="3">
        <v>36.47</v>
      </c>
      <c r="F168" s="4">
        <v>0</v>
      </c>
      <c r="G168" s="3">
        <v>0</v>
      </c>
      <c r="H168" t="s">
        <v>207</v>
      </c>
      <c r="I168" t="s">
        <v>12</v>
      </c>
      <c r="J168" t="s">
        <v>217</v>
      </c>
      <c r="K168" t="s">
        <v>209</v>
      </c>
      <c r="L168" t="s">
        <v>267</v>
      </c>
    </row>
    <row r="169" spans="1:12">
      <c r="A169" t="s">
        <v>528</v>
      </c>
      <c r="B169" s="5">
        <v>45955</v>
      </c>
      <c r="C169" t="s">
        <v>136</v>
      </c>
      <c r="D169">
        <v>1</v>
      </c>
      <c r="E169" s="3">
        <v>26.35</v>
      </c>
      <c r="F169" s="4">
        <v>0</v>
      </c>
      <c r="G169" s="3">
        <v>0</v>
      </c>
      <c r="H169" t="s">
        <v>216</v>
      </c>
      <c r="I169" t="s">
        <v>54</v>
      </c>
      <c r="J169" t="s">
        <v>208</v>
      </c>
      <c r="K169" t="s">
        <v>209</v>
      </c>
      <c r="L169" t="s">
        <v>529</v>
      </c>
    </row>
    <row r="170" spans="1:12">
      <c r="A170" t="s">
        <v>530</v>
      </c>
      <c r="B170" s="5">
        <v>45955</v>
      </c>
      <c r="C170" t="s">
        <v>94</v>
      </c>
      <c r="D170">
        <v>4</v>
      </c>
      <c r="E170" s="3">
        <v>74.41</v>
      </c>
      <c r="F170" s="4">
        <v>0.1</v>
      </c>
      <c r="G170" s="3">
        <v>0</v>
      </c>
      <c r="H170" t="s">
        <v>216</v>
      </c>
      <c r="I170" t="s">
        <v>224</v>
      </c>
      <c r="J170" t="s">
        <v>217</v>
      </c>
      <c r="K170" t="s">
        <v>209</v>
      </c>
      <c r="L170" t="s">
        <v>531</v>
      </c>
    </row>
    <row r="171" spans="1:12">
      <c r="A171" t="s">
        <v>532</v>
      </c>
      <c r="B171" s="5">
        <v>45955</v>
      </c>
      <c r="C171" t="s">
        <v>182</v>
      </c>
      <c r="D171">
        <v>4</v>
      </c>
      <c r="E171" s="3">
        <v>11.57</v>
      </c>
      <c r="F171" s="4">
        <v>0</v>
      </c>
      <c r="G171" s="3">
        <v>0</v>
      </c>
      <c r="H171" t="s">
        <v>216</v>
      </c>
      <c r="I171" t="s">
        <v>18</v>
      </c>
      <c r="J171" t="s">
        <v>208</v>
      </c>
      <c r="K171" t="s">
        <v>209</v>
      </c>
      <c r="L171" t="s">
        <v>533</v>
      </c>
    </row>
    <row r="172" spans="1:12">
      <c r="A172" t="s">
        <v>534</v>
      </c>
      <c r="B172" s="5">
        <v>45956</v>
      </c>
      <c r="C172" t="s">
        <v>180</v>
      </c>
      <c r="D172">
        <v>3</v>
      </c>
      <c r="E172" s="3">
        <v>60.42</v>
      </c>
      <c r="F172" s="4">
        <v>0</v>
      </c>
      <c r="G172" s="3">
        <v>6.99</v>
      </c>
      <c r="H172" t="s">
        <v>212</v>
      </c>
      <c r="I172" t="s">
        <v>54</v>
      </c>
      <c r="J172" t="s">
        <v>208</v>
      </c>
      <c r="K172" t="s">
        <v>209</v>
      </c>
      <c r="L172" t="s">
        <v>535</v>
      </c>
    </row>
    <row r="173" spans="1:12">
      <c r="A173" t="s">
        <v>536</v>
      </c>
      <c r="B173" s="5">
        <v>45956</v>
      </c>
      <c r="C173" t="s">
        <v>168</v>
      </c>
      <c r="D173">
        <v>5</v>
      </c>
      <c r="E173" s="3">
        <v>50.46</v>
      </c>
      <c r="F173" s="4">
        <v>0</v>
      </c>
      <c r="G173" s="3">
        <v>9.99</v>
      </c>
      <c r="H173" t="s">
        <v>207</v>
      </c>
      <c r="I173" t="s">
        <v>37</v>
      </c>
      <c r="J173" t="s">
        <v>208</v>
      </c>
      <c r="K173" t="s">
        <v>209</v>
      </c>
      <c r="L173" t="s">
        <v>229</v>
      </c>
    </row>
    <row r="174" spans="1:12">
      <c r="A174" t="s">
        <v>537</v>
      </c>
      <c r="B174" s="5">
        <v>45956</v>
      </c>
      <c r="C174" t="s">
        <v>124</v>
      </c>
      <c r="D174">
        <v>3</v>
      </c>
      <c r="E174" s="3">
        <v>79.47</v>
      </c>
      <c r="F174" s="4">
        <v>0</v>
      </c>
      <c r="G174" s="3">
        <v>0</v>
      </c>
      <c r="H174" t="s">
        <v>216</v>
      </c>
      <c r="I174" t="s">
        <v>18</v>
      </c>
      <c r="J174" t="s">
        <v>213</v>
      </c>
      <c r="K174" t="s">
        <v>209</v>
      </c>
      <c r="L174" t="s">
        <v>279</v>
      </c>
    </row>
    <row r="175" spans="1:12">
      <c r="A175" t="s">
        <v>538</v>
      </c>
      <c r="B175" s="5">
        <v>45956</v>
      </c>
      <c r="C175" t="s">
        <v>124</v>
      </c>
      <c r="D175">
        <v>2</v>
      </c>
      <c r="E175" s="3">
        <v>79.47</v>
      </c>
      <c r="F175" s="4">
        <v>0.1</v>
      </c>
      <c r="G175" s="3">
        <v>6.99</v>
      </c>
      <c r="H175" t="s">
        <v>216</v>
      </c>
      <c r="I175" t="s">
        <v>224</v>
      </c>
      <c r="J175" t="s">
        <v>208</v>
      </c>
      <c r="K175" t="s">
        <v>209</v>
      </c>
      <c r="L175" t="s">
        <v>539</v>
      </c>
    </row>
    <row r="176" spans="1:12">
      <c r="A176" t="s">
        <v>540</v>
      </c>
      <c r="B176" s="5">
        <v>45956</v>
      </c>
      <c r="C176" t="s">
        <v>69</v>
      </c>
      <c r="D176">
        <v>1</v>
      </c>
      <c r="E176" s="3">
        <v>73.180000000000007</v>
      </c>
      <c r="F176" s="4">
        <v>0</v>
      </c>
      <c r="G176" s="3">
        <v>0</v>
      </c>
      <c r="H176" t="s">
        <v>216</v>
      </c>
      <c r="I176" t="s">
        <v>54</v>
      </c>
      <c r="J176" t="s">
        <v>217</v>
      </c>
      <c r="K176" t="s">
        <v>209</v>
      </c>
      <c r="L176" t="s">
        <v>541</v>
      </c>
    </row>
    <row r="177" spans="1:12">
      <c r="A177" t="s">
        <v>542</v>
      </c>
      <c r="B177" s="5">
        <v>45956</v>
      </c>
      <c r="C177" t="s">
        <v>170</v>
      </c>
      <c r="D177">
        <v>2</v>
      </c>
      <c r="E177" s="3">
        <v>33.19</v>
      </c>
      <c r="F177" s="4">
        <v>0.1</v>
      </c>
      <c r="G177" s="3">
        <v>6.99</v>
      </c>
      <c r="H177" t="s">
        <v>216</v>
      </c>
      <c r="I177" t="s">
        <v>18</v>
      </c>
      <c r="J177" t="s">
        <v>217</v>
      </c>
      <c r="K177" t="s">
        <v>209</v>
      </c>
      <c r="L177" t="s">
        <v>543</v>
      </c>
    </row>
    <row r="178" spans="1:12">
      <c r="A178" t="s">
        <v>544</v>
      </c>
      <c r="B178" s="5">
        <v>45957</v>
      </c>
      <c r="C178" t="s">
        <v>186</v>
      </c>
      <c r="D178">
        <v>2</v>
      </c>
      <c r="E178" s="3">
        <v>54.93</v>
      </c>
      <c r="F178" s="4">
        <v>0</v>
      </c>
      <c r="G178" s="3">
        <v>4.99</v>
      </c>
      <c r="H178" t="s">
        <v>207</v>
      </c>
      <c r="I178" t="s">
        <v>12</v>
      </c>
      <c r="J178" t="s">
        <v>213</v>
      </c>
      <c r="K178" t="s">
        <v>209</v>
      </c>
      <c r="L178" t="s">
        <v>545</v>
      </c>
    </row>
    <row r="179" spans="1:12">
      <c r="A179" t="s">
        <v>546</v>
      </c>
      <c r="B179" s="5">
        <v>45957</v>
      </c>
      <c r="C179" t="s">
        <v>118</v>
      </c>
      <c r="D179">
        <v>2</v>
      </c>
      <c r="E179" s="3">
        <v>41.81</v>
      </c>
      <c r="F179" s="4">
        <v>0.1</v>
      </c>
      <c r="G179" s="3">
        <v>0</v>
      </c>
      <c r="H179" t="s">
        <v>212</v>
      </c>
      <c r="I179" t="s">
        <v>224</v>
      </c>
      <c r="J179" t="s">
        <v>213</v>
      </c>
      <c r="K179" t="s">
        <v>209</v>
      </c>
      <c r="L179" t="s">
        <v>547</v>
      </c>
    </row>
    <row r="180" spans="1:12">
      <c r="A180" t="s">
        <v>548</v>
      </c>
      <c r="B180" s="5">
        <v>45957</v>
      </c>
      <c r="C180" t="s">
        <v>79</v>
      </c>
      <c r="D180">
        <v>2</v>
      </c>
      <c r="E180" s="3">
        <v>12.76</v>
      </c>
      <c r="F180" s="4">
        <v>0.1</v>
      </c>
      <c r="G180" s="3">
        <v>0</v>
      </c>
      <c r="H180" t="s">
        <v>212</v>
      </c>
      <c r="I180" t="s">
        <v>12</v>
      </c>
      <c r="J180" t="s">
        <v>217</v>
      </c>
      <c r="K180" t="s">
        <v>209</v>
      </c>
      <c r="L180" t="s">
        <v>549</v>
      </c>
    </row>
    <row r="181" spans="1:12">
      <c r="A181" t="s">
        <v>550</v>
      </c>
      <c r="B181" s="5">
        <v>45957</v>
      </c>
      <c r="C181" t="s">
        <v>83</v>
      </c>
      <c r="D181">
        <v>1</v>
      </c>
      <c r="E181" s="3">
        <v>79.31</v>
      </c>
      <c r="F181" s="4">
        <v>0</v>
      </c>
      <c r="G181" s="3">
        <v>9.99</v>
      </c>
      <c r="H181" t="s">
        <v>212</v>
      </c>
      <c r="I181" t="s">
        <v>37</v>
      </c>
      <c r="J181" t="s">
        <v>217</v>
      </c>
      <c r="K181" t="s">
        <v>209</v>
      </c>
      <c r="L181" t="s">
        <v>551</v>
      </c>
    </row>
    <row r="182" spans="1:12">
      <c r="A182" t="s">
        <v>552</v>
      </c>
      <c r="B182" s="5">
        <v>45957</v>
      </c>
      <c r="C182" t="s">
        <v>186</v>
      </c>
      <c r="D182">
        <v>1</v>
      </c>
      <c r="E182" s="3">
        <v>54.93</v>
      </c>
      <c r="F182" s="4">
        <v>0.1</v>
      </c>
      <c r="G182" s="3">
        <v>9.99</v>
      </c>
      <c r="H182" t="s">
        <v>207</v>
      </c>
      <c r="I182" t="s">
        <v>12</v>
      </c>
      <c r="J182" t="s">
        <v>208</v>
      </c>
      <c r="K182" t="s">
        <v>209</v>
      </c>
      <c r="L182" t="s">
        <v>553</v>
      </c>
    </row>
    <row r="183" spans="1:12">
      <c r="A183" t="s">
        <v>554</v>
      </c>
      <c r="B183" s="5">
        <v>45957</v>
      </c>
      <c r="C183" t="s">
        <v>148</v>
      </c>
      <c r="D183">
        <v>2</v>
      </c>
      <c r="E183" s="3">
        <v>76.3</v>
      </c>
      <c r="F183" s="4">
        <v>0</v>
      </c>
      <c r="G183" s="3">
        <v>0</v>
      </c>
      <c r="H183" t="s">
        <v>212</v>
      </c>
      <c r="I183" t="s">
        <v>37</v>
      </c>
      <c r="J183" t="s">
        <v>213</v>
      </c>
      <c r="K183" t="s">
        <v>209</v>
      </c>
      <c r="L183" t="s">
        <v>555</v>
      </c>
    </row>
    <row r="184" spans="1:12">
      <c r="A184" t="s">
        <v>556</v>
      </c>
      <c r="B184" s="5">
        <v>45957</v>
      </c>
      <c r="C184" t="s">
        <v>144</v>
      </c>
      <c r="D184">
        <v>1</v>
      </c>
      <c r="E184" s="3">
        <v>12.74</v>
      </c>
      <c r="F184" s="4">
        <v>0</v>
      </c>
      <c r="G184" s="3">
        <v>0</v>
      </c>
      <c r="H184" t="s">
        <v>216</v>
      </c>
      <c r="I184" t="s">
        <v>12</v>
      </c>
      <c r="J184" t="s">
        <v>213</v>
      </c>
      <c r="K184" t="s">
        <v>209</v>
      </c>
      <c r="L184" t="s">
        <v>557</v>
      </c>
    </row>
    <row r="185" spans="1:12">
      <c r="A185" t="s">
        <v>558</v>
      </c>
      <c r="B185" s="5">
        <v>45958</v>
      </c>
      <c r="C185" t="s">
        <v>180</v>
      </c>
      <c r="D185">
        <v>3</v>
      </c>
      <c r="E185" s="3">
        <v>60.42</v>
      </c>
      <c r="F185" s="4">
        <v>0</v>
      </c>
      <c r="G185" s="3">
        <v>0</v>
      </c>
      <c r="H185" t="s">
        <v>216</v>
      </c>
      <c r="I185" t="s">
        <v>12</v>
      </c>
      <c r="J185" t="s">
        <v>208</v>
      </c>
      <c r="K185" t="s">
        <v>209</v>
      </c>
      <c r="L185" t="s">
        <v>559</v>
      </c>
    </row>
    <row r="186" spans="1:12">
      <c r="A186" t="s">
        <v>560</v>
      </c>
      <c r="B186" s="5">
        <v>45958</v>
      </c>
      <c r="C186" t="s">
        <v>162</v>
      </c>
      <c r="D186">
        <v>1</v>
      </c>
      <c r="E186" s="3">
        <v>12.2</v>
      </c>
      <c r="F186" s="4">
        <v>0.05</v>
      </c>
      <c r="G186" s="3">
        <v>9.99</v>
      </c>
      <c r="H186" t="s">
        <v>216</v>
      </c>
      <c r="I186" t="s">
        <v>18</v>
      </c>
      <c r="J186" t="s">
        <v>208</v>
      </c>
      <c r="K186" t="s">
        <v>209</v>
      </c>
      <c r="L186" t="s">
        <v>561</v>
      </c>
    </row>
    <row r="187" spans="1:12">
      <c r="A187" t="s">
        <v>562</v>
      </c>
      <c r="B187" s="5">
        <v>45958</v>
      </c>
      <c r="C187" t="s">
        <v>144</v>
      </c>
      <c r="D187">
        <v>1</v>
      </c>
      <c r="E187" s="3">
        <v>12.74</v>
      </c>
      <c r="F187" s="4">
        <v>0</v>
      </c>
      <c r="G187" s="3">
        <v>0</v>
      </c>
      <c r="H187" t="s">
        <v>212</v>
      </c>
      <c r="I187" t="s">
        <v>37</v>
      </c>
      <c r="J187" t="s">
        <v>208</v>
      </c>
      <c r="K187" t="s">
        <v>209</v>
      </c>
      <c r="L187" t="s">
        <v>563</v>
      </c>
    </row>
    <row r="188" spans="1:12">
      <c r="A188" t="s">
        <v>564</v>
      </c>
      <c r="B188" s="5">
        <v>45958</v>
      </c>
      <c r="C188" t="s">
        <v>104</v>
      </c>
      <c r="D188">
        <v>2</v>
      </c>
      <c r="E188" s="3">
        <v>29.49</v>
      </c>
      <c r="F188" s="4">
        <v>0</v>
      </c>
      <c r="G188" s="3">
        <v>0</v>
      </c>
      <c r="H188" t="s">
        <v>207</v>
      </c>
      <c r="I188" t="s">
        <v>224</v>
      </c>
      <c r="J188" t="s">
        <v>217</v>
      </c>
      <c r="K188" t="s">
        <v>209</v>
      </c>
      <c r="L188" t="s">
        <v>565</v>
      </c>
    </row>
    <row r="189" spans="1:12">
      <c r="A189" t="s">
        <v>566</v>
      </c>
      <c r="B189" s="5">
        <v>45958</v>
      </c>
      <c r="C189" t="s">
        <v>186</v>
      </c>
      <c r="D189">
        <v>2</v>
      </c>
      <c r="E189" s="3">
        <v>54.93</v>
      </c>
      <c r="F189" s="4">
        <v>0</v>
      </c>
      <c r="G189" s="3">
        <v>0</v>
      </c>
      <c r="H189" t="s">
        <v>212</v>
      </c>
      <c r="I189" t="s">
        <v>54</v>
      </c>
      <c r="J189" t="s">
        <v>213</v>
      </c>
      <c r="K189" t="s">
        <v>281</v>
      </c>
      <c r="L189" t="s">
        <v>567</v>
      </c>
    </row>
    <row r="190" spans="1:12">
      <c r="A190" t="s">
        <v>568</v>
      </c>
      <c r="B190" s="5">
        <v>45958</v>
      </c>
      <c r="C190" t="s">
        <v>110</v>
      </c>
      <c r="D190">
        <v>2</v>
      </c>
      <c r="E190" s="3">
        <v>32.130000000000003</v>
      </c>
      <c r="F190" s="4">
        <v>0</v>
      </c>
      <c r="G190" s="3">
        <v>0</v>
      </c>
      <c r="H190" t="s">
        <v>207</v>
      </c>
      <c r="I190" t="s">
        <v>18</v>
      </c>
      <c r="J190" t="s">
        <v>208</v>
      </c>
      <c r="K190" t="s">
        <v>209</v>
      </c>
      <c r="L190" t="s">
        <v>569</v>
      </c>
    </row>
    <row r="191" spans="1:12">
      <c r="A191" t="s">
        <v>570</v>
      </c>
      <c r="B191" s="5">
        <v>45959</v>
      </c>
      <c r="C191" t="s">
        <v>128</v>
      </c>
      <c r="D191">
        <v>3</v>
      </c>
      <c r="E191" s="3">
        <v>74.72</v>
      </c>
      <c r="F191" s="4">
        <v>0.1</v>
      </c>
      <c r="G191" s="3">
        <v>6.99</v>
      </c>
      <c r="H191" t="s">
        <v>207</v>
      </c>
      <c r="I191" t="s">
        <v>224</v>
      </c>
      <c r="J191" t="s">
        <v>217</v>
      </c>
      <c r="K191" t="s">
        <v>209</v>
      </c>
      <c r="L191" t="s">
        <v>571</v>
      </c>
    </row>
    <row r="192" spans="1:12">
      <c r="A192" t="s">
        <v>572</v>
      </c>
      <c r="B192" s="5">
        <v>45959</v>
      </c>
      <c r="C192" t="s">
        <v>79</v>
      </c>
      <c r="D192">
        <v>1</v>
      </c>
      <c r="E192" s="3">
        <v>12.76</v>
      </c>
      <c r="F192" s="4">
        <v>0</v>
      </c>
      <c r="G192" s="3">
        <v>4.99</v>
      </c>
      <c r="H192" t="s">
        <v>216</v>
      </c>
      <c r="I192" t="s">
        <v>37</v>
      </c>
      <c r="J192" t="s">
        <v>213</v>
      </c>
      <c r="K192" t="s">
        <v>304</v>
      </c>
      <c r="L192" t="s">
        <v>573</v>
      </c>
    </row>
    <row r="193" spans="1:12">
      <c r="A193" t="s">
        <v>574</v>
      </c>
      <c r="B193" s="5">
        <v>45959</v>
      </c>
      <c r="C193" t="s">
        <v>178</v>
      </c>
      <c r="D193">
        <v>4</v>
      </c>
      <c r="E193" s="3">
        <v>77.760000000000005</v>
      </c>
      <c r="F193" s="4">
        <v>0</v>
      </c>
      <c r="G193" s="3">
        <v>9.99</v>
      </c>
      <c r="H193" t="s">
        <v>212</v>
      </c>
      <c r="I193" t="s">
        <v>37</v>
      </c>
      <c r="J193" t="s">
        <v>213</v>
      </c>
      <c r="K193" t="s">
        <v>209</v>
      </c>
      <c r="L193" t="s">
        <v>575</v>
      </c>
    </row>
    <row r="194" spans="1:12">
      <c r="A194" t="s">
        <v>576</v>
      </c>
      <c r="B194" s="5">
        <v>45959</v>
      </c>
      <c r="C194" t="s">
        <v>116</v>
      </c>
      <c r="D194">
        <v>1</v>
      </c>
      <c r="E194" s="3">
        <v>30.89</v>
      </c>
      <c r="F194" s="4">
        <v>0</v>
      </c>
      <c r="G194" s="3">
        <v>6.99</v>
      </c>
      <c r="H194" t="s">
        <v>216</v>
      </c>
      <c r="I194" t="s">
        <v>224</v>
      </c>
      <c r="J194" t="s">
        <v>208</v>
      </c>
      <c r="K194" t="s">
        <v>209</v>
      </c>
      <c r="L194" t="s">
        <v>577</v>
      </c>
    </row>
    <row r="195" spans="1:12">
      <c r="A195" t="s">
        <v>578</v>
      </c>
      <c r="B195" s="5">
        <v>45959</v>
      </c>
      <c r="C195" t="s">
        <v>110</v>
      </c>
      <c r="D195">
        <v>1</v>
      </c>
      <c r="E195" s="3">
        <v>32.130000000000003</v>
      </c>
      <c r="F195" s="4">
        <v>0.1</v>
      </c>
      <c r="G195" s="3">
        <v>0</v>
      </c>
      <c r="H195" t="s">
        <v>207</v>
      </c>
      <c r="I195" t="s">
        <v>37</v>
      </c>
      <c r="J195" t="s">
        <v>213</v>
      </c>
      <c r="K195" t="s">
        <v>209</v>
      </c>
      <c r="L195" t="s">
        <v>579</v>
      </c>
    </row>
    <row r="196" spans="1:12">
      <c r="A196" t="s">
        <v>580</v>
      </c>
      <c r="B196" s="5">
        <v>45959</v>
      </c>
      <c r="C196" t="s">
        <v>164</v>
      </c>
      <c r="D196">
        <v>4</v>
      </c>
      <c r="E196" s="3">
        <v>93.35</v>
      </c>
      <c r="F196" s="4">
        <v>0</v>
      </c>
      <c r="G196" s="3">
        <v>4.99</v>
      </c>
      <c r="H196" t="s">
        <v>207</v>
      </c>
      <c r="I196" t="s">
        <v>12</v>
      </c>
      <c r="J196" t="s">
        <v>208</v>
      </c>
      <c r="K196" t="s">
        <v>209</v>
      </c>
      <c r="L196" t="s">
        <v>499</v>
      </c>
    </row>
    <row r="197" spans="1:12">
      <c r="A197" t="s">
        <v>581</v>
      </c>
      <c r="B197" s="5">
        <v>45960</v>
      </c>
      <c r="C197" t="s">
        <v>186</v>
      </c>
      <c r="D197">
        <v>2</v>
      </c>
      <c r="E197" s="3">
        <v>54.93</v>
      </c>
      <c r="F197" s="4">
        <v>0.1</v>
      </c>
      <c r="G197" s="3">
        <v>0</v>
      </c>
      <c r="H197" t="s">
        <v>207</v>
      </c>
      <c r="I197" t="s">
        <v>54</v>
      </c>
      <c r="J197" t="s">
        <v>217</v>
      </c>
      <c r="K197" t="s">
        <v>209</v>
      </c>
      <c r="L197" t="s">
        <v>251</v>
      </c>
    </row>
    <row r="198" spans="1:12">
      <c r="A198" t="s">
        <v>582</v>
      </c>
      <c r="B198" s="5">
        <v>45960</v>
      </c>
      <c r="C198" t="s">
        <v>186</v>
      </c>
      <c r="D198">
        <v>3</v>
      </c>
      <c r="E198" s="3">
        <v>54.93</v>
      </c>
      <c r="F198" s="4">
        <v>0</v>
      </c>
      <c r="G198" s="3">
        <v>0</v>
      </c>
      <c r="H198" t="s">
        <v>212</v>
      </c>
      <c r="I198" t="s">
        <v>224</v>
      </c>
      <c r="J198" t="s">
        <v>213</v>
      </c>
      <c r="K198" t="s">
        <v>209</v>
      </c>
      <c r="L198" t="s">
        <v>583</v>
      </c>
    </row>
    <row r="199" spans="1:12">
      <c r="A199" t="s">
        <v>584</v>
      </c>
      <c r="B199" s="5">
        <v>45960</v>
      </c>
      <c r="C199" t="s">
        <v>132</v>
      </c>
      <c r="D199">
        <v>1</v>
      </c>
      <c r="E199" s="3">
        <v>72.08</v>
      </c>
      <c r="F199" s="4">
        <v>0.05</v>
      </c>
      <c r="G199" s="3">
        <v>9.99</v>
      </c>
      <c r="H199" t="s">
        <v>212</v>
      </c>
      <c r="I199" t="s">
        <v>224</v>
      </c>
      <c r="J199" t="s">
        <v>213</v>
      </c>
      <c r="K199" t="s">
        <v>209</v>
      </c>
      <c r="L199" t="s">
        <v>585</v>
      </c>
    </row>
    <row r="200" spans="1:12">
      <c r="A200" t="s">
        <v>586</v>
      </c>
      <c r="B200" s="5">
        <v>45960</v>
      </c>
      <c r="C200" t="s">
        <v>176</v>
      </c>
      <c r="D200">
        <v>1</v>
      </c>
      <c r="E200" s="3">
        <v>11.86</v>
      </c>
      <c r="F200" s="4">
        <v>0.05</v>
      </c>
      <c r="G200" s="3">
        <v>6.99</v>
      </c>
      <c r="H200" t="s">
        <v>216</v>
      </c>
      <c r="I200" t="s">
        <v>37</v>
      </c>
      <c r="J200" t="s">
        <v>217</v>
      </c>
      <c r="K200" t="s">
        <v>209</v>
      </c>
      <c r="L200" t="s">
        <v>587</v>
      </c>
    </row>
    <row r="201" spans="1:12">
      <c r="A201" t="s">
        <v>588</v>
      </c>
      <c r="B201" s="5">
        <v>45961</v>
      </c>
      <c r="C201" t="s">
        <v>89</v>
      </c>
      <c r="D201">
        <v>1</v>
      </c>
      <c r="E201" s="3">
        <v>81.14</v>
      </c>
      <c r="F201" s="4">
        <v>0</v>
      </c>
      <c r="G201" s="3">
        <v>0</v>
      </c>
      <c r="H201" t="s">
        <v>212</v>
      </c>
      <c r="I201" t="s">
        <v>18</v>
      </c>
      <c r="J201" t="s">
        <v>208</v>
      </c>
      <c r="K201" t="s">
        <v>209</v>
      </c>
      <c r="L201" t="s">
        <v>589</v>
      </c>
    </row>
    <row r="202" spans="1:12">
      <c r="A202" t="s">
        <v>590</v>
      </c>
      <c r="B202" s="5">
        <v>45961</v>
      </c>
      <c r="C202" t="s">
        <v>92</v>
      </c>
      <c r="D202">
        <v>2</v>
      </c>
      <c r="E202" s="3">
        <v>46.87</v>
      </c>
      <c r="F202" s="4">
        <v>0</v>
      </c>
      <c r="G202" s="3">
        <v>4.99</v>
      </c>
      <c r="H202" t="s">
        <v>207</v>
      </c>
      <c r="I202" t="s">
        <v>224</v>
      </c>
      <c r="J202" t="s">
        <v>208</v>
      </c>
      <c r="K202" t="s">
        <v>209</v>
      </c>
      <c r="L202" t="s">
        <v>492</v>
      </c>
    </row>
    <row r="203" spans="1:12">
      <c r="A203" t="s">
        <v>591</v>
      </c>
      <c r="B203" s="5">
        <v>45961</v>
      </c>
      <c r="C203" t="s">
        <v>172</v>
      </c>
      <c r="D203">
        <v>2</v>
      </c>
      <c r="E203" s="3">
        <v>80.63</v>
      </c>
      <c r="F203" s="4">
        <v>0</v>
      </c>
      <c r="G203" s="3">
        <v>0</v>
      </c>
      <c r="H203" t="s">
        <v>207</v>
      </c>
      <c r="I203" t="s">
        <v>12</v>
      </c>
      <c r="J203" t="s">
        <v>208</v>
      </c>
      <c r="K203" t="s">
        <v>209</v>
      </c>
      <c r="L203" t="s">
        <v>559</v>
      </c>
    </row>
    <row r="204" spans="1:12">
      <c r="A204" t="s">
        <v>592</v>
      </c>
      <c r="B204" s="5">
        <v>45961</v>
      </c>
      <c r="C204" t="s">
        <v>122</v>
      </c>
      <c r="D204">
        <v>3</v>
      </c>
      <c r="E204" s="3">
        <v>29.71</v>
      </c>
      <c r="F204" s="4">
        <v>0</v>
      </c>
      <c r="G204" s="3">
        <v>6.99</v>
      </c>
      <c r="H204" t="s">
        <v>212</v>
      </c>
      <c r="I204" t="s">
        <v>224</v>
      </c>
      <c r="J204" t="s">
        <v>213</v>
      </c>
      <c r="K204" t="s">
        <v>209</v>
      </c>
      <c r="L204" t="s">
        <v>593</v>
      </c>
    </row>
    <row r="205" spans="1:12">
      <c r="A205" t="s">
        <v>594</v>
      </c>
      <c r="B205" s="5">
        <v>45961</v>
      </c>
      <c r="C205" t="s">
        <v>118</v>
      </c>
      <c r="D205">
        <v>1</v>
      </c>
      <c r="E205" s="3">
        <v>41.81</v>
      </c>
      <c r="F205" s="4">
        <v>0.1</v>
      </c>
      <c r="G205" s="3">
        <v>0</v>
      </c>
      <c r="H205" t="s">
        <v>212</v>
      </c>
      <c r="I205" t="s">
        <v>18</v>
      </c>
      <c r="J205" t="s">
        <v>208</v>
      </c>
      <c r="K205" t="s">
        <v>209</v>
      </c>
      <c r="L205" t="s">
        <v>595</v>
      </c>
    </row>
    <row r="206" spans="1:12">
      <c r="A206" t="s">
        <v>596</v>
      </c>
      <c r="B206" s="5">
        <v>45961</v>
      </c>
      <c r="C206" t="s">
        <v>71</v>
      </c>
      <c r="D206">
        <v>1</v>
      </c>
      <c r="E206" s="3">
        <v>11.23</v>
      </c>
      <c r="F206" s="4">
        <v>0</v>
      </c>
      <c r="G206" s="3">
        <v>9.99</v>
      </c>
      <c r="H206" t="s">
        <v>216</v>
      </c>
      <c r="I206" t="s">
        <v>224</v>
      </c>
      <c r="J206" t="s">
        <v>208</v>
      </c>
      <c r="K206" t="s">
        <v>209</v>
      </c>
      <c r="L206" t="s">
        <v>597</v>
      </c>
    </row>
    <row r="207" spans="1:12">
      <c r="A207" t="s">
        <v>598</v>
      </c>
      <c r="B207" s="5">
        <v>45961</v>
      </c>
      <c r="C207" t="s">
        <v>180</v>
      </c>
      <c r="D207">
        <v>5</v>
      </c>
      <c r="E207" s="3">
        <v>60.42</v>
      </c>
      <c r="F207" s="4">
        <v>0</v>
      </c>
      <c r="G207" s="3">
        <v>6.99</v>
      </c>
      <c r="H207" t="s">
        <v>212</v>
      </c>
      <c r="I207" t="s">
        <v>54</v>
      </c>
      <c r="J207" t="s">
        <v>217</v>
      </c>
      <c r="K207" t="s">
        <v>209</v>
      </c>
      <c r="L207" t="s">
        <v>445</v>
      </c>
    </row>
    <row r="208" spans="1:12">
      <c r="A208" t="s">
        <v>599</v>
      </c>
      <c r="B208" s="5">
        <v>45961</v>
      </c>
      <c r="C208" t="s">
        <v>146</v>
      </c>
      <c r="D208">
        <v>1</v>
      </c>
      <c r="E208" s="3">
        <v>30.05</v>
      </c>
      <c r="F208" s="4">
        <v>0.1</v>
      </c>
      <c r="G208" s="3">
        <v>6.99</v>
      </c>
      <c r="H208" t="s">
        <v>216</v>
      </c>
      <c r="I208" t="s">
        <v>37</v>
      </c>
      <c r="J208" t="s">
        <v>217</v>
      </c>
      <c r="K208" t="s">
        <v>304</v>
      </c>
      <c r="L208" t="s">
        <v>600</v>
      </c>
    </row>
    <row r="209" spans="1:12">
      <c r="A209" t="s">
        <v>601</v>
      </c>
      <c r="B209" s="5">
        <v>45962</v>
      </c>
      <c r="C209" t="s">
        <v>140</v>
      </c>
      <c r="D209">
        <v>1</v>
      </c>
      <c r="E209" s="3">
        <v>25.18</v>
      </c>
      <c r="F209" s="4">
        <v>0.05</v>
      </c>
      <c r="G209" s="3">
        <v>6.99</v>
      </c>
      <c r="H209" t="s">
        <v>212</v>
      </c>
      <c r="I209" t="s">
        <v>12</v>
      </c>
      <c r="J209" t="s">
        <v>217</v>
      </c>
      <c r="K209" t="s">
        <v>209</v>
      </c>
      <c r="L209" t="s">
        <v>602</v>
      </c>
    </row>
    <row r="210" spans="1:12">
      <c r="A210" t="s">
        <v>603</v>
      </c>
      <c r="B210" s="5">
        <v>45962</v>
      </c>
      <c r="C210" t="s">
        <v>110</v>
      </c>
      <c r="D210">
        <v>1</v>
      </c>
      <c r="E210" s="3">
        <v>32.130000000000003</v>
      </c>
      <c r="F210" s="4">
        <v>0</v>
      </c>
      <c r="G210" s="3">
        <v>4.99</v>
      </c>
      <c r="H210" t="s">
        <v>207</v>
      </c>
      <c r="I210" t="s">
        <v>12</v>
      </c>
      <c r="J210" t="s">
        <v>213</v>
      </c>
      <c r="K210" t="s">
        <v>304</v>
      </c>
      <c r="L210" t="s">
        <v>604</v>
      </c>
    </row>
    <row r="211" spans="1:12">
      <c r="A211" t="s">
        <v>605</v>
      </c>
      <c r="B211" s="5">
        <v>45962</v>
      </c>
      <c r="C211" t="s">
        <v>156</v>
      </c>
      <c r="D211">
        <v>4</v>
      </c>
      <c r="E211" s="3">
        <v>24.86</v>
      </c>
      <c r="F211" s="4">
        <v>0.05</v>
      </c>
      <c r="G211" s="3">
        <v>6.99</v>
      </c>
      <c r="H211" t="s">
        <v>216</v>
      </c>
      <c r="I211" t="s">
        <v>224</v>
      </c>
      <c r="J211" t="s">
        <v>208</v>
      </c>
      <c r="K211" t="s">
        <v>209</v>
      </c>
      <c r="L211" t="s">
        <v>319</v>
      </c>
    </row>
    <row r="212" spans="1:12">
      <c r="A212" t="s">
        <v>606</v>
      </c>
      <c r="B212" s="5">
        <v>45962</v>
      </c>
      <c r="C212" t="s">
        <v>130</v>
      </c>
      <c r="D212">
        <v>1</v>
      </c>
      <c r="E212" s="3">
        <v>10.18</v>
      </c>
      <c r="F212" s="4">
        <v>0.05</v>
      </c>
      <c r="G212" s="3">
        <v>0</v>
      </c>
      <c r="H212" t="s">
        <v>216</v>
      </c>
      <c r="I212" t="s">
        <v>54</v>
      </c>
      <c r="J212" t="s">
        <v>217</v>
      </c>
      <c r="K212" t="s">
        <v>209</v>
      </c>
      <c r="L212" t="s">
        <v>607</v>
      </c>
    </row>
    <row r="213" spans="1:12">
      <c r="A213" t="s">
        <v>608</v>
      </c>
      <c r="B213" s="5">
        <v>45962</v>
      </c>
      <c r="C213" t="s">
        <v>120</v>
      </c>
      <c r="D213">
        <v>2</v>
      </c>
      <c r="E213" s="3">
        <v>33.65</v>
      </c>
      <c r="F213" s="4">
        <v>0.05</v>
      </c>
      <c r="G213" s="3">
        <v>0</v>
      </c>
      <c r="H213" t="s">
        <v>207</v>
      </c>
      <c r="I213" t="s">
        <v>54</v>
      </c>
      <c r="J213" t="s">
        <v>217</v>
      </c>
      <c r="K213" t="s">
        <v>209</v>
      </c>
      <c r="L213" t="s">
        <v>360</v>
      </c>
    </row>
    <row r="214" spans="1:12">
      <c r="A214" t="s">
        <v>609</v>
      </c>
      <c r="B214" s="5">
        <v>45962</v>
      </c>
      <c r="C214" t="s">
        <v>81</v>
      </c>
      <c r="D214">
        <v>2</v>
      </c>
      <c r="E214" s="3">
        <v>30.29</v>
      </c>
      <c r="F214" s="4">
        <v>0.05</v>
      </c>
      <c r="G214" s="3">
        <v>4.99</v>
      </c>
      <c r="H214" t="s">
        <v>212</v>
      </c>
      <c r="I214" t="s">
        <v>224</v>
      </c>
      <c r="J214" t="s">
        <v>217</v>
      </c>
      <c r="K214" t="s">
        <v>209</v>
      </c>
      <c r="L214" t="s">
        <v>453</v>
      </c>
    </row>
    <row r="215" spans="1:12">
      <c r="A215" t="s">
        <v>610</v>
      </c>
      <c r="B215" s="5">
        <v>45962</v>
      </c>
      <c r="C215" t="s">
        <v>160</v>
      </c>
      <c r="D215">
        <v>2</v>
      </c>
      <c r="E215" s="3">
        <v>36.47</v>
      </c>
      <c r="F215" s="4">
        <v>0</v>
      </c>
      <c r="G215" s="3">
        <v>0</v>
      </c>
      <c r="H215" t="s">
        <v>207</v>
      </c>
      <c r="I215" t="s">
        <v>12</v>
      </c>
      <c r="J215" t="s">
        <v>213</v>
      </c>
      <c r="K215" t="s">
        <v>209</v>
      </c>
      <c r="L215" t="s">
        <v>611</v>
      </c>
    </row>
    <row r="216" spans="1:12">
      <c r="A216" t="s">
        <v>612</v>
      </c>
      <c r="B216" s="5">
        <v>45963</v>
      </c>
      <c r="C216" t="s">
        <v>108</v>
      </c>
      <c r="D216">
        <v>1</v>
      </c>
      <c r="E216" s="3">
        <v>23.94</v>
      </c>
      <c r="F216" s="4">
        <v>0.05</v>
      </c>
      <c r="G216" s="3">
        <v>9.99</v>
      </c>
      <c r="H216" t="s">
        <v>212</v>
      </c>
      <c r="I216" t="s">
        <v>54</v>
      </c>
      <c r="J216" t="s">
        <v>217</v>
      </c>
      <c r="K216" t="s">
        <v>209</v>
      </c>
      <c r="L216" t="s">
        <v>613</v>
      </c>
    </row>
    <row r="217" spans="1:12">
      <c r="A217" t="s">
        <v>614</v>
      </c>
      <c r="B217" s="5">
        <v>45963</v>
      </c>
      <c r="C217" t="s">
        <v>158</v>
      </c>
      <c r="D217">
        <v>5</v>
      </c>
      <c r="E217" s="3">
        <v>44.59</v>
      </c>
      <c r="F217" s="4">
        <v>0</v>
      </c>
      <c r="G217" s="3">
        <v>0</v>
      </c>
      <c r="H217" t="s">
        <v>216</v>
      </c>
      <c r="I217" t="s">
        <v>54</v>
      </c>
      <c r="J217" t="s">
        <v>217</v>
      </c>
      <c r="K217" t="s">
        <v>209</v>
      </c>
      <c r="L217" t="s">
        <v>615</v>
      </c>
    </row>
    <row r="218" spans="1:12">
      <c r="A218" t="s">
        <v>616</v>
      </c>
      <c r="B218" s="5">
        <v>45963</v>
      </c>
      <c r="C218" t="s">
        <v>92</v>
      </c>
      <c r="D218">
        <v>6</v>
      </c>
      <c r="E218" s="3">
        <v>46.87</v>
      </c>
      <c r="F218" s="4">
        <v>0</v>
      </c>
      <c r="G218" s="3">
        <v>9.99</v>
      </c>
      <c r="H218" t="s">
        <v>216</v>
      </c>
      <c r="I218" t="s">
        <v>37</v>
      </c>
      <c r="J218" t="s">
        <v>213</v>
      </c>
      <c r="K218" t="s">
        <v>209</v>
      </c>
      <c r="L218" t="s">
        <v>383</v>
      </c>
    </row>
    <row r="219" spans="1:12">
      <c r="A219" t="s">
        <v>617</v>
      </c>
      <c r="B219" s="5">
        <v>45963</v>
      </c>
      <c r="C219" t="s">
        <v>114</v>
      </c>
      <c r="D219">
        <v>3</v>
      </c>
      <c r="E219" s="3">
        <v>87.66</v>
      </c>
      <c r="F219" s="4">
        <v>0</v>
      </c>
      <c r="G219" s="3">
        <v>4.99</v>
      </c>
      <c r="H219" t="s">
        <v>212</v>
      </c>
      <c r="I219" t="s">
        <v>12</v>
      </c>
      <c r="J219" t="s">
        <v>213</v>
      </c>
      <c r="K219" t="s">
        <v>209</v>
      </c>
      <c r="L219" t="s">
        <v>618</v>
      </c>
    </row>
    <row r="220" spans="1:12">
      <c r="A220" t="s">
        <v>619</v>
      </c>
      <c r="B220" s="5">
        <v>45963</v>
      </c>
      <c r="C220" t="s">
        <v>73</v>
      </c>
      <c r="D220">
        <v>4</v>
      </c>
      <c r="E220" s="3">
        <v>23.84</v>
      </c>
      <c r="F220" s="4">
        <v>0.1</v>
      </c>
      <c r="G220" s="3">
        <v>6.99</v>
      </c>
      <c r="H220" t="s">
        <v>212</v>
      </c>
      <c r="I220" t="s">
        <v>18</v>
      </c>
      <c r="J220" t="s">
        <v>213</v>
      </c>
      <c r="K220" t="s">
        <v>209</v>
      </c>
      <c r="L220" t="s">
        <v>620</v>
      </c>
    </row>
    <row r="221" spans="1:12">
      <c r="A221" t="s">
        <v>621</v>
      </c>
      <c r="B221" s="5">
        <v>45963</v>
      </c>
      <c r="C221" t="s">
        <v>120</v>
      </c>
      <c r="D221">
        <v>6</v>
      </c>
      <c r="E221" s="3">
        <v>33.65</v>
      </c>
      <c r="F221" s="4">
        <v>0.1</v>
      </c>
      <c r="G221" s="3">
        <v>6.99</v>
      </c>
      <c r="H221" t="s">
        <v>212</v>
      </c>
      <c r="I221" t="s">
        <v>224</v>
      </c>
      <c r="J221" t="s">
        <v>213</v>
      </c>
      <c r="K221" t="s">
        <v>209</v>
      </c>
      <c r="L221" t="s">
        <v>431</v>
      </c>
    </row>
    <row r="222" spans="1:12">
      <c r="A222" t="s">
        <v>622</v>
      </c>
      <c r="B222" s="5">
        <v>45963</v>
      </c>
      <c r="C222" t="s">
        <v>79</v>
      </c>
      <c r="D222">
        <v>4</v>
      </c>
      <c r="E222" s="3">
        <v>12.76</v>
      </c>
      <c r="F222" s="4">
        <v>0.1</v>
      </c>
      <c r="G222" s="3">
        <v>6.99</v>
      </c>
      <c r="H222" t="s">
        <v>207</v>
      </c>
      <c r="I222" t="s">
        <v>54</v>
      </c>
      <c r="J222" t="s">
        <v>213</v>
      </c>
      <c r="K222" t="s">
        <v>209</v>
      </c>
      <c r="L222" t="s">
        <v>373</v>
      </c>
    </row>
    <row r="223" spans="1:12">
      <c r="A223" t="s">
        <v>623</v>
      </c>
      <c r="B223" s="5">
        <v>45963</v>
      </c>
      <c r="C223" t="s">
        <v>140</v>
      </c>
      <c r="D223">
        <v>1</v>
      </c>
      <c r="E223" s="3">
        <v>25.18</v>
      </c>
      <c r="F223" s="4">
        <v>0.2</v>
      </c>
      <c r="G223" s="3">
        <v>0</v>
      </c>
      <c r="H223" t="s">
        <v>207</v>
      </c>
      <c r="I223" t="s">
        <v>224</v>
      </c>
      <c r="J223" t="s">
        <v>208</v>
      </c>
      <c r="K223" t="s">
        <v>209</v>
      </c>
      <c r="L223" t="s">
        <v>624</v>
      </c>
    </row>
    <row r="224" spans="1:12">
      <c r="A224" t="s">
        <v>625</v>
      </c>
      <c r="B224" s="5">
        <v>45964</v>
      </c>
      <c r="C224" t="s">
        <v>168</v>
      </c>
      <c r="D224">
        <v>2</v>
      </c>
      <c r="E224" s="3">
        <v>50.46</v>
      </c>
      <c r="F224" s="4">
        <v>0</v>
      </c>
      <c r="G224" s="3">
        <v>4.99</v>
      </c>
      <c r="H224" t="s">
        <v>207</v>
      </c>
      <c r="I224" t="s">
        <v>224</v>
      </c>
      <c r="J224" t="s">
        <v>208</v>
      </c>
      <c r="K224" t="s">
        <v>304</v>
      </c>
      <c r="L224" t="s">
        <v>626</v>
      </c>
    </row>
    <row r="225" spans="1:12">
      <c r="A225" t="s">
        <v>627</v>
      </c>
      <c r="B225" s="5">
        <v>45964</v>
      </c>
      <c r="C225" t="s">
        <v>180</v>
      </c>
      <c r="D225">
        <v>1</v>
      </c>
      <c r="E225" s="3">
        <v>60.42</v>
      </c>
      <c r="F225" s="4">
        <v>0</v>
      </c>
      <c r="G225" s="3">
        <v>4.99</v>
      </c>
      <c r="H225" t="s">
        <v>212</v>
      </c>
      <c r="I225" t="s">
        <v>37</v>
      </c>
      <c r="J225" t="s">
        <v>213</v>
      </c>
      <c r="K225" t="s">
        <v>209</v>
      </c>
      <c r="L225" t="s">
        <v>628</v>
      </c>
    </row>
    <row r="226" spans="1:12">
      <c r="A226" t="s">
        <v>629</v>
      </c>
      <c r="B226" s="5">
        <v>45964</v>
      </c>
      <c r="C226" t="s">
        <v>106</v>
      </c>
      <c r="D226">
        <v>2</v>
      </c>
      <c r="E226" s="3">
        <v>85.27</v>
      </c>
      <c r="F226" s="4">
        <v>0</v>
      </c>
      <c r="G226" s="3">
        <v>6.99</v>
      </c>
      <c r="H226" t="s">
        <v>212</v>
      </c>
      <c r="I226" t="s">
        <v>37</v>
      </c>
      <c r="J226" t="s">
        <v>217</v>
      </c>
      <c r="K226" t="s">
        <v>209</v>
      </c>
      <c r="L226" t="s">
        <v>630</v>
      </c>
    </row>
    <row r="227" spans="1:12">
      <c r="A227" t="s">
        <v>631</v>
      </c>
      <c r="B227" s="5">
        <v>45964</v>
      </c>
      <c r="C227" t="s">
        <v>162</v>
      </c>
      <c r="D227">
        <v>1</v>
      </c>
      <c r="E227" s="3">
        <v>12.2</v>
      </c>
      <c r="F227" s="4">
        <v>0</v>
      </c>
      <c r="G227" s="3">
        <v>4.99</v>
      </c>
      <c r="H227" t="s">
        <v>216</v>
      </c>
      <c r="I227" t="s">
        <v>12</v>
      </c>
      <c r="J227" t="s">
        <v>208</v>
      </c>
      <c r="K227" t="s">
        <v>209</v>
      </c>
      <c r="L227" t="s">
        <v>467</v>
      </c>
    </row>
    <row r="228" spans="1:12">
      <c r="A228" t="s">
        <v>632</v>
      </c>
      <c r="B228" s="5">
        <v>45964</v>
      </c>
      <c r="C228" t="s">
        <v>83</v>
      </c>
      <c r="D228">
        <v>3</v>
      </c>
      <c r="E228" s="3">
        <v>79.31</v>
      </c>
      <c r="F228" s="4">
        <v>0</v>
      </c>
      <c r="G228" s="3">
        <v>0</v>
      </c>
      <c r="H228" t="s">
        <v>207</v>
      </c>
      <c r="I228" t="s">
        <v>12</v>
      </c>
      <c r="J228" t="s">
        <v>208</v>
      </c>
      <c r="K228" t="s">
        <v>209</v>
      </c>
      <c r="L228" t="s">
        <v>633</v>
      </c>
    </row>
    <row r="229" spans="1:12">
      <c r="A229" t="s">
        <v>634</v>
      </c>
      <c r="B229" s="5">
        <v>45964</v>
      </c>
      <c r="C229" t="s">
        <v>140</v>
      </c>
      <c r="D229">
        <v>2</v>
      </c>
      <c r="E229" s="3">
        <v>25.18</v>
      </c>
      <c r="F229" s="4">
        <v>0.05</v>
      </c>
      <c r="G229" s="3">
        <v>0</v>
      </c>
      <c r="H229" t="s">
        <v>212</v>
      </c>
      <c r="I229" t="s">
        <v>18</v>
      </c>
      <c r="J229" t="s">
        <v>208</v>
      </c>
      <c r="K229" t="s">
        <v>209</v>
      </c>
      <c r="L229" t="s">
        <v>635</v>
      </c>
    </row>
    <row r="230" spans="1:12">
      <c r="A230" t="s">
        <v>636</v>
      </c>
      <c r="B230" s="5">
        <v>45964</v>
      </c>
      <c r="C230" t="s">
        <v>83</v>
      </c>
      <c r="D230">
        <v>4</v>
      </c>
      <c r="E230" s="3">
        <v>79.31</v>
      </c>
      <c r="F230" s="4">
        <v>0</v>
      </c>
      <c r="G230" s="3">
        <v>0</v>
      </c>
      <c r="H230" t="s">
        <v>207</v>
      </c>
      <c r="I230" t="s">
        <v>18</v>
      </c>
      <c r="J230" t="s">
        <v>208</v>
      </c>
      <c r="K230" t="s">
        <v>209</v>
      </c>
      <c r="L230" t="s">
        <v>637</v>
      </c>
    </row>
    <row r="231" spans="1:12">
      <c r="A231" t="s">
        <v>638</v>
      </c>
      <c r="B231" s="5">
        <v>45964</v>
      </c>
      <c r="C231" t="s">
        <v>116</v>
      </c>
      <c r="D231">
        <v>1</v>
      </c>
      <c r="E231" s="3">
        <v>30.89</v>
      </c>
      <c r="F231" s="4">
        <v>0</v>
      </c>
      <c r="G231" s="3">
        <v>0</v>
      </c>
      <c r="H231" t="s">
        <v>216</v>
      </c>
      <c r="I231" t="s">
        <v>54</v>
      </c>
      <c r="J231" t="s">
        <v>208</v>
      </c>
      <c r="K231" t="s">
        <v>209</v>
      </c>
      <c r="L231" t="s">
        <v>639</v>
      </c>
    </row>
    <row r="232" spans="1:12">
      <c r="A232" t="s">
        <v>640</v>
      </c>
      <c r="B232" s="5">
        <v>45964</v>
      </c>
      <c r="C232" t="s">
        <v>69</v>
      </c>
      <c r="D232">
        <v>1</v>
      </c>
      <c r="E232" s="3">
        <v>73.180000000000007</v>
      </c>
      <c r="F232" s="4">
        <v>0</v>
      </c>
      <c r="G232" s="3">
        <v>4.99</v>
      </c>
      <c r="H232" t="s">
        <v>216</v>
      </c>
      <c r="I232" t="s">
        <v>18</v>
      </c>
      <c r="J232" t="s">
        <v>213</v>
      </c>
      <c r="K232" t="s">
        <v>209</v>
      </c>
      <c r="L232" t="s">
        <v>597</v>
      </c>
    </row>
    <row r="233" spans="1:12">
      <c r="A233" t="s">
        <v>641</v>
      </c>
      <c r="B233" s="5">
        <v>45964</v>
      </c>
      <c r="C233" t="s">
        <v>102</v>
      </c>
      <c r="D233">
        <v>2</v>
      </c>
      <c r="E233" s="3">
        <v>18.5</v>
      </c>
      <c r="F233" s="4">
        <v>0</v>
      </c>
      <c r="G233" s="3">
        <v>0</v>
      </c>
      <c r="H233" t="s">
        <v>216</v>
      </c>
      <c r="I233" t="s">
        <v>12</v>
      </c>
      <c r="J233" t="s">
        <v>208</v>
      </c>
      <c r="K233" t="s">
        <v>209</v>
      </c>
      <c r="L233" t="s">
        <v>642</v>
      </c>
    </row>
    <row r="234" spans="1:12">
      <c r="A234" t="s">
        <v>643</v>
      </c>
      <c r="B234" s="5">
        <v>45964</v>
      </c>
      <c r="C234" t="s">
        <v>120</v>
      </c>
      <c r="D234">
        <v>3</v>
      </c>
      <c r="E234" s="3">
        <v>33.65</v>
      </c>
      <c r="F234" s="4">
        <v>0.05</v>
      </c>
      <c r="G234" s="3">
        <v>0</v>
      </c>
      <c r="H234" t="s">
        <v>207</v>
      </c>
      <c r="I234" t="s">
        <v>54</v>
      </c>
      <c r="J234" t="s">
        <v>213</v>
      </c>
      <c r="K234" t="s">
        <v>209</v>
      </c>
      <c r="L234" t="s">
        <v>358</v>
      </c>
    </row>
    <row r="235" spans="1:12">
      <c r="A235" t="s">
        <v>644</v>
      </c>
      <c r="B235" s="5">
        <v>45965</v>
      </c>
      <c r="C235" t="s">
        <v>118</v>
      </c>
      <c r="D235">
        <v>2</v>
      </c>
      <c r="E235" s="3">
        <v>41.81</v>
      </c>
      <c r="F235" s="4">
        <v>0.05</v>
      </c>
      <c r="G235" s="3">
        <v>0</v>
      </c>
      <c r="H235" t="s">
        <v>207</v>
      </c>
      <c r="I235" t="s">
        <v>37</v>
      </c>
      <c r="J235" t="s">
        <v>217</v>
      </c>
      <c r="K235" t="s">
        <v>209</v>
      </c>
      <c r="L235" t="s">
        <v>645</v>
      </c>
    </row>
    <row r="236" spans="1:12">
      <c r="A236" t="s">
        <v>646</v>
      </c>
      <c r="B236" s="5">
        <v>45965</v>
      </c>
      <c r="C236" t="s">
        <v>69</v>
      </c>
      <c r="D236">
        <v>2</v>
      </c>
      <c r="E236" s="3">
        <v>73.180000000000007</v>
      </c>
      <c r="F236" s="4">
        <v>0.15</v>
      </c>
      <c r="G236" s="3">
        <v>0</v>
      </c>
      <c r="H236" t="s">
        <v>216</v>
      </c>
      <c r="I236" t="s">
        <v>37</v>
      </c>
      <c r="J236" t="s">
        <v>217</v>
      </c>
      <c r="K236" t="s">
        <v>209</v>
      </c>
      <c r="L236" t="s">
        <v>647</v>
      </c>
    </row>
    <row r="237" spans="1:12">
      <c r="A237" t="s">
        <v>648</v>
      </c>
      <c r="B237" s="5">
        <v>45965</v>
      </c>
      <c r="C237" t="s">
        <v>162</v>
      </c>
      <c r="D237">
        <v>1</v>
      </c>
      <c r="E237" s="3">
        <v>12.2</v>
      </c>
      <c r="F237" s="4">
        <v>0.05</v>
      </c>
      <c r="G237" s="3">
        <v>0</v>
      </c>
      <c r="H237" t="s">
        <v>216</v>
      </c>
      <c r="I237" t="s">
        <v>224</v>
      </c>
      <c r="J237" t="s">
        <v>217</v>
      </c>
      <c r="K237" t="s">
        <v>209</v>
      </c>
      <c r="L237" t="s">
        <v>649</v>
      </c>
    </row>
    <row r="238" spans="1:12">
      <c r="A238" t="s">
        <v>650</v>
      </c>
      <c r="B238" s="5">
        <v>45965</v>
      </c>
      <c r="C238" t="s">
        <v>166</v>
      </c>
      <c r="D238">
        <v>2</v>
      </c>
      <c r="E238" s="3">
        <v>39.19</v>
      </c>
      <c r="F238" s="4">
        <v>0</v>
      </c>
      <c r="G238" s="3">
        <v>0</v>
      </c>
      <c r="H238" t="s">
        <v>207</v>
      </c>
      <c r="I238" t="s">
        <v>54</v>
      </c>
      <c r="J238" t="s">
        <v>208</v>
      </c>
      <c r="K238" t="s">
        <v>209</v>
      </c>
      <c r="L238" t="s">
        <v>651</v>
      </c>
    </row>
    <row r="239" spans="1:12">
      <c r="A239" t="s">
        <v>652</v>
      </c>
      <c r="B239" s="5">
        <v>45965</v>
      </c>
      <c r="C239" t="s">
        <v>184</v>
      </c>
      <c r="D239">
        <v>1</v>
      </c>
      <c r="E239" s="3">
        <v>31.55</v>
      </c>
      <c r="F239" s="4">
        <v>0.1</v>
      </c>
      <c r="G239" s="3">
        <v>0</v>
      </c>
      <c r="H239" t="s">
        <v>207</v>
      </c>
      <c r="I239" t="s">
        <v>54</v>
      </c>
      <c r="J239" t="s">
        <v>217</v>
      </c>
      <c r="K239" t="s">
        <v>209</v>
      </c>
      <c r="L239" t="s">
        <v>335</v>
      </c>
    </row>
    <row r="240" spans="1:12">
      <c r="A240" t="s">
        <v>653</v>
      </c>
      <c r="B240" s="5">
        <v>45965</v>
      </c>
      <c r="C240" t="s">
        <v>186</v>
      </c>
      <c r="D240">
        <v>2</v>
      </c>
      <c r="E240" s="3">
        <v>54.93</v>
      </c>
      <c r="F240" s="4">
        <v>0.1</v>
      </c>
      <c r="G240" s="3">
        <v>9.99</v>
      </c>
      <c r="H240" t="s">
        <v>212</v>
      </c>
      <c r="I240" t="s">
        <v>37</v>
      </c>
      <c r="J240" t="s">
        <v>208</v>
      </c>
      <c r="K240" t="s">
        <v>209</v>
      </c>
      <c r="L240" t="s">
        <v>654</v>
      </c>
    </row>
    <row r="241" spans="1:12">
      <c r="A241" t="s">
        <v>655</v>
      </c>
      <c r="B241" s="5">
        <v>45966</v>
      </c>
      <c r="C241" t="s">
        <v>81</v>
      </c>
      <c r="D241">
        <v>1</v>
      </c>
      <c r="E241" s="3">
        <v>30.29</v>
      </c>
      <c r="F241" s="4">
        <v>0</v>
      </c>
      <c r="G241" s="3">
        <v>4.99</v>
      </c>
      <c r="H241" t="s">
        <v>216</v>
      </c>
      <c r="I241" t="s">
        <v>12</v>
      </c>
      <c r="J241" t="s">
        <v>208</v>
      </c>
      <c r="K241" t="s">
        <v>209</v>
      </c>
      <c r="L241" t="s">
        <v>656</v>
      </c>
    </row>
    <row r="242" spans="1:12">
      <c r="A242" t="s">
        <v>657</v>
      </c>
      <c r="B242" s="5">
        <v>45966</v>
      </c>
      <c r="C242" t="s">
        <v>98</v>
      </c>
      <c r="D242">
        <v>1</v>
      </c>
      <c r="E242" s="3">
        <v>17.66</v>
      </c>
      <c r="F242" s="4">
        <v>0.05</v>
      </c>
      <c r="G242" s="3">
        <v>0</v>
      </c>
      <c r="H242" t="s">
        <v>207</v>
      </c>
      <c r="I242" t="s">
        <v>224</v>
      </c>
      <c r="J242" t="s">
        <v>213</v>
      </c>
      <c r="K242" t="s">
        <v>209</v>
      </c>
      <c r="L242" t="s">
        <v>231</v>
      </c>
    </row>
    <row r="243" spans="1:12">
      <c r="A243" t="s">
        <v>658</v>
      </c>
      <c r="B243" s="5">
        <v>45966</v>
      </c>
      <c r="C243" t="s">
        <v>83</v>
      </c>
      <c r="D243">
        <v>1</v>
      </c>
      <c r="E243" s="3">
        <v>79.31</v>
      </c>
      <c r="F243" s="4">
        <v>0.1</v>
      </c>
      <c r="G243" s="3">
        <v>6.99</v>
      </c>
      <c r="H243" t="s">
        <v>216</v>
      </c>
      <c r="I243" t="s">
        <v>54</v>
      </c>
      <c r="J243" t="s">
        <v>208</v>
      </c>
      <c r="K243" t="s">
        <v>209</v>
      </c>
      <c r="L243" t="s">
        <v>659</v>
      </c>
    </row>
    <row r="244" spans="1:12">
      <c r="A244" t="s">
        <v>660</v>
      </c>
      <c r="B244" s="5">
        <v>45966</v>
      </c>
      <c r="C244" t="s">
        <v>176</v>
      </c>
      <c r="D244">
        <v>1</v>
      </c>
      <c r="E244" s="3">
        <v>11.86</v>
      </c>
      <c r="F244" s="4">
        <v>0</v>
      </c>
      <c r="G244" s="3">
        <v>4.99</v>
      </c>
      <c r="H244" t="s">
        <v>216</v>
      </c>
      <c r="I244" t="s">
        <v>12</v>
      </c>
      <c r="J244" t="s">
        <v>208</v>
      </c>
      <c r="K244" t="s">
        <v>209</v>
      </c>
      <c r="L244" t="s">
        <v>661</v>
      </c>
    </row>
    <row r="245" spans="1:12">
      <c r="A245" t="s">
        <v>662</v>
      </c>
      <c r="B245" s="5">
        <v>45966</v>
      </c>
      <c r="C245" t="s">
        <v>174</v>
      </c>
      <c r="D245">
        <v>5</v>
      </c>
      <c r="E245" s="3">
        <v>72.45</v>
      </c>
      <c r="F245" s="4">
        <v>0.1</v>
      </c>
      <c r="G245" s="3">
        <v>0</v>
      </c>
      <c r="H245" t="s">
        <v>212</v>
      </c>
      <c r="I245" t="s">
        <v>54</v>
      </c>
      <c r="J245" t="s">
        <v>208</v>
      </c>
      <c r="K245" t="s">
        <v>209</v>
      </c>
      <c r="L245" t="s">
        <v>358</v>
      </c>
    </row>
    <row r="246" spans="1:12">
      <c r="A246" t="s">
        <v>663</v>
      </c>
      <c r="B246" s="5">
        <v>45966</v>
      </c>
      <c r="C246" t="s">
        <v>168</v>
      </c>
      <c r="D246">
        <v>3</v>
      </c>
      <c r="E246" s="3">
        <v>50.46</v>
      </c>
      <c r="F246" s="4">
        <v>0</v>
      </c>
      <c r="G246" s="3">
        <v>0</v>
      </c>
      <c r="H246" t="s">
        <v>207</v>
      </c>
      <c r="I246" t="s">
        <v>37</v>
      </c>
      <c r="J246" t="s">
        <v>213</v>
      </c>
      <c r="K246" t="s">
        <v>209</v>
      </c>
      <c r="L246" t="s">
        <v>664</v>
      </c>
    </row>
    <row r="247" spans="1:12">
      <c r="A247" t="s">
        <v>665</v>
      </c>
      <c r="B247" s="5">
        <v>45966</v>
      </c>
      <c r="C247" t="s">
        <v>122</v>
      </c>
      <c r="D247">
        <v>3</v>
      </c>
      <c r="E247" s="3">
        <v>29.71</v>
      </c>
      <c r="F247" s="4">
        <v>0.15</v>
      </c>
      <c r="G247" s="3">
        <v>9.99</v>
      </c>
      <c r="H247" t="s">
        <v>207</v>
      </c>
      <c r="I247" t="s">
        <v>12</v>
      </c>
      <c r="J247" t="s">
        <v>213</v>
      </c>
      <c r="K247" t="s">
        <v>209</v>
      </c>
      <c r="L247" t="s">
        <v>428</v>
      </c>
    </row>
    <row r="248" spans="1:12">
      <c r="A248" t="s">
        <v>666</v>
      </c>
      <c r="B248" s="5">
        <v>45967</v>
      </c>
      <c r="C248" t="s">
        <v>104</v>
      </c>
      <c r="D248">
        <v>1</v>
      </c>
      <c r="E248" s="3">
        <v>29.49</v>
      </c>
      <c r="F248" s="4">
        <v>0</v>
      </c>
      <c r="G248" s="3">
        <v>6.99</v>
      </c>
      <c r="H248" t="s">
        <v>212</v>
      </c>
      <c r="I248" t="s">
        <v>12</v>
      </c>
      <c r="J248" t="s">
        <v>208</v>
      </c>
      <c r="K248" t="s">
        <v>209</v>
      </c>
      <c r="L248" t="s">
        <v>225</v>
      </c>
    </row>
    <row r="249" spans="1:12">
      <c r="A249" t="s">
        <v>667</v>
      </c>
      <c r="B249" s="5">
        <v>45967</v>
      </c>
      <c r="C249" t="s">
        <v>69</v>
      </c>
      <c r="D249">
        <v>2</v>
      </c>
      <c r="E249" s="3">
        <v>73.180000000000007</v>
      </c>
      <c r="F249" s="4">
        <v>0.1</v>
      </c>
      <c r="G249" s="3">
        <v>4.99</v>
      </c>
      <c r="H249" t="s">
        <v>216</v>
      </c>
      <c r="I249" t="s">
        <v>54</v>
      </c>
      <c r="J249" t="s">
        <v>208</v>
      </c>
      <c r="K249" t="s">
        <v>209</v>
      </c>
      <c r="L249" t="s">
        <v>477</v>
      </c>
    </row>
    <row r="250" spans="1:12">
      <c r="A250" t="s">
        <v>668</v>
      </c>
      <c r="B250" s="5">
        <v>45967</v>
      </c>
      <c r="C250" t="s">
        <v>98</v>
      </c>
      <c r="D250">
        <v>1</v>
      </c>
      <c r="E250" s="3">
        <v>17.66</v>
      </c>
      <c r="F250" s="4">
        <v>0</v>
      </c>
      <c r="G250" s="3">
        <v>4.99</v>
      </c>
      <c r="H250" t="s">
        <v>207</v>
      </c>
      <c r="I250" t="s">
        <v>18</v>
      </c>
      <c r="J250" t="s">
        <v>217</v>
      </c>
      <c r="K250" t="s">
        <v>209</v>
      </c>
      <c r="L250" t="s">
        <v>669</v>
      </c>
    </row>
    <row r="251" spans="1:12">
      <c r="A251" t="s">
        <v>670</v>
      </c>
      <c r="B251" s="5">
        <v>45967</v>
      </c>
      <c r="C251" t="s">
        <v>96</v>
      </c>
      <c r="D251">
        <v>3</v>
      </c>
      <c r="E251" s="3">
        <v>26.72</v>
      </c>
      <c r="F251" s="4">
        <v>0</v>
      </c>
      <c r="G251" s="3">
        <v>9.99</v>
      </c>
      <c r="H251" t="s">
        <v>212</v>
      </c>
      <c r="I251" t="s">
        <v>12</v>
      </c>
      <c r="J251" t="s">
        <v>217</v>
      </c>
      <c r="K251" t="s">
        <v>209</v>
      </c>
      <c r="L251" t="s">
        <v>671</v>
      </c>
    </row>
    <row r="252" spans="1:12">
      <c r="A252" t="s">
        <v>672</v>
      </c>
      <c r="B252" s="5">
        <v>45967</v>
      </c>
      <c r="C252" t="s">
        <v>96</v>
      </c>
      <c r="D252">
        <v>5</v>
      </c>
      <c r="E252" s="3">
        <v>26.72</v>
      </c>
      <c r="F252" s="4">
        <v>0</v>
      </c>
      <c r="G252" s="3">
        <v>0</v>
      </c>
      <c r="H252" t="s">
        <v>216</v>
      </c>
      <c r="I252" t="s">
        <v>18</v>
      </c>
      <c r="J252" t="s">
        <v>217</v>
      </c>
      <c r="K252" t="s">
        <v>209</v>
      </c>
      <c r="L252" t="s">
        <v>673</v>
      </c>
    </row>
    <row r="253" spans="1:12">
      <c r="A253" t="s">
        <v>674</v>
      </c>
      <c r="B253" s="5">
        <v>45967</v>
      </c>
      <c r="C253" t="s">
        <v>142</v>
      </c>
      <c r="D253">
        <v>1</v>
      </c>
      <c r="E253" s="3">
        <v>100.1</v>
      </c>
      <c r="F253" s="4">
        <v>0.15</v>
      </c>
      <c r="G253" s="3">
        <v>0</v>
      </c>
      <c r="H253" t="s">
        <v>216</v>
      </c>
      <c r="I253" t="s">
        <v>224</v>
      </c>
      <c r="J253" t="s">
        <v>217</v>
      </c>
      <c r="K253" t="s">
        <v>209</v>
      </c>
      <c r="L253" t="s">
        <v>675</v>
      </c>
    </row>
    <row r="254" spans="1:12">
      <c r="A254" t="s">
        <v>676</v>
      </c>
      <c r="B254" s="5">
        <v>45967</v>
      </c>
      <c r="C254" t="s">
        <v>138</v>
      </c>
      <c r="D254">
        <v>3</v>
      </c>
      <c r="E254" s="3">
        <v>56</v>
      </c>
      <c r="F254" s="4">
        <v>0</v>
      </c>
      <c r="G254" s="3">
        <v>6.99</v>
      </c>
      <c r="H254" t="s">
        <v>207</v>
      </c>
      <c r="I254" t="s">
        <v>18</v>
      </c>
      <c r="J254" t="s">
        <v>213</v>
      </c>
      <c r="K254" t="s">
        <v>209</v>
      </c>
      <c r="L254" t="s">
        <v>677</v>
      </c>
    </row>
    <row r="255" spans="1:12">
      <c r="A255" t="s">
        <v>678</v>
      </c>
      <c r="B255" s="5">
        <v>45967</v>
      </c>
      <c r="C255" t="s">
        <v>94</v>
      </c>
      <c r="D255">
        <v>1</v>
      </c>
      <c r="E255" s="3">
        <v>74.41</v>
      </c>
      <c r="F255" s="4">
        <v>0</v>
      </c>
      <c r="G255" s="3">
        <v>0</v>
      </c>
      <c r="H255" t="s">
        <v>216</v>
      </c>
      <c r="I255" t="s">
        <v>18</v>
      </c>
      <c r="J255" t="s">
        <v>208</v>
      </c>
      <c r="K255" t="s">
        <v>209</v>
      </c>
      <c r="L255" t="s">
        <v>679</v>
      </c>
    </row>
    <row r="256" spans="1:12">
      <c r="A256" t="s">
        <v>680</v>
      </c>
      <c r="B256" s="5">
        <v>45967</v>
      </c>
      <c r="C256" t="s">
        <v>166</v>
      </c>
      <c r="D256">
        <v>1</v>
      </c>
      <c r="E256" s="3">
        <v>39.19</v>
      </c>
      <c r="F256" s="4">
        <v>0</v>
      </c>
      <c r="G256" s="3">
        <v>0</v>
      </c>
      <c r="H256" t="s">
        <v>207</v>
      </c>
      <c r="I256" t="s">
        <v>12</v>
      </c>
      <c r="J256" t="s">
        <v>217</v>
      </c>
      <c r="K256" t="s">
        <v>209</v>
      </c>
      <c r="L256" t="s">
        <v>681</v>
      </c>
    </row>
    <row r="257" spans="1:12">
      <c r="A257" t="s">
        <v>682</v>
      </c>
      <c r="B257" s="5">
        <v>45967</v>
      </c>
      <c r="C257" t="s">
        <v>152</v>
      </c>
      <c r="D257">
        <v>8</v>
      </c>
      <c r="E257" s="3">
        <v>39.21</v>
      </c>
      <c r="F257" s="4">
        <v>0</v>
      </c>
      <c r="G257" s="3">
        <v>0</v>
      </c>
      <c r="H257" t="s">
        <v>216</v>
      </c>
      <c r="I257" t="s">
        <v>18</v>
      </c>
      <c r="J257" t="s">
        <v>213</v>
      </c>
      <c r="K257" t="s">
        <v>209</v>
      </c>
      <c r="L257" t="s">
        <v>541</v>
      </c>
    </row>
    <row r="258" spans="1:12">
      <c r="A258" t="s">
        <v>683</v>
      </c>
      <c r="B258" s="5">
        <v>45968</v>
      </c>
      <c r="C258" t="s">
        <v>116</v>
      </c>
      <c r="D258">
        <v>2</v>
      </c>
      <c r="E258" s="3">
        <v>30.89</v>
      </c>
      <c r="F258" s="4">
        <v>0</v>
      </c>
      <c r="G258" s="3">
        <v>0</v>
      </c>
      <c r="H258" t="s">
        <v>216</v>
      </c>
      <c r="I258" t="s">
        <v>224</v>
      </c>
      <c r="J258" t="s">
        <v>208</v>
      </c>
      <c r="K258" t="s">
        <v>209</v>
      </c>
      <c r="L258" t="s">
        <v>535</v>
      </c>
    </row>
    <row r="259" spans="1:12">
      <c r="A259" t="s">
        <v>684</v>
      </c>
      <c r="B259" s="5">
        <v>45968</v>
      </c>
      <c r="C259" t="s">
        <v>166</v>
      </c>
      <c r="D259">
        <v>3</v>
      </c>
      <c r="E259" s="3">
        <v>39.19</v>
      </c>
      <c r="F259" s="4">
        <v>0</v>
      </c>
      <c r="G259" s="3">
        <v>0</v>
      </c>
      <c r="H259" t="s">
        <v>216</v>
      </c>
      <c r="I259" t="s">
        <v>18</v>
      </c>
      <c r="J259" t="s">
        <v>208</v>
      </c>
      <c r="K259" t="s">
        <v>209</v>
      </c>
      <c r="L259" t="s">
        <v>416</v>
      </c>
    </row>
    <row r="260" spans="1:12">
      <c r="A260" t="s">
        <v>685</v>
      </c>
      <c r="B260" s="5">
        <v>45968</v>
      </c>
      <c r="C260" t="s">
        <v>116</v>
      </c>
      <c r="D260">
        <v>1</v>
      </c>
      <c r="E260" s="3">
        <v>30.89</v>
      </c>
      <c r="F260" s="4">
        <v>0.1</v>
      </c>
      <c r="G260" s="3">
        <v>4.99</v>
      </c>
      <c r="H260" t="s">
        <v>216</v>
      </c>
      <c r="I260" t="s">
        <v>12</v>
      </c>
      <c r="J260" t="s">
        <v>208</v>
      </c>
      <c r="K260" t="s">
        <v>304</v>
      </c>
      <c r="L260" t="s">
        <v>686</v>
      </c>
    </row>
    <row r="261" spans="1:12">
      <c r="A261" t="s">
        <v>687</v>
      </c>
      <c r="B261" s="5">
        <v>45968</v>
      </c>
      <c r="C261" t="s">
        <v>81</v>
      </c>
      <c r="D261">
        <v>2</v>
      </c>
      <c r="E261" s="3">
        <v>30.29</v>
      </c>
      <c r="F261" s="4">
        <v>0.05</v>
      </c>
      <c r="G261" s="3">
        <v>9.99</v>
      </c>
      <c r="H261" t="s">
        <v>212</v>
      </c>
      <c r="I261" t="s">
        <v>18</v>
      </c>
      <c r="J261" t="s">
        <v>217</v>
      </c>
      <c r="K261" t="s">
        <v>209</v>
      </c>
      <c r="L261" t="s">
        <v>392</v>
      </c>
    </row>
    <row r="262" spans="1:12">
      <c r="A262" t="s">
        <v>688</v>
      </c>
      <c r="B262" s="5">
        <v>45968</v>
      </c>
      <c r="C262" t="s">
        <v>89</v>
      </c>
      <c r="D262">
        <v>3</v>
      </c>
      <c r="E262" s="3">
        <v>81.14</v>
      </c>
      <c r="F262" s="4">
        <v>0.15</v>
      </c>
      <c r="G262" s="3">
        <v>0</v>
      </c>
      <c r="H262" t="s">
        <v>207</v>
      </c>
      <c r="I262" t="s">
        <v>12</v>
      </c>
      <c r="J262" t="s">
        <v>213</v>
      </c>
      <c r="K262" t="s">
        <v>209</v>
      </c>
      <c r="L262" t="s">
        <v>689</v>
      </c>
    </row>
    <row r="263" spans="1:12">
      <c r="A263" t="s">
        <v>690</v>
      </c>
      <c r="B263" s="5">
        <v>45969</v>
      </c>
      <c r="C263" t="s">
        <v>71</v>
      </c>
      <c r="D263">
        <v>8</v>
      </c>
      <c r="E263" s="3">
        <v>11.23</v>
      </c>
      <c r="F263" s="4">
        <v>0</v>
      </c>
      <c r="G263" s="3">
        <v>0</v>
      </c>
      <c r="H263" t="s">
        <v>207</v>
      </c>
      <c r="I263" t="s">
        <v>18</v>
      </c>
      <c r="J263" t="s">
        <v>217</v>
      </c>
      <c r="K263" t="s">
        <v>304</v>
      </c>
      <c r="L263" t="s">
        <v>263</v>
      </c>
    </row>
    <row r="264" spans="1:12">
      <c r="A264" t="s">
        <v>691</v>
      </c>
      <c r="B264" s="5">
        <v>45969</v>
      </c>
      <c r="C264" t="s">
        <v>182</v>
      </c>
      <c r="D264">
        <v>2</v>
      </c>
      <c r="E264" s="3">
        <v>11.57</v>
      </c>
      <c r="F264" s="4">
        <v>0</v>
      </c>
      <c r="G264" s="3">
        <v>0</v>
      </c>
      <c r="H264" t="s">
        <v>212</v>
      </c>
      <c r="I264" t="s">
        <v>18</v>
      </c>
      <c r="J264" t="s">
        <v>208</v>
      </c>
      <c r="K264" t="s">
        <v>209</v>
      </c>
      <c r="L264" t="s">
        <v>692</v>
      </c>
    </row>
    <row r="265" spans="1:12">
      <c r="A265" t="s">
        <v>693</v>
      </c>
      <c r="B265" s="5">
        <v>45969</v>
      </c>
      <c r="C265" t="s">
        <v>100</v>
      </c>
      <c r="D265">
        <v>6</v>
      </c>
      <c r="E265" s="3">
        <v>47.38</v>
      </c>
      <c r="F265" s="4">
        <v>0</v>
      </c>
      <c r="G265" s="3">
        <v>4.99</v>
      </c>
      <c r="H265" t="s">
        <v>216</v>
      </c>
      <c r="I265" t="s">
        <v>18</v>
      </c>
      <c r="J265" t="s">
        <v>208</v>
      </c>
      <c r="K265" t="s">
        <v>209</v>
      </c>
      <c r="L265" t="s">
        <v>694</v>
      </c>
    </row>
    <row r="266" spans="1:12">
      <c r="A266" t="s">
        <v>695</v>
      </c>
      <c r="B266" s="5">
        <v>45969</v>
      </c>
      <c r="C266" t="s">
        <v>136</v>
      </c>
      <c r="D266">
        <v>3</v>
      </c>
      <c r="E266" s="3">
        <v>26.35</v>
      </c>
      <c r="F266" s="4">
        <v>0.05</v>
      </c>
      <c r="G266" s="3">
        <v>0</v>
      </c>
      <c r="H266" t="s">
        <v>216</v>
      </c>
      <c r="I266" t="s">
        <v>12</v>
      </c>
      <c r="J266" t="s">
        <v>217</v>
      </c>
      <c r="K266" t="s">
        <v>209</v>
      </c>
      <c r="L266" t="s">
        <v>696</v>
      </c>
    </row>
    <row r="267" spans="1:12">
      <c r="A267" t="s">
        <v>697</v>
      </c>
      <c r="B267" s="5">
        <v>45969</v>
      </c>
      <c r="C267" t="s">
        <v>170</v>
      </c>
      <c r="D267">
        <v>1</v>
      </c>
      <c r="E267" s="3">
        <v>33.19</v>
      </c>
      <c r="F267" s="4">
        <v>0.1</v>
      </c>
      <c r="G267" s="3">
        <v>0</v>
      </c>
      <c r="H267" t="s">
        <v>207</v>
      </c>
      <c r="I267" t="s">
        <v>54</v>
      </c>
      <c r="J267" t="s">
        <v>208</v>
      </c>
      <c r="K267" t="s">
        <v>209</v>
      </c>
      <c r="L267" t="s">
        <v>698</v>
      </c>
    </row>
    <row r="268" spans="1:12">
      <c r="A268" t="s">
        <v>699</v>
      </c>
      <c r="B268" s="5">
        <v>45969</v>
      </c>
      <c r="C268" t="s">
        <v>152</v>
      </c>
      <c r="D268">
        <v>3</v>
      </c>
      <c r="E268" s="3">
        <v>39.21</v>
      </c>
      <c r="F268" s="4">
        <v>0</v>
      </c>
      <c r="G268" s="3">
        <v>0</v>
      </c>
      <c r="H268" t="s">
        <v>207</v>
      </c>
      <c r="I268" t="s">
        <v>37</v>
      </c>
      <c r="J268" t="s">
        <v>217</v>
      </c>
      <c r="K268" t="s">
        <v>281</v>
      </c>
      <c r="L268" t="s">
        <v>377</v>
      </c>
    </row>
    <row r="269" spans="1:12">
      <c r="A269" t="s">
        <v>700</v>
      </c>
      <c r="B269" s="5">
        <v>45970</v>
      </c>
      <c r="C269" t="s">
        <v>132</v>
      </c>
      <c r="D269">
        <v>2</v>
      </c>
      <c r="E269" s="3">
        <v>72.08</v>
      </c>
      <c r="F269" s="4">
        <v>0.05</v>
      </c>
      <c r="G269" s="3">
        <v>6.99</v>
      </c>
      <c r="H269" t="s">
        <v>212</v>
      </c>
      <c r="I269" t="s">
        <v>37</v>
      </c>
      <c r="J269" t="s">
        <v>217</v>
      </c>
      <c r="K269" t="s">
        <v>209</v>
      </c>
      <c r="L269" t="s">
        <v>346</v>
      </c>
    </row>
    <row r="270" spans="1:12">
      <c r="A270" t="s">
        <v>701</v>
      </c>
      <c r="B270" s="5">
        <v>45970</v>
      </c>
      <c r="C270" t="s">
        <v>85</v>
      </c>
      <c r="D270">
        <v>3</v>
      </c>
      <c r="E270" s="3">
        <v>20.7</v>
      </c>
      <c r="F270" s="4">
        <v>0.2</v>
      </c>
      <c r="G270" s="3">
        <v>6.99</v>
      </c>
      <c r="H270" t="s">
        <v>207</v>
      </c>
      <c r="I270" t="s">
        <v>37</v>
      </c>
      <c r="J270" t="s">
        <v>208</v>
      </c>
      <c r="K270" t="s">
        <v>304</v>
      </c>
      <c r="L270" t="s">
        <v>702</v>
      </c>
    </row>
    <row r="271" spans="1:12">
      <c r="A271" t="s">
        <v>703</v>
      </c>
      <c r="B271" s="5">
        <v>45970</v>
      </c>
      <c r="C271" t="s">
        <v>184</v>
      </c>
      <c r="D271">
        <v>5</v>
      </c>
      <c r="E271" s="3">
        <v>31.55</v>
      </c>
      <c r="F271" s="4">
        <v>0.2</v>
      </c>
      <c r="G271" s="3">
        <v>0</v>
      </c>
      <c r="H271" t="s">
        <v>216</v>
      </c>
      <c r="I271" t="s">
        <v>18</v>
      </c>
      <c r="J271" t="s">
        <v>217</v>
      </c>
      <c r="K271" t="s">
        <v>209</v>
      </c>
      <c r="L271" t="s">
        <v>669</v>
      </c>
    </row>
    <row r="272" spans="1:12">
      <c r="A272" t="s">
        <v>704</v>
      </c>
      <c r="B272" s="5">
        <v>45970</v>
      </c>
      <c r="C272" t="s">
        <v>166</v>
      </c>
      <c r="D272">
        <v>6</v>
      </c>
      <c r="E272" s="3">
        <v>39.19</v>
      </c>
      <c r="F272" s="4">
        <v>0.15</v>
      </c>
      <c r="G272" s="3">
        <v>9.99</v>
      </c>
      <c r="H272" t="s">
        <v>216</v>
      </c>
      <c r="I272" t="s">
        <v>12</v>
      </c>
      <c r="J272" t="s">
        <v>213</v>
      </c>
      <c r="K272" t="s">
        <v>209</v>
      </c>
      <c r="L272" t="s">
        <v>705</v>
      </c>
    </row>
    <row r="273" spans="1:12">
      <c r="A273" t="s">
        <v>706</v>
      </c>
      <c r="B273" s="5">
        <v>45970</v>
      </c>
      <c r="C273" t="s">
        <v>130</v>
      </c>
      <c r="D273">
        <v>3</v>
      </c>
      <c r="E273" s="3">
        <v>10.18</v>
      </c>
      <c r="F273" s="4">
        <v>0.1</v>
      </c>
      <c r="G273" s="3">
        <v>9.99</v>
      </c>
      <c r="H273" t="s">
        <v>212</v>
      </c>
      <c r="I273" t="s">
        <v>12</v>
      </c>
      <c r="J273" t="s">
        <v>217</v>
      </c>
      <c r="K273" t="s">
        <v>209</v>
      </c>
      <c r="L273" t="s">
        <v>284</v>
      </c>
    </row>
    <row r="274" spans="1:12">
      <c r="A274" t="s">
        <v>707</v>
      </c>
      <c r="B274" s="5">
        <v>45970</v>
      </c>
      <c r="C274" t="s">
        <v>164</v>
      </c>
      <c r="D274">
        <v>2</v>
      </c>
      <c r="E274" s="3">
        <v>93.35</v>
      </c>
      <c r="F274" s="4">
        <v>0</v>
      </c>
      <c r="G274" s="3">
        <v>6.99</v>
      </c>
      <c r="H274" t="s">
        <v>207</v>
      </c>
      <c r="I274" t="s">
        <v>54</v>
      </c>
      <c r="J274" t="s">
        <v>217</v>
      </c>
      <c r="K274" t="s">
        <v>209</v>
      </c>
      <c r="L274" t="s">
        <v>708</v>
      </c>
    </row>
    <row r="275" spans="1:12">
      <c r="A275" t="s">
        <v>709</v>
      </c>
      <c r="B275" s="5">
        <v>45970</v>
      </c>
      <c r="C275" t="s">
        <v>92</v>
      </c>
      <c r="D275">
        <v>2</v>
      </c>
      <c r="E275" s="3">
        <v>46.87</v>
      </c>
      <c r="F275" s="4">
        <v>0</v>
      </c>
      <c r="G275" s="3">
        <v>0</v>
      </c>
      <c r="H275" t="s">
        <v>216</v>
      </c>
      <c r="I275" t="s">
        <v>18</v>
      </c>
      <c r="J275" t="s">
        <v>213</v>
      </c>
      <c r="K275" t="s">
        <v>209</v>
      </c>
      <c r="L275" t="s">
        <v>710</v>
      </c>
    </row>
    <row r="276" spans="1:12">
      <c r="A276" t="s">
        <v>711</v>
      </c>
      <c r="B276" s="5">
        <v>45970</v>
      </c>
      <c r="C276" t="s">
        <v>142</v>
      </c>
      <c r="D276">
        <v>1</v>
      </c>
      <c r="E276" s="3">
        <v>100.1</v>
      </c>
      <c r="F276" s="4">
        <v>0.1</v>
      </c>
      <c r="G276" s="3">
        <v>0</v>
      </c>
      <c r="H276" t="s">
        <v>207</v>
      </c>
      <c r="I276" t="s">
        <v>224</v>
      </c>
      <c r="J276" t="s">
        <v>213</v>
      </c>
      <c r="K276" t="s">
        <v>209</v>
      </c>
      <c r="L276" t="s">
        <v>298</v>
      </c>
    </row>
    <row r="277" spans="1:12">
      <c r="A277" t="s">
        <v>712</v>
      </c>
      <c r="B277" s="5">
        <v>45971</v>
      </c>
      <c r="C277" t="s">
        <v>120</v>
      </c>
      <c r="D277">
        <v>2</v>
      </c>
      <c r="E277" s="3">
        <v>33.65</v>
      </c>
      <c r="F277" s="4">
        <v>0</v>
      </c>
      <c r="G277" s="3">
        <v>0</v>
      </c>
      <c r="H277" t="s">
        <v>216</v>
      </c>
      <c r="I277" t="s">
        <v>12</v>
      </c>
      <c r="J277" t="s">
        <v>213</v>
      </c>
      <c r="K277" t="s">
        <v>209</v>
      </c>
      <c r="L277" t="s">
        <v>418</v>
      </c>
    </row>
    <row r="278" spans="1:12">
      <c r="A278" t="s">
        <v>713</v>
      </c>
      <c r="B278" s="5">
        <v>45971</v>
      </c>
      <c r="C278" t="s">
        <v>128</v>
      </c>
      <c r="D278">
        <v>1</v>
      </c>
      <c r="E278" s="3">
        <v>74.72</v>
      </c>
      <c r="F278" s="4">
        <v>0</v>
      </c>
      <c r="G278" s="3">
        <v>0</v>
      </c>
      <c r="H278" t="s">
        <v>212</v>
      </c>
      <c r="I278" t="s">
        <v>224</v>
      </c>
      <c r="J278" t="s">
        <v>213</v>
      </c>
      <c r="K278" t="s">
        <v>209</v>
      </c>
      <c r="L278" t="s">
        <v>714</v>
      </c>
    </row>
    <row r="279" spans="1:12">
      <c r="A279" t="s">
        <v>715</v>
      </c>
      <c r="B279" s="5">
        <v>45971</v>
      </c>
      <c r="C279" t="s">
        <v>120</v>
      </c>
      <c r="D279">
        <v>1</v>
      </c>
      <c r="E279" s="3">
        <v>33.65</v>
      </c>
      <c r="F279" s="4">
        <v>0</v>
      </c>
      <c r="G279" s="3">
        <v>0</v>
      </c>
      <c r="H279" t="s">
        <v>216</v>
      </c>
      <c r="I279" t="s">
        <v>18</v>
      </c>
      <c r="J279" t="s">
        <v>217</v>
      </c>
      <c r="K279" t="s">
        <v>209</v>
      </c>
      <c r="L279" t="s">
        <v>673</v>
      </c>
    </row>
    <row r="280" spans="1:12">
      <c r="A280" t="s">
        <v>716</v>
      </c>
      <c r="B280" s="5">
        <v>45971</v>
      </c>
      <c r="C280" t="s">
        <v>124</v>
      </c>
      <c r="D280">
        <v>4</v>
      </c>
      <c r="E280" s="3">
        <v>79.47</v>
      </c>
      <c r="F280" s="4">
        <v>0</v>
      </c>
      <c r="G280" s="3">
        <v>0</v>
      </c>
      <c r="H280" t="s">
        <v>207</v>
      </c>
      <c r="I280" t="s">
        <v>18</v>
      </c>
      <c r="J280" t="s">
        <v>208</v>
      </c>
      <c r="K280" t="s">
        <v>304</v>
      </c>
      <c r="L280" t="s">
        <v>717</v>
      </c>
    </row>
    <row r="281" spans="1:12">
      <c r="A281" t="s">
        <v>718</v>
      </c>
      <c r="B281" s="5">
        <v>45971</v>
      </c>
      <c r="C281" t="s">
        <v>66</v>
      </c>
      <c r="D281">
        <v>3</v>
      </c>
      <c r="E281" s="3">
        <v>31.13</v>
      </c>
      <c r="F281" s="4">
        <v>0.05</v>
      </c>
      <c r="G281" s="3">
        <v>9.99</v>
      </c>
      <c r="H281" t="s">
        <v>212</v>
      </c>
      <c r="I281" t="s">
        <v>54</v>
      </c>
      <c r="J281" t="s">
        <v>208</v>
      </c>
      <c r="K281" t="s">
        <v>209</v>
      </c>
      <c r="L281" t="s">
        <v>719</v>
      </c>
    </row>
    <row r="282" spans="1:12">
      <c r="A282" t="s">
        <v>720</v>
      </c>
      <c r="B282" s="5">
        <v>45971</v>
      </c>
      <c r="C282" t="s">
        <v>130</v>
      </c>
      <c r="D282">
        <v>5</v>
      </c>
      <c r="E282" s="3">
        <v>10.18</v>
      </c>
      <c r="F282" s="4">
        <v>0.2</v>
      </c>
      <c r="G282" s="3">
        <v>9.99</v>
      </c>
      <c r="H282" t="s">
        <v>207</v>
      </c>
      <c r="I282" t="s">
        <v>18</v>
      </c>
      <c r="J282" t="s">
        <v>213</v>
      </c>
      <c r="K282" t="s">
        <v>209</v>
      </c>
      <c r="L282" t="s">
        <v>721</v>
      </c>
    </row>
    <row r="283" spans="1:12">
      <c r="A283" t="s">
        <v>722</v>
      </c>
      <c r="B283" s="5">
        <v>45972</v>
      </c>
      <c r="C283" t="s">
        <v>104</v>
      </c>
      <c r="D283">
        <v>2</v>
      </c>
      <c r="E283" s="3">
        <v>29.49</v>
      </c>
      <c r="F283" s="4">
        <v>0</v>
      </c>
      <c r="G283" s="3">
        <v>0</v>
      </c>
      <c r="H283" t="s">
        <v>216</v>
      </c>
      <c r="I283" t="s">
        <v>37</v>
      </c>
      <c r="J283" t="s">
        <v>213</v>
      </c>
      <c r="K283" t="s">
        <v>209</v>
      </c>
      <c r="L283" t="s">
        <v>671</v>
      </c>
    </row>
    <row r="284" spans="1:12">
      <c r="A284" t="s">
        <v>723</v>
      </c>
      <c r="B284" s="5">
        <v>45972</v>
      </c>
      <c r="C284" t="s">
        <v>154</v>
      </c>
      <c r="D284">
        <v>1</v>
      </c>
      <c r="E284" s="3">
        <v>63.29</v>
      </c>
      <c r="F284" s="4">
        <v>0</v>
      </c>
      <c r="G284" s="3">
        <v>0</v>
      </c>
      <c r="H284" t="s">
        <v>212</v>
      </c>
      <c r="I284" t="s">
        <v>37</v>
      </c>
      <c r="J284" t="s">
        <v>217</v>
      </c>
      <c r="K284" t="s">
        <v>209</v>
      </c>
      <c r="L284" t="s">
        <v>724</v>
      </c>
    </row>
    <row r="285" spans="1:12">
      <c r="A285" t="s">
        <v>725</v>
      </c>
      <c r="B285" s="5">
        <v>45972</v>
      </c>
      <c r="C285" t="s">
        <v>154</v>
      </c>
      <c r="D285">
        <v>4</v>
      </c>
      <c r="E285" s="3">
        <v>63.29</v>
      </c>
      <c r="F285" s="4">
        <v>0.15</v>
      </c>
      <c r="G285" s="3">
        <v>6.99</v>
      </c>
      <c r="H285" t="s">
        <v>207</v>
      </c>
      <c r="I285" t="s">
        <v>18</v>
      </c>
      <c r="J285" t="s">
        <v>213</v>
      </c>
      <c r="K285" t="s">
        <v>209</v>
      </c>
      <c r="L285" t="s">
        <v>337</v>
      </c>
    </row>
    <row r="286" spans="1:12">
      <c r="A286" t="s">
        <v>726</v>
      </c>
      <c r="B286" s="5">
        <v>45972</v>
      </c>
      <c r="C286" t="s">
        <v>184</v>
      </c>
      <c r="D286">
        <v>4</v>
      </c>
      <c r="E286" s="3">
        <v>31.55</v>
      </c>
      <c r="F286" s="4">
        <v>0.05</v>
      </c>
      <c r="G286" s="3">
        <v>9.99</v>
      </c>
      <c r="H286" t="s">
        <v>207</v>
      </c>
      <c r="I286" t="s">
        <v>12</v>
      </c>
      <c r="J286" t="s">
        <v>208</v>
      </c>
      <c r="K286" t="s">
        <v>209</v>
      </c>
      <c r="L286" t="s">
        <v>727</v>
      </c>
    </row>
    <row r="287" spans="1:12">
      <c r="A287" t="s">
        <v>728</v>
      </c>
      <c r="B287" s="5">
        <v>45972</v>
      </c>
      <c r="C287" t="s">
        <v>83</v>
      </c>
      <c r="D287">
        <v>4</v>
      </c>
      <c r="E287" s="3">
        <v>79.31</v>
      </c>
      <c r="F287" s="4">
        <v>0</v>
      </c>
      <c r="G287" s="3">
        <v>4.99</v>
      </c>
      <c r="H287" t="s">
        <v>212</v>
      </c>
      <c r="I287" t="s">
        <v>224</v>
      </c>
      <c r="J287" t="s">
        <v>217</v>
      </c>
      <c r="K287" t="s">
        <v>209</v>
      </c>
      <c r="L287" t="s">
        <v>729</v>
      </c>
    </row>
    <row r="288" spans="1:12">
      <c r="A288" t="s">
        <v>730</v>
      </c>
      <c r="B288" s="5">
        <v>45972</v>
      </c>
      <c r="C288" t="s">
        <v>186</v>
      </c>
      <c r="D288">
        <v>4</v>
      </c>
      <c r="E288" s="3">
        <v>54.93</v>
      </c>
      <c r="F288" s="4">
        <v>0.05</v>
      </c>
      <c r="G288" s="3">
        <v>0</v>
      </c>
      <c r="H288" t="s">
        <v>207</v>
      </c>
      <c r="I288" t="s">
        <v>37</v>
      </c>
      <c r="J288" t="s">
        <v>217</v>
      </c>
      <c r="K288" t="s">
        <v>209</v>
      </c>
      <c r="L288" t="s">
        <v>561</v>
      </c>
    </row>
    <row r="289" spans="1:12">
      <c r="A289" t="s">
        <v>731</v>
      </c>
      <c r="B289" s="5">
        <v>45972</v>
      </c>
      <c r="C289" t="s">
        <v>164</v>
      </c>
      <c r="D289">
        <v>1</v>
      </c>
      <c r="E289" s="3">
        <v>93.35</v>
      </c>
      <c r="F289" s="4">
        <v>0.1</v>
      </c>
      <c r="G289" s="3">
        <v>0</v>
      </c>
      <c r="H289" t="s">
        <v>212</v>
      </c>
      <c r="I289" t="s">
        <v>37</v>
      </c>
      <c r="J289" t="s">
        <v>217</v>
      </c>
      <c r="K289" t="s">
        <v>209</v>
      </c>
      <c r="L289" t="s">
        <v>325</v>
      </c>
    </row>
    <row r="290" spans="1:12">
      <c r="A290" t="s">
        <v>732</v>
      </c>
      <c r="B290" s="5">
        <v>45972</v>
      </c>
      <c r="C290" t="s">
        <v>77</v>
      </c>
      <c r="D290">
        <v>1</v>
      </c>
      <c r="E290" s="3">
        <v>47.77</v>
      </c>
      <c r="F290" s="4">
        <v>0</v>
      </c>
      <c r="G290" s="3">
        <v>0</v>
      </c>
      <c r="H290" t="s">
        <v>207</v>
      </c>
      <c r="I290" t="s">
        <v>12</v>
      </c>
      <c r="J290" t="s">
        <v>213</v>
      </c>
      <c r="K290" t="s">
        <v>209</v>
      </c>
      <c r="L290" t="s">
        <v>733</v>
      </c>
    </row>
    <row r="291" spans="1:12">
      <c r="A291" t="s">
        <v>734</v>
      </c>
      <c r="B291" s="5">
        <v>45973</v>
      </c>
      <c r="C291" t="s">
        <v>66</v>
      </c>
      <c r="D291">
        <v>2</v>
      </c>
      <c r="E291" s="3">
        <v>31.13</v>
      </c>
      <c r="F291" s="4">
        <v>0</v>
      </c>
      <c r="G291" s="3">
        <v>9.99</v>
      </c>
      <c r="H291" t="s">
        <v>207</v>
      </c>
      <c r="I291" t="s">
        <v>224</v>
      </c>
      <c r="J291" t="s">
        <v>208</v>
      </c>
      <c r="K291" t="s">
        <v>304</v>
      </c>
      <c r="L291" t="s">
        <v>705</v>
      </c>
    </row>
    <row r="292" spans="1:12">
      <c r="A292" t="s">
        <v>735</v>
      </c>
      <c r="B292" s="5">
        <v>45973</v>
      </c>
      <c r="C292" t="s">
        <v>100</v>
      </c>
      <c r="D292">
        <v>1</v>
      </c>
      <c r="E292" s="3">
        <v>47.38</v>
      </c>
      <c r="F292" s="4">
        <v>0</v>
      </c>
      <c r="G292" s="3">
        <v>4.99</v>
      </c>
      <c r="H292" t="s">
        <v>212</v>
      </c>
      <c r="I292" t="s">
        <v>12</v>
      </c>
      <c r="J292" t="s">
        <v>208</v>
      </c>
      <c r="K292" t="s">
        <v>209</v>
      </c>
      <c r="L292" t="s">
        <v>736</v>
      </c>
    </row>
    <row r="293" spans="1:12">
      <c r="A293" t="s">
        <v>737</v>
      </c>
      <c r="B293" s="5">
        <v>45973</v>
      </c>
      <c r="C293" t="s">
        <v>152</v>
      </c>
      <c r="D293">
        <v>2</v>
      </c>
      <c r="E293" s="3">
        <v>39.21</v>
      </c>
      <c r="F293" s="4">
        <v>0.15</v>
      </c>
      <c r="G293" s="3">
        <v>6.99</v>
      </c>
      <c r="H293" t="s">
        <v>212</v>
      </c>
      <c r="I293" t="s">
        <v>54</v>
      </c>
      <c r="J293" t="s">
        <v>217</v>
      </c>
      <c r="K293" t="s">
        <v>209</v>
      </c>
      <c r="L293" t="s">
        <v>402</v>
      </c>
    </row>
    <row r="294" spans="1:12">
      <c r="A294" t="s">
        <v>738</v>
      </c>
      <c r="B294" s="5">
        <v>45973</v>
      </c>
      <c r="C294" t="s">
        <v>120</v>
      </c>
      <c r="D294">
        <v>2</v>
      </c>
      <c r="E294" s="3">
        <v>33.65</v>
      </c>
      <c r="F294" s="4">
        <v>0.15</v>
      </c>
      <c r="G294" s="3">
        <v>6.99</v>
      </c>
      <c r="H294" t="s">
        <v>212</v>
      </c>
      <c r="I294" t="s">
        <v>37</v>
      </c>
      <c r="J294" t="s">
        <v>217</v>
      </c>
      <c r="K294" t="s">
        <v>209</v>
      </c>
      <c r="L294" t="s">
        <v>416</v>
      </c>
    </row>
    <row r="295" spans="1:12">
      <c r="A295" t="s">
        <v>739</v>
      </c>
      <c r="B295" s="5">
        <v>45973</v>
      </c>
      <c r="C295" t="s">
        <v>85</v>
      </c>
      <c r="D295">
        <v>6</v>
      </c>
      <c r="E295" s="3">
        <v>20.7</v>
      </c>
      <c r="F295" s="4">
        <v>0.05</v>
      </c>
      <c r="G295" s="3">
        <v>0</v>
      </c>
      <c r="H295" t="s">
        <v>207</v>
      </c>
      <c r="I295" t="s">
        <v>18</v>
      </c>
      <c r="J295" t="s">
        <v>213</v>
      </c>
      <c r="K295" t="s">
        <v>209</v>
      </c>
      <c r="L295" t="s">
        <v>740</v>
      </c>
    </row>
    <row r="296" spans="1:12">
      <c r="A296" t="s">
        <v>741</v>
      </c>
      <c r="B296" s="5">
        <v>45973</v>
      </c>
      <c r="C296" t="s">
        <v>186</v>
      </c>
      <c r="D296">
        <v>2</v>
      </c>
      <c r="E296" s="3">
        <v>54.93</v>
      </c>
      <c r="F296" s="4">
        <v>0</v>
      </c>
      <c r="G296" s="3">
        <v>0</v>
      </c>
      <c r="H296" t="s">
        <v>216</v>
      </c>
      <c r="I296" t="s">
        <v>12</v>
      </c>
      <c r="J296" t="s">
        <v>217</v>
      </c>
      <c r="K296" t="s">
        <v>209</v>
      </c>
      <c r="L296" t="s">
        <v>742</v>
      </c>
    </row>
    <row r="297" spans="1:12">
      <c r="A297" t="s">
        <v>743</v>
      </c>
      <c r="B297" s="5">
        <v>45974</v>
      </c>
      <c r="C297" t="s">
        <v>75</v>
      </c>
      <c r="D297">
        <v>1</v>
      </c>
      <c r="E297" s="3">
        <v>55.2</v>
      </c>
      <c r="F297" s="4">
        <v>0</v>
      </c>
      <c r="G297" s="3">
        <v>0</v>
      </c>
      <c r="H297" t="s">
        <v>207</v>
      </c>
      <c r="I297" t="s">
        <v>18</v>
      </c>
      <c r="J297" t="s">
        <v>208</v>
      </c>
      <c r="K297" t="s">
        <v>209</v>
      </c>
      <c r="L297" t="s">
        <v>477</v>
      </c>
    </row>
    <row r="298" spans="1:12">
      <c r="A298" t="s">
        <v>744</v>
      </c>
      <c r="B298" s="5">
        <v>45974</v>
      </c>
      <c r="C298" t="s">
        <v>182</v>
      </c>
      <c r="D298">
        <v>3</v>
      </c>
      <c r="E298" s="3">
        <v>11.57</v>
      </c>
      <c r="F298" s="4">
        <v>0.05</v>
      </c>
      <c r="G298" s="3">
        <v>0</v>
      </c>
      <c r="H298" t="s">
        <v>207</v>
      </c>
      <c r="I298" t="s">
        <v>54</v>
      </c>
      <c r="J298" t="s">
        <v>217</v>
      </c>
      <c r="K298" t="s">
        <v>209</v>
      </c>
      <c r="L298" t="s">
        <v>745</v>
      </c>
    </row>
    <row r="299" spans="1:12">
      <c r="A299" t="s">
        <v>746</v>
      </c>
      <c r="B299" s="5">
        <v>45974</v>
      </c>
      <c r="C299" t="s">
        <v>126</v>
      </c>
      <c r="D299">
        <v>1</v>
      </c>
      <c r="E299" s="3">
        <v>44.98</v>
      </c>
      <c r="F299" s="4">
        <v>0</v>
      </c>
      <c r="G299" s="3">
        <v>0</v>
      </c>
      <c r="H299" t="s">
        <v>216</v>
      </c>
      <c r="I299" t="s">
        <v>37</v>
      </c>
      <c r="J299" t="s">
        <v>213</v>
      </c>
      <c r="K299" t="s">
        <v>209</v>
      </c>
      <c r="L299" t="s">
        <v>541</v>
      </c>
    </row>
    <row r="300" spans="1:12">
      <c r="A300" t="s">
        <v>747</v>
      </c>
      <c r="B300" s="5">
        <v>45974</v>
      </c>
      <c r="C300" t="s">
        <v>164</v>
      </c>
      <c r="D300">
        <v>6</v>
      </c>
      <c r="E300" s="3">
        <v>93.35</v>
      </c>
      <c r="F300" s="4">
        <v>0</v>
      </c>
      <c r="G300" s="3">
        <v>6.99</v>
      </c>
      <c r="H300" t="s">
        <v>216</v>
      </c>
      <c r="I300" t="s">
        <v>37</v>
      </c>
      <c r="J300" t="s">
        <v>208</v>
      </c>
      <c r="K300" t="s">
        <v>209</v>
      </c>
      <c r="L300" t="s">
        <v>748</v>
      </c>
    </row>
    <row r="301" spans="1:12">
      <c r="A301" t="s">
        <v>749</v>
      </c>
      <c r="B301" s="5">
        <v>45974</v>
      </c>
      <c r="C301" t="s">
        <v>166</v>
      </c>
      <c r="D301">
        <v>4</v>
      </c>
      <c r="E301" s="3">
        <v>39.19</v>
      </c>
      <c r="F301" s="4">
        <v>0</v>
      </c>
      <c r="G301" s="3">
        <v>6.99</v>
      </c>
      <c r="H301" t="s">
        <v>207</v>
      </c>
      <c r="I301" t="s">
        <v>54</v>
      </c>
      <c r="J301" t="s">
        <v>217</v>
      </c>
      <c r="K301" t="s">
        <v>209</v>
      </c>
      <c r="L301" t="s">
        <v>750</v>
      </c>
    </row>
    <row r="302" spans="1:12">
      <c r="A302" t="s">
        <v>751</v>
      </c>
      <c r="B302" s="5">
        <v>45975</v>
      </c>
      <c r="C302" t="s">
        <v>180</v>
      </c>
      <c r="D302">
        <v>4</v>
      </c>
      <c r="E302" s="3">
        <v>60.42</v>
      </c>
      <c r="F302" s="4">
        <v>0.05</v>
      </c>
      <c r="G302" s="3">
        <v>0</v>
      </c>
      <c r="H302" t="s">
        <v>212</v>
      </c>
      <c r="I302" t="s">
        <v>54</v>
      </c>
      <c r="J302" t="s">
        <v>208</v>
      </c>
      <c r="K302" t="s">
        <v>209</v>
      </c>
      <c r="L302" t="s">
        <v>752</v>
      </c>
    </row>
    <row r="303" spans="1:12">
      <c r="A303" t="s">
        <v>753</v>
      </c>
      <c r="B303" s="5">
        <v>45975</v>
      </c>
      <c r="C303" t="s">
        <v>89</v>
      </c>
      <c r="D303">
        <v>1</v>
      </c>
      <c r="E303" s="3">
        <v>81.14</v>
      </c>
      <c r="F303" s="4">
        <v>0</v>
      </c>
      <c r="G303" s="3">
        <v>0</v>
      </c>
      <c r="H303" t="s">
        <v>207</v>
      </c>
      <c r="I303" t="s">
        <v>12</v>
      </c>
      <c r="J303" t="s">
        <v>213</v>
      </c>
      <c r="K303" t="s">
        <v>209</v>
      </c>
      <c r="L303" t="s">
        <v>754</v>
      </c>
    </row>
    <row r="304" spans="1:12">
      <c r="A304" t="s">
        <v>755</v>
      </c>
      <c r="B304" s="5">
        <v>45975</v>
      </c>
      <c r="C304" t="s">
        <v>148</v>
      </c>
      <c r="D304">
        <v>1</v>
      </c>
      <c r="E304" s="3">
        <v>76.3</v>
      </c>
      <c r="F304" s="4">
        <v>0.1</v>
      </c>
      <c r="G304" s="3">
        <v>4.99</v>
      </c>
      <c r="H304" t="s">
        <v>212</v>
      </c>
      <c r="I304" t="s">
        <v>12</v>
      </c>
      <c r="J304" t="s">
        <v>213</v>
      </c>
      <c r="K304" t="s">
        <v>209</v>
      </c>
      <c r="L304" t="s">
        <v>523</v>
      </c>
    </row>
    <row r="305" spans="1:12">
      <c r="A305" t="s">
        <v>756</v>
      </c>
      <c r="B305" s="5">
        <v>45975</v>
      </c>
      <c r="C305" t="s">
        <v>148</v>
      </c>
      <c r="D305">
        <v>1</v>
      </c>
      <c r="E305" s="3">
        <v>76.3</v>
      </c>
      <c r="F305" s="4">
        <v>0</v>
      </c>
      <c r="G305" s="3">
        <v>0</v>
      </c>
      <c r="H305" t="s">
        <v>216</v>
      </c>
      <c r="I305" t="s">
        <v>224</v>
      </c>
      <c r="J305" t="s">
        <v>208</v>
      </c>
      <c r="K305" t="s">
        <v>209</v>
      </c>
      <c r="L305" t="s">
        <v>269</v>
      </c>
    </row>
    <row r="306" spans="1:12">
      <c r="A306" t="s">
        <v>757</v>
      </c>
      <c r="B306" s="5">
        <v>45975</v>
      </c>
      <c r="C306" t="s">
        <v>154</v>
      </c>
      <c r="D306">
        <v>2</v>
      </c>
      <c r="E306" s="3">
        <v>63.29</v>
      </c>
      <c r="F306" s="4">
        <v>0</v>
      </c>
      <c r="G306" s="3">
        <v>0</v>
      </c>
      <c r="H306" t="s">
        <v>216</v>
      </c>
      <c r="I306" t="s">
        <v>12</v>
      </c>
      <c r="J306" t="s">
        <v>213</v>
      </c>
      <c r="K306" t="s">
        <v>209</v>
      </c>
      <c r="L306" t="s">
        <v>758</v>
      </c>
    </row>
    <row r="307" spans="1:12">
      <c r="A307" t="s">
        <v>759</v>
      </c>
      <c r="B307" s="5">
        <v>45975</v>
      </c>
      <c r="C307" t="s">
        <v>104</v>
      </c>
      <c r="D307">
        <v>4</v>
      </c>
      <c r="E307" s="3">
        <v>29.49</v>
      </c>
      <c r="F307" s="4">
        <v>0</v>
      </c>
      <c r="G307" s="3">
        <v>9.99</v>
      </c>
      <c r="H307" t="s">
        <v>216</v>
      </c>
      <c r="I307" t="s">
        <v>18</v>
      </c>
      <c r="J307" t="s">
        <v>208</v>
      </c>
      <c r="K307" t="s">
        <v>209</v>
      </c>
      <c r="L307" t="s">
        <v>286</v>
      </c>
    </row>
    <row r="308" spans="1:12">
      <c r="A308" t="s">
        <v>760</v>
      </c>
      <c r="B308" s="5">
        <v>45975</v>
      </c>
      <c r="C308" t="s">
        <v>142</v>
      </c>
      <c r="D308">
        <v>3</v>
      </c>
      <c r="E308" s="3">
        <v>100.1</v>
      </c>
      <c r="F308" s="4">
        <v>0</v>
      </c>
      <c r="G308" s="3">
        <v>0</v>
      </c>
      <c r="H308" t="s">
        <v>212</v>
      </c>
      <c r="I308" t="s">
        <v>18</v>
      </c>
      <c r="J308" t="s">
        <v>208</v>
      </c>
      <c r="K308" t="s">
        <v>209</v>
      </c>
      <c r="L308" t="s">
        <v>210</v>
      </c>
    </row>
    <row r="309" spans="1:12">
      <c r="A309" t="s">
        <v>761</v>
      </c>
      <c r="B309" s="5">
        <v>45975</v>
      </c>
      <c r="C309" t="s">
        <v>112</v>
      </c>
      <c r="D309">
        <v>1</v>
      </c>
      <c r="E309" s="3">
        <v>48.12</v>
      </c>
      <c r="F309" s="4">
        <v>0</v>
      </c>
      <c r="G309" s="3">
        <v>0</v>
      </c>
      <c r="H309" t="s">
        <v>216</v>
      </c>
      <c r="I309" t="s">
        <v>224</v>
      </c>
      <c r="J309" t="s">
        <v>213</v>
      </c>
      <c r="K309" t="s">
        <v>209</v>
      </c>
      <c r="L309" t="s">
        <v>762</v>
      </c>
    </row>
    <row r="310" spans="1:12">
      <c r="A310" t="s">
        <v>763</v>
      </c>
      <c r="B310" s="5">
        <v>45976</v>
      </c>
      <c r="C310" t="s">
        <v>166</v>
      </c>
      <c r="D310">
        <v>2</v>
      </c>
      <c r="E310" s="3">
        <v>39.19</v>
      </c>
      <c r="F310" s="4">
        <v>0.05</v>
      </c>
      <c r="G310" s="3">
        <v>6.99</v>
      </c>
      <c r="H310" t="s">
        <v>207</v>
      </c>
      <c r="I310" t="s">
        <v>224</v>
      </c>
      <c r="J310" t="s">
        <v>213</v>
      </c>
      <c r="K310" t="s">
        <v>209</v>
      </c>
      <c r="L310" t="s">
        <v>284</v>
      </c>
    </row>
    <row r="311" spans="1:12">
      <c r="A311" t="s">
        <v>764</v>
      </c>
      <c r="B311" s="5">
        <v>45976</v>
      </c>
      <c r="C311" t="s">
        <v>96</v>
      </c>
      <c r="D311">
        <v>2</v>
      </c>
      <c r="E311" s="3">
        <v>26.72</v>
      </c>
      <c r="F311" s="4">
        <v>0</v>
      </c>
      <c r="G311" s="3">
        <v>6.99</v>
      </c>
      <c r="H311" t="s">
        <v>212</v>
      </c>
      <c r="I311" t="s">
        <v>18</v>
      </c>
      <c r="J311" t="s">
        <v>213</v>
      </c>
      <c r="K311" t="s">
        <v>209</v>
      </c>
      <c r="L311" t="s">
        <v>694</v>
      </c>
    </row>
    <row r="312" spans="1:12">
      <c r="A312" t="s">
        <v>765</v>
      </c>
      <c r="B312" s="5">
        <v>45976</v>
      </c>
      <c r="C312" t="s">
        <v>77</v>
      </c>
      <c r="D312">
        <v>1</v>
      </c>
      <c r="E312" s="3">
        <v>47.77</v>
      </c>
      <c r="F312" s="4">
        <v>0.15</v>
      </c>
      <c r="G312" s="3">
        <v>9.99</v>
      </c>
      <c r="H312" t="s">
        <v>207</v>
      </c>
      <c r="I312" t="s">
        <v>12</v>
      </c>
      <c r="J312" t="s">
        <v>217</v>
      </c>
      <c r="K312" t="s">
        <v>209</v>
      </c>
      <c r="L312" t="s">
        <v>766</v>
      </c>
    </row>
    <row r="313" spans="1:12">
      <c r="A313" t="s">
        <v>767</v>
      </c>
      <c r="B313" s="5">
        <v>45976</v>
      </c>
      <c r="C313" t="s">
        <v>98</v>
      </c>
      <c r="D313">
        <v>3</v>
      </c>
      <c r="E313" s="3">
        <v>17.66</v>
      </c>
      <c r="F313" s="4">
        <v>0</v>
      </c>
      <c r="G313" s="3">
        <v>0</v>
      </c>
      <c r="H313" t="s">
        <v>212</v>
      </c>
      <c r="I313" t="s">
        <v>54</v>
      </c>
      <c r="J313" t="s">
        <v>213</v>
      </c>
      <c r="K313" t="s">
        <v>209</v>
      </c>
      <c r="L313" t="s">
        <v>768</v>
      </c>
    </row>
    <row r="314" spans="1:12">
      <c r="A314" t="s">
        <v>769</v>
      </c>
      <c r="B314" s="5">
        <v>45976</v>
      </c>
      <c r="C314" t="s">
        <v>160</v>
      </c>
      <c r="D314">
        <v>1</v>
      </c>
      <c r="E314" s="3">
        <v>36.47</v>
      </c>
      <c r="F314" s="4">
        <v>0</v>
      </c>
      <c r="G314" s="3">
        <v>6.99</v>
      </c>
      <c r="H314" t="s">
        <v>216</v>
      </c>
      <c r="I314" t="s">
        <v>12</v>
      </c>
      <c r="J314" t="s">
        <v>217</v>
      </c>
      <c r="K314" t="s">
        <v>209</v>
      </c>
      <c r="L314" t="s">
        <v>770</v>
      </c>
    </row>
    <row r="315" spans="1:12">
      <c r="A315" t="s">
        <v>771</v>
      </c>
      <c r="B315" s="5">
        <v>45976</v>
      </c>
      <c r="C315" t="s">
        <v>138</v>
      </c>
      <c r="D315">
        <v>2</v>
      </c>
      <c r="E315" s="3">
        <v>56</v>
      </c>
      <c r="F315" s="4">
        <v>0</v>
      </c>
      <c r="G315" s="3">
        <v>0</v>
      </c>
      <c r="H315" t="s">
        <v>212</v>
      </c>
      <c r="I315" t="s">
        <v>54</v>
      </c>
      <c r="J315" t="s">
        <v>217</v>
      </c>
      <c r="K315" t="s">
        <v>209</v>
      </c>
      <c r="L315" t="s">
        <v>369</v>
      </c>
    </row>
    <row r="316" spans="1:12">
      <c r="A316" t="s">
        <v>772</v>
      </c>
      <c r="B316" s="5">
        <v>45977</v>
      </c>
      <c r="C316" t="s">
        <v>150</v>
      </c>
      <c r="D316">
        <v>5</v>
      </c>
      <c r="E316" s="3">
        <v>50.17</v>
      </c>
      <c r="F316" s="4">
        <v>0.05</v>
      </c>
      <c r="G316" s="3">
        <v>0</v>
      </c>
      <c r="H316" t="s">
        <v>207</v>
      </c>
      <c r="I316" t="s">
        <v>54</v>
      </c>
      <c r="J316" t="s">
        <v>208</v>
      </c>
      <c r="K316" t="s">
        <v>209</v>
      </c>
      <c r="L316" t="s">
        <v>773</v>
      </c>
    </row>
    <row r="317" spans="1:12">
      <c r="A317" t="s">
        <v>774</v>
      </c>
      <c r="B317" s="5">
        <v>45977</v>
      </c>
      <c r="C317" t="s">
        <v>116</v>
      </c>
      <c r="D317">
        <v>2</v>
      </c>
      <c r="E317" s="3">
        <v>30.89</v>
      </c>
      <c r="F317" s="4">
        <v>0.05</v>
      </c>
      <c r="G317" s="3">
        <v>4.99</v>
      </c>
      <c r="H317" t="s">
        <v>216</v>
      </c>
      <c r="I317" t="s">
        <v>224</v>
      </c>
      <c r="J317" t="s">
        <v>217</v>
      </c>
      <c r="K317" t="s">
        <v>209</v>
      </c>
      <c r="L317" t="s">
        <v>775</v>
      </c>
    </row>
    <row r="318" spans="1:12">
      <c r="A318" t="s">
        <v>776</v>
      </c>
      <c r="B318" s="5">
        <v>45977</v>
      </c>
      <c r="C318" t="s">
        <v>150</v>
      </c>
      <c r="D318">
        <v>3</v>
      </c>
      <c r="E318" s="3">
        <v>50.17</v>
      </c>
      <c r="F318" s="4">
        <v>0.15</v>
      </c>
      <c r="G318" s="3">
        <v>0</v>
      </c>
      <c r="H318" t="s">
        <v>216</v>
      </c>
      <c r="I318" t="s">
        <v>54</v>
      </c>
      <c r="J318" t="s">
        <v>217</v>
      </c>
      <c r="K318" t="s">
        <v>209</v>
      </c>
      <c r="L318" t="s">
        <v>659</v>
      </c>
    </row>
    <row r="319" spans="1:12">
      <c r="A319" t="s">
        <v>777</v>
      </c>
      <c r="B319" s="5">
        <v>45978</v>
      </c>
      <c r="C319" t="s">
        <v>120</v>
      </c>
      <c r="D319">
        <v>4</v>
      </c>
      <c r="E319" s="3">
        <v>33.65</v>
      </c>
      <c r="F319" s="4">
        <v>0.15</v>
      </c>
      <c r="G319" s="3">
        <v>0</v>
      </c>
      <c r="H319" t="s">
        <v>212</v>
      </c>
      <c r="I319" t="s">
        <v>12</v>
      </c>
      <c r="J319" t="s">
        <v>217</v>
      </c>
      <c r="K319" t="s">
        <v>209</v>
      </c>
      <c r="L319" t="s">
        <v>490</v>
      </c>
    </row>
    <row r="320" spans="1:12">
      <c r="A320" t="s">
        <v>778</v>
      </c>
      <c r="B320" s="5">
        <v>45978</v>
      </c>
      <c r="C320" t="s">
        <v>100</v>
      </c>
      <c r="D320">
        <v>2</v>
      </c>
      <c r="E320" s="3">
        <v>47.38</v>
      </c>
      <c r="F320" s="4">
        <v>0</v>
      </c>
      <c r="G320" s="3">
        <v>0</v>
      </c>
      <c r="H320" t="s">
        <v>207</v>
      </c>
      <c r="I320" t="s">
        <v>224</v>
      </c>
      <c r="J320" t="s">
        <v>217</v>
      </c>
      <c r="K320" t="s">
        <v>209</v>
      </c>
      <c r="L320" t="s">
        <v>779</v>
      </c>
    </row>
    <row r="321" spans="1:12">
      <c r="A321" t="s">
        <v>780</v>
      </c>
      <c r="B321" s="5">
        <v>45978</v>
      </c>
      <c r="C321" t="s">
        <v>172</v>
      </c>
      <c r="D321">
        <v>4</v>
      </c>
      <c r="E321" s="3">
        <v>80.63</v>
      </c>
      <c r="F321" s="4">
        <v>0.1</v>
      </c>
      <c r="G321" s="3">
        <v>4.99</v>
      </c>
      <c r="H321" t="s">
        <v>216</v>
      </c>
      <c r="I321" t="s">
        <v>12</v>
      </c>
      <c r="J321" t="s">
        <v>217</v>
      </c>
      <c r="K321" t="s">
        <v>281</v>
      </c>
      <c r="L321" t="s">
        <v>593</v>
      </c>
    </row>
    <row r="322" spans="1:12">
      <c r="A322" t="s">
        <v>781</v>
      </c>
      <c r="B322" s="5">
        <v>45978</v>
      </c>
      <c r="C322" t="s">
        <v>122</v>
      </c>
      <c r="D322">
        <v>1</v>
      </c>
      <c r="E322" s="3">
        <v>29.71</v>
      </c>
      <c r="F322" s="4">
        <v>0</v>
      </c>
      <c r="G322" s="3">
        <v>0</v>
      </c>
      <c r="H322" t="s">
        <v>212</v>
      </c>
      <c r="I322" t="s">
        <v>54</v>
      </c>
      <c r="J322" t="s">
        <v>208</v>
      </c>
      <c r="K322" t="s">
        <v>209</v>
      </c>
      <c r="L322" t="s">
        <v>782</v>
      </c>
    </row>
    <row r="323" spans="1:12">
      <c r="A323" t="s">
        <v>783</v>
      </c>
      <c r="B323" s="5">
        <v>45978</v>
      </c>
      <c r="C323" t="s">
        <v>120</v>
      </c>
      <c r="D323">
        <v>1</v>
      </c>
      <c r="E323" s="3">
        <v>33.65</v>
      </c>
      <c r="F323" s="4">
        <v>0.1</v>
      </c>
      <c r="G323" s="3">
        <v>9.99</v>
      </c>
      <c r="H323" t="s">
        <v>207</v>
      </c>
      <c r="I323" t="s">
        <v>224</v>
      </c>
      <c r="J323" t="s">
        <v>213</v>
      </c>
      <c r="K323" t="s">
        <v>209</v>
      </c>
      <c r="L323" t="s">
        <v>784</v>
      </c>
    </row>
    <row r="324" spans="1:12">
      <c r="A324" t="s">
        <v>785</v>
      </c>
      <c r="B324" s="5">
        <v>45978</v>
      </c>
      <c r="C324" t="s">
        <v>166</v>
      </c>
      <c r="D324">
        <v>4</v>
      </c>
      <c r="E324" s="3">
        <v>39.19</v>
      </c>
      <c r="F324" s="4">
        <v>0.05</v>
      </c>
      <c r="G324" s="3">
        <v>6.99</v>
      </c>
      <c r="H324" t="s">
        <v>216</v>
      </c>
      <c r="I324" t="s">
        <v>224</v>
      </c>
      <c r="J324" t="s">
        <v>208</v>
      </c>
      <c r="K324" t="s">
        <v>209</v>
      </c>
      <c r="L324" t="s">
        <v>786</v>
      </c>
    </row>
    <row r="325" spans="1:12">
      <c r="A325" t="s">
        <v>787</v>
      </c>
      <c r="B325" s="5">
        <v>45978</v>
      </c>
      <c r="C325" t="s">
        <v>164</v>
      </c>
      <c r="D325">
        <v>3</v>
      </c>
      <c r="E325" s="3">
        <v>93.35</v>
      </c>
      <c r="F325" s="4">
        <v>0</v>
      </c>
      <c r="G325" s="3">
        <v>0</v>
      </c>
      <c r="H325" t="s">
        <v>216</v>
      </c>
      <c r="I325" t="s">
        <v>12</v>
      </c>
      <c r="J325" t="s">
        <v>208</v>
      </c>
      <c r="K325" t="s">
        <v>209</v>
      </c>
      <c r="L325" t="s">
        <v>399</v>
      </c>
    </row>
    <row r="326" spans="1:12">
      <c r="A326" t="s">
        <v>788</v>
      </c>
      <c r="B326" s="5">
        <v>45978</v>
      </c>
      <c r="C326" t="s">
        <v>66</v>
      </c>
      <c r="D326">
        <v>5</v>
      </c>
      <c r="E326" s="3">
        <v>31.13</v>
      </c>
      <c r="F326" s="4">
        <v>0</v>
      </c>
      <c r="G326" s="3">
        <v>0</v>
      </c>
      <c r="H326" t="s">
        <v>212</v>
      </c>
      <c r="I326" t="s">
        <v>224</v>
      </c>
      <c r="J326" t="s">
        <v>213</v>
      </c>
      <c r="K326" t="s">
        <v>209</v>
      </c>
      <c r="L326" t="s">
        <v>422</v>
      </c>
    </row>
    <row r="327" spans="1:12">
      <c r="A327" t="s">
        <v>789</v>
      </c>
      <c r="B327" s="5">
        <v>45978</v>
      </c>
      <c r="C327" t="s">
        <v>128</v>
      </c>
      <c r="D327">
        <v>3</v>
      </c>
      <c r="E327" s="3">
        <v>74.72</v>
      </c>
      <c r="F327" s="4">
        <v>0</v>
      </c>
      <c r="G327" s="3">
        <v>0</v>
      </c>
      <c r="H327" t="s">
        <v>216</v>
      </c>
      <c r="I327" t="s">
        <v>18</v>
      </c>
      <c r="J327" t="s">
        <v>217</v>
      </c>
      <c r="K327" t="s">
        <v>209</v>
      </c>
      <c r="L327" t="s">
        <v>494</v>
      </c>
    </row>
    <row r="328" spans="1:12">
      <c r="A328" t="s">
        <v>790</v>
      </c>
      <c r="B328" s="5">
        <v>45978</v>
      </c>
      <c r="C328" t="s">
        <v>144</v>
      </c>
      <c r="D328">
        <v>2</v>
      </c>
      <c r="E328" s="3">
        <v>12.74</v>
      </c>
      <c r="F328" s="4">
        <v>0</v>
      </c>
      <c r="G328" s="3">
        <v>4.99</v>
      </c>
      <c r="H328" t="s">
        <v>216</v>
      </c>
      <c r="I328" t="s">
        <v>12</v>
      </c>
      <c r="J328" t="s">
        <v>217</v>
      </c>
      <c r="K328" t="s">
        <v>209</v>
      </c>
      <c r="L328" t="s">
        <v>791</v>
      </c>
    </row>
    <row r="329" spans="1:12">
      <c r="A329" t="s">
        <v>792</v>
      </c>
      <c r="B329" s="5">
        <v>45979</v>
      </c>
      <c r="C329" t="s">
        <v>73</v>
      </c>
      <c r="D329">
        <v>4</v>
      </c>
      <c r="E329" s="3">
        <v>23.84</v>
      </c>
      <c r="F329" s="4">
        <v>0.05</v>
      </c>
      <c r="G329" s="3">
        <v>0</v>
      </c>
      <c r="H329" t="s">
        <v>216</v>
      </c>
      <c r="I329" t="s">
        <v>12</v>
      </c>
      <c r="J329" t="s">
        <v>217</v>
      </c>
      <c r="K329" t="s">
        <v>209</v>
      </c>
      <c r="L329" t="s">
        <v>786</v>
      </c>
    </row>
    <row r="330" spans="1:12">
      <c r="A330" t="s">
        <v>793</v>
      </c>
      <c r="B330" s="5">
        <v>45979</v>
      </c>
      <c r="C330" t="s">
        <v>156</v>
      </c>
      <c r="D330">
        <v>2</v>
      </c>
      <c r="E330" s="3">
        <v>24.86</v>
      </c>
      <c r="F330" s="4">
        <v>0</v>
      </c>
      <c r="G330" s="3">
        <v>4.99</v>
      </c>
      <c r="H330" t="s">
        <v>212</v>
      </c>
      <c r="I330" t="s">
        <v>18</v>
      </c>
      <c r="J330" t="s">
        <v>213</v>
      </c>
      <c r="K330" t="s">
        <v>209</v>
      </c>
      <c r="L330" t="s">
        <v>794</v>
      </c>
    </row>
    <row r="331" spans="1:12">
      <c r="A331" t="s">
        <v>795</v>
      </c>
      <c r="B331" s="5">
        <v>45979</v>
      </c>
      <c r="C331" t="s">
        <v>83</v>
      </c>
      <c r="D331">
        <v>1</v>
      </c>
      <c r="E331" s="3">
        <v>79.31</v>
      </c>
      <c r="F331" s="4">
        <v>0</v>
      </c>
      <c r="G331" s="3">
        <v>6.99</v>
      </c>
      <c r="H331" t="s">
        <v>216</v>
      </c>
      <c r="I331" t="s">
        <v>54</v>
      </c>
      <c r="J331" t="s">
        <v>208</v>
      </c>
      <c r="K331" t="s">
        <v>209</v>
      </c>
      <c r="L331" t="s">
        <v>354</v>
      </c>
    </row>
    <row r="332" spans="1:12">
      <c r="A332" t="s">
        <v>796</v>
      </c>
      <c r="B332" s="5">
        <v>45979</v>
      </c>
      <c r="C332" t="s">
        <v>69</v>
      </c>
      <c r="D332">
        <v>1</v>
      </c>
      <c r="E332" s="3">
        <v>73.180000000000007</v>
      </c>
      <c r="F332" s="4">
        <v>0</v>
      </c>
      <c r="G332" s="3">
        <v>6.99</v>
      </c>
      <c r="H332" t="s">
        <v>216</v>
      </c>
      <c r="I332" t="s">
        <v>54</v>
      </c>
      <c r="J332" t="s">
        <v>208</v>
      </c>
      <c r="K332" t="s">
        <v>209</v>
      </c>
      <c r="L332" t="s">
        <v>797</v>
      </c>
    </row>
    <row r="333" spans="1:12">
      <c r="A333" t="s">
        <v>798</v>
      </c>
      <c r="B333" s="5">
        <v>45979</v>
      </c>
      <c r="C333" t="s">
        <v>174</v>
      </c>
      <c r="D333">
        <v>5</v>
      </c>
      <c r="E333" s="3">
        <v>72.45</v>
      </c>
      <c r="F333" s="4">
        <v>0.1</v>
      </c>
      <c r="G333" s="3">
        <v>9.99</v>
      </c>
      <c r="H333" t="s">
        <v>207</v>
      </c>
      <c r="I333" t="s">
        <v>12</v>
      </c>
      <c r="J333" t="s">
        <v>208</v>
      </c>
      <c r="K333" t="s">
        <v>209</v>
      </c>
      <c r="L333" t="s">
        <v>422</v>
      </c>
    </row>
    <row r="334" spans="1:12">
      <c r="A334" t="s">
        <v>799</v>
      </c>
      <c r="B334" s="5">
        <v>45979</v>
      </c>
      <c r="C334" t="s">
        <v>172</v>
      </c>
      <c r="D334">
        <v>2</v>
      </c>
      <c r="E334" s="3">
        <v>80.63</v>
      </c>
      <c r="F334" s="4">
        <v>0</v>
      </c>
      <c r="G334" s="3">
        <v>0</v>
      </c>
      <c r="H334" t="s">
        <v>207</v>
      </c>
      <c r="I334" t="s">
        <v>37</v>
      </c>
      <c r="J334" t="s">
        <v>208</v>
      </c>
      <c r="K334" t="s">
        <v>209</v>
      </c>
      <c r="L334" t="s">
        <v>800</v>
      </c>
    </row>
    <row r="335" spans="1:12">
      <c r="A335" t="s">
        <v>801</v>
      </c>
      <c r="B335" s="5">
        <v>45979</v>
      </c>
      <c r="C335" t="s">
        <v>158</v>
      </c>
      <c r="D335">
        <v>2</v>
      </c>
      <c r="E335" s="3">
        <v>44.59</v>
      </c>
      <c r="F335" s="4">
        <v>0</v>
      </c>
      <c r="G335" s="3">
        <v>0</v>
      </c>
      <c r="H335" t="s">
        <v>207</v>
      </c>
      <c r="I335" t="s">
        <v>54</v>
      </c>
      <c r="J335" t="s">
        <v>213</v>
      </c>
      <c r="K335" t="s">
        <v>209</v>
      </c>
      <c r="L335" t="s">
        <v>802</v>
      </c>
    </row>
    <row r="336" spans="1:12">
      <c r="A336" t="s">
        <v>803</v>
      </c>
      <c r="B336" s="5">
        <v>45979</v>
      </c>
      <c r="C336" t="s">
        <v>71</v>
      </c>
      <c r="D336">
        <v>2</v>
      </c>
      <c r="E336" s="3">
        <v>11.23</v>
      </c>
      <c r="F336" s="4">
        <v>0</v>
      </c>
      <c r="G336" s="3">
        <v>0</v>
      </c>
      <c r="H336" t="s">
        <v>216</v>
      </c>
      <c r="I336" t="s">
        <v>224</v>
      </c>
      <c r="J336" t="s">
        <v>217</v>
      </c>
      <c r="K336" t="s">
        <v>209</v>
      </c>
      <c r="L336" t="s">
        <v>804</v>
      </c>
    </row>
    <row r="337" spans="1:12">
      <c r="A337" t="s">
        <v>805</v>
      </c>
      <c r="B337" s="5">
        <v>45979</v>
      </c>
      <c r="C337" t="s">
        <v>176</v>
      </c>
      <c r="D337">
        <v>2</v>
      </c>
      <c r="E337" s="3">
        <v>11.86</v>
      </c>
      <c r="F337" s="4">
        <v>0</v>
      </c>
      <c r="G337" s="3">
        <v>0</v>
      </c>
      <c r="H337" t="s">
        <v>207</v>
      </c>
      <c r="I337" t="s">
        <v>18</v>
      </c>
      <c r="J337" t="s">
        <v>213</v>
      </c>
      <c r="K337" t="s">
        <v>304</v>
      </c>
      <c r="L337" t="s">
        <v>806</v>
      </c>
    </row>
    <row r="338" spans="1:12">
      <c r="A338" t="s">
        <v>807</v>
      </c>
      <c r="B338" s="5">
        <v>45979</v>
      </c>
      <c r="C338" t="s">
        <v>69</v>
      </c>
      <c r="D338">
        <v>4</v>
      </c>
      <c r="E338" s="3">
        <v>73.180000000000007</v>
      </c>
      <c r="F338" s="4">
        <v>0</v>
      </c>
      <c r="G338" s="3">
        <v>0</v>
      </c>
      <c r="H338" t="s">
        <v>216</v>
      </c>
      <c r="I338" t="s">
        <v>54</v>
      </c>
      <c r="J338" t="s">
        <v>208</v>
      </c>
      <c r="K338" t="s">
        <v>209</v>
      </c>
      <c r="L338" t="s">
        <v>659</v>
      </c>
    </row>
    <row r="339" spans="1:12">
      <c r="A339" t="s">
        <v>808</v>
      </c>
      <c r="B339" s="5">
        <v>45979</v>
      </c>
      <c r="C339" t="s">
        <v>87</v>
      </c>
      <c r="D339">
        <v>1</v>
      </c>
      <c r="E339" s="3">
        <v>49.34</v>
      </c>
      <c r="F339" s="4">
        <v>0.05</v>
      </c>
      <c r="G339" s="3">
        <v>0</v>
      </c>
      <c r="H339" t="s">
        <v>207</v>
      </c>
      <c r="I339" t="s">
        <v>18</v>
      </c>
      <c r="J339" t="s">
        <v>217</v>
      </c>
      <c r="K339" t="s">
        <v>209</v>
      </c>
      <c r="L339" t="s">
        <v>809</v>
      </c>
    </row>
    <row r="340" spans="1:12">
      <c r="A340" t="s">
        <v>810</v>
      </c>
      <c r="B340" s="5">
        <v>45980</v>
      </c>
      <c r="C340" t="s">
        <v>77</v>
      </c>
      <c r="D340">
        <v>3</v>
      </c>
      <c r="E340" s="3">
        <v>47.77</v>
      </c>
      <c r="F340" s="4">
        <v>0.05</v>
      </c>
      <c r="G340" s="3">
        <v>0</v>
      </c>
      <c r="H340" t="s">
        <v>216</v>
      </c>
      <c r="I340" t="s">
        <v>224</v>
      </c>
      <c r="J340" t="s">
        <v>213</v>
      </c>
      <c r="K340" t="s">
        <v>209</v>
      </c>
      <c r="L340" t="s">
        <v>811</v>
      </c>
    </row>
    <row r="341" spans="1:12">
      <c r="A341" t="s">
        <v>812</v>
      </c>
      <c r="B341" s="5">
        <v>45980</v>
      </c>
      <c r="C341" t="s">
        <v>182</v>
      </c>
      <c r="D341">
        <v>2</v>
      </c>
      <c r="E341" s="3">
        <v>11.57</v>
      </c>
      <c r="F341" s="4">
        <v>0.05</v>
      </c>
      <c r="G341" s="3">
        <v>9.99</v>
      </c>
      <c r="H341" t="s">
        <v>212</v>
      </c>
      <c r="I341" t="s">
        <v>224</v>
      </c>
      <c r="J341" t="s">
        <v>208</v>
      </c>
      <c r="K341" t="s">
        <v>281</v>
      </c>
      <c r="L341" t="s">
        <v>342</v>
      </c>
    </row>
    <row r="342" spans="1:12">
      <c r="A342" t="s">
        <v>813</v>
      </c>
      <c r="B342" s="5">
        <v>45980</v>
      </c>
      <c r="C342" t="s">
        <v>110</v>
      </c>
      <c r="D342">
        <v>4</v>
      </c>
      <c r="E342" s="3">
        <v>32.130000000000003</v>
      </c>
      <c r="F342" s="4">
        <v>0.05</v>
      </c>
      <c r="G342" s="3">
        <v>0</v>
      </c>
      <c r="H342" t="s">
        <v>216</v>
      </c>
      <c r="I342" t="s">
        <v>54</v>
      </c>
      <c r="J342" t="s">
        <v>213</v>
      </c>
      <c r="K342" t="s">
        <v>209</v>
      </c>
      <c r="L342" t="s">
        <v>814</v>
      </c>
    </row>
    <row r="343" spans="1:12">
      <c r="A343" t="s">
        <v>815</v>
      </c>
      <c r="B343" s="5">
        <v>45980</v>
      </c>
      <c r="C343" t="s">
        <v>186</v>
      </c>
      <c r="D343">
        <v>2</v>
      </c>
      <c r="E343" s="3">
        <v>54.93</v>
      </c>
      <c r="F343" s="4">
        <v>0.1</v>
      </c>
      <c r="G343" s="3">
        <v>0</v>
      </c>
      <c r="H343" t="s">
        <v>216</v>
      </c>
      <c r="I343" t="s">
        <v>224</v>
      </c>
      <c r="J343" t="s">
        <v>213</v>
      </c>
      <c r="K343" t="s">
        <v>209</v>
      </c>
      <c r="L343" t="s">
        <v>816</v>
      </c>
    </row>
    <row r="344" spans="1:12">
      <c r="A344" t="s">
        <v>817</v>
      </c>
      <c r="B344" s="5">
        <v>45980</v>
      </c>
      <c r="C344" t="s">
        <v>160</v>
      </c>
      <c r="D344">
        <v>6</v>
      </c>
      <c r="E344" s="3">
        <v>36.47</v>
      </c>
      <c r="F344" s="4">
        <v>0.2</v>
      </c>
      <c r="G344" s="3">
        <v>9.99</v>
      </c>
      <c r="H344" t="s">
        <v>212</v>
      </c>
      <c r="I344" t="s">
        <v>18</v>
      </c>
      <c r="J344" t="s">
        <v>213</v>
      </c>
      <c r="K344" t="s">
        <v>209</v>
      </c>
      <c r="L344" t="s">
        <v>257</v>
      </c>
    </row>
    <row r="345" spans="1:12">
      <c r="A345" t="s">
        <v>818</v>
      </c>
      <c r="B345" s="5">
        <v>45981</v>
      </c>
      <c r="C345" t="s">
        <v>126</v>
      </c>
      <c r="D345">
        <v>2</v>
      </c>
      <c r="E345" s="3">
        <v>44.98</v>
      </c>
      <c r="F345" s="4">
        <v>0.05</v>
      </c>
      <c r="G345" s="3">
        <v>9.99</v>
      </c>
      <c r="H345" t="s">
        <v>207</v>
      </c>
      <c r="I345" t="s">
        <v>12</v>
      </c>
      <c r="J345" t="s">
        <v>217</v>
      </c>
      <c r="K345" t="s">
        <v>209</v>
      </c>
      <c r="L345" t="s">
        <v>809</v>
      </c>
    </row>
    <row r="346" spans="1:12">
      <c r="A346" t="s">
        <v>819</v>
      </c>
      <c r="B346" s="5">
        <v>45981</v>
      </c>
      <c r="C346" t="s">
        <v>104</v>
      </c>
      <c r="D346">
        <v>3</v>
      </c>
      <c r="E346" s="3">
        <v>29.49</v>
      </c>
      <c r="F346" s="4">
        <v>0.05</v>
      </c>
      <c r="G346" s="3">
        <v>6.99</v>
      </c>
      <c r="H346" t="s">
        <v>216</v>
      </c>
      <c r="I346" t="s">
        <v>54</v>
      </c>
      <c r="J346" t="s">
        <v>217</v>
      </c>
      <c r="K346" t="s">
        <v>209</v>
      </c>
      <c r="L346" t="s">
        <v>820</v>
      </c>
    </row>
    <row r="347" spans="1:12">
      <c r="A347" t="s">
        <v>821</v>
      </c>
      <c r="B347" s="5">
        <v>45981</v>
      </c>
      <c r="C347" t="s">
        <v>186</v>
      </c>
      <c r="D347">
        <v>5</v>
      </c>
      <c r="E347" s="3">
        <v>54.93</v>
      </c>
      <c r="F347" s="4">
        <v>0.1</v>
      </c>
      <c r="G347" s="3">
        <v>4.99</v>
      </c>
      <c r="H347" t="s">
        <v>207</v>
      </c>
      <c r="I347" t="s">
        <v>37</v>
      </c>
      <c r="J347" t="s">
        <v>208</v>
      </c>
      <c r="K347" t="s">
        <v>209</v>
      </c>
      <c r="L347" t="s">
        <v>822</v>
      </c>
    </row>
    <row r="348" spans="1:12">
      <c r="A348" t="s">
        <v>823</v>
      </c>
      <c r="B348" s="5">
        <v>45981</v>
      </c>
      <c r="C348" t="s">
        <v>136</v>
      </c>
      <c r="D348">
        <v>1</v>
      </c>
      <c r="E348" s="3">
        <v>26.35</v>
      </c>
      <c r="F348" s="4">
        <v>0.05</v>
      </c>
      <c r="G348" s="3">
        <v>9.99</v>
      </c>
      <c r="H348" t="s">
        <v>207</v>
      </c>
      <c r="I348" t="s">
        <v>37</v>
      </c>
      <c r="J348" t="s">
        <v>213</v>
      </c>
      <c r="K348" t="s">
        <v>209</v>
      </c>
      <c r="L348" t="s">
        <v>824</v>
      </c>
    </row>
    <row r="349" spans="1:12">
      <c r="A349" t="s">
        <v>825</v>
      </c>
      <c r="B349" s="5">
        <v>45982</v>
      </c>
      <c r="C349" t="s">
        <v>168</v>
      </c>
      <c r="D349">
        <v>2</v>
      </c>
      <c r="E349" s="3">
        <v>50.46</v>
      </c>
      <c r="F349" s="4">
        <v>0</v>
      </c>
      <c r="G349" s="3">
        <v>4.99</v>
      </c>
      <c r="H349" t="s">
        <v>207</v>
      </c>
      <c r="I349" t="s">
        <v>54</v>
      </c>
      <c r="J349" t="s">
        <v>217</v>
      </c>
      <c r="K349" t="s">
        <v>209</v>
      </c>
      <c r="L349" t="s">
        <v>826</v>
      </c>
    </row>
    <row r="350" spans="1:12">
      <c r="A350" t="s">
        <v>827</v>
      </c>
      <c r="B350" s="5">
        <v>45982</v>
      </c>
      <c r="C350" t="s">
        <v>120</v>
      </c>
      <c r="D350">
        <v>1</v>
      </c>
      <c r="E350" s="3">
        <v>33.65</v>
      </c>
      <c r="F350" s="4">
        <v>0</v>
      </c>
      <c r="G350" s="3">
        <v>0</v>
      </c>
      <c r="H350" t="s">
        <v>212</v>
      </c>
      <c r="I350" t="s">
        <v>37</v>
      </c>
      <c r="J350" t="s">
        <v>217</v>
      </c>
      <c r="K350" t="s">
        <v>209</v>
      </c>
      <c r="L350" t="s">
        <v>828</v>
      </c>
    </row>
    <row r="351" spans="1:12">
      <c r="A351" t="s">
        <v>829</v>
      </c>
      <c r="B351" s="5">
        <v>45982</v>
      </c>
      <c r="C351" t="s">
        <v>98</v>
      </c>
      <c r="D351">
        <v>3</v>
      </c>
      <c r="E351" s="3">
        <v>17.66</v>
      </c>
      <c r="F351" s="4">
        <v>0.1</v>
      </c>
      <c r="G351" s="3">
        <v>4.99</v>
      </c>
      <c r="H351" t="s">
        <v>207</v>
      </c>
      <c r="I351" t="s">
        <v>224</v>
      </c>
      <c r="J351" t="s">
        <v>208</v>
      </c>
      <c r="K351" t="s">
        <v>209</v>
      </c>
      <c r="L351" t="s">
        <v>830</v>
      </c>
    </row>
    <row r="352" spans="1:12">
      <c r="A352" t="s">
        <v>831</v>
      </c>
      <c r="B352" s="5">
        <v>45982</v>
      </c>
      <c r="C352" t="s">
        <v>100</v>
      </c>
      <c r="D352">
        <v>4</v>
      </c>
      <c r="E352" s="3">
        <v>47.38</v>
      </c>
      <c r="F352" s="4">
        <v>0</v>
      </c>
      <c r="G352" s="3">
        <v>9.99</v>
      </c>
      <c r="H352" t="s">
        <v>212</v>
      </c>
      <c r="I352" t="s">
        <v>54</v>
      </c>
      <c r="J352" t="s">
        <v>213</v>
      </c>
      <c r="K352" t="s">
        <v>209</v>
      </c>
      <c r="L352" t="s">
        <v>832</v>
      </c>
    </row>
    <row r="353" spans="1:12">
      <c r="A353" t="s">
        <v>833</v>
      </c>
      <c r="B353" s="5">
        <v>45982</v>
      </c>
      <c r="C353" t="s">
        <v>77</v>
      </c>
      <c r="D353">
        <v>2</v>
      </c>
      <c r="E353" s="3">
        <v>47.77</v>
      </c>
      <c r="F353" s="4">
        <v>0.05</v>
      </c>
      <c r="G353" s="3">
        <v>6.99</v>
      </c>
      <c r="H353" t="s">
        <v>212</v>
      </c>
      <c r="I353" t="s">
        <v>224</v>
      </c>
      <c r="J353" t="s">
        <v>217</v>
      </c>
      <c r="K353" t="s">
        <v>209</v>
      </c>
      <c r="L353" t="s">
        <v>834</v>
      </c>
    </row>
    <row r="354" spans="1:12">
      <c r="A354" t="s">
        <v>835</v>
      </c>
      <c r="B354" s="5">
        <v>45982</v>
      </c>
      <c r="C354" t="s">
        <v>106</v>
      </c>
      <c r="D354">
        <v>1</v>
      </c>
      <c r="E354" s="3">
        <v>85.27</v>
      </c>
      <c r="F354" s="4">
        <v>0.05</v>
      </c>
      <c r="G354" s="3">
        <v>0</v>
      </c>
      <c r="H354" t="s">
        <v>212</v>
      </c>
      <c r="I354" t="s">
        <v>18</v>
      </c>
      <c r="J354" t="s">
        <v>213</v>
      </c>
      <c r="K354" t="s">
        <v>209</v>
      </c>
      <c r="L354" t="s">
        <v>836</v>
      </c>
    </row>
    <row r="355" spans="1:12">
      <c r="A355" t="s">
        <v>837</v>
      </c>
      <c r="B355" s="5">
        <v>45983</v>
      </c>
      <c r="C355" t="s">
        <v>164</v>
      </c>
      <c r="D355">
        <v>8</v>
      </c>
      <c r="E355" s="3">
        <v>93.35</v>
      </c>
      <c r="F355" s="4">
        <v>0</v>
      </c>
      <c r="G355" s="3">
        <v>6.99</v>
      </c>
      <c r="H355" t="s">
        <v>207</v>
      </c>
      <c r="I355" t="s">
        <v>54</v>
      </c>
      <c r="J355" t="s">
        <v>213</v>
      </c>
      <c r="K355" t="s">
        <v>209</v>
      </c>
      <c r="L355" t="s">
        <v>838</v>
      </c>
    </row>
    <row r="356" spans="1:12">
      <c r="A356" t="s">
        <v>839</v>
      </c>
      <c r="B356" s="5">
        <v>45983</v>
      </c>
      <c r="C356" t="s">
        <v>174</v>
      </c>
      <c r="D356">
        <v>2</v>
      </c>
      <c r="E356" s="3">
        <v>72.45</v>
      </c>
      <c r="F356" s="4">
        <v>0</v>
      </c>
      <c r="G356" s="3">
        <v>9.99</v>
      </c>
      <c r="H356" t="s">
        <v>216</v>
      </c>
      <c r="I356" t="s">
        <v>37</v>
      </c>
      <c r="J356" t="s">
        <v>213</v>
      </c>
      <c r="K356" t="s">
        <v>209</v>
      </c>
      <c r="L356" t="s">
        <v>828</v>
      </c>
    </row>
    <row r="357" spans="1:12">
      <c r="A357" t="s">
        <v>840</v>
      </c>
      <c r="B357" s="5">
        <v>45983</v>
      </c>
      <c r="C357" t="s">
        <v>100</v>
      </c>
      <c r="D357">
        <v>6</v>
      </c>
      <c r="E357" s="3">
        <v>47.38</v>
      </c>
      <c r="F357" s="4">
        <v>0</v>
      </c>
      <c r="G357" s="3">
        <v>9.99</v>
      </c>
      <c r="H357" t="s">
        <v>216</v>
      </c>
      <c r="I357" t="s">
        <v>224</v>
      </c>
      <c r="J357" t="s">
        <v>213</v>
      </c>
      <c r="K357" t="s">
        <v>209</v>
      </c>
      <c r="L357" t="s">
        <v>841</v>
      </c>
    </row>
    <row r="358" spans="1:12">
      <c r="A358" t="s">
        <v>842</v>
      </c>
      <c r="B358" s="5">
        <v>45983</v>
      </c>
      <c r="C358" t="s">
        <v>100</v>
      </c>
      <c r="D358">
        <v>2</v>
      </c>
      <c r="E358" s="3">
        <v>47.38</v>
      </c>
      <c r="F358" s="4">
        <v>0</v>
      </c>
      <c r="G358" s="3">
        <v>0</v>
      </c>
      <c r="H358" t="s">
        <v>207</v>
      </c>
      <c r="I358" t="s">
        <v>224</v>
      </c>
      <c r="J358" t="s">
        <v>217</v>
      </c>
      <c r="K358" t="s">
        <v>209</v>
      </c>
      <c r="L358" t="s">
        <v>843</v>
      </c>
    </row>
    <row r="359" spans="1:12">
      <c r="A359" t="s">
        <v>844</v>
      </c>
      <c r="B359" s="5">
        <v>45983</v>
      </c>
      <c r="C359" t="s">
        <v>126</v>
      </c>
      <c r="D359">
        <v>3</v>
      </c>
      <c r="E359" s="3">
        <v>44.98</v>
      </c>
      <c r="F359" s="4">
        <v>0.05</v>
      </c>
      <c r="G359" s="3">
        <v>9.99</v>
      </c>
      <c r="H359" t="s">
        <v>207</v>
      </c>
      <c r="I359" t="s">
        <v>12</v>
      </c>
      <c r="J359" t="s">
        <v>217</v>
      </c>
      <c r="K359" t="s">
        <v>209</v>
      </c>
      <c r="L359" t="s">
        <v>845</v>
      </c>
    </row>
    <row r="360" spans="1:12">
      <c r="A360" t="s">
        <v>846</v>
      </c>
      <c r="B360" s="5">
        <v>45983</v>
      </c>
      <c r="C360" t="s">
        <v>174</v>
      </c>
      <c r="D360">
        <v>1</v>
      </c>
      <c r="E360" s="3">
        <v>72.45</v>
      </c>
      <c r="F360" s="4">
        <v>0</v>
      </c>
      <c r="G360" s="3">
        <v>0</v>
      </c>
      <c r="H360" t="s">
        <v>207</v>
      </c>
      <c r="I360" t="s">
        <v>224</v>
      </c>
      <c r="J360" t="s">
        <v>208</v>
      </c>
      <c r="K360" t="s">
        <v>304</v>
      </c>
      <c r="L360" t="s">
        <v>321</v>
      </c>
    </row>
    <row r="361" spans="1:12">
      <c r="A361" t="s">
        <v>847</v>
      </c>
      <c r="B361" s="5">
        <v>45983</v>
      </c>
      <c r="C361" t="s">
        <v>128</v>
      </c>
      <c r="D361">
        <v>2</v>
      </c>
      <c r="E361" s="3">
        <v>74.72</v>
      </c>
      <c r="F361" s="4">
        <v>0.2</v>
      </c>
      <c r="G361" s="3">
        <v>0</v>
      </c>
      <c r="H361" t="s">
        <v>216</v>
      </c>
      <c r="I361" t="s">
        <v>12</v>
      </c>
      <c r="J361" t="s">
        <v>213</v>
      </c>
      <c r="K361" t="s">
        <v>209</v>
      </c>
      <c r="L361" t="s">
        <v>300</v>
      </c>
    </row>
    <row r="362" spans="1:12">
      <c r="A362" t="s">
        <v>848</v>
      </c>
      <c r="B362" s="5">
        <v>45983</v>
      </c>
      <c r="C362" t="s">
        <v>166</v>
      </c>
      <c r="D362">
        <v>5</v>
      </c>
      <c r="E362" s="3">
        <v>39.19</v>
      </c>
      <c r="F362" s="4">
        <v>0.05</v>
      </c>
      <c r="G362" s="3">
        <v>4.99</v>
      </c>
      <c r="H362" t="s">
        <v>212</v>
      </c>
      <c r="I362" t="s">
        <v>37</v>
      </c>
      <c r="J362" t="s">
        <v>217</v>
      </c>
      <c r="K362" t="s">
        <v>209</v>
      </c>
      <c r="L362" t="s">
        <v>849</v>
      </c>
    </row>
    <row r="363" spans="1:12">
      <c r="A363" t="s">
        <v>850</v>
      </c>
      <c r="B363" s="5">
        <v>45984</v>
      </c>
      <c r="C363" t="s">
        <v>140</v>
      </c>
      <c r="D363">
        <v>1</v>
      </c>
      <c r="E363" s="3">
        <v>25.18</v>
      </c>
      <c r="F363" s="4">
        <v>0</v>
      </c>
      <c r="G363" s="3">
        <v>0</v>
      </c>
      <c r="H363" t="s">
        <v>212</v>
      </c>
      <c r="I363" t="s">
        <v>18</v>
      </c>
      <c r="J363" t="s">
        <v>208</v>
      </c>
      <c r="K363" t="s">
        <v>281</v>
      </c>
      <c r="L363" t="s">
        <v>597</v>
      </c>
    </row>
    <row r="364" spans="1:12">
      <c r="A364" t="s">
        <v>851</v>
      </c>
      <c r="B364" s="5">
        <v>45984</v>
      </c>
      <c r="C364" t="s">
        <v>142</v>
      </c>
      <c r="D364">
        <v>1</v>
      </c>
      <c r="E364" s="3">
        <v>100.1</v>
      </c>
      <c r="F364" s="4">
        <v>0.1</v>
      </c>
      <c r="G364" s="3">
        <v>9.99</v>
      </c>
      <c r="H364" t="s">
        <v>212</v>
      </c>
      <c r="I364" t="s">
        <v>224</v>
      </c>
      <c r="J364" t="s">
        <v>208</v>
      </c>
      <c r="K364" t="s">
        <v>209</v>
      </c>
      <c r="L364" t="s">
        <v>852</v>
      </c>
    </row>
    <row r="365" spans="1:12">
      <c r="A365" t="s">
        <v>853</v>
      </c>
      <c r="B365" s="5">
        <v>45984</v>
      </c>
      <c r="C365" t="s">
        <v>144</v>
      </c>
      <c r="D365">
        <v>1</v>
      </c>
      <c r="E365" s="3">
        <v>12.74</v>
      </c>
      <c r="F365" s="4">
        <v>0.05</v>
      </c>
      <c r="G365" s="3">
        <v>4.99</v>
      </c>
      <c r="H365" t="s">
        <v>212</v>
      </c>
      <c r="I365" t="s">
        <v>54</v>
      </c>
      <c r="J365" t="s">
        <v>217</v>
      </c>
      <c r="K365" t="s">
        <v>209</v>
      </c>
      <c r="L365" t="s">
        <v>686</v>
      </c>
    </row>
    <row r="366" spans="1:12">
      <c r="A366" t="s">
        <v>854</v>
      </c>
      <c r="B366" s="5">
        <v>45984</v>
      </c>
      <c r="C366" t="s">
        <v>77</v>
      </c>
      <c r="D366">
        <v>1</v>
      </c>
      <c r="E366" s="3">
        <v>47.77</v>
      </c>
      <c r="F366" s="4">
        <v>0</v>
      </c>
      <c r="G366" s="3">
        <v>0</v>
      </c>
      <c r="H366" t="s">
        <v>207</v>
      </c>
      <c r="I366" t="s">
        <v>37</v>
      </c>
      <c r="J366" t="s">
        <v>217</v>
      </c>
      <c r="K366" t="s">
        <v>209</v>
      </c>
      <c r="L366" t="s">
        <v>855</v>
      </c>
    </row>
    <row r="367" spans="1:12">
      <c r="A367" t="s">
        <v>856</v>
      </c>
      <c r="B367" s="5">
        <v>45984</v>
      </c>
      <c r="C367" t="s">
        <v>100</v>
      </c>
      <c r="D367">
        <v>1</v>
      </c>
      <c r="E367" s="3">
        <v>47.38</v>
      </c>
      <c r="F367" s="4">
        <v>0</v>
      </c>
      <c r="G367" s="3">
        <v>4.99</v>
      </c>
      <c r="H367" t="s">
        <v>212</v>
      </c>
      <c r="I367" t="s">
        <v>12</v>
      </c>
      <c r="J367" t="s">
        <v>217</v>
      </c>
      <c r="K367" t="s">
        <v>209</v>
      </c>
      <c r="L367" t="s">
        <v>836</v>
      </c>
    </row>
    <row r="368" spans="1:12">
      <c r="A368" t="s">
        <v>857</v>
      </c>
      <c r="B368" s="5">
        <v>45984</v>
      </c>
      <c r="C368" t="s">
        <v>122</v>
      </c>
      <c r="D368">
        <v>4</v>
      </c>
      <c r="E368" s="3">
        <v>29.71</v>
      </c>
      <c r="F368" s="4">
        <v>0</v>
      </c>
      <c r="G368" s="3">
        <v>6.99</v>
      </c>
      <c r="H368" t="s">
        <v>216</v>
      </c>
      <c r="I368" t="s">
        <v>18</v>
      </c>
      <c r="J368" t="s">
        <v>217</v>
      </c>
      <c r="K368" t="s">
        <v>209</v>
      </c>
      <c r="L368" t="s">
        <v>858</v>
      </c>
    </row>
    <row r="369" spans="1:12">
      <c r="A369" t="s">
        <v>859</v>
      </c>
      <c r="B369" s="5">
        <v>45984</v>
      </c>
      <c r="C369" t="s">
        <v>182</v>
      </c>
      <c r="D369">
        <v>2</v>
      </c>
      <c r="E369" s="3">
        <v>11.57</v>
      </c>
      <c r="F369" s="4">
        <v>0.1</v>
      </c>
      <c r="G369" s="3">
        <v>4.99</v>
      </c>
      <c r="H369" t="s">
        <v>212</v>
      </c>
      <c r="I369" t="s">
        <v>18</v>
      </c>
      <c r="J369" t="s">
        <v>213</v>
      </c>
      <c r="K369" t="s">
        <v>209</v>
      </c>
      <c r="L369" t="s">
        <v>860</v>
      </c>
    </row>
    <row r="370" spans="1:12">
      <c r="A370" t="s">
        <v>861</v>
      </c>
      <c r="B370" s="5">
        <v>45985</v>
      </c>
      <c r="C370" t="s">
        <v>168</v>
      </c>
      <c r="D370">
        <v>3</v>
      </c>
      <c r="E370" s="3">
        <v>50.46</v>
      </c>
      <c r="F370" s="4">
        <v>0.1</v>
      </c>
      <c r="G370" s="3">
        <v>0</v>
      </c>
      <c r="H370" t="s">
        <v>216</v>
      </c>
      <c r="I370" t="s">
        <v>54</v>
      </c>
      <c r="J370" t="s">
        <v>217</v>
      </c>
      <c r="K370" t="s">
        <v>209</v>
      </c>
      <c r="L370" t="s">
        <v>862</v>
      </c>
    </row>
    <row r="371" spans="1:12">
      <c r="A371" t="s">
        <v>863</v>
      </c>
      <c r="B371" s="5">
        <v>45985</v>
      </c>
      <c r="C371" t="s">
        <v>128</v>
      </c>
      <c r="D371">
        <v>1</v>
      </c>
      <c r="E371" s="3">
        <v>74.72</v>
      </c>
      <c r="F371" s="4">
        <v>0.2</v>
      </c>
      <c r="G371" s="3">
        <v>0</v>
      </c>
      <c r="H371" t="s">
        <v>216</v>
      </c>
      <c r="I371" t="s">
        <v>224</v>
      </c>
      <c r="J371" t="s">
        <v>217</v>
      </c>
      <c r="K371" t="s">
        <v>209</v>
      </c>
      <c r="L371" t="s">
        <v>864</v>
      </c>
    </row>
    <row r="372" spans="1:12">
      <c r="A372" t="s">
        <v>865</v>
      </c>
      <c r="B372" s="5">
        <v>45985</v>
      </c>
      <c r="C372" t="s">
        <v>87</v>
      </c>
      <c r="D372">
        <v>1</v>
      </c>
      <c r="E372" s="3">
        <v>49.34</v>
      </c>
      <c r="F372" s="4">
        <v>0</v>
      </c>
      <c r="G372" s="3">
        <v>4.99</v>
      </c>
      <c r="H372" t="s">
        <v>212</v>
      </c>
      <c r="I372" t="s">
        <v>224</v>
      </c>
      <c r="J372" t="s">
        <v>217</v>
      </c>
      <c r="K372" t="s">
        <v>209</v>
      </c>
      <c r="L372" t="s">
        <v>866</v>
      </c>
    </row>
    <row r="373" spans="1:12">
      <c r="A373" t="s">
        <v>867</v>
      </c>
      <c r="B373" s="5">
        <v>45985</v>
      </c>
      <c r="C373" t="s">
        <v>164</v>
      </c>
      <c r="D373">
        <v>2</v>
      </c>
      <c r="E373" s="3">
        <v>93.35</v>
      </c>
      <c r="F373" s="4">
        <v>0</v>
      </c>
      <c r="G373" s="3">
        <v>0</v>
      </c>
      <c r="H373" t="s">
        <v>216</v>
      </c>
      <c r="I373" t="s">
        <v>12</v>
      </c>
      <c r="J373" t="s">
        <v>217</v>
      </c>
      <c r="K373" t="s">
        <v>209</v>
      </c>
      <c r="L373" t="s">
        <v>794</v>
      </c>
    </row>
    <row r="374" spans="1:12">
      <c r="A374" t="s">
        <v>868</v>
      </c>
      <c r="B374" s="5">
        <v>45985</v>
      </c>
      <c r="C374" t="s">
        <v>146</v>
      </c>
      <c r="D374">
        <v>5</v>
      </c>
      <c r="E374" s="3">
        <v>30.05</v>
      </c>
      <c r="F374" s="4">
        <v>0.05</v>
      </c>
      <c r="G374" s="3">
        <v>6.99</v>
      </c>
      <c r="H374" t="s">
        <v>216</v>
      </c>
      <c r="I374" t="s">
        <v>224</v>
      </c>
      <c r="J374" t="s">
        <v>213</v>
      </c>
      <c r="K374" t="s">
        <v>209</v>
      </c>
      <c r="L374" t="s">
        <v>333</v>
      </c>
    </row>
    <row r="375" spans="1:12">
      <c r="A375" t="s">
        <v>869</v>
      </c>
      <c r="B375" s="5">
        <v>45986</v>
      </c>
      <c r="C375" t="s">
        <v>160</v>
      </c>
      <c r="D375">
        <v>6</v>
      </c>
      <c r="E375" s="3">
        <v>36.47</v>
      </c>
      <c r="F375" s="4">
        <v>0</v>
      </c>
      <c r="G375" s="3">
        <v>0</v>
      </c>
      <c r="H375" t="s">
        <v>212</v>
      </c>
      <c r="I375" t="s">
        <v>37</v>
      </c>
      <c r="J375" t="s">
        <v>213</v>
      </c>
      <c r="K375" t="s">
        <v>209</v>
      </c>
      <c r="L375" t="s">
        <v>870</v>
      </c>
    </row>
    <row r="376" spans="1:12">
      <c r="A376" t="s">
        <v>871</v>
      </c>
      <c r="B376" s="5">
        <v>45986</v>
      </c>
      <c r="C376" t="s">
        <v>178</v>
      </c>
      <c r="D376">
        <v>3</v>
      </c>
      <c r="E376" s="3">
        <v>77.760000000000005</v>
      </c>
      <c r="F376" s="4">
        <v>0</v>
      </c>
      <c r="G376" s="3">
        <v>4.99</v>
      </c>
      <c r="H376" t="s">
        <v>212</v>
      </c>
      <c r="I376" t="s">
        <v>37</v>
      </c>
      <c r="J376" t="s">
        <v>213</v>
      </c>
      <c r="K376" t="s">
        <v>209</v>
      </c>
      <c r="L376" t="s">
        <v>872</v>
      </c>
    </row>
    <row r="377" spans="1:12">
      <c r="A377" t="s">
        <v>873</v>
      </c>
      <c r="B377" s="5">
        <v>45986</v>
      </c>
      <c r="C377" t="s">
        <v>166</v>
      </c>
      <c r="D377">
        <v>1</v>
      </c>
      <c r="E377" s="3">
        <v>39.19</v>
      </c>
      <c r="F377" s="4">
        <v>0</v>
      </c>
      <c r="G377" s="3">
        <v>4.99</v>
      </c>
      <c r="H377" t="s">
        <v>207</v>
      </c>
      <c r="I377" t="s">
        <v>18</v>
      </c>
      <c r="J377" t="s">
        <v>213</v>
      </c>
      <c r="K377" t="s">
        <v>209</v>
      </c>
      <c r="L377" t="s">
        <v>874</v>
      </c>
    </row>
    <row r="378" spans="1:12">
      <c r="A378" t="s">
        <v>875</v>
      </c>
      <c r="B378" s="5">
        <v>45986</v>
      </c>
      <c r="C378" t="s">
        <v>75</v>
      </c>
      <c r="D378">
        <v>2</v>
      </c>
      <c r="E378" s="3">
        <v>55.2</v>
      </c>
      <c r="F378" s="4">
        <v>0</v>
      </c>
      <c r="G378" s="3">
        <v>0</v>
      </c>
      <c r="H378" t="s">
        <v>207</v>
      </c>
      <c r="I378" t="s">
        <v>18</v>
      </c>
      <c r="J378" t="s">
        <v>213</v>
      </c>
      <c r="K378" t="s">
        <v>209</v>
      </c>
      <c r="L378" t="s">
        <v>876</v>
      </c>
    </row>
    <row r="379" spans="1:12">
      <c r="A379" t="s">
        <v>877</v>
      </c>
      <c r="B379" s="5">
        <v>45986</v>
      </c>
      <c r="C379" t="s">
        <v>136</v>
      </c>
      <c r="D379">
        <v>1</v>
      </c>
      <c r="E379" s="3">
        <v>26.35</v>
      </c>
      <c r="F379" s="4">
        <v>0</v>
      </c>
      <c r="G379" s="3">
        <v>0</v>
      </c>
      <c r="H379" t="s">
        <v>207</v>
      </c>
      <c r="I379" t="s">
        <v>54</v>
      </c>
      <c r="J379" t="s">
        <v>208</v>
      </c>
      <c r="K379" t="s">
        <v>209</v>
      </c>
      <c r="L379" t="s">
        <v>878</v>
      </c>
    </row>
    <row r="380" spans="1:12">
      <c r="A380" t="s">
        <v>879</v>
      </c>
      <c r="B380" s="5">
        <v>45986</v>
      </c>
      <c r="C380" t="s">
        <v>136</v>
      </c>
      <c r="D380">
        <v>1</v>
      </c>
      <c r="E380" s="3">
        <v>26.35</v>
      </c>
      <c r="F380" s="4">
        <v>0</v>
      </c>
      <c r="G380" s="3">
        <v>4.99</v>
      </c>
      <c r="H380" t="s">
        <v>212</v>
      </c>
      <c r="I380" t="s">
        <v>12</v>
      </c>
      <c r="J380" t="s">
        <v>213</v>
      </c>
      <c r="K380" t="s">
        <v>209</v>
      </c>
      <c r="L380" t="s">
        <v>381</v>
      </c>
    </row>
    <row r="381" spans="1:12">
      <c r="A381" t="s">
        <v>880</v>
      </c>
      <c r="B381" s="5">
        <v>45986</v>
      </c>
      <c r="C381" t="s">
        <v>138</v>
      </c>
      <c r="D381">
        <v>2</v>
      </c>
      <c r="E381" s="3">
        <v>56</v>
      </c>
      <c r="F381" s="4">
        <v>0.1</v>
      </c>
      <c r="G381" s="3">
        <v>0</v>
      </c>
      <c r="H381" t="s">
        <v>212</v>
      </c>
      <c r="I381" t="s">
        <v>54</v>
      </c>
      <c r="J381" t="s">
        <v>217</v>
      </c>
      <c r="K381" t="s">
        <v>209</v>
      </c>
      <c r="L381" t="s">
        <v>881</v>
      </c>
    </row>
    <row r="382" spans="1:12">
      <c r="A382" t="s">
        <v>882</v>
      </c>
      <c r="B382" s="5">
        <v>45987</v>
      </c>
      <c r="C382" t="s">
        <v>148</v>
      </c>
      <c r="D382">
        <v>5</v>
      </c>
      <c r="E382" s="3">
        <v>76.3</v>
      </c>
      <c r="F382" s="4">
        <v>0.05</v>
      </c>
      <c r="G382" s="3">
        <v>4.99</v>
      </c>
      <c r="H382" t="s">
        <v>216</v>
      </c>
      <c r="I382" t="s">
        <v>224</v>
      </c>
      <c r="J382" t="s">
        <v>213</v>
      </c>
      <c r="K382" t="s">
        <v>209</v>
      </c>
      <c r="L382" t="s">
        <v>883</v>
      </c>
    </row>
    <row r="383" spans="1:12">
      <c r="A383" t="s">
        <v>884</v>
      </c>
      <c r="B383" s="5">
        <v>45987</v>
      </c>
      <c r="C383" t="s">
        <v>73</v>
      </c>
      <c r="D383">
        <v>3</v>
      </c>
      <c r="E383" s="3">
        <v>23.84</v>
      </c>
      <c r="F383" s="4">
        <v>0</v>
      </c>
      <c r="G383" s="3">
        <v>4.99</v>
      </c>
      <c r="H383" t="s">
        <v>216</v>
      </c>
      <c r="I383" t="s">
        <v>18</v>
      </c>
      <c r="J383" t="s">
        <v>208</v>
      </c>
      <c r="K383" t="s">
        <v>209</v>
      </c>
      <c r="L383" t="s">
        <v>885</v>
      </c>
    </row>
    <row r="384" spans="1:12">
      <c r="A384" t="s">
        <v>886</v>
      </c>
      <c r="B384" s="5">
        <v>45987</v>
      </c>
      <c r="C384" t="s">
        <v>87</v>
      </c>
      <c r="D384">
        <v>4</v>
      </c>
      <c r="E384" s="3">
        <v>49.34</v>
      </c>
      <c r="F384" s="4">
        <v>0.05</v>
      </c>
      <c r="G384" s="3">
        <v>0</v>
      </c>
      <c r="H384" t="s">
        <v>216</v>
      </c>
      <c r="I384" t="s">
        <v>224</v>
      </c>
      <c r="J384" t="s">
        <v>208</v>
      </c>
      <c r="K384" t="s">
        <v>209</v>
      </c>
      <c r="L384" t="s">
        <v>864</v>
      </c>
    </row>
    <row r="385" spans="1:12">
      <c r="A385" t="s">
        <v>887</v>
      </c>
      <c r="B385" s="5">
        <v>45987</v>
      </c>
      <c r="C385" t="s">
        <v>104</v>
      </c>
      <c r="D385">
        <v>1</v>
      </c>
      <c r="E385" s="3">
        <v>29.49</v>
      </c>
      <c r="F385" s="4">
        <v>0</v>
      </c>
      <c r="G385" s="3">
        <v>0</v>
      </c>
      <c r="H385" t="s">
        <v>216</v>
      </c>
      <c r="I385" t="s">
        <v>224</v>
      </c>
      <c r="J385" t="s">
        <v>213</v>
      </c>
      <c r="K385" t="s">
        <v>209</v>
      </c>
      <c r="L385" t="s">
        <v>515</v>
      </c>
    </row>
    <row r="386" spans="1:12">
      <c r="A386" t="s">
        <v>888</v>
      </c>
      <c r="B386" s="5">
        <v>45987</v>
      </c>
      <c r="C386" t="s">
        <v>148</v>
      </c>
      <c r="D386">
        <v>1</v>
      </c>
      <c r="E386" s="3">
        <v>76.3</v>
      </c>
      <c r="F386" s="4">
        <v>0.05</v>
      </c>
      <c r="G386" s="3">
        <v>0</v>
      </c>
      <c r="H386" t="s">
        <v>216</v>
      </c>
      <c r="I386" t="s">
        <v>54</v>
      </c>
      <c r="J386" t="s">
        <v>208</v>
      </c>
      <c r="K386" t="s">
        <v>209</v>
      </c>
      <c r="L386" t="s">
        <v>889</v>
      </c>
    </row>
    <row r="387" spans="1:12">
      <c r="A387" t="s">
        <v>890</v>
      </c>
      <c r="B387" s="5">
        <v>45987</v>
      </c>
      <c r="C387" t="s">
        <v>79</v>
      </c>
      <c r="D387">
        <v>3</v>
      </c>
      <c r="E387" s="3">
        <v>12.76</v>
      </c>
      <c r="F387" s="4">
        <v>0.1</v>
      </c>
      <c r="G387" s="3">
        <v>0</v>
      </c>
      <c r="H387" t="s">
        <v>212</v>
      </c>
      <c r="I387" t="s">
        <v>18</v>
      </c>
      <c r="J387" t="s">
        <v>217</v>
      </c>
      <c r="K387" t="s">
        <v>209</v>
      </c>
      <c r="L387" t="s">
        <v>891</v>
      </c>
    </row>
    <row r="388" spans="1:12">
      <c r="A388" t="s">
        <v>892</v>
      </c>
      <c r="B388" s="5">
        <v>45987</v>
      </c>
      <c r="C388" t="s">
        <v>136</v>
      </c>
      <c r="D388">
        <v>8</v>
      </c>
      <c r="E388" s="3">
        <v>26.35</v>
      </c>
      <c r="F388" s="4">
        <v>0.1</v>
      </c>
      <c r="G388" s="3">
        <v>0</v>
      </c>
      <c r="H388" t="s">
        <v>216</v>
      </c>
      <c r="I388" t="s">
        <v>12</v>
      </c>
      <c r="J388" t="s">
        <v>217</v>
      </c>
      <c r="K388" t="s">
        <v>209</v>
      </c>
      <c r="L388" t="s">
        <v>893</v>
      </c>
    </row>
    <row r="389" spans="1:12">
      <c r="A389" t="s">
        <v>894</v>
      </c>
      <c r="B389" s="5">
        <v>45987</v>
      </c>
      <c r="C389" t="s">
        <v>118</v>
      </c>
      <c r="D389">
        <v>2</v>
      </c>
      <c r="E389" s="3">
        <v>41.81</v>
      </c>
      <c r="F389" s="4">
        <v>0.15</v>
      </c>
      <c r="G389" s="3">
        <v>4.99</v>
      </c>
      <c r="H389" t="s">
        <v>212</v>
      </c>
      <c r="I389" t="s">
        <v>12</v>
      </c>
      <c r="J389" t="s">
        <v>213</v>
      </c>
      <c r="K389" t="s">
        <v>209</v>
      </c>
      <c r="L389" t="s">
        <v>895</v>
      </c>
    </row>
    <row r="390" spans="1:12">
      <c r="A390" t="s">
        <v>896</v>
      </c>
      <c r="B390" s="5">
        <v>45987</v>
      </c>
      <c r="C390" t="s">
        <v>134</v>
      </c>
      <c r="D390">
        <v>2</v>
      </c>
      <c r="E390" s="3">
        <v>53.25</v>
      </c>
      <c r="F390" s="4">
        <v>0</v>
      </c>
      <c r="G390" s="3">
        <v>0</v>
      </c>
      <c r="H390" t="s">
        <v>216</v>
      </c>
      <c r="I390" t="s">
        <v>54</v>
      </c>
      <c r="J390" t="s">
        <v>213</v>
      </c>
      <c r="K390" t="s">
        <v>209</v>
      </c>
      <c r="L390" t="s">
        <v>227</v>
      </c>
    </row>
    <row r="391" spans="1:12">
      <c r="A391" t="s">
        <v>897</v>
      </c>
      <c r="B391" s="5">
        <v>45988</v>
      </c>
      <c r="C391" t="s">
        <v>136</v>
      </c>
      <c r="D391">
        <v>8</v>
      </c>
      <c r="E391" s="3">
        <v>26.35</v>
      </c>
      <c r="F391" s="4">
        <v>0</v>
      </c>
      <c r="G391" s="3">
        <v>9.99</v>
      </c>
      <c r="H391" t="s">
        <v>212</v>
      </c>
      <c r="I391" t="s">
        <v>224</v>
      </c>
      <c r="J391" t="s">
        <v>213</v>
      </c>
      <c r="K391" t="s">
        <v>209</v>
      </c>
      <c r="L391" t="s">
        <v>855</v>
      </c>
    </row>
    <row r="392" spans="1:12">
      <c r="A392" t="s">
        <v>898</v>
      </c>
      <c r="B392" s="5">
        <v>45988</v>
      </c>
      <c r="C392" t="s">
        <v>98</v>
      </c>
      <c r="D392">
        <v>5</v>
      </c>
      <c r="E392" s="3">
        <v>17.66</v>
      </c>
      <c r="F392" s="4">
        <v>0</v>
      </c>
      <c r="G392" s="3">
        <v>0</v>
      </c>
      <c r="H392" t="s">
        <v>212</v>
      </c>
      <c r="I392" t="s">
        <v>18</v>
      </c>
      <c r="J392" t="s">
        <v>213</v>
      </c>
      <c r="K392" t="s">
        <v>209</v>
      </c>
      <c r="L392" t="s">
        <v>251</v>
      </c>
    </row>
    <row r="393" spans="1:12">
      <c r="A393" t="s">
        <v>899</v>
      </c>
      <c r="B393" s="5">
        <v>45988</v>
      </c>
      <c r="C393" t="s">
        <v>122</v>
      </c>
      <c r="D393">
        <v>2</v>
      </c>
      <c r="E393" s="3">
        <v>29.71</v>
      </c>
      <c r="F393" s="4">
        <v>0</v>
      </c>
      <c r="G393" s="3">
        <v>4.99</v>
      </c>
      <c r="H393" t="s">
        <v>207</v>
      </c>
      <c r="I393" t="s">
        <v>12</v>
      </c>
      <c r="J393" t="s">
        <v>213</v>
      </c>
      <c r="K393" t="s">
        <v>209</v>
      </c>
      <c r="L393" t="s">
        <v>900</v>
      </c>
    </row>
    <row r="394" spans="1:12">
      <c r="A394" t="s">
        <v>901</v>
      </c>
      <c r="B394" s="5">
        <v>45988</v>
      </c>
      <c r="C394" t="s">
        <v>164</v>
      </c>
      <c r="D394">
        <v>1</v>
      </c>
      <c r="E394" s="3">
        <v>93.35</v>
      </c>
      <c r="F394" s="4">
        <v>0</v>
      </c>
      <c r="G394" s="3">
        <v>9.99</v>
      </c>
      <c r="H394" t="s">
        <v>216</v>
      </c>
      <c r="I394" t="s">
        <v>54</v>
      </c>
      <c r="J394" t="s">
        <v>213</v>
      </c>
      <c r="K394" t="s">
        <v>209</v>
      </c>
      <c r="L394" t="s">
        <v>902</v>
      </c>
    </row>
    <row r="395" spans="1:12">
      <c r="A395" t="s">
        <v>903</v>
      </c>
      <c r="B395" s="5">
        <v>45989</v>
      </c>
      <c r="C395" t="s">
        <v>166</v>
      </c>
      <c r="D395">
        <v>3</v>
      </c>
      <c r="E395" s="3">
        <v>39.19</v>
      </c>
      <c r="F395" s="4">
        <v>0.05</v>
      </c>
      <c r="G395" s="3">
        <v>0</v>
      </c>
      <c r="H395" t="s">
        <v>207</v>
      </c>
      <c r="I395" t="s">
        <v>12</v>
      </c>
      <c r="J395" t="s">
        <v>217</v>
      </c>
      <c r="K395" t="s">
        <v>304</v>
      </c>
      <c r="L395" t="s">
        <v>904</v>
      </c>
    </row>
    <row r="396" spans="1:12">
      <c r="A396" t="s">
        <v>905</v>
      </c>
      <c r="B396" s="5">
        <v>45989</v>
      </c>
      <c r="C396" t="s">
        <v>81</v>
      </c>
      <c r="D396">
        <v>2</v>
      </c>
      <c r="E396" s="3">
        <v>30.29</v>
      </c>
      <c r="F396" s="4">
        <v>0.1</v>
      </c>
      <c r="G396" s="3">
        <v>6.99</v>
      </c>
      <c r="H396" t="s">
        <v>216</v>
      </c>
      <c r="I396" t="s">
        <v>18</v>
      </c>
      <c r="J396" t="s">
        <v>213</v>
      </c>
      <c r="K396" t="s">
        <v>209</v>
      </c>
      <c r="L396" t="s">
        <v>876</v>
      </c>
    </row>
    <row r="397" spans="1:12">
      <c r="A397" t="s">
        <v>906</v>
      </c>
      <c r="B397" s="5">
        <v>45989</v>
      </c>
      <c r="C397" t="s">
        <v>136</v>
      </c>
      <c r="D397">
        <v>1</v>
      </c>
      <c r="E397" s="3">
        <v>26.35</v>
      </c>
      <c r="F397" s="4">
        <v>0</v>
      </c>
      <c r="G397" s="3">
        <v>0</v>
      </c>
      <c r="H397" t="s">
        <v>216</v>
      </c>
      <c r="I397" t="s">
        <v>12</v>
      </c>
      <c r="J397" t="s">
        <v>217</v>
      </c>
      <c r="K397" t="s">
        <v>209</v>
      </c>
      <c r="L397" t="s">
        <v>907</v>
      </c>
    </row>
    <row r="398" spans="1:12">
      <c r="A398" t="s">
        <v>908</v>
      </c>
      <c r="B398" s="5">
        <v>45989</v>
      </c>
      <c r="C398" t="s">
        <v>156</v>
      </c>
      <c r="D398">
        <v>2</v>
      </c>
      <c r="E398" s="3">
        <v>24.86</v>
      </c>
      <c r="F398" s="4">
        <v>0</v>
      </c>
      <c r="G398" s="3">
        <v>9.99</v>
      </c>
      <c r="H398" t="s">
        <v>216</v>
      </c>
      <c r="I398" t="s">
        <v>224</v>
      </c>
      <c r="J398" t="s">
        <v>213</v>
      </c>
      <c r="K398" t="s">
        <v>209</v>
      </c>
      <c r="L398" t="s">
        <v>553</v>
      </c>
    </row>
    <row r="399" spans="1:12">
      <c r="A399" t="s">
        <v>909</v>
      </c>
      <c r="B399" s="5">
        <v>45989</v>
      </c>
      <c r="C399" t="s">
        <v>69</v>
      </c>
      <c r="D399">
        <v>8</v>
      </c>
      <c r="E399" s="3">
        <v>73.180000000000007</v>
      </c>
      <c r="F399" s="4">
        <v>0</v>
      </c>
      <c r="G399" s="3">
        <v>0</v>
      </c>
      <c r="H399" t="s">
        <v>212</v>
      </c>
      <c r="I399" t="s">
        <v>18</v>
      </c>
      <c r="J399" t="s">
        <v>217</v>
      </c>
      <c r="K399" t="s">
        <v>304</v>
      </c>
      <c r="L399" t="s">
        <v>453</v>
      </c>
    </row>
    <row r="400" spans="1:12">
      <c r="A400" t="s">
        <v>910</v>
      </c>
      <c r="B400" s="5">
        <v>45989</v>
      </c>
      <c r="C400" t="s">
        <v>126</v>
      </c>
      <c r="D400">
        <v>2</v>
      </c>
      <c r="E400" s="3">
        <v>44.98</v>
      </c>
      <c r="F400" s="4">
        <v>0</v>
      </c>
      <c r="G400" s="3">
        <v>4.99</v>
      </c>
      <c r="H400" t="s">
        <v>212</v>
      </c>
      <c r="I400" t="s">
        <v>37</v>
      </c>
      <c r="J400" t="s">
        <v>217</v>
      </c>
      <c r="K400" t="s">
        <v>209</v>
      </c>
      <c r="L400" t="s">
        <v>551</v>
      </c>
    </row>
    <row r="401" spans="1:12">
      <c r="A401" t="s">
        <v>911</v>
      </c>
      <c r="B401" s="5">
        <v>45989</v>
      </c>
      <c r="C401" t="s">
        <v>79</v>
      </c>
      <c r="D401">
        <v>4</v>
      </c>
      <c r="E401" s="3">
        <v>12.76</v>
      </c>
      <c r="F401" s="4">
        <v>0.1</v>
      </c>
      <c r="G401" s="3">
        <v>6.99</v>
      </c>
      <c r="H401" t="s">
        <v>207</v>
      </c>
      <c r="I401" t="s">
        <v>37</v>
      </c>
      <c r="J401" t="s">
        <v>208</v>
      </c>
      <c r="K401" t="s">
        <v>209</v>
      </c>
      <c r="L401" t="s">
        <v>271</v>
      </c>
    </row>
    <row r="402" spans="1:12">
      <c r="A402" t="s">
        <v>912</v>
      </c>
      <c r="B402" s="5">
        <v>45990</v>
      </c>
      <c r="C402" t="s">
        <v>150</v>
      </c>
      <c r="D402">
        <v>6</v>
      </c>
      <c r="E402" s="3">
        <v>50.17</v>
      </c>
      <c r="F402" s="4">
        <v>0</v>
      </c>
      <c r="G402" s="3">
        <v>9.99</v>
      </c>
      <c r="H402" t="s">
        <v>212</v>
      </c>
      <c r="I402" t="s">
        <v>224</v>
      </c>
      <c r="J402" t="s">
        <v>208</v>
      </c>
      <c r="K402" t="s">
        <v>209</v>
      </c>
      <c r="L402" t="s">
        <v>673</v>
      </c>
    </row>
    <row r="403" spans="1:12">
      <c r="A403" t="s">
        <v>913</v>
      </c>
      <c r="B403" s="5">
        <v>45990</v>
      </c>
      <c r="C403" t="s">
        <v>162</v>
      </c>
      <c r="D403">
        <v>3</v>
      </c>
      <c r="E403" s="3">
        <v>12.2</v>
      </c>
      <c r="F403" s="4">
        <v>0.2</v>
      </c>
      <c r="G403" s="3">
        <v>0</v>
      </c>
      <c r="H403" t="s">
        <v>212</v>
      </c>
      <c r="I403" t="s">
        <v>54</v>
      </c>
      <c r="J403" t="s">
        <v>208</v>
      </c>
      <c r="K403" t="s">
        <v>209</v>
      </c>
      <c r="L403" t="s">
        <v>388</v>
      </c>
    </row>
    <row r="404" spans="1:12">
      <c r="A404" t="s">
        <v>914</v>
      </c>
      <c r="B404" s="5">
        <v>45990</v>
      </c>
      <c r="C404" t="s">
        <v>174</v>
      </c>
      <c r="D404">
        <v>5</v>
      </c>
      <c r="E404" s="3">
        <v>72.45</v>
      </c>
      <c r="F404" s="4">
        <v>0.15</v>
      </c>
      <c r="G404" s="3">
        <v>4.99</v>
      </c>
      <c r="H404" t="s">
        <v>216</v>
      </c>
      <c r="I404" t="s">
        <v>224</v>
      </c>
      <c r="J404" t="s">
        <v>208</v>
      </c>
      <c r="K404" t="s">
        <v>209</v>
      </c>
      <c r="L404" t="s">
        <v>659</v>
      </c>
    </row>
    <row r="405" spans="1:12">
      <c r="A405" t="s">
        <v>915</v>
      </c>
      <c r="B405" s="5">
        <v>45990</v>
      </c>
      <c r="C405" t="s">
        <v>152</v>
      </c>
      <c r="D405">
        <v>2</v>
      </c>
      <c r="E405" s="3">
        <v>39.21</v>
      </c>
      <c r="F405" s="4">
        <v>0</v>
      </c>
      <c r="G405" s="3">
        <v>6.99</v>
      </c>
      <c r="H405" t="s">
        <v>207</v>
      </c>
      <c r="I405" t="s">
        <v>54</v>
      </c>
      <c r="J405" t="s">
        <v>208</v>
      </c>
      <c r="K405" t="s">
        <v>209</v>
      </c>
      <c r="L405" t="s">
        <v>549</v>
      </c>
    </row>
    <row r="406" spans="1:12">
      <c r="A406" t="s">
        <v>916</v>
      </c>
      <c r="B406" s="5">
        <v>45990</v>
      </c>
      <c r="C406" t="s">
        <v>186</v>
      </c>
      <c r="D406">
        <v>2</v>
      </c>
      <c r="E406" s="3">
        <v>54.93</v>
      </c>
      <c r="F406" s="4">
        <v>0</v>
      </c>
      <c r="G406" s="3">
        <v>0</v>
      </c>
      <c r="H406" t="s">
        <v>216</v>
      </c>
      <c r="I406" t="s">
        <v>37</v>
      </c>
      <c r="J406" t="s">
        <v>213</v>
      </c>
      <c r="K406" t="s">
        <v>209</v>
      </c>
      <c r="L406" t="s">
        <v>802</v>
      </c>
    </row>
    <row r="407" spans="1:12">
      <c r="A407" t="s">
        <v>917</v>
      </c>
      <c r="B407" s="5">
        <v>45990</v>
      </c>
      <c r="C407" t="s">
        <v>120</v>
      </c>
      <c r="D407">
        <v>5</v>
      </c>
      <c r="E407" s="3">
        <v>33.65</v>
      </c>
      <c r="F407" s="4">
        <v>0.2</v>
      </c>
      <c r="G407" s="3">
        <v>9.99</v>
      </c>
      <c r="H407" t="s">
        <v>212</v>
      </c>
      <c r="I407" t="s">
        <v>37</v>
      </c>
      <c r="J407" t="s">
        <v>217</v>
      </c>
      <c r="K407" t="s">
        <v>209</v>
      </c>
      <c r="L407" t="s">
        <v>918</v>
      </c>
    </row>
    <row r="408" spans="1:12">
      <c r="A408" t="s">
        <v>919</v>
      </c>
      <c r="B408" s="5">
        <v>45990</v>
      </c>
      <c r="C408" t="s">
        <v>148</v>
      </c>
      <c r="D408">
        <v>1</v>
      </c>
      <c r="E408" s="3">
        <v>76.3</v>
      </c>
      <c r="F408" s="4">
        <v>0</v>
      </c>
      <c r="G408" s="3">
        <v>6.99</v>
      </c>
      <c r="H408" t="s">
        <v>212</v>
      </c>
      <c r="I408" t="s">
        <v>54</v>
      </c>
      <c r="J408" t="s">
        <v>208</v>
      </c>
      <c r="K408" t="s">
        <v>209</v>
      </c>
      <c r="L408" t="s">
        <v>828</v>
      </c>
    </row>
    <row r="409" spans="1:12">
      <c r="A409" t="s">
        <v>920</v>
      </c>
      <c r="B409" s="5">
        <v>45990</v>
      </c>
      <c r="C409" t="s">
        <v>150</v>
      </c>
      <c r="D409">
        <v>2</v>
      </c>
      <c r="E409" s="3">
        <v>50.17</v>
      </c>
      <c r="F409" s="4">
        <v>0.2</v>
      </c>
      <c r="G409" s="3">
        <v>0</v>
      </c>
      <c r="H409" t="s">
        <v>212</v>
      </c>
      <c r="I409" t="s">
        <v>54</v>
      </c>
      <c r="J409" t="s">
        <v>208</v>
      </c>
      <c r="K409" t="s">
        <v>209</v>
      </c>
      <c r="L409" t="s">
        <v>921</v>
      </c>
    </row>
    <row r="410" spans="1:12">
      <c r="A410" t="s">
        <v>922</v>
      </c>
      <c r="B410" s="5">
        <v>45990</v>
      </c>
      <c r="C410" t="s">
        <v>102</v>
      </c>
      <c r="D410">
        <v>3</v>
      </c>
      <c r="E410" s="3">
        <v>18.5</v>
      </c>
      <c r="F410" s="4">
        <v>0</v>
      </c>
      <c r="G410" s="3">
        <v>6.99</v>
      </c>
      <c r="H410" t="s">
        <v>212</v>
      </c>
      <c r="I410" t="s">
        <v>224</v>
      </c>
      <c r="J410" t="s">
        <v>213</v>
      </c>
      <c r="K410" t="s">
        <v>209</v>
      </c>
      <c r="L410" t="s">
        <v>300</v>
      </c>
    </row>
    <row r="411" spans="1:12">
      <c r="A411" t="s">
        <v>923</v>
      </c>
      <c r="B411" s="5">
        <v>45990</v>
      </c>
      <c r="C411" t="s">
        <v>182</v>
      </c>
      <c r="D411">
        <v>6</v>
      </c>
      <c r="E411" s="3">
        <v>11.57</v>
      </c>
      <c r="F411" s="4">
        <v>0</v>
      </c>
      <c r="G411" s="3">
        <v>0</v>
      </c>
      <c r="H411" t="s">
        <v>207</v>
      </c>
      <c r="I411" t="s">
        <v>37</v>
      </c>
      <c r="J411" t="s">
        <v>217</v>
      </c>
      <c r="K411" t="s">
        <v>209</v>
      </c>
      <c r="L411" t="s">
        <v>883</v>
      </c>
    </row>
    <row r="412" spans="1:12">
      <c r="A412" t="s">
        <v>924</v>
      </c>
      <c r="B412" s="5">
        <v>45990</v>
      </c>
      <c r="C412" t="s">
        <v>172</v>
      </c>
      <c r="D412">
        <v>3</v>
      </c>
      <c r="E412" s="3">
        <v>80.63</v>
      </c>
      <c r="F412" s="4">
        <v>0</v>
      </c>
      <c r="G412" s="3">
        <v>6.99</v>
      </c>
      <c r="H412" t="s">
        <v>216</v>
      </c>
      <c r="I412" t="s">
        <v>18</v>
      </c>
      <c r="J412" t="s">
        <v>213</v>
      </c>
      <c r="K412" t="s">
        <v>209</v>
      </c>
      <c r="L412" t="s">
        <v>567</v>
      </c>
    </row>
    <row r="413" spans="1:12">
      <c r="A413" t="s">
        <v>925</v>
      </c>
      <c r="B413" s="5">
        <v>45991</v>
      </c>
      <c r="C413" t="s">
        <v>98</v>
      </c>
      <c r="D413">
        <v>1</v>
      </c>
      <c r="E413" s="3">
        <v>17.66</v>
      </c>
      <c r="F413" s="4">
        <v>0</v>
      </c>
      <c r="G413" s="3">
        <v>4.99</v>
      </c>
      <c r="H413" t="s">
        <v>216</v>
      </c>
      <c r="I413" t="s">
        <v>224</v>
      </c>
      <c r="J413" t="s">
        <v>208</v>
      </c>
      <c r="K413" t="s">
        <v>209</v>
      </c>
      <c r="L413" t="s">
        <v>329</v>
      </c>
    </row>
    <row r="414" spans="1:12">
      <c r="A414" t="s">
        <v>926</v>
      </c>
      <c r="B414" s="5">
        <v>45991</v>
      </c>
      <c r="C414" t="s">
        <v>142</v>
      </c>
      <c r="D414">
        <v>8</v>
      </c>
      <c r="E414" s="3">
        <v>100.1</v>
      </c>
      <c r="F414" s="4">
        <v>0.05</v>
      </c>
      <c r="G414" s="3">
        <v>0</v>
      </c>
      <c r="H414" t="s">
        <v>207</v>
      </c>
      <c r="I414" t="s">
        <v>224</v>
      </c>
      <c r="J414" t="s">
        <v>213</v>
      </c>
      <c r="K414" t="s">
        <v>281</v>
      </c>
      <c r="L414" t="s">
        <v>762</v>
      </c>
    </row>
    <row r="415" spans="1:12">
      <c r="A415" t="s">
        <v>927</v>
      </c>
      <c r="B415" s="5">
        <v>45991</v>
      </c>
      <c r="C415" t="s">
        <v>174</v>
      </c>
      <c r="D415">
        <v>1</v>
      </c>
      <c r="E415" s="3">
        <v>72.45</v>
      </c>
      <c r="F415" s="4">
        <v>0.15</v>
      </c>
      <c r="G415" s="3">
        <v>0</v>
      </c>
      <c r="H415" t="s">
        <v>216</v>
      </c>
      <c r="I415" t="s">
        <v>12</v>
      </c>
      <c r="J415" t="s">
        <v>213</v>
      </c>
      <c r="K415" t="s">
        <v>209</v>
      </c>
      <c r="L415" t="s">
        <v>928</v>
      </c>
    </row>
    <row r="416" spans="1:12">
      <c r="A416" t="s">
        <v>929</v>
      </c>
      <c r="B416" s="5">
        <v>45991</v>
      </c>
      <c r="C416" t="s">
        <v>166</v>
      </c>
      <c r="D416">
        <v>2</v>
      </c>
      <c r="E416" s="3">
        <v>39.19</v>
      </c>
      <c r="F416" s="4">
        <v>0.05</v>
      </c>
      <c r="G416" s="3">
        <v>6.99</v>
      </c>
      <c r="H416" t="s">
        <v>207</v>
      </c>
      <c r="I416" t="s">
        <v>12</v>
      </c>
      <c r="J416" t="s">
        <v>208</v>
      </c>
      <c r="K416" t="s">
        <v>209</v>
      </c>
      <c r="L416" t="s">
        <v>930</v>
      </c>
    </row>
    <row r="417" spans="1:12">
      <c r="A417" t="s">
        <v>931</v>
      </c>
      <c r="B417" s="5">
        <v>45992</v>
      </c>
      <c r="C417" t="s">
        <v>112</v>
      </c>
      <c r="D417">
        <v>2</v>
      </c>
      <c r="E417" s="3">
        <v>48.12</v>
      </c>
      <c r="F417" s="4">
        <v>0.05</v>
      </c>
      <c r="G417" s="3">
        <v>0</v>
      </c>
      <c r="H417" t="s">
        <v>216</v>
      </c>
      <c r="I417" t="s">
        <v>18</v>
      </c>
      <c r="J417" t="s">
        <v>208</v>
      </c>
      <c r="K417" t="s">
        <v>209</v>
      </c>
      <c r="L417" t="s">
        <v>535</v>
      </c>
    </row>
    <row r="418" spans="1:12">
      <c r="A418" t="s">
        <v>932</v>
      </c>
      <c r="B418" s="5">
        <v>45992</v>
      </c>
      <c r="C418" t="s">
        <v>134</v>
      </c>
      <c r="D418">
        <v>3</v>
      </c>
      <c r="E418" s="3">
        <v>53.25</v>
      </c>
      <c r="F418" s="4">
        <v>0.1</v>
      </c>
      <c r="G418" s="3">
        <v>9.99</v>
      </c>
      <c r="H418" t="s">
        <v>212</v>
      </c>
      <c r="I418" t="s">
        <v>12</v>
      </c>
      <c r="J418" t="s">
        <v>217</v>
      </c>
      <c r="K418" t="s">
        <v>209</v>
      </c>
      <c r="L418" t="s">
        <v>639</v>
      </c>
    </row>
    <row r="419" spans="1:12">
      <c r="A419" t="s">
        <v>933</v>
      </c>
      <c r="B419" s="5">
        <v>45992</v>
      </c>
      <c r="C419" t="s">
        <v>75</v>
      </c>
      <c r="D419">
        <v>3</v>
      </c>
      <c r="E419" s="3">
        <v>55.2</v>
      </c>
      <c r="F419" s="4">
        <v>0.15</v>
      </c>
      <c r="G419" s="3">
        <v>0</v>
      </c>
      <c r="H419" t="s">
        <v>212</v>
      </c>
      <c r="I419" t="s">
        <v>18</v>
      </c>
      <c r="J419" t="s">
        <v>208</v>
      </c>
      <c r="K419" t="s">
        <v>209</v>
      </c>
      <c r="L419" t="s">
        <v>319</v>
      </c>
    </row>
    <row r="420" spans="1:12">
      <c r="A420" t="s">
        <v>934</v>
      </c>
      <c r="B420" s="5">
        <v>45992</v>
      </c>
      <c r="C420" t="s">
        <v>92</v>
      </c>
      <c r="D420">
        <v>1</v>
      </c>
      <c r="E420" s="3">
        <v>46.87</v>
      </c>
      <c r="F420" s="4">
        <v>0</v>
      </c>
      <c r="G420" s="3">
        <v>0</v>
      </c>
      <c r="H420" t="s">
        <v>207</v>
      </c>
      <c r="I420" t="s">
        <v>224</v>
      </c>
      <c r="J420" t="s">
        <v>208</v>
      </c>
      <c r="K420" t="s">
        <v>209</v>
      </c>
      <c r="L420" t="s">
        <v>245</v>
      </c>
    </row>
    <row r="421" spans="1:12">
      <c r="A421" t="s">
        <v>935</v>
      </c>
      <c r="B421" s="5">
        <v>45993</v>
      </c>
      <c r="C421" t="s">
        <v>140</v>
      </c>
      <c r="D421">
        <v>5</v>
      </c>
      <c r="E421" s="3">
        <v>25.18</v>
      </c>
      <c r="F421" s="4">
        <v>0</v>
      </c>
      <c r="G421" s="3">
        <v>9.99</v>
      </c>
      <c r="H421" t="s">
        <v>212</v>
      </c>
      <c r="I421" t="s">
        <v>18</v>
      </c>
      <c r="J421" t="s">
        <v>213</v>
      </c>
      <c r="K421" t="s">
        <v>209</v>
      </c>
      <c r="L421" t="s">
        <v>936</v>
      </c>
    </row>
    <row r="422" spans="1:12">
      <c r="A422" t="s">
        <v>937</v>
      </c>
      <c r="B422" s="5">
        <v>45993</v>
      </c>
      <c r="C422" t="s">
        <v>120</v>
      </c>
      <c r="D422">
        <v>2</v>
      </c>
      <c r="E422" s="3">
        <v>33.65</v>
      </c>
      <c r="F422" s="4">
        <v>0.05</v>
      </c>
      <c r="G422" s="3">
        <v>0</v>
      </c>
      <c r="H422" t="s">
        <v>216</v>
      </c>
      <c r="I422" t="s">
        <v>37</v>
      </c>
      <c r="J422" t="s">
        <v>213</v>
      </c>
      <c r="K422" t="s">
        <v>209</v>
      </c>
      <c r="L422" t="s">
        <v>938</v>
      </c>
    </row>
    <row r="423" spans="1:12">
      <c r="A423" t="s">
        <v>939</v>
      </c>
      <c r="B423" s="5">
        <v>45993</v>
      </c>
      <c r="C423" t="s">
        <v>87</v>
      </c>
      <c r="D423">
        <v>3</v>
      </c>
      <c r="E423" s="3">
        <v>49.34</v>
      </c>
      <c r="F423" s="4">
        <v>0</v>
      </c>
      <c r="G423" s="3">
        <v>0</v>
      </c>
      <c r="H423" t="s">
        <v>212</v>
      </c>
      <c r="I423" t="s">
        <v>18</v>
      </c>
      <c r="J423" t="s">
        <v>213</v>
      </c>
      <c r="K423" t="s">
        <v>209</v>
      </c>
      <c r="L423" t="s">
        <v>878</v>
      </c>
    </row>
    <row r="424" spans="1:12">
      <c r="A424" t="s">
        <v>940</v>
      </c>
      <c r="B424" s="5">
        <v>45993</v>
      </c>
      <c r="C424" t="s">
        <v>142</v>
      </c>
      <c r="D424">
        <v>3</v>
      </c>
      <c r="E424" s="3">
        <v>100.1</v>
      </c>
      <c r="F424" s="4">
        <v>0</v>
      </c>
      <c r="G424" s="3">
        <v>0</v>
      </c>
      <c r="H424" t="s">
        <v>212</v>
      </c>
      <c r="I424" t="s">
        <v>37</v>
      </c>
      <c r="J424" t="s">
        <v>217</v>
      </c>
      <c r="K424" t="s">
        <v>209</v>
      </c>
      <c r="L424" t="s">
        <v>257</v>
      </c>
    </row>
    <row r="425" spans="1:12">
      <c r="A425" t="s">
        <v>941</v>
      </c>
      <c r="B425" s="5">
        <v>45993</v>
      </c>
      <c r="C425" t="s">
        <v>184</v>
      </c>
      <c r="D425">
        <v>2</v>
      </c>
      <c r="E425" s="3">
        <v>31.55</v>
      </c>
      <c r="F425" s="4">
        <v>0.05</v>
      </c>
      <c r="G425" s="3">
        <v>0</v>
      </c>
      <c r="H425" t="s">
        <v>212</v>
      </c>
      <c r="I425" t="s">
        <v>224</v>
      </c>
      <c r="J425" t="s">
        <v>208</v>
      </c>
      <c r="K425" t="s">
        <v>209</v>
      </c>
      <c r="L425" t="s">
        <v>942</v>
      </c>
    </row>
    <row r="426" spans="1:12">
      <c r="A426" t="s">
        <v>943</v>
      </c>
      <c r="B426" s="5">
        <v>45993</v>
      </c>
      <c r="C426" t="s">
        <v>69</v>
      </c>
      <c r="D426">
        <v>8</v>
      </c>
      <c r="E426" s="3">
        <v>73.180000000000007</v>
      </c>
      <c r="F426" s="4">
        <v>0</v>
      </c>
      <c r="G426" s="3">
        <v>0</v>
      </c>
      <c r="H426" t="s">
        <v>216</v>
      </c>
      <c r="I426" t="s">
        <v>12</v>
      </c>
      <c r="J426" t="s">
        <v>213</v>
      </c>
      <c r="K426" t="s">
        <v>209</v>
      </c>
      <c r="L426" t="s">
        <v>944</v>
      </c>
    </row>
    <row r="427" spans="1:12">
      <c r="A427" t="s">
        <v>945</v>
      </c>
      <c r="B427" s="5">
        <v>45993</v>
      </c>
      <c r="C427" t="s">
        <v>118</v>
      </c>
      <c r="D427">
        <v>6</v>
      </c>
      <c r="E427" s="3">
        <v>41.81</v>
      </c>
      <c r="F427" s="4">
        <v>0</v>
      </c>
      <c r="G427" s="3">
        <v>0</v>
      </c>
      <c r="H427" t="s">
        <v>212</v>
      </c>
      <c r="I427" t="s">
        <v>18</v>
      </c>
      <c r="J427" t="s">
        <v>217</v>
      </c>
      <c r="K427" t="s">
        <v>209</v>
      </c>
      <c r="L427" t="s">
        <v>455</v>
      </c>
    </row>
    <row r="428" spans="1:12">
      <c r="A428" t="s">
        <v>946</v>
      </c>
      <c r="B428" s="5">
        <v>45994</v>
      </c>
      <c r="C428" t="s">
        <v>142</v>
      </c>
      <c r="D428">
        <v>4</v>
      </c>
      <c r="E428" s="3">
        <v>100.1</v>
      </c>
      <c r="F428" s="4">
        <v>0</v>
      </c>
      <c r="G428" s="3">
        <v>4.99</v>
      </c>
      <c r="H428" t="s">
        <v>212</v>
      </c>
      <c r="I428" t="s">
        <v>37</v>
      </c>
      <c r="J428" t="s">
        <v>213</v>
      </c>
      <c r="K428" t="s">
        <v>209</v>
      </c>
      <c r="L428" t="s">
        <v>947</v>
      </c>
    </row>
    <row r="429" spans="1:12">
      <c r="A429" t="s">
        <v>948</v>
      </c>
      <c r="B429" s="5">
        <v>45994</v>
      </c>
      <c r="C429" t="s">
        <v>112</v>
      </c>
      <c r="D429">
        <v>1</v>
      </c>
      <c r="E429" s="3">
        <v>48.12</v>
      </c>
      <c r="F429" s="4">
        <v>0</v>
      </c>
      <c r="G429" s="3">
        <v>9.99</v>
      </c>
      <c r="H429" t="s">
        <v>207</v>
      </c>
      <c r="I429" t="s">
        <v>18</v>
      </c>
      <c r="J429" t="s">
        <v>208</v>
      </c>
      <c r="K429" t="s">
        <v>209</v>
      </c>
      <c r="L429" t="s">
        <v>253</v>
      </c>
    </row>
    <row r="430" spans="1:12">
      <c r="A430" t="s">
        <v>949</v>
      </c>
      <c r="B430" s="5">
        <v>45994</v>
      </c>
      <c r="C430" t="s">
        <v>79</v>
      </c>
      <c r="D430">
        <v>2</v>
      </c>
      <c r="E430" s="3">
        <v>12.76</v>
      </c>
      <c r="F430" s="4">
        <v>0.15</v>
      </c>
      <c r="G430" s="3">
        <v>6.99</v>
      </c>
      <c r="H430" t="s">
        <v>212</v>
      </c>
      <c r="I430" t="s">
        <v>12</v>
      </c>
      <c r="J430" t="s">
        <v>217</v>
      </c>
      <c r="K430" t="s">
        <v>209</v>
      </c>
      <c r="L430" t="s">
        <v>950</v>
      </c>
    </row>
    <row r="431" spans="1:12">
      <c r="A431" t="s">
        <v>951</v>
      </c>
      <c r="B431" s="5">
        <v>45994</v>
      </c>
      <c r="C431" t="s">
        <v>73</v>
      </c>
      <c r="D431">
        <v>1</v>
      </c>
      <c r="E431" s="3">
        <v>23.84</v>
      </c>
      <c r="F431" s="4">
        <v>0.05</v>
      </c>
      <c r="G431" s="3">
        <v>4.99</v>
      </c>
      <c r="H431" t="s">
        <v>216</v>
      </c>
      <c r="I431" t="s">
        <v>54</v>
      </c>
      <c r="J431" t="s">
        <v>217</v>
      </c>
      <c r="K431" t="s">
        <v>209</v>
      </c>
      <c r="L431" t="s">
        <v>329</v>
      </c>
    </row>
    <row r="432" spans="1:12">
      <c r="A432" t="s">
        <v>952</v>
      </c>
      <c r="B432" s="5">
        <v>45994</v>
      </c>
      <c r="C432" t="s">
        <v>164</v>
      </c>
      <c r="D432">
        <v>1</v>
      </c>
      <c r="E432" s="3">
        <v>93.35</v>
      </c>
      <c r="F432" s="4">
        <v>0</v>
      </c>
      <c r="G432" s="3">
        <v>6.99</v>
      </c>
      <c r="H432" t="s">
        <v>216</v>
      </c>
      <c r="I432" t="s">
        <v>18</v>
      </c>
      <c r="J432" t="s">
        <v>217</v>
      </c>
      <c r="K432" t="s">
        <v>209</v>
      </c>
      <c r="L432" t="s">
        <v>953</v>
      </c>
    </row>
    <row r="433" spans="1:12">
      <c r="A433" t="s">
        <v>954</v>
      </c>
      <c r="B433" s="5">
        <v>45994</v>
      </c>
      <c r="C433" t="s">
        <v>146</v>
      </c>
      <c r="D433">
        <v>2</v>
      </c>
      <c r="E433" s="3">
        <v>30.05</v>
      </c>
      <c r="F433" s="4">
        <v>0</v>
      </c>
      <c r="G433" s="3">
        <v>9.99</v>
      </c>
      <c r="H433" t="s">
        <v>207</v>
      </c>
      <c r="I433" t="s">
        <v>18</v>
      </c>
      <c r="J433" t="s">
        <v>213</v>
      </c>
      <c r="K433" t="s">
        <v>209</v>
      </c>
      <c r="L433" t="s">
        <v>245</v>
      </c>
    </row>
    <row r="434" spans="1:12">
      <c r="A434" t="s">
        <v>955</v>
      </c>
      <c r="B434" s="5">
        <v>45995</v>
      </c>
      <c r="C434" t="s">
        <v>146</v>
      </c>
      <c r="D434">
        <v>1</v>
      </c>
      <c r="E434" s="3">
        <v>30.05</v>
      </c>
      <c r="F434" s="4">
        <v>0</v>
      </c>
      <c r="G434" s="3">
        <v>9.99</v>
      </c>
      <c r="H434" t="s">
        <v>216</v>
      </c>
      <c r="I434" t="s">
        <v>18</v>
      </c>
      <c r="J434" t="s">
        <v>213</v>
      </c>
      <c r="K434" t="s">
        <v>209</v>
      </c>
      <c r="L434" t="s">
        <v>956</v>
      </c>
    </row>
    <row r="435" spans="1:12">
      <c r="A435" t="s">
        <v>957</v>
      </c>
      <c r="B435" s="5">
        <v>45995</v>
      </c>
      <c r="C435" t="s">
        <v>180</v>
      </c>
      <c r="D435">
        <v>2</v>
      </c>
      <c r="E435" s="3">
        <v>60.42</v>
      </c>
      <c r="F435" s="4">
        <v>0.05</v>
      </c>
      <c r="G435" s="3">
        <v>0</v>
      </c>
      <c r="H435" t="s">
        <v>212</v>
      </c>
      <c r="I435" t="s">
        <v>18</v>
      </c>
      <c r="J435" t="s">
        <v>208</v>
      </c>
      <c r="K435" t="s">
        <v>209</v>
      </c>
      <c r="L435" t="s">
        <v>523</v>
      </c>
    </row>
    <row r="436" spans="1:12">
      <c r="A436" t="s">
        <v>958</v>
      </c>
      <c r="B436" s="5">
        <v>45995</v>
      </c>
      <c r="C436" t="s">
        <v>69</v>
      </c>
      <c r="D436">
        <v>1</v>
      </c>
      <c r="E436" s="3">
        <v>73.180000000000007</v>
      </c>
      <c r="F436" s="4">
        <v>0</v>
      </c>
      <c r="G436" s="3">
        <v>0</v>
      </c>
      <c r="H436" t="s">
        <v>207</v>
      </c>
      <c r="I436" t="s">
        <v>12</v>
      </c>
      <c r="J436" t="s">
        <v>217</v>
      </c>
      <c r="K436" t="s">
        <v>304</v>
      </c>
      <c r="L436" t="s">
        <v>959</v>
      </c>
    </row>
    <row r="437" spans="1:12">
      <c r="A437" t="s">
        <v>960</v>
      </c>
      <c r="B437" s="5">
        <v>45995</v>
      </c>
      <c r="C437" t="s">
        <v>184</v>
      </c>
      <c r="D437">
        <v>1</v>
      </c>
      <c r="E437" s="3">
        <v>31.55</v>
      </c>
      <c r="F437" s="4">
        <v>0.05</v>
      </c>
      <c r="G437" s="3">
        <v>0</v>
      </c>
      <c r="H437" t="s">
        <v>207</v>
      </c>
      <c r="I437" t="s">
        <v>224</v>
      </c>
      <c r="J437" t="s">
        <v>208</v>
      </c>
      <c r="K437" t="s">
        <v>209</v>
      </c>
      <c r="L437" t="s">
        <v>782</v>
      </c>
    </row>
    <row r="438" spans="1:12">
      <c r="A438" t="s">
        <v>961</v>
      </c>
      <c r="B438" s="5">
        <v>45995</v>
      </c>
      <c r="C438" t="s">
        <v>98</v>
      </c>
      <c r="D438">
        <v>2</v>
      </c>
      <c r="E438" s="3">
        <v>17.66</v>
      </c>
      <c r="F438" s="4">
        <v>0.15</v>
      </c>
      <c r="G438" s="3">
        <v>0</v>
      </c>
      <c r="H438" t="s">
        <v>216</v>
      </c>
      <c r="I438" t="s">
        <v>224</v>
      </c>
      <c r="J438" t="s">
        <v>217</v>
      </c>
      <c r="K438" t="s">
        <v>304</v>
      </c>
      <c r="L438" t="s">
        <v>626</v>
      </c>
    </row>
    <row r="439" spans="1:12">
      <c r="A439" t="s">
        <v>962</v>
      </c>
      <c r="B439" s="5">
        <v>45995</v>
      </c>
      <c r="C439" t="s">
        <v>148</v>
      </c>
      <c r="D439">
        <v>2</v>
      </c>
      <c r="E439" s="3">
        <v>76.3</v>
      </c>
      <c r="F439" s="4">
        <v>0</v>
      </c>
      <c r="G439" s="3">
        <v>4.99</v>
      </c>
      <c r="H439" t="s">
        <v>207</v>
      </c>
      <c r="I439" t="s">
        <v>54</v>
      </c>
      <c r="J439" t="s">
        <v>213</v>
      </c>
      <c r="K439" t="s">
        <v>209</v>
      </c>
      <c r="L439" t="s">
        <v>902</v>
      </c>
    </row>
    <row r="440" spans="1:12">
      <c r="A440" t="s">
        <v>963</v>
      </c>
      <c r="B440" s="5">
        <v>45995</v>
      </c>
      <c r="C440" t="s">
        <v>154</v>
      </c>
      <c r="D440">
        <v>5</v>
      </c>
      <c r="E440" s="3">
        <v>63.29</v>
      </c>
      <c r="F440" s="4">
        <v>0.15</v>
      </c>
      <c r="G440" s="3">
        <v>0</v>
      </c>
      <c r="H440" t="s">
        <v>212</v>
      </c>
      <c r="I440" t="s">
        <v>12</v>
      </c>
      <c r="J440" t="s">
        <v>213</v>
      </c>
      <c r="K440" t="s">
        <v>304</v>
      </c>
      <c r="L440" t="s">
        <v>659</v>
      </c>
    </row>
    <row r="441" spans="1:12">
      <c r="A441" t="s">
        <v>964</v>
      </c>
      <c r="B441" s="5">
        <v>45995</v>
      </c>
      <c r="C441" t="s">
        <v>110</v>
      </c>
      <c r="D441">
        <v>3</v>
      </c>
      <c r="E441" s="3">
        <v>32.130000000000003</v>
      </c>
      <c r="F441" s="4">
        <v>0</v>
      </c>
      <c r="G441" s="3">
        <v>6.99</v>
      </c>
      <c r="H441" t="s">
        <v>207</v>
      </c>
      <c r="I441" t="s">
        <v>54</v>
      </c>
      <c r="J441" t="s">
        <v>208</v>
      </c>
      <c r="K441" t="s">
        <v>209</v>
      </c>
      <c r="L441" t="s">
        <v>965</v>
      </c>
    </row>
    <row r="442" spans="1:12">
      <c r="A442" t="s">
        <v>966</v>
      </c>
      <c r="B442" s="5">
        <v>45995</v>
      </c>
      <c r="C442" t="s">
        <v>124</v>
      </c>
      <c r="D442">
        <v>3</v>
      </c>
      <c r="E442" s="3">
        <v>79.47</v>
      </c>
      <c r="F442" s="4">
        <v>0.05</v>
      </c>
      <c r="G442" s="3">
        <v>4.99</v>
      </c>
      <c r="H442" t="s">
        <v>212</v>
      </c>
      <c r="I442" t="s">
        <v>12</v>
      </c>
      <c r="J442" t="s">
        <v>217</v>
      </c>
      <c r="K442" t="s">
        <v>209</v>
      </c>
      <c r="L442" t="s">
        <v>231</v>
      </c>
    </row>
    <row r="443" spans="1:12">
      <c r="A443" t="s">
        <v>967</v>
      </c>
      <c r="B443" s="5">
        <v>45996</v>
      </c>
      <c r="C443" t="s">
        <v>158</v>
      </c>
      <c r="D443">
        <v>3</v>
      </c>
      <c r="E443" s="3">
        <v>44.59</v>
      </c>
      <c r="F443" s="4">
        <v>0.05</v>
      </c>
      <c r="G443" s="3">
        <v>0</v>
      </c>
      <c r="H443" t="s">
        <v>216</v>
      </c>
      <c r="I443" t="s">
        <v>18</v>
      </c>
      <c r="J443" t="s">
        <v>208</v>
      </c>
      <c r="K443" t="s">
        <v>209</v>
      </c>
      <c r="L443" t="s">
        <v>968</v>
      </c>
    </row>
    <row r="444" spans="1:12">
      <c r="A444" t="s">
        <v>969</v>
      </c>
      <c r="B444" s="5">
        <v>45996</v>
      </c>
      <c r="C444" t="s">
        <v>158</v>
      </c>
      <c r="D444">
        <v>5</v>
      </c>
      <c r="E444" s="3">
        <v>44.59</v>
      </c>
      <c r="F444" s="4">
        <v>0</v>
      </c>
      <c r="G444" s="3">
        <v>9.99</v>
      </c>
      <c r="H444" t="s">
        <v>212</v>
      </c>
      <c r="I444" t="s">
        <v>12</v>
      </c>
      <c r="J444" t="s">
        <v>208</v>
      </c>
      <c r="K444" t="s">
        <v>209</v>
      </c>
      <c r="L444" t="s">
        <v>970</v>
      </c>
    </row>
    <row r="445" spans="1:12">
      <c r="A445" t="s">
        <v>971</v>
      </c>
      <c r="B445" s="5">
        <v>45997</v>
      </c>
      <c r="C445" t="s">
        <v>71</v>
      </c>
      <c r="D445">
        <v>1</v>
      </c>
      <c r="E445" s="3">
        <v>11.23</v>
      </c>
      <c r="F445" s="4">
        <v>0.15</v>
      </c>
      <c r="G445" s="3">
        <v>0</v>
      </c>
      <c r="H445" t="s">
        <v>212</v>
      </c>
      <c r="I445" t="s">
        <v>224</v>
      </c>
      <c r="J445" t="s">
        <v>213</v>
      </c>
      <c r="K445" t="s">
        <v>209</v>
      </c>
      <c r="L445" t="s">
        <v>972</v>
      </c>
    </row>
    <row r="446" spans="1:12">
      <c r="A446" t="s">
        <v>973</v>
      </c>
      <c r="B446" s="5">
        <v>45997</v>
      </c>
      <c r="C446" t="s">
        <v>110</v>
      </c>
      <c r="D446">
        <v>2</v>
      </c>
      <c r="E446" s="3">
        <v>32.130000000000003</v>
      </c>
      <c r="F446" s="4">
        <v>0</v>
      </c>
      <c r="G446" s="3">
        <v>0</v>
      </c>
      <c r="H446" t="s">
        <v>216</v>
      </c>
      <c r="I446" t="s">
        <v>37</v>
      </c>
      <c r="J446" t="s">
        <v>213</v>
      </c>
      <c r="K446" t="s">
        <v>209</v>
      </c>
      <c r="L446" t="s">
        <v>275</v>
      </c>
    </row>
    <row r="447" spans="1:12">
      <c r="A447" t="s">
        <v>974</v>
      </c>
      <c r="B447" s="5">
        <v>45997</v>
      </c>
      <c r="C447" t="s">
        <v>98</v>
      </c>
      <c r="D447">
        <v>1</v>
      </c>
      <c r="E447" s="3">
        <v>17.66</v>
      </c>
      <c r="F447" s="4">
        <v>0</v>
      </c>
      <c r="G447" s="3">
        <v>0</v>
      </c>
      <c r="H447" t="s">
        <v>212</v>
      </c>
      <c r="I447" t="s">
        <v>54</v>
      </c>
      <c r="J447" t="s">
        <v>217</v>
      </c>
      <c r="K447" t="s">
        <v>209</v>
      </c>
      <c r="L447" t="s">
        <v>975</v>
      </c>
    </row>
    <row r="448" spans="1:12">
      <c r="A448" t="s">
        <v>976</v>
      </c>
      <c r="B448" s="5">
        <v>45997</v>
      </c>
      <c r="C448" t="s">
        <v>77</v>
      </c>
      <c r="D448">
        <v>3</v>
      </c>
      <c r="E448" s="3">
        <v>47.77</v>
      </c>
      <c r="F448" s="4">
        <v>0.2</v>
      </c>
      <c r="G448" s="3">
        <v>0</v>
      </c>
      <c r="H448" t="s">
        <v>212</v>
      </c>
      <c r="I448" t="s">
        <v>54</v>
      </c>
      <c r="J448" t="s">
        <v>208</v>
      </c>
      <c r="K448" t="s">
        <v>209</v>
      </c>
      <c r="L448" t="s">
        <v>977</v>
      </c>
    </row>
    <row r="449" spans="1:12">
      <c r="A449" t="s">
        <v>978</v>
      </c>
      <c r="B449" s="5">
        <v>45997</v>
      </c>
      <c r="C449" t="s">
        <v>102</v>
      </c>
      <c r="D449">
        <v>4</v>
      </c>
      <c r="E449" s="3">
        <v>18.5</v>
      </c>
      <c r="F449" s="4">
        <v>0.1</v>
      </c>
      <c r="G449" s="3">
        <v>6.99</v>
      </c>
      <c r="H449" t="s">
        <v>216</v>
      </c>
      <c r="I449" t="s">
        <v>18</v>
      </c>
      <c r="J449" t="s">
        <v>213</v>
      </c>
      <c r="K449" t="s">
        <v>209</v>
      </c>
      <c r="L449" t="s">
        <v>979</v>
      </c>
    </row>
    <row r="450" spans="1:12">
      <c r="A450" t="s">
        <v>980</v>
      </c>
      <c r="B450" s="5">
        <v>45997</v>
      </c>
      <c r="C450" t="s">
        <v>120</v>
      </c>
      <c r="D450">
        <v>2</v>
      </c>
      <c r="E450" s="3">
        <v>33.65</v>
      </c>
      <c r="F450" s="4">
        <v>0.15</v>
      </c>
      <c r="G450" s="3">
        <v>9.99</v>
      </c>
      <c r="H450" t="s">
        <v>207</v>
      </c>
      <c r="I450" t="s">
        <v>12</v>
      </c>
      <c r="J450" t="s">
        <v>208</v>
      </c>
      <c r="K450" t="s">
        <v>209</v>
      </c>
      <c r="L450" t="s">
        <v>981</v>
      </c>
    </row>
    <row r="451" spans="1:12">
      <c r="A451" t="s">
        <v>982</v>
      </c>
      <c r="B451" s="5">
        <v>45997</v>
      </c>
      <c r="C451" t="s">
        <v>96</v>
      </c>
      <c r="D451">
        <v>2</v>
      </c>
      <c r="E451" s="3">
        <v>26.72</v>
      </c>
      <c r="F451" s="4">
        <v>0</v>
      </c>
      <c r="G451" s="3">
        <v>9.99</v>
      </c>
      <c r="H451" t="s">
        <v>216</v>
      </c>
      <c r="I451" t="s">
        <v>12</v>
      </c>
      <c r="J451" t="s">
        <v>213</v>
      </c>
      <c r="K451" t="s">
        <v>209</v>
      </c>
      <c r="L451" t="s">
        <v>669</v>
      </c>
    </row>
    <row r="452" spans="1:12">
      <c r="A452" t="s">
        <v>983</v>
      </c>
      <c r="B452" s="5">
        <v>45997</v>
      </c>
      <c r="C452" t="s">
        <v>71</v>
      </c>
      <c r="D452">
        <v>4</v>
      </c>
      <c r="E452" s="3">
        <v>11.23</v>
      </c>
      <c r="F452" s="4">
        <v>0</v>
      </c>
      <c r="G452" s="3">
        <v>0</v>
      </c>
      <c r="H452" t="s">
        <v>216</v>
      </c>
      <c r="I452" t="s">
        <v>37</v>
      </c>
      <c r="J452" t="s">
        <v>208</v>
      </c>
      <c r="K452" t="s">
        <v>209</v>
      </c>
      <c r="L452" t="s">
        <v>402</v>
      </c>
    </row>
    <row r="453" spans="1:12">
      <c r="A453" t="s">
        <v>984</v>
      </c>
      <c r="B453" s="5">
        <v>45997</v>
      </c>
      <c r="C453" t="s">
        <v>100</v>
      </c>
      <c r="D453">
        <v>3</v>
      </c>
      <c r="E453" s="3">
        <v>47.38</v>
      </c>
      <c r="F453" s="4">
        <v>0.1</v>
      </c>
      <c r="G453" s="3">
        <v>9.99</v>
      </c>
      <c r="H453" t="s">
        <v>216</v>
      </c>
      <c r="I453" t="s">
        <v>18</v>
      </c>
      <c r="J453" t="s">
        <v>217</v>
      </c>
      <c r="K453" t="s">
        <v>209</v>
      </c>
      <c r="L453" t="s">
        <v>944</v>
      </c>
    </row>
    <row r="454" spans="1:12">
      <c r="A454" t="s">
        <v>985</v>
      </c>
      <c r="B454" s="5">
        <v>45997</v>
      </c>
      <c r="C454" t="s">
        <v>154</v>
      </c>
      <c r="D454">
        <v>2</v>
      </c>
      <c r="E454" s="3">
        <v>63.29</v>
      </c>
      <c r="F454" s="4">
        <v>0</v>
      </c>
      <c r="G454" s="3">
        <v>6.99</v>
      </c>
      <c r="H454" t="s">
        <v>216</v>
      </c>
      <c r="I454" t="s">
        <v>12</v>
      </c>
      <c r="J454" t="s">
        <v>213</v>
      </c>
      <c r="K454" t="s">
        <v>209</v>
      </c>
      <c r="L454" t="s">
        <v>986</v>
      </c>
    </row>
    <row r="455" spans="1:12">
      <c r="A455" t="s">
        <v>987</v>
      </c>
      <c r="B455" s="5">
        <v>45998</v>
      </c>
      <c r="C455" t="s">
        <v>120</v>
      </c>
      <c r="D455">
        <v>1</v>
      </c>
      <c r="E455" s="3">
        <v>33.65</v>
      </c>
      <c r="F455" s="4">
        <v>0</v>
      </c>
      <c r="G455" s="3">
        <v>0</v>
      </c>
      <c r="H455" t="s">
        <v>216</v>
      </c>
      <c r="I455" t="s">
        <v>54</v>
      </c>
      <c r="J455" t="s">
        <v>217</v>
      </c>
      <c r="K455" t="s">
        <v>209</v>
      </c>
      <c r="L455" t="s">
        <v>348</v>
      </c>
    </row>
    <row r="456" spans="1:12">
      <c r="A456" t="s">
        <v>988</v>
      </c>
      <c r="B456" s="5">
        <v>45998</v>
      </c>
      <c r="C456" t="s">
        <v>102</v>
      </c>
      <c r="D456">
        <v>2</v>
      </c>
      <c r="E456" s="3">
        <v>18.5</v>
      </c>
      <c r="F456" s="4">
        <v>0</v>
      </c>
      <c r="G456" s="3">
        <v>6.99</v>
      </c>
      <c r="H456" t="s">
        <v>212</v>
      </c>
      <c r="I456" t="s">
        <v>54</v>
      </c>
      <c r="J456" t="s">
        <v>217</v>
      </c>
      <c r="K456" t="s">
        <v>209</v>
      </c>
      <c r="L456" t="s">
        <v>989</v>
      </c>
    </row>
    <row r="457" spans="1:12">
      <c r="A457" t="s">
        <v>990</v>
      </c>
      <c r="B457" s="5">
        <v>45998</v>
      </c>
      <c r="C457" t="s">
        <v>156</v>
      </c>
      <c r="D457">
        <v>1</v>
      </c>
      <c r="E457" s="3">
        <v>24.86</v>
      </c>
      <c r="F457" s="4">
        <v>0</v>
      </c>
      <c r="G457" s="3">
        <v>9.99</v>
      </c>
      <c r="H457" t="s">
        <v>216</v>
      </c>
      <c r="I457" t="s">
        <v>54</v>
      </c>
      <c r="J457" t="s">
        <v>217</v>
      </c>
      <c r="K457" t="s">
        <v>209</v>
      </c>
      <c r="L457" t="s">
        <v>991</v>
      </c>
    </row>
    <row r="458" spans="1:12">
      <c r="A458" t="s">
        <v>992</v>
      </c>
      <c r="B458" s="5">
        <v>45998</v>
      </c>
      <c r="C458" t="s">
        <v>77</v>
      </c>
      <c r="D458">
        <v>2</v>
      </c>
      <c r="E458" s="3">
        <v>47.77</v>
      </c>
      <c r="F458" s="4">
        <v>0</v>
      </c>
      <c r="G458" s="3">
        <v>9.99</v>
      </c>
      <c r="H458" t="s">
        <v>212</v>
      </c>
      <c r="I458" t="s">
        <v>224</v>
      </c>
      <c r="J458" t="s">
        <v>217</v>
      </c>
      <c r="K458" t="s">
        <v>209</v>
      </c>
      <c r="L458" t="s">
        <v>993</v>
      </c>
    </row>
    <row r="459" spans="1:12">
      <c r="A459" t="s">
        <v>994</v>
      </c>
      <c r="B459" s="5">
        <v>45998</v>
      </c>
      <c r="C459" t="s">
        <v>142</v>
      </c>
      <c r="D459">
        <v>1</v>
      </c>
      <c r="E459" s="3">
        <v>100.1</v>
      </c>
      <c r="F459" s="4">
        <v>0.05</v>
      </c>
      <c r="G459" s="3">
        <v>0</v>
      </c>
      <c r="H459" t="s">
        <v>216</v>
      </c>
      <c r="I459" t="s">
        <v>54</v>
      </c>
      <c r="J459" t="s">
        <v>208</v>
      </c>
      <c r="K459" t="s">
        <v>209</v>
      </c>
      <c r="L459" t="s">
        <v>539</v>
      </c>
    </row>
    <row r="460" spans="1:12">
      <c r="A460" t="s">
        <v>995</v>
      </c>
      <c r="B460" s="5">
        <v>45998</v>
      </c>
      <c r="C460" t="s">
        <v>128</v>
      </c>
      <c r="D460">
        <v>4</v>
      </c>
      <c r="E460" s="3">
        <v>74.72</v>
      </c>
      <c r="F460" s="4">
        <v>0</v>
      </c>
      <c r="G460" s="3">
        <v>4.99</v>
      </c>
      <c r="H460" t="s">
        <v>212</v>
      </c>
      <c r="I460" t="s">
        <v>54</v>
      </c>
      <c r="J460" t="s">
        <v>217</v>
      </c>
      <c r="K460" t="s">
        <v>209</v>
      </c>
      <c r="L460" t="s">
        <v>996</v>
      </c>
    </row>
    <row r="461" spans="1:12">
      <c r="A461" t="s">
        <v>997</v>
      </c>
      <c r="B461" s="5">
        <v>45999</v>
      </c>
      <c r="C461" t="s">
        <v>94</v>
      </c>
      <c r="D461">
        <v>1</v>
      </c>
      <c r="E461" s="3">
        <v>74.41</v>
      </c>
      <c r="F461" s="4">
        <v>0.05</v>
      </c>
      <c r="G461" s="3">
        <v>4.99</v>
      </c>
      <c r="H461" t="s">
        <v>212</v>
      </c>
      <c r="I461" t="s">
        <v>54</v>
      </c>
      <c r="J461" t="s">
        <v>217</v>
      </c>
      <c r="K461" t="s">
        <v>209</v>
      </c>
      <c r="L461" t="s">
        <v>705</v>
      </c>
    </row>
    <row r="462" spans="1:12">
      <c r="A462" t="s">
        <v>998</v>
      </c>
      <c r="B462" s="5">
        <v>45999</v>
      </c>
      <c r="C462" t="s">
        <v>87</v>
      </c>
      <c r="D462">
        <v>1</v>
      </c>
      <c r="E462" s="3">
        <v>49.34</v>
      </c>
      <c r="F462" s="4">
        <v>0.2</v>
      </c>
      <c r="G462" s="3">
        <v>9.99</v>
      </c>
      <c r="H462" t="s">
        <v>212</v>
      </c>
      <c r="I462" t="s">
        <v>37</v>
      </c>
      <c r="J462" t="s">
        <v>208</v>
      </c>
      <c r="K462" t="s">
        <v>209</v>
      </c>
      <c r="L462" t="s">
        <v>363</v>
      </c>
    </row>
    <row r="463" spans="1:12">
      <c r="A463" t="s">
        <v>999</v>
      </c>
      <c r="B463" s="5">
        <v>45999</v>
      </c>
      <c r="C463" t="s">
        <v>158</v>
      </c>
      <c r="D463">
        <v>2</v>
      </c>
      <c r="E463" s="3">
        <v>44.59</v>
      </c>
      <c r="F463" s="4">
        <v>0</v>
      </c>
      <c r="G463" s="3">
        <v>6.99</v>
      </c>
      <c r="H463" t="s">
        <v>216</v>
      </c>
      <c r="I463" t="s">
        <v>54</v>
      </c>
      <c r="J463" t="s">
        <v>213</v>
      </c>
      <c r="K463" t="s">
        <v>209</v>
      </c>
      <c r="L463" t="s">
        <v>794</v>
      </c>
    </row>
    <row r="464" spans="1:12">
      <c r="A464" t="s">
        <v>1000</v>
      </c>
      <c r="B464" s="5">
        <v>45999</v>
      </c>
      <c r="C464" t="s">
        <v>85</v>
      </c>
      <c r="D464">
        <v>5</v>
      </c>
      <c r="E464" s="3">
        <v>20.7</v>
      </c>
      <c r="F464" s="4">
        <v>0.05</v>
      </c>
      <c r="G464" s="3">
        <v>0</v>
      </c>
      <c r="H464" t="s">
        <v>207</v>
      </c>
      <c r="I464" t="s">
        <v>18</v>
      </c>
      <c r="J464" t="s">
        <v>208</v>
      </c>
      <c r="K464" t="s">
        <v>209</v>
      </c>
      <c r="L464" t="s">
        <v>363</v>
      </c>
    </row>
    <row r="465" spans="1:12">
      <c r="A465" t="s">
        <v>1001</v>
      </c>
      <c r="B465" s="5">
        <v>45999</v>
      </c>
      <c r="C465" t="s">
        <v>85</v>
      </c>
      <c r="D465">
        <v>2</v>
      </c>
      <c r="E465" s="3">
        <v>20.7</v>
      </c>
      <c r="F465" s="4">
        <v>0.05</v>
      </c>
      <c r="G465" s="3">
        <v>0</v>
      </c>
      <c r="H465" t="s">
        <v>216</v>
      </c>
      <c r="I465" t="s">
        <v>37</v>
      </c>
      <c r="J465" t="s">
        <v>213</v>
      </c>
      <c r="K465" t="s">
        <v>209</v>
      </c>
      <c r="L465" t="s">
        <v>467</v>
      </c>
    </row>
    <row r="466" spans="1:12">
      <c r="A466" t="s">
        <v>1002</v>
      </c>
      <c r="B466" s="5">
        <v>45999</v>
      </c>
      <c r="C466" t="s">
        <v>186</v>
      </c>
      <c r="D466">
        <v>1</v>
      </c>
      <c r="E466" s="3">
        <v>54.93</v>
      </c>
      <c r="F466" s="4">
        <v>0</v>
      </c>
      <c r="G466" s="3">
        <v>4.99</v>
      </c>
      <c r="H466" t="s">
        <v>207</v>
      </c>
      <c r="I466" t="s">
        <v>12</v>
      </c>
      <c r="J466" t="s">
        <v>213</v>
      </c>
      <c r="K466" t="s">
        <v>209</v>
      </c>
      <c r="L466" t="s">
        <v>891</v>
      </c>
    </row>
    <row r="467" spans="1:12">
      <c r="A467" t="s">
        <v>1003</v>
      </c>
      <c r="B467" s="5">
        <v>46000</v>
      </c>
      <c r="C467" t="s">
        <v>144</v>
      </c>
      <c r="D467">
        <v>3</v>
      </c>
      <c r="E467" s="3">
        <v>12.74</v>
      </c>
      <c r="F467" s="4">
        <v>0.05</v>
      </c>
      <c r="G467" s="3">
        <v>6.99</v>
      </c>
      <c r="H467" t="s">
        <v>207</v>
      </c>
      <c r="I467" t="s">
        <v>18</v>
      </c>
      <c r="J467" t="s">
        <v>213</v>
      </c>
      <c r="K467" t="s">
        <v>209</v>
      </c>
      <c r="L467" t="s">
        <v>1004</v>
      </c>
    </row>
    <row r="468" spans="1:12">
      <c r="A468" t="s">
        <v>1005</v>
      </c>
      <c r="B468" s="5">
        <v>46000</v>
      </c>
      <c r="C468" t="s">
        <v>98</v>
      </c>
      <c r="D468">
        <v>1</v>
      </c>
      <c r="E468" s="3">
        <v>17.66</v>
      </c>
      <c r="F468" s="4">
        <v>0</v>
      </c>
      <c r="G468" s="3">
        <v>6.99</v>
      </c>
      <c r="H468" t="s">
        <v>216</v>
      </c>
      <c r="I468" t="s">
        <v>12</v>
      </c>
      <c r="J468" t="s">
        <v>217</v>
      </c>
      <c r="K468" t="s">
        <v>209</v>
      </c>
      <c r="L468" t="s">
        <v>1004</v>
      </c>
    </row>
    <row r="469" spans="1:12">
      <c r="A469" t="s">
        <v>1006</v>
      </c>
      <c r="B469" s="5">
        <v>46000</v>
      </c>
      <c r="C469" t="s">
        <v>110</v>
      </c>
      <c r="D469">
        <v>1</v>
      </c>
      <c r="E469" s="3">
        <v>32.130000000000003</v>
      </c>
      <c r="F469" s="4">
        <v>0</v>
      </c>
      <c r="G469" s="3">
        <v>6.99</v>
      </c>
      <c r="H469" t="s">
        <v>212</v>
      </c>
      <c r="I469" t="s">
        <v>37</v>
      </c>
      <c r="J469" t="s">
        <v>217</v>
      </c>
      <c r="K469" t="s">
        <v>209</v>
      </c>
      <c r="L469" t="s">
        <v>1007</v>
      </c>
    </row>
    <row r="470" spans="1:12">
      <c r="A470" t="s">
        <v>1008</v>
      </c>
      <c r="B470" s="5">
        <v>46000</v>
      </c>
      <c r="C470" t="s">
        <v>102</v>
      </c>
      <c r="D470">
        <v>2</v>
      </c>
      <c r="E470" s="3">
        <v>18.5</v>
      </c>
      <c r="F470" s="4">
        <v>0</v>
      </c>
      <c r="G470" s="3">
        <v>6.99</v>
      </c>
      <c r="H470" t="s">
        <v>207</v>
      </c>
      <c r="I470" t="s">
        <v>37</v>
      </c>
      <c r="J470" t="s">
        <v>208</v>
      </c>
      <c r="K470" t="s">
        <v>209</v>
      </c>
      <c r="L470" t="s">
        <v>486</v>
      </c>
    </row>
    <row r="471" spans="1:12">
      <c r="A471" t="s">
        <v>1009</v>
      </c>
      <c r="B471" s="5">
        <v>46000</v>
      </c>
      <c r="C471" t="s">
        <v>73</v>
      </c>
      <c r="D471">
        <v>5</v>
      </c>
      <c r="E471" s="3">
        <v>23.84</v>
      </c>
      <c r="F471" s="4">
        <v>0.05</v>
      </c>
      <c r="G471" s="3">
        <v>9.99</v>
      </c>
      <c r="H471" t="s">
        <v>212</v>
      </c>
      <c r="I471" t="s">
        <v>54</v>
      </c>
      <c r="J471" t="s">
        <v>217</v>
      </c>
      <c r="K471" t="s">
        <v>209</v>
      </c>
      <c r="L471" t="s">
        <v>878</v>
      </c>
    </row>
    <row r="472" spans="1:12">
      <c r="A472" t="s">
        <v>1010</v>
      </c>
      <c r="B472" s="5">
        <v>46000</v>
      </c>
      <c r="C472" t="s">
        <v>172</v>
      </c>
      <c r="D472">
        <v>5</v>
      </c>
      <c r="E472" s="3">
        <v>80.63</v>
      </c>
      <c r="F472" s="4">
        <v>0.1</v>
      </c>
      <c r="G472" s="3">
        <v>0</v>
      </c>
      <c r="H472" t="s">
        <v>207</v>
      </c>
      <c r="I472" t="s">
        <v>18</v>
      </c>
      <c r="J472" t="s">
        <v>213</v>
      </c>
      <c r="K472" t="s">
        <v>209</v>
      </c>
      <c r="L472" t="s">
        <v>710</v>
      </c>
    </row>
    <row r="473" spans="1:12">
      <c r="A473" t="s">
        <v>1011</v>
      </c>
      <c r="B473" s="5">
        <v>46001</v>
      </c>
      <c r="C473" t="s">
        <v>138</v>
      </c>
      <c r="D473">
        <v>1</v>
      </c>
      <c r="E473" s="3">
        <v>56</v>
      </c>
      <c r="F473" s="4">
        <v>0.05</v>
      </c>
      <c r="G473" s="3">
        <v>4.99</v>
      </c>
      <c r="H473" t="s">
        <v>207</v>
      </c>
      <c r="I473" t="s">
        <v>12</v>
      </c>
      <c r="J473" t="s">
        <v>217</v>
      </c>
      <c r="K473" t="s">
        <v>209</v>
      </c>
      <c r="L473" t="s">
        <v>1012</v>
      </c>
    </row>
    <row r="474" spans="1:12">
      <c r="A474" t="s">
        <v>1013</v>
      </c>
      <c r="B474" s="5">
        <v>46001</v>
      </c>
      <c r="C474" t="s">
        <v>106</v>
      </c>
      <c r="D474">
        <v>1</v>
      </c>
      <c r="E474" s="3">
        <v>85.27</v>
      </c>
      <c r="F474" s="4">
        <v>0</v>
      </c>
      <c r="G474" s="3">
        <v>0</v>
      </c>
      <c r="H474" t="s">
        <v>212</v>
      </c>
      <c r="I474" t="s">
        <v>12</v>
      </c>
      <c r="J474" t="s">
        <v>213</v>
      </c>
      <c r="K474" t="s">
        <v>209</v>
      </c>
      <c r="L474" t="s">
        <v>1014</v>
      </c>
    </row>
    <row r="475" spans="1:12">
      <c r="A475" t="s">
        <v>1015</v>
      </c>
      <c r="B475" s="5">
        <v>46001</v>
      </c>
      <c r="C475" t="s">
        <v>168</v>
      </c>
      <c r="D475">
        <v>1</v>
      </c>
      <c r="E475" s="3">
        <v>50.46</v>
      </c>
      <c r="F475" s="4">
        <v>0.1</v>
      </c>
      <c r="G475" s="3">
        <v>0</v>
      </c>
      <c r="H475" t="s">
        <v>216</v>
      </c>
      <c r="I475" t="s">
        <v>12</v>
      </c>
      <c r="J475" t="s">
        <v>217</v>
      </c>
      <c r="K475" t="s">
        <v>209</v>
      </c>
      <c r="L475" t="s">
        <v>968</v>
      </c>
    </row>
    <row r="476" spans="1:12">
      <c r="A476" t="s">
        <v>1016</v>
      </c>
      <c r="B476" s="5">
        <v>46001</v>
      </c>
      <c r="C476" t="s">
        <v>142</v>
      </c>
      <c r="D476">
        <v>3</v>
      </c>
      <c r="E476" s="3">
        <v>100.1</v>
      </c>
      <c r="F476" s="4">
        <v>0</v>
      </c>
      <c r="G476" s="3">
        <v>6.99</v>
      </c>
      <c r="H476" t="s">
        <v>207</v>
      </c>
      <c r="I476" t="s">
        <v>37</v>
      </c>
      <c r="J476" t="s">
        <v>217</v>
      </c>
      <c r="K476" t="s">
        <v>209</v>
      </c>
      <c r="L476" t="s">
        <v>1017</v>
      </c>
    </row>
    <row r="477" spans="1:12">
      <c r="A477" t="s">
        <v>1018</v>
      </c>
      <c r="B477" s="5">
        <v>46001</v>
      </c>
      <c r="C477" t="s">
        <v>83</v>
      </c>
      <c r="D477">
        <v>2</v>
      </c>
      <c r="E477" s="3">
        <v>79.31</v>
      </c>
      <c r="F477" s="4">
        <v>0</v>
      </c>
      <c r="G477" s="3">
        <v>0</v>
      </c>
      <c r="H477" t="s">
        <v>212</v>
      </c>
      <c r="I477" t="s">
        <v>18</v>
      </c>
      <c r="J477" t="s">
        <v>208</v>
      </c>
      <c r="K477" t="s">
        <v>209</v>
      </c>
      <c r="L477" t="s">
        <v>1019</v>
      </c>
    </row>
    <row r="478" spans="1:12">
      <c r="A478" t="s">
        <v>1020</v>
      </c>
      <c r="B478" s="5">
        <v>46002</v>
      </c>
      <c r="C478" t="s">
        <v>126</v>
      </c>
      <c r="D478">
        <v>1</v>
      </c>
      <c r="E478" s="3">
        <v>44.98</v>
      </c>
      <c r="F478" s="4">
        <v>0.1</v>
      </c>
      <c r="G478" s="3">
        <v>0</v>
      </c>
      <c r="H478" t="s">
        <v>212</v>
      </c>
      <c r="I478" t="s">
        <v>12</v>
      </c>
      <c r="J478" t="s">
        <v>217</v>
      </c>
      <c r="K478" t="s">
        <v>209</v>
      </c>
      <c r="L478" t="s">
        <v>626</v>
      </c>
    </row>
    <row r="479" spans="1:12">
      <c r="A479" t="s">
        <v>1021</v>
      </c>
      <c r="B479" s="5">
        <v>46002</v>
      </c>
      <c r="C479" t="s">
        <v>182</v>
      </c>
      <c r="D479">
        <v>2</v>
      </c>
      <c r="E479" s="3">
        <v>11.57</v>
      </c>
      <c r="F479" s="4">
        <v>0</v>
      </c>
      <c r="G479" s="3">
        <v>6.99</v>
      </c>
      <c r="H479" t="s">
        <v>207</v>
      </c>
      <c r="I479" t="s">
        <v>224</v>
      </c>
      <c r="J479" t="s">
        <v>217</v>
      </c>
      <c r="K479" t="s">
        <v>209</v>
      </c>
      <c r="L479" t="s">
        <v>1022</v>
      </c>
    </row>
    <row r="480" spans="1:12">
      <c r="A480" t="s">
        <v>1023</v>
      </c>
      <c r="B480" s="5">
        <v>46002</v>
      </c>
      <c r="C480" t="s">
        <v>110</v>
      </c>
      <c r="D480">
        <v>2</v>
      </c>
      <c r="E480" s="3">
        <v>32.130000000000003</v>
      </c>
      <c r="F480" s="4">
        <v>0</v>
      </c>
      <c r="G480" s="3">
        <v>9.99</v>
      </c>
      <c r="H480" t="s">
        <v>207</v>
      </c>
      <c r="I480" t="s">
        <v>18</v>
      </c>
      <c r="J480" t="s">
        <v>217</v>
      </c>
      <c r="K480" t="s">
        <v>209</v>
      </c>
      <c r="L480" t="s">
        <v>342</v>
      </c>
    </row>
    <row r="481" spans="1:12">
      <c r="A481" t="s">
        <v>1024</v>
      </c>
      <c r="B481" s="5">
        <v>46002</v>
      </c>
      <c r="C481" t="s">
        <v>184</v>
      </c>
      <c r="D481">
        <v>2</v>
      </c>
      <c r="E481" s="3">
        <v>31.55</v>
      </c>
      <c r="F481" s="4">
        <v>0</v>
      </c>
      <c r="G481" s="3">
        <v>0</v>
      </c>
      <c r="H481" t="s">
        <v>207</v>
      </c>
      <c r="I481" t="s">
        <v>12</v>
      </c>
      <c r="J481" t="s">
        <v>213</v>
      </c>
      <c r="K481" t="s">
        <v>209</v>
      </c>
      <c r="L481" t="s">
        <v>1025</v>
      </c>
    </row>
    <row r="482" spans="1:12">
      <c r="A482" t="s">
        <v>1026</v>
      </c>
      <c r="B482" s="5">
        <v>46002</v>
      </c>
      <c r="C482" t="s">
        <v>98</v>
      </c>
      <c r="D482">
        <v>4</v>
      </c>
      <c r="E482" s="3">
        <v>17.66</v>
      </c>
      <c r="F482" s="4">
        <v>0.05</v>
      </c>
      <c r="G482" s="3">
        <v>0</v>
      </c>
      <c r="H482" t="s">
        <v>207</v>
      </c>
      <c r="I482" t="s">
        <v>18</v>
      </c>
      <c r="J482" t="s">
        <v>213</v>
      </c>
      <c r="K482" t="s">
        <v>209</v>
      </c>
      <c r="L482" t="s">
        <v>225</v>
      </c>
    </row>
    <row r="483" spans="1:12">
      <c r="A483" t="s">
        <v>1027</v>
      </c>
      <c r="B483" s="5">
        <v>46002</v>
      </c>
      <c r="C483" t="s">
        <v>156</v>
      </c>
      <c r="D483">
        <v>3</v>
      </c>
      <c r="E483" s="3">
        <v>24.86</v>
      </c>
      <c r="F483" s="4">
        <v>0</v>
      </c>
      <c r="G483" s="3">
        <v>4.99</v>
      </c>
      <c r="H483" t="s">
        <v>216</v>
      </c>
      <c r="I483" t="s">
        <v>37</v>
      </c>
      <c r="J483" t="s">
        <v>217</v>
      </c>
      <c r="K483" t="s">
        <v>209</v>
      </c>
      <c r="L483" t="s">
        <v>1028</v>
      </c>
    </row>
    <row r="484" spans="1:12">
      <c r="A484" t="s">
        <v>1029</v>
      </c>
      <c r="B484" s="5">
        <v>46003</v>
      </c>
      <c r="C484" t="s">
        <v>71</v>
      </c>
      <c r="D484">
        <v>2</v>
      </c>
      <c r="E484" s="3">
        <v>11.23</v>
      </c>
      <c r="F484" s="4">
        <v>0</v>
      </c>
      <c r="G484" s="3">
        <v>0</v>
      </c>
      <c r="H484" t="s">
        <v>216</v>
      </c>
      <c r="I484" t="s">
        <v>54</v>
      </c>
      <c r="J484" t="s">
        <v>213</v>
      </c>
      <c r="K484" t="s">
        <v>209</v>
      </c>
      <c r="L484" t="s">
        <v>1030</v>
      </c>
    </row>
    <row r="485" spans="1:12">
      <c r="A485" t="s">
        <v>1031</v>
      </c>
      <c r="B485" s="5">
        <v>46003</v>
      </c>
      <c r="C485" t="s">
        <v>164</v>
      </c>
      <c r="D485">
        <v>6</v>
      </c>
      <c r="E485" s="3">
        <v>93.35</v>
      </c>
      <c r="F485" s="4">
        <v>0</v>
      </c>
      <c r="G485" s="3">
        <v>0</v>
      </c>
      <c r="H485" t="s">
        <v>216</v>
      </c>
      <c r="I485" t="s">
        <v>12</v>
      </c>
      <c r="J485" t="s">
        <v>213</v>
      </c>
      <c r="K485" t="s">
        <v>209</v>
      </c>
      <c r="L485" t="s">
        <v>499</v>
      </c>
    </row>
    <row r="486" spans="1:12">
      <c r="A486" t="s">
        <v>1032</v>
      </c>
      <c r="B486" s="5">
        <v>46003</v>
      </c>
      <c r="C486" t="s">
        <v>162</v>
      </c>
      <c r="D486">
        <v>2</v>
      </c>
      <c r="E486" s="3">
        <v>12.2</v>
      </c>
      <c r="F486" s="4">
        <v>0</v>
      </c>
      <c r="G486" s="3">
        <v>6.99</v>
      </c>
      <c r="H486" t="s">
        <v>216</v>
      </c>
      <c r="I486" t="s">
        <v>54</v>
      </c>
      <c r="J486" t="s">
        <v>213</v>
      </c>
      <c r="K486" t="s">
        <v>304</v>
      </c>
      <c r="L486" t="s">
        <v>1033</v>
      </c>
    </row>
    <row r="487" spans="1:12">
      <c r="A487" t="s">
        <v>1034</v>
      </c>
      <c r="B487" s="5">
        <v>46003</v>
      </c>
      <c r="C487" t="s">
        <v>172</v>
      </c>
      <c r="D487">
        <v>1</v>
      </c>
      <c r="E487" s="3">
        <v>80.63</v>
      </c>
      <c r="F487" s="4">
        <v>0.1</v>
      </c>
      <c r="G487" s="3">
        <v>4.99</v>
      </c>
      <c r="H487" t="s">
        <v>212</v>
      </c>
      <c r="I487" t="s">
        <v>12</v>
      </c>
      <c r="J487" t="s">
        <v>213</v>
      </c>
      <c r="K487" t="s">
        <v>209</v>
      </c>
      <c r="L487" t="s">
        <v>1035</v>
      </c>
    </row>
    <row r="488" spans="1:12">
      <c r="A488" t="s">
        <v>1036</v>
      </c>
      <c r="B488" s="5">
        <v>46003</v>
      </c>
      <c r="C488" t="s">
        <v>128</v>
      </c>
      <c r="D488">
        <v>1</v>
      </c>
      <c r="E488" s="3">
        <v>74.72</v>
      </c>
      <c r="F488" s="4">
        <v>0</v>
      </c>
      <c r="G488" s="3">
        <v>4.99</v>
      </c>
      <c r="H488" t="s">
        <v>216</v>
      </c>
      <c r="I488" t="s">
        <v>37</v>
      </c>
      <c r="J488" t="s">
        <v>213</v>
      </c>
      <c r="K488" t="s">
        <v>209</v>
      </c>
      <c r="L488" t="s">
        <v>1037</v>
      </c>
    </row>
    <row r="489" spans="1:12">
      <c r="A489" t="s">
        <v>1038</v>
      </c>
      <c r="B489" s="5">
        <v>46004</v>
      </c>
      <c r="C489" t="s">
        <v>81</v>
      </c>
      <c r="D489">
        <v>3</v>
      </c>
      <c r="E489" s="3">
        <v>30.29</v>
      </c>
      <c r="F489" s="4">
        <v>0.1</v>
      </c>
      <c r="G489" s="3">
        <v>9.99</v>
      </c>
      <c r="H489" t="s">
        <v>216</v>
      </c>
      <c r="I489" t="s">
        <v>37</v>
      </c>
      <c r="J489" t="s">
        <v>208</v>
      </c>
      <c r="K489" t="s">
        <v>209</v>
      </c>
      <c r="L489" t="s">
        <v>535</v>
      </c>
    </row>
    <row r="490" spans="1:12">
      <c r="A490" t="s">
        <v>1039</v>
      </c>
      <c r="B490" s="5">
        <v>46004</v>
      </c>
      <c r="C490" t="s">
        <v>92</v>
      </c>
      <c r="D490">
        <v>1</v>
      </c>
      <c r="E490" s="3">
        <v>46.87</v>
      </c>
      <c r="F490" s="4">
        <v>0.05</v>
      </c>
      <c r="G490" s="3">
        <v>4.99</v>
      </c>
      <c r="H490" t="s">
        <v>216</v>
      </c>
      <c r="I490" t="s">
        <v>37</v>
      </c>
      <c r="J490" t="s">
        <v>208</v>
      </c>
      <c r="K490" t="s">
        <v>209</v>
      </c>
      <c r="L490" t="s">
        <v>692</v>
      </c>
    </row>
    <row r="491" spans="1:12">
      <c r="A491" t="s">
        <v>1040</v>
      </c>
      <c r="B491" s="5">
        <v>46004</v>
      </c>
      <c r="C491" t="s">
        <v>77</v>
      </c>
      <c r="D491">
        <v>1</v>
      </c>
      <c r="E491" s="3">
        <v>47.77</v>
      </c>
      <c r="F491" s="4">
        <v>0.1</v>
      </c>
      <c r="G491" s="3">
        <v>0</v>
      </c>
      <c r="H491" t="s">
        <v>212</v>
      </c>
      <c r="I491" t="s">
        <v>224</v>
      </c>
      <c r="J491" t="s">
        <v>213</v>
      </c>
      <c r="K491" t="s">
        <v>209</v>
      </c>
      <c r="L491" t="s">
        <v>1041</v>
      </c>
    </row>
    <row r="492" spans="1:12">
      <c r="A492" t="s">
        <v>1042</v>
      </c>
      <c r="B492" s="5">
        <v>46004</v>
      </c>
      <c r="C492" t="s">
        <v>186</v>
      </c>
      <c r="D492">
        <v>8</v>
      </c>
      <c r="E492" s="3">
        <v>54.93</v>
      </c>
      <c r="F492" s="4">
        <v>0.05</v>
      </c>
      <c r="G492" s="3">
        <v>6.99</v>
      </c>
      <c r="H492" t="s">
        <v>207</v>
      </c>
      <c r="I492" t="s">
        <v>18</v>
      </c>
      <c r="J492" t="s">
        <v>208</v>
      </c>
      <c r="K492" t="s">
        <v>209</v>
      </c>
      <c r="L492" t="s">
        <v>1043</v>
      </c>
    </row>
    <row r="493" spans="1:12">
      <c r="A493" t="s">
        <v>1044</v>
      </c>
      <c r="B493" s="5">
        <v>46005</v>
      </c>
      <c r="C493" t="s">
        <v>100</v>
      </c>
      <c r="D493">
        <v>2</v>
      </c>
      <c r="E493" s="3">
        <v>47.38</v>
      </c>
      <c r="F493" s="4">
        <v>0</v>
      </c>
      <c r="G493" s="3">
        <v>0</v>
      </c>
      <c r="H493" t="s">
        <v>212</v>
      </c>
      <c r="I493" t="s">
        <v>37</v>
      </c>
      <c r="J493" t="s">
        <v>217</v>
      </c>
      <c r="K493" t="s">
        <v>209</v>
      </c>
      <c r="L493" t="s">
        <v>1045</v>
      </c>
    </row>
    <row r="494" spans="1:12">
      <c r="A494" t="s">
        <v>1046</v>
      </c>
      <c r="B494" s="5">
        <v>46005</v>
      </c>
      <c r="C494" t="s">
        <v>156</v>
      </c>
      <c r="D494">
        <v>1</v>
      </c>
      <c r="E494" s="3">
        <v>24.86</v>
      </c>
      <c r="F494" s="4">
        <v>0.05</v>
      </c>
      <c r="G494" s="3">
        <v>6.99</v>
      </c>
      <c r="H494" t="s">
        <v>207</v>
      </c>
      <c r="I494" t="s">
        <v>224</v>
      </c>
      <c r="J494" t="s">
        <v>213</v>
      </c>
      <c r="K494" t="s">
        <v>209</v>
      </c>
      <c r="L494" t="s">
        <v>597</v>
      </c>
    </row>
    <row r="495" spans="1:12">
      <c r="A495" t="s">
        <v>1047</v>
      </c>
      <c r="B495" s="5">
        <v>46006</v>
      </c>
      <c r="C495" t="s">
        <v>180</v>
      </c>
      <c r="D495">
        <v>1</v>
      </c>
      <c r="E495" s="3">
        <v>60.42</v>
      </c>
      <c r="F495" s="4">
        <v>0</v>
      </c>
      <c r="G495" s="3">
        <v>0</v>
      </c>
      <c r="H495" t="s">
        <v>207</v>
      </c>
      <c r="I495" t="s">
        <v>224</v>
      </c>
      <c r="J495" t="s">
        <v>217</v>
      </c>
      <c r="K495" t="s">
        <v>209</v>
      </c>
      <c r="L495" t="s">
        <v>465</v>
      </c>
    </row>
    <row r="496" spans="1:12">
      <c r="A496" t="s">
        <v>1048</v>
      </c>
      <c r="B496" s="5">
        <v>46006</v>
      </c>
      <c r="C496" t="s">
        <v>178</v>
      </c>
      <c r="D496">
        <v>4</v>
      </c>
      <c r="E496" s="3">
        <v>77.760000000000005</v>
      </c>
      <c r="F496" s="4">
        <v>0</v>
      </c>
      <c r="G496" s="3">
        <v>0</v>
      </c>
      <c r="H496" t="s">
        <v>207</v>
      </c>
      <c r="I496" t="s">
        <v>18</v>
      </c>
      <c r="J496" t="s">
        <v>217</v>
      </c>
      <c r="K496" t="s">
        <v>209</v>
      </c>
      <c r="L496" t="s">
        <v>1049</v>
      </c>
    </row>
    <row r="497" spans="1:12">
      <c r="A497" t="s">
        <v>1050</v>
      </c>
      <c r="B497" s="5">
        <v>46006</v>
      </c>
      <c r="C497" t="s">
        <v>132</v>
      </c>
      <c r="D497">
        <v>3</v>
      </c>
      <c r="E497" s="3">
        <v>72.08</v>
      </c>
      <c r="F497" s="4">
        <v>0</v>
      </c>
      <c r="G497" s="3">
        <v>0</v>
      </c>
      <c r="H497" t="s">
        <v>207</v>
      </c>
      <c r="I497" t="s">
        <v>37</v>
      </c>
      <c r="J497" t="s">
        <v>217</v>
      </c>
      <c r="K497" t="s">
        <v>209</v>
      </c>
      <c r="L497" t="s">
        <v>959</v>
      </c>
    </row>
    <row r="498" spans="1:12">
      <c r="A498" t="s">
        <v>1051</v>
      </c>
      <c r="B498" s="5">
        <v>46006</v>
      </c>
      <c r="C498" t="s">
        <v>182</v>
      </c>
      <c r="D498">
        <v>6</v>
      </c>
      <c r="E498" s="3">
        <v>11.57</v>
      </c>
      <c r="F498" s="4">
        <v>0</v>
      </c>
      <c r="G498" s="3">
        <v>6.99</v>
      </c>
      <c r="H498" t="s">
        <v>207</v>
      </c>
      <c r="I498" t="s">
        <v>37</v>
      </c>
      <c r="J498" t="s">
        <v>217</v>
      </c>
      <c r="K498" t="s">
        <v>209</v>
      </c>
      <c r="L498" t="s">
        <v>358</v>
      </c>
    </row>
    <row r="499" spans="1:12">
      <c r="A499" t="s">
        <v>1052</v>
      </c>
      <c r="B499" s="5">
        <v>46006</v>
      </c>
      <c r="C499" t="s">
        <v>174</v>
      </c>
      <c r="D499">
        <v>1</v>
      </c>
      <c r="E499" s="3">
        <v>72.45</v>
      </c>
      <c r="F499" s="4">
        <v>0.05</v>
      </c>
      <c r="G499" s="3">
        <v>9.99</v>
      </c>
      <c r="H499" t="s">
        <v>207</v>
      </c>
      <c r="I499" t="s">
        <v>224</v>
      </c>
      <c r="J499" t="s">
        <v>217</v>
      </c>
      <c r="K499" t="s">
        <v>209</v>
      </c>
      <c r="L499" t="s">
        <v>1053</v>
      </c>
    </row>
    <row r="500" spans="1:12">
      <c r="A500" t="s">
        <v>1054</v>
      </c>
      <c r="B500" s="5">
        <v>46006</v>
      </c>
      <c r="C500" t="s">
        <v>85</v>
      </c>
      <c r="D500">
        <v>2</v>
      </c>
      <c r="E500" s="3">
        <v>20.7</v>
      </c>
      <c r="F500" s="4">
        <v>0.05</v>
      </c>
      <c r="G500" s="3">
        <v>0</v>
      </c>
      <c r="H500" t="s">
        <v>207</v>
      </c>
      <c r="I500" t="s">
        <v>12</v>
      </c>
      <c r="J500" t="s">
        <v>217</v>
      </c>
      <c r="K500" t="s">
        <v>209</v>
      </c>
      <c r="L500" t="s">
        <v>866</v>
      </c>
    </row>
    <row r="501" spans="1:12">
      <c r="A501" t="s">
        <v>1055</v>
      </c>
      <c r="B501" s="5">
        <v>46006</v>
      </c>
      <c r="C501" t="s">
        <v>162</v>
      </c>
      <c r="D501">
        <v>2</v>
      </c>
      <c r="E501" s="3">
        <v>12.2</v>
      </c>
      <c r="F501" s="4">
        <v>0.05</v>
      </c>
      <c r="G501" s="3">
        <v>0</v>
      </c>
      <c r="H501" t="s">
        <v>207</v>
      </c>
      <c r="I501" t="s">
        <v>18</v>
      </c>
      <c r="J501" t="s">
        <v>208</v>
      </c>
      <c r="K501" t="s">
        <v>209</v>
      </c>
      <c r="L501" t="s">
        <v>1056</v>
      </c>
    </row>
    <row r="502" spans="1:12">
      <c r="A502" t="s">
        <v>1057</v>
      </c>
      <c r="B502" s="5">
        <v>46006</v>
      </c>
      <c r="C502" t="s">
        <v>71</v>
      </c>
      <c r="D502">
        <v>1</v>
      </c>
      <c r="E502" s="3">
        <v>11.23</v>
      </c>
      <c r="F502" s="4">
        <v>0.1</v>
      </c>
      <c r="G502" s="3">
        <v>6.99</v>
      </c>
      <c r="H502" t="s">
        <v>207</v>
      </c>
      <c r="I502" t="s">
        <v>224</v>
      </c>
      <c r="J502" t="s">
        <v>208</v>
      </c>
      <c r="K502" t="s">
        <v>209</v>
      </c>
      <c r="L502" t="s">
        <v>392</v>
      </c>
    </row>
    <row r="503" spans="1:12">
      <c r="A503" t="s">
        <v>1058</v>
      </c>
      <c r="B503" s="5">
        <v>46006</v>
      </c>
      <c r="C503" t="s">
        <v>81</v>
      </c>
      <c r="D503">
        <v>1</v>
      </c>
      <c r="E503" s="3">
        <v>30.29</v>
      </c>
      <c r="F503" s="4">
        <v>0.05</v>
      </c>
      <c r="G503" s="3">
        <v>0</v>
      </c>
      <c r="H503" t="s">
        <v>207</v>
      </c>
      <c r="I503" t="s">
        <v>54</v>
      </c>
      <c r="J503" t="s">
        <v>217</v>
      </c>
      <c r="K503" t="s">
        <v>209</v>
      </c>
      <c r="L503" t="s">
        <v>1059</v>
      </c>
    </row>
    <row r="504" spans="1:12">
      <c r="A504" t="s">
        <v>1060</v>
      </c>
      <c r="B504" s="5">
        <v>46007</v>
      </c>
      <c r="C504" t="s">
        <v>174</v>
      </c>
      <c r="D504">
        <v>2</v>
      </c>
      <c r="E504" s="3">
        <v>72.45</v>
      </c>
      <c r="F504" s="4">
        <v>0</v>
      </c>
      <c r="G504" s="3">
        <v>6.99</v>
      </c>
      <c r="H504" t="s">
        <v>212</v>
      </c>
      <c r="I504" t="s">
        <v>54</v>
      </c>
      <c r="J504" t="s">
        <v>213</v>
      </c>
      <c r="K504" t="s">
        <v>209</v>
      </c>
      <c r="L504" t="s">
        <v>1061</v>
      </c>
    </row>
    <row r="505" spans="1:12">
      <c r="A505" t="s">
        <v>1062</v>
      </c>
      <c r="B505" s="5">
        <v>46007</v>
      </c>
      <c r="C505" t="s">
        <v>120</v>
      </c>
      <c r="D505">
        <v>2</v>
      </c>
      <c r="E505" s="3">
        <v>33.65</v>
      </c>
      <c r="F505" s="4">
        <v>0</v>
      </c>
      <c r="G505" s="3">
        <v>6.99</v>
      </c>
      <c r="H505" t="s">
        <v>212</v>
      </c>
      <c r="I505" t="s">
        <v>37</v>
      </c>
      <c r="J505" t="s">
        <v>208</v>
      </c>
      <c r="K505" t="s">
        <v>209</v>
      </c>
      <c r="L505" t="s">
        <v>870</v>
      </c>
    </row>
    <row r="506" spans="1:12">
      <c r="A506" t="s">
        <v>1063</v>
      </c>
      <c r="B506" s="5">
        <v>46007</v>
      </c>
      <c r="C506" t="s">
        <v>110</v>
      </c>
      <c r="D506">
        <v>1</v>
      </c>
      <c r="E506" s="3">
        <v>32.130000000000003</v>
      </c>
      <c r="F506" s="4">
        <v>0.05</v>
      </c>
      <c r="G506" s="3">
        <v>0</v>
      </c>
      <c r="H506" t="s">
        <v>207</v>
      </c>
      <c r="I506" t="s">
        <v>18</v>
      </c>
      <c r="J506" t="s">
        <v>213</v>
      </c>
      <c r="K506" t="s">
        <v>209</v>
      </c>
      <c r="L506" t="s">
        <v>1064</v>
      </c>
    </row>
    <row r="507" spans="1:12">
      <c r="A507" t="s">
        <v>1065</v>
      </c>
      <c r="B507" s="5">
        <v>46007</v>
      </c>
      <c r="C507" t="s">
        <v>174</v>
      </c>
      <c r="D507">
        <v>2</v>
      </c>
      <c r="E507" s="3">
        <v>72.45</v>
      </c>
      <c r="F507" s="4">
        <v>0.1</v>
      </c>
      <c r="G507" s="3">
        <v>0</v>
      </c>
      <c r="H507" t="s">
        <v>212</v>
      </c>
      <c r="I507" t="s">
        <v>18</v>
      </c>
      <c r="J507" t="s">
        <v>208</v>
      </c>
      <c r="K507" t="s">
        <v>209</v>
      </c>
      <c r="L507" t="s">
        <v>1066</v>
      </c>
    </row>
    <row r="508" spans="1:12">
      <c r="A508" t="s">
        <v>1067</v>
      </c>
      <c r="B508" s="5">
        <v>46007</v>
      </c>
      <c r="C508" t="s">
        <v>142</v>
      </c>
      <c r="D508">
        <v>3</v>
      </c>
      <c r="E508" s="3">
        <v>100.1</v>
      </c>
      <c r="F508" s="4">
        <v>0</v>
      </c>
      <c r="G508" s="3">
        <v>0</v>
      </c>
      <c r="H508" t="s">
        <v>216</v>
      </c>
      <c r="I508" t="s">
        <v>37</v>
      </c>
      <c r="J508" t="s">
        <v>217</v>
      </c>
      <c r="K508" t="s">
        <v>304</v>
      </c>
      <c r="L508" t="s">
        <v>1014</v>
      </c>
    </row>
    <row r="509" spans="1:12">
      <c r="A509" t="s">
        <v>1068</v>
      </c>
      <c r="B509" s="5">
        <v>46008</v>
      </c>
      <c r="C509" t="s">
        <v>166</v>
      </c>
      <c r="D509">
        <v>1</v>
      </c>
      <c r="E509" s="3">
        <v>39.19</v>
      </c>
      <c r="F509" s="4">
        <v>0.05</v>
      </c>
      <c r="G509" s="3">
        <v>0</v>
      </c>
      <c r="H509" t="s">
        <v>216</v>
      </c>
      <c r="I509" t="s">
        <v>12</v>
      </c>
      <c r="J509" t="s">
        <v>213</v>
      </c>
      <c r="K509" t="s">
        <v>304</v>
      </c>
      <c r="L509" t="s">
        <v>649</v>
      </c>
    </row>
    <row r="510" spans="1:12">
      <c r="A510" t="s">
        <v>1069</v>
      </c>
      <c r="B510" s="5">
        <v>46009</v>
      </c>
      <c r="C510" t="s">
        <v>92</v>
      </c>
      <c r="D510">
        <v>2</v>
      </c>
      <c r="E510" s="3">
        <v>46.87</v>
      </c>
      <c r="F510" s="4">
        <v>0</v>
      </c>
      <c r="G510" s="3">
        <v>0</v>
      </c>
      <c r="H510" t="s">
        <v>216</v>
      </c>
      <c r="I510" t="s">
        <v>37</v>
      </c>
      <c r="J510" t="s">
        <v>217</v>
      </c>
      <c r="K510" t="s">
        <v>209</v>
      </c>
      <c r="L510" t="s">
        <v>864</v>
      </c>
    </row>
    <row r="511" spans="1:12">
      <c r="A511" t="s">
        <v>1070</v>
      </c>
      <c r="B511" s="5">
        <v>46009</v>
      </c>
      <c r="C511" t="s">
        <v>114</v>
      </c>
      <c r="D511">
        <v>1</v>
      </c>
      <c r="E511" s="3">
        <v>87.66</v>
      </c>
      <c r="F511" s="4">
        <v>0</v>
      </c>
      <c r="G511" s="3">
        <v>0</v>
      </c>
      <c r="H511" t="s">
        <v>216</v>
      </c>
      <c r="I511" t="s">
        <v>224</v>
      </c>
      <c r="J511" t="s">
        <v>213</v>
      </c>
      <c r="K511" t="s">
        <v>209</v>
      </c>
      <c r="L511" t="s">
        <v>889</v>
      </c>
    </row>
    <row r="512" spans="1:12">
      <c r="A512" t="s">
        <v>1071</v>
      </c>
      <c r="B512" s="5">
        <v>46009</v>
      </c>
      <c r="C512" t="s">
        <v>110</v>
      </c>
      <c r="D512">
        <v>5</v>
      </c>
      <c r="E512" s="3">
        <v>32.130000000000003</v>
      </c>
      <c r="F512" s="4">
        <v>0.05</v>
      </c>
      <c r="G512" s="3">
        <v>9.99</v>
      </c>
      <c r="H512" t="s">
        <v>207</v>
      </c>
      <c r="I512" t="s">
        <v>224</v>
      </c>
      <c r="J512" t="s">
        <v>217</v>
      </c>
      <c r="K512" t="s">
        <v>209</v>
      </c>
      <c r="L512" t="s">
        <v>461</v>
      </c>
    </row>
    <row r="513" spans="1:12">
      <c r="A513" t="s">
        <v>1072</v>
      </c>
      <c r="B513" s="5">
        <v>46009</v>
      </c>
      <c r="C513" t="s">
        <v>172</v>
      </c>
      <c r="D513">
        <v>2</v>
      </c>
      <c r="E513" s="3">
        <v>80.63</v>
      </c>
      <c r="F513" s="4">
        <v>0.1</v>
      </c>
      <c r="G513" s="3">
        <v>0</v>
      </c>
      <c r="H513" t="s">
        <v>212</v>
      </c>
      <c r="I513" t="s">
        <v>54</v>
      </c>
      <c r="J513" t="s">
        <v>217</v>
      </c>
      <c r="K513" t="s">
        <v>209</v>
      </c>
      <c r="L513" t="s">
        <v>296</v>
      </c>
    </row>
    <row r="514" spans="1:12">
      <c r="A514" t="s">
        <v>1073</v>
      </c>
      <c r="B514" s="5">
        <v>46010</v>
      </c>
      <c r="C514" t="s">
        <v>174</v>
      </c>
      <c r="D514">
        <v>3</v>
      </c>
      <c r="E514" s="3">
        <v>72.45</v>
      </c>
      <c r="F514" s="4">
        <v>0.05</v>
      </c>
      <c r="G514" s="3">
        <v>0</v>
      </c>
      <c r="H514" t="s">
        <v>207</v>
      </c>
      <c r="I514" t="s">
        <v>224</v>
      </c>
      <c r="J514" t="s">
        <v>217</v>
      </c>
      <c r="K514" t="s">
        <v>209</v>
      </c>
      <c r="L514" t="s">
        <v>1074</v>
      </c>
    </row>
    <row r="515" spans="1:12">
      <c r="A515" t="s">
        <v>1075</v>
      </c>
      <c r="B515" s="5">
        <v>46010</v>
      </c>
      <c r="C515" t="s">
        <v>162</v>
      </c>
      <c r="D515">
        <v>1</v>
      </c>
      <c r="E515" s="3">
        <v>12.2</v>
      </c>
      <c r="F515" s="4">
        <v>0</v>
      </c>
      <c r="G515" s="3">
        <v>0</v>
      </c>
      <c r="H515" t="s">
        <v>212</v>
      </c>
      <c r="I515" t="s">
        <v>54</v>
      </c>
      <c r="J515" t="s">
        <v>213</v>
      </c>
      <c r="K515" t="s">
        <v>304</v>
      </c>
      <c r="L515" t="s">
        <v>1076</v>
      </c>
    </row>
    <row r="516" spans="1:12">
      <c r="A516" t="s">
        <v>1077</v>
      </c>
      <c r="B516" s="5">
        <v>46010</v>
      </c>
      <c r="C516" t="s">
        <v>104</v>
      </c>
      <c r="D516">
        <v>1</v>
      </c>
      <c r="E516" s="3">
        <v>29.49</v>
      </c>
      <c r="F516" s="4">
        <v>0</v>
      </c>
      <c r="G516" s="3">
        <v>0</v>
      </c>
      <c r="H516" t="s">
        <v>207</v>
      </c>
      <c r="I516" t="s">
        <v>12</v>
      </c>
      <c r="J516" t="s">
        <v>217</v>
      </c>
      <c r="K516" t="s">
        <v>209</v>
      </c>
      <c r="L516" t="s">
        <v>481</v>
      </c>
    </row>
    <row r="517" spans="1:12">
      <c r="A517" t="s">
        <v>1078</v>
      </c>
      <c r="B517" s="5">
        <v>46010</v>
      </c>
      <c r="C517" t="s">
        <v>180</v>
      </c>
      <c r="D517">
        <v>1</v>
      </c>
      <c r="E517" s="3">
        <v>60.42</v>
      </c>
      <c r="F517" s="4">
        <v>0</v>
      </c>
      <c r="G517" s="3">
        <v>0</v>
      </c>
      <c r="H517" t="s">
        <v>212</v>
      </c>
      <c r="I517" t="s">
        <v>224</v>
      </c>
      <c r="J517" t="s">
        <v>208</v>
      </c>
      <c r="K517" t="s">
        <v>209</v>
      </c>
      <c r="L517" t="s">
        <v>991</v>
      </c>
    </row>
    <row r="518" spans="1:12">
      <c r="A518" t="s">
        <v>1079</v>
      </c>
      <c r="B518" s="5">
        <v>46010</v>
      </c>
      <c r="C518" t="s">
        <v>180</v>
      </c>
      <c r="D518">
        <v>4</v>
      </c>
      <c r="E518" s="3">
        <v>60.42</v>
      </c>
      <c r="F518" s="4">
        <v>0.2</v>
      </c>
      <c r="G518" s="3">
        <v>4.99</v>
      </c>
      <c r="H518" t="s">
        <v>207</v>
      </c>
      <c r="I518" t="s">
        <v>18</v>
      </c>
      <c r="J518" t="s">
        <v>213</v>
      </c>
      <c r="K518" t="s">
        <v>209</v>
      </c>
      <c r="L518" t="s">
        <v>1080</v>
      </c>
    </row>
    <row r="519" spans="1:12">
      <c r="A519" t="s">
        <v>1081</v>
      </c>
      <c r="B519" s="5">
        <v>46010</v>
      </c>
      <c r="C519" t="s">
        <v>118</v>
      </c>
      <c r="D519">
        <v>3</v>
      </c>
      <c r="E519" s="3">
        <v>41.81</v>
      </c>
      <c r="F519" s="4">
        <v>0</v>
      </c>
      <c r="G519" s="3">
        <v>6.99</v>
      </c>
      <c r="H519" t="s">
        <v>207</v>
      </c>
      <c r="I519" t="s">
        <v>37</v>
      </c>
      <c r="J519" t="s">
        <v>213</v>
      </c>
      <c r="K519" t="s">
        <v>209</v>
      </c>
      <c r="L519" t="s">
        <v>1082</v>
      </c>
    </row>
    <row r="520" spans="1:12">
      <c r="A520" t="s">
        <v>1083</v>
      </c>
      <c r="B520" s="5">
        <v>46010</v>
      </c>
      <c r="C520" t="s">
        <v>106</v>
      </c>
      <c r="D520">
        <v>1</v>
      </c>
      <c r="E520" s="3">
        <v>85.27</v>
      </c>
      <c r="F520" s="4">
        <v>0</v>
      </c>
      <c r="G520" s="3">
        <v>0</v>
      </c>
      <c r="H520" t="s">
        <v>212</v>
      </c>
      <c r="I520" t="s">
        <v>18</v>
      </c>
      <c r="J520" t="s">
        <v>208</v>
      </c>
      <c r="K520" t="s">
        <v>209</v>
      </c>
      <c r="L520" t="s">
        <v>279</v>
      </c>
    </row>
    <row r="521" spans="1:12">
      <c r="A521" t="s">
        <v>1084</v>
      </c>
      <c r="B521" s="5">
        <v>46011</v>
      </c>
      <c r="C521" t="s">
        <v>140</v>
      </c>
      <c r="D521">
        <v>1</v>
      </c>
      <c r="E521" s="3">
        <v>25.18</v>
      </c>
      <c r="F521" s="4">
        <v>0</v>
      </c>
      <c r="G521" s="3">
        <v>6.99</v>
      </c>
      <c r="H521" t="s">
        <v>207</v>
      </c>
      <c r="I521" t="s">
        <v>37</v>
      </c>
      <c r="J521" t="s">
        <v>217</v>
      </c>
      <c r="K521" t="s">
        <v>209</v>
      </c>
      <c r="L521" t="s">
        <v>1085</v>
      </c>
    </row>
    <row r="522" spans="1:12">
      <c r="A522" t="s">
        <v>1086</v>
      </c>
      <c r="B522" s="5">
        <v>46011</v>
      </c>
      <c r="C522" t="s">
        <v>174</v>
      </c>
      <c r="D522">
        <v>1</v>
      </c>
      <c r="E522" s="3">
        <v>72.45</v>
      </c>
      <c r="F522" s="4">
        <v>0</v>
      </c>
      <c r="G522" s="3">
        <v>0</v>
      </c>
      <c r="H522" t="s">
        <v>207</v>
      </c>
      <c r="I522" t="s">
        <v>18</v>
      </c>
      <c r="J522" t="s">
        <v>208</v>
      </c>
      <c r="K522" t="s">
        <v>209</v>
      </c>
      <c r="L522" t="s">
        <v>227</v>
      </c>
    </row>
    <row r="523" spans="1:12">
      <c r="A523" t="s">
        <v>1087</v>
      </c>
      <c r="B523" s="5">
        <v>46011</v>
      </c>
      <c r="C523" t="s">
        <v>186</v>
      </c>
      <c r="D523">
        <v>3</v>
      </c>
      <c r="E523" s="3">
        <v>54.93</v>
      </c>
      <c r="F523" s="4">
        <v>0</v>
      </c>
      <c r="G523" s="3">
        <v>0</v>
      </c>
      <c r="H523" t="s">
        <v>207</v>
      </c>
      <c r="I523" t="s">
        <v>12</v>
      </c>
      <c r="J523" t="s">
        <v>213</v>
      </c>
      <c r="K523" t="s">
        <v>209</v>
      </c>
      <c r="L523" t="s">
        <v>406</v>
      </c>
    </row>
    <row r="524" spans="1:12">
      <c r="A524" t="s">
        <v>1088</v>
      </c>
      <c r="B524" s="5">
        <v>46012</v>
      </c>
      <c r="C524" t="s">
        <v>118</v>
      </c>
      <c r="D524">
        <v>2</v>
      </c>
      <c r="E524" s="3">
        <v>41.81</v>
      </c>
      <c r="F524" s="4">
        <v>0</v>
      </c>
      <c r="G524" s="3">
        <v>6.99</v>
      </c>
      <c r="H524" t="s">
        <v>207</v>
      </c>
      <c r="I524" t="s">
        <v>18</v>
      </c>
      <c r="J524" t="s">
        <v>217</v>
      </c>
      <c r="K524" t="s">
        <v>209</v>
      </c>
      <c r="L524" t="s">
        <v>1089</v>
      </c>
    </row>
    <row r="525" spans="1:12">
      <c r="A525" t="s">
        <v>1090</v>
      </c>
      <c r="B525" s="5">
        <v>46012</v>
      </c>
      <c r="C525" t="s">
        <v>100</v>
      </c>
      <c r="D525">
        <v>2</v>
      </c>
      <c r="E525" s="3">
        <v>47.38</v>
      </c>
      <c r="F525" s="4">
        <v>0</v>
      </c>
      <c r="G525" s="3">
        <v>0</v>
      </c>
      <c r="H525" t="s">
        <v>216</v>
      </c>
      <c r="I525" t="s">
        <v>37</v>
      </c>
      <c r="J525" t="s">
        <v>208</v>
      </c>
      <c r="K525" t="s">
        <v>209</v>
      </c>
      <c r="L525" t="s">
        <v>247</v>
      </c>
    </row>
    <row r="526" spans="1:12">
      <c r="A526" t="s">
        <v>1091</v>
      </c>
      <c r="B526" s="5">
        <v>46012</v>
      </c>
      <c r="C526" t="s">
        <v>134</v>
      </c>
      <c r="D526">
        <v>4</v>
      </c>
      <c r="E526" s="3">
        <v>53.25</v>
      </c>
      <c r="F526" s="4">
        <v>0</v>
      </c>
      <c r="G526" s="3">
        <v>4.99</v>
      </c>
      <c r="H526" t="s">
        <v>207</v>
      </c>
      <c r="I526" t="s">
        <v>12</v>
      </c>
      <c r="J526" t="s">
        <v>217</v>
      </c>
      <c r="K526" t="s">
        <v>209</v>
      </c>
      <c r="L526" t="s">
        <v>1092</v>
      </c>
    </row>
    <row r="527" spans="1:12">
      <c r="A527" t="s">
        <v>1093</v>
      </c>
      <c r="B527" s="5">
        <v>46012</v>
      </c>
      <c r="C527" t="s">
        <v>104</v>
      </c>
      <c r="D527">
        <v>2</v>
      </c>
      <c r="E527" s="3">
        <v>29.49</v>
      </c>
      <c r="F527" s="4">
        <v>0.05</v>
      </c>
      <c r="G527" s="3">
        <v>0</v>
      </c>
      <c r="H527" t="s">
        <v>216</v>
      </c>
      <c r="I527" t="s">
        <v>18</v>
      </c>
      <c r="J527" t="s">
        <v>213</v>
      </c>
      <c r="K527" t="s">
        <v>209</v>
      </c>
      <c r="L527" t="s">
        <v>1094</v>
      </c>
    </row>
    <row r="528" spans="1:12">
      <c r="A528" t="s">
        <v>1095</v>
      </c>
      <c r="B528" s="5">
        <v>46012</v>
      </c>
      <c r="C528" t="s">
        <v>164</v>
      </c>
      <c r="D528">
        <v>4</v>
      </c>
      <c r="E528" s="3">
        <v>93.35</v>
      </c>
      <c r="F528" s="4">
        <v>0</v>
      </c>
      <c r="G528" s="3">
        <v>4.99</v>
      </c>
      <c r="H528" t="s">
        <v>212</v>
      </c>
      <c r="I528" t="s">
        <v>54</v>
      </c>
      <c r="J528" t="s">
        <v>208</v>
      </c>
      <c r="K528" t="s">
        <v>209</v>
      </c>
      <c r="L528" t="s">
        <v>1096</v>
      </c>
    </row>
    <row r="529" spans="1:12">
      <c r="A529" t="s">
        <v>1097</v>
      </c>
      <c r="B529" s="5">
        <v>46013</v>
      </c>
      <c r="C529" t="s">
        <v>160</v>
      </c>
      <c r="D529">
        <v>2</v>
      </c>
      <c r="E529" s="3">
        <v>36.47</v>
      </c>
      <c r="F529" s="4">
        <v>0</v>
      </c>
      <c r="G529" s="3">
        <v>4.99</v>
      </c>
      <c r="H529" t="s">
        <v>212</v>
      </c>
      <c r="I529" t="s">
        <v>37</v>
      </c>
      <c r="J529" t="s">
        <v>213</v>
      </c>
      <c r="K529" t="s">
        <v>304</v>
      </c>
      <c r="L529" t="s">
        <v>561</v>
      </c>
    </row>
    <row r="530" spans="1:12">
      <c r="A530" t="s">
        <v>1098</v>
      </c>
      <c r="B530" s="5">
        <v>46013</v>
      </c>
      <c r="C530" t="s">
        <v>168</v>
      </c>
      <c r="D530">
        <v>1</v>
      </c>
      <c r="E530" s="3">
        <v>50.46</v>
      </c>
      <c r="F530" s="4">
        <v>0</v>
      </c>
      <c r="G530" s="3">
        <v>6.99</v>
      </c>
      <c r="H530" t="s">
        <v>212</v>
      </c>
      <c r="I530" t="s">
        <v>37</v>
      </c>
      <c r="J530" t="s">
        <v>213</v>
      </c>
      <c r="K530" t="s">
        <v>209</v>
      </c>
      <c r="L530" t="s">
        <v>1099</v>
      </c>
    </row>
    <row r="531" spans="1:12">
      <c r="A531" t="s">
        <v>1100</v>
      </c>
      <c r="B531" s="5">
        <v>46013</v>
      </c>
      <c r="C531" t="s">
        <v>148</v>
      </c>
      <c r="D531">
        <v>2</v>
      </c>
      <c r="E531" s="3">
        <v>76.3</v>
      </c>
      <c r="F531" s="4">
        <v>0</v>
      </c>
      <c r="G531" s="3">
        <v>0</v>
      </c>
      <c r="H531" t="s">
        <v>216</v>
      </c>
      <c r="I531" t="s">
        <v>18</v>
      </c>
      <c r="J531" t="s">
        <v>217</v>
      </c>
      <c r="K531" t="s">
        <v>209</v>
      </c>
      <c r="L531" t="s">
        <v>977</v>
      </c>
    </row>
    <row r="532" spans="1:12">
      <c r="A532" t="s">
        <v>1101</v>
      </c>
      <c r="B532" s="5">
        <v>46013</v>
      </c>
      <c r="C532" t="s">
        <v>182</v>
      </c>
      <c r="D532">
        <v>1</v>
      </c>
      <c r="E532" s="3">
        <v>11.57</v>
      </c>
      <c r="F532" s="4">
        <v>0.05</v>
      </c>
      <c r="G532" s="3">
        <v>4.99</v>
      </c>
      <c r="H532" t="s">
        <v>216</v>
      </c>
      <c r="I532" t="s">
        <v>54</v>
      </c>
      <c r="J532" t="s">
        <v>213</v>
      </c>
      <c r="K532" t="s">
        <v>209</v>
      </c>
      <c r="L532" t="s">
        <v>563</v>
      </c>
    </row>
    <row r="533" spans="1:12">
      <c r="A533" t="s">
        <v>1102</v>
      </c>
      <c r="B533" s="5">
        <v>46013</v>
      </c>
      <c r="C533" t="s">
        <v>89</v>
      </c>
      <c r="D533">
        <v>2</v>
      </c>
      <c r="E533" s="3">
        <v>81.14</v>
      </c>
      <c r="F533" s="4">
        <v>0</v>
      </c>
      <c r="G533" s="3">
        <v>0</v>
      </c>
      <c r="H533" t="s">
        <v>207</v>
      </c>
      <c r="I533" t="s">
        <v>18</v>
      </c>
      <c r="J533" t="s">
        <v>208</v>
      </c>
      <c r="K533" t="s">
        <v>304</v>
      </c>
      <c r="L533" t="s">
        <v>600</v>
      </c>
    </row>
    <row r="534" spans="1:12">
      <c r="A534" t="s">
        <v>1103</v>
      </c>
      <c r="B534" s="5">
        <v>46014</v>
      </c>
      <c r="C534" t="s">
        <v>140</v>
      </c>
      <c r="D534">
        <v>1</v>
      </c>
      <c r="E534" s="3">
        <v>25.18</v>
      </c>
      <c r="F534" s="4">
        <v>0</v>
      </c>
      <c r="G534" s="3">
        <v>0</v>
      </c>
      <c r="H534" t="s">
        <v>212</v>
      </c>
      <c r="I534" t="s">
        <v>18</v>
      </c>
      <c r="J534" t="s">
        <v>208</v>
      </c>
      <c r="K534" t="s">
        <v>209</v>
      </c>
      <c r="L534" t="s">
        <v>214</v>
      </c>
    </row>
    <row r="535" spans="1:12">
      <c r="A535" t="s">
        <v>1104</v>
      </c>
      <c r="B535" s="5">
        <v>46014</v>
      </c>
      <c r="C535" t="s">
        <v>158</v>
      </c>
      <c r="D535">
        <v>2</v>
      </c>
      <c r="E535" s="3">
        <v>44.59</v>
      </c>
      <c r="F535" s="4">
        <v>0</v>
      </c>
      <c r="G535" s="3">
        <v>0</v>
      </c>
      <c r="H535" t="s">
        <v>207</v>
      </c>
      <c r="I535" t="s">
        <v>54</v>
      </c>
      <c r="J535" t="s">
        <v>217</v>
      </c>
      <c r="K535" t="s">
        <v>209</v>
      </c>
      <c r="L535" t="s">
        <v>477</v>
      </c>
    </row>
    <row r="536" spans="1:12">
      <c r="A536" t="s">
        <v>1105</v>
      </c>
      <c r="B536" s="5">
        <v>46014</v>
      </c>
      <c r="C536" t="s">
        <v>122</v>
      </c>
      <c r="D536">
        <v>2</v>
      </c>
      <c r="E536" s="3">
        <v>29.71</v>
      </c>
      <c r="F536" s="4">
        <v>0.15</v>
      </c>
      <c r="G536" s="3">
        <v>6.99</v>
      </c>
      <c r="H536" t="s">
        <v>207</v>
      </c>
      <c r="I536" t="s">
        <v>54</v>
      </c>
      <c r="J536" t="s">
        <v>217</v>
      </c>
      <c r="K536" t="s">
        <v>209</v>
      </c>
      <c r="L536" t="s">
        <v>830</v>
      </c>
    </row>
    <row r="537" spans="1:12">
      <c r="A537" t="s">
        <v>1106</v>
      </c>
      <c r="B537" s="5">
        <v>46014</v>
      </c>
      <c r="C537" t="s">
        <v>94</v>
      </c>
      <c r="D537">
        <v>1</v>
      </c>
      <c r="E537" s="3">
        <v>74.41</v>
      </c>
      <c r="F537" s="4">
        <v>0.05</v>
      </c>
      <c r="G537" s="3">
        <v>0</v>
      </c>
      <c r="H537" t="s">
        <v>216</v>
      </c>
      <c r="I537" t="s">
        <v>18</v>
      </c>
      <c r="J537" t="s">
        <v>217</v>
      </c>
      <c r="K537" t="s">
        <v>209</v>
      </c>
      <c r="L537" t="s">
        <v>563</v>
      </c>
    </row>
    <row r="538" spans="1:12">
      <c r="A538" t="s">
        <v>1107</v>
      </c>
      <c r="B538" s="5">
        <v>46014</v>
      </c>
      <c r="C538" t="s">
        <v>66</v>
      </c>
      <c r="D538">
        <v>4</v>
      </c>
      <c r="E538" s="3">
        <v>31.13</v>
      </c>
      <c r="F538" s="4">
        <v>0</v>
      </c>
      <c r="G538" s="3">
        <v>4.99</v>
      </c>
      <c r="H538" t="s">
        <v>212</v>
      </c>
      <c r="I538" t="s">
        <v>37</v>
      </c>
      <c r="J538" t="s">
        <v>213</v>
      </c>
      <c r="K538" t="s">
        <v>209</v>
      </c>
      <c r="L538" t="s">
        <v>273</v>
      </c>
    </row>
    <row r="539" spans="1:12">
      <c r="A539" t="s">
        <v>1108</v>
      </c>
      <c r="B539" s="5">
        <v>46014</v>
      </c>
      <c r="C539" t="s">
        <v>92</v>
      </c>
      <c r="D539">
        <v>1</v>
      </c>
      <c r="E539" s="3">
        <v>46.87</v>
      </c>
      <c r="F539" s="4">
        <v>0</v>
      </c>
      <c r="G539" s="3">
        <v>6.99</v>
      </c>
      <c r="H539" t="s">
        <v>216</v>
      </c>
      <c r="I539" t="s">
        <v>18</v>
      </c>
      <c r="J539" t="s">
        <v>208</v>
      </c>
      <c r="K539" t="s">
        <v>209</v>
      </c>
      <c r="L539" t="s">
        <v>750</v>
      </c>
    </row>
    <row r="540" spans="1:12">
      <c r="A540" t="s">
        <v>1109</v>
      </c>
      <c r="B540" s="5">
        <v>46014</v>
      </c>
      <c r="C540" t="s">
        <v>132</v>
      </c>
      <c r="D540">
        <v>2</v>
      </c>
      <c r="E540" s="3">
        <v>72.08</v>
      </c>
      <c r="F540" s="4">
        <v>0</v>
      </c>
      <c r="G540" s="3">
        <v>0</v>
      </c>
      <c r="H540" t="s">
        <v>212</v>
      </c>
      <c r="I540" t="s">
        <v>12</v>
      </c>
      <c r="J540" t="s">
        <v>217</v>
      </c>
      <c r="K540" t="s">
        <v>209</v>
      </c>
      <c r="L540" t="s">
        <v>512</v>
      </c>
    </row>
    <row r="541" spans="1:12">
      <c r="A541" t="s">
        <v>1110</v>
      </c>
      <c r="B541" s="5">
        <v>46015</v>
      </c>
      <c r="C541" t="s">
        <v>94</v>
      </c>
      <c r="D541">
        <v>2</v>
      </c>
      <c r="E541" s="3">
        <v>74.41</v>
      </c>
      <c r="F541" s="4">
        <v>0</v>
      </c>
      <c r="G541" s="3">
        <v>0</v>
      </c>
      <c r="H541" t="s">
        <v>216</v>
      </c>
      <c r="I541" t="s">
        <v>18</v>
      </c>
      <c r="J541" t="s">
        <v>208</v>
      </c>
      <c r="K541" t="s">
        <v>209</v>
      </c>
      <c r="L541" t="s">
        <v>1111</v>
      </c>
    </row>
    <row r="542" spans="1:12">
      <c r="A542" t="s">
        <v>1112</v>
      </c>
      <c r="B542" s="5">
        <v>46015</v>
      </c>
      <c r="C542" t="s">
        <v>170</v>
      </c>
      <c r="D542">
        <v>3</v>
      </c>
      <c r="E542" s="3">
        <v>33.19</v>
      </c>
      <c r="F542" s="4">
        <v>0</v>
      </c>
      <c r="G542" s="3">
        <v>4.99</v>
      </c>
      <c r="H542" t="s">
        <v>212</v>
      </c>
      <c r="I542" t="s">
        <v>18</v>
      </c>
      <c r="J542" t="s">
        <v>213</v>
      </c>
      <c r="K542" t="s">
        <v>209</v>
      </c>
      <c r="L542" t="s">
        <v>1113</v>
      </c>
    </row>
    <row r="543" spans="1:12">
      <c r="A543" t="s">
        <v>1114</v>
      </c>
      <c r="B543" s="5">
        <v>46015</v>
      </c>
      <c r="C543" t="s">
        <v>130</v>
      </c>
      <c r="D543">
        <v>1</v>
      </c>
      <c r="E543" s="3">
        <v>10.18</v>
      </c>
      <c r="F543" s="4">
        <v>0.1</v>
      </c>
      <c r="G543" s="3">
        <v>0</v>
      </c>
      <c r="H543" t="s">
        <v>212</v>
      </c>
      <c r="I543" t="s">
        <v>18</v>
      </c>
      <c r="J543" t="s">
        <v>213</v>
      </c>
      <c r="K543" t="s">
        <v>209</v>
      </c>
      <c r="L543" t="s">
        <v>959</v>
      </c>
    </row>
    <row r="544" spans="1:12">
      <c r="A544" t="s">
        <v>1115</v>
      </c>
      <c r="B544" s="5">
        <v>46015</v>
      </c>
      <c r="C544" t="s">
        <v>144</v>
      </c>
      <c r="D544">
        <v>1</v>
      </c>
      <c r="E544" s="3">
        <v>12.74</v>
      </c>
      <c r="F544" s="4">
        <v>0.05</v>
      </c>
      <c r="G544" s="3">
        <v>4.99</v>
      </c>
      <c r="H544" t="s">
        <v>207</v>
      </c>
      <c r="I544" t="s">
        <v>54</v>
      </c>
      <c r="J544" t="s">
        <v>217</v>
      </c>
      <c r="K544" t="s">
        <v>209</v>
      </c>
      <c r="L544" t="s">
        <v>1116</v>
      </c>
    </row>
    <row r="545" spans="1:12">
      <c r="A545" t="s">
        <v>1117</v>
      </c>
      <c r="B545" s="5">
        <v>46015</v>
      </c>
      <c r="C545" t="s">
        <v>69</v>
      </c>
      <c r="D545">
        <v>1</v>
      </c>
      <c r="E545" s="3">
        <v>73.180000000000007</v>
      </c>
      <c r="F545" s="4">
        <v>0</v>
      </c>
      <c r="G545" s="3">
        <v>0</v>
      </c>
      <c r="H545" t="s">
        <v>207</v>
      </c>
      <c r="I545" t="s">
        <v>18</v>
      </c>
      <c r="J545" t="s">
        <v>217</v>
      </c>
      <c r="K545" t="s">
        <v>209</v>
      </c>
      <c r="L545" t="s">
        <v>475</v>
      </c>
    </row>
    <row r="546" spans="1:12">
      <c r="A546" t="s">
        <v>1118</v>
      </c>
      <c r="B546" s="5">
        <v>46016</v>
      </c>
      <c r="C546" t="s">
        <v>178</v>
      </c>
      <c r="D546">
        <v>1</v>
      </c>
      <c r="E546" s="3">
        <v>77.760000000000005</v>
      </c>
      <c r="F546" s="4">
        <v>0.1</v>
      </c>
      <c r="G546" s="3">
        <v>0</v>
      </c>
      <c r="H546" t="s">
        <v>216</v>
      </c>
      <c r="I546" t="s">
        <v>224</v>
      </c>
      <c r="J546" t="s">
        <v>208</v>
      </c>
      <c r="K546" t="s">
        <v>209</v>
      </c>
      <c r="L546" t="s">
        <v>503</v>
      </c>
    </row>
    <row r="547" spans="1:12">
      <c r="A547" t="s">
        <v>1119</v>
      </c>
      <c r="B547" s="5">
        <v>46016</v>
      </c>
      <c r="C547" t="s">
        <v>126</v>
      </c>
      <c r="D547">
        <v>3</v>
      </c>
      <c r="E547" s="3">
        <v>44.98</v>
      </c>
      <c r="F547" s="4">
        <v>0.05</v>
      </c>
      <c r="G547" s="3">
        <v>4.99</v>
      </c>
      <c r="H547" t="s">
        <v>216</v>
      </c>
      <c r="I547" t="s">
        <v>12</v>
      </c>
      <c r="J547" t="s">
        <v>208</v>
      </c>
      <c r="K547" t="s">
        <v>209</v>
      </c>
      <c r="L547" t="s">
        <v>1120</v>
      </c>
    </row>
    <row r="548" spans="1:12">
      <c r="A548" t="s">
        <v>1121</v>
      </c>
      <c r="B548" s="5">
        <v>46016</v>
      </c>
      <c r="C548" t="s">
        <v>136</v>
      </c>
      <c r="D548">
        <v>1</v>
      </c>
      <c r="E548" s="3">
        <v>26.35</v>
      </c>
      <c r="F548" s="4">
        <v>0</v>
      </c>
      <c r="G548" s="3">
        <v>6.99</v>
      </c>
      <c r="H548" t="s">
        <v>212</v>
      </c>
      <c r="I548" t="s">
        <v>12</v>
      </c>
      <c r="J548" t="s">
        <v>217</v>
      </c>
      <c r="K548" t="s">
        <v>209</v>
      </c>
      <c r="L548" t="s">
        <v>259</v>
      </c>
    </row>
    <row r="549" spans="1:12">
      <c r="A549" t="s">
        <v>1122</v>
      </c>
      <c r="B549" s="5">
        <v>46016</v>
      </c>
      <c r="C549" t="s">
        <v>104</v>
      </c>
      <c r="D549">
        <v>2</v>
      </c>
      <c r="E549" s="3">
        <v>29.49</v>
      </c>
      <c r="F549" s="4">
        <v>0</v>
      </c>
      <c r="G549" s="3">
        <v>9.99</v>
      </c>
      <c r="H549" t="s">
        <v>212</v>
      </c>
      <c r="I549" t="s">
        <v>54</v>
      </c>
      <c r="J549" t="s">
        <v>213</v>
      </c>
      <c r="K549" t="s">
        <v>304</v>
      </c>
      <c r="L549" t="s">
        <v>936</v>
      </c>
    </row>
    <row r="550" spans="1:12">
      <c r="A550" t="s">
        <v>1123</v>
      </c>
      <c r="B550" s="5">
        <v>46016</v>
      </c>
      <c r="C550" t="s">
        <v>128</v>
      </c>
      <c r="D550">
        <v>3</v>
      </c>
      <c r="E550" s="3">
        <v>74.72</v>
      </c>
      <c r="F550" s="4">
        <v>0.1</v>
      </c>
      <c r="G550" s="3">
        <v>0</v>
      </c>
      <c r="H550" t="s">
        <v>207</v>
      </c>
      <c r="I550" t="s">
        <v>54</v>
      </c>
      <c r="J550" t="s">
        <v>217</v>
      </c>
      <c r="K550" t="s">
        <v>209</v>
      </c>
      <c r="L550" t="s">
        <v>770</v>
      </c>
    </row>
    <row r="551" spans="1:12">
      <c r="A551" t="s">
        <v>1124</v>
      </c>
      <c r="B551" s="5">
        <v>46016</v>
      </c>
      <c r="C551" t="s">
        <v>178</v>
      </c>
      <c r="D551">
        <v>4</v>
      </c>
      <c r="E551" s="3">
        <v>77.760000000000005</v>
      </c>
      <c r="F551" s="4">
        <v>0</v>
      </c>
      <c r="G551" s="3">
        <v>6.99</v>
      </c>
      <c r="H551" t="s">
        <v>216</v>
      </c>
      <c r="I551" t="s">
        <v>18</v>
      </c>
      <c r="J551" t="s">
        <v>213</v>
      </c>
      <c r="K551" t="s">
        <v>209</v>
      </c>
      <c r="L551" t="s">
        <v>529</v>
      </c>
    </row>
    <row r="552" spans="1:12">
      <c r="A552" t="s">
        <v>1125</v>
      </c>
      <c r="B552" s="5">
        <v>46016</v>
      </c>
      <c r="C552" t="s">
        <v>83</v>
      </c>
      <c r="D552">
        <v>1</v>
      </c>
      <c r="E552" s="3">
        <v>79.31</v>
      </c>
      <c r="F552" s="4">
        <v>0</v>
      </c>
      <c r="G552" s="3">
        <v>0</v>
      </c>
      <c r="H552" t="s">
        <v>216</v>
      </c>
      <c r="I552" t="s">
        <v>224</v>
      </c>
      <c r="J552" t="s">
        <v>217</v>
      </c>
      <c r="K552" t="s">
        <v>209</v>
      </c>
      <c r="L552" t="s">
        <v>1126</v>
      </c>
    </row>
    <row r="553" spans="1:12">
      <c r="A553" t="s">
        <v>1127</v>
      </c>
      <c r="B553" s="5">
        <v>46016</v>
      </c>
      <c r="C553" t="s">
        <v>71</v>
      </c>
      <c r="D553">
        <v>1</v>
      </c>
      <c r="E553" s="3">
        <v>11.23</v>
      </c>
      <c r="F553" s="4">
        <v>0</v>
      </c>
      <c r="G553" s="3">
        <v>6.99</v>
      </c>
      <c r="H553" t="s">
        <v>212</v>
      </c>
      <c r="I553" t="s">
        <v>224</v>
      </c>
      <c r="J553" t="s">
        <v>213</v>
      </c>
      <c r="K553" t="s">
        <v>209</v>
      </c>
      <c r="L553" t="s">
        <v>1128</v>
      </c>
    </row>
    <row r="554" spans="1:12">
      <c r="A554" t="s">
        <v>1129</v>
      </c>
      <c r="B554" s="5">
        <v>46016</v>
      </c>
      <c r="C554" t="s">
        <v>108</v>
      </c>
      <c r="D554">
        <v>4</v>
      </c>
      <c r="E554" s="3">
        <v>23.94</v>
      </c>
      <c r="F554" s="4">
        <v>0.1</v>
      </c>
      <c r="G554" s="3">
        <v>4.99</v>
      </c>
      <c r="H554" t="s">
        <v>216</v>
      </c>
      <c r="I554" t="s">
        <v>18</v>
      </c>
      <c r="J554" t="s">
        <v>208</v>
      </c>
      <c r="K554" t="s">
        <v>209</v>
      </c>
      <c r="L554" t="s">
        <v>1004</v>
      </c>
    </row>
    <row r="555" spans="1:12">
      <c r="A555" t="s">
        <v>1130</v>
      </c>
      <c r="B555" s="5">
        <v>46016</v>
      </c>
      <c r="C555" t="s">
        <v>174</v>
      </c>
      <c r="D555">
        <v>2</v>
      </c>
      <c r="E555" s="3">
        <v>72.45</v>
      </c>
      <c r="F555" s="4">
        <v>0.15</v>
      </c>
      <c r="G555" s="3">
        <v>0</v>
      </c>
      <c r="H555" t="s">
        <v>212</v>
      </c>
      <c r="I555" t="s">
        <v>54</v>
      </c>
      <c r="J555" t="s">
        <v>217</v>
      </c>
      <c r="K555" t="s">
        <v>209</v>
      </c>
      <c r="L555" t="s">
        <v>947</v>
      </c>
    </row>
    <row r="556" spans="1:12">
      <c r="A556" t="s">
        <v>1131</v>
      </c>
      <c r="B556" s="5">
        <v>46016</v>
      </c>
      <c r="C556" t="s">
        <v>92</v>
      </c>
      <c r="D556">
        <v>1</v>
      </c>
      <c r="E556" s="3">
        <v>46.87</v>
      </c>
      <c r="F556" s="4">
        <v>0</v>
      </c>
      <c r="G556" s="3">
        <v>9.99</v>
      </c>
      <c r="H556" t="s">
        <v>216</v>
      </c>
      <c r="I556" t="s">
        <v>37</v>
      </c>
      <c r="J556" t="s">
        <v>208</v>
      </c>
      <c r="K556" t="s">
        <v>209</v>
      </c>
      <c r="L556" t="s">
        <v>1132</v>
      </c>
    </row>
    <row r="557" spans="1:12">
      <c r="A557" t="s">
        <v>1133</v>
      </c>
      <c r="B557" s="5">
        <v>46017</v>
      </c>
      <c r="C557" t="s">
        <v>73</v>
      </c>
      <c r="D557">
        <v>1</v>
      </c>
      <c r="E557" s="3">
        <v>23.84</v>
      </c>
      <c r="F557" s="4">
        <v>0</v>
      </c>
      <c r="G557" s="3">
        <v>0</v>
      </c>
      <c r="H557" t="s">
        <v>207</v>
      </c>
      <c r="I557" t="s">
        <v>37</v>
      </c>
      <c r="J557" t="s">
        <v>213</v>
      </c>
      <c r="K557" t="s">
        <v>209</v>
      </c>
      <c r="L557" t="s">
        <v>671</v>
      </c>
    </row>
    <row r="558" spans="1:12">
      <c r="A558" t="s">
        <v>1134</v>
      </c>
      <c r="B558" s="5">
        <v>46017</v>
      </c>
      <c r="C558" t="s">
        <v>118</v>
      </c>
      <c r="D558">
        <v>1</v>
      </c>
      <c r="E558" s="3">
        <v>41.81</v>
      </c>
      <c r="F558" s="4">
        <v>0.05</v>
      </c>
      <c r="G558" s="3">
        <v>4.99</v>
      </c>
      <c r="H558" t="s">
        <v>207</v>
      </c>
      <c r="I558" t="s">
        <v>54</v>
      </c>
      <c r="J558" t="s">
        <v>217</v>
      </c>
      <c r="K558" t="s">
        <v>209</v>
      </c>
      <c r="L558" t="s">
        <v>399</v>
      </c>
    </row>
    <row r="559" spans="1:12">
      <c r="A559" t="s">
        <v>1135</v>
      </c>
      <c r="B559" s="5">
        <v>46017</v>
      </c>
      <c r="C559" t="s">
        <v>186</v>
      </c>
      <c r="D559">
        <v>1</v>
      </c>
      <c r="E559" s="3">
        <v>54.93</v>
      </c>
      <c r="F559" s="4">
        <v>0.1</v>
      </c>
      <c r="G559" s="3">
        <v>0</v>
      </c>
      <c r="H559" t="s">
        <v>212</v>
      </c>
      <c r="I559" t="s">
        <v>54</v>
      </c>
      <c r="J559" t="s">
        <v>217</v>
      </c>
      <c r="K559" t="s">
        <v>304</v>
      </c>
      <c r="L559" t="s">
        <v>451</v>
      </c>
    </row>
    <row r="560" spans="1:12">
      <c r="A560" t="s">
        <v>1136</v>
      </c>
      <c r="B560" s="5">
        <v>46017</v>
      </c>
      <c r="C560" t="s">
        <v>83</v>
      </c>
      <c r="D560">
        <v>1</v>
      </c>
      <c r="E560" s="3">
        <v>79.31</v>
      </c>
      <c r="F560" s="4">
        <v>0</v>
      </c>
      <c r="G560" s="3">
        <v>0</v>
      </c>
      <c r="H560" t="s">
        <v>207</v>
      </c>
      <c r="I560" t="s">
        <v>18</v>
      </c>
      <c r="J560" t="s">
        <v>213</v>
      </c>
      <c r="K560" t="s">
        <v>209</v>
      </c>
      <c r="L560" t="s">
        <v>1137</v>
      </c>
    </row>
    <row r="561" spans="1:12">
      <c r="A561" t="s">
        <v>1138</v>
      </c>
      <c r="B561" s="5">
        <v>46017</v>
      </c>
      <c r="C561" t="s">
        <v>106</v>
      </c>
      <c r="D561">
        <v>4</v>
      </c>
      <c r="E561" s="3">
        <v>85.27</v>
      </c>
      <c r="F561" s="4">
        <v>0.05</v>
      </c>
      <c r="G561" s="3">
        <v>0</v>
      </c>
      <c r="H561" t="s">
        <v>216</v>
      </c>
      <c r="I561" t="s">
        <v>12</v>
      </c>
      <c r="J561" t="s">
        <v>217</v>
      </c>
      <c r="K561" t="s">
        <v>209</v>
      </c>
      <c r="L561" t="s">
        <v>1139</v>
      </c>
    </row>
    <row r="562" spans="1:12">
      <c r="A562" t="s">
        <v>1140</v>
      </c>
      <c r="B562" s="5">
        <v>46017</v>
      </c>
      <c r="C562" t="s">
        <v>144</v>
      </c>
      <c r="D562">
        <v>1</v>
      </c>
      <c r="E562" s="3">
        <v>12.74</v>
      </c>
      <c r="F562" s="4">
        <v>0.05</v>
      </c>
      <c r="G562" s="3">
        <v>9.99</v>
      </c>
      <c r="H562" t="s">
        <v>216</v>
      </c>
      <c r="I562" t="s">
        <v>18</v>
      </c>
      <c r="J562" t="s">
        <v>213</v>
      </c>
      <c r="K562" t="s">
        <v>281</v>
      </c>
      <c r="L562" t="s">
        <v>1141</v>
      </c>
    </row>
    <row r="563" spans="1:12">
      <c r="A563" t="s">
        <v>1142</v>
      </c>
      <c r="B563" s="5">
        <v>46017</v>
      </c>
      <c r="C563" t="s">
        <v>184</v>
      </c>
      <c r="D563">
        <v>3</v>
      </c>
      <c r="E563" s="3">
        <v>31.55</v>
      </c>
      <c r="F563" s="4">
        <v>0</v>
      </c>
      <c r="G563" s="3">
        <v>0</v>
      </c>
      <c r="H563" t="s">
        <v>212</v>
      </c>
      <c r="I563" t="s">
        <v>54</v>
      </c>
      <c r="J563" t="s">
        <v>217</v>
      </c>
      <c r="K563" t="s">
        <v>209</v>
      </c>
      <c r="L563" t="s">
        <v>565</v>
      </c>
    </row>
    <row r="564" spans="1:12">
      <c r="A564" t="s">
        <v>1143</v>
      </c>
      <c r="B564" s="5">
        <v>46017</v>
      </c>
      <c r="C564" t="s">
        <v>69</v>
      </c>
      <c r="D564">
        <v>2</v>
      </c>
      <c r="E564" s="3">
        <v>73.180000000000007</v>
      </c>
      <c r="F564" s="4">
        <v>0</v>
      </c>
      <c r="G564" s="3">
        <v>6.99</v>
      </c>
      <c r="H564" t="s">
        <v>212</v>
      </c>
      <c r="I564" t="s">
        <v>54</v>
      </c>
      <c r="J564" t="s">
        <v>213</v>
      </c>
      <c r="K564" t="s">
        <v>209</v>
      </c>
      <c r="L564" t="s">
        <v>1043</v>
      </c>
    </row>
    <row r="565" spans="1:12">
      <c r="A565" t="s">
        <v>1144</v>
      </c>
      <c r="B565" s="5">
        <v>46017</v>
      </c>
      <c r="C565" t="s">
        <v>186</v>
      </c>
      <c r="D565">
        <v>2</v>
      </c>
      <c r="E565" s="3">
        <v>54.93</v>
      </c>
      <c r="F565" s="4">
        <v>0.05</v>
      </c>
      <c r="G565" s="3">
        <v>0</v>
      </c>
      <c r="H565" t="s">
        <v>216</v>
      </c>
      <c r="I565" t="s">
        <v>54</v>
      </c>
      <c r="J565" t="s">
        <v>208</v>
      </c>
      <c r="K565" t="s">
        <v>209</v>
      </c>
      <c r="L565" t="s">
        <v>1145</v>
      </c>
    </row>
    <row r="566" spans="1:12">
      <c r="A566" t="s">
        <v>1146</v>
      </c>
      <c r="B566" s="5">
        <v>46017</v>
      </c>
      <c r="C566" t="s">
        <v>186</v>
      </c>
      <c r="D566">
        <v>1</v>
      </c>
      <c r="E566" s="3">
        <v>54.93</v>
      </c>
      <c r="F566" s="4">
        <v>0.2</v>
      </c>
      <c r="G566" s="3">
        <v>4.99</v>
      </c>
      <c r="H566" t="s">
        <v>212</v>
      </c>
      <c r="I566" t="s">
        <v>54</v>
      </c>
      <c r="J566" t="s">
        <v>213</v>
      </c>
      <c r="K566" t="s">
        <v>209</v>
      </c>
      <c r="L566" t="s">
        <v>519</v>
      </c>
    </row>
    <row r="567" spans="1:12">
      <c r="A567" t="s">
        <v>1147</v>
      </c>
      <c r="B567" s="5">
        <v>46017</v>
      </c>
      <c r="C567" t="s">
        <v>110</v>
      </c>
      <c r="D567">
        <v>3</v>
      </c>
      <c r="E567" s="3">
        <v>32.130000000000003</v>
      </c>
      <c r="F567" s="4">
        <v>0.15</v>
      </c>
      <c r="G567" s="3">
        <v>0</v>
      </c>
      <c r="H567" t="s">
        <v>207</v>
      </c>
      <c r="I567" t="s">
        <v>54</v>
      </c>
      <c r="J567" t="s">
        <v>213</v>
      </c>
      <c r="K567" t="s">
        <v>209</v>
      </c>
      <c r="L567" t="s">
        <v>284</v>
      </c>
    </row>
    <row r="568" spans="1:12">
      <c r="A568" t="s">
        <v>1148</v>
      </c>
      <c r="B568" s="5">
        <v>46018</v>
      </c>
      <c r="C568" t="s">
        <v>164</v>
      </c>
      <c r="D568">
        <v>4</v>
      </c>
      <c r="E568" s="3">
        <v>93.35</v>
      </c>
      <c r="F568" s="4">
        <v>0.05</v>
      </c>
      <c r="G568" s="3">
        <v>4.99</v>
      </c>
      <c r="H568" t="s">
        <v>216</v>
      </c>
      <c r="I568" t="s">
        <v>224</v>
      </c>
      <c r="J568" t="s">
        <v>208</v>
      </c>
      <c r="K568" t="s">
        <v>209</v>
      </c>
      <c r="L568" t="s">
        <v>849</v>
      </c>
    </row>
    <row r="569" spans="1:12">
      <c r="A569" t="s">
        <v>1149</v>
      </c>
      <c r="B569" s="5">
        <v>46018</v>
      </c>
      <c r="C569" t="s">
        <v>166</v>
      </c>
      <c r="D569">
        <v>1</v>
      </c>
      <c r="E569" s="3">
        <v>39.19</v>
      </c>
      <c r="F569" s="4">
        <v>0</v>
      </c>
      <c r="G569" s="3">
        <v>6.99</v>
      </c>
      <c r="H569" t="s">
        <v>216</v>
      </c>
      <c r="I569" t="s">
        <v>224</v>
      </c>
      <c r="J569" t="s">
        <v>208</v>
      </c>
      <c r="K569" t="s">
        <v>209</v>
      </c>
      <c r="L569" t="s">
        <v>1150</v>
      </c>
    </row>
    <row r="570" spans="1:12">
      <c r="A570" t="s">
        <v>1151</v>
      </c>
      <c r="B570" s="5">
        <v>46018</v>
      </c>
      <c r="C570" t="s">
        <v>186</v>
      </c>
      <c r="D570">
        <v>1</v>
      </c>
      <c r="E570" s="3">
        <v>54.93</v>
      </c>
      <c r="F570" s="4">
        <v>0.1</v>
      </c>
      <c r="G570" s="3">
        <v>9.99</v>
      </c>
      <c r="H570" t="s">
        <v>216</v>
      </c>
      <c r="I570" t="s">
        <v>224</v>
      </c>
      <c r="J570" t="s">
        <v>208</v>
      </c>
      <c r="K570" t="s">
        <v>209</v>
      </c>
      <c r="L570" t="s">
        <v>930</v>
      </c>
    </row>
    <row r="571" spans="1:12">
      <c r="A571" t="s">
        <v>1152</v>
      </c>
      <c r="B571" s="5">
        <v>46018</v>
      </c>
      <c r="C571" t="s">
        <v>114</v>
      </c>
      <c r="D571">
        <v>1</v>
      </c>
      <c r="E571" s="3">
        <v>87.66</v>
      </c>
      <c r="F571" s="4">
        <v>0</v>
      </c>
      <c r="G571" s="3">
        <v>0</v>
      </c>
      <c r="H571" t="s">
        <v>207</v>
      </c>
      <c r="I571" t="s">
        <v>18</v>
      </c>
      <c r="J571" t="s">
        <v>213</v>
      </c>
      <c r="K571" t="s">
        <v>209</v>
      </c>
      <c r="L571" t="s">
        <v>1153</v>
      </c>
    </row>
    <row r="572" spans="1:12">
      <c r="A572" t="s">
        <v>1154</v>
      </c>
      <c r="B572" s="5">
        <v>46018</v>
      </c>
      <c r="C572" t="s">
        <v>176</v>
      </c>
      <c r="D572">
        <v>5</v>
      </c>
      <c r="E572" s="3">
        <v>11.86</v>
      </c>
      <c r="F572" s="4">
        <v>0</v>
      </c>
      <c r="G572" s="3">
        <v>0</v>
      </c>
      <c r="H572" t="s">
        <v>207</v>
      </c>
      <c r="I572" t="s">
        <v>224</v>
      </c>
      <c r="J572" t="s">
        <v>217</v>
      </c>
      <c r="K572" t="s">
        <v>209</v>
      </c>
      <c r="L572" t="s">
        <v>1155</v>
      </c>
    </row>
    <row r="573" spans="1:12">
      <c r="A573" t="s">
        <v>1156</v>
      </c>
      <c r="B573" s="5">
        <v>46018</v>
      </c>
      <c r="C573" t="s">
        <v>138</v>
      </c>
      <c r="D573">
        <v>3</v>
      </c>
      <c r="E573" s="3">
        <v>56</v>
      </c>
      <c r="F573" s="4">
        <v>0.1</v>
      </c>
      <c r="G573" s="3">
        <v>0</v>
      </c>
      <c r="H573" t="s">
        <v>216</v>
      </c>
      <c r="I573" t="s">
        <v>18</v>
      </c>
      <c r="J573" t="s">
        <v>208</v>
      </c>
      <c r="K573" t="s">
        <v>209</v>
      </c>
      <c r="L573" t="s">
        <v>426</v>
      </c>
    </row>
    <row r="574" spans="1:12">
      <c r="A574" t="s">
        <v>1157</v>
      </c>
      <c r="B574" s="5">
        <v>46018</v>
      </c>
      <c r="C574" t="s">
        <v>116</v>
      </c>
      <c r="D574">
        <v>3</v>
      </c>
      <c r="E574" s="3">
        <v>30.89</v>
      </c>
      <c r="F574" s="4">
        <v>0</v>
      </c>
      <c r="G574" s="3">
        <v>9.99</v>
      </c>
      <c r="H574" t="s">
        <v>212</v>
      </c>
      <c r="I574" t="s">
        <v>12</v>
      </c>
      <c r="J574" t="s">
        <v>217</v>
      </c>
      <c r="K574" t="s">
        <v>209</v>
      </c>
      <c r="L574" t="s">
        <v>1158</v>
      </c>
    </row>
    <row r="575" spans="1:12">
      <c r="A575" t="s">
        <v>1159</v>
      </c>
      <c r="B575" s="5">
        <v>46018</v>
      </c>
      <c r="C575" t="s">
        <v>186</v>
      </c>
      <c r="D575">
        <v>1</v>
      </c>
      <c r="E575" s="3">
        <v>54.93</v>
      </c>
      <c r="F575" s="4">
        <v>0.05</v>
      </c>
      <c r="G575" s="3">
        <v>0</v>
      </c>
      <c r="H575" t="s">
        <v>216</v>
      </c>
      <c r="I575" t="s">
        <v>37</v>
      </c>
      <c r="J575" t="s">
        <v>213</v>
      </c>
      <c r="K575" t="s">
        <v>209</v>
      </c>
      <c r="L575" t="s">
        <v>1160</v>
      </c>
    </row>
    <row r="576" spans="1:12">
      <c r="A576" t="s">
        <v>1161</v>
      </c>
      <c r="B576" s="5">
        <v>46018</v>
      </c>
      <c r="C576" t="s">
        <v>66</v>
      </c>
      <c r="D576">
        <v>2</v>
      </c>
      <c r="E576" s="3">
        <v>31.13</v>
      </c>
      <c r="F576" s="4">
        <v>0.05</v>
      </c>
      <c r="G576" s="3">
        <v>6.99</v>
      </c>
      <c r="H576" t="s">
        <v>207</v>
      </c>
      <c r="I576" t="s">
        <v>224</v>
      </c>
      <c r="J576" t="s">
        <v>217</v>
      </c>
      <c r="K576" t="s">
        <v>209</v>
      </c>
      <c r="L576" t="s">
        <v>1162</v>
      </c>
    </row>
    <row r="577" spans="1:12">
      <c r="A577" t="s">
        <v>1163</v>
      </c>
      <c r="B577" s="5">
        <v>46018</v>
      </c>
      <c r="C577" t="s">
        <v>180</v>
      </c>
      <c r="D577">
        <v>1</v>
      </c>
      <c r="E577" s="3">
        <v>60.42</v>
      </c>
      <c r="F577" s="4">
        <v>0.05</v>
      </c>
      <c r="G577" s="3">
        <v>6.99</v>
      </c>
      <c r="H577" t="s">
        <v>212</v>
      </c>
      <c r="I577" t="s">
        <v>18</v>
      </c>
      <c r="J577" t="s">
        <v>217</v>
      </c>
      <c r="K577" t="s">
        <v>209</v>
      </c>
      <c r="L577" t="s">
        <v>1164</v>
      </c>
    </row>
    <row r="578" spans="1:12">
      <c r="A578" t="s">
        <v>1165</v>
      </c>
      <c r="B578" s="5">
        <v>46019</v>
      </c>
      <c r="C578" t="s">
        <v>71</v>
      </c>
      <c r="D578">
        <v>1</v>
      </c>
      <c r="E578" s="3">
        <v>11.23</v>
      </c>
      <c r="F578" s="4">
        <v>0.15</v>
      </c>
      <c r="G578" s="3">
        <v>0</v>
      </c>
      <c r="H578" t="s">
        <v>207</v>
      </c>
      <c r="I578" t="s">
        <v>12</v>
      </c>
      <c r="J578" t="s">
        <v>208</v>
      </c>
      <c r="K578" t="s">
        <v>209</v>
      </c>
      <c r="L578" t="s">
        <v>1166</v>
      </c>
    </row>
    <row r="579" spans="1:12">
      <c r="A579" t="s">
        <v>1167</v>
      </c>
      <c r="B579" s="5">
        <v>46019</v>
      </c>
      <c r="C579" t="s">
        <v>164</v>
      </c>
      <c r="D579">
        <v>1</v>
      </c>
      <c r="E579" s="3">
        <v>93.35</v>
      </c>
      <c r="F579" s="4">
        <v>0</v>
      </c>
      <c r="G579" s="3">
        <v>9.99</v>
      </c>
      <c r="H579" t="s">
        <v>216</v>
      </c>
      <c r="I579" t="s">
        <v>18</v>
      </c>
      <c r="J579" t="s">
        <v>217</v>
      </c>
      <c r="K579" t="s">
        <v>209</v>
      </c>
      <c r="L579" t="s">
        <v>881</v>
      </c>
    </row>
    <row r="580" spans="1:12">
      <c r="A580" t="s">
        <v>1168</v>
      </c>
      <c r="B580" s="5">
        <v>46019</v>
      </c>
      <c r="C580" t="s">
        <v>134</v>
      </c>
      <c r="D580">
        <v>4</v>
      </c>
      <c r="E580" s="3">
        <v>53.25</v>
      </c>
      <c r="F580" s="4">
        <v>0</v>
      </c>
      <c r="G580" s="3">
        <v>0</v>
      </c>
      <c r="H580" t="s">
        <v>216</v>
      </c>
      <c r="I580" t="s">
        <v>37</v>
      </c>
      <c r="J580" t="s">
        <v>213</v>
      </c>
      <c r="K580" t="s">
        <v>209</v>
      </c>
      <c r="L580" t="s">
        <v>467</v>
      </c>
    </row>
    <row r="581" spans="1:12">
      <c r="A581" t="s">
        <v>1169</v>
      </c>
      <c r="B581" s="5">
        <v>46019</v>
      </c>
      <c r="C581" t="s">
        <v>178</v>
      </c>
      <c r="D581">
        <v>1</v>
      </c>
      <c r="E581" s="3">
        <v>77.760000000000005</v>
      </c>
      <c r="F581" s="4">
        <v>0.1</v>
      </c>
      <c r="G581" s="3">
        <v>0</v>
      </c>
      <c r="H581" t="s">
        <v>212</v>
      </c>
      <c r="I581" t="s">
        <v>224</v>
      </c>
      <c r="J581" t="s">
        <v>213</v>
      </c>
      <c r="K581" t="s">
        <v>209</v>
      </c>
      <c r="L581" t="s">
        <v>239</v>
      </c>
    </row>
    <row r="582" spans="1:12">
      <c r="A582" t="s">
        <v>1170</v>
      </c>
      <c r="B582" s="5">
        <v>46019</v>
      </c>
      <c r="C582" t="s">
        <v>100</v>
      </c>
      <c r="D582">
        <v>2</v>
      </c>
      <c r="E582" s="3">
        <v>47.38</v>
      </c>
      <c r="F582" s="4">
        <v>0</v>
      </c>
      <c r="G582" s="3">
        <v>4.99</v>
      </c>
      <c r="H582" t="s">
        <v>216</v>
      </c>
      <c r="I582" t="s">
        <v>12</v>
      </c>
      <c r="J582" t="s">
        <v>208</v>
      </c>
      <c r="K582" t="s">
        <v>209</v>
      </c>
      <c r="L582" t="s">
        <v>553</v>
      </c>
    </row>
    <row r="583" spans="1:12">
      <c r="A583" t="s">
        <v>1171</v>
      </c>
      <c r="B583" s="5">
        <v>46019</v>
      </c>
      <c r="C583" t="s">
        <v>77</v>
      </c>
      <c r="D583">
        <v>3</v>
      </c>
      <c r="E583" s="3">
        <v>47.77</v>
      </c>
      <c r="F583" s="4">
        <v>0.2</v>
      </c>
      <c r="G583" s="3">
        <v>0</v>
      </c>
      <c r="H583" t="s">
        <v>216</v>
      </c>
      <c r="I583" t="s">
        <v>37</v>
      </c>
      <c r="J583" t="s">
        <v>208</v>
      </c>
      <c r="K583" t="s">
        <v>209</v>
      </c>
      <c r="L583" t="s">
        <v>936</v>
      </c>
    </row>
    <row r="584" spans="1:12">
      <c r="A584" t="s">
        <v>1172</v>
      </c>
      <c r="B584" s="5">
        <v>46019</v>
      </c>
      <c r="C584" t="s">
        <v>122</v>
      </c>
      <c r="D584">
        <v>2</v>
      </c>
      <c r="E584" s="3">
        <v>29.71</v>
      </c>
      <c r="F584" s="4">
        <v>0</v>
      </c>
      <c r="G584" s="3">
        <v>9.99</v>
      </c>
      <c r="H584" t="s">
        <v>216</v>
      </c>
      <c r="I584" t="s">
        <v>54</v>
      </c>
      <c r="J584" t="s">
        <v>208</v>
      </c>
      <c r="K584" t="s">
        <v>209</v>
      </c>
      <c r="L584" t="s">
        <v>750</v>
      </c>
    </row>
    <row r="585" spans="1:12">
      <c r="A585" t="s">
        <v>1173</v>
      </c>
      <c r="B585" s="5">
        <v>46019</v>
      </c>
      <c r="C585" t="s">
        <v>69</v>
      </c>
      <c r="D585">
        <v>3</v>
      </c>
      <c r="E585" s="3">
        <v>73.180000000000007</v>
      </c>
      <c r="F585" s="4">
        <v>0</v>
      </c>
      <c r="G585" s="3">
        <v>9.99</v>
      </c>
      <c r="H585" t="s">
        <v>207</v>
      </c>
      <c r="I585" t="s">
        <v>224</v>
      </c>
      <c r="J585" t="s">
        <v>213</v>
      </c>
      <c r="K585" t="s">
        <v>209</v>
      </c>
      <c r="L585" t="s">
        <v>736</v>
      </c>
    </row>
    <row r="586" spans="1:12">
      <c r="A586" t="s">
        <v>1174</v>
      </c>
      <c r="B586" s="5">
        <v>46019</v>
      </c>
      <c r="C586" t="s">
        <v>146</v>
      </c>
      <c r="D586">
        <v>1</v>
      </c>
      <c r="E586" s="3">
        <v>30.05</v>
      </c>
      <c r="F586" s="4">
        <v>0</v>
      </c>
      <c r="G586" s="3">
        <v>0</v>
      </c>
      <c r="H586" t="s">
        <v>207</v>
      </c>
      <c r="I586" t="s">
        <v>18</v>
      </c>
      <c r="J586" t="s">
        <v>208</v>
      </c>
      <c r="K586" t="s">
        <v>209</v>
      </c>
      <c r="L586" t="s">
        <v>1175</v>
      </c>
    </row>
    <row r="587" spans="1:12">
      <c r="A587" t="s">
        <v>1176</v>
      </c>
      <c r="B587" s="5">
        <v>46020</v>
      </c>
      <c r="C587" t="s">
        <v>138</v>
      </c>
      <c r="D587">
        <v>3</v>
      </c>
      <c r="E587" s="3">
        <v>56</v>
      </c>
      <c r="F587" s="4">
        <v>0.05</v>
      </c>
      <c r="G587" s="3">
        <v>6.99</v>
      </c>
      <c r="H587" t="s">
        <v>216</v>
      </c>
      <c r="I587" t="s">
        <v>224</v>
      </c>
      <c r="J587" t="s">
        <v>213</v>
      </c>
      <c r="K587" t="s">
        <v>209</v>
      </c>
      <c r="L587" t="s">
        <v>439</v>
      </c>
    </row>
    <row r="588" spans="1:12">
      <c r="A588" t="s">
        <v>1177</v>
      </c>
      <c r="B588" s="5">
        <v>46020</v>
      </c>
      <c r="C588" t="s">
        <v>180</v>
      </c>
      <c r="D588">
        <v>3</v>
      </c>
      <c r="E588" s="3">
        <v>60.42</v>
      </c>
      <c r="F588" s="4">
        <v>0</v>
      </c>
      <c r="G588" s="3">
        <v>0</v>
      </c>
      <c r="H588" t="s">
        <v>207</v>
      </c>
      <c r="I588" t="s">
        <v>54</v>
      </c>
      <c r="J588" t="s">
        <v>217</v>
      </c>
      <c r="K588" t="s">
        <v>281</v>
      </c>
      <c r="L588" t="s">
        <v>1116</v>
      </c>
    </row>
    <row r="589" spans="1:12">
      <c r="A589" t="s">
        <v>1178</v>
      </c>
      <c r="B589" s="5">
        <v>46020</v>
      </c>
      <c r="C589" t="s">
        <v>158</v>
      </c>
      <c r="D589">
        <v>5</v>
      </c>
      <c r="E589" s="3">
        <v>44.59</v>
      </c>
      <c r="F589" s="4">
        <v>0</v>
      </c>
      <c r="G589" s="3">
        <v>0</v>
      </c>
      <c r="H589" t="s">
        <v>212</v>
      </c>
      <c r="I589" t="s">
        <v>37</v>
      </c>
      <c r="J589" t="s">
        <v>213</v>
      </c>
      <c r="K589" t="s">
        <v>209</v>
      </c>
      <c r="L589" t="s">
        <v>989</v>
      </c>
    </row>
    <row r="590" spans="1:12">
      <c r="A590" t="s">
        <v>1179</v>
      </c>
      <c r="B590" s="5">
        <v>46020</v>
      </c>
      <c r="C590" t="s">
        <v>146</v>
      </c>
      <c r="D590">
        <v>5</v>
      </c>
      <c r="E590" s="3">
        <v>30.05</v>
      </c>
      <c r="F590" s="4">
        <v>0.05</v>
      </c>
      <c r="G590" s="3">
        <v>0</v>
      </c>
      <c r="H590" t="s">
        <v>207</v>
      </c>
      <c r="I590" t="s">
        <v>18</v>
      </c>
      <c r="J590" t="s">
        <v>208</v>
      </c>
      <c r="K590" t="s">
        <v>209</v>
      </c>
      <c r="L590" t="s">
        <v>733</v>
      </c>
    </row>
    <row r="591" spans="1:12">
      <c r="A591" t="s">
        <v>1180</v>
      </c>
      <c r="B591" s="5">
        <v>46020</v>
      </c>
      <c r="C591" t="s">
        <v>85</v>
      </c>
      <c r="D591">
        <v>1</v>
      </c>
      <c r="E591" s="3">
        <v>20.7</v>
      </c>
      <c r="F591" s="4">
        <v>0</v>
      </c>
      <c r="G591" s="3">
        <v>4.99</v>
      </c>
      <c r="H591" t="s">
        <v>212</v>
      </c>
      <c r="I591" t="s">
        <v>224</v>
      </c>
      <c r="J591" t="s">
        <v>208</v>
      </c>
      <c r="K591" t="s">
        <v>209</v>
      </c>
      <c r="L591" t="s">
        <v>1181</v>
      </c>
    </row>
    <row r="592" spans="1:12">
      <c r="A592" t="s">
        <v>1182</v>
      </c>
      <c r="B592" s="5">
        <v>46020</v>
      </c>
      <c r="C592" t="s">
        <v>83</v>
      </c>
      <c r="D592">
        <v>3</v>
      </c>
      <c r="E592" s="3">
        <v>79.31</v>
      </c>
      <c r="F592" s="4">
        <v>0</v>
      </c>
      <c r="G592" s="3">
        <v>0</v>
      </c>
      <c r="H592" t="s">
        <v>216</v>
      </c>
      <c r="I592" t="s">
        <v>37</v>
      </c>
      <c r="J592" t="s">
        <v>217</v>
      </c>
      <c r="K592" t="s">
        <v>209</v>
      </c>
      <c r="L592" t="s">
        <v>543</v>
      </c>
    </row>
    <row r="593" spans="1:12">
      <c r="A593" t="s">
        <v>1183</v>
      </c>
      <c r="B593" s="5">
        <v>46020</v>
      </c>
      <c r="C593" t="s">
        <v>146</v>
      </c>
      <c r="D593">
        <v>1</v>
      </c>
      <c r="E593" s="3">
        <v>30.05</v>
      </c>
      <c r="F593" s="4">
        <v>0.1</v>
      </c>
      <c r="G593" s="3">
        <v>6.99</v>
      </c>
      <c r="H593" t="s">
        <v>212</v>
      </c>
      <c r="I593" t="s">
        <v>224</v>
      </c>
      <c r="J593" t="s">
        <v>217</v>
      </c>
      <c r="K593" t="s">
        <v>209</v>
      </c>
      <c r="L593" t="s">
        <v>388</v>
      </c>
    </row>
    <row r="594" spans="1:12">
      <c r="A594" t="s">
        <v>1184</v>
      </c>
      <c r="B594" s="5">
        <v>46021</v>
      </c>
      <c r="C594" t="s">
        <v>148</v>
      </c>
      <c r="D594">
        <v>2</v>
      </c>
      <c r="E594" s="3">
        <v>76.3</v>
      </c>
      <c r="F594" s="4">
        <v>0</v>
      </c>
      <c r="G594" s="3">
        <v>0</v>
      </c>
      <c r="H594" t="s">
        <v>216</v>
      </c>
      <c r="I594" t="s">
        <v>37</v>
      </c>
      <c r="J594" t="s">
        <v>217</v>
      </c>
      <c r="K594" t="s">
        <v>209</v>
      </c>
      <c r="L594" t="s">
        <v>1185</v>
      </c>
    </row>
    <row r="595" spans="1:12">
      <c r="A595" t="s">
        <v>1186</v>
      </c>
      <c r="B595" s="5">
        <v>46021</v>
      </c>
      <c r="C595" t="s">
        <v>114</v>
      </c>
      <c r="D595">
        <v>2</v>
      </c>
      <c r="E595" s="3">
        <v>87.66</v>
      </c>
      <c r="F595" s="4">
        <v>0</v>
      </c>
      <c r="G595" s="3">
        <v>6.99</v>
      </c>
      <c r="H595" t="s">
        <v>207</v>
      </c>
      <c r="I595" t="s">
        <v>54</v>
      </c>
      <c r="J595" t="s">
        <v>217</v>
      </c>
      <c r="K595" t="s">
        <v>209</v>
      </c>
      <c r="L595" t="s">
        <v>1187</v>
      </c>
    </row>
    <row r="596" spans="1:12">
      <c r="A596" t="s">
        <v>1188</v>
      </c>
      <c r="B596" s="5">
        <v>46021</v>
      </c>
      <c r="C596" t="s">
        <v>134</v>
      </c>
      <c r="D596">
        <v>1</v>
      </c>
      <c r="E596" s="3">
        <v>53.25</v>
      </c>
      <c r="F596" s="4">
        <v>0.05</v>
      </c>
      <c r="G596" s="3">
        <v>0</v>
      </c>
      <c r="H596" t="s">
        <v>207</v>
      </c>
      <c r="I596" t="s">
        <v>12</v>
      </c>
      <c r="J596" t="s">
        <v>213</v>
      </c>
      <c r="K596" t="s">
        <v>304</v>
      </c>
      <c r="L596" t="s">
        <v>505</v>
      </c>
    </row>
    <row r="597" spans="1:12">
      <c r="A597" t="s">
        <v>1189</v>
      </c>
      <c r="B597" s="5">
        <v>46021</v>
      </c>
      <c r="C597" t="s">
        <v>164</v>
      </c>
      <c r="D597">
        <v>2</v>
      </c>
      <c r="E597" s="3">
        <v>93.35</v>
      </c>
      <c r="F597" s="4">
        <v>0</v>
      </c>
      <c r="G597" s="3">
        <v>0</v>
      </c>
      <c r="H597" t="s">
        <v>212</v>
      </c>
      <c r="I597" t="s">
        <v>18</v>
      </c>
      <c r="J597" t="s">
        <v>213</v>
      </c>
      <c r="K597" t="s">
        <v>209</v>
      </c>
      <c r="L597" t="s">
        <v>921</v>
      </c>
    </row>
    <row r="598" spans="1:12">
      <c r="A598" t="s">
        <v>1190</v>
      </c>
      <c r="B598" s="5">
        <v>46021</v>
      </c>
      <c r="C598" t="s">
        <v>184</v>
      </c>
      <c r="D598">
        <v>4</v>
      </c>
      <c r="E598" s="3">
        <v>31.55</v>
      </c>
      <c r="F598" s="4">
        <v>0</v>
      </c>
      <c r="G598" s="3">
        <v>9.99</v>
      </c>
      <c r="H598" t="s">
        <v>212</v>
      </c>
      <c r="I598" t="s">
        <v>37</v>
      </c>
      <c r="J598" t="s">
        <v>208</v>
      </c>
      <c r="K598" t="s">
        <v>209</v>
      </c>
      <c r="L598" t="s">
        <v>1191</v>
      </c>
    </row>
    <row r="599" spans="1:12">
      <c r="A599" t="s">
        <v>1192</v>
      </c>
      <c r="B599" s="5">
        <v>46021</v>
      </c>
      <c r="C599" t="s">
        <v>154</v>
      </c>
      <c r="D599">
        <v>3</v>
      </c>
      <c r="E599" s="3">
        <v>63.29</v>
      </c>
      <c r="F599" s="4">
        <v>0.05</v>
      </c>
      <c r="G599" s="3">
        <v>4.99</v>
      </c>
      <c r="H599" t="s">
        <v>207</v>
      </c>
      <c r="I599" t="s">
        <v>12</v>
      </c>
      <c r="J599" t="s">
        <v>208</v>
      </c>
      <c r="K599" t="s">
        <v>209</v>
      </c>
      <c r="L599" t="s">
        <v>1193</v>
      </c>
    </row>
    <row r="600" spans="1:12">
      <c r="A600" t="s">
        <v>1194</v>
      </c>
      <c r="B600" s="5">
        <v>46021</v>
      </c>
      <c r="C600" t="s">
        <v>114</v>
      </c>
      <c r="D600">
        <v>6</v>
      </c>
      <c r="E600" s="3">
        <v>87.66</v>
      </c>
      <c r="F600" s="4">
        <v>0</v>
      </c>
      <c r="G600" s="3">
        <v>0</v>
      </c>
      <c r="H600" t="s">
        <v>212</v>
      </c>
      <c r="I600" t="s">
        <v>12</v>
      </c>
      <c r="J600" t="s">
        <v>208</v>
      </c>
      <c r="K600" t="s">
        <v>209</v>
      </c>
      <c r="L600" t="s">
        <v>1195</v>
      </c>
    </row>
    <row r="601" spans="1:12">
      <c r="A601" t="s">
        <v>1196</v>
      </c>
      <c r="B601" s="5">
        <v>46021</v>
      </c>
      <c r="C601" t="s">
        <v>77</v>
      </c>
      <c r="D601">
        <v>1</v>
      </c>
      <c r="E601" s="3">
        <v>47.77</v>
      </c>
      <c r="F601" s="4">
        <v>0</v>
      </c>
      <c r="G601" s="3">
        <v>0</v>
      </c>
      <c r="H601" t="s">
        <v>212</v>
      </c>
      <c r="I601" t="s">
        <v>224</v>
      </c>
      <c r="J601" t="s">
        <v>217</v>
      </c>
      <c r="K601" t="s">
        <v>209</v>
      </c>
      <c r="L601" t="s">
        <v>1197</v>
      </c>
    </row>
    <row r="602" spans="1:12">
      <c r="A602" t="s">
        <v>1198</v>
      </c>
      <c r="B602" s="5">
        <v>46022</v>
      </c>
      <c r="C602" t="s">
        <v>79</v>
      </c>
      <c r="D602">
        <v>1</v>
      </c>
      <c r="E602" s="3">
        <v>12.76</v>
      </c>
      <c r="F602" s="4">
        <v>0</v>
      </c>
      <c r="G602" s="3">
        <v>0</v>
      </c>
      <c r="H602" t="s">
        <v>207</v>
      </c>
      <c r="I602" t="s">
        <v>18</v>
      </c>
      <c r="J602" t="s">
        <v>208</v>
      </c>
      <c r="K602" t="s">
        <v>209</v>
      </c>
      <c r="L602" t="s">
        <v>507</v>
      </c>
    </row>
    <row r="603" spans="1:12">
      <c r="A603" t="s">
        <v>1199</v>
      </c>
      <c r="B603" s="5">
        <v>46022</v>
      </c>
      <c r="C603" t="s">
        <v>184</v>
      </c>
      <c r="D603">
        <v>1</v>
      </c>
      <c r="E603" s="3">
        <v>31.55</v>
      </c>
      <c r="F603" s="4">
        <v>0.1</v>
      </c>
      <c r="G603" s="3">
        <v>0</v>
      </c>
      <c r="H603" t="s">
        <v>216</v>
      </c>
      <c r="I603" t="s">
        <v>54</v>
      </c>
      <c r="J603" t="s">
        <v>213</v>
      </c>
      <c r="K603" t="s">
        <v>281</v>
      </c>
      <c r="L603" t="s">
        <v>222</v>
      </c>
    </row>
    <row r="604" spans="1:12">
      <c r="A604" t="s">
        <v>1200</v>
      </c>
      <c r="B604" s="5">
        <v>46022</v>
      </c>
      <c r="C604" t="s">
        <v>66</v>
      </c>
      <c r="D604">
        <v>2</v>
      </c>
      <c r="E604" s="3">
        <v>31.13</v>
      </c>
      <c r="F604" s="4">
        <v>0.05</v>
      </c>
      <c r="G604" s="3">
        <v>0</v>
      </c>
      <c r="H604" t="s">
        <v>216</v>
      </c>
      <c r="I604" t="s">
        <v>37</v>
      </c>
      <c r="J604" t="s">
        <v>217</v>
      </c>
      <c r="K604" t="s">
        <v>209</v>
      </c>
      <c r="L604" t="s">
        <v>1014</v>
      </c>
    </row>
    <row r="605" spans="1:12">
      <c r="A605" t="s">
        <v>1201</v>
      </c>
      <c r="B605" s="5">
        <v>46022</v>
      </c>
      <c r="C605" t="s">
        <v>142</v>
      </c>
      <c r="D605">
        <v>4</v>
      </c>
      <c r="E605" s="3">
        <v>100.1</v>
      </c>
      <c r="F605" s="4">
        <v>0</v>
      </c>
      <c r="G605" s="3">
        <v>9.99</v>
      </c>
      <c r="H605" t="s">
        <v>216</v>
      </c>
      <c r="I605" t="s">
        <v>37</v>
      </c>
      <c r="J605" t="s">
        <v>208</v>
      </c>
      <c r="K605" t="s">
        <v>209</v>
      </c>
      <c r="L605" t="s">
        <v>519</v>
      </c>
    </row>
    <row r="606" spans="1:12">
      <c r="A606" t="s">
        <v>1202</v>
      </c>
      <c r="B606" s="5">
        <v>46022</v>
      </c>
      <c r="C606" t="s">
        <v>79</v>
      </c>
      <c r="D606">
        <v>6</v>
      </c>
      <c r="E606" s="3">
        <v>12.76</v>
      </c>
      <c r="F606" s="4">
        <v>0.1</v>
      </c>
      <c r="G606" s="3">
        <v>0</v>
      </c>
      <c r="H606" t="s">
        <v>212</v>
      </c>
      <c r="I606" t="s">
        <v>54</v>
      </c>
      <c r="J606" t="s">
        <v>208</v>
      </c>
      <c r="K606" t="s">
        <v>209</v>
      </c>
      <c r="L606" t="s">
        <v>360</v>
      </c>
    </row>
    <row r="607" spans="1:12">
      <c r="A607" t="s">
        <v>1203</v>
      </c>
      <c r="B607" s="5">
        <v>46023</v>
      </c>
      <c r="C607" t="s">
        <v>120</v>
      </c>
      <c r="D607">
        <v>1</v>
      </c>
      <c r="E607" s="3">
        <v>33.65</v>
      </c>
      <c r="F607" s="4">
        <v>0</v>
      </c>
      <c r="G607" s="3">
        <v>0</v>
      </c>
      <c r="H607" t="s">
        <v>207</v>
      </c>
      <c r="I607" t="s">
        <v>37</v>
      </c>
      <c r="J607" t="s">
        <v>208</v>
      </c>
      <c r="K607" t="s">
        <v>209</v>
      </c>
      <c r="L607" t="s">
        <v>826</v>
      </c>
    </row>
    <row r="608" spans="1:12">
      <c r="A608" t="s">
        <v>1204</v>
      </c>
      <c r="B608" s="5">
        <v>46023</v>
      </c>
      <c r="C608" t="s">
        <v>118</v>
      </c>
      <c r="D608">
        <v>5</v>
      </c>
      <c r="E608" s="3">
        <v>41.81</v>
      </c>
      <c r="F608" s="4">
        <v>0</v>
      </c>
      <c r="G608" s="3">
        <v>0</v>
      </c>
      <c r="H608" t="s">
        <v>212</v>
      </c>
      <c r="I608" t="s">
        <v>12</v>
      </c>
      <c r="J608" t="s">
        <v>213</v>
      </c>
      <c r="K608" t="s">
        <v>209</v>
      </c>
      <c r="L608" t="s">
        <v>993</v>
      </c>
    </row>
    <row r="609" spans="1:12">
      <c r="A609" t="s">
        <v>1205</v>
      </c>
      <c r="B609" s="5">
        <v>46023</v>
      </c>
      <c r="C609" t="s">
        <v>128</v>
      </c>
      <c r="D609">
        <v>2</v>
      </c>
      <c r="E609" s="3">
        <v>74.72</v>
      </c>
      <c r="F609" s="4">
        <v>0.05</v>
      </c>
      <c r="G609" s="3">
        <v>9.99</v>
      </c>
      <c r="H609" t="s">
        <v>216</v>
      </c>
      <c r="I609" t="s">
        <v>37</v>
      </c>
      <c r="J609" t="s">
        <v>208</v>
      </c>
      <c r="K609" t="s">
        <v>209</v>
      </c>
      <c r="L609" t="s">
        <v>1061</v>
      </c>
    </row>
    <row r="610" spans="1:12">
      <c r="A610" t="s">
        <v>1206</v>
      </c>
      <c r="B610" s="5">
        <v>46023</v>
      </c>
      <c r="C610" t="s">
        <v>89</v>
      </c>
      <c r="D610">
        <v>1</v>
      </c>
      <c r="E610" s="3">
        <v>81.14</v>
      </c>
      <c r="F610" s="4">
        <v>0</v>
      </c>
      <c r="G610" s="3">
        <v>0</v>
      </c>
      <c r="H610" t="s">
        <v>212</v>
      </c>
      <c r="I610" t="s">
        <v>18</v>
      </c>
      <c r="J610" t="s">
        <v>208</v>
      </c>
      <c r="K610" t="s">
        <v>209</v>
      </c>
      <c r="L610" t="s">
        <v>253</v>
      </c>
    </row>
    <row r="611" spans="1:12">
      <c r="A611" t="s">
        <v>1207</v>
      </c>
      <c r="B611" s="5">
        <v>46023</v>
      </c>
      <c r="C611" t="s">
        <v>94</v>
      </c>
      <c r="D611">
        <v>4</v>
      </c>
      <c r="E611" s="3">
        <v>74.41</v>
      </c>
      <c r="F611" s="4">
        <v>0</v>
      </c>
      <c r="G611" s="3">
        <v>0</v>
      </c>
      <c r="H611" t="s">
        <v>216</v>
      </c>
      <c r="I611" t="s">
        <v>12</v>
      </c>
      <c r="J611" t="s">
        <v>208</v>
      </c>
      <c r="K611" t="s">
        <v>209</v>
      </c>
      <c r="L611" t="s">
        <v>523</v>
      </c>
    </row>
    <row r="612" spans="1:12">
      <c r="A612" t="s">
        <v>1208</v>
      </c>
      <c r="B612" s="5">
        <v>46023</v>
      </c>
      <c r="C612" t="s">
        <v>92</v>
      </c>
      <c r="D612">
        <v>1</v>
      </c>
      <c r="E612" s="3">
        <v>46.87</v>
      </c>
      <c r="F612" s="4">
        <v>0.15</v>
      </c>
      <c r="G612" s="3">
        <v>0</v>
      </c>
      <c r="H612" t="s">
        <v>216</v>
      </c>
      <c r="I612" t="s">
        <v>18</v>
      </c>
      <c r="J612" t="s">
        <v>208</v>
      </c>
      <c r="K612" t="s">
        <v>209</v>
      </c>
      <c r="L612" t="s">
        <v>1209</v>
      </c>
    </row>
    <row r="613" spans="1:12">
      <c r="A613" t="s">
        <v>1210</v>
      </c>
      <c r="B613" s="5">
        <v>46024</v>
      </c>
      <c r="C613" t="s">
        <v>124</v>
      </c>
      <c r="D613">
        <v>5</v>
      </c>
      <c r="E613" s="3">
        <v>79.47</v>
      </c>
      <c r="F613" s="4">
        <v>0.1</v>
      </c>
      <c r="G613" s="3">
        <v>0</v>
      </c>
      <c r="H613" t="s">
        <v>207</v>
      </c>
      <c r="I613" t="s">
        <v>18</v>
      </c>
      <c r="J613" t="s">
        <v>208</v>
      </c>
      <c r="K613" t="s">
        <v>209</v>
      </c>
      <c r="L613" t="s">
        <v>1211</v>
      </c>
    </row>
    <row r="614" spans="1:12">
      <c r="A614" t="s">
        <v>1212</v>
      </c>
      <c r="B614" s="5">
        <v>46024</v>
      </c>
      <c r="C614" t="s">
        <v>134</v>
      </c>
      <c r="D614">
        <v>3</v>
      </c>
      <c r="E614" s="3">
        <v>53.25</v>
      </c>
      <c r="F614" s="4">
        <v>0.1</v>
      </c>
      <c r="G614" s="3">
        <v>4.99</v>
      </c>
      <c r="H614" t="s">
        <v>212</v>
      </c>
      <c r="I614" t="s">
        <v>54</v>
      </c>
      <c r="J614" t="s">
        <v>213</v>
      </c>
      <c r="K614" t="s">
        <v>209</v>
      </c>
      <c r="L614" t="s">
        <v>770</v>
      </c>
    </row>
    <row r="615" spans="1:12">
      <c r="A615" t="s">
        <v>1213</v>
      </c>
      <c r="B615" s="5">
        <v>46024</v>
      </c>
      <c r="C615" t="s">
        <v>104</v>
      </c>
      <c r="D615">
        <v>4</v>
      </c>
      <c r="E615" s="3">
        <v>29.49</v>
      </c>
      <c r="F615" s="4">
        <v>0.1</v>
      </c>
      <c r="G615" s="3">
        <v>4.99</v>
      </c>
      <c r="H615" t="s">
        <v>212</v>
      </c>
      <c r="I615" t="s">
        <v>54</v>
      </c>
      <c r="J615" t="s">
        <v>208</v>
      </c>
      <c r="K615" t="s">
        <v>209</v>
      </c>
      <c r="L615" t="s">
        <v>944</v>
      </c>
    </row>
    <row r="616" spans="1:12">
      <c r="A616" t="s">
        <v>1214</v>
      </c>
      <c r="B616" s="5">
        <v>46025</v>
      </c>
      <c r="C616" t="s">
        <v>176</v>
      </c>
      <c r="D616">
        <v>1</v>
      </c>
      <c r="E616" s="3">
        <v>11.86</v>
      </c>
      <c r="F616" s="4">
        <v>0</v>
      </c>
      <c r="G616" s="3">
        <v>6.99</v>
      </c>
      <c r="H616" t="s">
        <v>207</v>
      </c>
      <c r="I616" t="s">
        <v>37</v>
      </c>
      <c r="J616" t="s">
        <v>213</v>
      </c>
      <c r="K616" t="s">
        <v>209</v>
      </c>
      <c r="L616" t="s">
        <v>455</v>
      </c>
    </row>
    <row r="617" spans="1:12">
      <c r="A617" t="s">
        <v>1215</v>
      </c>
      <c r="B617" s="5">
        <v>46025</v>
      </c>
      <c r="C617" t="s">
        <v>77</v>
      </c>
      <c r="D617">
        <v>3</v>
      </c>
      <c r="E617" s="3">
        <v>47.77</v>
      </c>
      <c r="F617" s="4">
        <v>0</v>
      </c>
      <c r="G617" s="3">
        <v>0</v>
      </c>
      <c r="H617" t="s">
        <v>207</v>
      </c>
      <c r="I617" t="s">
        <v>224</v>
      </c>
      <c r="J617" t="s">
        <v>213</v>
      </c>
      <c r="K617" t="s">
        <v>209</v>
      </c>
      <c r="L617" t="s">
        <v>986</v>
      </c>
    </row>
    <row r="618" spans="1:12">
      <c r="A618" t="s">
        <v>1216</v>
      </c>
      <c r="B618" s="5">
        <v>46025</v>
      </c>
      <c r="C618" t="s">
        <v>66</v>
      </c>
      <c r="D618">
        <v>4</v>
      </c>
      <c r="E618" s="3">
        <v>31.13</v>
      </c>
      <c r="F618" s="4">
        <v>0.15</v>
      </c>
      <c r="G618" s="3">
        <v>0</v>
      </c>
      <c r="H618" t="s">
        <v>216</v>
      </c>
      <c r="I618" t="s">
        <v>54</v>
      </c>
      <c r="J618" t="s">
        <v>217</v>
      </c>
      <c r="K618" t="s">
        <v>209</v>
      </c>
      <c r="L618" t="s">
        <v>233</v>
      </c>
    </row>
    <row r="619" spans="1:12">
      <c r="A619" t="s">
        <v>1217</v>
      </c>
      <c r="B619" s="5">
        <v>46025</v>
      </c>
      <c r="C619" t="s">
        <v>144</v>
      </c>
      <c r="D619">
        <v>1</v>
      </c>
      <c r="E619" s="3">
        <v>12.74</v>
      </c>
      <c r="F619" s="4">
        <v>0</v>
      </c>
      <c r="G619" s="3">
        <v>0</v>
      </c>
      <c r="H619" t="s">
        <v>212</v>
      </c>
      <c r="I619" t="s">
        <v>54</v>
      </c>
      <c r="J619" t="s">
        <v>213</v>
      </c>
      <c r="K619" t="s">
        <v>209</v>
      </c>
      <c r="L619" t="s">
        <v>918</v>
      </c>
    </row>
    <row r="620" spans="1:12">
      <c r="A620" t="s">
        <v>1218</v>
      </c>
      <c r="B620" s="5">
        <v>46025</v>
      </c>
      <c r="C620" t="s">
        <v>132</v>
      </c>
      <c r="D620">
        <v>1</v>
      </c>
      <c r="E620" s="3">
        <v>72.08</v>
      </c>
      <c r="F620" s="4">
        <v>0</v>
      </c>
      <c r="G620" s="3">
        <v>0</v>
      </c>
      <c r="H620" t="s">
        <v>216</v>
      </c>
      <c r="I620" t="s">
        <v>18</v>
      </c>
      <c r="J620" t="s">
        <v>213</v>
      </c>
      <c r="K620" t="s">
        <v>209</v>
      </c>
      <c r="L620" t="s">
        <v>907</v>
      </c>
    </row>
    <row r="621" spans="1:12">
      <c r="A621" t="s">
        <v>1219</v>
      </c>
      <c r="B621" s="5">
        <v>46025</v>
      </c>
      <c r="C621" t="s">
        <v>154</v>
      </c>
      <c r="D621">
        <v>1</v>
      </c>
      <c r="E621" s="3">
        <v>63.29</v>
      </c>
      <c r="F621" s="4">
        <v>0.05</v>
      </c>
      <c r="G621" s="3">
        <v>0</v>
      </c>
      <c r="H621" t="s">
        <v>212</v>
      </c>
      <c r="I621" t="s">
        <v>12</v>
      </c>
      <c r="J621" t="s">
        <v>213</v>
      </c>
      <c r="K621" t="s">
        <v>209</v>
      </c>
      <c r="L621" t="s">
        <v>891</v>
      </c>
    </row>
    <row r="622" spans="1:12">
      <c r="A622" t="s">
        <v>1220</v>
      </c>
      <c r="B622" s="5">
        <v>46026</v>
      </c>
      <c r="C622" t="s">
        <v>132</v>
      </c>
      <c r="D622">
        <v>1</v>
      </c>
      <c r="E622" s="3">
        <v>72.08</v>
      </c>
      <c r="F622" s="4">
        <v>0</v>
      </c>
      <c r="G622" s="3">
        <v>9.99</v>
      </c>
      <c r="H622" t="s">
        <v>207</v>
      </c>
      <c r="I622" t="s">
        <v>37</v>
      </c>
      <c r="J622" t="s">
        <v>217</v>
      </c>
      <c r="K622" t="s">
        <v>209</v>
      </c>
      <c r="L622" t="s">
        <v>1211</v>
      </c>
    </row>
    <row r="623" spans="1:12">
      <c r="A623" t="s">
        <v>1221</v>
      </c>
      <c r="B623" s="5">
        <v>46026</v>
      </c>
      <c r="C623" t="s">
        <v>142</v>
      </c>
      <c r="D623">
        <v>1</v>
      </c>
      <c r="E623" s="3">
        <v>100.1</v>
      </c>
      <c r="F623" s="4">
        <v>0.2</v>
      </c>
      <c r="G623" s="3">
        <v>0</v>
      </c>
      <c r="H623" t="s">
        <v>216</v>
      </c>
      <c r="I623" t="s">
        <v>18</v>
      </c>
      <c r="J623" t="s">
        <v>217</v>
      </c>
      <c r="K623" t="s">
        <v>304</v>
      </c>
      <c r="L623" t="s">
        <v>1222</v>
      </c>
    </row>
    <row r="624" spans="1:12">
      <c r="A624" t="s">
        <v>1223</v>
      </c>
      <c r="B624" s="5">
        <v>46026</v>
      </c>
      <c r="C624" t="s">
        <v>92</v>
      </c>
      <c r="D624">
        <v>2</v>
      </c>
      <c r="E624" s="3">
        <v>46.87</v>
      </c>
      <c r="F624" s="4">
        <v>0.15</v>
      </c>
      <c r="G624" s="3">
        <v>6.99</v>
      </c>
      <c r="H624" t="s">
        <v>212</v>
      </c>
      <c r="I624" t="s">
        <v>18</v>
      </c>
      <c r="J624" t="s">
        <v>208</v>
      </c>
      <c r="K624" t="s">
        <v>209</v>
      </c>
      <c r="L624" t="s">
        <v>302</v>
      </c>
    </row>
    <row r="625" spans="1:12">
      <c r="A625" t="s">
        <v>1224</v>
      </c>
      <c r="B625" s="5">
        <v>46026</v>
      </c>
      <c r="C625" t="s">
        <v>66</v>
      </c>
      <c r="D625">
        <v>2</v>
      </c>
      <c r="E625" s="3">
        <v>31.13</v>
      </c>
      <c r="F625" s="4">
        <v>0.05</v>
      </c>
      <c r="G625" s="3">
        <v>0</v>
      </c>
      <c r="H625" t="s">
        <v>216</v>
      </c>
      <c r="I625" t="s">
        <v>224</v>
      </c>
      <c r="J625" t="s">
        <v>213</v>
      </c>
      <c r="K625" t="s">
        <v>209</v>
      </c>
      <c r="L625" t="s">
        <v>870</v>
      </c>
    </row>
    <row r="626" spans="1:12">
      <c r="A626" t="s">
        <v>1225</v>
      </c>
      <c r="B626" s="5">
        <v>46026</v>
      </c>
      <c r="C626" t="s">
        <v>164</v>
      </c>
      <c r="D626">
        <v>1</v>
      </c>
      <c r="E626" s="3">
        <v>93.35</v>
      </c>
      <c r="F626" s="4">
        <v>0.1</v>
      </c>
      <c r="G626" s="3">
        <v>4.99</v>
      </c>
      <c r="H626" t="s">
        <v>216</v>
      </c>
      <c r="I626" t="s">
        <v>37</v>
      </c>
      <c r="J626" t="s">
        <v>217</v>
      </c>
      <c r="K626" t="s">
        <v>209</v>
      </c>
      <c r="L626" t="s">
        <v>1096</v>
      </c>
    </row>
    <row r="627" spans="1:12">
      <c r="A627" t="s">
        <v>1226</v>
      </c>
      <c r="B627" s="5">
        <v>46026</v>
      </c>
      <c r="C627" t="s">
        <v>148</v>
      </c>
      <c r="D627">
        <v>1</v>
      </c>
      <c r="E627" s="3">
        <v>76.3</v>
      </c>
      <c r="F627" s="4">
        <v>0</v>
      </c>
      <c r="G627" s="3">
        <v>9.99</v>
      </c>
      <c r="H627" t="s">
        <v>216</v>
      </c>
      <c r="I627" t="s">
        <v>37</v>
      </c>
      <c r="J627" t="s">
        <v>208</v>
      </c>
      <c r="K627" t="s">
        <v>209</v>
      </c>
      <c r="L627" t="s">
        <v>802</v>
      </c>
    </row>
    <row r="628" spans="1:12">
      <c r="A628" t="s">
        <v>1227</v>
      </c>
      <c r="B628" s="5">
        <v>46027</v>
      </c>
      <c r="C628" t="s">
        <v>124</v>
      </c>
      <c r="D628">
        <v>3</v>
      </c>
      <c r="E628" s="3">
        <v>79.47</v>
      </c>
      <c r="F628" s="4">
        <v>0.1</v>
      </c>
      <c r="G628" s="3">
        <v>6.99</v>
      </c>
      <c r="H628" t="s">
        <v>212</v>
      </c>
      <c r="I628" t="s">
        <v>224</v>
      </c>
      <c r="J628" t="s">
        <v>208</v>
      </c>
      <c r="K628" t="s">
        <v>304</v>
      </c>
      <c r="L628" t="s">
        <v>1228</v>
      </c>
    </row>
    <row r="629" spans="1:12">
      <c r="A629" t="s">
        <v>1229</v>
      </c>
      <c r="B629" s="5">
        <v>46027</v>
      </c>
      <c r="C629" t="s">
        <v>186</v>
      </c>
      <c r="D629">
        <v>4</v>
      </c>
      <c r="E629" s="3">
        <v>54.93</v>
      </c>
      <c r="F629" s="4">
        <v>0</v>
      </c>
      <c r="G629" s="3">
        <v>4.99</v>
      </c>
      <c r="H629" t="s">
        <v>212</v>
      </c>
      <c r="I629" t="s">
        <v>18</v>
      </c>
      <c r="J629" t="s">
        <v>208</v>
      </c>
      <c r="K629" t="s">
        <v>209</v>
      </c>
      <c r="L629" t="s">
        <v>1126</v>
      </c>
    </row>
    <row r="630" spans="1:12">
      <c r="A630" t="s">
        <v>1230</v>
      </c>
      <c r="B630" s="5">
        <v>46028</v>
      </c>
      <c r="C630" t="s">
        <v>144</v>
      </c>
      <c r="D630">
        <v>1</v>
      </c>
      <c r="E630" s="3">
        <v>12.74</v>
      </c>
      <c r="F630" s="4">
        <v>0</v>
      </c>
      <c r="G630" s="3">
        <v>0</v>
      </c>
      <c r="H630" t="s">
        <v>207</v>
      </c>
      <c r="I630" t="s">
        <v>12</v>
      </c>
      <c r="J630" t="s">
        <v>217</v>
      </c>
      <c r="K630" t="s">
        <v>209</v>
      </c>
      <c r="L630" t="s">
        <v>356</v>
      </c>
    </row>
    <row r="631" spans="1:12">
      <c r="A631" t="s">
        <v>1231</v>
      </c>
      <c r="B631" s="5">
        <v>46028</v>
      </c>
      <c r="C631" t="s">
        <v>116</v>
      </c>
      <c r="D631">
        <v>1</v>
      </c>
      <c r="E631" s="3">
        <v>30.89</v>
      </c>
      <c r="F631" s="4">
        <v>0</v>
      </c>
      <c r="G631" s="3">
        <v>0</v>
      </c>
      <c r="H631" t="s">
        <v>207</v>
      </c>
      <c r="I631" t="s">
        <v>54</v>
      </c>
      <c r="J631" t="s">
        <v>217</v>
      </c>
      <c r="K631" t="s">
        <v>209</v>
      </c>
      <c r="L631" t="s">
        <v>838</v>
      </c>
    </row>
    <row r="632" spans="1:12">
      <c r="A632" t="s">
        <v>1232</v>
      </c>
      <c r="B632" s="5">
        <v>46028</v>
      </c>
      <c r="C632" t="s">
        <v>136</v>
      </c>
      <c r="D632">
        <v>1</v>
      </c>
      <c r="E632" s="3">
        <v>26.35</v>
      </c>
      <c r="F632" s="4">
        <v>0</v>
      </c>
      <c r="G632" s="3">
        <v>0</v>
      </c>
      <c r="H632" t="s">
        <v>212</v>
      </c>
      <c r="I632" t="s">
        <v>54</v>
      </c>
      <c r="J632" t="s">
        <v>213</v>
      </c>
      <c r="K632" t="s">
        <v>304</v>
      </c>
      <c r="L632" t="s">
        <v>852</v>
      </c>
    </row>
    <row r="633" spans="1:12">
      <c r="A633" t="s">
        <v>1233</v>
      </c>
      <c r="B633" s="5">
        <v>46028</v>
      </c>
      <c r="C633" t="s">
        <v>178</v>
      </c>
      <c r="D633">
        <v>1</v>
      </c>
      <c r="E633" s="3">
        <v>77.760000000000005</v>
      </c>
      <c r="F633" s="4">
        <v>0.05</v>
      </c>
      <c r="G633" s="3">
        <v>0</v>
      </c>
      <c r="H633" t="s">
        <v>212</v>
      </c>
      <c r="I633" t="s">
        <v>18</v>
      </c>
      <c r="J633" t="s">
        <v>217</v>
      </c>
      <c r="K633" t="s">
        <v>209</v>
      </c>
      <c r="L633" t="s">
        <v>1234</v>
      </c>
    </row>
    <row r="634" spans="1:12">
      <c r="A634" t="s">
        <v>1235</v>
      </c>
      <c r="B634" s="5">
        <v>46028</v>
      </c>
      <c r="C634" t="s">
        <v>146</v>
      </c>
      <c r="D634">
        <v>4</v>
      </c>
      <c r="E634" s="3">
        <v>30.05</v>
      </c>
      <c r="F634" s="4">
        <v>0.05</v>
      </c>
      <c r="G634" s="3">
        <v>0</v>
      </c>
      <c r="H634" t="s">
        <v>216</v>
      </c>
      <c r="I634" t="s">
        <v>18</v>
      </c>
      <c r="J634" t="s">
        <v>208</v>
      </c>
      <c r="K634" t="s">
        <v>209</v>
      </c>
      <c r="L634" t="s">
        <v>1236</v>
      </c>
    </row>
    <row r="635" spans="1:12">
      <c r="A635" t="s">
        <v>1237</v>
      </c>
      <c r="B635" s="5">
        <v>46028</v>
      </c>
      <c r="C635" t="s">
        <v>152</v>
      </c>
      <c r="D635">
        <v>3</v>
      </c>
      <c r="E635" s="3">
        <v>39.21</v>
      </c>
      <c r="F635" s="4">
        <v>0.1</v>
      </c>
      <c r="G635" s="3">
        <v>0</v>
      </c>
      <c r="H635" t="s">
        <v>207</v>
      </c>
      <c r="I635" t="s">
        <v>224</v>
      </c>
      <c r="J635" t="s">
        <v>208</v>
      </c>
      <c r="K635" t="s">
        <v>209</v>
      </c>
      <c r="L635" t="s">
        <v>1116</v>
      </c>
    </row>
    <row r="636" spans="1:12">
      <c r="A636" t="s">
        <v>1238</v>
      </c>
      <c r="B636" s="5">
        <v>46029</v>
      </c>
      <c r="C636" t="s">
        <v>130</v>
      </c>
      <c r="D636">
        <v>6</v>
      </c>
      <c r="E636" s="3">
        <v>10.18</v>
      </c>
      <c r="F636" s="4">
        <v>0.05</v>
      </c>
      <c r="G636" s="3">
        <v>6.99</v>
      </c>
      <c r="H636" t="s">
        <v>207</v>
      </c>
      <c r="I636" t="s">
        <v>18</v>
      </c>
      <c r="J636" t="s">
        <v>213</v>
      </c>
      <c r="K636" t="s">
        <v>209</v>
      </c>
      <c r="L636" t="s">
        <v>1239</v>
      </c>
    </row>
    <row r="637" spans="1:12">
      <c r="A637" t="s">
        <v>1240</v>
      </c>
      <c r="B637" s="5">
        <v>46029</v>
      </c>
      <c r="C637" t="s">
        <v>148</v>
      </c>
      <c r="D637">
        <v>2</v>
      </c>
      <c r="E637" s="3">
        <v>76.3</v>
      </c>
      <c r="F637" s="4">
        <v>0.1</v>
      </c>
      <c r="G637" s="3">
        <v>0</v>
      </c>
      <c r="H637" t="s">
        <v>207</v>
      </c>
      <c r="I637" t="s">
        <v>224</v>
      </c>
      <c r="J637" t="s">
        <v>217</v>
      </c>
      <c r="K637" t="s">
        <v>209</v>
      </c>
      <c r="L637" t="s">
        <v>956</v>
      </c>
    </row>
    <row r="638" spans="1:12">
      <c r="A638" t="s">
        <v>1241</v>
      </c>
      <c r="B638" s="5">
        <v>46030</v>
      </c>
      <c r="C638" t="s">
        <v>75</v>
      </c>
      <c r="D638">
        <v>1</v>
      </c>
      <c r="E638" s="3">
        <v>55.2</v>
      </c>
      <c r="F638" s="4">
        <v>0</v>
      </c>
      <c r="G638" s="3">
        <v>6.99</v>
      </c>
      <c r="H638" t="s">
        <v>216</v>
      </c>
      <c r="I638" t="s">
        <v>37</v>
      </c>
      <c r="J638" t="s">
        <v>217</v>
      </c>
      <c r="K638" t="s">
        <v>209</v>
      </c>
      <c r="L638" t="s">
        <v>312</v>
      </c>
    </row>
    <row r="639" spans="1:12">
      <c r="A639" t="s">
        <v>1242</v>
      </c>
      <c r="B639" s="5">
        <v>46030</v>
      </c>
      <c r="C639" t="s">
        <v>184</v>
      </c>
      <c r="D639">
        <v>4</v>
      </c>
      <c r="E639" s="3">
        <v>31.55</v>
      </c>
      <c r="F639" s="4">
        <v>0</v>
      </c>
      <c r="G639" s="3">
        <v>0</v>
      </c>
      <c r="H639" t="s">
        <v>216</v>
      </c>
      <c r="I639" t="s">
        <v>12</v>
      </c>
      <c r="J639" t="s">
        <v>208</v>
      </c>
      <c r="K639" t="s">
        <v>209</v>
      </c>
      <c r="L639" t="s">
        <v>860</v>
      </c>
    </row>
    <row r="640" spans="1:12">
      <c r="A640" t="s">
        <v>1243</v>
      </c>
      <c r="B640" s="5">
        <v>46030</v>
      </c>
      <c r="C640" t="s">
        <v>77</v>
      </c>
      <c r="D640">
        <v>1</v>
      </c>
      <c r="E640" s="3">
        <v>47.77</v>
      </c>
      <c r="F640" s="4">
        <v>0</v>
      </c>
      <c r="G640" s="3">
        <v>0</v>
      </c>
      <c r="H640" t="s">
        <v>216</v>
      </c>
      <c r="I640" t="s">
        <v>54</v>
      </c>
      <c r="J640" t="s">
        <v>217</v>
      </c>
      <c r="K640" t="s">
        <v>209</v>
      </c>
      <c r="L640" t="s">
        <v>1244</v>
      </c>
    </row>
    <row r="641" spans="1:12">
      <c r="A641" t="s">
        <v>1245</v>
      </c>
      <c r="B641" s="5">
        <v>46030</v>
      </c>
      <c r="C641" t="s">
        <v>134</v>
      </c>
      <c r="D641">
        <v>1</v>
      </c>
      <c r="E641" s="3">
        <v>53.25</v>
      </c>
      <c r="F641" s="4">
        <v>0</v>
      </c>
      <c r="G641" s="3">
        <v>0</v>
      </c>
      <c r="H641" t="s">
        <v>216</v>
      </c>
      <c r="I641" t="s">
        <v>54</v>
      </c>
      <c r="J641" t="s">
        <v>208</v>
      </c>
      <c r="K641" t="s">
        <v>209</v>
      </c>
      <c r="L641" t="s">
        <v>1246</v>
      </c>
    </row>
    <row r="642" spans="1:12">
      <c r="A642" t="s">
        <v>1247</v>
      </c>
      <c r="B642" s="5">
        <v>46030</v>
      </c>
      <c r="C642" t="s">
        <v>100</v>
      </c>
      <c r="D642">
        <v>3</v>
      </c>
      <c r="E642" s="3">
        <v>47.38</v>
      </c>
      <c r="F642" s="4">
        <v>0.15</v>
      </c>
      <c r="G642" s="3">
        <v>0</v>
      </c>
      <c r="H642" t="s">
        <v>212</v>
      </c>
      <c r="I642" t="s">
        <v>12</v>
      </c>
      <c r="J642" t="s">
        <v>213</v>
      </c>
      <c r="K642" t="s">
        <v>209</v>
      </c>
      <c r="L642" t="s">
        <v>1248</v>
      </c>
    </row>
    <row r="643" spans="1:12">
      <c r="A643" t="s">
        <v>1249</v>
      </c>
      <c r="B643" s="5">
        <v>46030</v>
      </c>
      <c r="C643" t="s">
        <v>122</v>
      </c>
      <c r="D643">
        <v>2</v>
      </c>
      <c r="E643" s="3">
        <v>29.71</v>
      </c>
      <c r="F643" s="4">
        <v>0.05</v>
      </c>
      <c r="G643" s="3">
        <v>0</v>
      </c>
      <c r="H643" t="s">
        <v>216</v>
      </c>
      <c r="I643" t="s">
        <v>18</v>
      </c>
      <c r="J643" t="s">
        <v>217</v>
      </c>
      <c r="K643" t="s">
        <v>209</v>
      </c>
      <c r="L643" t="s">
        <v>1250</v>
      </c>
    </row>
    <row r="644" spans="1:12">
      <c r="A644" t="s">
        <v>1251</v>
      </c>
      <c r="B644" s="5">
        <v>46031</v>
      </c>
      <c r="C644" t="s">
        <v>162</v>
      </c>
      <c r="D644">
        <v>6</v>
      </c>
      <c r="E644" s="3">
        <v>12.2</v>
      </c>
      <c r="F644" s="4">
        <v>0.1</v>
      </c>
      <c r="G644" s="3">
        <v>0</v>
      </c>
      <c r="H644" t="s">
        <v>216</v>
      </c>
      <c r="I644" t="s">
        <v>37</v>
      </c>
      <c r="J644" t="s">
        <v>217</v>
      </c>
      <c r="K644" t="s">
        <v>209</v>
      </c>
      <c r="L644" t="s">
        <v>1252</v>
      </c>
    </row>
    <row r="645" spans="1:12">
      <c r="A645" t="s">
        <v>1253</v>
      </c>
      <c r="B645" s="5">
        <v>46031</v>
      </c>
      <c r="C645" t="s">
        <v>114</v>
      </c>
      <c r="D645">
        <v>3</v>
      </c>
      <c r="E645" s="3">
        <v>87.66</v>
      </c>
      <c r="F645" s="4">
        <v>0</v>
      </c>
      <c r="G645" s="3">
        <v>0</v>
      </c>
      <c r="H645" t="s">
        <v>207</v>
      </c>
      <c r="I645" t="s">
        <v>12</v>
      </c>
      <c r="J645" t="s">
        <v>213</v>
      </c>
      <c r="K645" t="s">
        <v>281</v>
      </c>
      <c r="L645" t="s">
        <v>469</v>
      </c>
    </row>
    <row r="646" spans="1:12">
      <c r="A646" t="s">
        <v>1254</v>
      </c>
      <c r="B646" s="5">
        <v>46031</v>
      </c>
      <c r="C646" t="s">
        <v>162</v>
      </c>
      <c r="D646">
        <v>2</v>
      </c>
      <c r="E646" s="3">
        <v>12.2</v>
      </c>
      <c r="F646" s="4">
        <v>0.15</v>
      </c>
      <c r="G646" s="3">
        <v>6.99</v>
      </c>
      <c r="H646" t="s">
        <v>207</v>
      </c>
      <c r="I646" t="s">
        <v>12</v>
      </c>
      <c r="J646" t="s">
        <v>213</v>
      </c>
      <c r="K646" t="s">
        <v>304</v>
      </c>
      <c r="L646" t="s">
        <v>930</v>
      </c>
    </row>
    <row r="647" spans="1:12">
      <c r="A647" t="s">
        <v>1255</v>
      </c>
      <c r="B647" s="5">
        <v>46031</v>
      </c>
      <c r="C647" t="s">
        <v>162</v>
      </c>
      <c r="D647">
        <v>2</v>
      </c>
      <c r="E647" s="3">
        <v>12.2</v>
      </c>
      <c r="F647" s="4">
        <v>0.15</v>
      </c>
      <c r="G647" s="3">
        <v>6.99</v>
      </c>
      <c r="H647" t="s">
        <v>216</v>
      </c>
      <c r="I647" t="s">
        <v>54</v>
      </c>
      <c r="J647" t="s">
        <v>217</v>
      </c>
      <c r="K647" t="s">
        <v>209</v>
      </c>
      <c r="L647" t="s">
        <v>1256</v>
      </c>
    </row>
    <row r="648" spans="1:12">
      <c r="A648" t="s">
        <v>1257</v>
      </c>
      <c r="B648" s="5">
        <v>46031</v>
      </c>
      <c r="C648" t="s">
        <v>184</v>
      </c>
      <c r="D648">
        <v>1</v>
      </c>
      <c r="E648" s="3">
        <v>31.55</v>
      </c>
      <c r="F648" s="4">
        <v>0.15</v>
      </c>
      <c r="G648" s="3">
        <v>9.99</v>
      </c>
      <c r="H648" t="s">
        <v>216</v>
      </c>
      <c r="I648" t="s">
        <v>37</v>
      </c>
      <c r="J648" t="s">
        <v>217</v>
      </c>
      <c r="K648" t="s">
        <v>209</v>
      </c>
      <c r="L648" t="s">
        <v>363</v>
      </c>
    </row>
    <row r="649" spans="1:12">
      <c r="A649" t="s">
        <v>1258</v>
      </c>
      <c r="B649" s="5">
        <v>46031</v>
      </c>
      <c r="C649" t="s">
        <v>178</v>
      </c>
      <c r="D649">
        <v>1</v>
      </c>
      <c r="E649" s="3">
        <v>77.760000000000005</v>
      </c>
      <c r="F649" s="4">
        <v>0.1</v>
      </c>
      <c r="G649" s="3">
        <v>0</v>
      </c>
      <c r="H649" t="s">
        <v>207</v>
      </c>
      <c r="I649" t="s">
        <v>12</v>
      </c>
      <c r="J649" t="s">
        <v>213</v>
      </c>
      <c r="K649" t="s">
        <v>209</v>
      </c>
      <c r="L649" t="s">
        <v>1128</v>
      </c>
    </row>
    <row r="650" spans="1:12">
      <c r="A650" t="s">
        <v>1259</v>
      </c>
      <c r="B650" s="5">
        <v>46031</v>
      </c>
      <c r="C650" t="s">
        <v>116</v>
      </c>
      <c r="D650">
        <v>5</v>
      </c>
      <c r="E650" s="3">
        <v>30.89</v>
      </c>
      <c r="F650" s="4">
        <v>0</v>
      </c>
      <c r="G650" s="3">
        <v>9.99</v>
      </c>
      <c r="H650" t="s">
        <v>212</v>
      </c>
      <c r="I650" t="s">
        <v>12</v>
      </c>
      <c r="J650" t="s">
        <v>208</v>
      </c>
      <c r="K650" t="s">
        <v>209</v>
      </c>
      <c r="L650" t="s">
        <v>677</v>
      </c>
    </row>
    <row r="651" spans="1:12">
      <c r="A651" t="s">
        <v>1260</v>
      </c>
      <c r="B651" s="5">
        <v>46031</v>
      </c>
      <c r="C651" t="s">
        <v>77</v>
      </c>
      <c r="D651">
        <v>2</v>
      </c>
      <c r="E651" s="3">
        <v>47.77</v>
      </c>
      <c r="F651" s="4">
        <v>0</v>
      </c>
      <c r="G651" s="3">
        <v>0</v>
      </c>
      <c r="H651" t="s">
        <v>212</v>
      </c>
      <c r="I651" t="s">
        <v>54</v>
      </c>
      <c r="J651" t="s">
        <v>217</v>
      </c>
      <c r="K651" t="s">
        <v>209</v>
      </c>
      <c r="L651" t="s">
        <v>918</v>
      </c>
    </row>
    <row r="652" spans="1:12">
      <c r="A652" t="s">
        <v>1261</v>
      </c>
      <c r="B652" s="5">
        <v>46031</v>
      </c>
      <c r="C652" t="s">
        <v>108</v>
      </c>
      <c r="D652">
        <v>2</v>
      </c>
      <c r="E652" s="3">
        <v>23.94</v>
      </c>
      <c r="F652" s="4">
        <v>0</v>
      </c>
      <c r="G652" s="3">
        <v>6.99</v>
      </c>
      <c r="H652" t="s">
        <v>207</v>
      </c>
      <c r="I652" t="s">
        <v>37</v>
      </c>
      <c r="J652" t="s">
        <v>208</v>
      </c>
      <c r="K652" t="s">
        <v>209</v>
      </c>
      <c r="L652" t="s">
        <v>1155</v>
      </c>
    </row>
    <row r="653" spans="1:12">
      <c r="A653" t="s">
        <v>1262</v>
      </c>
      <c r="B653" s="5">
        <v>46032</v>
      </c>
      <c r="C653" t="s">
        <v>138</v>
      </c>
      <c r="D653">
        <v>1</v>
      </c>
      <c r="E653" s="3">
        <v>56</v>
      </c>
      <c r="F653" s="4">
        <v>0.15</v>
      </c>
      <c r="G653" s="3">
        <v>4.99</v>
      </c>
      <c r="H653" t="s">
        <v>207</v>
      </c>
      <c r="I653" t="s">
        <v>224</v>
      </c>
      <c r="J653" t="s">
        <v>217</v>
      </c>
      <c r="K653" t="s">
        <v>209</v>
      </c>
      <c r="L653" t="s">
        <v>275</v>
      </c>
    </row>
    <row r="654" spans="1:12">
      <c r="A654" t="s">
        <v>1263</v>
      </c>
      <c r="B654" s="5">
        <v>46032</v>
      </c>
      <c r="C654" t="s">
        <v>152</v>
      </c>
      <c r="D654">
        <v>3</v>
      </c>
      <c r="E654" s="3">
        <v>39.21</v>
      </c>
      <c r="F654" s="4">
        <v>0.05</v>
      </c>
      <c r="G654" s="3">
        <v>0</v>
      </c>
      <c r="H654" t="s">
        <v>207</v>
      </c>
      <c r="I654" t="s">
        <v>18</v>
      </c>
      <c r="J654" t="s">
        <v>213</v>
      </c>
      <c r="K654" t="s">
        <v>209</v>
      </c>
      <c r="L654" t="s">
        <v>721</v>
      </c>
    </row>
    <row r="655" spans="1:12">
      <c r="A655" t="s">
        <v>1264</v>
      </c>
      <c r="B655" s="5">
        <v>46032</v>
      </c>
      <c r="C655" t="s">
        <v>186</v>
      </c>
      <c r="D655">
        <v>2</v>
      </c>
      <c r="E655" s="3">
        <v>54.93</v>
      </c>
      <c r="F655" s="4">
        <v>0</v>
      </c>
      <c r="G655" s="3">
        <v>6.99</v>
      </c>
      <c r="H655" t="s">
        <v>216</v>
      </c>
      <c r="I655" t="s">
        <v>18</v>
      </c>
      <c r="J655" t="s">
        <v>217</v>
      </c>
      <c r="K655" t="s">
        <v>209</v>
      </c>
      <c r="L655" t="s">
        <v>838</v>
      </c>
    </row>
    <row r="656" spans="1:12">
      <c r="A656" t="s">
        <v>1265</v>
      </c>
      <c r="B656" s="5">
        <v>46032</v>
      </c>
      <c r="C656" t="s">
        <v>132</v>
      </c>
      <c r="D656">
        <v>1</v>
      </c>
      <c r="E656" s="3">
        <v>72.08</v>
      </c>
      <c r="F656" s="4">
        <v>0.1</v>
      </c>
      <c r="G656" s="3">
        <v>4.99</v>
      </c>
      <c r="H656" t="s">
        <v>216</v>
      </c>
      <c r="I656" t="s">
        <v>18</v>
      </c>
      <c r="J656" t="s">
        <v>217</v>
      </c>
      <c r="K656" t="s">
        <v>281</v>
      </c>
      <c r="L656" t="s">
        <v>1049</v>
      </c>
    </row>
    <row r="657" spans="1:12">
      <c r="A657" t="s">
        <v>1266</v>
      </c>
      <c r="B657" s="5">
        <v>46033</v>
      </c>
      <c r="C657" t="s">
        <v>71</v>
      </c>
      <c r="D657">
        <v>1</v>
      </c>
      <c r="E657" s="3">
        <v>11.23</v>
      </c>
      <c r="F657" s="4">
        <v>0.05</v>
      </c>
      <c r="G657" s="3">
        <v>4.99</v>
      </c>
      <c r="H657" t="s">
        <v>207</v>
      </c>
      <c r="I657" t="s">
        <v>18</v>
      </c>
      <c r="J657" t="s">
        <v>208</v>
      </c>
      <c r="K657" t="s">
        <v>209</v>
      </c>
      <c r="L657" t="s">
        <v>1267</v>
      </c>
    </row>
    <row r="658" spans="1:12">
      <c r="A658" t="s">
        <v>1268</v>
      </c>
      <c r="B658" s="5">
        <v>46033</v>
      </c>
      <c r="C658" t="s">
        <v>108</v>
      </c>
      <c r="D658">
        <v>1</v>
      </c>
      <c r="E658" s="3">
        <v>23.94</v>
      </c>
      <c r="F658" s="4">
        <v>0</v>
      </c>
      <c r="G658" s="3">
        <v>0</v>
      </c>
      <c r="H658" t="s">
        <v>207</v>
      </c>
      <c r="I658" t="s">
        <v>18</v>
      </c>
      <c r="J658" t="s">
        <v>213</v>
      </c>
      <c r="K658" t="s">
        <v>209</v>
      </c>
      <c r="L658" t="s">
        <v>1269</v>
      </c>
    </row>
    <row r="659" spans="1:12">
      <c r="A659" t="s">
        <v>1270</v>
      </c>
      <c r="B659" s="5">
        <v>46033</v>
      </c>
      <c r="C659" t="s">
        <v>110</v>
      </c>
      <c r="D659">
        <v>1</v>
      </c>
      <c r="E659" s="3">
        <v>32.130000000000003</v>
      </c>
      <c r="F659" s="4">
        <v>0.1</v>
      </c>
      <c r="G659" s="3">
        <v>0</v>
      </c>
      <c r="H659" t="s">
        <v>216</v>
      </c>
      <c r="I659" t="s">
        <v>37</v>
      </c>
      <c r="J659" t="s">
        <v>217</v>
      </c>
      <c r="K659" t="s">
        <v>209</v>
      </c>
      <c r="L659" t="s">
        <v>308</v>
      </c>
    </row>
    <row r="660" spans="1:12">
      <c r="A660" t="s">
        <v>1271</v>
      </c>
      <c r="B660" s="5">
        <v>46033</v>
      </c>
      <c r="C660" t="s">
        <v>160</v>
      </c>
      <c r="D660">
        <v>2</v>
      </c>
      <c r="E660" s="3">
        <v>36.47</v>
      </c>
      <c r="F660" s="4">
        <v>0.2</v>
      </c>
      <c r="G660" s="3">
        <v>0</v>
      </c>
      <c r="H660" t="s">
        <v>216</v>
      </c>
      <c r="I660" t="s">
        <v>37</v>
      </c>
      <c r="J660" t="s">
        <v>217</v>
      </c>
      <c r="K660" t="s">
        <v>209</v>
      </c>
      <c r="L660" t="s">
        <v>373</v>
      </c>
    </row>
    <row r="661" spans="1:12">
      <c r="A661" t="s">
        <v>1272</v>
      </c>
      <c r="B661" s="5">
        <v>46033</v>
      </c>
      <c r="C661" t="s">
        <v>98</v>
      </c>
      <c r="D661">
        <v>1</v>
      </c>
      <c r="E661" s="3">
        <v>17.66</v>
      </c>
      <c r="F661" s="4">
        <v>0</v>
      </c>
      <c r="G661" s="3">
        <v>4.99</v>
      </c>
      <c r="H661" t="s">
        <v>216</v>
      </c>
      <c r="I661" t="s">
        <v>18</v>
      </c>
      <c r="J661" t="s">
        <v>217</v>
      </c>
      <c r="K661" t="s">
        <v>209</v>
      </c>
      <c r="L661" t="s">
        <v>986</v>
      </c>
    </row>
    <row r="662" spans="1:12">
      <c r="A662" t="s">
        <v>1273</v>
      </c>
      <c r="B662" s="5">
        <v>46033</v>
      </c>
      <c r="C662" t="s">
        <v>166</v>
      </c>
      <c r="D662">
        <v>2</v>
      </c>
      <c r="E662" s="3">
        <v>39.19</v>
      </c>
      <c r="F662" s="4">
        <v>0.15</v>
      </c>
      <c r="G662" s="3">
        <v>4.99</v>
      </c>
      <c r="H662" t="s">
        <v>212</v>
      </c>
      <c r="I662" t="s">
        <v>224</v>
      </c>
      <c r="J662" t="s">
        <v>208</v>
      </c>
      <c r="K662" t="s">
        <v>209</v>
      </c>
      <c r="L662" t="s">
        <v>523</v>
      </c>
    </row>
    <row r="663" spans="1:12">
      <c r="A663" t="s">
        <v>1274</v>
      </c>
      <c r="B663" s="5">
        <v>46034</v>
      </c>
      <c r="C663" t="s">
        <v>102</v>
      </c>
      <c r="D663">
        <v>1</v>
      </c>
      <c r="E663" s="3">
        <v>18.5</v>
      </c>
      <c r="F663" s="4">
        <v>0.05</v>
      </c>
      <c r="G663" s="3">
        <v>9.99</v>
      </c>
      <c r="H663" t="s">
        <v>212</v>
      </c>
      <c r="I663" t="s">
        <v>54</v>
      </c>
      <c r="J663" t="s">
        <v>208</v>
      </c>
      <c r="K663" t="s">
        <v>209</v>
      </c>
      <c r="L663" t="s">
        <v>529</v>
      </c>
    </row>
    <row r="664" spans="1:12">
      <c r="A664" t="s">
        <v>1275</v>
      </c>
      <c r="B664" s="5">
        <v>46034</v>
      </c>
      <c r="C664" t="s">
        <v>184</v>
      </c>
      <c r="D664">
        <v>2</v>
      </c>
      <c r="E664" s="3">
        <v>31.55</v>
      </c>
      <c r="F664" s="4">
        <v>0.05</v>
      </c>
      <c r="G664" s="3">
        <v>4.99</v>
      </c>
      <c r="H664" t="s">
        <v>216</v>
      </c>
      <c r="I664" t="s">
        <v>54</v>
      </c>
      <c r="J664" t="s">
        <v>208</v>
      </c>
      <c r="K664" t="s">
        <v>209</v>
      </c>
      <c r="L664" t="s">
        <v>565</v>
      </c>
    </row>
    <row r="665" spans="1:12">
      <c r="A665" t="s">
        <v>1276</v>
      </c>
      <c r="B665" s="5">
        <v>46034</v>
      </c>
      <c r="C665" t="s">
        <v>166</v>
      </c>
      <c r="D665">
        <v>3</v>
      </c>
      <c r="E665" s="3">
        <v>39.19</v>
      </c>
      <c r="F665" s="4">
        <v>0.15</v>
      </c>
      <c r="G665" s="3">
        <v>0</v>
      </c>
      <c r="H665" t="s">
        <v>207</v>
      </c>
      <c r="I665" t="s">
        <v>37</v>
      </c>
      <c r="J665" t="s">
        <v>208</v>
      </c>
      <c r="K665" t="s">
        <v>209</v>
      </c>
      <c r="L665" t="s">
        <v>1277</v>
      </c>
    </row>
    <row r="666" spans="1:12">
      <c r="A666" t="s">
        <v>1278</v>
      </c>
      <c r="B666" s="5">
        <v>46034</v>
      </c>
      <c r="C666" t="s">
        <v>79</v>
      </c>
      <c r="D666">
        <v>1</v>
      </c>
      <c r="E666" s="3">
        <v>12.76</v>
      </c>
      <c r="F666" s="4">
        <v>0.05</v>
      </c>
      <c r="G666" s="3">
        <v>4.99</v>
      </c>
      <c r="H666" t="s">
        <v>216</v>
      </c>
      <c r="I666" t="s">
        <v>54</v>
      </c>
      <c r="J666" t="s">
        <v>208</v>
      </c>
      <c r="K666" t="s">
        <v>209</v>
      </c>
      <c r="L666" t="s">
        <v>979</v>
      </c>
    </row>
    <row r="667" spans="1:12">
      <c r="A667" t="s">
        <v>1279</v>
      </c>
      <c r="B667" s="5">
        <v>46034</v>
      </c>
      <c r="C667" t="s">
        <v>92</v>
      </c>
      <c r="D667">
        <v>1</v>
      </c>
      <c r="E667" s="3">
        <v>46.87</v>
      </c>
      <c r="F667" s="4">
        <v>0.1</v>
      </c>
      <c r="G667" s="3">
        <v>0</v>
      </c>
      <c r="H667" t="s">
        <v>216</v>
      </c>
      <c r="I667" t="s">
        <v>37</v>
      </c>
      <c r="J667" t="s">
        <v>208</v>
      </c>
      <c r="K667" t="s">
        <v>209</v>
      </c>
      <c r="L667" t="s">
        <v>750</v>
      </c>
    </row>
    <row r="668" spans="1:12">
      <c r="A668" t="s">
        <v>1280</v>
      </c>
      <c r="B668" s="5">
        <v>46034</v>
      </c>
      <c r="C668" t="s">
        <v>100</v>
      </c>
      <c r="D668">
        <v>2</v>
      </c>
      <c r="E668" s="3">
        <v>47.38</v>
      </c>
      <c r="F668" s="4">
        <v>0.1</v>
      </c>
      <c r="G668" s="3">
        <v>0</v>
      </c>
      <c r="H668" t="s">
        <v>212</v>
      </c>
      <c r="I668" t="s">
        <v>18</v>
      </c>
      <c r="J668" t="s">
        <v>217</v>
      </c>
      <c r="K668" t="s">
        <v>209</v>
      </c>
      <c r="L668" t="s">
        <v>1281</v>
      </c>
    </row>
    <row r="669" spans="1:12">
      <c r="A669" t="s">
        <v>1282</v>
      </c>
      <c r="B669" s="5">
        <v>46035</v>
      </c>
      <c r="C669" t="s">
        <v>89</v>
      </c>
      <c r="D669">
        <v>1</v>
      </c>
      <c r="E669" s="3">
        <v>81.14</v>
      </c>
      <c r="F669" s="4">
        <v>0</v>
      </c>
      <c r="G669" s="3">
        <v>4.99</v>
      </c>
      <c r="H669" t="s">
        <v>212</v>
      </c>
      <c r="I669" t="s">
        <v>12</v>
      </c>
      <c r="J669" t="s">
        <v>208</v>
      </c>
      <c r="K669" t="s">
        <v>209</v>
      </c>
      <c r="L669" t="s">
        <v>1283</v>
      </c>
    </row>
    <row r="670" spans="1:12">
      <c r="A670" t="s">
        <v>1284</v>
      </c>
      <c r="B670" s="5">
        <v>46035</v>
      </c>
      <c r="C670" t="s">
        <v>138</v>
      </c>
      <c r="D670">
        <v>3</v>
      </c>
      <c r="E670" s="3">
        <v>56</v>
      </c>
      <c r="F670" s="4">
        <v>0.05</v>
      </c>
      <c r="G670" s="3">
        <v>9.99</v>
      </c>
      <c r="H670" t="s">
        <v>207</v>
      </c>
      <c r="I670" t="s">
        <v>37</v>
      </c>
      <c r="J670" t="s">
        <v>213</v>
      </c>
      <c r="K670" t="s">
        <v>209</v>
      </c>
      <c r="L670" t="s">
        <v>1111</v>
      </c>
    </row>
    <row r="671" spans="1:12">
      <c r="A671" t="s">
        <v>1285</v>
      </c>
      <c r="B671" s="5">
        <v>46035</v>
      </c>
      <c r="C671" t="s">
        <v>166</v>
      </c>
      <c r="D671">
        <v>4</v>
      </c>
      <c r="E671" s="3">
        <v>39.19</v>
      </c>
      <c r="F671" s="4">
        <v>0</v>
      </c>
      <c r="G671" s="3">
        <v>0</v>
      </c>
      <c r="H671" t="s">
        <v>207</v>
      </c>
      <c r="I671" t="s">
        <v>37</v>
      </c>
      <c r="J671" t="s">
        <v>217</v>
      </c>
      <c r="K671" t="s">
        <v>209</v>
      </c>
      <c r="L671" t="s">
        <v>333</v>
      </c>
    </row>
    <row r="672" spans="1:12">
      <c r="A672" t="s">
        <v>1286</v>
      </c>
      <c r="B672" s="5">
        <v>46035</v>
      </c>
      <c r="C672" t="s">
        <v>180</v>
      </c>
      <c r="D672">
        <v>1</v>
      </c>
      <c r="E672" s="3">
        <v>60.42</v>
      </c>
      <c r="F672" s="4">
        <v>0.15</v>
      </c>
      <c r="G672" s="3">
        <v>4.99</v>
      </c>
      <c r="H672" t="s">
        <v>212</v>
      </c>
      <c r="I672" t="s">
        <v>18</v>
      </c>
      <c r="J672" t="s">
        <v>217</v>
      </c>
      <c r="K672" t="s">
        <v>209</v>
      </c>
      <c r="L672" t="s">
        <v>1287</v>
      </c>
    </row>
    <row r="673" spans="1:12">
      <c r="A673" t="s">
        <v>1288</v>
      </c>
      <c r="B673" s="5">
        <v>46035</v>
      </c>
      <c r="C673" t="s">
        <v>164</v>
      </c>
      <c r="D673">
        <v>1</v>
      </c>
      <c r="E673" s="3">
        <v>93.35</v>
      </c>
      <c r="F673" s="4">
        <v>0.2</v>
      </c>
      <c r="G673" s="3">
        <v>6.99</v>
      </c>
      <c r="H673" t="s">
        <v>212</v>
      </c>
      <c r="I673" t="s">
        <v>54</v>
      </c>
      <c r="J673" t="s">
        <v>217</v>
      </c>
      <c r="K673" t="s">
        <v>209</v>
      </c>
      <c r="L673" t="s">
        <v>1289</v>
      </c>
    </row>
    <row r="674" spans="1:12">
      <c r="A674" t="s">
        <v>1290</v>
      </c>
      <c r="B674" s="5">
        <v>46035</v>
      </c>
      <c r="C674" t="s">
        <v>108</v>
      </c>
      <c r="D674">
        <v>1</v>
      </c>
      <c r="E674" s="3">
        <v>23.94</v>
      </c>
      <c r="F674" s="4">
        <v>0</v>
      </c>
      <c r="G674" s="3">
        <v>0</v>
      </c>
      <c r="H674" t="s">
        <v>212</v>
      </c>
      <c r="I674" t="s">
        <v>37</v>
      </c>
      <c r="J674" t="s">
        <v>208</v>
      </c>
      <c r="K674" t="s">
        <v>209</v>
      </c>
      <c r="L674" t="s">
        <v>509</v>
      </c>
    </row>
    <row r="675" spans="1:12">
      <c r="A675" t="s">
        <v>1291</v>
      </c>
      <c r="B675" s="5">
        <v>46035</v>
      </c>
      <c r="C675" t="s">
        <v>96</v>
      </c>
      <c r="D675">
        <v>2</v>
      </c>
      <c r="E675" s="3">
        <v>26.72</v>
      </c>
      <c r="F675" s="4">
        <v>0</v>
      </c>
      <c r="G675" s="3">
        <v>0</v>
      </c>
      <c r="H675" t="s">
        <v>216</v>
      </c>
      <c r="I675" t="s">
        <v>12</v>
      </c>
      <c r="J675" t="s">
        <v>217</v>
      </c>
      <c r="K675" t="s">
        <v>209</v>
      </c>
      <c r="L675" t="s">
        <v>1019</v>
      </c>
    </row>
    <row r="676" spans="1:12">
      <c r="A676" t="s">
        <v>1292</v>
      </c>
      <c r="B676" s="5">
        <v>46035</v>
      </c>
      <c r="C676" t="s">
        <v>122</v>
      </c>
      <c r="D676">
        <v>4</v>
      </c>
      <c r="E676" s="3">
        <v>29.71</v>
      </c>
      <c r="F676" s="4">
        <v>0.15</v>
      </c>
      <c r="G676" s="3">
        <v>6.99</v>
      </c>
      <c r="H676" t="s">
        <v>212</v>
      </c>
      <c r="I676" t="s">
        <v>37</v>
      </c>
      <c r="J676" t="s">
        <v>217</v>
      </c>
      <c r="K676" t="s">
        <v>209</v>
      </c>
      <c r="L676" t="s">
        <v>519</v>
      </c>
    </row>
    <row r="677" spans="1:12">
      <c r="A677" t="s">
        <v>1293</v>
      </c>
      <c r="B677" s="5">
        <v>46036</v>
      </c>
      <c r="C677" t="s">
        <v>73</v>
      </c>
      <c r="D677">
        <v>1</v>
      </c>
      <c r="E677" s="3">
        <v>23.84</v>
      </c>
      <c r="F677" s="4">
        <v>0</v>
      </c>
      <c r="G677" s="3">
        <v>9.99</v>
      </c>
      <c r="H677" t="s">
        <v>216</v>
      </c>
      <c r="I677" t="s">
        <v>37</v>
      </c>
      <c r="J677" t="s">
        <v>217</v>
      </c>
      <c r="K677" t="s">
        <v>209</v>
      </c>
      <c r="L677" t="s">
        <v>503</v>
      </c>
    </row>
    <row r="678" spans="1:12">
      <c r="A678" t="s">
        <v>1294</v>
      </c>
      <c r="B678" s="5">
        <v>46036</v>
      </c>
      <c r="C678" t="s">
        <v>112</v>
      </c>
      <c r="D678">
        <v>1</v>
      </c>
      <c r="E678" s="3">
        <v>48.12</v>
      </c>
      <c r="F678" s="4">
        <v>0</v>
      </c>
      <c r="G678" s="3">
        <v>0</v>
      </c>
      <c r="H678" t="s">
        <v>216</v>
      </c>
      <c r="I678" t="s">
        <v>224</v>
      </c>
      <c r="J678" t="s">
        <v>217</v>
      </c>
      <c r="K678" t="s">
        <v>209</v>
      </c>
      <c r="L678" t="s">
        <v>1295</v>
      </c>
    </row>
    <row r="679" spans="1:12">
      <c r="A679" t="s">
        <v>1296</v>
      </c>
      <c r="B679" s="5">
        <v>46036</v>
      </c>
      <c r="C679" t="s">
        <v>132</v>
      </c>
      <c r="D679">
        <v>1</v>
      </c>
      <c r="E679" s="3">
        <v>72.08</v>
      </c>
      <c r="F679" s="4">
        <v>0</v>
      </c>
      <c r="G679" s="3">
        <v>9.99</v>
      </c>
      <c r="H679" t="s">
        <v>207</v>
      </c>
      <c r="I679" t="s">
        <v>54</v>
      </c>
      <c r="J679" t="s">
        <v>213</v>
      </c>
      <c r="K679" t="s">
        <v>209</v>
      </c>
      <c r="L679" t="s">
        <v>1297</v>
      </c>
    </row>
    <row r="680" spans="1:12">
      <c r="A680" t="s">
        <v>1298</v>
      </c>
      <c r="B680" s="5">
        <v>46036</v>
      </c>
      <c r="C680" t="s">
        <v>148</v>
      </c>
      <c r="D680">
        <v>2</v>
      </c>
      <c r="E680" s="3">
        <v>76.3</v>
      </c>
      <c r="F680" s="4">
        <v>0</v>
      </c>
      <c r="G680" s="3">
        <v>9.99</v>
      </c>
      <c r="H680" t="s">
        <v>207</v>
      </c>
      <c r="I680" t="s">
        <v>54</v>
      </c>
      <c r="J680" t="s">
        <v>217</v>
      </c>
      <c r="K680" t="s">
        <v>209</v>
      </c>
      <c r="L680" t="s">
        <v>388</v>
      </c>
    </row>
    <row r="681" spans="1:12">
      <c r="A681" t="s">
        <v>1299</v>
      </c>
      <c r="B681" s="5">
        <v>46037</v>
      </c>
      <c r="C681" t="s">
        <v>168</v>
      </c>
      <c r="D681">
        <v>2</v>
      </c>
      <c r="E681" s="3">
        <v>50.46</v>
      </c>
      <c r="F681" s="4">
        <v>0.15</v>
      </c>
      <c r="G681" s="3">
        <v>0</v>
      </c>
      <c r="H681" t="s">
        <v>212</v>
      </c>
      <c r="I681" t="s">
        <v>12</v>
      </c>
      <c r="J681" t="s">
        <v>208</v>
      </c>
      <c r="K681" t="s">
        <v>209</v>
      </c>
      <c r="L681" t="s">
        <v>1162</v>
      </c>
    </row>
    <row r="682" spans="1:12">
      <c r="A682" t="s">
        <v>1300</v>
      </c>
      <c r="B682" s="5">
        <v>46037</v>
      </c>
      <c r="C682" t="s">
        <v>180</v>
      </c>
      <c r="D682">
        <v>1</v>
      </c>
      <c r="E682" s="3">
        <v>60.42</v>
      </c>
      <c r="F682" s="4">
        <v>0</v>
      </c>
      <c r="G682" s="3">
        <v>0</v>
      </c>
      <c r="H682" t="s">
        <v>207</v>
      </c>
      <c r="I682" t="s">
        <v>18</v>
      </c>
      <c r="J682" t="s">
        <v>208</v>
      </c>
      <c r="K682" t="s">
        <v>209</v>
      </c>
      <c r="L682" t="s">
        <v>651</v>
      </c>
    </row>
    <row r="683" spans="1:12">
      <c r="A683" t="s">
        <v>1301</v>
      </c>
      <c r="B683" s="5">
        <v>46037</v>
      </c>
      <c r="C683" t="s">
        <v>178</v>
      </c>
      <c r="D683">
        <v>2</v>
      </c>
      <c r="E683" s="3">
        <v>77.760000000000005</v>
      </c>
      <c r="F683" s="4">
        <v>0</v>
      </c>
      <c r="G683" s="3">
        <v>4.99</v>
      </c>
      <c r="H683" t="s">
        <v>207</v>
      </c>
      <c r="I683" t="s">
        <v>12</v>
      </c>
      <c r="J683" t="s">
        <v>213</v>
      </c>
      <c r="K683" t="s">
        <v>209</v>
      </c>
      <c r="L683" t="s">
        <v>1094</v>
      </c>
    </row>
    <row r="684" spans="1:12">
      <c r="A684" t="s">
        <v>1302</v>
      </c>
      <c r="B684" s="5">
        <v>46037</v>
      </c>
      <c r="C684" t="s">
        <v>162</v>
      </c>
      <c r="D684">
        <v>6</v>
      </c>
      <c r="E684" s="3">
        <v>12.2</v>
      </c>
      <c r="F684" s="4">
        <v>0.2</v>
      </c>
      <c r="G684" s="3">
        <v>0</v>
      </c>
      <c r="H684" t="s">
        <v>207</v>
      </c>
      <c r="I684" t="s">
        <v>12</v>
      </c>
      <c r="J684" t="s">
        <v>208</v>
      </c>
      <c r="K684" t="s">
        <v>209</v>
      </c>
      <c r="L684" t="s">
        <v>1303</v>
      </c>
    </row>
    <row r="685" spans="1:12">
      <c r="A685" t="s">
        <v>1304</v>
      </c>
      <c r="B685" s="5">
        <v>46037</v>
      </c>
      <c r="C685" t="s">
        <v>81</v>
      </c>
      <c r="D685">
        <v>3</v>
      </c>
      <c r="E685" s="3">
        <v>30.29</v>
      </c>
      <c r="F685" s="4">
        <v>0.05</v>
      </c>
      <c r="G685" s="3">
        <v>4.99</v>
      </c>
      <c r="H685" t="s">
        <v>216</v>
      </c>
      <c r="I685" t="s">
        <v>224</v>
      </c>
      <c r="J685" t="s">
        <v>217</v>
      </c>
      <c r="K685" t="s">
        <v>209</v>
      </c>
      <c r="L685" t="s">
        <v>1305</v>
      </c>
    </row>
    <row r="686" spans="1:12">
      <c r="A686" t="s">
        <v>1306</v>
      </c>
      <c r="B686" s="5">
        <v>46037</v>
      </c>
      <c r="C686" t="s">
        <v>102</v>
      </c>
      <c r="D686">
        <v>1</v>
      </c>
      <c r="E686" s="3">
        <v>18.5</v>
      </c>
      <c r="F686" s="4">
        <v>0.05</v>
      </c>
      <c r="G686" s="3">
        <v>4.99</v>
      </c>
      <c r="H686" t="s">
        <v>207</v>
      </c>
      <c r="I686" t="s">
        <v>54</v>
      </c>
      <c r="J686" t="s">
        <v>213</v>
      </c>
      <c r="K686" t="s">
        <v>209</v>
      </c>
      <c r="L686" t="s">
        <v>1096</v>
      </c>
    </row>
    <row r="687" spans="1:12">
      <c r="A687" t="s">
        <v>1307</v>
      </c>
      <c r="B687" s="5">
        <v>46037</v>
      </c>
      <c r="C687" t="s">
        <v>89</v>
      </c>
      <c r="D687">
        <v>2</v>
      </c>
      <c r="E687" s="3">
        <v>81.14</v>
      </c>
      <c r="F687" s="4">
        <v>0.1</v>
      </c>
      <c r="G687" s="3">
        <v>0</v>
      </c>
      <c r="H687" t="s">
        <v>216</v>
      </c>
      <c r="I687" t="s">
        <v>54</v>
      </c>
      <c r="J687" t="s">
        <v>208</v>
      </c>
      <c r="K687" t="s">
        <v>209</v>
      </c>
      <c r="L687" t="s">
        <v>1250</v>
      </c>
    </row>
    <row r="688" spans="1:12">
      <c r="A688" t="s">
        <v>1308</v>
      </c>
      <c r="B688" s="5">
        <v>46037</v>
      </c>
      <c r="C688" t="s">
        <v>128</v>
      </c>
      <c r="D688">
        <v>1</v>
      </c>
      <c r="E688" s="3">
        <v>74.72</v>
      </c>
      <c r="F688" s="4">
        <v>0</v>
      </c>
      <c r="G688" s="3">
        <v>9.99</v>
      </c>
      <c r="H688" t="s">
        <v>216</v>
      </c>
      <c r="I688" t="s">
        <v>37</v>
      </c>
      <c r="J688" t="s">
        <v>213</v>
      </c>
      <c r="K688" t="s">
        <v>209</v>
      </c>
      <c r="L688" t="s">
        <v>1150</v>
      </c>
    </row>
    <row r="689" spans="1:12">
      <c r="A689" t="s">
        <v>1309</v>
      </c>
      <c r="B689" s="5">
        <v>46037</v>
      </c>
      <c r="C689" t="s">
        <v>174</v>
      </c>
      <c r="D689">
        <v>5</v>
      </c>
      <c r="E689" s="3">
        <v>72.45</v>
      </c>
      <c r="F689" s="4">
        <v>0.15</v>
      </c>
      <c r="G689" s="3">
        <v>9.99</v>
      </c>
      <c r="H689" t="s">
        <v>207</v>
      </c>
      <c r="I689" t="s">
        <v>224</v>
      </c>
      <c r="J689" t="s">
        <v>213</v>
      </c>
      <c r="K689" t="s">
        <v>209</v>
      </c>
      <c r="L689" t="s">
        <v>1281</v>
      </c>
    </row>
    <row r="690" spans="1:12">
      <c r="A690" t="s">
        <v>1310</v>
      </c>
      <c r="B690" s="5">
        <v>46038</v>
      </c>
      <c r="C690" t="s">
        <v>96</v>
      </c>
      <c r="D690">
        <v>1</v>
      </c>
      <c r="E690" s="3">
        <v>26.72</v>
      </c>
      <c r="F690" s="4">
        <v>0</v>
      </c>
      <c r="G690" s="3">
        <v>4.99</v>
      </c>
      <c r="H690" t="s">
        <v>207</v>
      </c>
      <c r="I690" t="s">
        <v>37</v>
      </c>
      <c r="J690" t="s">
        <v>213</v>
      </c>
      <c r="K690" t="s">
        <v>209</v>
      </c>
      <c r="L690" t="s">
        <v>721</v>
      </c>
    </row>
    <row r="691" spans="1:12">
      <c r="A691" t="s">
        <v>1311</v>
      </c>
      <c r="B691" s="5">
        <v>46038</v>
      </c>
      <c r="C691" t="s">
        <v>150</v>
      </c>
      <c r="D691">
        <v>1</v>
      </c>
      <c r="E691" s="3">
        <v>50.17</v>
      </c>
      <c r="F691" s="4">
        <v>0</v>
      </c>
      <c r="G691" s="3">
        <v>0</v>
      </c>
      <c r="H691" t="s">
        <v>216</v>
      </c>
      <c r="I691" t="s">
        <v>54</v>
      </c>
      <c r="J691" t="s">
        <v>208</v>
      </c>
      <c r="K691" t="s">
        <v>209</v>
      </c>
      <c r="L691" t="s">
        <v>972</v>
      </c>
    </row>
    <row r="692" spans="1:12">
      <c r="A692" t="s">
        <v>1312</v>
      </c>
      <c r="B692" s="5">
        <v>46038</v>
      </c>
      <c r="C692" t="s">
        <v>164</v>
      </c>
      <c r="D692">
        <v>2</v>
      </c>
      <c r="E692" s="3">
        <v>93.35</v>
      </c>
      <c r="F692" s="4">
        <v>0.05</v>
      </c>
      <c r="G692" s="3">
        <v>6.99</v>
      </c>
      <c r="H692" t="s">
        <v>212</v>
      </c>
      <c r="I692" t="s">
        <v>18</v>
      </c>
      <c r="J692" t="s">
        <v>213</v>
      </c>
      <c r="K692" t="s">
        <v>281</v>
      </c>
      <c r="L692" t="s">
        <v>535</v>
      </c>
    </row>
    <row r="693" spans="1:12">
      <c r="A693" t="s">
        <v>1313</v>
      </c>
      <c r="B693" s="5">
        <v>46038</v>
      </c>
      <c r="C693" t="s">
        <v>85</v>
      </c>
      <c r="D693">
        <v>1</v>
      </c>
      <c r="E693" s="3">
        <v>20.7</v>
      </c>
      <c r="F693" s="4">
        <v>0.15</v>
      </c>
      <c r="G693" s="3">
        <v>0</v>
      </c>
      <c r="H693" t="s">
        <v>207</v>
      </c>
      <c r="I693" t="s">
        <v>224</v>
      </c>
      <c r="J693" t="s">
        <v>213</v>
      </c>
      <c r="K693" t="s">
        <v>209</v>
      </c>
      <c r="L693" t="s">
        <v>277</v>
      </c>
    </row>
    <row r="694" spans="1:12">
      <c r="A694" t="s">
        <v>1314</v>
      </c>
      <c r="B694" s="5">
        <v>46038</v>
      </c>
      <c r="C694" t="s">
        <v>176</v>
      </c>
      <c r="D694">
        <v>1</v>
      </c>
      <c r="E694" s="3">
        <v>11.86</v>
      </c>
      <c r="F694" s="4">
        <v>0</v>
      </c>
      <c r="G694" s="3">
        <v>0</v>
      </c>
      <c r="H694" t="s">
        <v>216</v>
      </c>
      <c r="I694" t="s">
        <v>37</v>
      </c>
      <c r="J694" t="s">
        <v>217</v>
      </c>
      <c r="K694" t="s">
        <v>209</v>
      </c>
      <c r="L694" t="s">
        <v>673</v>
      </c>
    </row>
    <row r="695" spans="1:12">
      <c r="A695" t="s">
        <v>1315</v>
      </c>
      <c r="B695" s="5">
        <v>46038</v>
      </c>
      <c r="C695" t="s">
        <v>83</v>
      </c>
      <c r="D695">
        <v>3</v>
      </c>
      <c r="E695" s="3">
        <v>79.31</v>
      </c>
      <c r="F695" s="4">
        <v>0.05</v>
      </c>
      <c r="G695" s="3">
        <v>9.99</v>
      </c>
      <c r="H695" t="s">
        <v>212</v>
      </c>
      <c r="I695" t="s">
        <v>12</v>
      </c>
      <c r="J695" t="s">
        <v>208</v>
      </c>
      <c r="K695" t="s">
        <v>209</v>
      </c>
      <c r="L695" t="s">
        <v>1316</v>
      </c>
    </row>
    <row r="696" spans="1:12">
      <c r="A696" t="s">
        <v>1317</v>
      </c>
      <c r="B696" s="5">
        <v>46038</v>
      </c>
      <c r="C696" t="s">
        <v>138</v>
      </c>
      <c r="D696">
        <v>2</v>
      </c>
      <c r="E696" s="3">
        <v>56</v>
      </c>
      <c r="F696" s="4">
        <v>0</v>
      </c>
      <c r="G696" s="3">
        <v>6.99</v>
      </c>
      <c r="H696" t="s">
        <v>212</v>
      </c>
      <c r="I696" t="s">
        <v>12</v>
      </c>
      <c r="J696" t="s">
        <v>208</v>
      </c>
      <c r="K696" t="s">
        <v>209</v>
      </c>
      <c r="L696" t="s">
        <v>889</v>
      </c>
    </row>
    <row r="697" spans="1:12">
      <c r="A697" t="s">
        <v>1318</v>
      </c>
      <c r="B697" s="5">
        <v>46038</v>
      </c>
      <c r="C697" t="s">
        <v>128</v>
      </c>
      <c r="D697">
        <v>1</v>
      </c>
      <c r="E697" s="3">
        <v>74.72</v>
      </c>
      <c r="F697" s="4">
        <v>0.1</v>
      </c>
      <c r="G697" s="3">
        <v>0</v>
      </c>
      <c r="H697" t="s">
        <v>216</v>
      </c>
      <c r="I697" t="s">
        <v>37</v>
      </c>
      <c r="J697" t="s">
        <v>217</v>
      </c>
      <c r="K697" t="s">
        <v>209</v>
      </c>
      <c r="L697" t="s">
        <v>488</v>
      </c>
    </row>
    <row r="698" spans="1:12">
      <c r="A698" t="s">
        <v>1319</v>
      </c>
      <c r="B698" s="5">
        <v>46038</v>
      </c>
      <c r="C698" t="s">
        <v>154</v>
      </c>
      <c r="D698">
        <v>2</v>
      </c>
      <c r="E698" s="3">
        <v>63.29</v>
      </c>
      <c r="F698" s="4">
        <v>0.05</v>
      </c>
      <c r="G698" s="3">
        <v>6.99</v>
      </c>
      <c r="H698" t="s">
        <v>207</v>
      </c>
      <c r="I698" t="s">
        <v>18</v>
      </c>
      <c r="J698" t="s">
        <v>213</v>
      </c>
      <c r="K698" t="s">
        <v>209</v>
      </c>
      <c r="L698" t="s">
        <v>748</v>
      </c>
    </row>
    <row r="699" spans="1:12">
      <c r="A699" t="s">
        <v>1320</v>
      </c>
      <c r="B699" s="5">
        <v>46038</v>
      </c>
      <c r="C699" t="s">
        <v>148</v>
      </c>
      <c r="D699">
        <v>4</v>
      </c>
      <c r="E699" s="3">
        <v>76.3</v>
      </c>
      <c r="F699" s="4">
        <v>0.05</v>
      </c>
      <c r="G699" s="3">
        <v>0</v>
      </c>
      <c r="H699" t="s">
        <v>216</v>
      </c>
      <c r="I699" t="s">
        <v>37</v>
      </c>
      <c r="J699" t="s">
        <v>208</v>
      </c>
      <c r="K699" t="s">
        <v>304</v>
      </c>
      <c r="L699" t="s">
        <v>331</v>
      </c>
    </row>
    <row r="700" spans="1:12">
      <c r="A700" t="s">
        <v>1321</v>
      </c>
      <c r="B700" s="5">
        <v>46039</v>
      </c>
      <c r="C700" t="s">
        <v>96</v>
      </c>
      <c r="D700">
        <v>1</v>
      </c>
      <c r="E700" s="3">
        <v>26.72</v>
      </c>
      <c r="F700" s="4">
        <v>0.05</v>
      </c>
      <c r="G700" s="3">
        <v>6.99</v>
      </c>
      <c r="H700" t="s">
        <v>216</v>
      </c>
      <c r="I700" t="s">
        <v>224</v>
      </c>
      <c r="J700" t="s">
        <v>213</v>
      </c>
      <c r="K700" t="s">
        <v>304</v>
      </c>
      <c r="L700" t="s">
        <v>517</v>
      </c>
    </row>
    <row r="701" spans="1:12">
      <c r="A701" t="s">
        <v>1322</v>
      </c>
      <c r="B701" s="5">
        <v>46039</v>
      </c>
      <c r="C701" t="s">
        <v>154</v>
      </c>
      <c r="D701">
        <v>1</v>
      </c>
      <c r="E701" s="3">
        <v>63.29</v>
      </c>
      <c r="F701" s="4">
        <v>0</v>
      </c>
      <c r="G701" s="3">
        <v>4.99</v>
      </c>
      <c r="H701" t="s">
        <v>216</v>
      </c>
      <c r="I701" t="s">
        <v>37</v>
      </c>
      <c r="J701" t="s">
        <v>217</v>
      </c>
      <c r="K701" t="s">
        <v>304</v>
      </c>
      <c r="L701" t="s">
        <v>784</v>
      </c>
    </row>
    <row r="702" spans="1:12">
      <c r="A702" t="s">
        <v>1323</v>
      </c>
      <c r="B702" s="5">
        <v>46039</v>
      </c>
      <c r="C702" t="s">
        <v>168</v>
      </c>
      <c r="D702">
        <v>1</v>
      </c>
      <c r="E702" s="3">
        <v>50.46</v>
      </c>
      <c r="F702" s="4">
        <v>0.1</v>
      </c>
      <c r="G702" s="3">
        <v>0</v>
      </c>
      <c r="H702" t="s">
        <v>216</v>
      </c>
      <c r="I702" t="s">
        <v>12</v>
      </c>
      <c r="J702" t="s">
        <v>213</v>
      </c>
      <c r="K702" t="s">
        <v>209</v>
      </c>
      <c r="L702" t="s">
        <v>1324</v>
      </c>
    </row>
    <row r="703" spans="1:12">
      <c r="A703" t="s">
        <v>1325</v>
      </c>
      <c r="B703" s="5">
        <v>46039</v>
      </c>
      <c r="C703" t="s">
        <v>156</v>
      </c>
      <c r="D703">
        <v>8</v>
      </c>
      <c r="E703" s="3">
        <v>24.86</v>
      </c>
      <c r="F703" s="4">
        <v>0</v>
      </c>
      <c r="G703" s="3">
        <v>9.99</v>
      </c>
      <c r="H703" t="s">
        <v>216</v>
      </c>
      <c r="I703" t="s">
        <v>224</v>
      </c>
      <c r="J703" t="s">
        <v>208</v>
      </c>
      <c r="K703" t="s">
        <v>209</v>
      </c>
      <c r="L703" t="s">
        <v>449</v>
      </c>
    </row>
    <row r="704" spans="1:12">
      <c r="A704" t="s">
        <v>1326</v>
      </c>
      <c r="B704" s="5">
        <v>46039</v>
      </c>
      <c r="C704" t="s">
        <v>81</v>
      </c>
      <c r="D704">
        <v>1</v>
      </c>
      <c r="E704" s="3">
        <v>30.29</v>
      </c>
      <c r="F704" s="4">
        <v>0.1</v>
      </c>
      <c r="G704" s="3">
        <v>0</v>
      </c>
      <c r="H704" t="s">
        <v>207</v>
      </c>
      <c r="I704" t="s">
        <v>37</v>
      </c>
      <c r="J704" t="s">
        <v>208</v>
      </c>
      <c r="K704" t="s">
        <v>209</v>
      </c>
      <c r="L704" t="s">
        <v>451</v>
      </c>
    </row>
    <row r="705" spans="1:12">
      <c r="A705" t="s">
        <v>1327</v>
      </c>
      <c r="B705" s="5">
        <v>46039</v>
      </c>
      <c r="C705" t="s">
        <v>174</v>
      </c>
      <c r="D705">
        <v>4</v>
      </c>
      <c r="E705" s="3">
        <v>72.45</v>
      </c>
      <c r="F705" s="4">
        <v>0.05</v>
      </c>
      <c r="G705" s="3">
        <v>0</v>
      </c>
      <c r="H705" t="s">
        <v>212</v>
      </c>
      <c r="I705" t="s">
        <v>224</v>
      </c>
      <c r="J705" t="s">
        <v>208</v>
      </c>
      <c r="K705" t="s">
        <v>209</v>
      </c>
      <c r="L705" t="s">
        <v>708</v>
      </c>
    </row>
    <row r="706" spans="1:12">
      <c r="A706" t="s">
        <v>1328</v>
      </c>
      <c r="B706" s="5">
        <v>46039</v>
      </c>
      <c r="C706" t="s">
        <v>102</v>
      </c>
      <c r="D706">
        <v>4</v>
      </c>
      <c r="E706" s="3">
        <v>18.5</v>
      </c>
      <c r="F706" s="4">
        <v>0</v>
      </c>
      <c r="G706" s="3">
        <v>9.99</v>
      </c>
      <c r="H706" t="s">
        <v>207</v>
      </c>
      <c r="I706" t="s">
        <v>12</v>
      </c>
      <c r="J706" t="s">
        <v>217</v>
      </c>
      <c r="K706" t="s">
        <v>209</v>
      </c>
      <c r="L706" t="s">
        <v>1329</v>
      </c>
    </row>
    <row r="707" spans="1:12">
      <c r="A707" t="s">
        <v>1330</v>
      </c>
      <c r="B707" s="5">
        <v>46039</v>
      </c>
      <c r="C707" t="s">
        <v>174</v>
      </c>
      <c r="D707">
        <v>1</v>
      </c>
      <c r="E707" s="3">
        <v>72.45</v>
      </c>
      <c r="F707" s="4">
        <v>0.05</v>
      </c>
      <c r="G707" s="3">
        <v>0</v>
      </c>
      <c r="H707" t="s">
        <v>216</v>
      </c>
      <c r="I707" t="s">
        <v>12</v>
      </c>
      <c r="J707" t="s">
        <v>217</v>
      </c>
      <c r="K707" t="s">
        <v>209</v>
      </c>
      <c r="L707" t="s">
        <v>1331</v>
      </c>
    </row>
    <row r="708" spans="1:12">
      <c r="A708" t="s">
        <v>1332</v>
      </c>
      <c r="B708" s="5">
        <v>46040</v>
      </c>
      <c r="C708" t="s">
        <v>89</v>
      </c>
      <c r="D708">
        <v>4</v>
      </c>
      <c r="E708" s="3">
        <v>81.14</v>
      </c>
      <c r="F708" s="4">
        <v>0.1</v>
      </c>
      <c r="G708" s="3">
        <v>0</v>
      </c>
      <c r="H708" t="s">
        <v>207</v>
      </c>
      <c r="I708" t="s">
        <v>224</v>
      </c>
      <c r="J708" t="s">
        <v>217</v>
      </c>
      <c r="K708" t="s">
        <v>209</v>
      </c>
      <c r="L708" t="s">
        <v>509</v>
      </c>
    </row>
    <row r="709" spans="1:12">
      <c r="A709" t="s">
        <v>1333</v>
      </c>
      <c r="B709" s="5">
        <v>46040</v>
      </c>
      <c r="C709" t="s">
        <v>118</v>
      </c>
      <c r="D709">
        <v>2</v>
      </c>
      <c r="E709" s="3">
        <v>41.81</v>
      </c>
      <c r="F709" s="4">
        <v>0.05</v>
      </c>
      <c r="G709" s="3">
        <v>0</v>
      </c>
      <c r="H709" t="s">
        <v>212</v>
      </c>
      <c r="I709" t="s">
        <v>12</v>
      </c>
      <c r="J709" t="s">
        <v>213</v>
      </c>
      <c r="K709" t="s">
        <v>209</v>
      </c>
      <c r="L709" t="s">
        <v>1239</v>
      </c>
    </row>
    <row r="710" spans="1:12">
      <c r="A710" t="s">
        <v>1334</v>
      </c>
      <c r="B710" s="5">
        <v>46040</v>
      </c>
      <c r="C710" t="s">
        <v>136</v>
      </c>
      <c r="D710">
        <v>2</v>
      </c>
      <c r="E710" s="3">
        <v>26.35</v>
      </c>
      <c r="F710" s="4">
        <v>0.1</v>
      </c>
      <c r="G710" s="3">
        <v>0</v>
      </c>
      <c r="H710" t="s">
        <v>207</v>
      </c>
      <c r="I710" t="s">
        <v>12</v>
      </c>
      <c r="J710" t="s">
        <v>208</v>
      </c>
      <c r="K710" t="s">
        <v>209</v>
      </c>
      <c r="L710" t="s">
        <v>1335</v>
      </c>
    </row>
    <row r="711" spans="1:12">
      <c r="A711" t="s">
        <v>1336</v>
      </c>
      <c r="B711" s="5">
        <v>46040</v>
      </c>
      <c r="C711" t="s">
        <v>112</v>
      </c>
      <c r="D711">
        <v>2</v>
      </c>
      <c r="E711" s="3">
        <v>48.12</v>
      </c>
      <c r="F711" s="4">
        <v>0</v>
      </c>
      <c r="G711" s="3">
        <v>6.99</v>
      </c>
      <c r="H711" t="s">
        <v>207</v>
      </c>
      <c r="I711" t="s">
        <v>224</v>
      </c>
      <c r="J711" t="s">
        <v>213</v>
      </c>
      <c r="K711" t="s">
        <v>209</v>
      </c>
      <c r="L711" t="s">
        <v>630</v>
      </c>
    </row>
    <row r="712" spans="1:12">
      <c r="A712" t="s">
        <v>1337</v>
      </c>
      <c r="B712" s="5">
        <v>46040</v>
      </c>
      <c r="C712" t="s">
        <v>114</v>
      </c>
      <c r="D712">
        <v>1</v>
      </c>
      <c r="E712" s="3">
        <v>87.66</v>
      </c>
      <c r="F712" s="4">
        <v>0</v>
      </c>
      <c r="G712" s="3">
        <v>0</v>
      </c>
      <c r="H712" t="s">
        <v>212</v>
      </c>
      <c r="I712" t="s">
        <v>18</v>
      </c>
      <c r="J712" t="s">
        <v>208</v>
      </c>
      <c r="K712" t="s">
        <v>209</v>
      </c>
      <c r="L712" t="s">
        <v>1338</v>
      </c>
    </row>
    <row r="713" spans="1:12">
      <c r="A713" t="s">
        <v>1339</v>
      </c>
      <c r="B713" s="5">
        <v>46040</v>
      </c>
      <c r="C713" t="s">
        <v>136</v>
      </c>
      <c r="D713">
        <v>5</v>
      </c>
      <c r="E713" s="3">
        <v>26.35</v>
      </c>
      <c r="F713" s="4">
        <v>0.05</v>
      </c>
      <c r="G713" s="3">
        <v>9.99</v>
      </c>
      <c r="H713" t="s">
        <v>216</v>
      </c>
      <c r="I713" t="s">
        <v>12</v>
      </c>
      <c r="J713" t="s">
        <v>217</v>
      </c>
      <c r="K713" t="s">
        <v>209</v>
      </c>
      <c r="L713" t="s">
        <v>381</v>
      </c>
    </row>
    <row r="714" spans="1:12">
      <c r="A714" t="s">
        <v>1340</v>
      </c>
      <c r="B714" s="5">
        <v>46040</v>
      </c>
      <c r="C714" t="s">
        <v>144</v>
      </c>
      <c r="D714">
        <v>1</v>
      </c>
      <c r="E714" s="3">
        <v>12.74</v>
      </c>
      <c r="F714" s="4">
        <v>0.05</v>
      </c>
      <c r="G714" s="3">
        <v>0</v>
      </c>
      <c r="H714" t="s">
        <v>216</v>
      </c>
      <c r="I714" t="s">
        <v>224</v>
      </c>
      <c r="J714" t="s">
        <v>208</v>
      </c>
      <c r="K714" t="s">
        <v>209</v>
      </c>
      <c r="L714" t="s">
        <v>1187</v>
      </c>
    </row>
    <row r="715" spans="1:12">
      <c r="A715" t="s">
        <v>1341</v>
      </c>
      <c r="B715" s="5">
        <v>46040</v>
      </c>
      <c r="C715" t="s">
        <v>66</v>
      </c>
      <c r="D715">
        <v>8</v>
      </c>
      <c r="E715" s="3">
        <v>31.13</v>
      </c>
      <c r="F715" s="4">
        <v>0.1</v>
      </c>
      <c r="G715" s="3">
        <v>6.99</v>
      </c>
      <c r="H715" t="s">
        <v>216</v>
      </c>
      <c r="I715" t="s">
        <v>12</v>
      </c>
      <c r="J715" t="s">
        <v>213</v>
      </c>
      <c r="K715" t="s">
        <v>209</v>
      </c>
      <c r="L715" t="s">
        <v>1342</v>
      </c>
    </row>
    <row r="716" spans="1:12">
      <c r="A716" t="s">
        <v>1343</v>
      </c>
      <c r="B716" s="5">
        <v>46040</v>
      </c>
      <c r="C716" t="s">
        <v>94</v>
      </c>
      <c r="D716">
        <v>1</v>
      </c>
      <c r="E716" s="3">
        <v>74.41</v>
      </c>
      <c r="F716" s="4">
        <v>0</v>
      </c>
      <c r="G716" s="3">
        <v>0</v>
      </c>
      <c r="H716" t="s">
        <v>212</v>
      </c>
      <c r="I716" t="s">
        <v>12</v>
      </c>
      <c r="J716" t="s">
        <v>217</v>
      </c>
      <c r="K716" t="s">
        <v>209</v>
      </c>
      <c r="L716" t="s">
        <v>626</v>
      </c>
    </row>
    <row r="717" spans="1:12">
      <c r="A717" t="s">
        <v>1344</v>
      </c>
      <c r="B717" s="5">
        <v>46040</v>
      </c>
      <c r="C717" t="s">
        <v>168</v>
      </c>
      <c r="D717">
        <v>1</v>
      </c>
      <c r="E717" s="3">
        <v>50.46</v>
      </c>
      <c r="F717" s="4">
        <v>0</v>
      </c>
      <c r="G717" s="3">
        <v>6.99</v>
      </c>
      <c r="H717" t="s">
        <v>207</v>
      </c>
      <c r="I717" t="s">
        <v>18</v>
      </c>
      <c r="J717" t="s">
        <v>217</v>
      </c>
      <c r="K717" t="s">
        <v>209</v>
      </c>
      <c r="L717" t="s">
        <v>1345</v>
      </c>
    </row>
    <row r="718" spans="1:12">
      <c r="A718" t="s">
        <v>1346</v>
      </c>
      <c r="B718" s="5">
        <v>46041</v>
      </c>
      <c r="C718" t="s">
        <v>122</v>
      </c>
      <c r="D718">
        <v>1</v>
      </c>
      <c r="E718" s="3">
        <v>29.71</v>
      </c>
      <c r="F718" s="4">
        <v>0.05</v>
      </c>
      <c r="G718" s="3">
        <v>0</v>
      </c>
      <c r="H718" t="s">
        <v>216</v>
      </c>
      <c r="I718" t="s">
        <v>37</v>
      </c>
      <c r="J718" t="s">
        <v>208</v>
      </c>
      <c r="K718" t="s">
        <v>304</v>
      </c>
      <c r="L718" t="s">
        <v>455</v>
      </c>
    </row>
    <row r="719" spans="1:12">
      <c r="A719" t="s">
        <v>1347</v>
      </c>
      <c r="B719" s="5">
        <v>46041</v>
      </c>
      <c r="C719" t="s">
        <v>98</v>
      </c>
      <c r="D719">
        <v>2</v>
      </c>
      <c r="E719" s="3">
        <v>17.66</v>
      </c>
      <c r="F719" s="4">
        <v>0</v>
      </c>
      <c r="G719" s="3">
        <v>0</v>
      </c>
      <c r="H719" t="s">
        <v>212</v>
      </c>
      <c r="I719" t="s">
        <v>18</v>
      </c>
      <c r="J719" t="s">
        <v>217</v>
      </c>
      <c r="K719" t="s">
        <v>304</v>
      </c>
      <c r="L719" t="s">
        <v>742</v>
      </c>
    </row>
    <row r="720" spans="1:12">
      <c r="A720" t="s">
        <v>1348</v>
      </c>
      <c r="B720" s="5">
        <v>46041</v>
      </c>
      <c r="C720" t="s">
        <v>134</v>
      </c>
      <c r="D720">
        <v>1</v>
      </c>
      <c r="E720" s="3">
        <v>53.25</v>
      </c>
      <c r="F720" s="4">
        <v>0</v>
      </c>
      <c r="G720" s="3">
        <v>6.99</v>
      </c>
      <c r="H720" t="s">
        <v>212</v>
      </c>
      <c r="I720" t="s">
        <v>12</v>
      </c>
      <c r="J720" t="s">
        <v>208</v>
      </c>
      <c r="K720" t="s">
        <v>304</v>
      </c>
      <c r="L720" t="s">
        <v>698</v>
      </c>
    </row>
    <row r="721" spans="1:12">
      <c r="A721" t="s">
        <v>1349</v>
      </c>
      <c r="B721" s="5">
        <v>46041</v>
      </c>
      <c r="C721" t="s">
        <v>85</v>
      </c>
      <c r="D721">
        <v>2</v>
      </c>
      <c r="E721" s="3">
        <v>20.7</v>
      </c>
      <c r="F721" s="4">
        <v>0</v>
      </c>
      <c r="G721" s="3">
        <v>0</v>
      </c>
      <c r="H721" t="s">
        <v>216</v>
      </c>
      <c r="I721" t="s">
        <v>37</v>
      </c>
      <c r="J721" t="s">
        <v>208</v>
      </c>
      <c r="K721" t="s">
        <v>209</v>
      </c>
      <c r="L721" t="s">
        <v>1350</v>
      </c>
    </row>
    <row r="722" spans="1:12">
      <c r="A722" t="s">
        <v>1351</v>
      </c>
      <c r="B722" s="5">
        <v>46041</v>
      </c>
      <c r="C722" t="s">
        <v>180</v>
      </c>
      <c r="D722">
        <v>1</v>
      </c>
      <c r="E722" s="3">
        <v>60.42</v>
      </c>
      <c r="F722" s="4">
        <v>0</v>
      </c>
      <c r="G722" s="3">
        <v>4.99</v>
      </c>
      <c r="H722" t="s">
        <v>212</v>
      </c>
      <c r="I722" t="s">
        <v>224</v>
      </c>
      <c r="J722" t="s">
        <v>208</v>
      </c>
      <c r="K722" t="s">
        <v>209</v>
      </c>
      <c r="L722" t="s">
        <v>220</v>
      </c>
    </row>
    <row r="723" spans="1:12">
      <c r="A723" t="s">
        <v>1352</v>
      </c>
      <c r="B723" s="5">
        <v>46041</v>
      </c>
      <c r="C723" t="s">
        <v>85</v>
      </c>
      <c r="D723">
        <v>8</v>
      </c>
      <c r="E723" s="3">
        <v>20.7</v>
      </c>
      <c r="F723" s="4">
        <v>0</v>
      </c>
      <c r="G723" s="3">
        <v>6.99</v>
      </c>
      <c r="H723" t="s">
        <v>216</v>
      </c>
      <c r="I723" t="s">
        <v>224</v>
      </c>
      <c r="J723" t="s">
        <v>213</v>
      </c>
      <c r="K723" t="s">
        <v>209</v>
      </c>
      <c r="L723" t="s">
        <v>1353</v>
      </c>
    </row>
    <row r="724" spans="1:12">
      <c r="A724" t="s">
        <v>1354</v>
      </c>
      <c r="B724" s="5">
        <v>46041</v>
      </c>
      <c r="C724" t="s">
        <v>152</v>
      </c>
      <c r="D724">
        <v>2</v>
      </c>
      <c r="E724" s="3">
        <v>39.21</v>
      </c>
      <c r="F724" s="4">
        <v>0.15</v>
      </c>
      <c r="G724" s="3">
        <v>0</v>
      </c>
      <c r="H724" t="s">
        <v>207</v>
      </c>
      <c r="I724" t="s">
        <v>224</v>
      </c>
      <c r="J724" t="s">
        <v>217</v>
      </c>
      <c r="K724" t="s">
        <v>209</v>
      </c>
      <c r="L724" t="s">
        <v>1355</v>
      </c>
    </row>
    <row r="725" spans="1:12">
      <c r="A725" t="s">
        <v>1356</v>
      </c>
      <c r="B725" s="5">
        <v>46041</v>
      </c>
      <c r="C725" t="s">
        <v>152</v>
      </c>
      <c r="D725">
        <v>6</v>
      </c>
      <c r="E725" s="3">
        <v>39.21</v>
      </c>
      <c r="F725" s="4">
        <v>0.15</v>
      </c>
      <c r="G725" s="3">
        <v>0</v>
      </c>
      <c r="H725" t="s">
        <v>216</v>
      </c>
      <c r="I725" t="s">
        <v>12</v>
      </c>
      <c r="J725" t="s">
        <v>213</v>
      </c>
      <c r="K725" t="s">
        <v>209</v>
      </c>
      <c r="L725" t="s">
        <v>1357</v>
      </c>
    </row>
    <row r="726" spans="1:12">
      <c r="A726" t="s">
        <v>1358</v>
      </c>
      <c r="B726" s="5">
        <v>46041</v>
      </c>
      <c r="C726" t="s">
        <v>180</v>
      </c>
      <c r="D726">
        <v>2</v>
      </c>
      <c r="E726" s="3">
        <v>60.42</v>
      </c>
      <c r="F726" s="4">
        <v>0.05</v>
      </c>
      <c r="G726" s="3">
        <v>4.99</v>
      </c>
      <c r="H726" t="s">
        <v>216</v>
      </c>
      <c r="I726" t="s">
        <v>37</v>
      </c>
      <c r="J726" t="s">
        <v>213</v>
      </c>
      <c r="K726" t="s">
        <v>209</v>
      </c>
      <c r="L726" t="s">
        <v>247</v>
      </c>
    </row>
    <row r="727" spans="1:12">
      <c r="A727" t="s">
        <v>1359</v>
      </c>
      <c r="B727" s="5">
        <v>46042</v>
      </c>
      <c r="C727" t="s">
        <v>148</v>
      </c>
      <c r="D727">
        <v>4</v>
      </c>
      <c r="E727" s="3">
        <v>76.3</v>
      </c>
      <c r="F727" s="4">
        <v>0.05</v>
      </c>
      <c r="G727" s="3">
        <v>0</v>
      </c>
      <c r="H727" t="s">
        <v>216</v>
      </c>
      <c r="I727" t="s">
        <v>12</v>
      </c>
      <c r="J727" t="s">
        <v>208</v>
      </c>
      <c r="K727" t="s">
        <v>209</v>
      </c>
      <c r="L727" t="s">
        <v>222</v>
      </c>
    </row>
    <row r="728" spans="1:12">
      <c r="A728" t="s">
        <v>1360</v>
      </c>
      <c r="B728" s="5">
        <v>46042</v>
      </c>
      <c r="C728" t="s">
        <v>83</v>
      </c>
      <c r="D728">
        <v>1</v>
      </c>
      <c r="E728" s="3">
        <v>79.31</v>
      </c>
      <c r="F728" s="4">
        <v>0</v>
      </c>
      <c r="G728" s="3">
        <v>9.99</v>
      </c>
      <c r="H728" t="s">
        <v>216</v>
      </c>
      <c r="I728" t="s">
        <v>37</v>
      </c>
      <c r="J728" t="s">
        <v>213</v>
      </c>
      <c r="K728" t="s">
        <v>209</v>
      </c>
      <c r="L728" t="s">
        <v>686</v>
      </c>
    </row>
    <row r="729" spans="1:12">
      <c r="A729" t="s">
        <v>1361</v>
      </c>
      <c r="B729" s="5">
        <v>46042</v>
      </c>
      <c r="C729" t="s">
        <v>182</v>
      </c>
      <c r="D729">
        <v>4</v>
      </c>
      <c r="E729" s="3">
        <v>11.57</v>
      </c>
      <c r="F729" s="4">
        <v>0.15</v>
      </c>
      <c r="G729" s="3">
        <v>4.99</v>
      </c>
      <c r="H729" t="s">
        <v>216</v>
      </c>
      <c r="I729" t="s">
        <v>18</v>
      </c>
      <c r="J729" t="s">
        <v>208</v>
      </c>
      <c r="K729" t="s">
        <v>209</v>
      </c>
      <c r="L729" t="s">
        <v>1239</v>
      </c>
    </row>
    <row r="730" spans="1:12">
      <c r="A730" t="s">
        <v>1362</v>
      </c>
      <c r="B730" s="5">
        <v>46042</v>
      </c>
      <c r="C730" t="s">
        <v>174</v>
      </c>
      <c r="D730">
        <v>5</v>
      </c>
      <c r="E730" s="3">
        <v>72.45</v>
      </c>
      <c r="F730" s="4">
        <v>0</v>
      </c>
      <c r="G730" s="3">
        <v>0</v>
      </c>
      <c r="H730" t="s">
        <v>207</v>
      </c>
      <c r="I730" t="s">
        <v>12</v>
      </c>
      <c r="J730" t="s">
        <v>217</v>
      </c>
      <c r="K730" t="s">
        <v>209</v>
      </c>
      <c r="L730" t="s">
        <v>669</v>
      </c>
    </row>
    <row r="731" spans="1:12">
      <c r="A731" t="s">
        <v>1363</v>
      </c>
      <c r="B731" s="5">
        <v>46042</v>
      </c>
      <c r="C731" t="s">
        <v>150</v>
      </c>
      <c r="D731">
        <v>1</v>
      </c>
      <c r="E731" s="3">
        <v>50.17</v>
      </c>
      <c r="F731" s="4">
        <v>0.1</v>
      </c>
      <c r="G731" s="3">
        <v>4.99</v>
      </c>
      <c r="H731" t="s">
        <v>207</v>
      </c>
      <c r="I731" t="s">
        <v>18</v>
      </c>
      <c r="J731" t="s">
        <v>213</v>
      </c>
      <c r="K731" t="s">
        <v>209</v>
      </c>
      <c r="L731" t="s">
        <v>1164</v>
      </c>
    </row>
    <row r="732" spans="1:12">
      <c r="A732" t="s">
        <v>1364</v>
      </c>
      <c r="B732" s="5">
        <v>46042</v>
      </c>
      <c r="C732" t="s">
        <v>116</v>
      </c>
      <c r="D732">
        <v>2</v>
      </c>
      <c r="E732" s="3">
        <v>30.89</v>
      </c>
      <c r="F732" s="4">
        <v>0.15</v>
      </c>
      <c r="G732" s="3">
        <v>9.99</v>
      </c>
      <c r="H732" t="s">
        <v>207</v>
      </c>
      <c r="I732" t="s">
        <v>54</v>
      </c>
      <c r="J732" t="s">
        <v>213</v>
      </c>
      <c r="K732" t="s">
        <v>209</v>
      </c>
      <c r="L732" t="s">
        <v>876</v>
      </c>
    </row>
    <row r="733" spans="1:12">
      <c r="A733" t="s">
        <v>1365</v>
      </c>
      <c r="B733" s="5">
        <v>46042</v>
      </c>
      <c r="C733" t="s">
        <v>184</v>
      </c>
      <c r="D733">
        <v>2</v>
      </c>
      <c r="E733" s="3">
        <v>31.55</v>
      </c>
      <c r="F733" s="4">
        <v>0.05</v>
      </c>
      <c r="G733" s="3">
        <v>0</v>
      </c>
      <c r="H733" t="s">
        <v>212</v>
      </c>
      <c r="I733" t="s">
        <v>54</v>
      </c>
      <c r="J733" t="s">
        <v>208</v>
      </c>
      <c r="K733" t="s">
        <v>304</v>
      </c>
      <c r="L733" t="s">
        <v>786</v>
      </c>
    </row>
    <row r="734" spans="1:12">
      <c r="A734" t="s">
        <v>1366</v>
      </c>
      <c r="B734" s="5">
        <v>46043</v>
      </c>
      <c r="C734" t="s">
        <v>136</v>
      </c>
      <c r="D734">
        <v>2</v>
      </c>
      <c r="E734" s="3">
        <v>26.35</v>
      </c>
      <c r="F734" s="4">
        <v>0.1</v>
      </c>
      <c r="G734" s="3">
        <v>0</v>
      </c>
      <c r="H734" t="s">
        <v>216</v>
      </c>
      <c r="I734" t="s">
        <v>224</v>
      </c>
      <c r="J734" t="s">
        <v>213</v>
      </c>
      <c r="K734" t="s">
        <v>209</v>
      </c>
      <c r="L734" t="s">
        <v>852</v>
      </c>
    </row>
    <row r="735" spans="1:12">
      <c r="A735" t="s">
        <v>1367</v>
      </c>
      <c r="B735" s="5">
        <v>46043</v>
      </c>
      <c r="C735" t="s">
        <v>106</v>
      </c>
      <c r="D735">
        <v>1</v>
      </c>
      <c r="E735" s="3">
        <v>85.27</v>
      </c>
      <c r="F735" s="4">
        <v>0.15</v>
      </c>
      <c r="G735" s="3">
        <v>0</v>
      </c>
      <c r="H735" t="s">
        <v>207</v>
      </c>
      <c r="I735" t="s">
        <v>37</v>
      </c>
      <c r="J735" t="s">
        <v>217</v>
      </c>
      <c r="K735" t="s">
        <v>209</v>
      </c>
      <c r="L735" t="s">
        <v>1342</v>
      </c>
    </row>
    <row r="736" spans="1:12">
      <c r="A736" t="s">
        <v>1368</v>
      </c>
      <c r="B736" s="5">
        <v>46043</v>
      </c>
      <c r="C736" t="s">
        <v>81</v>
      </c>
      <c r="D736">
        <v>1</v>
      </c>
      <c r="E736" s="3">
        <v>30.29</v>
      </c>
      <c r="F736" s="4">
        <v>0.1</v>
      </c>
      <c r="G736" s="3">
        <v>6.99</v>
      </c>
      <c r="H736" t="s">
        <v>212</v>
      </c>
      <c r="I736" t="s">
        <v>224</v>
      </c>
      <c r="J736" t="s">
        <v>213</v>
      </c>
      <c r="K736" t="s">
        <v>209</v>
      </c>
      <c r="L736" t="s">
        <v>575</v>
      </c>
    </row>
    <row r="737" spans="1:12">
      <c r="A737" t="s">
        <v>1369</v>
      </c>
      <c r="B737" s="5">
        <v>46043</v>
      </c>
      <c r="C737" t="s">
        <v>172</v>
      </c>
      <c r="D737">
        <v>4</v>
      </c>
      <c r="E737" s="3">
        <v>80.63</v>
      </c>
      <c r="F737" s="4">
        <v>0</v>
      </c>
      <c r="G737" s="3">
        <v>6.99</v>
      </c>
      <c r="H737" t="s">
        <v>207</v>
      </c>
      <c r="I737" t="s">
        <v>12</v>
      </c>
      <c r="J737" t="s">
        <v>217</v>
      </c>
      <c r="K737" t="s">
        <v>209</v>
      </c>
      <c r="L737" t="s">
        <v>346</v>
      </c>
    </row>
    <row r="738" spans="1:12">
      <c r="A738" t="s">
        <v>1370</v>
      </c>
      <c r="B738" s="5">
        <v>46043</v>
      </c>
      <c r="C738" t="s">
        <v>126</v>
      </c>
      <c r="D738">
        <v>1</v>
      </c>
      <c r="E738" s="3">
        <v>44.98</v>
      </c>
      <c r="F738" s="4">
        <v>0</v>
      </c>
      <c r="G738" s="3">
        <v>0</v>
      </c>
      <c r="H738" t="s">
        <v>216</v>
      </c>
      <c r="I738" t="s">
        <v>18</v>
      </c>
      <c r="J738" t="s">
        <v>213</v>
      </c>
      <c r="K738" t="s">
        <v>281</v>
      </c>
      <c r="L738" t="s">
        <v>1371</v>
      </c>
    </row>
    <row r="739" spans="1:12">
      <c r="A739" t="s">
        <v>1372</v>
      </c>
      <c r="B739" s="5">
        <v>46043</v>
      </c>
      <c r="C739" t="s">
        <v>158</v>
      </c>
      <c r="D739">
        <v>1</v>
      </c>
      <c r="E739" s="3">
        <v>44.59</v>
      </c>
      <c r="F739" s="4">
        <v>0</v>
      </c>
      <c r="G739" s="3">
        <v>4.99</v>
      </c>
      <c r="H739" t="s">
        <v>216</v>
      </c>
      <c r="I739" t="s">
        <v>37</v>
      </c>
      <c r="J739" t="s">
        <v>213</v>
      </c>
      <c r="K739" t="s">
        <v>209</v>
      </c>
      <c r="L739" t="s">
        <v>220</v>
      </c>
    </row>
    <row r="740" spans="1:12">
      <c r="A740" t="s">
        <v>1373</v>
      </c>
      <c r="B740" s="5">
        <v>46044</v>
      </c>
      <c r="C740" t="s">
        <v>162</v>
      </c>
      <c r="D740">
        <v>2</v>
      </c>
      <c r="E740" s="3">
        <v>12.2</v>
      </c>
      <c r="F740" s="4">
        <v>0</v>
      </c>
      <c r="G740" s="3">
        <v>9.99</v>
      </c>
      <c r="H740" t="s">
        <v>212</v>
      </c>
      <c r="I740" t="s">
        <v>18</v>
      </c>
      <c r="J740" t="s">
        <v>217</v>
      </c>
      <c r="K740" t="s">
        <v>209</v>
      </c>
      <c r="L740" t="s">
        <v>1374</v>
      </c>
    </row>
    <row r="741" spans="1:12">
      <c r="A741" t="s">
        <v>1375</v>
      </c>
      <c r="B741" s="5">
        <v>46044</v>
      </c>
      <c r="C741" t="s">
        <v>75</v>
      </c>
      <c r="D741">
        <v>2</v>
      </c>
      <c r="E741" s="3">
        <v>55.2</v>
      </c>
      <c r="F741" s="4">
        <v>0.1</v>
      </c>
      <c r="G741" s="3">
        <v>0</v>
      </c>
      <c r="H741" t="s">
        <v>212</v>
      </c>
      <c r="I741" t="s">
        <v>224</v>
      </c>
      <c r="J741" t="s">
        <v>213</v>
      </c>
      <c r="K741" t="s">
        <v>209</v>
      </c>
      <c r="L741" t="s">
        <v>895</v>
      </c>
    </row>
    <row r="742" spans="1:12">
      <c r="A742" t="s">
        <v>1376</v>
      </c>
      <c r="B742" s="5">
        <v>46044</v>
      </c>
      <c r="C742" t="s">
        <v>168</v>
      </c>
      <c r="D742">
        <v>2</v>
      </c>
      <c r="E742" s="3">
        <v>50.46</v>
      </c>
      <c r="F742" s="4">
        <v>0</v>
      </c>
      <c r="G742" s="3">
        <v>0</v>
      </c>
      <c r="H742" t="s">
        <v>212</v>
      </c>
      <c r="I742" t="s">
        <v>18</v>
      </c>
      <c r="J742" t="s">
        <v>208</v>
      </c>
      <c r="K742" t="s">
        <v>209</v>
      </c>
      <c r="L742" t="s">
        <v>348</v>
      </c>
    </row>
    <row r="743" spans="1:12">
      <c r="A743" t="s">
        <v>1377</v>
      </c>
      <c r="B743" s="5">
        <v>46044</v>
      </c>
      <c r="C743" t="s">
        <v>148</v>
      </c>
      <c r="D743">
        <v>5</v>
      </c>
      <c r="E743" s="3">
        <v>76.3</v>
      </c>
      <c r="F743" s="4">
        <v>0.1</v>
      </c>
      <c r="G743" s="3">
        <v>4.99</v>
      </c>
      <c r="H743" t="s">
        <v>216</v>
      </c>
      <c r="I743" t="s">
        <v>54</v>
      </c>
      <c r="J743" t="s">
        <v>217</v>
      </c>
      <c r="K743" t="s">
        <v>209</v>
      </c>
      <c r="L743" t="s">
        <v>649</v>
      </c>
    </row>
    <row r="744" spans="1:12">
      <c r="A744" t="s">
        <v>1378</v>
      </c>
      <c r="B744" s="5">
        <v>46044</v>
      </c>
      <c r="C744" t="s">
        <v>184</v>
      </c>
      <c r="D744">
        <v>3</v>
      </c>
      <c r="E744" s="3">
        <v>31.55</v>
      </c>
      <c r="F744" s="4">
        <v>0</v>
      </c>
      <c r="G744" s="3">
        <v>4.99</v>
      </c>
      <c r="H744" t="s">
        <v>216</v>
      </c>
      <c r="I744" t="s">
        <v>224</v>
      </c>
      <c r="J744" t="s">
        <v>208</v>
      </c>
      <c r="K744" t="s">
        <v>209</v>
      </c>
      <c r="L744" t="s">
        <v>1379</v>
      </c>
    </row>
    <row r="745" spans="1:12">
      <c r="A745" t="s">
        <v>1380</v>
      </c>
      <c r="B745" s="5">
        <v>46044</v>
      </c>
      <c r="C745" t="s">
        <v>140</v>
      </c>
      <c r="D745">
        <v>2</v>
      </c>
      <c r="E745" s="3">
        <v>25.18</v>
      </c>
      <c r="F745" s="4">
        <v>0.05</v>
      </c>
      <c r="G745" s="3">
        <v>4.99</v>
      </c>
      <c r="H745" t="s">
        <v>212</v>
      </c>
      <c r="I745" t="s">
        <v>224</v>
      </c>
      <c r="J745" t="s">
        <v>208</v>
      </c>
      <c r="K745" t="s">
        <v>209</v>
      </c>
      <c r="L745" t="s">
        <v>860</v>
      </c>
    </row>
    <row r="746" spans="1:12">
      <c r="A746" t="s">
        <v>1381</v>
      </c>
      <c r="B746" s="5">
        <v>46044</v>
      </c>
      <c r="C746" t="s">
        <v>162</v>
      </c>
      <c r="D746">
        <v>3</v>
      </c>
      <c r="E746" s="3">
        <v>12.2</v>
      </c>
      <c r="F746" s="4">
        <v>0</v>
      </c>
      <c r="G746" s="3">
        <v>9.99</v>
      </c>
      <c r="H746" t="s">
        <v>216</v>
      </c>
      <c r="I746" t="s">
        <v>37</v>
      </c>
      <c r="J746" t="s">
        <v>217</v>
      </c>
      <c r="K746" t="s">
        <v>209</v>
      </c>
      <c r="L746" t="s">
        <v>1382</v>
      </c>
    </row>
    <row r="747" spans="1:12">
      <c r="A747" t="s">
        <v>1383</v>
      </c>
      <c r="B747" s="5">
        <v>46045</v>
      </c>
      <c r="C747" t="s">
        <v>178</v>
      </c>
      <c r="D747">
        <v>2</v>
      </c>
      <c r="E747" s="3">
        <v>77.760000000000005</v>
      </c>
      <c r="F747" s="4">
        <v>0.15</v>
      </c>
      <c r="G747" s="3">
        <v>0</v>
      </c>
      <c r="H747" t="s">
        <v>212</v>
      </c>
      <c r="I747" t="s">
        <v>18</v>
      </c>
      <c r="J747" t="s">
        <v>208</v>
      </c>
      <c r="K747" t="s">
        <v>209</v>
      </c>
      <c r="L747" t="s">
        <v>465</v>
      </c>
    </row>
    <row r="748" spans="1:12">
      <c r="A748" t="s">
        <v>1384</v>
      </c>
      <c r="B748" s="5">
        <v>46045</v>
      </c>
      <c r="C748" t="s">
        <v>128</v>
      </c>
      <c r="D748">
        <v>2</v>
      </c>
      <c r="E748" s="3">
        <v>74.72</v>
      </c>
      <c r="F748" s="4">
        <v>0.05</v>
      </c>
      <c r="G748" s="3">
        <v>0</v>
      </c>
      <c r="H748" t="s">
        <v>212</v>
      </c>
      <c r="I748" t="s">
        <v>37</v>
      </c>
      <c r="J748" t="s">
        <v>217</v>
      </c>
      <c r="K748" t="s">
        <v>209</v>
      </c>
      <c r="L748" t="s">
        <v>1385</v>
      </c>
    </row>
    <row r="749" spans="1:12">
      <c r="A749" t="s">
        <v>1386</v>
      </c>
      <c r="B749" s="5">
        <v>46045</v>
      </c>
      <c r="C749" t="s">
        <v>104</v>
      </c>
      <c r="D749">
        <v>1</v>
      </c>
      <c r="E749" s="3">
        <v>29.49</v>
      </c>
      <c r="F749" s="4">
        <v>0</v>
      </c>
      <c r="G749" s="3">
        <v>9.99</v>
      </c>
      <c r="H749" t="s">
        <v>216</v>
      </c>
      <c r="I749" t="s">
        <v>37</v>
      </c>
      <c r="J749" t="s">
        <v>213</v>
      </c>
      <c r="K749" t="s">
        <v>209</v>
      </c>
      <c r="L749" t="s">
        <v>1387</v>
      </c>
    </row>
    <row r="750" spans="1:12">
      <c r="A750" t="s">
        <v>1388</v>
      </c>
      <c r="B750" s="5">
        <v>46045</v>
      </c>
      <c r="C750" t="s">
        <v>106</v>
      </c>
      <c r="D750">
        <v>6</v>
      </c>
      <c r="E750" s="3">
        <v>85.27</v>
      </c>
      <c r="F750" s="4">
        <v>0</v>
      </c>
      <c r="G750" s="3">
        <v>9.99</v>
      </c>
      <c r="H750" t="s">
        <v>212</v>
      </c>
      <c r="I750" t="s">
        <v>12</v>
      </c>
      <c r="J750" t="s">
        <v>213</v>
      </c>
      <c r="K750" t="s">
        <v>209</v>
      </c>
      <c r="L750" t="s">
        <v>1389</v>
      </c>
    </row>
    <row r="751" spans="1:12">
      <c r="A751" t="s">
        <v>1390</v>
      </c>
      <c r="B751" s="5">
        <v>46045</v>
      </c>
      <c r="C751" t="s">
        <v>112</v>
      </c>
      <c r="D751">
        <v>1</v>
      </c>
      <c r="E751" s="3">
        <v>48.12</v>
      </c>
      <c r="F751" s="4">
        <v>0.15</v>
      </c>
      <c r="G751" s="3">
        <v>0</v>
      </c>
      <c r="H751" t="s">
        <v>207</v>
      </c>
      <c r="I751" t="s">
        <v>224</v>
      </c>
      <c r="J751" t="s">
        <v>217</v>
      </c>
      <c r="K751" t="s">
        <v>209</v>
      </c>
      <c r="L751" t="s">
        <v>284</v>
      </c>
    </row>
    <row r="752" spans="1:12">
      <c r="A752" t="s">
        <v>1391</v>
      </c>
      <c r="B752" s="5">
        <v>46046</v>
      </c>
      <c r="C752" t="s">
        <v>172</v>
      </c>
      <c r="D752">
        <v>2</v>
      </c>
      <c r="E752" s="3">
        <v>80.63</v>
      </c>
      <c r="F752" s="4">
        <v>0.15</v>
      </c>
      <c r="G752" s="3">
        <v>0</v>
      </c>
      <c r="H752" t="s">
        <v>212</v>
      </c>
      <c r="I752" t="s">
        <v>12</v>
      </c>
      <c r="J752" t="s">
        <v>213</v>
      </c>
      <c r="K752" t="s">
        <v>304</v>
      </c>
      <c r="L752" t="s">
        <v>1392</v>
      </c>
    </row>
    <row r="753" spans="1:12">
      <c r="A753" t="s">
        <v>1393</v>
      </c>
      <c r="B753" s="5">
        <v>46046</v>
      </c>
      <c r="C753" t="s">
        <v>116</v>
      </c>
      <c r="D753">
        <v>1</v>
      </c>
      <c r="E753" s="3">
        <v>30.89</v>
      </c>
      <c r="F753" s="4">
        <v>0</v>
      </c>
      <c r="G753" s="3">
        <v>9.99</v>
      </c>
      <c r="H753" t="s">
        <v>207</v>
      </c>
      <c r="I753" t="s">
        <v>37</v>
      </c>
      <c r="J753" t="s">
        <v>208</v>
      </c>
      <c r="K753" t="s">
        <v>209</v>
      </c>
      <c r="L753" t="s">
        <v>1394</v>
      </c>
    </row>
    <row r="754" spans="1:12">
      <c r="A754" t="s">
        <v>1395</v>
      </c>
      <c r="B754" s="5">
        <v>46046</v>
      </c>
      <c r="C754" t="s">
        <v>92</v>
      </c>
      <c r="D754">
        <v>1</v>
      </c>
      <c r="E754" s="3">
        <v>46.87</v>
      </c>
      <c r="F754" s="4">
        <v>0</v>
      </c>
      <c r="G754" s="3">
        <v>4.99</v>
      </c>
      <c r="H754" t="s">
        <v>212</v>
      </c>
      <c r="I754" t="s">
        <v>224</v>
      </c>
      <c r="J754" t="s">
        <v>208</v>
      </c>
      <c r="K754" t="s">
        <v>209</v>
      </c>
      <c r="L754" t="s">
        <v>1396</v>
      </c>
    </row>
    <row r="755" spans="1:12">
      <c r="A755" t="s">
        <v>1397</v>
      </c>
      <c r="B755" s="5">
        <v>46047</v>
      </c>
      <c r="C755" t="s">
        <v>69</v>
      </c>
      <c r="D755">
        <v>8</v>
      </c>
      <c r="E755" s="3">
        <v>73.180000000000007</v>
      </c>
      <c r="F755" s="4">
        <v>0.05</v>
      </c>
      <c r="G755" s="3">
        <v>0</v>
      </c>
      <c r="H755" t="s">
        <v>216</v>
      </c>
      <c r="I755" t="s">
        <v>12</v>
      </c>
      <c r="J755" t="s">
        <v>217</v>
      </c>
      <c r="K755" t="s">
        <v>209</v>
      </c>
      <c r="L755" t="s">
        <v>775</v>
      </c>
    </row>
    <row r="756" spans="1:12">
      <c r="A756" t="s">
        <v>1398</v>
      </c>
      <c r="B756" s="5">
        <v>46047</v>
      </c>
      <c r="C756" t="s">
        <v>73</v>
      </c>
      <c r="D756">
        <v>2</v>
      </c>
      <c r="E756" s="3">
        <v>23.84</v>
      </c>
      <c r="F756" s="4">
        <v>0.15</v>
      </c>
      <c r="G756" s="3">
        <v>6.99</v>
      </c>
      <c r="H756" t="s">
        <v>207</v>
      </c>
      <c r="I756" t="s">
        <v>18</v>
      </c>
      <c r="J756" t="s">
        <v>213</v>
      </c>
      <c r="K756" t="s">
        <v>304</v>
      </c>
      <c r="L756" t="s">
        <v>545</v>
      </c>
    </row>
    <row r="757" spans="1:12">
      <c r="A757" t="s">
        <v>1399</v>
      </c>
      <c r="B757" s="5">
        <v>46047</v>
      </c>
      <c r="C757" t="s">
        <v>138</v>
      </c>
      <c r="D757">
        <v>1</v>
      </c>
      <c r="E757" s="3">
        <v>56</v>
      </c>
      <c r="F757" s="4">
        <v>0.1</v>
      </c>
      <c r="G757" s="3">
        <v>4.99</v>
      </c>
      <c r="H757" t="s">
        <v>207</v>
      </c>
      <c r="I757" t="s">
        <v>12</v>
      </c>
      <c r="J757" t="s">
        <v>208</v>
      </c>
      <c r="K757" t="s">
        <v>209</v>
      </c>
      <c r="L757" t="s">
        <v>615</v>
      </c>
    </row>
    <row r="758" spans="1:12">
      <c r="A758" t="s">
        <v>1400</v>
      </c>
      <c r="B758" s="5">
        <v>46047</v>
      </c>
      <c r="C758" t="s">
        <v>75</v>
      </c>
      <c r="D758">
        <v>3</v>
      </c>
      <c r="E758" s="3">
        <v>55.2</v>
      </c>
      <c r="F758" s="4">
        <v>0</v>
      </c>
      <c r="G758" s="3">
        <v>0</v>
      </c>
      <c r="H758" t="s">
        <v>207</v>
      </c>
      <c r="I758" t="s">
        <v>12</v>
      </c>
      <c r="J758" t="s">
        <v>213</v>
      </c>
      <c r="K758" t="s">
        <v>209</v>
      </c>
      <c r="L758" t="s">
        <v>930</v>
      </c>
    </row>
    <row r="759" spans="1:12">
      <c r="A759" t="s">
        <v>1401</v>
      </c>
      <c r="B759" s="5">
        <v>46047</v>
      </c>
      <c r="C759" t="s">
        <v>132</v>
      </c>
      <c r="D759">
        <v>2</v>
      </c>
      <c r="E759" s="3">
        <v>72.08</v>
      </c>
      <c r="F759" s="4">
        <v>0.15</v>
      </c>
      <c r="G759" s="3">
        <v>4.99</v>
      </c>
      <c r="H759" t="s">
        <v>207</v>
      </c>
      <c r="I759" t="s">
        <v>224</v>
      </c>
      <c r="J759" t="s">
        <v>208</v>
      </c>
      <c r="K759" t="s">
        <v>209</v>
      </c>
      <c r="L759" t="s">
        <v>342</v>
      </c>
    </row>
    <row r="760" spans="1:12">
      <c r="A760" t="s">
        <v>1402</v>
      </c>
      <c r="B760" s="5">
        <v>46047</v>
      </c>
      <c r="C760" t="s">
        <v>136</v>
      </c>
      <c r="D760">
        <v>2</v>
      </c>
      <c r="E760" s="3">
        <v>26.35</v>
      </c>
      <c r="F760" s="4">
        <v>0</v>
      </c>
      <c r="G760" s="3">
        <v>4.99</v>
      </c>
      <c r="H760" t="s">
        <v>212</v>
      </c>
      <c r="I760" t="s">
        <v>54</v>
      </c>
      <c r="J760" t="s">
        <v>213</v>
      </c>
      <c r="K760" t="s">
        <v>209</v>
      </c>
      <c r="L760" t="s">
        <v>399</v>
      </c>
    </row>
    <row r="761" spans="1:12">
      <c r="A761" t="s">
        <v>1403</v>
      </c>
      <c r="B761" s="5">
        <v>46047</v>
      </c>
      <c r="C761" t="s">
        <v>77</v>
      </c>
      <c r="D761">
        <v>2</v>
      </c>
      <c r="E761" s="3">
        <v>47.77</v>
      </c>
      <c r="F761" s="4">
        <v>0</v>
      </c>
      <c r="G761" s="3">
        <v>0</v>
      </c>
      <c r="H761" t="s">
        <v>216</v>
      </c>
      <c r="I761" t="s">
        <v>12</v>
      </c>
      <c r="J761" t="s">
        <v>217</v>
      </c>
      <c r="K761" t="s">
        <v>209</v>
      </c>
      <c r="L761" t="s">
        <v>352</v>
      </c>
    </row>
    <row r="762" spans="1:12">
      <c r="A762" t="s">
        <v>1404</v>
      </c>
      <c r="B762" s="5">
        <v>46047</v>
      </c>
      <c r="C762" t="s">
        <v>112</v>
      </c>
      <c r="D762">
        <v>1</v>
      </c>
      <c r="E762" s="3">
        <v>48.12</v>
      </c>
      <c r="F762" s="4">
        <v>0.1</v>
      </c>
      <c r="G762" s="3">
        <v>6.99</v>
      </c>
      <c r="H762" t="s">
        <v>207</v>
      </c>
      <c r="I762" t="s">
        <v>12</v>
      </c>
      <c r="J762" t="s">
        <v>208</v>
      </c>
      <c r="K762" t="s">
        <v>209</v>
      </c>
      <c r="L762" t="s">
        <v>855</v>
      </c>
    </row>
    <row r="763" spans="1:12">
      <c r="A763" t="s">
        <v>1405</v>
      </c>
      <c r="B763" s="5">
        <v>46048</v>
      </c>
      <c r="C763" t="s">
        <v>166</v>
      </c>
      <c r="D763">
        <v>4</v>
      </c>
      <c r="E763" s="3">
        <v>39.19</v>
      </c>
      <c r="F763" s="4">
        <v>0</v>
      </c>
      <c r="G763" s="3">
        <v>0</v>
      </c>
      <c r="H763" t="s">
        <v>212</v>
      </c>
      <c r="I763" t="s">
        <v>37</v>
      </c>
      <c r="J763" t="s">
        <v>208</v>
      </c>
      <c r="K763" t="s">
        <v>209</v>
      </c>
      <c r="L763" t="s">
        <v>1406</v>
      </c>
    </row>
    <row r="764" spans="1:12">
      <c r="A764" t="s">
        <v>1407</v>
      </c>
      <c r="B764" s="5">
        <v>46048</v>
      </c>
      <c r="C764" t="s">
        <v>132</v>
      </c>
      <c r="D764">
        <v>1</v>
      </c>
      <c r="E764" s="3">
        <v>72.08</v>
      </c>
      <c r="F764" s="4">
        <v>0</v>
      </c>
      <c r="G764" s="3">
        <v>9.99</v>
      </c>
      <c r="H764" t="s">
        <v>207</v>
      </c>
      <c r="I764" t="s">
        <v>54</v>
      </c>
      <c r="J764" t="s">
        <v>217</v>
      </c>
      <c r="K764" t="s">
        <v>209</v>
      </c>
      <c r="L764" t="s">
        <v>773</v>
      </c>
    </row>
    <row r="765" spans="1:12">
      <c r="A765" t="s">
        <v>1408</v>
      </c>
      <c r="B765" s="5">
        <v>46048</v>
      </c>
      <c r="C765" t="s">
        <v>104</v>
      </c>
      <c r="D765">
        <v>2</v>
      </c>
      <c r="E765" s="3">
        <v>29.49</v>
      </c>
      <c r="F765" s="4">
        <v>0.1</v>
      </c>
      <c r="G765" s="3">
        <v>6.99</v>
      </c>
      <c r="H765" t="s">
        <v>207</v>
      </c>
      <c r="I765" t="s">
        <v>12</v>
      </c>
      <c r="J765" t="s">
        <v>213</v>
      </c>
      <c r="K765" t="s">
        <v>209</v>
      </c>
      <c r="L765" t="s">
        <v>1409</v>
      </c>
    </row>
    <row r="766" spans="1:12">
      <c r="A766" t="s">
        <v>1410</v>
      </c>
      <c r="B766" s="5">
        <v>46048</v>
      </c>
      <c r="C766" t="s">
        <v>96</v>
      </c>
      <c r="D766">
        <v>1</v>
      </c>
      <c r="E766" s="3">
        <v>26.72</v>
      </c>
      <c r="F766" s="4">
        <v>0.05</v>
      </c>
      <c r="G766" s="3">
        <v>6.99</v>
      </c>
      <c r="H766" t="s">
        <v>212</v>
      </c>
      <c r="I766" t="s">
        <v>18</v>
      </c>
      <c r="J766" t="s">
        <v>213</v>
      </c>
      <c r="K766" t="s">
        <v>209</v>
      </c>
      <c r="L766" t="s">
        <v>1411</v>
      </c>
    </row>
    <row r="767" spans="1:12">
      <c r="A767" t="s">
        <v>1412</v>
      </c>
      <c r="B767" s="5">
        <v>46048</v>
      </c>
      <c r="C767" t="s">
        <v>154</v>
      </c>
      <c r="D767">
        <v>2</v>
      </c>
      <c r="E767" s="3">
        <v>63.29</v>
      </c>
      <c r="F767" s="4">
        <v>0.15</v>
      </c>
      <c r="G767" s="3">
        <v>9.99</v>
      </c>
      <c r="H767" t="s">
        <v>212</v>
      </c>
      <c r="I767" t="s">
        <v>37</v>
      </c>
      <c r="J767" t="s">
        <v>217</v>
      </c>
      <c r="K767" t="s">
        <v>209</v>
      </c>
      <c r="L767" t="s">
        <v>1357</v>
      </c>
    </row>
    <row r="768" spans="1:12">
      <c r="A768" t="s">
        <v>1413</v>
      </c>
      <c r="B768" s="5">
        <v>46048</v>
      </c>
      <c r="C768" t="s">
        <v>132</v>
      </c>
      <c r="D768">
        <v>1</v>
      </c>
      <c r="E768" s="3">
        <v>72.08</v>
      </c>
      <c r="F768" s="4">
        <v>0</v>
      </c>
      <c r="G768" s="3">
        <v>9.99</v>
      </c>
      <c r="H768" t="s">
        <v>216</v>
      </c>
      <c r="I768" t="s">
        <v>18</v>
      </c>
      <c r="J768" t="s">
        <v>208</v>
      </c>
      <c r="K768" t="s">
        <v>209</v>
      </c>
      <c r="L768" t="s">
        <v>1414</v>
      </c>
    </row>
    <row r="769" spans="1:12">
      <c r="A769" t="s">
        <v>1415</v>
      </c>
      <c r="B769" s="5">
        <v>46048</v>
      </c>
      <c r="C769" t="s">
        <v>114</v>
      </c>
      <c r="D769">
        <v>3</v>
      </c>
      <c r="E769" s="3">
        <v>87.66</v>
      </c>
      <c r="F769" s="4">
        <v>0.1</v>
      </c>
      <c r="G769" s="3">
        <v>0</v>
      </c>
      <c r="H769" t="s">
        <v>212</v>
      </c>
      <c r="I769" t="s">
        <v>37</v>
      </c>
      <c r="J769" t="s">
        <v>213</v>
      </c>
      <c r="K769" t="s">
        <v>209</v>
      </c>
      <c r="L769" t="s">
        <v>1392</v>
      </c>
    </row>
    <row r="770" spans="1:12">
      <c r="A770" t="s">
        <v>1416</v>
      </c>
      <c r="B770" s="5">
        <v>46049</v>
      </c>
      <c r="C770" t="s">
        <v>116</v>
      </c>
      <c r="D770">
        <v>5</v>
      </c>
      <c r="E770" s="3">
        <v>30.89</v>
      </c>
      <c r="F770" s="4">
        <v>0</v>
      </c>
      <c r="G770" s="3">
        <v>9.99</v>
      </c>
      <c r="H770" t="s">
        <v>212</v>
      </c>
      <c r="I770" t="s">
        <v>37</v>
      </c>
      <c r="J770" t="s">
        <v>213</v>
      </c>
      <c r="K770" t="s">
        <v>209</v>
      </c>
      <c r="L770" t="s">
        <v>1289</v>
      </c>
    </row>
    <row r="771" spans="1:12">
      <c r="A771" t="s">
        <v>1417</v>
      </c>
      <c r="B771" s="5">
        <v>46049</v>
      </c>
      <c r="C771" t="s">
        <v>158</v>
      </c>
      <c r="D771">
        <v>2</v>
      </c>
      <c r="E771" s="3">
        <v>44.59</v>
      </c>
      <c r="F771" s="4">
        <v>0</v>
      </c>
      <c r="G771" s="3">
        <v>0</v>
      </c>
      <c r="H771" t="s">
        <v>207</v>
      </c>
      <c r="I771" t="s">
        <v>54</v>
      </c>
      <c r="J771" t="s">
        <v>217</v>
      </c>
      <c r="K771" t="s">
        <v>209</v>
      </c>
      <c r="L771" t="s">
        <v>567</v>
      </c>
    </row>
    <row r="772" spans="1:12">
      <c r="A772" t="s">
        <v>1418</v>
      </c>
      <c r="B772" s="5">
        <v>46049</v>
      </c>
      <c r="C772" t="s">
        <v>166</v>
      </c>
      <c r="D772">
        <v>2</v>
      </c>
      <c r="E772" s="3">
        <v>39.19</v>
      </c>
      <c r="F772" s="4">
        <v>0.1</v>
      </c>
      <c r="G772" s="3">
        <v>0</v>
      </c>
      <c r="H772" t="s">
        <v>216</v>
      </c>
      <c r="I772" t="s">
        <v>12</v>
      </c>
      <c r="J772" t="s">
        <v>217</v>
      </c>
      <c r="K772" t="s">
        <v>209</v>
      </c>
      <c r="L772" t="s">
        <v>494</v>
      </c>
    </row>
    <row r="773" spans="1:12">
      <c r="A773" t="s">
        <v>1419</v>
      </c>
      <c r="B773" s="5">
        <v>46049</v>
      </c>
      <c r="C773" t="s">
        <v>73</v>
      </c>
      <c r="D773">
        <v>1</v>
      </c>
      <c r="E773" s="3">
        <v>23.84</v>
      </c>
      <c r="F773" s="4">
        <v>0</v>
      </c>
      <c r="G773" s="3">
        <v>0</v>
      </c>
      <c r="H773" t="s">
        <v>216</v>
      </c>
      <c r="I773" t="s">
        <v>224</v>
      </c>
      <c r="J773" t="s">
        <v>208</v>
      </c>
      <c r="K773" t="s">
        <v>209</v>
      </c>
      <c r="L773" t="s">
        <v>459</v>
      </c>
    </row>
    <row r="774" spans="1:12">
      <c r="A774" t="s">
        <v>1420</v>
      </c>
      <c r="B774" s="5">
        <v>46049</v>
      </c>
      <c r="C774" t="s">
        <v>140</v>
      </c>
      <c r="D774">
        <v>2</v>
      </c>
      <c r="E774" s="3">
        <v>25.18</v>
      </c>
      <c r="F774" s="4">
        <v>0.05</v>
      </c>
      <c r="G774" s="3">
        <v>0</v>
      </c>
      <c r="H774" t="s">
        <v>207</v>
      </c>
      <c r="I774" t="s">
        <v>37</v>
      </c>
      <c r="J774" t="s">
        <v>208</v>
      </c>
      <c r="K774" t="s">
        <v>209</v>
      </c>
      <c r="L774" t="s">
        <v>1421</v>
      </c>
    </row>
    <row r="775" spans="1:12">
      <c r="A775" t="s">
        <v>1422</v>
      </c>
      <c r="B775" s="5">
        <v>46049</v>
      </c>
      <c r="C775" t="s">
        <v>66</v>
      </c>
      <c r="D775">
        <v>3</v>
      </c>
      <c r="E775" s="3">
        <v>31.13</v>
      </c>
      <c r="F775" s="4">
        <v>0.1</v>
      </c>
      <c r="G775" s="3">
        <v>0</v>
      </c>
      <c r="H775" t="s">
        <v>216</v>
      </c>
      <c r="I775" t="s">
        <v>54</v>
      </c>
      <c r="J775" t="s">
        <v>213</v>
      </c>
      <c r="K775" t="s">
        <v>209</v>
      </c>
      <c r="L775" t="s">
        <v>553</v>
      </c>
    </row>
    <row r="776" spans="1:12">
      <c r="A776" t="s">
        <v>1423</v>
      </c>
      <c r="B776" s="5">
        <v>46050</v>
      </c>
      <c r="C776" t="s">
        <v>77</v>
      </c>
      <c r="D776">
        <v>3</v>
      </c>
      <c r="E776" s="3">
        <v>47.77</v>
      </c>
      <c r="F776" s="4">
        <v>0</v>
      </c>
      <c r="G776" s="3">
        <v>0</v>
      </c>
      <c r="H776" t="s">
        <v>212</v>
      </c>
      <c r="I776" t="s">
        <v>37</v>
      </c>
      <c r="J776" t="s">
        <v>208</v>
      </c>
      <c r="K776" t="s">
        <v>209</v>
      </c>
      <c r="L776" t="s">
        <v>849</v>
      </c>
    </row>
    <row r="777" spans="1:12">
      <c r="A777" t="s">
        <v>1424</v>
      </c>
      <c r="B777" s="5">
        <v>46050</v>
      </c>
      <c r="C777" t="s">
        <v>164</v>
      </c>
      <c r="D777">
        <v>1</v>
      </c>
      <c r="E777" s="3">
        <v>93.35</v>
      </c>
      <c r="F777" s="4">
        <v>0.1</v>
      </c>
      <c r="G777" s="3">
        <v>0</v>
      </c>
      <c r="H777" t="s">
        <v>212</v>
      </c>
      <c r="I777" t="s">
        <v>224</v>
      </c>
      <c r="J777" t="s">
        <v>208</v>
      </c>
      <c r="K777" t="s">
        <v>209</v>
      </c>
      <c r="L777" t="s">
        <v>551</v>
      </c>
    </row>
    <row r="778" spans="1:12">
      <c r="A778" t="s">
        <v>1425</v>
      </c>
      <c r="B778" s="5">
        <v>46050</v>
      </c>
      <c r="C778" t="s">
        <v>150</v>
      </c>
      <c r="D778">
        <v>4</v>
      </c>
      <c r="E778" s="3">
        <v>50.17</v>
      </c>
      <c r="F778" s="4">
        <v>0</v>
      </c>
      <c r="G778" s="3">
        <v>0</v>
      </c>
      <c r="H778" t="s">
        <v>216</v>
      </c>
      <c r="I778" t="s">
        <v>12</v>
      </c>
      <c r="J778" t="s">
        <v>208</v>
      </c>
      <c r="K778" t="s">
        <v>209</v>
      </c>
      <c r="L778" t="s">
        <v>1426</v>
      </c>
    </row>
    <row r="779" spans="1:12">
      <c r="A779" t="s">
        <v>1427</v>
      </c>
      <c r="B779" s="5">
        <v>46050</v>
      </c>
      <c r="C779" t="s">
        <v>162</v>
      </c>
      <c r="D779">
        <v>3</v>
      </c>
      <c r="E779" s="3">
        <v>12.2</v>
      </c>
      <c r="F779" s="4">
        <v>0</v>
      </c>
      <c r="G779" s="3">
        <v>4.99</v>
      </c>
      <c r="H779" t="s">
        <v>212</v>
      </c>
      <c r="I779" t="s">
        <v>54</v>
      </c>
      <c r="J779" t="s">
        <v>217</v>
      </c>
      <c r="K779" t="s">
        <v>209</v>
      </c>
      <c r="L779" t="s">
        <v>479</v>
      </c>
    </row>
    <row r="780" spans="1:12">
      <c r="A780" t="s">
        <v>1428</v>
      </c>
      <c r="B780" s="5">
        <v>46051</v>
      </c>
      <c r="C780" t="s">
        <v>180</v>
      </c>
      <c r="D780">
        <v>8</v>
      </c>
      <c r="E780" s="3">
        <v>60.42</v>
      </c>
      <c r="F780" s="4">
        <v>0.05</v>
      </c>
      <c r="G780" s="3">
        <v>0</v>
      </c>
      <c r="H780" t="s">
        <v>207</v>
      </c>
      <c r="I780" t="s">
        <v>224</v>
      </c>
      <c r="J780" t="s">
        <v>213</v>
      </c>
      <c r="K780" t="s">
        <v>209</v>
      </c>
      <c r="L780" t="s">
        <v>315</v>
      </c>
    </row>
    <row r="781" spans="1:12">
      <c r="A781" t="s">
        <v>1429</v>
      </c>
      <c r="B781" s="5">
        <v>46051</v>
      </c>
      <c r="C781" t="s">
        <v>75</v>
      </c>
      <c r="D781">
        <v>1</v>
      </c>
      <c r="E781" s="3">
        <v>55.2</v>
      </c>
      <c r="F781" s="4">
        <v>0.05</v>
      </c>
      <c r="G781" s="3">
        <v>0</v>
      </c>
      <c r="H781" t="s">
        <v>207</v>
      </c>
      <c r="I781" t="s">
        <v>18</v>
      </c>
      <c r="J781" t="s">
        <v>213</v>
      </c>
      <c r="K781" t="s">
        <v>209</v>
      </c>
      <c r="L781" t="s">
        <v>930</v>
      </c>
    </row>
    <row r="782" spans="1:12">
      <c r="A782" t="s">
        <v>1430</v>
      </c>
      <c r="B782" s="5">
        <v>46051</v>
      </c>
      <c r="C782" t="s">
        <v>87</v>
      </c>
      <c r="D782">
        <v>5</v>
      </c>
      <c r="E782" s="3">
        <v>49.34</v>
      </c>
      <c r="F782" s="4">
        <v>0</v>
      </c>
      <c r="G782" s="3">
        <v>0</v>
      </c>
      <c r="H782" t="s">
        <v>212</v>
      </c>
      <c r="I782" t="s">
        <v>54</v>
      </c>
      <c r="J782" t="s">
        <v>208</v>
      </c>
      <c r="K782" t="s">
        <v>209</v>
      </c>
      <c r="L782" t="s">
        <v>1431</v>
      </c>
    </row>
    <row r="783" spans="1:12">
      <c r="A783" t="s">
        <v>1432</v>
      </c>
      <c r="B783" s="5">
        <v>46051</v>
      </c>
      <c r="C783" t="s">
        <v>114</v>
      </c>
      <c r="D783">
        <v>1</v>
      </c>
      <c r="E783" s="3">
        <v>87.66</v>
      </c>
      <c r="F783" s="4">
        <v>0</v>
      </c>
      <c r="G783" s="3">
        <v>0</v>
      </c>
      <c r="H783" t="s">
        <v>207</v>
      </c>
      <c r="I783" t="s">
        <v>224</v>
      </c>
      <c r="J783" t="s">
        <v>217</v>
      </c>
      <c r="K783" t="s">
        <v>209</v>
      </c>
      <c r="L783" t="s">
        <v>1353</v>
      </c>
    </row>
    <row r="784" spans="1:12">
      <c r="A784" t="s">
        <v>1433</v>
      </c>
      <c r="B784" s="5">
        <v>46052</v>
      </c>
      <c r="C784" t="s">
        <v>71</v>
      </c>
      <c r="D784">
        <v>1</v>
      </c>
      <c r="E784" s="3">
        <v>11.23</v>
      </c>
      <c r="F784" s="4">
        <v>0</v>
      </c>
      <c r="G784" s="3">
        <v>0</v>
      </c>
      <c r="H784" t="s">
        <v>216</v>
      </c>
      <c r="I784" t="s">
        <v>12</v>
      </c>
      <c r="J784" t="s">
        <v>213</v>
      </c>
      <c r="K784" t="s">
        <v>209</v>
      </c>
      <c r="L784" t="s">
        <v>573</v>
      </c>
    </row>
    <row r="785" spans="1:12">
      <c r="A785" t="s">
        <v>1434</v>
      </c>
      <c r="B785" s="5">
        <v>46052</v>
      </c>
      <c r="C785" t="s">
        <v>158</v>
      </c>
      <c r="D785">
        <v>2</v>
      </c>
      <c r="E785" s="3">
        <v>44.59</v>
      </c>
      <c r="F785" s="4">
        <v>0</v>
      </c>
      <c r="G785" s="3">
        <v>0</v>
      </c>
      <c r="H785" t="s">
        <v>212</v>
      </c>
      <c r="I785" t="s">
        <v>54</v>
      </c>
      <c r="J785" t="s">
        <v>208</v>
      </c>
      <c r="K785" t="s">
        <v>209</v>
      </c>
      <c r="L785" t="s">
        <v>1379</v>
      </c>
    </row>
    <row r="786" spans="1:12">
      <c r="A786" t="s">
        <v>1435</v>
      </c>
      <c r="B786" s="5">
        <v>46052</v>
      </c>
      <c r="C786" t="s">
        <v>77</v>
      </c>
      <c r="D786">
        <v>2</v>
      </c>
      <c r="E786" s="3">
        <v>47.77</v>
      </c>
      <c r="F786" s="4">
        <v>0</v>
      </c>
      <c r="G786" s="3">
        <v>0</v>
      </c>
      <c r="H786" t="s">
        <v>216</v>
      </c>
      <c r="I786" t="s">
        <v>224</v>
      </c>
      <c r="J786" t="s">
        <v>217</v>
      </c>
      <c r="K786" t="s">
        <v>304</v>
      </c>
      <c r="L786" t="s">
        <v>488</v>
      </c>
    </row>
    <row r="787" spans="1:12">
      <c r="A787" t="s">
        <v>1436</v>
      </c>
      <c r="B787" s="5">
        <v>46052</v>
      </c>
      <c r="C787" t="s">
        <v>75</v>
      </c>
      <c r="D787">
        <v>3</v>
      </c>
      <c r="E787" s="3">
        <v>55.2</v>
      </c>
      <c r="F787" s="4">
        <v>0</v>
      </c>
      <c r="G787" s="3">
        <v>0</v>
      </c>
      <c r="H787" t="s">
        <v>207</v>
      </c>
      <c r="I787" t="s">
        <v>37</v>
      </c>
      <c r="J787" t="s">
        <v>208</v>
      </c>
      <c r="K787" t="s">
        <v>209</v>
      </c>
      <c r="L787" t="s">
        <v>551</v>
      </c>
    </row>
    <row r="788" spans="1:12">
      <c r="A788" t="s">
        <v>1437</v>
      </c>
      <c r="B788" s="5">
        <v>46052</v>
      </c>
      <c r="C788" t="s">
        <v>96</v>
      </c>
      <c r="D788">
        <v>1</v>
      </c>
      <c r="E788" s="3">
        <v>26.72</v>
      </c>
      <c r="F788" s="4">
        <v>0.05</v>
      </c>
      <c r="G788" s="3">
        <v>0</v>
      </c>
      <c r="H788" t="s">
        <v>216</v>
      </c>
      <c r="I788" t="s">
        <v>54</v>
      </c>
      <c r="J788" t="s">
        <v>213</v>
      </c>
      <c r="K788" t="s">
        <v>209</v>
      </c>
      <c r="L788" t="s">
        <v>565</v>
      </c>
    </row>
    <row r="789" spans="1:12">
      <c r="A789" t="s">
        <v>1438</v>
      </c>
      <c r="B789" s="5">
        <v>46052</v>
      </c>
      <c r="C789" t="s">
        <v>75</v>
      </c>
      <c r="D789">
        <v>1</v>
      </c>
      <c r="E789" s="3">
        <v>55.2</v>
      </c>
      <c r="F789" s="4">
        <v>0.1</v>
      </c>
      <c r="G789" s="3">
        <v>4.99</v>
      </c>
      <c r="H789" t="s">
        <v>212</v>
      </c>
      <c r="I789" t="s">
        <v>18</v>
      </c>
      <c r="J789" t="s">
        <v>213</v>
      </c>
      <c r="K789" t="s">
        <v>209</v>
      </c>
      <c r="L789" t="s">
        <v>1355</v>
      </c>
    </row>
    <row r="790" spans="1:12">
      <c r="A790" t="s">
        <v>1439</v>
      </c>
      <c r="B790" s="5">
        <v>46052</v>
      </c>
      <c r="C790" t="s">
        <v>168</v>
      </c>
      <c r="D790">
        <v>1</v>
      </c>
      <c r="E790" s="3">
        <v>50.46</v>
      </c>
      <c r="F790" s="4">
        <v>0.05</v>
      </c>
      <c r="G790" s="3">
        <v>0</v>
      </c>
      <c r="H790" t="s">
        <v>212</v>
      </c>
      <c r="I790" t="s">
        <v>224</v>
      </c>
      <c r="J790" t="s">
        <v>213</v>
      </c>
      <c r="K790" t="s">
        <v>209</v>
      </c>
      <c r="L790" t="s">
        <v>1440</v>
      </c>
    </row>
    <row r="791" spans="1:12">
      <c r="A791" t="s">
        <v>1441</v>
      </c>
      <c r="B791" s="5">
        <v>46052</v>
      </c>
      <c r="C791" t="s">
        <v>114</v>
      </c>
      <c r="D791">
        <v>4</v>
      </c>
      <c r="E791" s="3">
        <v>87.66</v>
      </c>
      <c r="F791" s="4">
        <v>0</v>
      </c>
      <c r="G791" s="3">
        <v>0</v>
      </c>
      <c r="H791" t="s">
        <v>207</v>
      </c>
      <c r="I791" t="s">
        <v>12</v>
      </c>
      <c r="J791" t="s">
        <v>217</v>
      </c>
      <c r="K791" t="s">
        <v>209</v>
      </c>
      <c r="L791" t="s">
        <v>567</v>
      </c>
    </row>
    <row r="792" spans="1:12">
      <c r="A792" t="s">
        <v>1442</v>
      </c>
      <c r="B792" s="5">
        <v>46053</v>
      </c>
      <c r="C792" t="s">
        <v>124</v>
      </c>
      <c r="D792">
        <v>1</v>
      </c>
      <c r="E792" s="3">
        <v>79.47</v>
      </c>
      <c r="F792" s="4">
        <v>0</v>
      </c>
      <c r="G792" s="3">
        <v>6.99</v>
      </c>
      <c r="H792" t="s">
        <v>207</v>
      </c>
      <c r="I792" t="s">
        <v>54</v>
      </c>
      <c r="J792" t="s">
        <v>213</v>
      </c>
      <c r="K792" t="s">
        <v>304</v>
      </c>
      <c r="L792" t="s">
        <v>1443</v>
      </c>
    </row>
    <row r="793" spans="1:12">
      <c r="A793" t="s">
        <v>1444</v>
      </c>
      <c r="B793" s="5">
        <v>46053</v>
      </c>
      <c r="C793" t="s">
        <v>144</v>
      </c>
      <c r="D793">
        <v>1</v>
      </c>
      <c r="E793" s="3">
        <v>12.74</v>
      </c>
      <c r="F793" s="4">
        <v>0</v>
      </c>
      <c r="G793" s="3">
        <v>4.99</v>
      </c>
      <c r="H793" t="s">
        <v>207</v>
      </c>
      <c r="I793" t="s">
        <v>37</v>
      </c>
      <c r="J793" t="s">
        <v>213</v>
      </c>
      <c r="K793" t="s">
        <v>209</v>
      </c>
      <c r="L793" t="s">
        <v>267</v>
      </c>
    </row>
    <row r="794" spans="1:12">
      <c r="A794" t="s">
        <v>1445</v>
      </c>
      <c r="B794" s="5">
        <v>46053</v>
      </c>
      <c r="C794" t="s">
        <v>92</v>
      </c>
      <c r="D794">
        <v>4</v>
      </c>
      <c r="E794" s="3">
        <v>46.87</v>
      </c>
      <c r="F794" s="4">
        <v>0</v>
      </c>
      <c r="G794" s="3">
        <v>0</v>
      </c>
      <c r="H794" t="s">
        <v>207</v>
      </c>
      <c r="I794" t="s">
        <v>224</v>
      </c>
      <c r="J794" t="s">
        <v>208</v>
      </c>
      <c r="K794" t="s">
        <v>209</v>
      </c>
      <c r="L794" t="s">
        <v>1089</v>
      </c>
    </row>
    <row r="795" spans="1:12">
      <c r="A795" t="s">
        <v>1446</v>
      </c>
      <c r="B795" s="5">
        <v>46053</v>
      </c>
      <c r="C795" t="s">
        <v>178</v>
      </c>
      <c r="D795">
        <v>1</v>
      </c>
      <c r="E795" s="3">
        <v>77.760000000000005</v>
      </c>
      <c r="F795" s="4">
        <v>0.1</v>
      </c>
      <c r="G795" s="3">
        <v>6.99</v>
      </c>
      <c r="H795" t="s">
        <v>212</v>
      </c>
      <c r="I795" t="s">
        <v>54</v>
      </c>
      <c r="J795" t="s">
        <v>213</v>
      </c>
      <c r="K795" t="s">
        <v>209</v>
      </c>
      <c r="L795" t="s">
        <v>841</v>
      </c>
    </row>
    <row r="796" spans="1:12">
      <c r="A796" t="s">
        <v>1447</v>
      </c>
      <c r="B796" s="5">
        <v>46053</v>
      </c>
      <c r="C796" t="s">
        <v>146</v>
      </c>
      <c r="D796">
        <v>3</v>
      </c>
      <c r="E796" s="3">
        <v>30.05</v>
      </c>
      <c r="F796" s="4">
        <v>0</v>
      </c>
      <c r="G796" s="3">
        <v>0</v>
      </c>
      <c r="H796" t="s">
        <v>212</v>
      </c>
      <c r="I796" t="s">
        <v>12</v>
      </c>
      <c r="J796" t="s">
        <v>213</v>
      </c>
      <c r="K796" t="s">
        <v>209</v>
      </c>
      <c r="L796" t="s">
        <v>768</v>
      </c>
    </row>
    <row r="797" spans="1:12">
      <c r="A797" t="s">
        <v>1448</v>
      </c>
      <c r="B797" s="5">
        <v>46053</v>
      </c>
      <c r="C797" t="s">
        <v>136</v>
      </c>
      <c r="D797">
        <v>4</v>
      </c>
      <c r="E797" s="3">
        <v>26.35</v>
      </c>
      <c r="F797" s="4">
        <v>0</v>
      </c>
      <c r="G797" s="3">
        <v>6.99</v>
      </c>
      <c r="H797" t="s">
        <v>212</v>
      </c>
      <c r="I797" t="s">
        <v>18</v>
      </c>
      <c r="J797" t="s">
        <v>208</v>
      </c>
      <c r="K797" t="s">
        <v>209</v>
      </c>
      <c r="L797" t="s">
        <v>874</v>
      </c>
    </row>
    <row r="798" spans="1:12">
      <c r="A798" t="s">
        <v>1449</v>
      </c>
      <c r="B798" s="5">
        <v>46053</v>
      </c>
      <c r="C798" t="s">
        <v>162</v>
      </c>
      <c r="D798">
        <v>2</v>
      </c>
      <c r="E798" s="3">
        <v>12.2</v>
      </c>
      <c r="F798" s="4">
        <v>0</v>
      </c>
      <c r="G798" s="3">
        <v>6.99</v>
      </c>
      <c r="H798" t="s">
        <v>216</v>
      </c>
      <c r="I798" t="s">
        <v>224</v>
      </c>
      <c r="J798" t="s">
        <v>217</v>
      </c>
      <c r="K798" t="s">
        <v>209</v>
      </c>
      <c r="L798" t="s">
        <v>727</v>
      </c>
    </row>
    <row r="799" spans="1:12">
      <c r="A799" t="s">
        <v>1450</v>
      </c>
      <c r="B799" s="5">
        <v>46053</v>
      </c>
      <c r="C799" t="s">
        <v>182</v>
      </c>
      <c r="D799">
        <v>1</v>
      </c>
      <c r="E799" s="3">
        <v>11.57</v>
      </c>
      <c r="F799" s="4">
        <v>0.1</v>
      </c>
      <c r="G799" s="3">
        <v>6.99</v>
      </c>
      <c r="H799" t="s">
        <v>212</v>
      </c>
      <c r="I799" t="s">
        <v>224</v>
      </c>
      <c r="J799" t="s">
        <v>208</v>
      </c>
      <c r="K799" t="s">
        <v>209</v>
      </c>
      <c r="L799" t="s">
        <v>820</v>
      </c>
    </row>
    <row r="800" spans="1:12">
      <c r="A800" t="s">
        <v>1451</v>
      </c>
      <c r="B800" s="5">
        <v>46053</v>
      </c>
      <c r="C800" t="s">
        <v>102</v>
      </c>
      <c r="D800">
        <v>1</v>
      </c>
      <c r="E800" s="3">
        <v>18.5</v>
      </c>
      <c r="F800" s="4">
        <v>0.1</v>
      </c>
      <c r="G800" s="3">
        <v>0</v>
      </c>
      <c r="H800" t="s">
        <v>212</v>
      </c>
      <c r="I800" t="s">
        <v>37</v>
      </c>
      <c r="J800" t="s">
        <v>213</v>
      </c>
      <c r="K800" t="s">
        <v>209</v>
      </c>
      <c r="L800" t="s">
        <v>965</v>
      </c>
    </row>
    <row r="801" spans="1:12">
      <c r="A801" t="s">
        <v>1452</v>
      </c>
      <c r="B801" s="5">
        <v>46054</v>
      </c>
      <c r="C801" t="s">
        <v>164</v>
      </c>
      <c r="D801">
        <v>1</v>
      </c>
      <c r="E801" s="3">
        <v>93.35</v>
      </c>
      <c r="F801" s="4">
        <v>0.1</v>
      </c>
      <c r="G801" s="3">
        <v>4.99</v>
      </c>
      <c r="H801" t="s">
        <v>207</v>
      </c>
      <c r="I801" t="s">
        <v>224</v>
      </c>
      <c r="J801" t="s">
        <v>208</v>
      </c>
      <c r="K801" t="s">
        <v>209</v>
      </c>
      <c r="L801" t="s">
        <v>1025</v>
      </c>
    </row>
    <row r="802" spans="1:12">
      <c r="A802" t="s">
        <v>1453</v>
      </c>
      <c r="B802" s="5">
        <v>46054</v>
      </c>
      <c r="C802" t="s">
        <v>69</v>
      </c>
      <c r="D802">
        <v>4</v>
      </c>
      <c r="E802" s="3">
        <v>73.180000000000007</v>
      </c>
      <c r="F802" s="4">
        <v>0.05</v>
      </c>
      <c r="G802" s="3">
        <v>4.99</v>
      </c>
      <c r="H802" t="s">
        <v>216</v>
      </c>
      <c r="I802" t="s">
        <v>12</v>
      </c>
      <c r="J802" t="s">
        <v>213</v>
      </c>
      <c r="K802" t="s">
        <v>304</v>
      </c>
      <c r="L802" t="s">
        <v>1049</v>
      </c>
    </row>
    <row r="803" spans="1:12">
      <c r="A803" t="s">
        <v>1454</v>
      </c>
      <c r="B803" s="5">
        <v>46054</v>
      </c>
      <c r="C803" t="s">
        <v>87</v>
      </c>
      <c r="D803">
        <v>5</v>
      </c>
      <c r="E803" s="3">
        <v>49.34</v>
      </c>
      <c r="F803" s="4">
        <v>0.05</v>
      </c>
      <c r="G803" s="3">
        <v>4.99</v>
      </c>
      <c r="H803" t="s">
        <v>216</v>
      </c>
      <c r="I803" t="s">
        <v>37</v>
      </c>
      <c r="J803" t="s">
        <v>217</v>
      </c>
      <c r="K803" t="s">
        <v>209</v>
      </c>
      <c r="L803" t="s">
        <v>1455</v>
      </c>
    </row>
    <row r="804" spans="1:12">
      <c r="A804" t="s">
        <v>1456</v>
      </c>
      <c r="B804" s="5">
        <v>46054</v>
      </c>
      <c r="C804" t="s">
        <v>146</v>
      </c>
      <c r="D804">
        <v>1</v>
      </c>
      <c r="E804" s="3">
        <v>30.05</v>
      </c>
      <c r="F804" s="4">
        <v>0.1</v>
      </c>
      <c r="G804" s="3">
        <v>9.99</v>
      </c>
      <c r="H804" t="s">
        <v>216</v>
      </c>
      <c r="I804" t="s">
        <v>224</v>
      </c>
      <c r="J804" t="s">
        <v>213</v>
      </c>
      <c r="K804" t="s">
        <v>209</v>
      </c>
      <c r="L804" t="s">
        <v>1457</v>
      </c>
    </row>
    <row r="805" spans="1:12">
      <c r="A805" t="s">
        <v>1458</v>
      </c>
      <c r="B805" s="5">
        <v>46054</v>
      </c>
      <c r="C805" t="s">
        <v>116</v>
      </c>
      <c r="D805">
        <v>5</v>
      </c>
      <c r="E805" s="3">
        <v>30.89</v>
      </c>
      <c r="F805" s="4">
        <v>0</v>
      </c>
      <c r="G805" s="3">
        <v>6.99</v>
      </c>
      <c r="H805" t="s">
        <v>207</v>
      </c>
      <c r="I805" t="s">
        <v>224</v>
      </c>
      <c r="J805" t="s">
        <v>208</v>
      </c>
      <c r="K805" t="s">
        <v>209</v>
      </c>
      <c r="L805" t="s">
        <v>371</v>
      </c>
    </row>
    <row r="806" spans="1:12">
      <c r="A806" t="s">
        <v>1459</v>
      </c>
      <c r="B806" s="5">
        <v>46055</v>
      </c>
      <c r="C806" t="s">
        <v>150</v>
      </c>
      <c r="D806">
        <v>1</v>
      </c>
      <c r="E806" s="3">
        <v>50.17</v>
      </c>
      <c r="F806" s="4">
        <v>0.15</v>
      </c>
      <c r="G806" s="3">
        <v>6.99</v>
      </c>
      <c r="H806" t="s">
        <v>207</v>
      </c>
      <c r="I806" t="s">
        <v>18</v>
      </c>
      <c r="J806" t="s">
        <v>217</v>
      </c>
      <c r="K806" t="s">
        <v>209</v>
      </c>
      <c r="L806" t="s">
        <v>719</v>
      </c>
    </row>
    <row r="807" spans="1:12">
      <c r="A807" t="s">
        <v>1460</v>
      </c>
      <c r="B807" s="5">
        <v>46056</v>
      </c>
      <c r="C807" t="s">
        <v>96</v>
      </c>
      <c r="D807">
        <v>1</v>
      </c>
      <c r="E807" s="3">
        <v>26.72</v>
      </c>
      <c r="F807" s="4">
        <v>0.15</v>
      </c>
      <c r="G807" s="3">
        <v>9.99</v>
      </c>
      <c r="H807" t="s">
        <v>207</v>
      </c>
      <c r="I807" t="s">
        <v>12</v>
      </c>
      <c r="J807" t="s">
        <v>208</v>
      </c>
      <c r="K807" t="s">
        <v>209</v>
      </c>
      <c r="L807" t="s">
        <v>358</v>
      </c>
    </row>
    <row r="808" spans="1:12">
      <c r="A808" t="s">
        <v>1461</v>
      </c>
      <c r="B808" s="5">
        <v>46056</v>
      </c>
      <c r="C808" t="s">
        <v>164</v>
      </c>
      <c r="D808">
        <v>1</v>
      </c>
      <c r="E808" s="3">
        <v>93.35</v>
      </c>
      <c r="F808" s="4">
        <v>0.05</v>
      </c>
      <c r="G808" s="3">
        <v>0</v>
      </c>
      <c r="H808" t="s">
        <v>212</v>
      </c>
      <c r="I808" t="s">
        <v>18</v>
      </c>
      <c r="J808" t="s">
        <v>217</v>
      </c>
      <c r="K808" t="s">
        <v>209</v>
      </c>
      <c r="L808" t="s">
        <v>1462</v>
      </c>
    </row>
    <row r="809" spans="1:12">
      <c r="A809" t="s">
        <v>1463</v>
      </c>
      <c r="B809" s="5">
        <v>46056</v>
      </c>
      <c r="C809" t="s">
        <v>168</v>
      </c>
      <c r="D809">
        <v>3</v>
      </c>
      <c r="E809" s="3">
        <v>50.46</v>
      </c>
      <c r="F809" s="4">
        <v>0.05</v>
      </c>
      <c r="G809" s="3">
        <v>4.99</v>
      </c>
      <c r="H809" t="s">
        <v>216</v>
      </c>
      <c r="I809" t="s">
        <v>12</v>
      </c>
      <c r="J809" t="s">
        <v>208</v>
      </c>
      <c r="K809" t="s">
        <v>304</v>
      </c>
      <c r="L809" t="s">
        <v>286</v>
      </c>
    </row>
    <row r="810" spans="1:12">
      <c r="A810" t="s">
        <v>1464</v>
      </c>
      <c r="B810" s="5">
        <v>46057</v>
      </c>
      <c r="C810" t="s">
        <v>166</v>
      </c>
      <c r="D810">
        <v>3</v>
      </c>
      <c r="E810" s="3">
        <v>39.19</v>
      </c>
      <c r="F810" s="4">
        <v>0.05</v>
      </c>
      <c r="G810" s="3">
        <v>4.99</v>
      </c>
      <c r="H810" t="s">
        <v>207</v>
      </c>
      <c r="I810" t="s">
        <v>224</v>
      </c>
      <c r="J810" t="s">
        <v>208</v>
      </c>
      <c r="K810" t="s">
        <v>209</v>
      </c>
      <c r="L810" t="s">
        <v>1465</v>
      </c>
    </row>
    <row r="811" spans="1:12">
      <c r="A811" t="s">
        <v>1466</v>
      </c>
      <c r="B811" s="5">
        <v>46057</v>
      </c>
      <c r="C811" t="s">
        <v>120</v>
      </c>
      <c r="D811">
        <v>5</v>
      </c>
      <c r="E811" s="3">
        <v>33.65</v>
      </c>
      <c r="F811" s="4">
        <v>0.05</v>
      </c>
      <c r="G811" s="3">
        <v>0</v>
      </c>
      <c r="H811" t="s">
        <v>207</v>
      </c>
      <c r="I811" t="s">
        <v>37</v>
      </c>
      <c r="J811" t="s">
        <v>208</v>
      </c>
      <c r="K811" t="s">
        <v>209</v>
      </c>
      <c r="L811" t="s">
        <v>1467</v>
      </c>
    </row>
    <row r="812" spans="1:12">
      <c r="A812" t="s">
        <v>1468</v>
      </c>
      <c r="B812" s="5">
        <v>46057</v>
      </c>
      <c r="C812" t="s">
        <v>124</v>
      </c>
      <c r="D812">
        <v>2</v>
      </c>
      <c r="E812" s="3">
        <v>79.47</v>
      </c>
      <c r="F812" s="4">
        <v>0</v>
      </c>
      <c r="G812" s="3">
        <v>9.99</v>
      </c>
      <c r="H812" t="s">
        <v>207</v>
      </c>
      <c r="I812" t="s">
        <v>12</v>
      </c>
      <c r="J812" t="s">
        <v>217</v>
      </c>
      <c r="K812" t="s">
        <v>209</v>
      </c>
      <c r="L812" t="s">
        <v>782</v>
      </c>
    </row>
    <row r="813" spans="1:12">
      <c r="A813" t="s">
        <v>1469</v>
      </c>
      <c r="B813" s="5">
        <v>46057</v>
      </c>
      <c r="C813" t="s">
        <v>180</v>
      </c>
      <c r="D813">
        <v>4</v>
      </c>
      <c r="E813" s="3">
        <v>60.42</v>
      </c>
      <c r="F813" s="4">
        <v>0.2</v>
      </c>
      <c r="G813" s="3">
        <v>4.99</v>
      </c>
      <c r="H813" t="s">
        <v>212</v>
      </c>
      <c r="I813" t="s">
        <v>37</v>
      </c>
      <c r="J813" t="s">
        <v>217</v>
      </c>
      <c r="K813" t="s">
        <v>209</v>
      </c>
      <c r="L813" t="s">
        <v>809</v>
      </c>
    </row>
    <row r="814" spans="1:12">
      <c r="A814" t="s">
        <v>1470</v>
      </c>
      <c r="B814" s="5">
        <v>46057</v>
      </c>
      <c r="C814" t="s">
        <v>87</v>
      </c>
      <c r="D814">
        <v>1</v>
      </c>
      <c r="E814" s="3">
        <v>49.34</v>
      </c>
      <c r="F814" s="4">
        <v>0.1</v>
      </c>
      <c r="G814" s="3">
        <v>9.99</v>
      </c>
      <c r="H814" t="s">
        <v>216</v>
      </c>
      <c r="I814" t="s">
        <v>54</v>
      </c>
      <c r="J814" t="s">
        <v>213</v>
      </c>
      <c r="K814" t="s">
        <v>209</v>
      </c>
      <c r="L814" t="s">
        <v>461</v>
      </c>
    </row>
    <row r="815" spans="1:12">
      <c r="A815" t="s">
        <v>1471</v>
      </c>
      <c r="B815" s="5">
        <v>46057</v>
      </c>
      <c r="C815" t="s">
        <v>158</v>
      </c>
      <c r="D815">
        <v>1</v>
      </c>
      <c r="E815" s="3">
        <v>44.59</v>
      </c>
      <c r="F815" s="4">
        <v>0.1</v>
      </c>
      <c r="G815" s="3">
        <v>0</v>
      </c>
      <c r="H815" t="s">
        <v>216</v>
      </c>
      <c r="I815" t="s">
        <v>54</v>
      </c>
      <c r="J815" t="s">
        <v>217</v>
      </c>
      <c r="K815" t="s">
        <v>209</v>
      </c>
      <c r="L815" t="s">
        <v>607</v>
      </c>
    </row>
    <row r="816" spans="1:12">
      <c r="A816" t="s">
        <v>1472</v>
      </c>
      <c r="B816" s="5">
        <v>46057</v>
      </c>
      <c r="C816" t="s">
        <v>128</v>
      </c>
      <c r="D816">
        <v>2</v>
      </c>
      <c r="E816" s="3">
        <v>74.72</v>
      </c>
      <c r="F816" s="4">
        <v>0.1</v>
      </c>
      <c r="G816" s="3">
        <v>4.99</v>
      </c>
      <c r="H816" t="s">
        <v>207</v>
      </c>
      <c r="I816" t="s">
        <v>18</v>
      </c>
      <c r="J816" t="s">
        <v>217</v>
      </c>
      <c r="K816" t="s">
        <v>209</v>
      </c>
      <c r="L816" t="s">
        <v>1139</v>
      </c>
    </row>
    <row r="817" spans="1:12">
      <c r="A817" t="s">
        <v>1473</v>
      </c>
      <c r="B817" s="5">
        <v>46058</v>
      </c>
      <c r="C817" t="s">
        <v>136</v>
      </c>
      <c r="D817">
        <v>4</v>
      </c>
      <c r="E817" s="3">
        <v>26.35</v>
      </c>
      <c r="F817" s="4">
        <v>0</v>
      </c>
      <c r="G817" s="3">
        <v>0</v>
      </c>
      <c r="H817" t="s">
        <v>216</v>
      </c>
      <c r="I817" t="s">
        <v>54</v>
      </c>
      <c r="J817" t="s">
        <v>213</v>
      </c>
      <c r="K817" t="s">
        <v>209</v>
      </c>
      <c r="L817" t="s">
        <v>561</v>
      </c>
    </row>
    <row r="818" spans="1:12">
      <c r="A818" t="s">
        <v>1474</v>
      </c>
      <c r="B818" s="5">
        <v>46058</v>
      </c>
      <c r="C818" t="s">
        <v>94</v>
      </c>
      <c r="D818">
        <v>5</v>
      </c>
      <c r="E818" s="3">
        <v>74.41</v>
      </c>
      <c r="F818" s="4">
        <v>0</v>
      </c>
      <c r="G818" s="3">
        <v>9.99</v>
      </c>
      <c r="H818" t="s">
        <v>216</v>
      </c>
      <c r="I818" t="s">
        <v>224</v>
      </c>
      <c r="J818" t="s">
        <v>208</v>
      </c>
      <c r="K818" t="s">
        <v>209</v>
      </c>
      <c r="L818" t="s">
        <v>786</v>
      </c>
    </row>
    <row r="819" spans="1:12">
      <c r="A819" t="s">
        <v>1475</v>
      </c>
      <c r="B819" s="5">
        <v>46058</v>
      </c>
      <c r="C819" t="s">
        <v>182</v>
      </c>
      <c r="D819">
        <v>3</v>
      </c>
      <c r="E819" s="3">
        <v>11.57</v>
      </c>
      <c r="F819" s="4">
        <v>0.15</v>
      </c>
      <c r="G819" s="3">
        <v>4.99</v>
      </c>
      <c r="H819" t="s">
        <v>216</v>
      </c>
      <c r="I819" t="s">
        <v>54</v>
      </c>
      <c r="J819" t="s">
        <v>217</v>
      </c>
      <c r="K819" t="s">
        <v>209</v>
      </c>
      <c r="L819" t="s">
        <v>1443</v>
      </c>
    </row>
    <row r="820" spans="1:12">
      <c r="A820" t="s">
        <v>1476</v>
      </c>
      <c r="B820" s="5">
        <v>46058</v>
      </c>
      <c r="C820" t="s">
        <v>112</v>
      </c>
      <c r="D820">
        <v>2</v>
      </c>
      <c r="E820" s="3">
        <v>48.12</v>
      </c>
      <c r="F820" s="4">
        <v>0.1</v>
      </c>
      <c r="G820" s="3">
        <v>9.99</v>
      </c>
      <c r="H820" t="s">
        <v>207</v>
      </c>
      <c r="I820" t="s">
        <v>224</v>
      </c>
      <c r="J820" t="s">
        <v>213</v>
      </c>
      <c r="K820" t="s">
        <v>209</v>
      </c>
      <c r="L820" t="s">
        <v>1371</v>
      </c>
    </row>
    <row r="821" spans="1:12">
      <c r="A821" t="s">
        <v>1477</v>
      </c>
      <c r="B821" s="5">
        <v>46058</v>
      </c>
      <c r="C821" t="s">
        <v>176</v>
      </c>
      <c r="D821">
        <v>5</v>
      </c>
      <c r="E821" s="3">
        <v>11.86</v>
      </c>
      <c r="F821" s="4">
        <v>0</v>
      </c>
      <c r="G821" s="3">
        <v>0</v>
      </c>
      <c r="H821" t="s">
        <v>216</v>
      </c>
      <c r="I821" t="s">
        <v>18</v>
      </c>
      <c r="J821" t="s">
        <v>213</v>
      </c>
      <c r="K821" t="s">
        <v>209</v>
      </c>
      <c r="L821" t="s">
        <v>1113</v>
      </c>
    </row>
    <row r="822" spans="1:12">
      <c r="A822" t="s">
        <v>1478</v>
      </c>
      <c r="B822" s="5">
        <v>46058</v>
      </c>
      <c r="C822" t="s">
        <v>132</v>
      </c>
      <c r="D822">
        <v>2</v>
      </c>
      <c r="E822" s="3">
        <v>72.08</v>
      </c>
      <c r="F822" s="4">
        <v>0</v>
      </c>
      <c r="G822" s="3">
        <v>9.99</v>
      </c>
      <c r="H822" t="s">
        <v>212</v>
      </c>
      <c r="I822" t="s">
        <v>18</v>
      </c>
      <c r="J822" t="s">
        <v>217</v>
      </c>
      <c r="K822" t="s">
        <v>209</v>
      </c>
      <c r="L822" t="s">
        <v>1414</v>
      </c>
    </row>
    <row r="823" spans="1:12">
      <c r="A823" t="s">
        <v>1479</v>
      </c>
      <c r="B823" s="5">
        <v>46058</v>
      </c>
      <c r="C823" t="s">
        <v>158</v>
      </c>
      <c r="D823">
        <v>1</v>
      </c>
      <c r="E823" s="3">
        <v>44.59</v>
      </c>
      <c r="F823" s="4">
        <v>0</v>
      </c>
      <c r="G823" s="3">
        <v>4.99</v>
      </c>
      <c r="H823" t="s">
        <v>216</v>
      </c>
      <c r="I823" t="s">
        <v>37</v>
      </c>
      <c r="J823" t="s">
        <v>208</v>
      </c>
      <c r="K823" t="s">
        <v>209</v>
      </c>
      <c r="L823" t="s">
        <v>557</v>
      </c>
    </row>
    <row r="824" spans="1:12">
      <c r="A824" t="s">
        <v>1480</v>
      </c>
      <c r="B824" s="5">
        <v>46058</v>
      </c>
      <c r="C824" t="s">
        <v>94</v>
      </c>
      <c r="D824">
        <v>3</v>
      </c>
      <c r="E824" s="3">
        <v>74.41</v>
      </c>
      <c r="F824" s="4">
        <v>0</v>
      </c>
      <c r="G824" s="3">
        <v>0</v>
      </c>
      <c r="H824" t="s">
        <v>216</v>
      </c>
      <c r="I824" t="s">
        <v>54</v>
      </c>
      <c r="J824" t="s">
        <v>213</v>
      </c>
      <c r="K824" t="s">
        <v>209</v>
      </c>
      <c r="L824" t="s">
        <v>360</v>
      </c>
    </row>
    <row r="825" spans="1:12">
      <c r="A825" t="s">
        <v>1481</v>
      </c>
      <c r="B825" s="5">
        <v>46058</v>
      </c>
      <c r="C825" t="s">
        <v>186</v>
      </c>
      <c r="D825">
        <v>1</v>
      </c>
      <c r="E825" s="3">
        <v>54.93</v>
      </c>
      <c r="F825" s="4">
        <v>0</v>
      </c>
      <c r="G825" s="3">
        <v>0</v>
      </c>
      <c r="H825" t="s">
        <v>216</v>
      </c>
      <c r="I825" t="s">
        <v>37</v>
      </c>
      <c r="J825" t="s">
        <v>217</v>
      </c>
      <c r="K825" t="s">
        <v>209</v>
      </c>
      <c r="L825" t="s">
        <v>620</v>
      </c>
    </row>
    <row r="826" spans="1:12">
      <c r="A826" t="s">
        <v>1482</v>
      </c>
      <c r="B826" s="5">
        <v>46058</v>
      </c>
      <c r="C826" t="s">
        <v>112</v>
      </c>
      <c r="D826">
        <v>1</v>
      </c>
      <c r="E826" s="3">
        <v>48.12</v>
      </c>
      <c r="F826" s="4">
        <v>0</v>
      </c>
      <c r="G826" s="3">
        <v>6.99</v>
      </c>
      <c r="H826" t="s">
        <v>216</v>
      </c>
      <c r="I826" t="s">
        <v>12</v>
      </c>
      <c r="J826" t="s">
        <v>208</v>
      </c>
      <c r="K826" t="s">
        <v>209</v>
      </c>
      <c r="L826" t="s">
        <v>830</v>
      </c>
    </row>
    <row r="827" spans="1:12">
      <c r="A827" t="s">
        <v>1483</v>
      </c>
      <c r="B827" s="5">
        <v>46059</v>
      </c>
      <c r="C827" t="s">
        <v>81</v>
      </c>
      <c r="D827">
        <v>1</v>
      </c>
      <c r="E827" s="3">
        <v>30.29</v>
      </c>
      <c r="F827" s="4">
        <v>0</v>
      </c>
      <c r="G827" s="3">
        <v>0</v>
      </c>
      <c r="H827" t="s">
        <v>207</v>
      </c>
      <c r="I827" t="s">
        <v>18</v>
      </c>
      <c r="J827" t="s">
        <v>217</v>
      </c>
      <c r="K827" t="s">
        <v>304</v>
      </c>
      <c r="L827" t="s">
        <v>1066</v>
      </c>
    </row>
    <row r="828" spans="1:12">
      <c r="A828" t="s">
        <v>1484</v>
      </c>
      <c r="B828" s="5">
        <v>46059</v>
      </c>
      <c r="C828" t="s">
        <v>170</v>
      </c>
      <c r="D828">
        <v>2</v>
      </c>
      <c r="E828" s="3">
        <v>33.19</v>
      </c>
      <c r="F828" s="4">
        <v>0</v>
      </c>
      <c r="G828" s="3">
        <v>0</v>
      </c>
      <c r="H828" t="s">
        <v>212</v>
      </c>
      <c r="I828" t="s">
        <v>224</v>
      </c>
      <c r="J828" t="s">
        <v>213</v>
      </c>
      <c r="K828" t="s">
        <v>209</v>
      </c>
      <c r="L828" t="s">
        <v>1485</v>
      </c>
    </row>
    <row r="829" spans="1:12">
      <c r="A829" t="s">
        <v>1486</v>
      </c>
      <c r="B829" s="5">
        <v>46059</v>
      </c>
      <c r="C829" t="s">
        <v>108</v>
      </c>
      <c r="D829">
        <v>3</v>
      </c>
      <c r="E829" s="3">
        <v>23.94</v>
      </c>
      <c r="F829" s="4">
        <v>0</v>
      </c>
      <c r="G829" s="3">
        <v>4.99</v>
      </c>
      <c r="H829" t="s">
        <v>212</v>
      </c>
      <c r="I829" t="s">
        <v>54</v>
      </c>
      <c r="J829" t="s">
        <v>208</v>
      </c>
      <c r="K829" t="s">
        <v>209</v>
      </c>
      <c r="L829" t="s">
        <v>1487</v>
      </c>
    </row>
    <row r="830" spans="1:12">
      <c r="A830" t="s">
        <v>1488</v>
      </c>
      <c r="B830" s="5">
        <v>46059</v>
      </c>
      <c r="C830" t="s">
        <v>146</v>
      </c>
      <c r="D830">
        <v>2</v>
      </c>
      <c r="E830" s="3">
        <v>30.05</v>
      </c>
      <c r="F830" s="4">
        <v>0</v>
      </c>
      <c r="G830" s="3">
        <v>4.99</v>
      </c>
      <c r="H830" t="s">
        <v>207</v>
      </c>
      <c r="I830" t="s">
        <v>224</v>
      </c>
      <c r="J830" t="s">
        <v>217</v>
      </c>
      <c r="K830" t="s">
        <v>209</v>
      </c>
      <c r="L830" t="s">
        <v>1489</v>
      </c>
    </row>
    <row r="831" spans="1:12">
      <c r="A831" t="s">
        <v>1490</v>
      </c>
      <c r="B831" s="5">
        <v>46059</v>
      </c>
      <c r="C831" t="s">
        <v>132</v>
      </c>
      <c r="D831">
        <v>4</v>
      </c>
      <c r="E831" s="3">
        <v>72.08</v>
      </c>
      <c r="F831" s="4">
        <v>0</v>
      </c>
      <c r="G831" s="3">
        <v>9.99</v>
      </c>
      <c r="H831" t="s">
        <v>212</v>
      </c>
      <c r="I831" t="s">
        <v>224</v>
      </c>
      <c r="J831" t="s">
        <v>217</v>
      </c>
      <c r="K831" t="s">
        <v>209</v>
      </c>
      <c r="L831" t="s">
        <v>1353</v>
      </c>
    </row>
    <row r="832" spans="1:12">
      <c r="A832" t="s">
        <v>1491</v>
      </c>
      <c r="B832" s="5">
        <v>46059</v>
      </c>
      <c r="C832" t="s">
        <v>116</v>
      </c>
      <c r="D832">
        <v>8</v>
      </c>
      <c r="E832" s="3">
        <v>30.89</v>
      </c>
      <c r="F832" s="4">
        <v>0.1</v>
      </c>
      <c r="G832" s="3">
        <v>4.99</v>
      </c>
      <c r="H832" t="s">
        <v>216</v>
      </c>
      <c r="I832" t="s">
        <v>37</v>
      </c>
      <c r="J832" t="s">
        <v>208</v>
      </c>
      <c r="K832" t="s">
        <v>281</v>
      </c>
      <c r="L832" t="s">
        <v>1492</v>
      </c>
    </row>
    <row r="833" spans="1:12">
      <c r="A833" t="s">
        <v>1493</v>
      </c>
      <c r="B833" s="5">
        <v>46060</v>
      </c>
      <c r="C833" t="s">
        <v>75</v>
      </c>
      <c r="D833">
        <v>2</v>
      </c>
      <c r="E833" s="3">
        <v>55.2</v>
      </c>
      <c r="F833" s="4">
        <v>0.05</v>
      </c>
      <c r="G833" s="3">
        <v>0</v>
      </c>
      <c r="H833" t="s">
        <v>212</v>
      </c>
      <c r="I833" t="s">
        <v>12</v>
      </c>
      <c r="J833" t="s">
        <v>213</v>
      </c>
      <c r="K833" t="s">
        <v>209</v>
      </c>
      <c r="L833" t="s">
        <v>866</v>
      </c>
    </row>
    <row r="834" spans="1:12">
      <c r="A834" t="s">
        <v>1494</v>
      </c>
      <c r="B834" s="5">
        <v>46060</v>
      </c>
      <c r="C834" t="s">
        <v>140</v>
      </c>
      <c r="D834">
        <v>3</v>
      </c>
      <c r="E834" s="3">
        <v>25.18</v>
      </c>
      <c r="F834" s="4">
        <v>0.05</v>
      </c>
      <c r="G834" s="3">
        <v>0</v>
      </c>
      <c r="H834" t="s">
        <v>216</v>
      </c>
      <c r="I834" t="s">
        <v>37</v>
      </c>
      <c r="J834" t="s">
        <v>208</v>
      </c>
      <c r="K834" t="s">
        <v>209</v>
      </c>
      <c r="L834" t="s">
        <v>635</v>
      </c>
    </row>
    <row r="835" spans="1:12">
      <c r="A835" t="s">
        <v>1495</v>
      </c>
      <c r="B835" s="5">
        <v>46060</v>
      </c>
      <c r="C835" t="s">
        <v>104</v>
      </c>
      <c r="D835">
        <v>2</v>
      </c>
      <c r="E835" s="3">
        <v>29.49</v>
      </c>
      <c r="F835" s="4">
        <v>0.1</v>
      </c>
      <c r="G835" s="3">
        <v>4.99</v>
      </c>
      <c r="H835" t="s">
        <v>207</v>
      </c>
      <c r="I835" t="s">
        <v>12</v>
      </c>
      <c r="J835" t="s">
        <v>217</v>
      </c>
      <c r="K835" t="s">
        <v>209</v>
      </c>
      <c r="L835" t="s">
        <v>437</v>
      </c>
    </row>
    <row r="836" spans="1:12">
      <c r="A836" t="s">
        <v>1496</v>
      </c>
      <c r="B836" s="5">
        <v>46060</v>
      </c>
      <c r="C836" t="s">
        <v>146</v>
      </c>
      <c r="D836">
        <v>8</v>
      </c>
      <c r="E836" s="3">
        <v>30.05</v>
      </c>
      <c r="F836" s="4">
        <v>0.1</v>
      </c>
      <c r="G836" s="3">
        <v>9.99</v>
      </c>
      <c r="H836" t="s">
        <v>212</v>
      </c>
      <c r="I836" t="s">
        <v>12</v>
      </c>
      <c r="J836" t="s">
        <v>208</v>
      </c>
      <c r="K836" t="s">
        <v>209</v>
      </c>
      <c r="L836" t="s">
        <v>1497</v>
      </c>
    </row>
    <row r="837" spans="1:12">
      <c r="A837" t="s">
        <v>1498</v>
      </c>
      <c r="B837" s="5">
        <v>46060</v>
      </c>
      <c r="C837" t="s">
        <v>130</v>
      </c>
      <c r="D837">
        <v>3</v>
      </c>
      <c r="E837" s="3">
        <v>10.18</v>
      </c>
      <c r="F837" s="4">
        <v>0</v>
      </c>
      <c r="G837" s="3">
        <v>9.99</v>
      </c>
      <c r="H837" t="s">
        <v>207</v>
      </c>
      <c r="I837" t="s">
        <v>12</v>
      </c>
      <c r="J837" t="s">
        <v>208</v>
      </c>
      <c r="K837" t="s">
        <v>209</v>
      </c>
      <c r="L837" t="s">
        <v>1139</v>
      </c>
    </row>
    <row r="838" spans="1:12">
      <c r="A838" t="s">
        <v>1499</v>
      </c>
      <c r="B838" s="5">
        <v>46060</v>
      </c>
      <c r="C838" t="s">
        <v>120</v>
      </c>
      <c r="D838">
        <v>1</v>
      </c>
      <c r="E838" s="3">
        <v>33.65</v>
      </c>
      <c r="F838" s="4">
        <v>0</v>
      </c>
      <c r="G838" s="3">
        <v>9.99</v>
      </c>
      <c r="H838" t="s">
        <v>216</v>
      </c>
      <c r="I838" t="s">
        <v>18</v>
      </c>
      <c r="J838" t="s">
        <v>208</v>
      </c>
      <c r="K838" t="s">
        <v>209</v>
      </c>
      <c r="L838" t="s">
        <v>286</v>
      </c>
    </row>
    <row r="839" spans="1:12">
      <c r="A839" t="s">
        <v>1500</v>
      </c>
      <c r="B839" s="5">
        <v>46060</v>
      </c>
      <c r="C839" t="s">
        <v>148</v>
      </c>
      <c r="D839">
        <v>6</v>
      </c>
      <c r="E839" s="3">
        <v>76.3</v>
      </c>
      <c r="F839" s="4">
        <v>0.05</v>
      </c>
      <c r="G839" s="3">
        <v>0</v>
      </c>
      <c r="H839" t="s">
        <v>207</v>
      </c>
      <c r="I839" t="s">
        <v>12</v>
      </c>
      <c r="J839" t="s">
        <v>217</v>
      </c>
      <c r="K839" t="s">
        <v>209</v>
      </c>
      <c r="L839" t="s">
        <v>1501</v>
      </c>
    </row>
    <row r="840" spans="1:12">
      <c r="A840" t="s">
        <v>1502</v>
      </c>
      <c r="B840" s="5">
        <v>46060</v>
      </c>
      <c r="C840" t="s">
        <v>154</v>
      </c>
      <c r="D840">
        <v>1</v>
      </c>
      <c r="E840" s="3">
        <v>63.29</v>
      </c>
      <c r="F840" s="4">
        <v>0.05</v>
      </c>
      <c r="G840" s="3">
        <v>4.99</v>
      </c>
      <c r="H840" t="s">
        <v>212</v>
      </c>
      <c r="I840" t="s">
        <v>12</v>
      </c>
      <c r="J840" t="s">
        <v>208</v>
      </c>
      <c r="K840" t="s">
        <v>281</v>
      </c>
      <c r="L840" t="s">
        <v>1059</v>
      </c>
    </row>
    <row r="841" spans="1:12">
      <c r="A841" t="s">
        <v>1503</v>
      </c>
      <c r="B841" s="5">
        <v>46060</v>
      </c>
      <c r="C841" t="s">
        <v>100</v>
      </c>
      <c r="D841">
        <v>3</v>
      </c>
      <c r="E841" s="3">
        <v>47.38</v>
      </c>
      <c r="F841" s="4">
        <v>0</v>
      </c>
      <c r="G841" s="3">
        <v>4.99</v>
      </c>
      <c r="H841" t="s">
        <v>216</v>
      </c>
      <c r="I841" t="s">
        <v>224</v>
      </c>
      <c r="J841" t="s">
        <v>208</v>
      </c>
      <c r="K841" t="s">
        <v>209</v>
      </c>
      <c r="L841" t="s">
        <v>237</v>
      </c>
    </row>
    <row r="842" spans="1:12">
      <c r="A842" t="s">
        <v>1504</v>
      </c>
      <c r="B842" s="5">
        <v>46060</v>
      </c>
      <c r="C842" t="s">
        <v>172</v>
      </c>
      <c r="D842">
        <v>1</v>
      </c>
      <c r="E842" s="3">
        <v>80.63</v>
      </c>
      <c r="F842" s="4">
        <v>0</v>
      </c>
      <c r="G842" s="3">
        <v>0</v>
      </c>
      <c r="H842" t="s">
        <v>216</v>
      </c>
      <c r="I842" t="s">
        <v>18</v>
      </c>
      <c r="J842" t="s">
        <v>213</v>
      </c>
      <c r="K842" t="s">
        <v>209</v>
      </c>
      <c r="L842" t="s">
        <v>1505</v>
      </c>
    </row>
    <row r="843" spans="1:12">
      <c r="A843" t="s">
        <v>1506</v>
      </c>
      <c r="B843" s="5">
        <v>46060</v>
      </c>
      <c r="C843" t="s">
        <v>184</v>
      </c>
      <c r="D843">
        <v>2</v>
      </c>
      <c r="E843" s="3">
        <v>31.55</v>
      </c>
      <c r="F843" s="4">
        <v>0.1</v>
      </c>
      <c r="G843" s="3">
        <v>0</v>
      </c>
      <c r="H843" t="s">
        <v>207</v>
      </c>
      <c r="I843" t="s">
        <v>37</v>
      </c>
      <c r="J843" t="s">
        <v>213</v>
      </c>
      <c r="K843" t="s">
        <v>209</v>
      </c>
      <c r="L843" t="s">
        <v>1507</v>
      </c>
    </row>
    <row r="844" spans="1:12">
      <c r="A844" t="s">
        <v>1508</v>
      </c>
      <c r="B844" s="5">
        <v>46061</v>
      </c>
      <c r="C844" t="s">
        <v>140</v>
      </c>
      <c r="D844">
        <v>3</v>
      </c>
      <c r="E844" s="3">
        <v>25.18</v>
      </c>
      <c r="F844" s="4">
        <v>0</v>
      </c>
      <c r="G844" s="3">
        <v>6.99</v>
      </c>
      <c r="H844" t="s">
        <v>212</v>
      </c>
      <c r="I844" t="s">
        <v>37</v>
      </c>
      <c r="J844" t="s">
        <v>208</v>
      </c>
      <c r="K844" t="s">
        <v>209</v>
      </c>
      <c r="L844" t="s">
        <v>664</v>
      </c>
    </row>
    <row r="845" spans="1:12">
      <c r="A845" t="s">
        <v>1509</v>
      </c>
      <c r="B845" s="5">
        <v>46061</v>
      </c>
      <c r="C845" t="s">
        <v>71</v>
      </c>
      <c r="D845">
        <v>1</v>
      </c>
      <c r="E845" s="3">
        <v>11.23</v>
      </c>
      <c r="F845" s="4">
        <v>0</v>
      </c>
      <c r="G845" s="3">
        <v>9.99</v>
      </c>
      <c r="H845" t="s">
        <v>207</v>
      </c>
      <c r="I845" t="s">
        <v>54</v>
      </c>
      <c r="J845" t="s">
        <v>208</v>
      </c>
      <c r="K845" t="s">
        <v>209</v>
      </c>
      <c r="L845" t="s">
        <v>549</v>
      </c>
    </row>
    <row r="846" spans="1:12">
      <c r="A846" t="s">
        <v>1510</v>
      </c>
      <c r="B846" s="5">
        <v>46061</v>
      </c>
      <c r="C846" t="s">
        <v>92</v>
      </c>
      <c r="D846">
        <v>1</v>
      </c>
      <c r="E846" s="3">
        <v>46.87</v>
      </c>
      <c r="F846" s="4">
        <v>0.15</v>
      </c>
      <c r="G846" s="3">
        <v>0</v>
      </c>
      <c r="H846" t="s">
        <v>212</v>
      </c>
      <c r="I846" t="s">
        <v>18</v>
      </c>
      <c r="J846" t="s">
        <v>217</v>
      </c>
      <c r="K846" t="s">
        <v>209</v>
      </c>
      <c r="L846" t="s">
        <v>1387</v>
      </c>
    </row>
    <row r="847" spans="1:12">
      <c r="A847" t="s">
        <v>1511</v>
      </c>
      <c r="B847" s="5">
        <v>46061</v>
      </c>
      <c r="C847" t="s">
        <v>120</v>
      </c>
      <c r="D847">
        <v>5</v>
      </c>
      <c r="E847" s="3">
        <v>33.65</v>
      </c>
      <c r="F847" s="4">
        <v>0</v>
      </c>
      <c r="G847" s="3">
        <v>0</v>
      </c>
      <c r="H847" t="s">
        <v>216</v>
      </c>
      <c r="I847" t="s">
        <v>54</v>
      </c>
      <c r="J847" t="s">
        <v>208</v>
      </c>
      <c r="K847" t="s">
        <v>209</v>
      </c>
      <c r="L847" t="s">
        <v>1512</v>
      </c>
    </row>
    <row r="848" spans="1:12">
      <c r="A848" t="s">
        <v>1513</v>
      </c>
      <c r="B848" s="5">
        <v>46061</v>
      </c>
      <c r="C848" t="s">
        <v>118</v>
      </c>
      <c r="D848">
        <v>1</v>
      </c>
      <c r="E848" s="3">
        <v>41.81</v>
      </c>
      <c r="F848" s="4">
        <v>0</v>
      </c>
      <c r="G848" s="3">
        <v>0</v>
      </c>
      <c r="H848" t="s">
        <v>212</v>
      </c>
      <c r="I848" t="s">
        <v>224</v>
      </c>
      <c r="J848" t="s">
        <v>213</v>
      </c>
      <c r="K848" t="s">
        <v>209</v>
      </c>
      <c r="L848" t="s">
        <v>645</v>
      </c>
    </row>
    <row r="849" spans="1:12">
      <c r="A849" t="s">
        <v>1514</v>
      </c>
      <c r="B849" s="5">
        <v>46061</v>
      </c>
      <c r="C849" t="s">
        <v>124</v>
      </c>
      <c r="D849">
        <v>5</v>
      </c>
      <c r="E849" s="3">
        <v>79.47</v>
      </c>
      <c r="F849" s="4">
        <v>0</v>
      </c>
      <c r="G849" s="3">
        <v>6.99</v>
      </c>
      <c r="H849" t="s">
        <v>212</v>
      </c>
      <c r="I849" t="s">
        <v>224</v>
      </c>
      <c r="J849" t="s">
        <v>208</v>
      </c>
      <c r="K849" t="s">
        <v>209</v>
      </c>
      <c r="L849" t="s">
        <v>1515</v>
      </c>
    </row>
    <row r="850" spans="1:12">
      <c r="A850" t="s">
        <v>1516</v>
      </c>
      <c r="B850" s="5">
        <v>46062</v>
      </c>
      <c r="C850" t="s">
        <v>75</v>
      </c>
      <c r="D850">
        <v>1</v>
      </c>
      <c r="E850" s="3">
        <v>55.2</v>
      </c>
      <c r="F850" s="4">
        <v>0.05</v>
      </c>
      <c r="G850" s="3">
        <v>0</v>
      </c>
      <c r="H850" t="s">
        <v>212</v>
      </c>
      <c r="I850" t="s">
        <v>37</v>
      </c>
      <c r="J850" t="s">
        <v>208</v>
      </c>
      <c r="K850" t="s">
        <v>209</v>
      </c>
      <c r="L850" t="s">
        <v>1166</v>
      </c>
    </row>
    <row r="851" spans="1:12">
      <c r="A851" t="s">
        <v>1517</v>
      </c>
      <c r="B851" s="5">
        <v>46062</v>
      </c>
      <c r="C851" t="s">
        <v>77</v>
      </c>
      <c r="D851">
        <v>1</v>
      </c>
      <c r="E851" s="3">
        <v>47.77</v>
      </c>
      <c r="F851" s="4">
        <v>0.1</v>
      </c>
      <c r="G851" s="3">
        <v>9.99</v>
      </c>
      <c r="H851" t="s">
        <v>212</v>
      </c>
      <c r="I851" t="s">
        <v>12</v>
      </c>
      <c r="J851" t="s">
        <v>217</v>
      </c>
      <c r="K851" t="s">
        <v>209</v>
      </c>
      <c r="L851" t="s">
        <v>809</v>
      </c>
    </row>
    <row r="852" spans="1:12">
      <c r="A852" t="s">
        <v>1518</v>
      </c>
      <c r="B852" s="5">
        <v>46062</v>
      </c>
      <c r="C852" t="s">
        <v>98</v>
      </c>
      <c r="D852">
        <v>2</v>
      </c>
      <c r="E852" s="3">
        <v>17.66</v>
      </c>
      <c r="F852" s="4">
        <v>0</v>
      </c>
      <c r="G852" s="3">
        <v>0</v>
      </c>
      <c r="H852" t="s">
        <v>216</v>
      </c>
      <c r="I852" t="s">
        <v>37</v>
      </c>
      <c r="J852" t="s">
        <v>217</v>
      </c>
      <c r="K852" t="s">
        <v>209</v>
      </c>
      <c r="L852" t="s">
        <v>1519</v>
      </c>
    </row>
    <row r="853" spans="1:12">
      <c r="A853" t="s">
        <v>1520</v>
      </c>
      <c r="B853" s="5">
        <v>46062</v>
      </c>
      <c r="C853" t="s">
        <v>182</v>
      </c>
      <c r="D853">
        <v>3</v>
      </c>
      <c r="E853" s="3">
        <v>11.57</v>
      </c>
      <c r="F853" s="4">
        <v>0</v>
      </c>
      <c r="G853" s="3">
        <v>9.99</v>
      </c>
      <c r="H853" t="s">
        <v>216</v>
      </c>
      <c r="I853" t="s">
        <v>18</v>
      </c>
      <c r="J853" t="s">
        <v>217</v>
      </c>
      <c r="K853" t="s">
        <v>209</v>
      </c>
      <c r="L853" t="s">
        <v>501</v>
      </c>
    </row>
    <row r="854" spans="1:12">
      <c r="A854" t="s">
        <v>1521</v>
      </c>
      <c r="B854" s="5">
        <v>46062</v>
      </c>
      <c r="C854" t="s">
        <v>102</v>
      </c>
      <c r="D854">
        <v>2</v>
      </c>
      <c r="E854" s="3">
        <v>18.5</v>
      </c>
      <c r="F854" s="4">
        <v>0</v>
      </c>
      <c r="G854" s="3">
        <v>4.99</v>
      </c>
      <c r="H854" t="s">
        <v>216</v>
      </c>
      <c r="I854" t="s">
        <v>12</v>
      </c>
      <c r="J854" t="s">
        <v>208</v>
      </c>
      <c r="K854" t="s">
        <v>209</v>
      </c>
      <c r="L854" t="s">
        <v>1522</v>
      </c>
    </row>
    <row r="855" spans="1:12">
      <c r="A855" t="s">
        <v>1523</v>
      </c>
      <c r="B855" s="5">
        <v>46062</v>
      </c>
      <c r="C855" t="s">
        <v>162</v>
      </c>
      <c r="D855">
        <v>1</v>
      </c>
      <c r="E855" s="3">
        <v>12.2</v>
      </c>
      <c r="F855" s="4">
        <v>0</v>
      </c>
      <c r="G855" s="3">
        <v>0</v>
      </c>
      <c r="H855" t="s">
        <v>207</v>
      </c>
      <c r="I855" t="s">
        <v>18</v>
      </c>
      <c r="J855" t="s">
        <v>213</v>
      </c>
      <c r="K855" t="s">
        <v>209</v>
      </c>
      <c r="L855" t="s">
        <v>881</v>
      </c>
    </row>
    <row r="856" spans="1:12">
      <c r="A856" t="s">
        <v>1524</v>
      </c>
      <c r="B856" s="5">
        <v>46062</v>
      </c>
      <c r="C856" t="s">
        <v>166</v>
      </c>
      <c r="D856">
        <v>1</v>
      </c>
      <c r="E856" s="3">
        <v>39.19</v>
      </c>
      <c r="F856" s="4">
        <v>0</v>
      </c>
      <c r="G856" s="3">
        <v>4.99</v>
      </c>
      <c r="H856" t="s">
        <v>212</v>
      </c>
      <c r="I856" t="s">
        <v>54</v>
      </c>
      <c r="J856" t="s">
        <v>208</v>
      </c>
      <c r="K856" t="s">
        <v>209</v>
      </c>
      <c r="L856" t="s">
        <v>1166</v>
      </c>
    </row>
    <row r="857" spans="1:12">
      <c r="A857" t="s">
        <v>1525</v>
      </c>
      <c r="B857" s="5">
        <v>46063</v>
      </c>
      <c r="C857" t="s">
        <v>112</v>
      </c>
      <c r="D857">
        <v>2</v>
      </c>
      <c r="E857" s="3">
        <v>48.12</v>
      </c>
      <c r="F857" s="4">
        <v>0</v>
      </c>
      <c r="G857" s="3">
        <v>9.99</v>
      </c>
      <c r="H857" t="s">
        <v>207</v>
      </c>
      <c r="I857" t="s">
        <v>37</v>
      </c>
      <c r="J857" t="s">
        <v>213</v>
      </c>
      <c r="K857" t="s">
        <v>209</v>
      </c>
      <c r="L857" t="s">
        <v>677</v>
      </c>
    </row>
    <row r="858" spans="1:12">
      <c r="A858" t="s">
        <v>1526</v>
      </c>
      <c r="B858" s="5">
        <v>46063</v>
      </c>
      <c r="C858" t="s">
        <v>182</v>
      </c>
      <c r="D858">
        <v>5</v>
      </c>
      <c r="E858" s="3">
        <v>11.57</v>
      </c>
      <c r="F858" s="4">
        <v>0.15</v>
      </c>
      <c r="G858" s="3">
        <v>0</v>
      </c>
      <c r="H858" t="s">
        <v>212</v>
      </c>
      <c r="I858" t="s">
        <v>54</v>
      </c>
      <c r="J858" t="s">
        <v>213</v>
      </c>
      <c r="K858" t="s">
        <v>209</v>
      </c>
      <c r="L858" t="s">
        <v>1527</v>
      </c>
    </row>
    <row r="859" spans="1:12">
      <c r="A859" t="s">
        <v>1528</v>
      </c>
      <c r="B859" s="5">
        <v>46063</v>
      </c>
      <c r="C859" t="s">
        <v>96</v>
      </c>
      <c r="D859">
        <v>2</v>
      </c>
      <c r="E859" s="3">
        <v>26.72</v>
      </c>
      <c r="F859" s="4">
        <v>0</v>
      </c>
      <c r="G859" s="3">
        <v>9.99</v>
      </c>
      <c r="H859" t="s">
        <v>212</v>
      </c>
      <c r="I859" t="s">
        <v>54</v>
      </c>
      <c r="J859" t="s">
        <v>217</v>
      </c>
      <c r="K859" t="s">
        <v>209</v>
      </c>
      <c r="L859" t="s">
        <v>1426</v>
      </c>
    </row>
    <row r="860" spans="1:12">
      <c r="A860" t="s">
        <v>1529</v>
      </c>
      <c r="B860" s="5">
        <v>46063</v>
      </c>
      <c r="C860" t="s">
        <v>142</v>
      </c>
      <c r="D860">
        <v>1</v>
      </c>
      <c r="E860" s="3">
        <v>100.1</v>
      </c>
      <c r="F860" s="4">
        <v>0</v>
      </c>
      <c r="G860" s="3">
        <v>9.99</v>
      </c>
      <c r="H860" t="s">
        <v>212</v>
      </c>
      <c r="I860" t="s">
        <v>37</v>
      </c>
      <c r="J860" t="s">
        <v>208</v>
      </c>
      <c r="K860" t="s">
        <v>209</v>
      </c>
      <c r="L860" t="s">
        <v>1489</v>
      </c>
    </row>
    <row r="861" spans="1:12">
      <c r="A861" t="s">
        <v>1530</v>
      </c>
      <c r="B861" s="5">
        <v>46063</v>
      </c>
      <c r="C861" t="s">
        <v>73</v>
      </c>
      <c r="D861">
        <v>5</v>
      </c>
      <c r="E861" s="3">
        <v>23.84</v>
      </c>
      <c r="F861" s="4">
        <v>0.05</v>
      </c>
      <c r="G861" s="3">
        <v>0</v>
      </c>
      <c r="H861" t="s">
        <v>216</v>
      </c>
      <c r="I861" t="s">
        <v>37</v>
      </c>
      <c r="J861" t="s">
        <v>217</v>
      </c>
      <c r="K861" t="s">
        <v>209</v>
      </c>
      <c r="L861" t="s">
        <v>824</v>
      </c>
    </row>
    <row r="862" spans="1:12">
      <c r="A862" t="s">
        <v>1531</v>
      </c>
      <c r="B862" s="5">
        <v>46063</v>
      </c>
      <c r="C862" t="s">
        <v>87</v>
      </c>
      <c r="D862">
        <v>3</v>
      </c>
      <c r="E862" s="3">
        <v>49.34</v>
      </c>
      <c r="F862" s="4">
        <v>0</v>
      </c>
      <c r="G862" s="3">
        <v>4.99</v>
      </c>
      <c r="H862" t="s">
        <v>207</v>
      </c>
      <c r="I862" t="s">
        <v>12</v>
      </c>
      <c r="J862" t="s">
        <v>208</v>
      </c>
      <c r="K862" t="s">
        <v>209</v>
      </c>
      <c r="L862" t="s">
        <v>227</v>
      </c>
    </row>
    <row r="863" spans="1:12">
      <c r="A863" t="s">
        <v>1532</v>
      </c>
      <c r="B863" s="5">
        <v>46063</v>
      </c>
      <c r="C863" t="s">
        <v>162</v>
      </c>
      <c r="D863">
        <v>6</v>
      </c>
      <c r="E863" s="3">
        <v>12.2</v>
      </c>
      <c r="F863" s="4">
        <v>0</v>
      </c>
      <c r="G863" s="3">
        <v>4.99</v>
      </c>
      <c r="H863" t="s">
        <v>216</v>
      </c>
      <c r="I863" t="s">
        <v>54</v>
      </c>
      <c r="J863" t="s">
        <v>217</v>
      </c>
      <c r="K863" t="s">
        <v>209</v>
      </c>
      <c r="L863" t="s">
        <v>1236</v>
      </c>
    </row>
    <row r="864" spans="1:12">
      <c r="A864" t="s">
        <v>1533</v>
      </c>
      <c r="B864" s="5">
        <v>46063</v>
      </c>
      <c r="C864" t="s">
        <v>94</v>
      </c>
      <c r="D864">
        <v>1</v>
      </c>
      <c r="E864" s="3">
        <v>74.41</v>
      </c>
      <c r="F864" s="4">
        <v>0</v>
      </c>
      <c r="G864" s="3">
        <v>0</v>
      </c>
      <c r="H864" t="s">
        <v>207</v>
      </c>
      <c r="I864" t="s">
        <v>12</v>
      </c>
      <c r="J864" t="s">
        <v>217</v>
      </c>
      <c r="K864" t="s">
        <v>209</v>
      </c>
      <c r="L864" t="s">
        <v>721</v>
      </c>
    </row>
    <row r="865" spans="1:12">
      <c r="A865" t="s">
        <v>1534</v>
      </c>
      <c r="B865" s="5">
        <v>46063</v>
      </c>
      <c r="C865" t="s">
        <v>170</v>
      </c>
      <c r="D865">
        <v>1</v>
      </c>
      <c r="E865" s="3">
        <v>33.19</v>
      </c>
      <c r="F865" s="4">
        <v>0.1</v>
      </c>
      <c r="G865" s="3">
        <v>9.99</v>
      </c>
      <c r="H865" t="s">
        <v>207</v>
      </c>
      <c r="I865" t="s">
        <v>54</v>
      </c>
      <c r="J865" t="s">
        <v>217</v>
      </c>
      <c r="K865" t="s">
        <v>209</v>
      </c>
      <c r="L865" t="s">
        <v>762</v>
      </c>
    </row>
    <row r="866" spans="1:12">
      <c r="A866" t="s">
        <v>1535</v>
      </c>
      <c r="B866" s="5">
        <v>46064</v>
      </c>
      <c r="C866" t="s">
        <v>79</v>
      </c>
      <c r="D866">
        <v>2</v>
      </c>
      <c r="E866" s="3">
        <v>12.76</v>
      </c>
      <c r="F866" s="4">
        <v>0</v>
      </c>
      <c r="G866" s="3">
        <v>4.99</v>
      </c>
      <c r="H866" t="s">
        <v>212</v>
      </c>
      <c r="I866" t="s">
        <v>12</v>
      </c>
      <c r="J866" t="s">
        <v>208</v>
      </c>
      <c r="K866" t="s">
        <v>209</v>
      </c>
      <c r="L866" t="s">
        <v>733</v>
      </c>
    </row>
    <row r="867" spans="1:12">
      <c r="A867" t="s">
        <v>1536</v>
      </c>
      <c r="B867" s="5">
        <v>46064</v>
      </c>
      <c r="C867" t="s">
        <v>170</v>
      </c>
      <c r="D867">
        <v>2</v>
      </c>
      <c r="E867" s="3">
        <v>33.19</v>
      </c>
      <c r="F867" s="4">
        <v>0</v>
      </c>
      <c r="G867" s="3">
        <v>0</v>
      </c>
      <c r="H867" t="s">
        <v>207</v>
      </c>
      <c r="I867" t="s">
        <v>37</v>
      </c>
      <c r="J867" t="s">
        <v>208</v>
      </c>
      <c r="K867" t="s">
        <v>209</v>
      </c>
      <c r="L867" t="s">
        <v>1066</v>
      </c>
    </row>
    <row r="868" spans="1:12">
      <c r="A868" t="s">
        <v>1537</v>
      </c>
      <c r="B868" s="5">
        <v>46064</v>
      </c>
      <c r="C868" t="s">
        <v>140</v>
      </c>
      <c r="D868">
        <v>3</v>
      </c>
      <c r="E868" s="3">
        <v>25.18</v>
      </c>
      <c r="F868" s="4">
        <v>0</v>
      </c>
      <c r="G868" s="3">
        <v>4.99</v>
      </c>
      <c r="H868" t="s">
        <v>212</v>
      </c>
      <c r="I868" t="s">
        <v>37</v>
      </c>
      <c r="J868" t="s">
        <v>208</v>
      </c>
      <c r="K868" t="s">
        <v>209</v>
      </c>
      <c r="L868" t="s">
        <v>824</v>
      </c>
    </row>
    <row r="869" spans="1:12">
      <c r="A869" t="s">
        <v>1538</v>
      </c>
      <c r="B869" s="5">
        <v>46064</v>
      </c>
      <c r="C869" t="s">
        <v>85</v>
      </c>
      <c r="D869">
        <v>4</v>
      </c>
      <c r="E869" s="3">
        <v>20.7</v>
      </c>
      <c r="F869" s="4">
        <v>0.1</v>
      </c>
      <c r="G869" s="3">
        <v>0</v>
      </c>
      <c r="H869" t="s">
        <v>212</v>
      </c>
      <c r="I869" t="s">
        <v>18</v>
      </c>
      <c r="J869" t="s">
        <v>208</v>
      </c>
      <c r="K869" t="s">
        <v>209</v>
      </c>
      <c r="L869" t="s">
        <v>1539</v>
      </c>
    </row>
    <row r="870" spans="1:12">
      <c r="A870" t="s">
        <v>1540</v>
      </c>
      <c r="B870" s="5">
        <v>46065</v>
      </c>
      <c r="C870" t="s">
        <v>69</v>
      </c>
      <c r="D870">
        <v>1</v>
      </c>
      <c r="E870" s="3">
        <v>73.180000000000007</v>
      </c>
      <c r="F870" s="4">
        <v>0.2</v>
      </c>
      <c r="G870" s="3">
        <v>0</v>
      </c>
      <c r="H870" t="s">
        <v>216</v>
      </c>
      <c r="I870" t="s">
        <v>12</v>
      </c>
      <c r="J870" t="s">
        <v>208</v>
      </c>
      <c r="K870" t="s">
        <v>209</v>
      </c>
      <c r="L870" t="s">
        <v>1541</v>
      </c>
    </row>
    <row r="871" spans="1:12">
      <c r="A871" t="s">
        <v>1542</v>
      </c>
      <c r="B871" s="5">
        <v>46065</v>
      </c>
      <c r="C871" t="s">
        <v>71</v>
      </c>
      <c r="D871">
        <v>1</v>
      </c>
      <c r="E871" s="3">
        <v>11.23</v>
      </c>
      <c r="F871" s="4">
        <v>0.15</v>
      </c>
      <c r="G871" s="3">
        <v>0</v>
      </c>
      <c r="H871" t="s">
        <v>207</v>
      </c>
      <c r="I871" t="s">
        <v>224</v>
      </c>
      <c r="J871" t="s">
        <v>213</v>
      </c>
      <c r="K871" t="s">
        <v>209</v>
      </c>
      <c r="L871" t="s">
        <v>1085</v>
      </c>
    </row>
    <row r="872" spans="1:12">
      <c r="A872" t="s">
        <v>1543</v>
      </c>
      <c r="B872" s="5">
        <v>46065</v>
      </c>
      <c r="C872" t="s">
        <v>158</v>
      </c>
      <c r="D872">
        <v>2</v>
      </c>
      <c r="E872" s="3">
        <v>44.59</v>
      </c>
      <c r="F872" s="4">
        <v>0</v>
      </c>
      <c r="G872" s="3">
        <v>4.99</v>
      </c>
      <c r="H872" t="s">
        <v>216</v>
      </c>
      <c r="I872" t="s">
        <v>18</v>
      </c>
      <c r="J872" t="s">
        <v>217</v>
      </c>
      <c r="K872" t="s">
        <v>281</v>
      </c>
      <c r="L872" t="s">
        <v>881</v>
      </c>
    </row>
    <row r="873" spans="1:12">
      <c r="A873" t="s">
        <v>1544</v>
      </c>
      <c r="B873" s="5">
        <v>46065</v>
      </c>
      <c r="C873" t="s">
        <v>100</v>
      </c>
      <c r="D873">
        <v>1</v>
      </c>
      <c r="E873" s="3">
        <v>47.38</v>
      </c>
      <c r="F873" s="4">
        <v>0</v>
      </c>
      <c r="G873" s="3">
        <v>9.99</v>
      </c>
      <c r="H873" t="s">
        <v>216</v>
      </c>
      <c r="I873" t="s">
        <v>18</v>
      </c>
      <c r="J873" t="s">
        <v>208</v>
      </c>
      <c r="K873" t="s">
        <v>209</v>
      </c>
      <c r="L873" t="s">
        <v>748</v>
      </c>
    </row>
    <row r="874" spans="1:12">
      <c r="A874" t="s">
        <v>1545</v>
      </c>
      <c r="B874" s="5">
        <v>46065</v>
      </c>
      <c r="C874" t="s">
        <v>154</v>
      </c>
      <c r="D874">
        <v>4</v>
      </c>
      <c r="E874" s="3">
        <v>63.29</v>
      </c>
      <c r="F874" s="4">
        <v>0</v>
      </c>
      <c r="G874" s="3">
        <v>9.99</v>
      </c>
      <c r="H874" t="s">
        <v>216</v>
      </c>
      <c r="I874" t="s">
        <v>12</v>
      </c>
      <c r="J874" t="s">
        <v>217</v>
      </c>
      <c r="K874" t="s">
        <v>209</v>
      </c>
      <c r="L874" t="s">
        <v>843</v>
      </c>
    </row>
    <row r="875" spans="1:12">
      <c r="A875" t="s">
        <v>1546</v>
      </c>
      <c r="B875" s="5">
        <v>46066</v>
      </c>
      <c r="C875" t="s">
        <v>130</v>
      </c>
      <c r="D875">
        <v>1</v>
      </c>
      <c r="E875" s="3">
        <v>10.18</v>
      </c>
      <c r="F875" s="4">
        <v>0.05</v>
      </c>
      <c r="G875" s="3">
        <v>0</v>
      </c>
      <c r="H875" t="s">
        <v>216</v>
      </c>
      <c r="I875" t="s">
        <v>224</v>
      </c>
      <c r="J875" t="s">
        <v>208</v>
      </c>
      <c r="K875" t="s">
        <v>209</v>
      </c>
      <c r="L875" t="s">
        <v>1547</v>
      </c>
    </row>
    <row r="876" spans="1:12">
      <c r="A876" t="s">
        <v>1548</v>
      </c>
      <c r="B876" s="5">
        <v>46066</v>
      </c>
      <c r="C876" t="s">
        <v>176</v>
      </c>
      <c r="D876">
        <v>8</v>
      </c>
      <c r="E876" s="3">
        <v>11.86</v>
      </c>
      <c r="F876" s="4">
        <v>0.2</v>
      </c>
      <c r="G876" s="3">
        <v>9.99</v>
      </c>
      <c r="H876" t="s">
        <v>207</v>
      </c>
      <c r="I876" t="s">
        <v>224</v>
      </c>
      <c r="J876" t="s">
        <v>208</v>
      </c>
      <c r="K876" t="s">
        <v>209</v>
      </c>
      <c r="L876" t="s">
        <v>533</v>
      </c>
    </row>
    <row r="877" spans="1:12">
      <c r="A877" t="s">
        <v>1549</v>
      </c>
      <c r="B877" s="5">
        <v>46066</v>
      </c>
      <c r="C877" t="s">
        <v>69</v>
      </c>
      <c r="D877">
        <v>3</v>
      </c>
      <c r="E877" s="3">
        <v>73.180000000000007</v>
      </c>
      <c r="F877" s="4">
        <v>0.15</v>
      </c>
      <c r="G877" s="3">
        <v>4.99</v>
      </c>
      <c r="H877" t="s">
        <v>212</v>
      </c>
      <c r="I877" t="s">
        <v>18</v>
      </c>
      <c r="J877" t="s">
        <v>208</v>
      </c>
      <c r="K877" t="s">
        <v>209</v>
      </c>
      <c r="L877" t="s">
        <v>335</v>
      </c>
    </row>
    <row r="878" spans="1:12">
      <c r="A878" t="s">
        <v>1550</v>
      </c>
      <c r="B878" s="5">
        <v>46067</v>
      </c>
      <c r="C878" t="s">
        <v>106</v>
      </c>
      <c r="D878">
        <v>1</v>
      </c>
      <c r="E878" s="3">
        <v>85.27</v>
      </c>
      <c r="F878" s="4">
        <v>0.05</v>
      </c>
      <c r="G878" s="3">
        <v>0</v>
      </c>
      <c r="H878" t="s">
        <v>212</v>
      </c>
      <c r="I878" t="s">
        <v>224</v>
      </c>
      <c r="J878" t="s">
        <v>208</v>
      </c>
      <c r="K878" t="s">
        <v>209</v>
      </c>
      <c r="L878" t="s">
        <v>589</v>
      </c>
    </row>
    <row r="879" spans="1:12">
      <c r="A879" t="s">
        <v>1551</v>
      </c>
      <c r="B879" s="5">
        <v>46067</v>
      </c>
      <c r="C879" t="s">
        <v>132</v>
      </c>
      <c r="D879">
        <v>1</v>
      </c>
      <c r="E879" s="3">
        <v>72.08</v>
      </c>
      <c r="F879" s="4">
        <v>0.2</v>
      </c>
      <c r="G879" s="3">
        <v>9.99</v>
      </c>
      <c r="H879" t="s">
        <v>216</v>
      </c>
      <c r="I879" t="s">
        <v>18</v>
      </c>
      <c r="J879" t="s">
        <v>217</v>
      </c>
      <c r="K879" t="s">
        <v>209</v>
      </c>
      <c r="L879" t="s">
        <v>1552</v>
      </c>
    </row>
    <row r="880" spans="1:12">
      <c r="A880" t="s">
        <v>1553</v>
      </c>
      <c r="B880" s="5">
        <v>46067</v>
      </c>
      <c r="C880" t="s">
        <v>118</v>
      </c>
      <c r="D880">
        <v>6</v>
      </c>
      <c r="E880" s="3">
        <v>41.81</v>
      </c>
      <c r="F880" s="4">
        <v>0.1</v>
      </c>
      <c r="G880" s="3">
        <v>9.99</v>
      </c>
      <c r="H880" t="s">
        <v>216</v>
      </c>
      <c r="I880" t="s">
        <v>12</v>
      </c>
      <c r="J880" t="s">
        <v>208</v>
      </c>
      <c r="K880" t="s">
        <v>209</v>
      </c>
      <c r="L880" t="s">
        <v>1554</v>
      </c>
    </row>
    <row r="881" spans="1:12">
      <c r="A881" t="s">
        <v>1555</v>
      </c>
      <c r="B881" s="5">
        <v>46067</v>
      </c>
      <c r="C881" t="s">
        <v>168</v>
      </c>
      <c r="D881">
        <v>1</v>
      </c>
      <c r="E881" s="3">
        <v>50.46</v>
      </c>
      <c r="F881" s="4">
        <v>0</v>
      </c>
      <c r="G881" s="3">
        <v>0</v>
      </c>
      <c r="H881" t="s">
        <v>216</v>
      </c>
      <c r="I881" t="s">
        <v>37</v>
      </c>
      <c r="J881" t="s">
        <v>217</v>
      </c>
      <c r="K881" t="s">
        <v>209</v>
      </c>
      <c r="L881" t="s">
        <v>1277</v>
      </c>
    </row>
    <row r="882" spans="1:12">
      <c r="A882" t="s">
        <v>1556</v>
      </c>
      <c r="B882" s="5">
        <v>46067</v>
      </c>
      <c r="C882" t="s">
        <v>71</v>
      </c>
      <c r="D882">
        <v>2</v>
      </c>
      <c r="E882" s="3">
        <v>11.23</v>
      </c>
      <c r="F882" s="4">
        <v>0</v>
      </c>
      <c r="G882" s="3">
        <v>4.99</v>
      </c>
      <c r="H882" t="s">
        <v>216</v>
      </c>
      <c r="I882" t="s">
        <v>224</v>
      </c>
      <c r="J882" t="s">
        <v>213</v>
      </c>
      <c r="K882" t="s">
        <v>209</v>
      </c>
      <c r="L882" t="s">
        <v>433</v>
      </c>
    </row>
    <row r="883" spans="1:12">
      <c r="A883" t="s">
        <v>1557</v>
      </c>
      <c r="B883" s="5">
        <v>46067</v>
      </c>
      <c r="C883" t="s">
        <v>152</v>
      </c>
      <c r="D883">
        <v>2</v>
      </c>
      <c r="E883" s="3">
        <v>39.21</v>
      </c>
      <c r="F883" s="4">
        <v>0</v>
      </c>
      <c r="G883" s="3">
        <v>0</v>
      </c>
      <c r="H883" t="s">
        <v>216</v>
      </c>
      <c r="I883" t="s">
        <v>224</v>
      </c>
      <c r="J883" t="s">
        <v>213</v>
      </c>
      <c r="K883" t="s">
        <v>209</v>
      </c>
      <c r="L883" t="s">
        <v>766</v>
      </c>
    </row>
    <row r="884" spans="1:12">
      <c r="A884" t="s">
        <v>1558</v>
      </c>
      <c r="B884" s="5">
        <v>46067</v>
      </c>
      <c r="C884" t="s">
        <v>75</v>
      </c>
      <c r="D884">
        <v>1</v>
      </c>
      <c r="E884" s="3">
        <v>55.2</v>
      </c>
      <c r="F884" s="4">
        <v>0</v>
      </c>
      <c r="G884" s="3">
        <v>6.99</v>
      </c>
      <c r="H884" t="s">
        <v>212</v>
      </c>
      <c r="I884" t="s">
        <v>12</v>
      </c>
      <c r="J884" t="s">
        <v>208</v>
      </c>
      <c r="K884" t="s">
        <v>209</v>
      </c>
      <c r="L884" t="s">
        <v>1559</v>
      </c>
    </row>
    <row r="885" spans="1:12">
      <c r="A885" t="s">
        <v>1560</v>
      </c>
      <c r="B885" s="5">
        <v>46067</v>
      </c>
      <c r="C885" t="s">
        <v>108</v>
      </c>
      <c r="D885">
        <v>2</v>
      </c>
      <c r="E885" s="3">
        <v>23.94</v>
      </c>
      <c r="F885" s="4">
        <v>0</v>
      </c>
      <c r="G885" s="3">
        <v>0</v>
      </c>
      <c r="H885" t="s">
        <v>207</v>
      </c>
      <c r="I885" t="s">
        <v>54</v>
      </c>
      <c r="J885" t="s">
        <v>208</v>
      </c>
      <c r="K885" t="s">
        <v>209</v>
      </c>
      <c r="L885" t="s">
        <v>1409</v>
      </c>
    </row>
    <row r="886" spans="1:12">
      <c r="A886" t="s">
        <v>1561</v>
      </c>
      <c r="B886" s="5">
        <v>46067</v>
      </c>
      <c r="C886" t="s">
        <v>118</v>
      </c>
      <c r="D886">
        <v>3</v>
      </c>
      <c r="E886" s="3">
        <v>41.81</v>
      </c>
      <c r="F886" s="4">
        <v>0.1</v>
      </c>
      <c r="G886" s="3">
        <v>4.99</v>
      </c>
      <c r="H886" t="s">
        <v>216</v>
      </c>
      <c r="I886" t="s">
        <v>12</v>
      </c>
      <c r="J886" t="s">
        <v>208</v>
      </c>
      <c r="K886" t="s">
        <v>209</v>
      </c>
      <c r="L886" t="s">
        <v>237</v>
      </c>
    </row>
    <row r="887" spans="1:12">
      <c r="A887" t="s">
        <v>1562</v>
      </c>
      <c r="B887" s="5">
        <v>46067</v>
      </c>
      <c r="C887" t="s">
        <v>140</v>
      </c>
      <c r="D887">
        <v>1</v>
      </c>
      <c r="E887" s="3">
        <v>25.18</v>
      </c>
      <c r="F887" s="4">
        <v>0.05</v>
      </c>
      <c r="G887" s="3">
        <v>4.99</v>
      </c>
      <c r="H887" t="s">
        <v>216</v>
      </c>
      <c r="I887" t="s">
        <v>18</v>
      </c>
      <c r="J887" t="s">
        <v>213</v>
      </c>
      <c r="K887" t="s">
        <v>209</v>
      </c>
      <c r="L887" t="s">
        <v>1331</v>
      </c>
    </row>
    <row r="888" spans="1:12">
      <c r="A888" t="s">
        <v>1563</v>
      </c>
      <c r="B888" s="5">
        <v>46067</v>
      </c>
      <c r="C888" t="s">
        <v>79</v>
      </c>
      <c r="D888">
        <v>1</v>
      </c>
      <c r="E888" s="3">
        <v>12.76</v>
      </c>
      <c r="F888" s="4">
        <v>0</v>
      </c>
      <c r="G888" s="3">
        <v>0</v>
      </c>
      <c r="H888" t="s">
        <v>207</v>
      </c>
      <c r="I888" t="s">
        <v>54</v>
      </c>
      <c r="J888" t="s">
        <v>217</v>
      </c>
      <c r="K888" t="s">
        <v>209</v>
      </c>
      <c r="L888" t="s">
        <v>308</v>
      </c>
    </row>
    <row r="889" spans="1:12">
      <c r="A889" t="s">
        <v>1564</v>
      </c>
      <c r="B889" s="5">
        <v>46068</v>
      </c>
      <c r="C889" t="s">
        <v>98</v>
      </c>
      <c r="D889">
        <v>3</v>
      </c>
      <c r="E889" s="3">
        <v>17.66</v>
      </c>
      <c r="F889" s="4">
        <v>0.05</v>
      </c>
      <c r="G889" s="3">
        <v>9.99</v>
      </c>
      <c r="H889" t="s">
        <v>216</v>
      </c>
      <c r="I889" t="s">
        <v>54</v>
      </c>
      <c r="J889" t="s">
        <v>208</v>
      </c>
      <c r="K889" t="s">
        <v>209</v>
      </c>
      <c r="L889" t="s">
        <v>547</v>
      </c>
    </row>
    <row r="890" spans="1:12">
      <c r="A890" t="s">
        <v>1565</v>
      </c>
      <c r="B890" s="5">
        <v>46068</v>
      </c>
      <c r="C890" t="s">
        <v>132</v>
      </c>
      <c r="D890">
        <v>1</v>
      </c>
      <c r="E890" s="3">
        <v>72.08</v>
      </c>
      <c r="F890" s="4">
        <v>0</v>
      </c>
      <c r="G890" s="3">
        <v>0</v>
      </c>
      <c r="H890" t="s">
        <v>207</v>
      </c>
      <c r="I890" t="s">
        <v>12</v>
      </c>
      <c r="J890" t="s">
        <v>213</v>
      </c>
      <c r="K890" t="s">
        <v>209</v>
      </c>
      <c r="L890" t="s">
        <v>569</v>
      </c>
    </row>
    <row r="891" spans="1:12">
      <c r="A891" t="s">
        <v>1566</v>
      </c>
      <c r="B891" s="5">
        <v>46068</v>
      </c>
      <c r="C891" t="s">
        <v>176</v>
      </c>
      <c r="D891">
        <v>3</v>
      </c>
      <c r="E891" s="3">
        <v>11.86</v>
      </c>
      <c r="F891" s="4">
        <v>0.05</v>
      </c>
      <c r="G891" s="3">
        <v>0</v>
      </c>
      <c r="H891" t="s">
        <v>207</v>
      </c>
      <c r="I891" t="s">
        <v>54</v>
      </c>
      <c r="J891" t="s">
        <v>213</v>
      </c>
      <c r="K891" t="s">
        <v>304</v>
      </c>
      <c r="L891" t="s">
        <v>786</v>
      </c>
    </row>
    <row r="892" spans="1:12">
      <c r="A892" t="s">
        <v>1567</v>
      </c>
      <c r="B892" s="5">
        <v>46068</v>
      </c>
      <c r="C892" t="s">
        <v>146</v>
      </c>
      <c r="D892">
        <v>4</v>
      </c>
      <c r="E892" s="3">
        <v>30.05</v>
      </c>
      <c r="F892" s="4">
        <v>0</v>
      </c>
      <c r="G892" s="3">
        <v>0</v>
      </c>
      <c r="H892" t="s">
        <v>207</v>
      </c>
      <c r="I892" t="s">
        <v>12</v>
      </c>
      <c r="J892" t="s">
        <v>208</v>
      </c>
      <c r="K892" t="s">
        <v>209</v>
      </c>
      <c r="L892" t="s">
        <v>1162</v>
      </c>
    </row>
    <row r="893" spans="1:12">
      <c r="A893" t="s">
        <v>1568</v>
      </c>
      <c r="B893" s="5">
        <v>46068</v>
      </c>
      <c r="C893" t="s">
        <v>180</v>
      </c>
      <c r="D893">
        <v>4</v>
      </c>
      <c r="E893" s="3">
        <v>60.42</v>
      </c>
      <c r="F893" s="4">
        <v>0</v>
      </c>
      <c r="G893" s="3">
        <v>0</v>
      </c>
      <c r="H893" t="s">
        <v>207</v>
      </c>
      <c r="I893" t="s">
        <v>224</v>
      </c>
      <c r="J893" t="s">
        <v>213</v>
      </c>
      <c r="K893" t="s">
        <v>209</v>
      </c>
      <c r="L893" t="s">
        <v>804</v>
      </c>
    </row>
    <row r="894" spans="1:12">
      <c r="A894" t="s">
        <v>1569</v>
      </c>
      <c r="B894" s="5">
        <v>46068</v>
      </c>
      <c r="C894" t="s">
        <v>150</v>
      </c>
      <c r="D894">
        <v>1</v>
      </c>
      <c r="E894" s="3">
        <v>50.17</v>
      </c>
      <c r="F894" s="4">
        <v>0</v>
      </c>
      <c r="G894" s="3">
        <v>0</v>
      </c>
      <c r="H894" t="s">
        <v>216</v>
      </c>
      <c r="I894" t="s">
        <v>37</v>
      </c>
      <c r="J894" t="s">
        <v>208</v>
      </c>
      <c r="K894" t="s">
        <v>209</v>
      </c>
      <c r="L894" t="s">
        <v>1570</v>
      </c>
    </row>
    <row r="895" spans="1:12">
      <c r="A895" t="s">
        <v>1571</v>
      </c>
      <c r="B895" s="5">
        <v>46068</v>
      </c>
      <c r="C895" t="s">
        <v>132</v>
      </c>
      <c r="D895">
        <v>1</v>
      </c>
      <c r="E895" s="3">
        <v>72.08</v>
      </c>
      <c r="F895" s="4">
        <v>0</v>
      </c>
      <c r="G895" s="3">
        <v>6.99</v>
      </c>
      <c r="H895" t="s">
        <v>216</v>
      </c>
      <c r="I895" t="s">
        <v>12</v>
      </c>
      <c r="J895" t="s">
        <v>217</v>
      </c>
      <c r="K895" t="s">
        <v>209</v>
      </c>
      <c r="L895" t="s">
        <v>686</v>
      </c>
    </row>
    <row r="896" spans="1:12">
      <c r="A896" t="s">
        <v>1572</v>
      </c>
      <c r="B896" s="5">
        <v>46068</v>
      </c>
      <c r="C896" t="s">
        <v>158</v>
      </c>
      <c r="D896">
        <v>2</v>
      </c>
      <c r="E896" s="3">
        <v>44.59</v>
      </c>
      <c r="F896" s="4">
        <v>0.05</v>
      </c>
      <c r="G896" s="3">
        <v>0</v>
      </c>
      <c r="H896" t="s">
        <v>207</v>
      </c>
      <c r="I896" t="s">
        <v>37</v>
      </c>
      <c r="J896" t="s">
        <v>217</v>
      </c>
      <c r="K896" t="s">
        <v>209</v>
      </c>
      <c r="L896" t="s">
        <v>1096</v>
      </c>
    </row>
    <row r="897" spans="1:12">
      <c r="A897" t="s">
        <v>1573</v>
      </c>
      <c r="B897" s="5">
        <v>46069</v>
      </c>
      <c r="C897" t="s">
        <v>69</v>
      </c>
      <c r="D897">
        <v>1</v>
      </c>
      <c r="E897" s="3">
        <v>73.180000000000007</v>
      </c>
      <c r="F897" s="4">
        <v>0.15</v>
      </c>
      <c r="G897" s="3">
        <v>0</v>
      </c>
      <c r="H897" t="s">
        <v>212</v>
      </c>
      <c r="I897" t="s">
        <v>54</v>
      </c>
      <c r="J897" t="s">
        <v>208</v>
      </c>
      <c r="K897" t="s">
        <v>209</v>
      </c>
      <c r="L897" t="s">
        <v>1396</v>
      </c>
    </row>
    <row r="898" spans="1:12">
      <c r="A898" t="s">
        <v>1574</v>
      </c>
      <c r="B898" s="5">
        <v>46069</v>
      </c>
      <c r="C898" t="s">
        <v>87</v>
      </c>
      <c r="D898">
        <v>1</v>
      </c>
      <c r="E898" s="3">
        <v>49.34</v>
      </c>
      <c r="F898" s="4">
        <v>0.1</v>
      </c>
      <c r="G898" s="3">
        <v>0</v>
      </c>
      <c r="H898" t="s">
        <v>207</v>
      </c>
      <c r="I898" t="s">
        <v>224</v>
      </c>
      <c r="J898" t="s">
        <v>208</v>
      </c>
      <c r="K898" t="s">
        <v>209</v>
      </c>
      <c r="L898" t="s">
        <v>321</v>
      </c>
    </row>
    <row r="899" spans="1:12">
      <c r="A899" t="s">
        <v>1575</v>
      </c>
      <c r="B899" s="5">
        <v>46069</v>
      </c>
      <c r="C899" t="s">
        <v>148</v>
      </c>
      <c r="D899">
        <v>2</v>
      </c>
      <c r="E899" s="3">
        <v>76.3</v>
      </c>
      <c r="F899" s="4">
        <v>0.15</v>
      </c>
      <c r="G899" s="3">
        <v>4.99</v>
      </c>
      <c r="H899" t="s">
        <v>212</v>
      </c>
      <c r="I899" t="s">
        <v>18</v>
      </c>
      <c r="J899" t="s">
        <v>208</v>
      </c>
      <c r="K899" t="s">
        <v>209</v>
      </c>
      <c r="L899" t="s">
        <v>1576</v>
      </c>
    </row>
    <row r="900" spans="1:12">
      <c r="A900" t="s">
        <v>1577</v>
      </c>
      <c r="B900" s="5">
        <v>46069</v>
      </c>
      <c r="C900" t="s">
        <v>118</v>
      </c>
      <c r="D900">
        <v>1</v>
      </c>
      <c r="E900" s="3">
        <v>41.81</v>
      </c>
      <c r="F900" s="4">
        <v>0</v>
      </c>
      <c r="G900" s="3">
        <v>0</v>
      </c>
      <c r="H900" t="s">
        <v>212</v>
      </c>
      <c r="I900" t="s">
        <v>37</v>
      </c>
      <c r="J900" t="s">
        <v>217</v>
      </c>
      <c r="K900" t="s">
        <v>209</v>
      </c>
      <c r="L900" t="s">
        <v>369</v>
      </c>
    </row>
    <row r="901" spans="1:12">
      <c r="A901" t="s">
        <v>1578</v>
      </c>
      <c r="B901" s="5">
        <v>46070</v>
      </c>
      <c r="C901" t="s">
        <v>100</v>
      </c>
      <c r="D901">
        <v>1</v>
      </c>
      <c r="E901" s="3">
        <v>47.38</v>
      </c>
      <c r="F901" s="4">
        <v>0.15</v>
      </c>
      <c r="G901" s="3">
        <v>0</v>
      </c>
      <c r="H901" t="s">
        <v>216</v>
      </c>
      <c r="I901" t="s">
        <v>54</v>
      </c>
      <c r="J901" t="s">
        <v>208</v>
      </c>
      <c r="K901" t="s">
        <v>209</v>
      </c>
      <c r="L901" t="s">
        <v>365</v>
      </c>
    </row>
    <row r="902" spans="1:12">
      <c r="A902" t="s">
        <v>1579</v>
      </c>
      <c r="B902" s="5">
        <v>46070</v>
      </c>
      <c r="C902" t="s">
        <v>170</v>
      </c>
      <c r="D902">
        <v>3</v>
      </c>
      <c r="E902" s="3">
        <v>33.19</v>
      </c>
      <c r="F902" s="4">
        <v>0.05</v>
      </c>
      <c r="G902" s="3">
        <v>0</v>
      </c>
      <c r="H902" t="s">
        <v>216</v>
      </c>
      <c r="I902" t="s">
        <v>37</v>
      </c>
      <c r="J902" t="s">
        <v>208</v>
      </c>
      <c r="K902" t="s">
        <v>209</v>
      </c>
      <c r="L902" t="s">
        <v>1195</v>
      </c>
    </row>
    <row r="903" spans="1:12">
      <c r="A903" t="s">
        <v>1580</v>
      </c>
      <c r="B903" s="5">
        <v>46070</v>
      </c>
      <c r="C903" t="s">
        <v>164</v>
      </c>
      <c r="D903">
        <v>3</v>
      </c>
      <c r="E903" s="3">
        <v>93.35</v>
      </c>
      <c r="F903" s="4">
        <v>0</v>
      </c>
      <c r="G903" s="3">
        <v>0</v>
      </c>
      <c r="H903" t="s">
        <v>216</v>
      </c>
      <c r="I903" t="s">
        <v>12</v>
      </c>
      <c r="J903" t="s">
        <v>208</v>
      </c>
      <c r="K903" t="s">
        <v>209</v>
      </c>
      <c r="L903" t="s">
        <v>791</v>
      </c>
    </row>
    <row r="904" spans="1:12">
      <c r="A904" t="s">
        <v>1581</v>
      </c>
      <c r="B904" s="5">
        <v>46070</v>
      </c>
      <c r="C904" t="s">
        <v>71</v>
      </c>
      <c r="D904">
        <v>2</v>
      </c>
      <c r="E904" s="3">
        <v>11.23</v>
      </c>
      <c r="F904" s="4">
        <v>0.1</v>
      </c>
      <c r="G904" s="3">
        <v>6.99</v>
      </c>
      <c r="H904" t="s">
        <v>207</v>
      </c>
      <c r="I904" t="s">
        <v>37</v>
      </c>
      <c r="J904" t="s">
        <v>213</v>
      </c>
      <c r="K904" t="s">
        <v>209</v>
      </c>
      <c r="L904" t="s">
        <v>826</v>
      </c>
    </row>
    <row r="905" spans="1:12">
      <c r="A905" t="s">
        <v>1582</v>
      </c>
      <c r="B905" s="5">
        <v>46070</v>
      </c>
      <c r="C905" t="s">
        <v>154</v>
      </c>
      <c r="D905">
        <v>2</v>
      </c>
      <c r="E905" s="3">
        <v>63.29</v>
      </c>
      <c r="F905" s="4">
        <v>0.05</v>
      </c>
      <c r="G905" s="3">
        <v>0</v>
      </c>
      <c r="H905" t="s">
        <v>216</v>
      </c>
      <c r="I905" t="s">
        <v>54</v>
      </c>
      <c r="J905" t="s">
        <v>208</v>
      </c>
      <c r="K905" t="s">
        <v>209</v>
      </c>
      <c r="L905" t="s">
        <v>766</v>
      </c>
    </row>
    <row r="906" spans="1:12">
      <c r="A906" t="s">
        <v>1583</v>
      </c>
      <c r="B906" s="5">
        <v>46070</v>
      </c>
      <c r="C906" t="s">
        <v>116</v>
      </c>
      <c r="D906">
        <v>1</v>
      </c>
      <c r="E906" s="3">
        <v>30.89</v>
      </c>
      <c r="F906" s="4">
        <v>0.05</v>
      </c>
      <c r="G906" s="3">
        <v>0</v>
      </c>
      <c r="H906" t="s">
        <v>212</v>
      </c>
      <c r="I906" t="s">
        <v>37</v>
      </c>
      <c r="J906" t="s">
        <v>213</v>
      </c>
      <c r="K906" t="s">
        <v>209</v>
      </c>
      <c r="L906" t="s">
        <v>1584</v>
      </c>
    </row>
    <row r="907" spans="1:12">
      <c r="A907" t="s">
        <v>1585</v>
      </c>
      <c r="B907" s="5">
        <v>46070</v>
      </c>
      <c r="C907" t="s">
        <v>79</v>
      </c>
      <c r="D907">
        <v>6</v>
      </c>
      <c r="E907" s="3">
        <v>12.76</v>
      </c>
      <c r="F907" s="4">
        <v>0</v>
      </c>
      <c r="G907" s="3">
        <v>4.99</v>
      </c>
      <c r="H907" t="s">
        <v>212</v>
      </c>
      <c r="I907" t="s">
        <v>12</v>
      </c>
      <c r="J907" t="s">
        <v>208</v>
      </c>
      <c r="K907" t="s">
        <v>209</v>
      </c>
      <c r="L907" t="s">
        <v>843</v>
      </c>
    </row>
    <row r="908" spans="1:12">
      <c r="A908" t="s">
        <v>1586</v>
      </c>
      <c r="B908" s="5">
        <v>46071</v>
      </c>
      <c r="C908" t="s">
        <v>186</v>
      </c>
      <c r="D908">
        <v>2</v>
      </c>
      <c r="E908" s="3">
        <v>54.93</v>
      </c>
      <c r="F908" s="4">
        <v>0</v>
      </c>
      <c r="G908" s="3">
        <v>9.99</v>
      </c>
      <c r="H908" t="s">
        <v>207</v>
      </c>
      <c r="I908" t="s">
        <v>224</v>
      </c>
      <c r="J908" t="s">
        <v>217</v>
      </c>
      <c r="K908" t="s">
        <v>209</v>
      </c>
      <c r="L908" t="s">
        <v>1085</v>
      </c>
    </row>
    <row r="909" spans="1:12">
      <c r="A909" t="s">
        <v>1587</v>
      </c>
      <c r="B909" s="5">
        <v>46071</v>
      </c>
      <c r="C909" t="s">
        <v>174</v>
      </c>
      <c r="D909">
        <v>2</v>
      </c>
      <c r="E909" s="3">
        <v>72.45</v>
      </c>
      <c r="F909" s="4">
        <v>0</v>
      </c>
      <c r="G909" s="3">
        <v>6.99</v>
      </c>
      <c r="H909" t="s">
        <v>216</v>
      </c>
      <c r="I909" t="s">
        <v>18</v>
      </c>
      <c r="J909" t="s">
        <v>208</v>
      </c>
      <c r="K909" t="s">
        <v>209</v>
      </c>
      <c r="L909" t="s">
        <v>1588</v>
      </c>
    </row>
    <row r="910" spans="1:12">
      <c r="A910" t="s">
        <v>1589</v>
      </c>
      <c r="B910" s="5">
        <v>46071</v>
      </c>
      <c r="C910" t="s">
        <v>108</v>
      </c>
      <c r="D910">
        <v>5</v>
      </c>
      <c r="E910" s="3">
        <v>23.94</v>
      </c>
      <c r="F910" s="4">
        <v>0.05</v>
      </c>
      <c r="G910" s="3">
        <v>0</v>
      </c>
      <c r="H910" t="s">
        <v>212</v>
      </c>
      <c r="I910" t="s">
        <v>18</v>
      </c>
      <c r="J910" t="s">
        <v>217</v>
      </c>
      <c r="K910" t="s">
        <v>209</v>
      </c>
      <c r="L910" t="s">
        <v>1355</v>
      </c>
    </row>
    <row r="911" spans="1:12">
      <c r="A911" t="s">
        <v>1590</v>
      </c>
      <c r="B911" s="5">
        <v>46071</v>
      </c>
      <c r="C911" t="s">
        <v>118</v>
      </c>
      <c r="D911">
        <v>1</v>
      </c>
      <c r="E911" s="3">
        <v>41.81</v>
      </c>
      <c r="F911" s="4">
        <v>0.15</v>
      </c>
      <c r="G911" s="3">
        <v>0</v>
      </c>
      <c r="H911" t="s">
        <v>212</v>
      </c>
      <c r="I911" t="s">
        <v>12</v>
      </c>
      <c r="J911" t="s">
        <v>217</v>
      </c>
      <c r="K911" t="s">
        <v>209</v>
      </c>
      <c r="L911" t="s">
        <v>282</v>
      </c>
    </row>
    <row r="912" spans="1:12">
      <c r="A912" t="s">
        <v>1591</v>
      </c>
      <c r="B912" s="5">
        <v>46071</v>
      </c>
      <c r="C912" t="s">
        <v>89</v>
      </c>
      <c r="D912">
        <v>1</v>
      </c>
      <c r="E912" s="3">
        <v>81.14</v>
      </c>
      <c r="F912" s="4">
        <v>0</v>
      </c>
      <c r="G912" s="3">
        <v>9.99</v>
      </c>
      <c r="H912" t="s">
        <v>212</v>
      </c>
      <c r="I912" t="s">
        <v>12</v>
      </c>
      <c r="J912" t="s">
        <v>213</v>
      </c>
      <c r="K912" t="s">
        <v>209</v>
      </c>
      <c r="L912" t="s">
        <v>698</v>
      </c>
    </row>
    <row r="913" spans="1:12">
      <c r="A913" t="s">
        <v>1592</v>
      </c>
      <c r="B913" s="5">
        <v>46071</v>
      </c>
      <c r="C913" t="s">
        <v>79</v>
      </c>
      <c r="D913">
        <v>3</v>
      </c>
      <c r="E913" s="3">
        <v>12.76</v>
      </c>
      <c r="F913" s="4">
        <v>0.1</v>
      </c>
      <c r="G913" s="3">
        <v>9.99</v>
      </c>
      <c r="H913" t="s">
        <v>216</v>
      </c>
      <c r="I913" t="s">
        <v>12</v>
      </c>
      <c r="J913" t="s">
        <v>208</v>
      </c>
      <c r="K913" t="s">
        <v>209</v>
      </c>
      <c r="L913" t="s">
        <v>342</v>
      </c>
    </row>
    <row r="914" spans="1:12">
      <c r="A914" t="s">
        <v>1593</v>
      </c>
      <c r="B914" s="5">
        <v>46071</v>
      </c>
      <c r="C914" t="s">
        <v>138</v>
      </c>
      <c r="D914">
        <v>1</v>
      </c>
      <c r="E914" s="3">
        <v>56</v>
      </c>
      <c r="F914" s="4">
        <v>0.05</v>
      </c>
      <c r="G914" s="3">
        <v>6.99</v>
      </c>
      <c r="H914" t="s">
        <v>212</v>
      </c>
      <c r="I914" t="s">
        <v>18</v>
      </c>
      <c r="J914" t="s">
        <v>213</v>
      </c>
      <c r="K914" t="s">
        <v>209</v>
      </c>
      <c r="L914" t="s">
        <v>220</v>
      </c>
    </row>
    <row r="915" spans="1:12">
      <c r="A915" t="s">
        <v>1594</v>
      </c>
      <c r="B915" s="5">
        <v>46071</v>
      </c>
      <c r="C915" t="s">
        <v>132</v>
      </c>
      <c r="D915">
        <v>1</v>
      </c>
      <c r="E915" s="3">
        <v>72.08</v>
      </c>
      <c r="F915" s="4">
        <v>0</v>
      </c>
      <c r="G915" s="3">
        <v>0</v>
      </c>
      <c r="H915" t="s">
        <v>216</v>
      </c>
      <c r="I915" t="s">
        <v>224</v>
      </c>
      <c r="J915" t="s">
        <v>208</v>
      </c>
      <c r="K915" t="s">
        <v>209</v>
      </c>
      <c r="L915" t="s">
        <v>1595</v>
      </c>
    </row>
    <row r="916" spans="1:12">
      <c r="A916" t="s">
        <v>1596</v>
      </c>
      <c r="B916" s="5">
        <v>46072</v>
      </c>
      <c r="C916" t="s">
        <v>136</v>
      </c>
      <c r="D916">
        <v>1</v>
      </c>
      <c r="E916" s="3">
        <v>26.35</v>
      </c>
      <c r="F916" s="4">
        <v>0</v>
      </c>
      <c r="G916" s="3">
        <v>9.99</v>
      </c>
      <c r="H916" t="s">
        <v>212</v>
      </c>
      <c r="I916" t="s">
        <v>12</v>
      </c>
      <c r="J916" t="s">
        <v>217</v>
      </c>
      <c r="K916" t="s">
        <v>209</v>
      </c>
      <c r="L916" t="s">
        <v>269</v>
      </c>
    </row>
    <row r="917" spans="1:12">
      <c r="A917" t="s">
        <v>1597</v>
      </c>
      <c r="B917" s="5">
        <v>46072</v>
      </c>
      <c r="C917" t="s">
        <v>92</v>
      </c>
      <c r="D917">
        <v>4</v>
      </c>
      <c r="E917" s="3">
        <v>46.87</v>
      </c>
      <c r="F917" s="4">
        <v>0.05</v>
      </c>
      <c r="G917" s="3">
        <v>6.99</v>
      </c>
      <c r="H917" t="s">
        <v>212</v>
      </c>
      <c r="I917" t="s">
        <v>37</v>
      </c>
      <c r="J917" t="s">
        <v>217</v>
      </c>
      <c r="K917" t="s">
        <v>209</v>
      </c>
      <c r="L917" t="s">
        <v>816</v>
      </c>
    </row>
    <row r="918" spans="1:12">
      <c r="A918" t="s">
        <v>1598</v>
      </c>
      <c r="B918" s="5">
        <v>46072</v>
      </c>
      <c r="C918" t="s">
        <v>176</v>
      </c>
      <c r="D918">
        <v>3</v>
      </c>
      <c r="E918" s="3">
        <v>11.86</v>
      </c>
      <c r="F918" s="4">
        <v>0</v>
      </c>
      <c r="G918" s="3">
        <v>6.99</v>
      </c>
      <c r="H918" t="s">
        <v>212</v>
      </c>
      <c r="I918" t="s">
        <v>54</v>
      </c>
      <c r="J918" t="s">
        <v>208</v>
      </c>
      <c r="K918" t="s">
        <v>209</v>
      </c>
      <c r="L918" t="s">
        <v>210</v>
      </c>
    </row>
    <row r="919" spans="1:12">
      <c r="A919" t="s">
        <v>1599</v>
      </c>
      <c r="B919" s="5">
        <v>46072</v>
      </c>
      <c r="C919" t="s">
        <v>132</v>
      </c>
      <c r="D919">
        <v>1</v>
      </c>
      <c r="E919" s="3">
        <v>72.08</v>
      </c>
      <c r="F919" s="4">
        <v>0</v>
      </c>
      <c r="G919" s="3">
        <v>0</v>
      </c>
      <c r="H919" t="s">
        <v>212</v>
      </c>
      <c r="I919" t="s">
        <v>18</v>
      </c>
      <c r="J919" t="s">
        <v>208</v>
      </c>
      <c r="K919" t="s">
        <v>209</v>
      </c>
      <c r="L919" t="s">
        <v>1600</v>
      </c>
    </row>
    <row r="920" spans="1:12">
      <c r="A920" t="s">
        <v>1601</v>
      </c>
      <c r="B920" s="5">
        <v>46073</v>
      </c>
      <c r="C920" t="s">
        <v>73</v>
      </c>
      <c r="D920">
        <v>8</v>
      </c>
      <c r="E920" s="3">
        <v>23.84</v>
      </c>
      <c r="F920" s="4">
        <v>0</v>
      </c>
      <c r="G920" s="3">
        <v>4.99</v>
      </c>
      <c r="H920" t="s">
        <v>207</v>
      </c>
      <c r="I920" t="s">
        <v>18</v>
      </c>
      <c r="J920" t="s">
        <v>213</v>
      </c>
      <c r="K920" t="s">
        <v>209</v>
      </c>
      <c r="L920" t="s">
        <v>1252</v>
      </c>
    </row>
    <row r="921" spans="1:12">
      <c r="A921" t="s">
        <v>1602</v>
      </c>
      <c r="B921" s="5">
        <v>46073</v>
      </c>
      <c r="C921" t="s">
        <v>176</v>
      </c>
      <c r="D921">
        <v>5</v>
      </c>
      <c r="E921" s="3">
        <v>11.86</v>
      </c>
      <c r="F921" s="4">
        <v>0.15</v>
      </c>
      <c r="G921" s="3">
        <v>0</v>
      </c>
      <c r="H921" t="s">
        <v>216</v>
      </c>
      <c r="I921" t="s">
        <v>54</v>
      </c>
      <c r="J921" t="s">
        <v>217</v>
      </c>
      <c r="K921" t="s">
        <v>209</v>
      </c>
      <c r="L921" t="s">
        <v>1185</v>
      </c>
    </row>
    <row r="922" spans="1:12">
      <c r="A922" t="s">
        <v>1603</v>
      </c>
      <c r="B922" s="5">
        <v>46073</v>
      </c>
      <c r="C922" t="s">
        <v>114</v>
      </c>
      <c r="D922">
        <v>2</v>
      </c>
      <c r="E922" s="3">
        <v>87.66</v>
      </c>
      <c r="F922" s="4">
        <v>0.1</v>
      </c>
      <c r="G922" s="3">
        <v>0</v>
      </c>
      <c r="H922" t="s">
        <v>207</v>
      </c>
      <c r="I922" t="s">
        <v>54</v>
      </c>
      <c r="J922" t="s">
        <v>213</v>
      </c>
      <c r="K922" t="s">
        <v>209</v>
      </c>
      <c r="L922" t="s">
        <v>1604</v>
      </c>
    </row>
    <row r="923" spans="1:12">
      <c r="A923" t="s">
        <v>1605</v>
      </c>
      <c r="B923" s="5">
        <v>46073</v>
      </c>
      <c r="C923" t="s">
        <v>120</v>
      </c>
      <c r="D923">
        <v>2</v>
      </c>
      <c r="E923" s="3">
        <v>33.65</v>
      </c>
      <c r="F923" s="4">
        <v>0.1</v>
      </c>
      <c r="G923" s="3">
        <v>9.99</v>
      </c>
      <c r="H923" t="s">
        <v>207</v>
      </c>
      <c r="I923" t="s">
        <v>12</v>
      </c>
      <c r="J923" t="s">
        <v>217</v>
      </c>
      <c r="K923" t="s">
        <v>209</v>
      </c>
      <c r="L923" t="s">
        <v>754</v>
      </c>
    </row>
    <row r="924" spans="1:12">
      <c r="A924" t="s">
        <v>1606</v>
      </c>
      <c r="B924" s="5">
        <v>46073</v>
      </c>
      <c r="C924" t="s">
        <v>69</v>
      </c>
      <c r="D924">
        <v>1</v>
      </c>
      <c r="E924" s="3">
        <v>73.180000000000007</v>
      </c>
      <c r="F924" s="4">
        <v>0</v>
      </c>
      <c r="G924" s="3">
        <v>4.99</v>
      </c>
      <c r="H924" t="s">
        <v>216</v>
      </c>
      <c r="I924" t="s">
        <v>12</v>
      </c>
      <c r="J924" t="s">
        <v>217</v>
      </c>
      <c r="K924" t="s">
        <v>209</v>
      </c>
      <c r="L924" t="s">
        <v>1607</v>
      </c>
    </row>
    <row r="925" spans="1:12">
      <c r="A925" t="s">
        <v>1608</v>
      </c>
      <c r="B925" s="5">
        <v>46073</v>
      </c>
      <c r="C925" t="s">
        <v>136</v>
      </c>
      <c r="D925">
        <v>2</v>
      </c>
      <c r="E925" s="3">
        <v>26.35</v>
      </c>
      <c r="F925" s="4">
        <v>0.05</v>
      </c>
      <c r="G925" s="3">
        <v>0</v>
      </c>
      <c r="H925" t="s">
        <v>212</v>
      </c>
      <c r="I925" t="s">
        <v>54</v>
      </c>
      <c r="J925" t="s">
        <v>217</v>
      </c>
      <c r="K925" t="s">
        <v>209</v>
      </c>
      <c r="L925" t="s">
        <v>561</v>
      </c>
    </row>
    <row r="926" spans="1:12">
      <c r="A926" t="s">
        <v>1609</v>
      </c>
      <c r="B926" s="5">
        <v>46073</v>
      </c>
      <c r="C926" t="s">
        <v>136</v>
      </c>
      <c r="D926">
        <v>2</v>
      </c>
      <c r="E926" s="3">
        <v>26.35</v>
      </c>
      <c r="F926" s="4">
        <v>0</v>
      </c>
      <c r="G926" s="3">
        <v>6.99</v>
      </c>
      <c r="H926" t="s">
        <v>216</v>
      </c>
      <c r="I926" t="s">
        <v>54</v>
      </c>
      <c r="J926" t="s">
        <v>213</v>
      </c>
      <c r="K926" t="s">
        <v>209</v>
      </c>
      <c r="L926" t="s">
        <v>1610</v>
      </c>
    </row>
    <row r="927" spans="1:12">
      <c r="A927" t="s">
        <v>1611</v>
      </c>
      <c r="B927" s="5">
        <v>46073</v>
      </c>
      <c r="C927" t="s">
        <v>160</v>
      </c>
      <c r="D927">
        <v>3</v>
      </c>
      <c r="E927" s="3">
        <v>36.47</v>
      </c>
      <c r="F927" s="4">
        <v>0</v>
      </c>
      <c r="G927" s="3">
        <v>0</v>
      </c>
      <c r="H927" t="s">
        <v>216</v>
      </c>
      <c r="I927" t="s">
        <v>54</v>
      </c>
      <c r="J927" t="s">
        <v>213</v>
      </c>
      <c r="K927" t="s">
        <v>209</v>
      </c>
      <c r="L927" t="s">
        <v>1222</v>
      </c>
    </row>
    <row r="928" spans="1:12">
      <c r="A928" t="s">
        <v>1612</v>
      </c>
      <c r="B928" s="5">
        <v>46073</v>
      </c>
      <c r="C928" t="s">
        <v>150</v>
      </c>
      <c r="D928">
        <v>1</v>
      </c>
      <c r="E928" s="3">
        <v>50.17</v>
      </c>
      <c r="F928" s="4">
        <v>0</v>
      </c>
      <c r="G928" s="3">
        <v>0</v>
      </c>
      <c r="H928" t="s">
        <v>207</v>
      </c>
      <c r="I928" t="s">
        <v>37</v>
      </c>
      <c r="J928" t="s">
        <v>217</v>
      </c>
      <c r="K928" t="s">
        <v>209</v>
      </c>
      <c r="L928" t="s">
        <v>858</v>
      </c>
    </row>
    <row r="929" spans="1:12">
      <c r="A929" t="s">
        <v>1613</v>
      </c>
      <c r="B929" s="5">
        <v>46073</v>
      </c>
      <c r="C929" t="s">
        <v>108</v>
      </c>
      <c r="D929">
        <v>3</v>
      </c>
      <c r="E929" s="3">
        <v>23.94</v>
      </c>
      <c r="F929" s="4">
        <v>0.1</v>
      </c>
      <c r="G929" s="3">
        <v>0</v>
      </c>
      <c r="H929" t="s">
        <v>212</v>
      </c>
      <c r="I929" t="s">
        <v>12</v>
      </c>
      <c r="J929" t="s">
        <v>213</v>
      </c>
      <c r="K929" t="s">
        <v>209</v>
      </c>
      <c r="L929" t="s">
        <v>1614</v>
      </c>
    </row>
    <row r="930" spans="1:12">
      <c r="A930" t="s">
        <v>1615</v>
      </c>
      <c r="B930" s="5">
        <v>46074</v>
      </c>
      <c r="C930" t="s">
        <v>178</v>
      </c>
      <c r="D930">
        <v>2</v>
      </c>
      <c r="E930" s="3">
        <v>77.760000000000005</v>
      </c>
      <c r="F930" s="4">
        <v>0</v>
      </c>
      <c r="G930" s="3">
        <v>0</v>
      </c>
      <c r="H930" t="s">
        <v>212</v>
      </c>
      <c r="I930" t="s">
        <v>37</v>
      </c>
      <c r="J930" t="s">
        <v>217</v>
      </c>
      <c r="K930" t="s">
        <v>209</v>
      </c>
      <c r="L930" t="s">
        <v>273</v>
      </c>
    </row>
    <row r="931" spans="1:12">
      <c r="A931" t="s">
        <v>1616</v>
      </c>
      <c r="B931" s="5">
        <v>46074</v>
      </c>
      <c r="C931" t="s">
        <v>140</v>
      </c>
      <c r="D931">
        <v>1</v>
      </c>
      <c r="E931" s="3">
        <v>25.18</v>
      </c>
      <c r="F931" s="4">
        <v>0</v>
      </c>
      <c r="G931" s="3">
        <v>0</v>
      </c>
      <c r="H931" t="s">
        <v>212</v>
      </c>
      <c r="I931" t="s">
        <v>12</v>
      </c>
      <c r="J931" t="s">
        <v>208</v>
      </c>
      <c r="K931" t="s">
        <v>209</v>
      </c>
      <c r="L931" t="s">
        <v>1357</v>
      </c>
    </row>
    <row r="932" spans="1:12">
      <c r="A932" t="s">
        <v>1617</v>
      </c>
      <c r="B932" s="5">
        <v>46074</v>
      </c>
      <c r="C932" t="s">
        <v>136</v>
      </c>
      <c r="D932">
        <v>5</v>
      </c>
      <c r="E932" s="3">
        <v>26.35</v>
      </c>
      <c r="F932" s="4">
        <v>0</v>
      </c>
      <c r="G932" s="3">
        <v>0</v>
      </c>
      <c r="H932" t="s">
        <v>216</v>
      </c>
      <c r="I932" t="s">
        <v>18</v>
      </c>
      <c r="J932" t="s">
        <v>208</v>
      </c>
      <c r="K932" t="s">
        <v>209</v>
      </c>
      <c r="L932" t="s">
        <v>904</v>
      </c>
    </row>
    <row r="933" spans="1:12">
      <c r="A933" t="s">
        <v>1618</v>
      </c>
      <c r="B933" s="5">
        <v>46074</v>
      </c>
      <c r="C933" t="s">
        <v>100</v>
      </c>
      <c r="D933">
        <v>2</v>
      </c>
      <c r="E933" s="3">
        <v>47.38</v>
      </c>
      <c r="F933" s="4">
        <v>0</v>
      </c>
      <c r="G933" s="3">
        <v>6.99</v>
      </c>
      <c r="H933" t="s">
        <v>212</v>
      </c>
      <c r="I933" t="s">
        <v>37</v>
      </c>
      <c r="J933" t="s">
        <v>217</v>
      </c>
      <c r="K933" t="s">
        <v>209</v>
      </c>
      <c r="L933" t="s">
        <v>484</v>
      </c>
    </row>
    <row r="934" spans="1:12">
      <c r="A934" t="s">
        <v>1619</v>
      </c>
      <c r="B934" s="5">
        <v>46074</v>
      </c>
      <c r="C934" t="s">
        <v>150</v>
      </c>
      <c r="D934">
        <v>4</v>
      </c>
      <c r="E934" s="3">
        <v>50.17</v>
      </c>
      <c r="F934" s="4">
        <v>0.1</v>
      </c>
      <c r="G934" s="3">
        <v>0</v>
      </c>
      <c r="H934" t="s">
        <v>212</v>
      </c>
      <c r="I934" t="s">
        <v>224</v>
      </c>
      <c r="J934" t="s">
        <v>208</v>
      </c>
      <c r="K934" t="s">
        <v>209</v>
      </c>
      <c r="L934" t="s">
        <v>866</v>
      </c>
    </row>
    <row r="935" spans="1:12">
      <c r="A935" t="s">
        <v>1620</v>
      </c>
      <c r="B935" s="5">
        <v>46075</v>
      </c>
      <c r="C935" t="s">
        <v>122</v>
      </c>
      <c r="D935">
        <v>3</v>
      </c>
      <c r="E935" s="3">
        <v>29.71</v>
      </c>
      <c r="F935" s="4">
        <v>0.05</v>
      </c>
      <c r="G935" s="3">
        <v>9.99</v>
      </c>
      <c r="H935" t="s">
        <v>207</v>
      </c>
      <c r="I935" t="s">
        <v>12</v>
      </c>
      <c r="J935" t="s">
        <v>213</v>
      </c>
      <c r="K935" t="s">
        <v>209</v>
      </c>
      <c r="L935" t="s">
        <v>1621</v>
      </c>
    </row>
    <row r="936" spans="1:12">
      <c r="A936" t="s">
        <v>1622</v>
      </c>
      <c r="B936" s="5">
        <v>46075</v>
      </c>
      <c r="C936" t="s">
        <v>73</v>
      </c>
      <c r="D936">
        <v>2</v>
      </c>
      <c r="E936" s="3">
        <v>23.84</v>
      </c>
      <c r="F936" s="4">
        <v>0.1</v>
      </c>
      <c r="G936" s="3">
        <v>0</v>
      </c>
      <c r="H936" t="s">
        <v>207</v>
      </c>
      <c r="I936" t="s">
        <v>54</v>
      </c>
      <c r="J936" t="s">
        <v>213</v>
      </c>
      <c r="K936" t="s">
        <v>209</v>
      </c>
      <c r="L936" t="s">
        <v>673</v>
      </c>
    </row>
    <row r="937" spans="1:12">
      <c r="A937" t="s">
        <v>1623</v>
      </c>
      <c r="B937" s="5">
        <v>46075</v>
      </c>
      <c r="C937" t="s">
        <v>156</v>
      </c>
      <c r="D937">
        <v>1</v>
      </c>
      <c r="E937" s="3">
        <v>24.86</v>
      </c>
      <c r="F937" s="4">
        <v>0</v>
      </c>
      <c r="G937" s="3">
        <v>4.99</v>
      </c>
      <c r="H937" t="s">
        <v>207</v>
      </c>
      <c r="I937" t="s">
        <v>224</v>
      </c>
      <c r="J937" t="s">
        <v>208</v>
      </c>
      <c r="K937" t="s">
        <v>209</v>
      </c>
      <c r="L937" t="s">
        <v>475</v>
      </c>
    </row>
    <row r="938" spans="1:12">
      <c r="A938" t="s">
        <v>1624</v>
      </c>
      <c r="B938" s="5">
        <v>46076</v>
      </c>
      <c r="C938" t="s">
        <v>122</v>
      </c>
      <c r="D938">
        <v>1</v>
      </c>
      <c r="E938" s="3">
        <v>29.71</v>
      </c>
      <c r="F938" s="4">
        <v>0.05</v>
      </c>
      <c r="G938" s="3">
        <v>4.99</v>
      </c>
      <c r="H938" t="s">
        <v>216</v>
      </c>
      <c r="I938" t="s">
        <v>37</v>
      </c>
      <c r="J938" t="s">
        <v>213</v>
      </c>
      <c r="K938" t="s">
        <v>209</v>
      </c>
      <c r="L938" t="s">
        <v>786</v>
      </c>
    </row>
    <row r="939" spans="1:12">
      <c r="A939" t="s">
        <v>1625</v>
      </c>
      <c r="B939" s="5">
        <v>46076</v>
      </c>
      <c r="C939" t="s">
        <v>134</v>
      </c>
      <c r="D939">
        <v>1</v>
      </c>
      <c r="E939" s="3">
        <v>53.25</v>
      </c>
      <c r="F939" s="4">
        <v>0</v>
      </c>
      <c r="G939" s="3">
        <v>0</v>
      </c>
      <c r="H939" t="s">
        <v>207</v>
      </c>
      <c r="I939" t="s">
        <v>37</v>
      </c>
      <c r="J939" t="s">
        <v>217</v>
      </c>
      <c r="K939" t="s">
        <v>209</v>
      </c>
      <c r="L939" t="s">
        <v>883</v>
      </c>
    </row>
    <row r="940" spans="1:12">
      <c r="A940" t="s">
        <v>1626</v>
      </c>
      <c r="B940" s="5">
        <v>46076</v>
      </c>
      <c r="C940" t="s">
        <v>112</v>
      </c>
      <c r="D940">
        <v>3</v>
      </c>
      <c r="E940" s="3">
        <v>48.12</v>
      </c>
      <c r="F940" s="4">
        <v>0.15</v>
      </c>
      <c r="G940" s="3">
        <v>0</v>
      </c>
      <c r="H940" t="s">
        <v>212</v>
      </c>
      <c r="I940" t="s">
        <v>18</v>
      </c>
      <c r="J940" t="s">
        <v>208</v>
      </c>
      <c r="K940" t="s">
        <v>281</v>
      </c>
      <c r="L940" t="s">
        <v>1627</v>
      </c>
    </row>
    <row r="941" spans="1:12">
      <c r="A941" t="s">
        <v>1628</v>
      </c>
      <c r="B941" s="5">
        <v>46076</v>
      </c>
      <c r="C941" t="s">
        <v>66</v>
      </c>
      <c r="D941">
        <v>4</v>
      </c>
      <c r="E941" s="3">
        <v>31.13</v>
      </c>
      <c r="F941" s="4">
        <v>0</v>
      </c>
      <c r="G941" s="3">
        <v>0</v>
      </c>
      <c r="H941" t="s">
        <v>207</v>
      </c>
      <c r="I941" t="s">
        <v>18</v>
      </c>
      <c r="J941" t="s">
        <v>213</v>
      </c>
      <c r="K941" t="s">
        <v>304</v>
      </c>
      <c r="L941" t="s">
        <v>604</v>
      </c>
    </row>
    <row r="942" spans="1:12">
      <c r="A942" t="s">
        <v>1629</v>
      </c>
      <c r="B942" s="5">
        <v>46076</v>
      </c>
      <c r="C942" t="s">
        <v>104</v>
      </c>
      <c r="D942">
        <v>4</v>
      </c>
      <c r="E942" s="3">
        <v>29.49</v>
      </c>
      <c r="F942" s="4">
        <v>0</v>
      </c>
      <c r="G942" s="3">
        <v>4.99</v>
      </c>
      <c r="H942" t="s">
        <v>207</v>
      </c>
      <c r="I942" t="s">
        <v>12</v>
      </c>
      <c r="J942" t="s">
        <v>208</v>
      </c>
      <c r="K942" t="s">
        <v>209</v>
      </c>
      <c r="L942" t="s">
        <v>515</v>
      </c>
    </row>
    <row r="943" spans="1:12">
      <c r="A943" t="s">
        <v>1630</v>
      </c>
      <c r="B943" s="5">
        <v>46076</v>
      </c>
      <c r="C943" t="s">
        <v>98</v>
      </c>
      <c r="D943">
        <v>5</v>
      </c>
      <c r="E943" s="3">
        <v>17.66</v>
      </c>
      <c r="F943" s="4">
        <v>0.1</v>
      </c>
      <c r="G943" s="3">
        <v>6.99</v>
      </c>
      <c r="H943" t="s">
        <v>207</v>
      </c>
      <c r="I943" t="s">
        <v>224</v>
      </c>
      <c r="J943" t="s">
        <v>217</v>
      </c>
      <c r="K943" t="s">
        <v>209</v>
      </c>
      <c r="L943" t="s">
        <v>766</v>
      </c>
    </row>
    <row r="944" spans="1:12">
      <c r="A944" t="s">
        <v>1631</v>
      </c>
      <c r="B944" s="5">
        <v>46076</v>
      </c>
      <c r="C944" t="s">
        <v>89</v>
      </c>
      <c r="D944">
        <v>2</v>
      </c>
      <c r="E944" s="3">
        <v>81.14</v>
      </c>
      <c r="F944" s="4">
        <v>0.1</v>
      </c>
      <c r="G944" s="3">
        <v>6.99</v>
      </c>
      <c r="H944" t="s">
        <v>207</v>
      </c>
      <c r="I944" t="s">
        <v>18</v>
      </c>
      <c r="J944" t="s">
        <v>213</v>
      </c>
      <c r="K944" t="s">
        <v>209</v>
      </c>
      <c r="L944" t="s">
        <v>386</v>
      </c>
    </row>
    <row r="945" spans="1:12">
      <c r="A945" t="s">
        <v>1632</v>
      </c>
      <c r="B945" s="5">
        <v>46076</v>
      </c>
      <c r="C945" t="s">
        <v>162</v>
      </c>
      <c r="D945">
        <v>3</v>
      </c>
      <c r="E945" s="3">
        <v>12.2</v>
      </c>
      <c r="F945" s="4">
        <v>0.05</v>
      </c>
      <c r="G945" s="3">
        <v>4.99</v>
      </c>
      <c r="H945" t="s">
        <v>216</v>
      </c>
      <c r="I945" t="s">
        <v>18</v>
      </c>
      <c r="J945" t="s">
        <v>217</v>
      </c>
      <c r="K945" t="s">
        <v>209</v>
      </c>
      <c r="L945" t="s">
        <v>1633</v>
      </c>
    </row>
    <row r="946" spans="1:12">
      <c r="A946" t="s">
        <v>1634</v>
      </c>
      <c r="B946" s="5">
        <v>46077</v>
      </c>
      <c r="C946" t="s">
        <v>110</v>
      </c>
      <c r="D946">
        <v>1</v>
      </c>
      <c r="E946" s="3">
        <v>32.130000000000003</v>
      </c>
      <c r="F946" s="4">
        <v>0</v>
      </c>
      <c r="G946" s="3">
        <v>0</v>
      </c>
      <c r="H946" t="s">
        <v>216</v>
      </c>
      <c r="I946" t="s">
        <v>37</v>
      </c>
      <c r="J946" t="s">
        <v>208</v>
      </c>
      <c r="K946" t="s">
        <v>209</v>
      </c>
      <c r="L946" t="s">
        <v>1166</v>
      </c>
    </row>
    <row r="947" spans="1:12">
      <c r="A947" t="s">
        <v>1635</v>
      </c>
      <c r="B947" s="5">
        <v>46077</v>
      </c>
      <c r="C947" t="s">
        <v>158</v>
      </c>
      <c r="D947">
        <v>1</v>
      </c>
      <c r="E947" s="3">
        <v>44.59</v>
      </c>
      <c r="F947" s="4">
        <v>0.05</v>
      </c>
      <c r="G947" s="3">
        <v>0</v>
      </c>
      <c r="H947" t="s">
        <v>212</v>
      </c>
      <c r="I947" t="s">
        <v>12</v>
      </c>
      <c r="J947" t="s">
        <v>217</v>
      </c>
      <c r="K947" t="s">
        <v>209</v>
      </c>
      <c r="L947" t="s">
        <v>447</v>
      </c>
    </row>
    <row r="948" spans="1:12">
      <c r="A948" t="s">
        <v>1636</v>
      </c>
      <c r="B948" s="5">
        <v>46077</v>
      </c>
      <c r="C948" t="s">
        <v>85</v>
      </c>
      <c r="D948">
        <v>2</v>
      </c>
      <c r="E948" s="3">
        <v>20.7</v>
      </c>
      <c r="F948" s="4">
        <v>0.2</v>
      </c>
      <c r="G948" s="3">
        <v>4.99</v>
      </c>
      <c r="H948" t="s">
        <v>212</v>
      </c>
      <c r="I948" t="s">
        <v>37</v>
      </c>
      <c r="J948" t="s">
        <v>213</v>
      </c>
      <c r="K948" t="s">
        <v>209</v>
      </c>
      <c r="L948" t="s">
        <v>750</v>
      </c>
    </row>
    <row r="949" spans="1:12">
      <c r="A949" t="s">
        <v>1637</v>
      </c>
      <c r="B949" s="5">
        <v>46077</v>
      </c>
      <c r="C949" t="s">
        <v>136</v>
      </c>
      <c r="D949">
        <v>2</v>
      </c>
      <c r="E949" s="3">
        <v>26.35</v>
      </c>
      <c r="F949" s="4">
        <v>0.15</v>
      </c>
      <c r="G949" s="3">
        <v>0</v>
      </c>
      <c r="H949" t="s">
        <v>216</v>
      </c>
      <c r="I949" t="s">
        <v>18</v>
      </c>
      <c r="J949" t="s">
        <v>217</v>
      </c>
      <c r="K949" t="s">
        <v>209</v>
      </c>
      <c r="L949" t="s">
        <v>509</v>
      </c>
    </row>
    <row r="950" spans="1:12">
      <c r="A950" t="s">
        <v>1638</v>
      </c>
      <c r="B950" s="5">
        <v>46077</v>
      </c>
      <c r="C950" t="s">
        <v>160</v>
      </c>
      <c r="D950">
        <v>2</v>
      </c>
      <c r="E950" s="3">
        <v>36.47</v>
      </c>
      <c r="F950" s="4">
        <v>0.05</v>
      </c>
      <c r="G950" s="3">
        <v>0</v>
      </c>
      <c r="H950" t="s">
        <v>207</v>
      </c>
      <c r="I950" t="s">
        <v>18</v>
      </c>
      <c r="J950" t="s">
        <v>217</v>
      </c>
      <c r="K950" t="s">
        <v>209</v>
      </c>
      <c r="L950" t="s">
        <v>1639</v>
      </c>
    </row>
    <row r="951" spans="1:12">
      <c r="A951" t="s">
        <v>1640</v>
      </c>
      <c r="B951" s="5">
        <v>46077</v>
      </c>
      <c r="C951" t="s">
        <v>156</v>
      </c>
      <c r="D951">
        <v>1</v>
      </c>
      <c r="E951" s="3">
        <v>24.86</v>
      </c>
      <c r="F951" s="4">
        <v>0</v>
      </c>
      <c r="G951" s="3">
        <v>6.99</v>
      </c>
      <c r="H951" t="s">
        <v>216</v>
      </c>
      <c r="I951" t="s">
        <v>224</v>
      </c>
      <c r="J951" t="s">
        <v>213</v>
      </c>
      <c r="K951" t="s">
        <v>209</v>
      </c>
      <c r="L951" t="s">
        <v>383</v>
      </c>
    </row>
    <row r="952" spans="1:12">
      <c r="A952" t="s">
        <v>1641</v>
      </c>
      <c r="B952" s="5">
        <v>46077</v>
      </c>
      <c r="C952" t="s">
        <v>144</v>
      </c>
      <c r="D952">
        <v>4</v>
      </c>
      <c r="E952" s="3">
        <v>12.74</v>
      </c>
      <c r="F952" s="4">
        <v>0.05</v>
      </c>
      <c r="G952" s="3">
        <v>9.99</v>
      </c>
      <c r="H952" t="s">
        <v>207</v>
      </c>
      <c r="I952" t="s">
        <v>37</v>
      </c>
      <c r="J952" t="s">
        <v>208</v>
      </c>
      <c r="K952" t="s">
        <v>209</v>
      </c>
      <c r="L952" t="s">
        <v>1426</v>
      </c>
    </row>
    <row r="953" spans="1:12">
      <c r="A953" t="s">
        <v>1642</v>
      </c>
      <c r="B953" s="5">
        <v>46078</v>
      </c>
      <c r="C953" t="s">
        <v>180</v>
      </c>
      <c r="D953">
        <v>1</v>
      </c>
      <c r="E953" s="3">
        <v>60.42</v>
      </c>
      <c r="F953" s="4">
        <v>0</v>
      </c>
      <c r="G953" s="3">
        <v>4.99</v>
      </c>
      <c r="H953" t="s">
        <v>207</v>
      </c>
      <c r="I953" t="s">
        <v>37</v>
      </c>
      <c r="J953" t="s">
        <v>213</v>
      </c>
      <c r="K953" t="s">
        <v>209</v>
      </c>
      <c r="L953" t="s">
        <v>673</v>
      </c>
    </row>
    <row r="954" spans="1:12">
      <c r="A954" t="s">
        <v>1643</v>
      </c>
      <c r="B954" s="5">
        <v>46078</v>
      </c>
      <c r="C954" t="s">
        <v>118</v>
      </c>
      <c r="D954">
        <v>1</v>
      </c>
      <c r="E954" s="3">
        <v>41.81</v>
      </c>
      <c r="F954" s="4">
        <v>0</v>
      </c>
      <c r="G954" s="3">
        <v>0</v>
      </c>
      <c r="H954" t="s">
        <v>216</v>
      </c>
      <c r="I954" t="s">
        <v>12</v>
      </c>
      <c r="J954" t="s">
        <v>217</v>
      </c>
      <c r="K954" t="s">
        <v>209</v>
      </c>
      <c r="L954" t="s">
        <v>1539</v>
      </c>
    </row>
    <row r="955" spans="1:12">
      <c r="A955" t="s">
        <v>1644</v>
      </c>
      <c r="B955" s="5">
        <v>46078</v>
      </c>
      <c r="C955" t="s">
        <v>166</v>
      </c>
      <c r="D955">
        <v>5</v>
      </c>
      <c r="E955" s="3">
        <v>39.19</v>
      </c>
      <c r="F955" s="4">
        <v>0.05</v>
      </c>
      <c r="G955" s="3">
        <v>0</v>
      </c>
      <c r="H955" t="s">
        <v>212</v>
      </c>
      <c r="I955" t="s">
        <v>37</v>
      </c>
      <c r="J955" t="s">
        <v>217</v>
      </c>
      <c r="K955" t="s">
        <v>209</v>
      </c>
      <c r="L955" t="s">
        <v>263</v>
      </c>
    </row>
    <row r="956" spans="1:12">
      <c r="A956" t="s">
        <v>1645</v>
      </c>
      <c r="B956" s="5">
        <v>46078</v>
      </c>
      <c r="C956" t="s">
        <v>156</v>
      </c>
      <c r="D956">
        <v>1</v>
      </c>
      <c r="E956" s="3">
        <v>24.86</v>
      </c>
      <c r="F956" s="4">
        <v>0</v>
      </c>
      <c r="G956" s="3">
        <v>4.99</v>
      </c>
      <c r="H956" t="s">
        <v>212</v>
      </c>
      <c r="I956" t="s">
        <v>18</v>
      </c>
      <c r="J956" t="s">
        <v>213</v>
      </c>
      <c r="K956" t="s">
        <v>209</v>
      </c>
      <c r="L956" t="s">
        <v>1646</v>
      </c>
    </row>
    <row r="957" spans="1:12">
      <c r="A957" t="s">
        <v>1647</v>
      </c>
      <c r="B957" s="5">
        <v>46078</v>
      </c>
      <c r="C957" t="s">
        <v>146</v>
      </c>
      <c r="D957">
        <v>3</v>
      </c>
      <c r="E957" s="3">
        <v>30.05</v>
      </c>
      <c r="F957" s="4">
        <v>0.2</v>
      </c>
      <c r="G957" s="3">
        <v>9.99</v>
      </c>
      <c r="H957" t="s">
        <v>207</v>
      </c>
      <c r="I957" t="s">
        <v>37</v>
      </c>
      <c r="J957" t="s">
        <v>213</v>
      </c>
      <c r="K957" t="s">
        <v>209</v>
      </c>
      <c r="L957" t="s">
        <v>1037</v>
      </c>
    </row>
    <row r="958" spans="1:12">
      <c r="A958" t="s">
        <v>1648</v>
      </c>
      <c r="B958" s="5">
        <v>46078</v>
      </c>
      <c r="C958" t="s">
        <v>176</v>
      </c>
      <c r="D958">
        <v>3</v>
      </c>
      <c r="E958" s="3">
        <v>11.86</v>
      </c>
      <c r="F958" s="4">
        <v>0.05</v>
      </c>
      <c r="G958" s="3">
        <v>0</v>
      </c>
      <c r="H958" t="s">
        <v>216</v>
      </c>
      <c r="I958" t="s">
        <v>18</v>
      </c>
      <c r="J958" t="s">
        <v>208</v>
      </c>
      <c r="K958" t="s">
        <v>209</v>
      </c>
      <c r="L958" t="s">
        <v>1049</v>
      </c>
    </row>
    <row r="959" spans="1:12">
      <c r="A959" t="s">
        <v>1649</v>
      </c>
      <c r="B959" s="5">
        <v>46078</v>
      </c>
      <c r="C959" t="s">
        <v>92</v>
      </c>
      <c r="D959">
        <v>2</v>
      </c>
      <c r="E959" s="3">
        <v>46.87</v>
      </c>
      <c r="F959" s="4">
        <v>0.15</v>
      </c>
      <c r="G959" s="3">
        <v>0</v>
      </c>
      <c r="H959" t="s">
        <v>216</v>
      </c>
      <c r="I959" t="s">
        <v>37</v>
      </c>
      <c r="J959" t="s">
        <v>213</v>
      </c>
      <c r="K959" t="s">
        <v>209</v>
      </c>
      <c r="L959" t="s">
        <v>754</v>
      </c>
    </row>
    <row r="960" spans="1:12">
      <c r="A960" t="s">
        <v>1650</v>
      </c>
      <c r="B960" s="5">
        <v>46079</v>
      </c>
      <c r="C960" t="s">
        <v>124</v>
      </c>
      <c r="D960">
        <v>5</v>
      </c>
      <c r="E960" s="3">
        <v>79.47</v>
      </c>
      <c r="F960" s="4">
        <v>0.1</v>
      </c>
      <c r="G960" s="3">
        <v>4.99</v>
      </c>
      <c r="H960" t="s">
        <v>207</v>
      </c>
      <c r="I960" t="s">
        <v>18</v>
      </c>
      <c r="J960" t="s">
        <v>208</v>
      </c>
      <c r="K960" t="s">
        <v>304</v>
      </c>
      <c r="L960" t="s">
        <v>708</v>
      </c>
    </row>
    <row r="961" spans="1:12">
      <c r="A961" t="s">
        <v>1651</v>
      </c>
      <c r="B961" s="5">
        <v>46079</v>
      </c>
      <c r="C961" t="s">
        <v>136</v>
      </c>
      <c r="D961">
        <v>5</v>
      </c>
      <c r="E961" s="3">
        <v>26.35</v>
      </c>
      <c r="F961" s="4">
        <v>0</v>
      </c>
      <c r="G961" s="3">
        <v>0</v>
      </c>
      <c r="H961" t="s">
        <v>207</v>
      </c>
      <c r="I961" t="s">
        <v>12</v>
      </c>
      <c r="J961" t="s">
        <v>213</v>
      </c>
      <c r="K961" t="s">
        <v>281</v>
      </c>
      <c r="L961" t="s">
        <v>809</v>
      </c>
    </row>
    <row r="962" spans="1:12">
      <c r="A962" t="s">
        <v>1652</v>
      </c>
      <c r="B962" s="5">
        <v>46079</v>
      </c>
      <c r="C962" t="s">
        <v>160</v>
      </c>
      <c r="D962">
        <v>3</v>
      </c>
      <c r="E962" s="3">
        <v>36.47</v>
      </c>
      <c r="F962" s="4">
        <v>0</v>
      </c>
      <c r="G962" s="3">
        <v>0</v>
      </c>
      <c r="H962" t="s">
        <v>207</v>
      </c>
      <c r="I962" t="s">
        <v>54</v>
      </c>
      <c r="J962" t="s">
        <v>217</v>
      </c>
      <c r="K962" t="s">
        <v>209</v>
      </c>
      <c r="L962" t="s">
        <v>1653</v>
      </c>
    </row>
    <row r="963" spans="1:12">
      <c r="A963" t="s">
        <v>1654</v>
      </c>
      <c r="B963" s="5">
        <v>46079</v>
      </c>
      <c r="C963" t="s">
        <v>66</v>
      </c>
      <c r="D963">
        <v>2</v>
      </c>
      <c r="E963" s="3">
        <v>31.13</v>
      </c>
      <c r="F963" s="4">
        <v>0.1</v>
      </c>
      <c r="G963" s="3">
        <v>4.99</v>
      </c>
      <c r="H963" t="s">
        <v>212</v>
      </c>
      <c r="I963" t="s">
        <v>54</v>
      </c>
      <c r="J963" t="s">
        <v>208</v>
      </c>
      <c r="K963" t="s">
        <v>209</v>
      </c>
      <c r="L963" t="s">
        <v>517</v>
      </c>
    </row>
    <row r="964" spans="1:12">
      <c r="A964" t="s">
        <v>1655</v>
      </c>
      <c r="B964" s="5">
        <v>46079</v>
      </c>
      <c r="C964" t="s">
        <v>83</v>
      </c>
      <c r="D964">
        <v>1</v>
      </c>
      <c r="E964" s="3">
        <v>79.31</v>
      </c>
      <c r="F964" s="4">
        <v>0.05</v>
      </c>
      <c r="G964" s="3">
        <v>4.99</v>
      </c>
      <c r="H964" t="s">
        <v>216</v>
      </c>
      <c r="I964" t="s">
        <v>54</v>
      </c>
      <c r="J964" t="s">
        <v>213</v>
      </c>
      <c r="K964" t="s">
        <v>209</v>
      </c>
      <c r="L964" t="s">
        <v>461</v>
      </c>
    </row>
    <row r="965" spans="1:12">
      <c r="A965" t="s">
        <v>1656</v>
      </c>
      <c r="B965" s="5">
        <v>46079</v>
      </c>
      <c r="C965" t="s">
        <v>140</v>
      </c>
      <c r="D965">
        <v>1</v>
      </c>
      <c r="E965" s="3">
        <v>25.18</v>
      </c>
      <c r="F965" s="4">
        <v>0.05</v>
      </c>
      <c r="G965" s="3">
        <v>6.99</v>
      </c>
      <c r="H965" t="s">
        <v>216</v>
      </c>
      <c r="I965" t="s">
        <v>18</v>
      </c>
      <c r="J965" t="s">
        <v>213</v>
      </c>
      <c r="K965" t="s">
        <v>209</v>
      </c>
      <c r="L965" t="s">
        <v>1185</v>
      </c>
    </row>
    <row r="966" spans="1:12">
      <c r="A966" t="s">
        <v>1657</v>
      </c>
      <c r="B966" s="5">
        <v>46079</v>
      </c>
      <c r="C966" t="s">
        <v>150</v>
      </c>
      <c r="D966">
        <v>2</v>
      </c>
      <c r="E966" s="3">
        <v>50.17</v>
      </c>
      <c r="F966" s="4">
        <v>0.1</v>
      </c>
      <c r="G966" s="3">
        <v>6.99</v>
      </c>
      <c r="H966" t="s">
        <v>216</v>
      </c>
      <c r="I966" t="s">
        <v>37</v>
      </c>
      <c r="J966" t="s">
        <v>213</v>
      </c>
      <c r="K966" t="s">
        <v>209</v>
      </c>
      <c r="L966" t="s">
        <v>1017</v>
      </c>
    </row>
    <row r="967" spans="1:12">
      <c r="A967" t="s">
        <v>1658</v>
      </c>
      <c r="B967" s="5">
        <v>46079</v>
      </c>
      <c r="C967" t="s">
        <v>176</v>
      </c>
      <c r="D967">
        <v>2</v>
      </c>
      <c r="E967" s="3">
        <v>11.86</v>
      </c>
      <c r="F967" s="4">
        <v>0</v>
      </c>
      <c r="G967" s="3">
        <v>4.99</v>
      </c>
      <c r="H967" t="s">
        <v>212</v>
      </c>
      <c r="I967" t="s">
        <v>12</v>
      </c>
      <c r="J967" t="s">
        <v>217</v>
      </c>
      <c r="K967" t="s">
        <v>209</v>
      </c>
      <c r="L967" t="s">
        <v>1659</v>
      </c>
    </row>
    <row r="968" spans="1:12">
      <c r="A968" t="s">
        <v>1660</v>
      </c>
      <c r="B968" s="5">
        <v>46080</v>
      </c>
      <c r="C968" t="s">
        <v>116</v>
      </c>
      <c r="D968">
        <v>3</v>
      </c>
      <c r="E968" s="3">
        <v>30.89</v>
      </c>
      <c r="F968" s="4">
        <v>0</v>
      </c>
      <c r="G968" s="3">
        <v>0</v>
      </c>
      <c r="H968" t="s">
        <v>212</v>
      </c>
      <c r="I968" t="s">
        <v>224</v>
      </c>
      <c r="J968" t="s">
        <v>208</v>
      </c>
      <c r="K968" t="s">
        <v>209</v>
      </c>
      <c r="L968" t="s">
        <v>451</v>
      </c>
    </row>
    <row r="969" spans="1:12">
      <c r="A969" t="s">
        <v>1661</v>
      </c>
      <c r="B969" s="5">
        <v>46080</v>
      </c>
      <c r="C969" t="s">
        <v>92</v>
      </c>
      <c r="D969">
        <v>1</v>
      </c>
      <c r="E969" s="3">
        <v>46.87</v>
      </c>
      <c r="F969" s="4">
        <v>0.1</v>
      </c>
      <c r="G969" s="3">
        <v>0</v>
      </c>
      <c r="H969" t="s">
        <v>216</v>
      </c>
      <c r="I969" t="s">
        <v>18</v>
      </c>
      <c r="J969" t="s">
        <v>217</v>
      </c>
      <c r="K969" t="s">
        <v>209</v>
      </c>
      <c r="L969" t="s">
        <v>1662</v>
      </c>
    </row>
    <row r="970" spans="1:12">
      <c r="A970" t="s">
        <v>1663</v>
      </c>
      <c r="B970" s="5">
        <v>46080</v>
      </c>
      <c r="C970" t="s">
        <v>144</v>
      </c>
      <c r="D970">
        <v>2</v>
      </c>
      <c r="E970" s="3">
        <v>12.74</v>
      </c>
      <c r="F970" s="4">
        <v>0.2</v>
      </c>
      <c r="G970" s="3">
        <v>4.99</v>
      </c>
      <c r="H970" t="s">
        <v>216</v>
      </c>
      <c r="I970" t="s">
        <v>37</v>
      </c>
      <c r="J970" t="s">
        <v>217</v>
      </c>
      <c r="K970" t="s">
        <v>209</v>
      </c>
      <c r="L970" t="s">
        <v>611</v>
      </c>
    </row>
    <row r="971" spans="1:12">
      <c r="A971" t="s">
        <v>1664</v>
      </c>
      <c r="B971" s="5">
        <v>46080</v>
      </c>
      <c r="C971" t="s">
        <v>96</v>
      </c>
      <c r="D971">
        <v>4</v>
      </c>
      <c r="E971" s="3">
        <v>26.72</v>
      </c>
      <c r="F971" s="4">
        <v>0</v>
      </c>
      <c r="G971" s="3">
        <v>6.99</v>
      </c>
      <c r="H971" t="s">
        <v>207</v>
      </c>
      <c r="I971" t="s">
        <v>18</v>
      </c>
      <c r="J971" t="s">
        <v>217</v>
      </c>
      <c r="K971" t="s">
        <v>209</v>
      </c>
      <c r="L971" t="s">
        <v>416</v>
      </c>
    </row>
    <row r="972" spans="1:12">
      <c r="A972" t="s">
        <v>1665</v>
      </c>
      <c r="B972" s="5">
        <v>46081</v>
      </c>
      <c r="C972" t="s">
        <v>118</v>
      </c>
      <c r="D972">
        <v>4</v>
      </c>
      <c r="E972" s="3">
        <v>41.81</v>
      </c>
      <c r="F972" s="4">
        <v>0</v>
      </c>
      <c r="G972" s="3">
        <v>0</v>
      </c>
      <c r="H972" t="s">
        <v>212</v>
      </c>
      <c r="I972" t="s">
        <v>12</v>
      </c>
      <c r="J972" t="s">
        <v>213</v>
      </c>
      <c r="K972" t="s">
        <v>209</v>
      </c>
      <c r="L972" t="s">
        <v>1085</v>
      </c>
    </row>
    <row r="973" spans="1:12">
      <c r="A973" t="s">
        <v>1666</v>
      </c>
      <c r="B973" s="5">
        <v>46081</v>
      </c>
      <c r="C973" t="s">
        <v>108</v>
      </c>
      <c r="D973">
        <v>1</v>
      </c>
      <c r="E973" s="3">
        <v>23.94</v>
      </c>
      <c r="F973" s="4">
        <v>0.2</v>
      </c>
      <c r="G973" s="3">
        <v>9.99</v>
      </c>
      <c r="H973" t="s">
        <v>212</v>
      </c>
      <c r="I973" t="s">
        <v>12</v>
      </c>
      <c r="J973" t="s">
        <v>217</v>
      </c>
      <c r="K973" t="s">
        <v>209</v>
      </c>
      <c r="L973" t="s">
        <v>727</v>
      </c>
    </row>
    <row r="974" spans="1:12">
      <c r="A974" t="s">
        <v>1667</v>
      </c>
      <c r="B974" s="5">
        <v>46081</v>
      </c>
      <c r="C974" t="s">
        <v>142</v>
      </c>
      <c r="D974">
        <v>1</v>
      </c>
      <c r="E974" s="3">
        <v>100.1</v>
      </c>
      <c r="F974" s="4">
        <v>0.1</v>
      </c>
      <c r="G974" s="3">
        <v>9.99</v>
      </c>
      <c r="H974" t="s">
        <v>216</v>
      </c>
      <c r="I974" t="s">
        <v>37</v>
      </c>
      <c r="J974" t="s">
        <v>217</v>
      </c>
      <c r="K974" t="s">
        <v>209</v>
      </c>
      <c r="L974" t="s">
        <v>1392</v>
      </c>
    </row>
    <row r="975" spans="1:12">
      <c r="A975" t="s">
        <v>1668</v>
      </c>
      <c r="B975" s="5">
        <v>46081</v>
      </c>
      <c r="C975" t="s">
        <v>142</v>
      </c>
      <c r="D975">
        <v>1</v>
      </c>
      <c r="E975" s="3">
        <v>100.1</v>
      </c>
      <c r="F975" s="4">
        <v>0.05</v>
      </c>
      <c r="G975" s="3">
        <v>0</v>
      </c>
      <c r="H975" t="s">
        <v>216</v>
      </c>
      <c r="I975" t="s">
        <v>37</v>
      </c>
      <c r="J975" t="s">
        <v>213</v>
      </c>
      <c r="K975" t="s">
        <v>281</v>
      </c>
      <c r="L975" t="s">
        <v>1669</v>
      </c>
    </row>
    <row r="976" spans="1:12">
      <c r="A976" t="s">
        <v>1670</v>
      </c>
      <c r="B976" s="5">
        <v>46081</v>
      </c>
      <c r="C976" t="s">
        <v>128</v>
      </c>
      <c r="D976">
        <v>3</v>
      </c>
      <c r="E976" s="3">
        <v>74.72</v>
      </c>
      <c r="F976" s="4">
        <v>0.05</v>
      </c>
      <c r="G976" s="3">
        <v>4.99</v>
      </c>
      <c r="H976" t="s">
        <v>216</v>
      </c>
      <c r="I976" t="s">
        <v>18</v>
      </c>
      <c r="J976" t="s">
        <v>217</v>
      </c>
      <c r="K976" t="s">
        <v>209</v>
      </c>
      <c r="L976" t="s">
        <v>418</v>
      </c>
    </row>
    <row r="977" spans="1:12">
      <c r="A977" t="s">
        <v>1671</v>
      </c>
      <c r="B977" s="5">
        <v>46081</v>
      </c>
      <c r="C977" t="s">
        <v>102</v>
      </c>
      <c r="D977">
        <v>1</v>
      </c>
      <c r="E977" s="3">
        <v>18.5</v>
      </c>
      <c r="F977" s="4">
        <v>0.1</v>
      </c>
      <c r="G977" s="3">
        <v>0</v>
      </c>
      <c r="H977" t="s">
        <v>207</v>
      </c>
      <c r="I977" t="s">
        <v>18</v>
      </c>
      <c r="J977" t="s">
        <v>208</v>
      </c>
      <c r="K977" t="s">
        <v>209</v>
      </c>
      <c r="L977" t="s">
        <v>1610</v>
      </c>
    </row>
    <row r="978" spans="1:12">
      <c r="A978" t="s">
        <v>1672</v>
      </c>
      <c r="B978" s="5">
        <v>46081</v>
      </c>
      <c r="C978" t="s">
        <v>132</v>
      </c>
      <c r="D978">
        <v>3</v>
      </c>
      <c r="E978" s="3">
        <v>72.08</v>
      </c>
      <c r="F978" s="4">
        <v>0.05</v>
      </c>
      <c r="G978" s="3">
        <v>9.99</v>
      </c>
      <c r="H978" t="s">
        <v>207</v>
      </c>
      <c r="I978" t="s">
        <v>37</v>
      </c>
      <c r="J978" t="s">
        <v>217</v>
      </c>
      <c r="K978" t="s">
        <v>209</v>
      </c>
      <c r="L978" t="s">
        <v>1646</v>
      </c>
    </row>
    <row r="979" spans="1:12">
      <c r="A979" t="s">
        <v>1673</v>
      </c>
      <c r="B979" s="5">
        <v>46081</v>
      </c>
      <c r="C979" t="s">
        <v>100</v>
      </c>
      <c r="D979">
        <v>1</v>
      </c>
      <c r="E979" s="3">
        <v>47.38</v>
      </c>
      <c r="F979" s="4">
        <v>0.05</v>
      </c>
      <c r="G979" s="3">
        <v>9.99</v>
      </c>
      <c r="H979" t="s">
        <v>212</v>
      </c>
      <c r="I979" t="s">
        <v>18</v>
      </c>
      <c r="J979" t="s">
        <v>217</v>
      </c>
      <c r="K979" t="s">
        <v>209</v>
      </c>
      <c r="L979" t="s">
        <v>1120</v>
      </c>
    </row>
    <row r="980" spans="1:12">
      <c r="A980" t="s">
        <v>1674</v>
      </c>
      <c r="B980" s="5">
        <v>46081</v>
      </c>
      <c r="C980" t="s">
        <v>79</v>
      </c>
      <c r="D980">
        <v>2</v>
      </c>
      <c r="E980" s="3">
        <v>12.76</v>
      </c>
      <c r="F980" s="4">
        <v>0</v>
      </c>
      <c r="G980" s="3">
        <v>4.99</v>
      </c>
      <c r="H980" t="s">
        <v>207</v>
      </c>
      <c r="I980" t="s">
        <v>18</v>
      </c>
      <c r="J980" t="s">
        <v>217</v>
      </c>
      <c r="K980" t="s">
        <v>209</v>
      </c>
      <c r="L980" t="s">
        <v>1283</v>
      </c>
    </row>
    <row r="981" spans="1:12">
      <c r="A981" t="s">
        <v>1675</v>
      </c>
      <c r="B981" s="5">
        <v>46081</v>
      </c>
      <c r="C981" t="s">
        <v>85</v>
      </c>
      <c r="D981">
        <v>1</v>
      </c>
      <c r="E981" s="3">
        <v>20.7</v>
      </c>
      <c r="F981" s="4">
        <v>0</v>
      </c>
      <c r="G981" s="3">
        <v>0</v>
      </c>
      <c r="H981" t="s">
        <v>212</v>
      </c>
      <c r="I981" t="s">
        <v>37</v>
      </c>
      <c r="J981" t="s">
        <v>213</v>
      </c>
      <c r="K981" t="s">
        <v>209</v>
      </c>
      <c r="L981" t="s">
        <v>484</v>
      </c>
    </row>
    <row r="982" spans="1:12">
      <c r="A982" t="s">
        <v>1676</v>
      </c>
      <c r="B982" s="5">
        <v>46082</v>
      </c>
      <c r="C982" t="s">
        <v>66</v>
      </c>
      <c r="D982">
        <v>3</v>
      </c>
      <c r="E982" s="3">
        <v>31.13</v>
      </c>
      <c r="F982" s="4">
        <v>0</v>
      </c>
      <c r="G982" s="3">
        <v>0</v>
      </c>
      <c r="H982" t="s">
        <v>207</v>
      </c>
      <c r="I982" t="s">
        <v>12</v>
      </c>
      <c r="J982" t="s">
        <v>208</v>
      </c>
      <c r="K982" t="s">
        <v>209</v>
      </c>
      <c r="L982" t="s">
        <v>1099</v>
      </c>
    </row>
    <row r="983" spans="1:12">
      <c r="A983" t="s">
        <v>1677</v>
      </c>
      <c r="B983" s="5">
        <v>46082</v>
      </c>
      <c r="C983" t="s">
        <v>154</v>
      </c>
      <c r="D983">
        <v>2</v>
      </c>
      <c r="E983" s="3">
        <v>63.29</v>
      </c>
      <c r="F983" s="4">
        <v>0.2</v>
      </c>
      <c r="G983" s="3">
        <v>4.99</v>
      </c>
      <c r="H983" t="s">
        <v>207</v>
      </c>
      <c r="I983" t="s">
        <v>37</v>
      </c>
      <c r="J983" t="s">
        <v>217</v>
      </c>
      <c r="K983" t="s">
        <v>209</v>
      </c>
      <c r="L983" t="s">
        <v>1678</v>
      </c>
    </row>
    <row r="984" spans="1:12">
      <c r="A984" t="s">
        <v>1679</v>
      </c>
      <c r="B984" s="5">
        <v>46082</v>
      </c>
      <c r="C984" t="s">
        <v>73</v>
      </c>
      <c r="D984">
        <v>5</v>
      </c>
      <c r="E984" s="3">
        <v>23.84</v>
      </c>
      <c r="F984" s="4">
        <v>0.1</v>
      </c>
      <c r="G984" s="3">
        <v>4.99</v>
      </c>
      <c r="H984" t="s">
        <v>207</v>
      </c>
      <c r="I984" t="s">
        <v>54</v>
      </c>
      <c r="J984" t="s">
        <v>213</v>
      </c>
      <c r="K984" t="s">
        <v>209</v>
      </c>
      <c r="L984" t="s">
        <v>1197</v>
      </c>
    </row>
    <row r="985" spans="1:12">
      <c r="A985" t="s">
        <v>1680</v>
      </c>
      <c r="B985" s="5">
        <v>46082</v>
      </c>
      <c r="C985" t="s">
        <v>186</v>
      </c>
      <c r="D985">
        <v>4</v>
      </c>
      <c r="E985" s="3">
        <v>54.93</v>
      </c>
      <c r="F985" s="4">
        <v>0</v>
      </c>
      <c r="G985" s="3">
        <v>0</v>
      </c>
      <c r="H985" t="s">
        <v>212</v>
      </c>
      <c r="I985" t="s">
        <v>18</v>
      </c>
      <c r="J985" t="s">
        <v>213</v>
      </c>
      <c r="K985" t="s">
        <v>209</v>
      </c>
      <c r="L985" t="s">
        <v>1145</v>
      </c>
    </row>
    <row r="986" spans="1:12">
      <c r="A986" t="s">
        <v>1681</v>
      </c>
      <c r="B986" s="5">
        <v>46082</v>
      </c>
      <c r="C986" t="s">
        <v>106</v>
      </c>
      <c r="D986">
        <v>3</v>
      </c>
      <c r="E986" s="3">
        <v>85.27</v>
      </c>
      <c r="F986" s="4">
        <v>0.05</v>
      </c>
      <c r="G986" s="3">
        <v>0</v>
      </c>
      <c r="H986" t="s">
        <v>207</v>
      </c>
      <c r="I986" t="s">
        <v>224</v>
      </c>
      <c r="J986" t="s">
        <v>213</v>
      </c>
      <c r="K986" t="s">
        <v>209</v>
      </c>
      <c r="L986" t="s">
        <v>1527</v>
      </c>
    </row>
    <row r="987" spans="1:12">
      <c r="A987" t="s">
        <v>1682</v>
      </c>
      <c r="B987" s="5">
        <v>46082</v>
      </c>
      <c r="C987" t="s">
        <v>168</v>
      </c>
      <c r="D987">
        <v>6</v>
      </c>
      <c r="E987" s="3">
        <v>50.46</v>
      </c>
      <c r="F987" s="4">
        <v>0</v>
      </c>
      <c r="G987" s="3">
        <v>6.99</v>
      </c>
      <c r="H987" t="s">
        <v>216</v>
      </c>
      <c r="I987" t="s">
        <v>37</v>
      </c>
      <c r="J987" t="s">
        <v>217</v>
      </c>
      <c r="K987" t="s">
        <v>209</v>
      </c>
      <c r="L987" t="s">
        <v>1683</v>
      </c>
    </row>
    <row r="988" spans="1:12">
      <c r="A988" t="s">
        <v>1684</v>
      </c>
      <c r="B988" s="5">
        <v>46082</v>
      </c>
      <c r="C988" t="s">
        <v>83</v>
      </c>
      <c r="D988">
        <v>2</v>
      </c>
      <c r="E988" s="3">
        <v>79.31</v>
      </c>
      <c r="F988" s="4">
        <v>0</v>
      </c>
      <c r="G988" s="3">
        <v>9.99</v>
      </c>
      <c r="H988" t="s">
        <v>216</v>
      </c>
      <c r="I988" t="s">
        <v>54</v>
      </c>
      <c r="J988" t="s">
        <v>208</v>
      </c>
      <c r="K988" t="s">
        <v>209</v>
      </c>
      <c r="L988" t="s">
        <v>399</v>
      </c>
    </row>
    <row r="989" spans="1:12">
      <c r="A989" t="s">
        <v>1685</v>
      </c>
      <c r="B989" s="5">
        <v>46082</v>
      </c>
      <c r="C989" t="s">
        <v>89</v>
      </c>
      <c r="D989">
        <v>2</v>
      </c>
      <c r="E989" s="3">
        <v>81.14</v>
      </c>
      <c r="F989" s="4">
        <v>0.1</v>
      </c>
      <c r="G989" s="3">
        <v>0</v>
      </c>
      <c r="H989" t="s">
        <v>212</v>
      </c>
      <c r="I989" t="s">
        <v>37</v>
      </c>
      <c r="J989" t="s">
        <v>208</v>
      </c>
      <c r="K989" t="s">
        <v>209</v>
      </c>
      <c r="L989" t="s">
        <v>1305</v>
      </c>
    </row>
    <row r="990" spans="1:12">
      <c r="A990" t="s">
        <v>1686</v>
      </c>
      <c r="B990" s="5">
        <v>46082</v>
      </c>
      <c r="C990" t="s">
        <v>140</v>
      </c>
      <c r="D990">
        <v>2</v>
      </c>
      <c r="E990" s="3">
        <v>25.18</v>
      </c>
      <c r="F990" s="4">
        <v>0.1</v>
      </c>
      <c r="G990" s="3">
        <v>4.99</v>
      </c>
      <c r="H990" t="s">
        <v>216</v>
      </c>
      <c r="I990" t="s">
        <v>224</v>
      </c>
      <c r="J990" t="s">
        <v>213</v>
      </c>
      <c r="K990" t="s">
        <v>209</v>
      </c>
      <c r="L990" t="s">
        <v>418</v>
      </c>
    </row>
    <row r="991" spans="1:12">
      <c r="A991" t="s">
        <v>1687</v>
      </c>
      <c r="B991" s="5">
        <v>46082</v>
      </c>
      <c r="C991" t="s">
        <v>182</v>
      </c>
      <c r="D991">
        <v>3</v>
      </c>
      <c r="E991" s="3">
        <v>11.57</v>
      </c>
      <c r="F991" s="4">
        <v>0</v>
      </c>
      <c r="G991" s="3">
        <v>0</v>
      </c>
      <c r="H991" t="s">
        <v>216</v>
      </c>
      <c r="I991" t="s">
        <v>224</v>
      </c>
      <c r="J991" t="s">
        <v>217</v>
      </c>
      <c r="K991" t="s">
        <v>209</v>
      </c>
      <c r="L991" t="s">
        <v>1059</v>
      </c>
    </row>
    <row r="992" spans="1:12">
      <c r="A992" t="s">
        <v>1688</v>
      </c>
      <c r="B992" s="5">
        <v>46082</v>
      </c>
      <c r="C992" t="s">
        <v>136</v>
      </c>
      <c r="D992">
        <v>1</v>
      </c>
      <c r="E992" s="3">
        <v>26.35</v>
      </c>
      <c r="F992" s="4">
        <v>0.2</v>
      </c>
      <c r="G992" s="3">
        <v>6.99</v>
      </c>
      <c r="H992" t="s">
        <v>207</v>
      </c>
      <c r="I992" t="s">
        <v>18</v>
      </c>
      <c r="J992" t="s">
        <v>208</v>
      </c>
      <c r="K992" t="s">
        <v>209</v>
      </c>
      <c r="L992" t="s">
        <v>822</v>
      </c>
    </row>
    <row r="993" spans="1:12">
      <c r="A993" t="s">
        <v>1689</v>
      </c>
      <c r="B993" s="5">
        <v>46082</v>
      </c>
      <c r="C993" t="s">
        <v>73</v>
      </c>
      <c r="D993">
        <v>1</v>
      </c>
      <c r="E993" s="3">
        <v>23.84</v>
      </c>
      <c r="F993" s="4">
        <v>0.05</v>
      </c>
      <c r="G993" s="3">
        <v>0</v>
      </c>
      <c r="H993" t="s">
        <v>212</v>
      </c>
      <c r="I993" t="s">
        <v>12</v>
      </c>
      <c r="J993" t="s">
        <v>217</v>
      </c>
      <c r="K993" t="s">
        <v>209</v>
      </c>
      <c r="L993" t="s">
        <v>1690</v>
      </c>
    </row>
    <row r="994" spans="1:12">
      <c r="A994" t="s">
        <v>1691</v>
      </c>
      <c r="B994" s="5">
        <v>46083</v>
      </c>
      <c r="C994" t="s">
        <v>186</v>
      </c>
      <c r="D994">
        <v>1</v>
      </c>
      <c r="E994" s="3">
        <v>54.93</v>
      </c>
      <c r="F994" s="4">
        <v>0.2</v>
      </c>
      <c r="G994" s="3">
        <v>6.99</v>
      </c>
      <c r="H994" t="s">
        <v>216</v>
      </c>
      <c r="I994" t="s">
        <v>37</v>
      </c>
      <c r="J994" t="s">
        <v>208</v>
      </c>
      <c r="K994" t="s">
        <v>209</v>
      </c>
      <c r="L994" t="s">
        <v>1014</v>
      </c>
    </row>
    <row r="995" spans="1:12">
      <c r="A995" t="s">
        <v>1692</v>
      </c>
      <c r="B995" s="5">
        <v>46083</v>
      </c>
      <c r="C995" t="s">
        <v>138</v>
      </c>
      <c r="D995">
        <v>1</v>
      </c>
      <c r="E995" s="3">
        <v>56</v>
      </c>
      <c r="F995" s="4">
        <v>0.05</v>
      </c>
      <c r="G995" s="3">
        <v>0</v>
      </c>
      <c r="H995" t="s">
        <v>216</v>
      </c>
      <c r="I995" t="s">
        <v>37</v>
      </c>
      <c r="J995" t="s">
        <v>217</v>
      </c>
      <c r="K995" t="s">
        <v>209</v>
      </c>
      <c r="L995" t="s">
        <v>1331</v>
      </c>
    </row>
    <row r="996" spans="1:12">
      <c r="A996" t="s">
        <v>1693</v>
      </c>
      <c r="B996" s="5">
        <v>46083</v>
      </c>
      <c r="C996" t="s">
        <v>85</v>
      </c>
      <c r="D996">
        <v>3</v>
      </c>
      <c r="E996" s="3">
        <v>20.7</v>
      </c>
      <c r="F996" s="4">
        <v>0</v>
      </c>
      <c r="G996" s="3">
        <v>9.99</v>
      </c>
      <c r="H996" t="s">
        <v>212</v>
      </c>
      <c r="I996" t="s">
        <v>54</v>
      </c>
      <c r="J996" t="s">
        <v>213</v>
      </c>
      <c r="K996" t="s">
        <v>209</v>
      </c>
      <c r="L996" t="s">
        <v>1379</v>
      </c>
    </row>
    <row r="997" spans="1:12">
      <c r="A997" t="s">
        <v>1694</v>
      </c>
      <c r="B997" s="5">
        <v>46083</v>
      </c>
      <c r="C997" t="s">
        <v>164</v>
      </c>
      <c r="D997">
        <v>2</v>
      </c>
      <c r="E997" s="3">
        <v>93.35</v>
      </c>
      <c r="F997" s="4">
        <v>0.1</v>
      </c>
      <c r="G997" s="3">
        <v>0</v>
      </c>
      <c r="H997" t="s">
        <v>212</v>
      </c>
      <c r="I997" t="s">
        <v>224</v>
      </c>
      <c r="J997" t="s">
        <v>208</v>
      </c>
      <c r="K997" t="s">
        <v>209</v>
      </c>
      <c r="L997" t="s">
        <v>904</v>
      </c>
    </row>
    <row r="998" spans="1:12">
      <c r="A998" t="s">
        <v>1695</v>
      </c>
      <c r="B998" s="5">
        <v>46083</v>
      </c>
      <c r="C998" t="s">
        <v>134</v>
      </c>
      <c r="D998">
        <v>1</v>
      </c>
      <c r="E998" s="3">
        <v>53.25</v>
      </c>
      <c r="F998" s="4">
        <v>0</v>
      </c>
      <c r="G998" s="3">
        <v>0</v>
      </c>
      <c r="H998" t="s">
        <v>207</v>
      </c>
      <c r="I998" t="s">
        <v>37</v>
      </c>
      <c r="J998" t="s">
        <v>208</v>
      </c>
      <c r="K998" t="s">
        <v>304</v>
      </c>
      <c r="L998" t="s">
        <v>1160</v>
      </c>
    </row>
    <row r="999" spans="1:12">
      <c r="A999" t="s">
        <v>1696</v>
      </c>
      <c r="B999" s="5">
        <v>46083</v>
      </c>
      <c r="C999" t="s">
        <v>120</v>
      </c>
      <c r="D999">
        <v>2</v>
      </c>
      <c r="E999" s="3">
        <v>33.65</v>
      </c>
      <c r="F999" s="4">
        <v>0.1</v>
      </c>
      <c r="G999" s="3">
        <v>6.99</v>
      </c>
      <c r="H999" t="s">
        <v>207</v>
      </c>
      <c r="I999" t="s">
        <v>54</v>
      </c>
      <c r="J999" t="s">
        <v>213</v>
      </c>
      <c r="K999" t="s">
        <v>209</v>
      </c>
      <c r="L999" t="s">
        <v>1164</v>
      </c>
    </row>
    <row r="1000" spans="1:12">
      <c r="A1000" t="s">
        <v>1697</v>
      </c>
      <c r="B1000" s="5">
        <v>46083</v>
      </c>
      <c r="C1000" t="s">
        <v>130</v>
      </c>
      <c r="D1000">
        <v>8</v>
      </c>
      <c r="E1000" s="3">
        <v>10.18</v>
      </c>
      <c r="F1000" s="4">
        <v>0</v>
      </c>
      <c r="G1000" s="3">
        <v>6.99</v>
      </c>
      <c r="H1000" t="s">
        <v>207</v>
      </c>
      <c r="I1000" t="s">
        <v>37</v>
      </c>
      <c r="J1000" t="s">
        <v>208</v>
      </c>
      <c r="K1000" t="s">
        <v>209</v>
      </c>
      <c r="L1000" t="s">
        <v>1527</v>
      </c>
    </row>
    <row r="1001" spans="1:12">
      <c r="A1001" t="s">
        <v>1698</v>
      </c>
      <c r="B1001" s="5">
        <v>46083</v>
      </c>
      <c r="C1001" t="s">
        <v>152</v>
      </c>
      <c r="D1001">
        <v>2</v>
      </c>
      <c r="E1001" s="3">
        <v>39.21</v>
      </c>
      <c r="F1001" s="4">
        <v>0.1</v>
      </c>
      <c r="G1001" s="3">
        <v>0</v>
      </c>
      <c r="H1001" t="s">
        <v>216</v>
      </c>
      <c r="I1001" t="s">
        <v>54</v>
      </c>
      <c r="J1001" t="s">
        <v>217</v>
      </c>
      <c r="K1001" t="s">
        <v>209</v>
      </c>
      <c r="L1001" t="s">
        <v>286</v>
      </c>
    </row>
    <row r="1002" spans="1:12">
      <c r="A1002" t="s">
        <v>1699</v>
      </c>
      <c r="B1002" s="5">
        <v>46083</v>
      </c>
      <c r="C1002" t="s">
        <v>166</v>
      </c>
      <c r="D1002">
        <v>3</v>
      </c>
      <c r="E1002" s="3">
        <v>39.19</v>
      </c>
      <c r="F1002" s="4">
        <v>0</v>
      </c>
      <c r="G1002" s="3">
        <v>0</v>
      </c>
      <c r="H1002" t="s">
        <v>207</v>
      </c>
      <c r="I1002" t="s">
        <v>18</v>
      </c>
      <c r="J1002" t="s">
        <v>213</v>
      </c>
      <c r="K1002" t="s">
        <v>281</v>
      </c>
      <c r="L1002" t="s">
        <v>996</v>
      </c>
    </row>
    <row r="1003" spans="1:12">
      <c r="A1003" t="s">
        <v>1700</v>
      </c>
      <c r="B1003" s="5">
        <v>46083</v>
      </c>
      <c r="C1003" t="s">
        <v>184</v>
      </c>
      <c r="D1003">
        <v>4</v>
      </c>
      <c r="E1003" s="3">
        <v>31.55</v>
      </c>
      <c r="F1003" s="4">
        <v>0.1</v>
      </c>
      <c r="G1003" s="3">
        <v>0</v>
      </c>
      <c r="H1003" t="s">
        <v>212</v>
      </c>
      <c r="I1003" t="s">
        <v>54</v>
      </c>
      <c r="J1003" t="s">
        <v>217</v>
      </c>
      <c r="K1003" t="s">
        <v>209</v>
      </c>
      <c r="L1003" t="s">
        <v>1061</v>
      </c>
    </row>
    <row r="1004" spans="1:12">
      <c r="A1004" t="s">
        <v>1701</v>
      </c>
      <c r="B1004" s="5">
        <v>46083</v>
      </c>
      <c r="C1004" t="s">
        <v>71</v>
      </c>
      <c r="D1004">
        <v>1</v>
      </c>
      <c r="E1004" s="3">
        <v>11.23</v>
      </c>
      <c r="F1004" s="4">
        <v>0.15</v>
      </c>
      <c r="G1004" s="3">
        <v>0</v>
      </c>
      <c r="H1004" t="s">
        <v>207</v>
      </c>
      <c r="I1004" t="s">
        <v>224</v>
      </c>
      <c r="J1004" t="s">
        <v>213</v>
      </c>
      <c r="K1004" t="s">
        <v>209</v>
      </c>
      <c r="L1004" t="s">
        <v>1099</v>
      </c>
    </row>
    <row r="1005" spans="1:12">
      <c r="A1005" t="s">
        <v>1702</v>
      </c>
      <c r="B1005" s="5">
        <v>46083</v>
      </c>
      <c r="C1005" t="s">
        <v>66</v>
      </c>
      <c r="D1005">
        <v>4</v>
      </c>
      <c r="E1005" s="3">
        <v>31.13</v>
      </c>
      <c r="F1005" s="4">
        <v>0</v>
      </c>
      <c r="G1005" s="3">
        <v>0</v>
      </c>
      <c r="H1005" t="s">
        <v>212</v>
      </c>
      <c r="I1005" t="s">
        <v>37</v>
      </c>
      <c r="J1005" t="s">
        <v>208</v>
      </c>
      <c r="K1005" t="s">
        <v>304</v>
      </c>
      <c r="L1005" t="s">
        <v>507</v>
      </c>
    </row>
    <row r="1006" spans="1:12">
      <c r="A1006" t="s">
        <v>1703</v>
      </c>
      <c r="B1006" s="5">
        <v>46083</v>
      </c>
      <c r="C1006" t="s">
        <v>108</v>
      </c>
      <c r="D1006">
        <v>1</v>
      </c>
      <c r="E1006" s="3">
        <v>23.94</v>
      </c>
      <c r="F1006" s="4">
        <v>0.15</v>
      </c>
      <c r="G1006" s="3">
        <v>0</v>
      </c>
      <c r="H1006" t="s">
        <v>216</v>
      </c>
      <c r="I1006" t="s">
        <v>12</v>
      </c>
      <c r="J1006" t="s">
        <v>217</v>
      </c>
      <c r="K1006" t="s">
        <v>209</v>
      </c>
      <c r="L1006" t="s">
        <v>1704</v>
      </c>
    </row>
    <row r="1007" spans="1:12">
      <c r="A1007" t="s">
        <v>1705</v>
      </c>
      <c r="B1007" s="5">
        <v>46084</v>
      </c>
      <c r="C1007" t="s">
        <v>168</v>
      </c>
      <c r="D1007">
        <v>1</v>
      </c>
      <c r="E1007" s="3">
        <v>50.46</v>
      </c>
      <c r="F1007" s="4">
        <v>0.2</v>
      </c>
      <c r="G1007" s="3">
        <v>0</v>
      </c>
      <c r="H1007" t="s">
        <v>216</v>
      </c>
      <c r="I1007" t="s">
        <v>54</v>
      </c>
      <c r="J1007" t="s">
        <v>208</v>
      </c>
      <c r="K1007" t="s">
        <v>209</v>
      </c>
      <c r="L1007" t="s">
        <v>1706</v>
      </c>
    </row>
    <row r="1008" spans="1:12">
      <c r="A1008" t="s">
        <v>1707</v>
      </c>
      <c r="B1008" s="5">
        <v>46084</v>
      </c>
      <c r="C1008" t="s">
        <v>118</v>
      </c>
      <c r="D1008">
        <v>2</v>
      </c>
      <c r="E1008" s="3">
        <v>41.81</v>
      </c>
      <c r="F1008" s="4">
        <v>0</v>
      </c>
      <c r="G1008" s="3">
        <v>0</v>
      </c>
      <c r="H1008" t="s">
        <v>207</v>
      </c>
      <c r="I1008" t="s">
        <v>224</v>
      </c>
      <c r="J1008" t="s">
        <v>208</v>
      </c>
      <c r="K1008" t="s">
        <v>209</v>
      </c>
      <c r="L1008" t="s">
        <v>826</v>
      </c>
    </row>
    <row r="1009" spans="1:12">
      <c r="A1009" t="s">
        <v>1708</v>
      </c>
      <c r="B1009" s="5">
        <v>46084</v>
      </c>
      <c r="C1009" t="s">
        <v>81</v>
      </c>
      <c r="D1009">
        <v>2</v>
      </c>
      <c r="E1009" s="3">
        <v>30.29</v>
      </c>
      <c r="F1009" s="4">
        <v>0</v>
      </c>
      <c r="G1009" s="3">
        <v>0</v>
      </c>
      <c r="H1009" t="s">
        <v>216</v>
      </c>
      <c r="I1009" t="s">
        <v>54</v>
      </c>
      <c r="J1009" t="s">
        <v>213</v>
      </c>
      <c r="K1009" t="s">
        <v>209</v>
      </c>
      <c r="L1009" t="s">
        <v>1709</v>
      </c>
    </row>
    <row r="1010" spans="1:12">
      <c r="A1010" t="s">
        <v>1710</v>
      </c>
      <c r="B1010" s="5">
        <v>46084</v>
      </c>
      <c r="C1010" t="s">
        <v>172</v>
      </c>
      <c r="D1010">
        <v>4</v>
      </c>
      <c r="E1010" s="3">
        <v>80.63</v>
      </c>
      <c r="F1010" s="4">
        <v>0</v>
      </c>
      <c r="G1010" s="3">
        <v>0</v>
      </c>
      <c r="H1010" t="s">
        <v>207</v>
      </c>
      <c r="I1010" t="s">
        <v>224</v>
      </c>
      <c r="J1010" t="s">
        <v>213</v>
      </c>
      <c r="K1010" t="s">
        <v>304</v>
      </c>
      <c r="L1010" t="s">
        <v>363</v>
      </c>
    </row>
    <row r="1011" spans="1:12">
      <c r="A1011" t="s">
        <v>1711</v>
      </c>
      <c r="B1011" s="5">
        <v>46084</v>
      </c>
      <c r="C1011" t="s">
        <v>176</v>
      </c>
      <c r="D1011">
        <v>2</v>
      </c>
      <c r="E1011" s="3">
        <v>11.86</v>
      </c>
      <c r="F1011" s="4">
        <v>0.15</v>
      </c>
      <c r="G1011" s="3">
        <v>6.99</v>
      </c>
      <c r="H1011" t="s">
        <v>207</v>
      </c>
      <c r="I1011" t="s">
        <v>18</v>
      </c>
      <c r="J1011" t="s">
        <v>217</v>
      </c>
      <c r="K1011" t="s">
        <v>209</v>
      </c>
      <c r="L1011" t="s">
        <v>1554</v>
      </c>
    </row>
    <row r="1012" spans="1:12">
      <c r="A1012" t="s">
        <v>1712</v>
      </c>
      <c r="B1012" s="5">
        <v>46085</v>
      </c>
      <c r="C1012" t="s">
        <v>83</v>
      </c>
      <c r="D1012">
        <v>2</v>
      </c>
      <c r="E1012" s="3">
        <v>79.31</v>
      </c>
      <c r="F1012" s="4">
        <v>0.1</v>
      </c>
      <c r="G1012" s="3">
        <v>9.99</v>
      </c>
      <c r="H1012" t="s">
        <v>207</v>
      </c>
      <c r="I1012" t="s">
        <v>224</v>
      </c>
      <c r="J1012" t="s">
        <v>217</v>
      </c>
      <c r="K1012" t="s">
        <v>209</v>
      </c>
      <c r="L1012" t="s">
        <v>348</v>
      </c>
    </row>
    <row r="1013" spans="1:12">
      <c r="A1013" t="s">
        <v>1713</v>
      </c>
      <c r="B1013" s="5">
        <v>46085</v>
      </c>
      <c r="C1013" t="s">
        <v>104</v>
      </c>
      <c r="D1013">
        <v>3</v>
      </c>
      <c r="E1013" s="3">
        <v>29.49</v>
      </c>
      <c r="F1013" s="4">
        <v>0</v>
      </c>
      <c r="G1013" s="3">
        <v>0</v>
      </c>
      <c r="H1013" t="s">
        <v>216</v>
      </c>
      <c r="I1013" t="s">
        <v>37</v>
      </c>
      <c r="J1013" t="s">
        <v>208</v>
      </c>
      <c r="K1013" t="s">
        <v>209</v>
      </c>
      <c r="L1013" t="s">
        <v>858</v>
      </c>
    </row>
    <row r="1014" spans="1:12">
      <c r="A1014" t="s">
        <v>1714</v>
      </c>
      <c r="B1014" s="5">
        <v>46085</v>
      </c>
      <c r="C1014" t="s">
        <v>182</v>
      </c>
      <c r="D1014">
        <v>3</v>
      </c>
      <c r="E1014" s="3">
        <v>11.57</v>
      </c>
      <c r="F1014" s="4">
        <v>0</v>
      </c>
      <c r="G1014" s="3">
        <v>0</v>
      </c>
      <c r="H1014" t="s">
        <v>212</v>
      </c>
      <c r="I1014" t="s">
        <v>12</v>
      </c>
      <c r="J1014" t="s">
        <v>217</v>
      </c>
      <c r="K1014" t="s">
        <v>209</v>
      </c>
      <c r="L1014" t="s">
        <v>620</v>
      </c>
    </row>
    <row r="1015" spans="1:12">
      <c r="A1015" t="s">
        <v>1715</v>
      </c>
      <c r="B1015" s="5">
        <v>46085</v>
      </c>
      <c r="C1015" t="s">
        <v>124</v>
      </c>
      <c r="D1015">
        <v>1</v>
      </c>
      <c r="E1015" s="3">
        <v>79.47</v>
      </c>
      <c r="F1015" s="4">
        <v>0.2</v>
      </c>
      <c r="G1015" s="3">
        <v>0</v>
      </c>
      <c r="H1015" t="s">
        <v>207</v>
      </c>
      <c r="I1015" t="s">
        <v>224</v>
      </c>
      <c r="J1015" t="s">
        <v>213</v>
      </c>
      <c r="K1015" t="s">
        <v>209</v>
      </c>
      <c r="L1015" t="s">
        <v>1033</v>
      </c>
    </row>
    <row r="1016" spans="1:12">
      <c r="A1016" t="s">
        <v>1716</v>
      </c>
      <c r="B1016" s="5">
        <v>46085</v>
      </c>
      <c r="C1016" t="s">
        <v>120</v>
      </c>
      <c r="D1016">
        <v>2</v>
      </c>
      <c r="E1016" s="3">
        <v>33.65</v>
      </c>
      <c r="F1016" s="4">
        <v>0</v>
      </c>
      <c r="G1016" s="3">
        <v>0</v>
      </c>
      <c r="H1016" t="s">
        <v>216</v>
      </c>
      <c r="I1016" t="s">
        <v>12</v>
      </c>
      <c r="J1016" t="s">
        <v>213</v>
      </c>
      <c r="K1016" t="s">
        <v>209</v>
      </c>
      <c r="L1016" t="s">
        <v>1717</v>
      </c>
    </row>
    <row r="1017" spans="1:12">
      <c r="A1017" t="s">
        <v>1718</v>
      </c>
      <c r="B1017" s="5">
        <v>46085</v>
      </c>
      <c r="C1017" t="s">
        <v>150</v>
      </c>
      <c r="D1017">
        <v>1</v>
      </c>
      <c r="E1017" s="3">
        <v>50.17</v>
      </c>
      <c r="F1017" s="4">
        <v>0.05</v>
      </c>
      <c r="G1017" s="3">
        <v>9.99</v>
      </c>
      <c r="H1017" t="s">
        <v>212</v>
      </c>
      <c r="I1017" t="s">
        <v>12</v>
      </c>
      <c r="J1017" t="s">
        <v>208</v>
      </c>
      <c r="K1017" t="s">
        <v>209</v>
      </c>
      <c r="L1017" t="s">
        <v>239</v>
      </c>
    </row>
    <row r="1018" spans="1:12">
      <c r="A1018" t="s">
        <v>1719</v>
      </c>
      <c r="B1018" s="5">
        <v>46085</v>
      </c>
      <c r="C1018" t="s">
        <v>136</v>
      </c>
      <c r="D1018">
        <v>1</v>
      </c>
      <c r="E1018" s="3">
        <v>26.35</v>
      </c>
      <c r="F1018" s="4">
        <v>0</v>
      </c>
      <c r="G1018" s="3">
        <v>9.99</v>
      </c>
      <c r="H1018" t="s">
        <v>216</v>
      </c>
      <c r="I1018" t="s">
        <v>37</v>
      </c>
      <c r="J1018" t="s">
        <v>213</v>
      </c>
      <c r="K1018" t="s">
        <v>209</v>
      </c>
      <c r="L1018" t="s">
        <v>1720</v>
      </c>
    </row>
    <row r="1019" spans="1:12">
      <c r="A1019" t="s">
        <v>1721</v>
      </c>
      <c r="B1019" s="5">
        <v>46085</v>
      </c>
      <c r="C1019" t="s">
        <v>73</v>
      </c>
      <c r="D1019">
        <v>1</v>
      </c>
      <c r="E1019" s="3">
        <v>23.84</v>
      </c>
      <c r="F1019" s="4">
        <v>0</v>
      </c>
      <c r="G1019" s="3">
        <v>4.99</v>
      </c>
      <c r="H1019" t="s">
        <v>207</v>
      </c>
      <c r="I1019" t="s">
        <v>37</v>
      </c>
      <c r="J1019" t="s">
        <v>208</v>
      </c>
      <c r="K1019" t="s">
        <v>209</v>
      </c>
      <c r="L1019" t="s">
        <v>1289</v>
      </c>
    </row>
    <row r="1020" spans="1:12">
      <c r="A1020" t="s">
        <v>1722</v>
      </c>
      <c r="B1020" s="5">
        <v>46085</v>
      </c>
      <c r="C1020" t="s">
        <v>130</v>
      </c>
      <c r="D1020">
        <v>1</v>
      </c>
      <c r="E1020" s="3">
        <v>10.18</v>
      </c>
      <c r="F1020" s="4">
        <v>0.15</v>
      </c>
      <c r="G1020" s="3">
        <v>0</v>
      </c>
      <c r="H1020" t="s">
        <v>216</v>
      </c>
      <c r="I1020" t="s">
        <v>37</v>
      </c>
      <c r="J1020" t="s">
        <v>213</v>
      </c>
      <c r="K1020" t="s">
        <v>209</v>
      </c>
      <c r="L1020" t="s">
        <v>1704</v>
      </c>
    </row>
    <row r="1021" spans="1:12">
      <c r="A1021" t="s">
        <v>1723</v>
      </c>
      <c r="B1021" s="5">
        <v>46085</v>
      </c>
      <c r="C1021" t="s">
        <v>75</v>
      </c>
      <c r="D1021">
        <v>2</v>
      </c>
      <c r="E1021" s="3">
        <v>55.2</v>
      </c>
      <c r="F1021" s="4">
        <v>0</v>
      </c>
      <c r="G1021" s="3">
        <v>0</v>
      </c>
      <c r="H1021" t="s">
        <v>216</v>
      </c>
      <c r="I1021" t="s">
        <v>37</v>
      </c>
      <c r="J1021" t="s">
        <v>213</v>
      </c>
      <c r="K1021" t="s">
        <v>304</v>
      </c>
      <c r="L1021" t="s">
        <v>1724</v>
      </c>
    </row>
    <row r="1022" spans="1:12">
      <c r="A1022" t="s">
        <v>1725</v>
      </c>
      <c r="B1022" s="5">
        <v>46085</v>
      </c>
      <c r="C1022" t="s">
        <v>122</v>
      </c>
      <c r="D1022">
        <v>3</v>
      </c>
      <c r="E1022" s="3">
        <v>29.71</v>
      </c>
      <c r="F1022" s="4">
        <v>0.05</v>
      </c>
      <c r="G1022" s="3">
        <v>9.99</v>
      </c>
      <c r="H1022" t="s">
        <v>212</v>
      </c>
      <c r="I1022" t="s">
        <v>12</v>
      </c>
      <c r="J1022" t="s">
        <v>217</v>
      </c>
      <c r="K1022" t="s">
        <v>209</v>
      </c>
      <c r="L1022" t="s">
        <v>1726</v>
      </c>
    </row>
    <row r="1023" spans="1:12">
      <c r="A1023" t="s">
        <v>1727</v>
      </c>
      <c r="B1023" s="5">
        <v>46085</v>
      </c>
      <c r="C1023" t="s">
        <v>110</v>
      </c>
      <c r="D1023">
        <v>2</v>
      </c>
      <c r="E1023" s="3">
        <v>32.130000000000003</v>
      </c>
      <c r="F1023" s="4">
        <v>0</v>
      </c>
      <c r="G1023" s="3">
        <v>0</v>
      </c>
      <c r="H1023" t="s">
        <v>212</v>
      </c>
      <c r="I1023" t="s">
        <v>54</v>
      </c>
      <c r="J1023" t="s">
        <v>217</v>
      </c>
      <c r="K1023" t="s">
        <v>209</v>
      </c>
      <c r="L1023" t="s">
        <v>1234</v>
      </c>
    </row>
    <row r="1024" spans="1:12">
      <c r="A1024" t="s">
        <v>1728</v>
      </c>
      <c r="B1024" s="5">
        <v>46085</v>
      </c>
      <c r="C1024" t="s">
        <v>130</v>
      </c>
      <c r="D1024">
        <v>1</v>
      </c>
      <c r="E1024" s="3">
        <v>10.18</v>
      </c>
      <c r="F1024" s="4">
        <v>0</v>
      </c>
      <c r="G1024" s="3">
        <v>4.99</v>
      </c>
      <c r="H1024" t="s">
        <v>216</v>
      </c>
      <c r="I1024" t="s">
        <v>224</v>
      </c>
      <c r="J1024" t="s">
        <v>217</v>
      </c>
      <c r="K1024" t="s">
        <v>209</v>
      </c>
      <c r="L1024" t="s">
        <v>1724</v>
      </c>
    </row>
    <row r="1025" spans="1:12">
      <c r="A1025" t="s">
        <v>1729</v>
      </c>
      <c r="B1025" s="5">
        <v>46086</v>
      </c>
      <c r="C1025" t="s">
        <v>75</v>
      </c>
      <c r="D1025">
        <v>1</v>
      </c>
      <c r="E1025" s="3">
        <v>55.2</v>
      </c>
      <c r="F1025" s="4">
        <v>0</v>
      </c>
      <c r="G1025" s="3">
        <v>0</v>
      </c>
      <c r="H1025" t="s">
        <v>212</v>
      </c>
      <c r="I1025" t="s">
        <v>37</v>
      </c>
      <c r="J1025" t="s">
        <v>217</v>
      </c>
      <c r="K1025" t="s">
        <v>209</v>
      </c>
      <c r="L1025" t="s">
        <v>484</v>
      </c>
    </row>
    <row r="1026" spans="1:12">
      <c r="A1026" t="s">
        <v>1730</v>
      </c>
      <c r="B1026" s="5">
        <v>46086</v>
      </c>
      <c r="C1026" t="s">
        <v>168</v>
      </c>
      <c r="D1026">
        <v>1</v>
      </c>
      <c r="E1026" s="3">
        <v>50.46</v>
      </c>
      <c r="F1026" s="4">
        <v>0.1</v>
      </c>
      <c r="G1026" s="3">
        <v>6.99</v>
      </c>
      <c r="H1026" t="s">
        <v>207</v>
      </c>
      <c r="I1026" t="s">
        <v>54</v>
      </c>
      <c r="J1026" t="s">
        <v>217</v>
      </c>
      <c r="K1026" t="s">
        <v>209</v>
      </c>
      <c r="L1026" t="s">
        <v>587</v>
      </c>
    </row>
    <row r="1027" spans="1:12">
      <c r="A1027" t="s">
        <v>1731</v>
      </c>
      <c r="B1027" s="5">
        <v>46086</v>
      </c>
      <c r="C1027" t="s">
        <v>118</v>
      </c>
      <c r="D1027">
        <v>1</v>
      </c>
      <c r="E1027" s="3">
        <v>41.81</v>
      </c>
      <c r="F1027" s="4">
        <v>0.15</v>
      </c>
      <c r="G1027" s="3">
        <v>9.99</v>
      </c>
      <c r="H1027" t="s">
        <v>216</v>
      </c>
      <c r="I1027" t="s">
        <v>54</v>
      </c>
      <c r="J1027" t="s">
        <v>208</v>
      </c>
      <c r="K1027" t="s">
        <v>209</v>
      </c>
      <c r="L1027" t="s">
        <v>1732</v>
      </c>
    </row>
    <row r="1028" spans="1:12">
      <c r="A1028" t="s">
        <v>1733</v>
      </c>
      <c r="B1028" s="5">
        <v>46086</v>
      </c>
      <c r="C1028" t="s">
        <v>142</v>
      </c>
      <c r="D1028">
        <v>5</v>
      </c>
      <c r="E1028" s="3">
        <v>100.1</v>
      </c>
      <c r="F1028" s="4">
        <v>0</v>
      </c>
      <c r="G1028" s="3">
        <v>4.99</v>
      </c>
      <c r="H1028" t="s">
        <v>216</v>
      </c>
      <c r="I1028" t="s">
        <v>224</v>
      </c>
      <c r="J1028" t="s">
        <v>208</v>
      </c>
      <c r="K1028" t="s">
        <v>209</v>
      </c>
      <c r="L1028" t="s">
        <v>876</v>
      </c>
    </row>
    <row r="1029" spans="1:12">
      <c r="A1029" t="s">
        <v>1734</v>
      </c>
      <c r="B1029" s="5">
        <v>46086</v>
      </c>
      <c r="C1029" t="s">
        <v>176</v>
      </c>
      <c r="D1029">
        <v>2</v>
      </c>
      <c r="E1029" s="3">
        <v>11.86</v>
      </c>
      <c r="F1029" s="4">
        <v>0.1</v>
      </c>
      <c r="G1029" s="3">
        <v>9.99</v>
      </c>
      <c r="H1029" t="s">
        <v>216</v>
      </c>
      <c r="I1029" t="s">
        <v>224</v>
      </c>
      <c r="J1029" t="s">
        <v>208</v>
      </c>
      <c r="K1029" t="s">
        <v>209</v>
      </c>
      <c r="L1029" t="s">
        <v>512</v>
      </c>
    </row>
    <row r="1030" spans="1:12">
      <c r="A1030" t="s">
        <v>1735</v>
      </c>
      <c r="B1030" s="5">
        <v>46086</v>
      </c>
      <c r="C1030" t="s">
        <v>79</v>
      </c>
      <c r="D1030">
        <v>2</v>
      </c>
      <c r="E1030" s="3">
        <v>12.76</v>
      </c>
      <c r="F1030" s="4">
        <v>0</v>
      </c>
      <c r="G1030" s="3">
        <v>0</v>
      </c>
      <c r="H1030" t="s">
        <v>212</v>
      </c>
      <c r="I1030" t="s">
        <v>224</v>
      </c>
      <c r="J1030" t="s">
        <v>208</v>
      </c>
      <c r="K1030" t="s">
        <v>209</v>
      </c>
      <c r="L1030" t="s">
        <v>1736</v>
      </c>
    </row>
    <row r="1031" spans="1:12">
      <c r="A1031" t="s">
        <v>1737</v>
      </c>
      <c r="B1031" s="5">
        <v>46087</v>
      </c>
      <c r="C1031" t="s">
        <v>71</v>
      </c>
      <c r="D1031">
        <v>1</v>
      </c>
      <c r="E1031" s="3">
        <v>11.23</v>
      </c>
      <c r="F1031" s="4">
        <v>0</v>
      </c>
      <c r="G1031" s="3">
        <v>0</v>
      </c>
      <c r="H1031" t="s">
        <v>207</v>
      </c>
      <c r="I1031" t="s">
        <v>224</v>
      </c>
      <c r="J1031" t="s">
        <v>217</v>
      </c>
      <c r="K1031" t="s">
        <v>209</v>
      </c>
      <c r="L1031" t="s">
        <v>930</v>
      </c>
    </row>
    <row r="1032" spans="1:12">
      <c r="A1032" t="s">
        <v>1738</v>
      </c>
      <c r="B1032" s="5">
        <v>46087</v>
      </c>
      <c r="C1032" t="s">
        <v>120</v>
      </c>
      <c r="D1032">
        <v>1</v>
      </c>
      <c r="E1032" s="3">
        <v>33.65</v>
      </c>
      <c r="F1032" s="4">
        <v>0</v>
      </c>
      <c r="G1032" s="3">
        <v>0</v>
      </c>
      <c r="H1032" t="s">
        <v>207</v>
      </c>
      <c r="I1032" t="s">
        <v>54</v>
      </c>
      <c r="J1032" t="s">
        <v>217</v>
      </c>
      <c r="K1032" t="s">
        <v>209</v>
      </c>
      <c r="L1032" t="s">
        <v>1028</v>
      </c>
    </row>
    <row r="1033" spans="1:12">
      <c r="A1033" t="s">
        <v>1739</v>
      </c>
      <c r="B1033" s="5">
        <v>46087</v>
      </c>
      <c r="C1033" t="s">
        <v>130</v>
      </c>
      <c r="D1033">
        <v>1</v>
      </c>
      <c r="E1033" s="3">
        <v>10.18</v>
      </c>
      <c r="F1033" s="4">
        <v>0</v>
      </c>
      <c r="G1033" s="3">
        <v>0</v>
      </c>
      <c r="H1033" t="s">
        <v>216</v>
      </c>
      <c r="I1033" t="s">
        <v>37</v>
      </c>
      <c r="J1033" t="s">
        <v>217</v>
      </c>
      <c r="K1033" t="s">
        <v>209</v>
      </c>
      <c r="L1033" t="s">
        <v>1283</v>
      </c>
    </row>
    <row r="1034" spans="1:12">
      <c r="A1034" t="s">
        <v>1740</v>
      </c>
      <c r="B1034" s="5">
        <v>46087</v>
      </c>
      <c r="C1034" t="s">
        <v>148</v>
      </c>
      <c r="D1034">
        <v>4</v>
      </c>
      <c r="E1034" s="3">
        <v>76.3</v>
      </c>
      <c r="F1034" s="4">
        <v>0.05</v>
      </c>
      <c r="G1034" s="3">
        <v>0</v>
      </c>
      <c r="H1034" t="s">
        <v>207</v>
      </c>
      <c r="I1034" t="s">
        <v>54</v>
      </c>
      <c r="J1034" t="s">
        <v>213</v>
      </c>
      <c r="K1034" t="s">
        <v>209</v>
      </c>
      <c r="L1034" t="s">
        <v>1017</v>
      </c>
    </row>
    <row r="1035" spans="1:12">
      <c r="A1035" t="s">
        <v>1741</v>
      </c>
      <c r="B1035" s="5">
        <v>46087</v>
      </c>
      <c r="C1035" t="s">
        <v>138</v>
      </c>
      <c r="D1035">
        <v>2</v>
      </c>
      <c r="E1035" s="3">
        <v>56</v>
      </c>
      <c r="F1035" s="4">
        <v>0</v>
      </c>
      <c r="G1035" s="3">
        <v>0</v>
      </c>
      <c r="H1035" t="s">
        <v>212</v>
      </c>
      <c r="I1035" t="s">
        <v>18</v>
      </c>
      <c r="J1035" t="s">
        <v>208</v>
      </c>
      <c r="K1035" t="s">
        <v>209</v>
      </c>
      <c r="L1035" t="s">
        <v>613</v>
      </c>
    </row>
    <row r="1036" spans="1:12">
      <c r="A1036" t="s">
        <v>1742</v>
      </c>
      <c r="B1036" s="5">
        <v>46087</v>
      </c>
      <c r="C1036" t="s">
        <v>154</v>
      </c>
      <c r="D1036">
        <v>1</v>
      </c>
      <c r="E1036" s="3">
        <v>63.29</v>
      </c>
      <c r="F1036" s="4">
        <v>0.05</v>
      </c>
      <c r="G1036" s="3">
        <v>0</v>
      </c>
      <c r="H1036" t="s">
        <v>207</v>
      </c>
      <c r="I1036" t="s">
        <v>12</v>
      </c>
      <c r="J1036" t="s">
        <v>213</v>
      </c>
      <c r="K1036" t="s">
        <v>281</v>
      </c>
      <c r="L1036" t="s">
        <v>991</v>
      </c>
    </row>
    <row r="1037" spans="1:12">
      <c r="A1037" t="s">
        <v>1743</v>
      </c>
      <c r="B1037" s="5">
        <v>46087</v>
      </c>
      <c r="C1037" t="s">
        <v>160</v>
      </c>
      <c r="D1037">
        <v>4</v>
      </c>
      <c r="E1037" s="3">
        <v>36.47</v>
      </c>
      <c r="F1037" s="4">
        <v>0</v>
      </c>
      <c r="G1037" s="3">
        <v>0</v>
      </c>
      <c r="H1037" t="s">
        <v>216</v>
      </c>
      <c r="I1037" t="s">
        <v>37</v>
      </c>
      <c r="J1037" t="s">
        <v>208</v>
      </c>
      <c r="K1037" t="s">
        <v>209</v>
      </c>
      <c r="L1037" t="s">
        <v>1089</v>
      </c>
    </row>
    <row r="1038" spans="1:12">
      <c r="A1038" t="s">
        <v>1744</v>
      </c>
      <c r="B1038" s="5">
        <v>46087</v>
      </c>
      <c r="C1038" t="s">
        <v>152</v>
      </c>
      <c r="D1038">
        <v>1</v>
      </c>
      <c r="E1038" s="3">
        <v>39.21</v>
      </c>
      <c r="F1038" s="4">
        <v>0</v>
      </c>
      <c r="G1038" s="3">
        <v>6.99</v>
      </c>
      <c r="H1038" t="s">
        <v>207</v>
      </c>
      <c r="I1038" t="s">
        <v>54</v>
      </c>
      <c r="J1038" t="s">
        <v>217</v>
      </c>
      <c r="K1038" t="s">
        <v>209</v>
      </c>
      <c r="L1038" t="s">
        <v>836</v>
      </c>
    </row>
    <row r="1039" spans="1:12">
      <c r="A1039" t="s">
        <v>1745</v>
      </c>
      <c r="B1039" s="5">
        <v>46087</v>
      </c>
      <c r="C1039" t="s">
        <v>89</v>
      </c>
      <c r="D1039">
        <v>4</v>
      </c>
      <c r="E1039" s="3">
        <v>81.14</v>
      </c>
      <c r="F1039" s="4">
        <v>0.1</v>
      </c>
      <c r="G1039" s="3">
        <v>9.99</v>
      </c>
      <c r="H1039" t="s">
        <v>216</v>
      </c>
      <c r="I1039" t="s">
        <v>54</v>
      </c>
      <c r="J1039" t="s">
        <v>217</v>
      </c>
      <c r="K1039" t="s">
        <v>209</v>
      </c>
      <c r="L1039" t="s">
        <v>878</v>
      </c>
    </row>
    <row r="1040" spans="1:12">
      <c r="A1040" t="s">
        <v>1746</v>
      </c>
      <c r="B1040" s="5">
        <v>46088</v>
      </c>
      <c r="C1040" t="s">
        <v>69</v>
      </c>
      <c r="D1040">
        <v>1</v>
      </c>
      <c r="E1040" s="3">
        <v>73.180000000000007</v>
      </c>
      <c r="F1040" s="4">
        <v>0.15</v>
      </c>
      <c r="G1040" s="3">
        <v>0</v>
      </c>
      <c r="H1040" t="s">
        <v>212</v>
      </c>
      <c r="I1040" t="s">
        <v>37</v>
      </c>
      <c r="J1040" t="s">
        <v>217</v>
      </c>
      <c r="K1040" t="s">
        <v>209</v>
      </c>
      <c r="L1040" t="s">
        <v>1614</v>
      </c>
    </row>
    <row r="1041" spans="1:12">
      <c r="A1041" t="s">
        <v>1747</v>
      </c>
      <c r="B1041" s="5">
        <v>46088</v>
      </c>
      <c r="C1041" t="s">
        <v>114</v>
      </c>
      <c r="D1041">
        <v>1</v>
      </c>
      <c r="E1041" s="3">
        <v>87.66</v>
      </c>
      <c r="F1041" s="4">
        <v>0</v>
      </c>
      <c r="G1041" s="3">
        <v>9.99</v>
      </c>
      <c r="H1041" t="s">
        <v>207</v>
      </c>
      <c r="I1041" t="s">
        <v>37</v>
      </c>
      <c r="J1041" t="s">
        <v>208</v>
      </c>
      <c r="K1041" t="s">
        <v>209</v>
      </c>
      <c r="L1041" t="s">
        <v>342</v>
      </c>
    </row>
    <row r="1042" spans="1:12">
      <c r="A1042" t="s">
        <v>1748</v>
      </c>
      <c r="B1042" s="5">
        <v>46088</v>
      </c>
      <c r="C1042" t="s">
        <v>180</v>
      </c>
      <c r="D1042">
        <v>5</v>
      </c>
      <c r="E1042" s="3">
        <v>60.42</v>
      </c>
      <c r="F1042" s="4">
        <v>0.15</v>
      </c>
      <c r="G1042" s="3">
        <v>6.99</v>
      </c>
      <c r="H1042" t="s">
        <v>216</v>
      </c>
      <c r="I1042" t="s">
        <v>12</v>
      </c>
      <c r="J1042" t="s">
        <v>217</v>
      </c>
      <c r="K1042" t="s">
        <v>209</v>
      </c>
      <c r="L1042" t="s">
        <v>642</v>
      </c>
    </row>
    <row r="1043" spans="1:12">
      <c r="A1043" t="s">
        <v>1749</v>
      </c>
      <c r="B1043" s="5">
        <v>46088</v>
      </c>
      <c r="C1043" t="s">
        <v>160</v>
      </c>
      <c r="D1043">
        <v>2</v>
      </c>
      <c r="E1043" s="3">
        <v>36.47</v>
      </c>
      <c r="F1043" s="4">
        <v>0.05</v>
      </c>
      <c r="G1043" s="3">
        <v>4.99</v>
      </c>
      <c r="H1043" t="s">
        <v>212</v>
      </c>
      <c r="I1043" t="s">
        <v>54</v>
      </c>
      <c r="J1043" t="s">
        <v>213</v>
      </c>
      <c r="K1043" t="s">
        <v>209</v>
      </c>
      <c r="L1043" t="s">
        <v>339</v>
      </c>
    </row>
    <row r="1044" spans="1:12">
      <c r="A1044" t="s">
        <v>1750</v>
      </c>
      <c r="B1044" s="5">
        <v>46088</v>
      </c>
      <c r="C1044" t="s">
        <v>186</v>
      </c>
      <c r="D1044">
        <v>3</v>
      </c>
      <c r="E1044" s="3">
        <v>54.93</v>
      </c>
      <c r="F1044" s="4">
        <v>0</v>
      </c>
      <c r="G1044" s="3">
        <v>0</v>
      </c>
      <c r="H1044" t="s">
        <v>216</v>
      </c>
      <c r="I1044" t="s">
        <v>18</v>
      </c>
      <c r="J1044" t="s">
        <v>208</v>
      </c>
      <c r="K1044" t="s">
        <v>304</v>
      </c>
      <c r="L1044" t="s">
        <v>649</v>
      </c>
    </row>
    <row r="1045" spans="1:12">
      <c r="A1045" t="s">
        <v>1751</v>
      </c>
      <c r="B1045" s="5">
        <v>46088</v>
      </c>
      <c r="C1045" t="s">
        <v>160</v>
      </c>
      <c r="D1045">
        <v>8</v>
      </c>
      <c r="E1045" s="3">
        <v>36.47</v>
      </c>
      <c r="F1045" s="4">
        <v>0.1</v>
      </c>
      <c r="G1045" s="3">
        <v>0</v>
      </c>
      <c r="H1045" t="s">
        <v>216</v>
      </c>
      <c r="I1045" t="s">
        <v>37</v>
      </c>
      <c r="J1045" t="s">
        <v>217</v>
      </c>
      <c r="K1045" t="s">
        <v>209</v>
      </c>
      <c r="L1045" t="s">
        <v>782</v>
      </c>
    </row>
    <row r="1046" spans="1:12">
      <c r="A1046" t="s">
        <v>1752</v>
      </c>
      <c r="B1046" s="5">
        <v>46088</v>
      </c>
      <c r="C1046" t="s">
        <v>146</v>
      </c>
      <c r="D1046">
        <v>2</v>
      </c>
      <c r="E1046" s="3">
        <v>30.05</v>
      </c>
      <c r="F1046" s="4">
        <v>0.1</v>
      </c>
      <c r="G1046" s="3">
        <v>0</v>
      </c>
      <c r="H1046" t="s">
        <v>212</v>
      </c>
      <c r="I1046" t="s">
        <v>37</v>
      </c>
      <c r="J1046" t="s">
        <v>213</v>
      </c>
      <c r="K1046" t="s">
        <v>209</v>
      </c>
      <c r="L1046" t="s">
        <v>1753</v>
      </c>
    </row>
    <row r="1047" spans="1:12">
      <c r="A1047" t="s">
        <v>1754</v>
      </c>
      <c r="B1047" s="5">
        <v>46088</v>
      </c>
      <c r="C1047" t="s">
        <v>122</v>
      </c>
      <c r="D1047">
        <v>2</v>
      </c>
      <c r="E1047" s="3">
        <v>29.71</v>
      </c>
      <c r="F1047" s="4">
        <v>0</v>
      </c>
      <c r="G1047" s="3">
        <v>0</v>
      </c>
      <c r="H1047" t="s">
        <v>212</v>
      </c>
      <c r="I1047" t="s">
        <v>54</v>
      </c>
      <c r="J1047" t="s">
        <v>208</v>
      </c>
      <c r="K1047" t="s">
        <v>209</v>
      </c>
      <c r="L1047" t="s">
        <v>977</v>
      </c>
    </row>
    <row r="1048" spans="1:12">
      <c r="A1048" t="s">
        <v>1755</v>
      </c>
      <c r="B1048" s="5">
        <v>46088</v>
      </c>
      <c r="C1048" t="s">
        <v>186</v>
      </c>
      <c r="D1048">
        <v>1</v>
      </c>
      <c r="E1048" s="3">
        <v>54.93</v>
      </c>
      <c r="F1048" s="4">
        <v>0</v>
      </c>
      <c r="G1048" s="3">
        <v>6.99</v>
      </c>
      <c r="H1048" t="s">
        <v>207</v>
      </c>
      <c r="I1048" t="s">
        <v>18</v>
      </c>
      <c r="J1048" t="s">
        <v>213</v>
      </c>
      <c r="K1048" t="s">
        <v>209</v>
      </c>
      <c r="L1048" t="s">
        <v>284</v>
      </c>
    </row>
    <row r="1049" spans="1:12">
      <c r="A1049" t="s">
        <v>1756</v>
      </c>
      <c r="B1049" s="5">
        <v>46089</v>
      </c>
      <c r="C1049" t="s">
        <v>176</v>
      </c>
      <c r="D1049">
        <v>2</v>
      </c>
      <c r="E1049" s="3">
        <v>11.86</v>
      </c>
      <c r="F1049" s="4">
        <v>0</v>
      </c>
      <c r="G1049" s="3">
        <v>0</v>
      </c>
      <c r="H1049" t="s">
        <v>216</v>
      </c>
      <c r="I1049" t="s">
        <v>37</v>
      </c>
      <c r="J1049" t="s">
        <v>217</v>
      </c>
      <c r="K1049" t="s">
        <v>209</v>
      </c>
      <c r="L1049" t="s">
        <v>273</v>
      </c>
    </row>
    <row r="1050" spans="1:12">
      <c r="A1050" t="s">
        <v>1757</v>
      </c>
      <c r="B1050" s="5">
        <v>46089</v>
      </c>
      <c r="C1050" t="s">
        <v>182</v>
      </c>
      <c r="D1050">
        <v>1</v>
      </c>
      <c r="E1050" s="3">
        <v>11.57</v>
      </c>
      <c r="F1050" s="4">
        <v>0</v>
      </c>
      <c r="G1050" s="3">
        <v>9.99</v>
      </c>
      <c r="H1050" t="s">
        <v>207</v>
      </c>
      <c r="I1050" t="s">
        <v>12</v>
      </c>
      <c r="J1050" t="s">
        <v>213</v>
      </c>
      <c r="K1050" t="s">
        <v>209</v>
      </c>
      <c r="L1050" t="s">
        <v>1758</v>
      </c>
    </row>
    <row r="1051" spans="1:12">
      <c r="A1051" t="s">
        <v>1759</v>
      </c>
      <c r="B1051" s="5">
        <v>46089</v>
      </c>
      <c r="C1051" t="s">
        <v>146</v>
      </c>
      <c r="D1051">
        <v>1</v>
      </c>
      <c r="E1051" s="3">
        <v>30.05</v>
      </c>
      <c r="F1051" s="4">
        <v>0</v>
      </c>
      <c r="G1051" s="3">
        <v>4.99</v>
      </c>
      <c r="H1051" t="s">
        <v>207</v>
      </c>
      <c r="I1051" t="s">
        <v>12</v>
      </c>
      <c r="J1051" t="s">
        <v>217</v>
      </c>
      <c r="K1051" t="s">
        <v>209</v>
      </c>
      <c r="L1051" t="s">
        <v>467</v>
      </c>
    </row>
    <row r="1052" spans="1:12">
      <c r="A1052" t="s">
        <v>1760</v>
      </c>
      <c r="B1052" s="5">
        <v>46089</v>
      </c>
      <c r="C1052" t="s">
        <v>66</v>
      </c>
      <c r="D1052">
        <v>2</v>
      </c>
      <c r="E1052" s="3">
        <v>31.13</v>
      </c>
      <c r="F1052" s="4">
        <v>0.1</v>
      </c>
      <c r="G1052" s="3">
        <v>9.99</v>
      </c>
      <c r="H1052" t="s">
        <v>212</v>
      </c>
      <c r="I1052" t="s">
        <v>224</v>
      </c>
      <c r="J1052" t="s">
        <v>217</v>
      </c>
      <c r="K1052" t="s">
        <v>209</v>
      </c>
      <c r="L1052" t="s">
        <v>692</v>
      </c>
    </row>
    <row r="1053" spans="1:12">
      <c r="A1053" t="s">
        <v>1761</v>
      </c>
      <c r="B1053" s="5">
        <v>46089</v>
      </c>
      <c r="C1053" t="s">
        <v>140</v>
      </c>
      <c r="D1053">
        <v>1</v>
      </c>
      <c r="E1053" s="3">
        <v>25.18</v>
      </c>
      <c r="F1053" s="4">
        <v>0</v>
      </c>
      <c r="G1053" s="3">
        <v>4.99</v>
      </c>
      <c r="H1053" t="s">
        <v>212</v>
      </c>
      <c r="I1053" t="s">
        <v>12</v>
      </c>
      <c r="J1053" t="s">
        <v>213</v>
      </c>
      <c r="K1053" t="s">
        <v>209</v>
      </c>
      <c r="L1053" t="s">
        <v>551</v>
      </c>
    </row>
    <row r="1054" spans="1:12">
      <c r="A1054" t="s">
        <v>1762</v>
      </c>
      <c r="B1054" s="5">
        <v>46089</v>
      </c>
      <c r="C1054" t="s">
        <v>158</v>
      </c>
      <c r="D1054">
        <v>2</v>
      </c>
      <c r="E1054" s="3">
        <v>44.59</v>
      </c>
      <c r="F1054" s="4">
        <v>0.05</v>
      </c>
      <c r="G1054" s="3">
        <v>9.99</v>
      </c>
      <c r="H1054" t="s">
        <v>212</v>
      </c>
      <c r="I1054" t="s">
        <v>54</v>
      </c>
      <c r="J1054" t="s">
        <v>208</v>
      </c>
      <c r="K1054" t="s">
        <v>209</v>
      </c>
      <c r="L1054" t="s">
        <v>1763</v>
      </c>
    </row>
    <row r="1055" spans="1:12">
      <c r="A1055" t="s">
        <v>1764</v>
      </c>
      <c r="B1055" s="5">
        <v>46089</v>
      </c>
      <c r="C1055" t="s">
        <v>170</v>
      </c>
      <c r="D1055">
        <v>2</v>
      </c>
      <c r="E1055" s="3">
        <v>33.19</v>
      </c>
      <c r="F1055" s="4">
        <v>0.05</v>
      </c>
      <c r="G1055" s="3">
        <v>0</v>
      </c>
      <c r="H1055" t="s">
        <v>212</v>
      </c>
      <c r="I1055" t="s">
        <v>18</v>
      </c>
      <c r="J1055" t="s">
        <v>208</v>
      </c>
      <c r="K1055" t="s">
        <v>209</v>
      </c>
      <c r="L1055" t="s">
        <v>904</v>
      </c>
    </row>
    <row r="1056" spans="1:12">
      <c r="A1056" t="s">
        <v>1765</v>
      </c>
      <c r="B1056" s="5">
        <v>46089</v>
      </c>
      <c r="C1056" t="s">
        <v>180</v>
      </c>
      <c r="D1056">
        <v>8</v>
      </c>
      <c r="E1056" s="3">
        <v>60.42</v>
      </c>
      <c r="F1056" s="4">
        <v>0.1</v>
      </c>
      <c r="G1056" s="3">
        <v>9.99</v>
      </c>
      <c r="H1056" t="s">
        <v>212</v>
      </c>
      <c r="I1056" t="s">
        <v>12</v>
      </c>
      <c r="J1056" t="s">
        <v>208</v>
      </c>
      <c r="K1056" t="s">
        <v>209</v>
      </c>
      <c r="L1056" t="s">
        <v>1766</v>
      </c>
    </row>
    <row r="1057" spans="1:12">
      <c r="A1057" t="s">
        <v>1767</v>
      </c>
      <c r="B1057" s="5">
        <v>46090</v>
      </c>
      <c r="C1057" t="s">
        <v>98</v>
      </c>
      <c r="D1057">
        <v>5</v>
      </c>
      <c r="E1057" s="3">
        <v>17.66</v>
      </c>
      <c r="F1057" s="4">
        <v>0.05</v>
      </c>
      <c r="G1057" s="3">
        <v>0</v>
      </c>
      <c r="H1057" t="s">
        <v>212</v>
      </c>
      <c r="I1057" t="s">
        <v>224</v>
      </c>
      <c r="J1057" t="s">
        <v>208</v>
      </c>
      <c r="K1057" t="s">
        <v>209</v>
      </c>
      <c r="L1057" t="s">
        <v>553</v>
      </c>
    </row>
    <row r="1058" spans="1:12">
      <c r="A1058" t="s">
        <v>1768</v>
      </c>
      <c r="B1058" s="5">
        <v>46090</v>
      </c>
      <c r="C1058" t="s">
        <v>142</v>
      </c>
      <c r="D1058">
        <v>1</v>
      </c>
      <c r="E1058" s="3">
        <v>100.1</v>
      </c>
      <c r="F1058" s="4">
        <v>0.1</v>
      </c>
      <c r="G1058" s="3">
        <v>4.99</v>
      </c>
      <c r="H1058" t="s">
        <v>212</v>
      </c>
      <c r="I1058" t="s">
        <v>18</v>
      </c>
      <c r="J1058" t="s">
        <v>208</v>
      </c>
      <c r="K1058" t="s">
        <v>304</v>
      </c>
      <c r="L1058" t="s">
        <v>1030</v>
      </c>
    </row>
    <row r="1059" spans="1:12">
      <c r="A1059" t="s">
        <v>1769</v>
      </c>
      <c r="B1059" s="5">
        <v>46090</v>
      </c>
      <c r="C1059" t="s">
        <v>134</v>
      </c>
      <c r="D1059">
        <v>5</v>
      </c>
      <c r="E1059" s="3">
        <v>53.25</v>
      </c>
      <c r="F1059" s="4">
        <v>0</v>
      </c>
      <c r="G1059" s="3">
        <v>6.99</v>
      </c>
      <c r="H1059" t="s">
        <v>207</v>
      </c>
      <c r="I1059" t="s">
        <v>18</v>
      </c>
      <c r="J1059" t="s">
        <v>208</v>
      </c>
      <c r="K1059" t="s">
        <v>209</v>
      </c>
      <c r="L1059" t="s">
        <v>1736</v>
      </c>
    </row>
    <row r="1060" spans="1:12">
      <c r="A1060" t="s">
        <v>1770</v>
      </c>
      <c r="B1060" s="5">
        <v>46090</v>
      </c>
      <c r="C1060" t="s">
        <v>182</v>
      </c>
      <c r="D1060">
        <v>1</v>
      </c>
      <c r="E1060" s="3">
        <v>11.57</v>
      </c>
      <c r="F1060" s="4">
        <v>0.05</v>
      </c>
      <c r="G1060" s="3">
        <v>0</v>
      </c>
      <c r="H1060" t="s">
        <v>207</v>
      </c>
      <c r="I1060" t="s">
        <v>37</v>
      </c>
      <c r="J1060" t="s">
        <v>208</v>
      </c>
      <c r="K1060" t="s">
        <v>209</v>
      </c>
      <c r="L1060" t="s">
        <v>1379</v>
      </c>
    </row>
    <row r="1061" spans="1:12">
      <c r="A1061" t="s">
        <v>1771</v>
      </c>
      <c r="B1061" s="5">
        <v>46090</v>
      </c>
      <c r="C1061" t="s">
        <v>122</v>
      </c>
      <c r="D1061">
        <v>8</v>
      </c>
      <c r="E1061" s="3">
        <v>29.71</v>
      </c>
      <c r="F1061" s="4">
        <v>0.15</v>
      </c>
      <c r="G1061" s="3">
        <v>0</v>
      </c>
      <c r="H1061" t="s">
        <v>212</v>
      </c>
      <c r="I1061" t="s">
        <v>37</v>
      </c>
      <c r="J1061" t="s">
        <v>217</v>
      </c>
      <c r="K1061" t="s">
        <v>209</v>
      </c>
      <c r="L1061" t="s">
        <v>1485</v>
      </c>
    </row>
    <row r="1062" spans="1:12">
      <c r="A1062" t="s">
        <v>1772</v>
      </c>
      <c r="B1062" s="5">
        <v>46091</v>
      </c>
      <c r="C1062" t="s">
        <v>160</v>
      </c>
      <c r="D1062">
        <v>4</v>
      </c>
      <c r="E1062" s="3">
        <v>36.47</v>
      </c>
      <c r="F1062" s="4">
        <v>0</v>
      </c>
      <c r="G1062" s="3">
        <v>9.99</v>
      </c>
      <c r="H1062" t="s">
        <v>207</v>
      </c>
      <c r="I1062" t="s">
        <v>54</v>
      </c>
      <c r="J1062" t="s">
        <v>213</v>
      </c>
      <c r="K1062" t="s">
        <v>304</v>
      </c>
      <c r="L1062" t="s">
        <v>569</v>
      </c>
    </row>
    <row r="1063" spans="1:12">
      <c r="A1063" t="s">
        <v>1773</v>
      </c>
      <c r="B1063" s="5">
        <v>46091</v>
      </c>
      <c r="C1063" t="s">
        <v>71</v>
      </c>
      <c r="D1063">
        <v>1</v>
      </c>
      <c r="E1063" s="3">
        <v>11.23</v>
      </c>
      <c r="F1063" s="4">
        <v>0.15</v>
      </c>
      <c r="G1063" s="3">
        <v>9.99</v>
      </c>
      <c r="H1063" t="s">
        <v>207</v>
      </c>
      <c r="I1063" t="s">
        <v>12</v>
      </c>
      <c r="J1063" t="s">
        <v>208</v>
      </c>
      <c r="K1063" t="s">
        <v>209</v>
      </c>
      <c r="L1063" t="s">
        <v>346</v>
      </c>
    </row>
    <row r="1064" spans="1:12">
      <c r="A1064" t="s">
        <v>1774</v>
      </c>
      <c r="B1064" s="5">
        <v>46091</v>
      </c>
      <c r="C1064" t="s">
        <v>166</v>
      </c>
      <c r="D1064">
        <v>6</v>
      </c>
      <c r="E1064" s="3">
        <v>39.19</v>
      </c>
      <c r="F1064" s="4">
        <v>0</v>
      </c>
      <c r="G1064" s="3">
        <v>4.99</v>
      </c>
      <c r="H1064" t="s">
        <v>212</v>
      </c>
      <c r="I1064" t="s">
        <v>12</v>
      </c>
      <c r="J1064" t="s">
        <v>217</v>
      </c>
      <c r="K1064" t="s">
        <v>209</v>
      </c>
      <c r="L1064" t="s">
        <v>229</v>
      </c>
    </row>
    <row r="1065" spans="1:12">
      <c r="A1065" t="s">
        <v>1775</v>
      </c>
      <c r="B1065" s="5">
        <v>46091</v>
      </c>
      <c r="C1065" t="s">
        <v>154</v>
      </c>
      <c r="D1065">
        <v>1</v>
      </c>
      <c r="E1065" s="3">
        <v>63.29</v>
      </c>
      <c r="F1065" s="4">
        <v>0.1</v>
      </c>
      <c r="G1065" s="3">
        <v>0</v>
      </c>
      <c r="H1065" t="s">
        <v>216</v>
      </c>
      <c r="I1065" t="s">
        <v>224</v>
      </c>
      <c r="J1065" t="s">
        <v>213</v>
      </c>
      <c r="K1065" t="s">
        <v>209</v>
      </c>
      <c r="L1065" t="s">
        <v>1776</v>
      </c>
    </row>
    <row r="1066" spans="1:12">
      <c r="A1066" t="s">
        <v>1777</v>
      </c>
      <c r="B1066" s="5">
        <v>46091</v>
      </c>
      <c r="C1066" t="s">
        <v>102</v>
      </c>
      <c r="D1066">
        <v>1</v>
      </c>
      <c r="E1066" s="3">
        <v>18.5</v>
      </c>
      <c r="F1066" s="4">
        <v>0.15</v>
      </c>
      <c r="G1066" s="3">
        <v>0</v>
      </c>
      <c r="H1066" t="s">
        <v>212</v>
      </c>
      <c r="I1066" t="s">
        <v>224</v>
      </c>
      <c r="J1066" t="s">
        <v>208</v>
      </c>
      <c r="K1066" t="s">
        <v>209</v>
      </c>
      <c r="L1066" t="s">
        <v>1778</v>
      </c>
    </row>
    <row r="1067" spans="1:12">
      <c r="A1067" t="s">
        <v>1779</v>
      </c>
      <c r="B1067" s="5">
        <v>46091</v>
      </c>
      <c r="C1067" t="s">
        <v>81</v>
      </c>
      <c r="D1067">
        <v>1</v>
      </c>
      <c r="E1067" s="3">
        <v>30.29</v>
      </c>
      <c r="F1067" s="4">
        <v>0.1</v>
      </c>
      <c r="G1067" s="3">
        <v>4.99</v>
      </c>
      <c r="H1067" t="s">
        <v>216</v>
      </c>
      <c r="I1067" t="s">
        <v>224</v>
      </c>
      <c r="J1067" t="s">
        <v>217</v>
      </c>
      <c r="K1067" t="s">
        <v>209</v>
      </c>
      <c r="L1067" t="s">
        <v>577</v>
      </c>
    </row>
    <row r="1068" spans="1:12">
      <c r="A1068" t="s">
        <v>1780</v>
      </c>
      <c r="B1068" s="5">
        <v>46091</v>
      </c>
      <c r="C1068" t="s">
        <v>112</v>
      </c>
      <c r="D1068">
        <v>5</v>
      </c>
      <c r="E1068" s="3">
        <v>48.12</v>
      </c>
      <c r="F1068" s="4">
        <v>0.2</v>
      </c>
      <c r="G1068" s="3">
        <v>9.99</v>
      </c>
      <c r="H1068" t="s">
        <v>216</v>
      </c>
      <c r="I1068" t="s">
        <v>18</v>
      </c>
      <c r="J1068" t="s">
        <v>208</v>
      </c>
      <c r="K1068" t="s">
        <v>281</v>
      </c>
      <c r="L1068" t="s">
        <v>1426</v>
      </c>
    </row>
    <row r="1069" spans="1:12">
      <c r="A1069" t="s">
        <v>1781</v>
      </c>
      <c r="B1069" s="5">
        <v>46091</v>
      </c>
      <c r="C1069" t="s">
        <v>144</v>
      </c>
      <c r="D1069">
        <v>8</v>
      </c>
      <c r="E1069" s="3">
        <v>12.74</v>
      </c>
      <c r="F1069" s="4">
        <v>0</v>
      </c>
      <c r="G1069" s="3">
        <v>4.99</v>
      </c>
      <c r="H1069" t="s">
        <v>216</v>
      </c>
      <c r="I1069" t="s">
        <v>54</v>
      </c>
      <c r="J1069" t="s">
        <v>213</v>
      </c>
      <c r="K1069" t="s">
        <v>209</v>
      </c>
      <c r="L1069" t="s">
        <v>1277</v>
      </c>
    </row>
    <row r="1070" spans="1:12">
      <c r="A1070" t="s">
        <v>1782</v>
      </c>
      <c r="B1070" s="5">
        <v>46092</v>
      </c>
      <c r="C1070" t="s">
        <v>142</v>
      </c>
      <c r="D1070">
        <v>1</v>
      </c>
      <c r="E1070" s="3">
        <v>100.1</v>
      </c>
      <c r="F1070" s="4">
        <v>0</v>
      </c>
      <c r="G1070" s="3">
        <v>4.99</v>
      </c>
      <c r="H1070" t="s">
        <v>212</v>
      </c>
      <c r="I1070" t="s">
        <v>224</v>
      </c>
      <c r="J1070" t="s">
        <v>208</v>
      </c>
      <c r="K1070" t="s">
        <v>209</v>
      </c>
      <c r="L1070" t="s">
        <v>806</v>
      </c>
    </row>
    <row r="1071" spans="1:12">
      <c r="A1071" t="s">
        <v>1783</v>
      </c>
      <c r="B1071" s="5">
        <v>46092</v>
      </c>
      <c r="C1071" t="s">
        <v>112</v>
      </c>
      <c r="D1071">
        <v>1</v>
      </c>
      <c r="E1071" s="3">
        <v>48.12</v>
      </c>
      <c r="F1071" s="4">
        <v>0</v>
      </c>
      <c r="G1071" s="3">
        <v>4.99</v>
      </c>
      <c r="H1071" t="s">
        <v>216</v>
      </c>
      <c r="I1071" t="s">
        <v>18</v>
      </c>
      <c r="J1071" t="s">
        <v>217</v>
      </c>
      <c r="K1071" t="s">
        <v>209</v>
      </c>
      <c r="L1071" t="s">
        <v>702</v>
      </c>
    </row>
    <row r="1072" spans="1:12">
      <c r="A1072" t="s">
        <v>1784</v>
      </c>
      <c r="B1072" s="5">
        <v>46092</v>
      </c>
      <c r="C1072" t="s">
        <v>102</v>
      </c>
      <c r="D1072">
        <v>2</v>
      </c>
      <c r="E1072" s="3">
        <v>18.5</v>
      </c>
      <c r="F1072" s="4">
        <v>0</v>
      </c>
      <c r="G1072" s="3">
        <v>0</v>
      </c>
      <c r="H1072" t="s">
        <v>212</v>
      </c>
      <c r="I1072" t="s">
        <v>54</v>
      </c>
      <c r="J1072" t="s">
        <v>217</v>
      </c>
      <c r="K1072" t="s">
        <v>209</v>
      </c>
      <c r="L1072" t="s">
        <v>938</v>
      </c>
    </row>
    <row r="1073" spans="1:12">
      <c r="A1073" t="s">
        <v>1785</v>
      </c>
      <c r="B1073" s="5">
        <v>46092</v>
      </c>
      <c r="C1073" t="s">
        <v>156</v>
      </c>
      <c r="D1073">
        <v>1</v>
      </c>
      <c r="E1073" s="3">
        <v>24.86</v>
      </c>
      <c r="F1073" s="4">
        <v>0.1</v>
      </c>
      <c r="G1073" s="3">
        <v>0</v>
      </c>
      <c r="H1073" t="s">
        <v>207</v>
      </c>
      <c r="I1073" t="s">
        <v>54</v>
      </c>
      <c r="J1073" t="s">
        <v>217</v>
      </c>
      <c r="K1073" t="s">
        <v>209</v>
      </c>
      <c r="L1073" t="s">
        <v>1547</v>
      </c>
    </row>
    <row r="1074" spans="1:12">
      <c r="A1074" t="s">
        <v>1786</v>
      </c>
      <c r="B1074" s="5">
        <v>46092</v>
      </c>
      <c r="C1074" t="s">
        <v>114</v>
      </c>
      <c r="D1074">
        <v>3</v>
      </c>
      <c r="E1074" s="3">
        <v>87.66</v>
      </c>
      <c r="F1074" s="4">
        <v>0.05</v>
      </c>
      <c r="G1074" s="3">
        <v>0</v>
      </c>
      <c r="H1074" t="s">
        <v>212</v>
      </c>
      <c r="I1074" t="s">
        <v>18</v>
      </c>
      <c r="J1074" t="s">
        <v>213</v>
      </c>
      <c r="K1074" t="s">
        <v>209</v>
      </c>
      <c r="L1074" t="s">
        <v>360</v>
      </c>
    </row>
    <row r="1075" spans="1:12">
      <c r="A1075" t="s">
        <v>1787</v>
      </c>
      <c r="B1075" s="5">
        <v>46092</v>
      </c>
      <c r="C1075" t="s">
        <v>124</v>
      </c>
      <c r="D1075">
        <v>4</v>
      </c>
      <c r="E1075" s="3">
        <v>79.47</v>
      </c>
      <c r="F1075" s="4">
        <v>0</v>
      </c>
      <c r="G1075" s="3">
        <v>0</v>
      </c>
      <c r="H1075" t="s">
        <v>207</v>
      </c>
      <c r="I1075" t="s">
        <v>12</v>
      </c>
      <c r="J1075" t="s">
        <v>217</v>
      </c>
      <c r="K1075" t="s">
        <v>209</v>
      </c>
      <c r="L1075" t="s">
        <v>1132</v>
      </c>
    </row>
    <row r="1076" spans="1:12">
      <c r="A1076" t="s">
        <v>1788</v>
      </c>
      <c r="B1076" s="5">
        <v>46092</v>
      </c>
      <c r="C1076" t="s">
        <v>94</v>
      </c>
      <c r="D1076">
        <v>1</v>
      </c>
      <c r="E1076" s="3">
        <v>74.41</v>
      </c>
      <c r="F1076" s="4">
        <v>0</v>
      </c>
      <c r="G1076" s="3">
        <v>4.99</v>
      </c>
      <c r="H1076" t="s">
        <v>212</v>
      </c>
      <c r="I1076" t="s">
        <v>37</v>
      </c>
      <c r="J1076" t="s">
        <v>208</v>
      </c>
      <c r="K1076" t="s">
        <v>209</v>
      </c>
      <c r="L1076" t="s">
        <v>729</v>
      </c>
    </row>
    <row r="1077" spans="1:12">
      <c r="A1077" t="s">
        <v>1789</v>
      </c>
      <c r="B1077" s="5">
        <v>46093</v>
      </c>
      <c r="C1077" t="s">
        <v>66</v>
      </c>
      <c r="D1077">
        <v>1</v>
      </c>
      <c r="E1077" s="3">
        <v>31.13</v>
      </c>
      <c r="F1077" s="4">
        <v>0.05</v>
      </c>
      <c r="G1077" s="3">
        <v>6.99</v>
      </c>
      <c r="H1077" t="s">
        <v>216</v>
      </c>
      <c r="I1077" t="s">
        <v>18</v>
      </c>
      <c r="J1077" t="s">
        <v>213</v>
      </c>
      <c r="K1077" t="s">
        <v>209</v>
      </c>
      <c r="L1077" t="s">
        <v>639</v>
      </c>
    </row>
    <row r="1078" spans="1:12">
      <c r="A1078" t="s">
        <v>1790</v>
      </c>
      <c r="B1078" s="5">
        <v>46093</v>
      </c>
      <c r="C1078" t="s">
        <v>94</v>
      </c>
      <c r="D1078">
        <v>4</v>
      </c>
      <c r="E1078" s="3">
        <v>74.41</v>
      </c>
      <c r="F1078" s="4">
        <v>0.1</v>
      </c>
      <c r="G1078" s="3">
        <v>0</v>
      </c>
      <c r="H1078" t="s">
        <v>207</v>
      </c>
      <c r="I1078" t="s">
        <v>224</v>
      </c>
      <c r="J1078" t="s">
        <v>208</v>
      </c>
      <c r="K1078" t="s">
        <v>304</v>
      </c>
      <c r="L1078" t="s">
        <v>459</v>
      </c>
    </row>
    <row r="1079" spans="1:12">
      <c r="A1079" t="s">
        <v>1791</v>
      </c>
      <c r="B1079" s="5">
        <v>46093</v>
      </c>
      <c r="C1079" t="s">
        <v>182</v>
      </c>
      <c r="D1079">
        <v>1</v>
      </c>
      <c r="E1079" s="3">
        <v>11.57</v>
      </c>
      <c r="F1079" s="4">
        <v>0.1</v>
      </c>
      <c r="G1079" s="3">
        <v>0</v>
      </c>
      <c r="H1079" t="s">
        <v>207</v>
      </c>
      <c r="I1079" t="s">
        <v>54</v>
      </c>
      <c r="J1079" t="s">
        <v>213</v>
      </c>
      <c r="K1079" t="s">
        <v>209</v>
      </c>
      <c r="L1079" t="s">
        <v>791</v>
      </c>
    </row>
    <row r="1080" spans="1:12">
      <c r="A1080" t="s">
        <v>1792</v>
      </c>
      <c r="B1080" s="5">
        <v>46093</v>
      </c>
      <c r="C1080" t="s">
        <v>178</v>
      </c>
      <c r="D1080">
        <v>1</v>
      </c>
      <c r="E1080" s="3">
        <v>77.760000000000005</v>
      </c>
      <c r="F1080" s="4">
        <v>0</v>
      </c>
      <c r="G1080" s="3">
        <v>6.99</v>
      </c>
      <c r="H1080" t="s">
        <v>207</v>
      </c>
      <c r="I1080" t="s">
        <v>224</v>
      </c>
      <c r="J1080" t="s">
        <v>217</v>
      </c>
      <c r="K1080" t="s">
        <v>209</v>
      </c>
      <c r="L1080" t="s">
        <v>292</v>
      </c>
    </row>
    <row r="1081" spans="1:12">
      <c r="A1081" t="s">
        <v>1793</v>
      </c>
      <c r="B1081" s="5">
        <v>46093</v>
      </c>
      <c r="C1081" t="s">
        <v>79</v>
      </c>
      <c r="D1081">
        <v>3</v>
      </c>
      <c r="E1081" s="3">
        <v>12.76</v>
      </c>
      <c r="F1081" s="4">
        <v>0.05</v>
      </c>
      <c r="G1081" s="3">
        <v>0</v>
      </c>
      <c r="H1081" t="s">
        <v>212</v>
      </c>
      <c r="I1081" t="s">
        <v>54</v>
      </c>
      <c r="J1081" t="s">
        <v>217</v>
      </c>
      <c r="K1081" t="s">
        <v>209</v>
      </c>
      <c r="L1081" t="s">
        <v>507</v>
      </c>
    </row>
    <row r="1082" spans="1:12">
      <c r="A1082" t="s">
        <v>1794</v>
      </c>
      <c r="B1082" s="5">
        <v>46094</v>
      </c>
      <c r="C1082" t="s">
        <v>100</v>
      </c>
      <c r="D1082">
        <v>2</v>
      </c>
      <c r="E1082" s="3">
        <v>47.38</v>
      </c>
      <c r="F1082" s="4">
        <v>0</v>
      </c>
      <c r="G1082" s="3">
        <v>6.99</v>
      </c>
      <c r="H1082" t="s">
        <v>212</v>
      </c>
      <c r="I1082" t="s">
        <v>54</v>
      </c>
      <c r="J1082" t="s">
        <v>208</v>
      </c>
      <c r="K1082" t="s">
        <v>209</v>
      </c>
      <c r="L1082" t="s">
        <v>1234</v>
      </c>
    </row>
    <row r="1083" spans="1:12">
      <c r="A1083" t="s">
        <v>1795</v>
      </c>
      <c r="B1083" s="5">
        <v>46094</v>
      </c>
      <c r="C1083" t="s">
        <v>122</v>
      </c>
      <c r="D1083">
        <v>1</v>
      </c>
      <c r="E1083" s="3">
        <v>29.71</v>
      </c>
      <c r="F1083" s="4">
        <v>0.05</v>
      </c>
      <c r="G1083" s="3">
        <v>6.99</v>
      </c>
      <c r="H1083" t="s">
        <v>207</v>
      </c>
      <c r="I1083" t="s">
        <v>37</v>
      </c>
      <c r="J1083" t="s">
        <v>208</v>
      </c>
      <c r="K1083" t="s">
        <v>209</v>
      </c>
      <c r="L1083" t="s">
        <v>975</v>
      </c>
    </row>
    <row r="1084" spans="1:12">
      <c r="A1084" t="s">
        <v>1796</v>
      </c>
      <c r="B1084" s="5">
        <v>46094</v>
      </c>
      <c r="C1084" t="s">
        <v>122</v>
      </c>
      <c r="D1084">
        <v>2</v>
      </c>
      <c r="E1084" s="3">
        <v>29.71</v>
      </c>
      <c r="F1084" s="4">
        <v>0.05</v>
      </c>
      <c r="G1084" s="3">
        <v>4.99</v>
      </c>
      <c r="H1084" t="s">
        <v>207</v>
      </c>
      <c r="I1084" t="s">
        <v>12</v>
      </c>
      <c r="J1084" t="s">
        <v>213</v>
      </c>
      <c r="K1084" t="s">
        <v>209</v>
      </c>
      <c r="L1084" t="s">
        <v>1191</v>
      </c>
    </row>
    <row r="1085" spans="1:12">
      <c r="A1085" t="s">
        <v>1797</v>
      </c>
      <c r="B1085" s="5">
        <v>46094</v>
      </c>
      <c r="C1085" t="s">
        <v>110</v>
      </c>
      <c r="D1085">
        <v>1</v>
      </c>
      <c r="E1085" s="3">
        <v>32.130000000000003</v>
      </c>
      <c r="F1085" s="4">
        <v>0</v>
      </c>
      <c r="G1085" s="3">
        <v>0</v>
      </c>
      <c r="H1085" t="s">
        <v>207</v>
      </c>
      <c r="I1085" t="s">
        <v>37</v>
      </c>
      <c r="J1085" t="s">
        <v>213</v>
      </c>
      <c r="K1085" t="s">
        <v>209</v>
      </c>
      <c r="L1085" t="s">
        <v>1256</v>
      </c>
    </row>
    <row r="1086" spans="1:12">
      <c r="A1086" t="s">
        <v>1798</v>
      </c>
      <c r="B1086" s="5">
        <v>46094</v>
      </c>
      <c r="C1086" t="s">
        <v>166</v>
      </c>
      <c r="D1086">
        <v>3</v>
      </c>
      <c r="E1086" s="3">
        <v>39.19</v>
      </c>
      <c r="F1086" s="4">
        <v>0.05</v>
      </c>
      <c r="G1086" s="3">
        <v>0</v>
      </c>
      <c r="H1086" t="s">
        <v>212</v>
      </c>
      <c r="I1086" t="s">
        <v>54</v>
      </c>
      <c r="J1086" t="s">
        <v>208</v>
      </c>
      <c r="K1086" t="s">
        <v>209</v>
      </c>
      <c r="L1086" t="s">
        <v>1209</v>
      </c>
    </row>
    <row r="1087" spans="1:12">
      <c r="A1087" t="s">
        <v>1799</v>
      </c>
      <c r="B1087" s="5">
        <v>46094</v>
      </c>
      <c r="C1087" t="s">
        <v>182</v>
      </c>
      <c r="D1087">
        <v>1</v>
      </c>
      <c r="E1087" s="3">
        <v>11.57</v>
      </c>
      <c r="F1087" s="4">
        <v>0</v>
      </c>
      <c r="G1087" s="3">
        <v>0</v>
      </c>
      <c r="H1087" t="s">
        <v>212</v>
      </c>
      <c r="I1087" t="s">
        <v>54</v>
      </c>
      <c r="J1087" t="s">
        <v>213</v>
      </c>
      <c r="K1087" t="s">
        <v>209</v>
      </c>
      <c r="L1087" t="s">
        <v>1440</v>
      </c>
    </row>
    <row r="1088" spans="1:12">
      <c r="A1088" t="s">
        <v>1800</v>
      </c>
      <c r="B1088" s="5">
        <v>46094</v>
      </c>
      <c r="C1088" t="s">
        <v>118</v>
      </c>
      <c r="D1088">
        <v>1</v>
      </c>
      <c r="E1088" s="3">
        <v>41.81</v>
      </c>
      <c r="F1088" s="4">
        <v>0.05</v>
      </c>
      <c r="G1088" s="3">
        <v>6.99</v>
      </c>
      <c r="H1088" t="s">
        <v>216</v>
      </c>
      <c r="I1088" t="s">
        <v>224</v>
      </c>
      <c r="J1088" t="s">
        <v>213</v>
      </c>
      <c r="K1088" t="s">
        <v>209</v>
      </c>
      <c r="L1088" t="s">
        <v>1128</v>
      </c>
    </row>
    <row r="1089" spans="1:12">
      <c r="A1089" t="s">
        <v>1801</v>
      </c>
      <c r="B1089" s="5">
        <v>46094</v>
      </c>
      <c r="C1089" t="s">
        <v>94</v>
      </c>
      <c r="D1089">
        <v>8</v>
      </c>
      <c r="E1089" s="3">
        <v>74.41</v>
      </c>
      <c r="F1089" s="4">
        <v>0</v>
      </c>
      <c r="G1089" s="3">
        <v>0</v>
      </c>
      <c r="H1089" t="s">
        <v>216</v>
      </c>
      <c r="I1089" t="s">
        <v>54</v>
      </c>
      <c r="J1089" t="s">
        <v>213</v>
      </c>
      <c r="K1089" t="s">
        <v>209</v>
      </c>
      <c r="L1089" t="s">
        <v>1802</v>
      </c>
    </row>
    <row r="1090" spans="1:12">
      <c r="A1090" t="s">
        <v>1803</v>
      </c>
      <c r="B1090" s="5">
        <v>46094</v>
      </c>
      <c r="C1090" t="s">
        <v>83</v>
      </c>
      <c r="D1090">
        <v>1</v>
      </c>
      <c r="E1090" s="3">
        <v>79.31</v>
      </c>
      <c r="F1090" s="4">
        <v>0.15</v>
      </c>
      <c r="G1090" s="3">
        <v>0</v>
      </c>
      <c r="H1090" t="s">
        <v>216</v>
      </c>
      <c r="I1090" t="s">
        <v>54</v>
      </c>
      <c r="J1090" t="s">
        <v>208</v>
      </c>
      <c r="K1090" t="s">
        <v>304</v>
      </c>
      <c r="L1090" t="s">
        <v>1222</v>
      </c>
    </row>
    <row r="1091" spans="1:12">
      <c r="A1091" t="s">
        <v>1804</v>
      </c>
      <c r="B1091" s="5">
        <v>46095</v>
      </c>
      <c r="C1091" t="s">
        <v>132</v>
      </c>
      <c r="D1091">
        <v>2</v>
      </c>
      <c r="E1091" s="3">
        <v>72.08</v>
      </c>
      <c r="F1091" s="4">
        <v>0.15</v>
      </c>
      <c r="G1091" s="3">
        <v>0</v>
      </c>
      <c r="H1091" t="s">
        <v>212</v>
      </c>
      <c r="I1091" t="s">
        <v>12</v>
      </c>
      <c r="J1091" t="s">
        <v>208</v>
      </c>
      <c r="K1091" t="s">
        <v>209</v>
      </c>
      <c r="L1091" t="s">
        <v>1059</v>
      </c>
    </row>
    <row r="1092" spans="1:12">
      <c r="A1092" t="s">
        <v>1805</v>
      </c>
      <c r="B1092" s="5">
        <v>46095</v>
      </c>
      <c r="C1092" t="s">
        <v>182</v>
      </c>
      <c r="D1092">
        <v>1</v>
      </c>
      <c r="E1092" s="3">
        <v>11.57</v>
      </c>
      <c r="F1092" s="4">
        <v>0.05</v>
      </c>
      <c r="G1092" s="3">
        <v>6.99</v>
      </c>
      <c r="H1092" t="s">
        <v>216</v>
      </c>
      <c r="I1092" t="s">
        <v>37</v>
      </c>
      <c r="J1092" t="s">
        <v>217</v>
      </c>
      <c r="K1092" t="s">
        <v>209</v>
      </c>
      <c r="L1092" t="s">
        <v>1806</v>
      </c>
    </row>
    <row r="1093" spans="1:12">
      <c r="A1093" t="s">
        <v>1807</v>
      </c>
      <c r="B1093" s="5">
        <v>46095</v>
      </c>
      <c r="C1093" t="s">
        <v>136</v>
      </c>
      <c r="D1093">
        <v>4</v>
      </c>
      <c r="E1093" s="3">
        <v>26.35</v>
      </c>
      <c r="F1093" s="4">
        <v>0.1</v>
      </c>
      <c r="G1093" s="3">
        <v>0</v>
      </c>
      <c r="H1093" t="s">
        <v>207</v>
      </c>
      <c r="I1093" t="s">
        <v>18</v>
      </c>
      <c r="J1093" t="s">
        <v>208</v>
      </c>
      <c r="K1093" t="s">
        <v>209</v>
      </c>
      <c r="L1093" t="s">
        <v>210</v>
      </c>
    </row>
    <row r="1094" spans="1:12">
      <c r="A1094" t="s">
        <v>1808</v>
      </c>
      <c r="B1094" s="5">
        <v>46095</v>
      </c>
      <c r="C1094" t="s">
        <v>156</v>
      </c>
      <c r="D1094">
        <v>1</v>
      </c>
      <c r="E1094" s="3">
        <v>24.86</v>
      </c>
      <c r="F1094" s="4">
        <v>0</v>
      </c>
      <c r="G1094" s="3">
        <v>0</v>
      </c>
      <c r="H1094" t="s">
        <v>212</v>
      </c>
      <c r="I1094" t="s">
        <v>54</v>
      </c>
      <c r="J1094" t="s">
        <v>213</v>
      </c>
      <c r="K1094" t="s">
        <v>209</v>
      </c>
      <c r="L1094" t="s">
        <v>1197</v>
      </c>
    </row>
    <row r="1095" spans="1:12">
      <c r="A1095" t="s">
        <v>1809</v>
      </c>
      <c r="B1095" s="5">
        <v>46095</v>
      </c>
      <c r="C1095" t="s">
        <v>104</v>
      </c>
      <c r="D1095">
        <v>8</v>
      </c>
      <c r="E1095" s="3">
        <v>29.49</v>
      </c>
      <c r="F1095" s="4">
        <v>0</v>
      </c>
      <c r="G1095" s="3">
        <v>4.99</v>
      </c>
      <c r="H1095" t="s">
        <v>216</v>
      </c>
      <c r="I1095" t="s">
        <v>54</v>
      </c>
      <c r="J1095" t="s">
        <v>213</v>
      </c>
      <c r="K1095" t="s">
        <v>304</v>
      </c>
      <c r="L1095" t="s">
        <v>1802</v>
      </c>
    </row>
    <row r="1096" spans="1:12">
      <c r="A1096" t="s">
        <v>1810</v>
      </c>
      <c r="B1096" s="5">
        <v>46095</v>
      </c>
      <c r="C1096" t="s">
        <v>100</v>
      </c>
      <c r="D1096">
        <v>1</v>
      </c>
      <c r="E1096" s="3">
        <v>47.38</v>
      </c>
      <c r="F1096" s="4">
        <v>0.1</v>
      </c>
      <c r="G1096" s="3">
        <v>0</v>
      </c>
      <c r="H1096" t="s">
        <v>216</v>
      </c>
      <c r="I1096" t="s">
        <v>224</v>
      </c>
      <c r="J1096" t="s">
        <v>213</v>
      </c>
      <c r="K1096" t="s">
        <v>209</v>
      </c>
      <c r="L1096" t="s">
        <v>555</v>
      </c>
    </row>
    <row r="1097" spans="1:12">
      <c r="A1097" t="s">
        <v>1811</v>
      </c>
      <c r="B1097" s="5">
        <v>46095</v>
      </c>
      <c r="C1097" t="s">
        <v>102</v>
      </c>
      <c r="D1097">
        <v>2</v>
      </c>
      <c r="E1097" s="3">
        <v>18.5</v>
      </c>
      <c r="F1097" s="4">
        <v>0</v>
      </c>
      <c r="G1097" s="3">
        <v>0</v>
      </c>
      <c r="H1097" t="s">
        <v>212</v>
      </c>
      <c r="I1097" t="s">
        <v>37</v>
      </c>
      <c r="J1097" t="s">
        <v>217</v>
      </c>
      <c r="K1097" t="s">
        <v>209</v>
      </c>
      <c r="L1097" t="s">
        <v>824</v>
      </c>
    </row>
    <row r="1098" spans="1:12">
      <c r="A1098" t="s">
        <v>1812</v>
      </c>
      <c r="B1098" s="5">
        <v>46095</v>
      </c>
      <c r="C1098" t="s">
        <v>154</v>
      </c>
      <c r="D1098">
        <v>5</v>
      </c>
      <c r="E1098" s="3">
        <v>63.29</v>
      </c>
      <c r="F1098" s="4">
        <v>0.15</v>
      </c>
      <c r="G1098" s="3">
        <v>9.99</v>
      </c>
      <c r="H1098" t="s">
        <v>207</v>
      </c>
      <c r="I1098" t="s">
        <v>12</v>
      </c>
      <c r="J1098" t="s">
        <v>217</v>
      </c>
      <c r="K1098" t="s">
        <v>209</v>
      </c>
      <c r="L1098" t="s">
        <v>1406</v>
      </c>
    </row>
    <row r="1099" spans="1:12">
      <c r="A1099" t="s">
        <v>1813</v>
      </c>
      <c r="B1099" s="5">
        <v>46096</v>
      </c>
      <c r="C1099" t="s">
        <v>136</v>
      </c>
      <c r="D1099">
        <v>1</v>
      </c>
      <c r="E1099" s="3">
        <v>26.35</v>
      </c>
      <c r="F1099" s="4">
        <v>0</v>
      </c>
      <c r="G1099" s="3">
        <v>0</v>
      </c>
      <c r="H1099" t="s">
        <v>216</v>
      </c>
      <c r="I1099" t="s">
        <v>12</v>
      </c>
      <c r="J1099" t="s">
        <v>217</v>
      </c>
      <c r="K1099" t="s">
        <v>304</v>
      </c>
      <c r="L1099" t="s">
        <v>553</v>
      </c>
    </row>
    <row r="1100" spans="1:12">
      <c r="A1100" t="s">
        <v>1814</v>
      </c>
      <c r="B1100" s="5">
        <v>46096</v>
      </c>
      <c r="C1100" t="s">
        <v>168</v>
      </c>
      <c r="D1100">
        <v>4</v>
      </c>
      <c r="E1100" s="3">
        <v>50.46</v>
      </c>
      <c r="F1100" s="4">
        <v>0.05</v>
      </c>
      <c r="G1100" s="3">
        <v>0</v>
      </c>
      <c r="H1100" t="s">
        <v>212</v>
      </c>
      <c r="I1100" t="s">
        <v>18</v>
      </c>
      <c r="J1100" t="s">
        <v>208</v>
      </c>
      <c r="K1100" t="s">
        <v>209</v>
      </c>
      <c r="L1100" t="s">
        <v>1522</v>
      </c>
    </row>
    <row r="1101" spans="1:12">
      <c r="A1101" t="s">
        <v>1815</v>
      </c>
      <c r="B1101" s="5">
        <v>46096</v>
      </c>
      <c r="C1101" t="s">
        <v>83</v>
      </c>
      <c r="D1101">
        <v>3</v>
      </c>
      <c r="E1101" s="3">
        <v>79.31</v>
      </c>
      <c r="F1101" s="4">
        <v>0.05</v>
      </c>
      <c r="G1101" s="3">
        <v>9.99</v>
      </c>
      <c r="H1101" t="s">
        <v>207</v>
      </c>
      <c r="I1101" t="s">
        <v>12</v>
      </c>
      <c r="J1101" t="s">
        <v>213</v>
      </c>
      <c r="K1101" t="s">
        <v>209</v>
      </c>
      <c r="L1101" t="s">
        <v>1806</v>
      </c>
    </row>
    <row r="1102" spans="1:12">
      <c r="A1102" t="s">
        <v>1816</v>
      </c>
      <c r="B1102" s="5">
        <v>46096</v>
      </c>
      <c r="C1102" t="s">
        <v>146</v>
      </c>
      <c r="D1102">
        <v>2</v>
      </c>
      <c r="E1102" s="3">
        <v>30.05</v>
      </c>
      <c r="F1102" s="4">
        <v>0</v>
      </c>
      <c r="G1102" s="3">
        <v>0</v>
      </c>
      <c r="H1102" t="s">
        <v>212</v>
      </c>
      <c r="I1102" t="s">
        <v>54</v>
      </c>
      <c r="J1102" t="s">
        <v>213</v>
      </c>
      <c r="K1102" t="s">
        <v>209</v>
      </c>
      <c r="L1102" t="s">
        <v>944</v>
      </c>
    </row>
    <row r="1103" spans="1:12">
      <c r="A1103" t="s">
        <v>1817</v>
      </c>
      <c r="B1103" s="5">
        <v>46096</v>
      </c>
      <c r="C1103" t="s">
        <v>77</v>
      </c>
      <c r="D1103">
        <v>1</v>
      </c>
      <c r="E1103" s="3">
        <v>47.77</v>
      </c>
      <c r="F1103" s="4">
        <v>0</v>
      </c>
      <c r="G1103" s="3">
        <v>0</v>
      </c>
      <c r="H1103" t="s">
        <v>216</v>
      </c>
      <c r="I1103" t="s">
        <v>18</v>
      </c>
      <c r="J1103" t="s">
        <v>217</v>
      </c>
      <c r="K1103" t="s">
        <v>209</v>
      </c>
      <c r="L1103" t="s">
        <v>231</v>
      </c>
    </row>
    <row r="1104" spans="1:12">
      <c r="A1104" t="s">
        <v>1818</v>
      </c>
      <c r="B1104" s="5">
        <v>46096</v>
      </c>
      <c r="C1104" t="s">
        <v>158</v>
      </c>
      <c r="D1104">
        <v>1</v>
      </c>
      <c r="E1104" s="3">
        <v>44.59</v>
      </c>
      <c r="F1104" s="4">
        <v>0</v>
      </c>
      <c r="G1104" s="3">
        <v>4.99</v>
      </c>
      <c r="H1104" t="s">
        <v>216</v>
      </c>
      <c r="I1104" t="s">
        <v>12</v>
      </c>
      <c r="J1104" t="s">
        <v>217</v>
      </c>
      <c r="K1104" t="s">
        <v>209</v>
      </c>
      <c r="L1104" t="s">
        <v>367</v>
      </c>
    </row>
    <row r="1105" spans="1:12">
      <c r="A1105" t="s">
        <v>1819</v>
      </c>
      <c r="B1105" s="5">
        <v>46096</v>
      </c>
      <c r="C1105" t="s">
        <v>89</v>
      </c>
      <c r="D1105">
        <v>2</v>
      </c>
      <c r="E1105" s="3">
        <v>81.14</v>
      </c>
      <c r="F1105" s="4">
        <v>0.1</v>
      </c>
      <c r="G1105" s="3">
        <v>6.99</v>
      </c>
      <c r="H1105" t="s">
        <v>216</v>
      </c>
      <c r="I1105" t="s">
        <v>37</v>
      </c>
      <c r="J1105" t="s">
        <v>217</v>
      </c>
      <c r="K1105" t="s">
        <v>209</v>
      </c>
      <c r="L1105" t="s">
        <v>1329</v>
      </c>
    </row>
    <row r="1106" spans="1:12">
      <c r="A1106" t="s">
        <v>1820</v>
      </c>
      <c r="B1106" s="5">
        <v>46096</v>
      </c>
      <c r="C1106" t="s">
        <v>144</v>
      </c>
      <c r="D1106">
        <v>1</v>
      </c>
      <c r="E1106" s="3">
        <v>12.74</v>
      </c>
      <c r="F1106" s="4">
        <v>0</v>
      </c>
      <c r="G1106" s="3">
        <v>0</v>
      </c>
      <c r="H1106" t="s">
        <v>216</v>
      </c>
      <c r="I1106" t="s">
        <v>37</v>
      </c>
      <c r="J1106" t="s">
        <v>213</v>
      </c>
      <c r="K1106" t="s">
        <v>304</v>
      </c>
      <c r="L1106" t="s">
        <v>1821</v>
      </c>
    </row>
    <row r="1107" spans="1:12">
      <c r="A1107" t="s">
        <v>1822</v>
      </c>
      <c r="B1107" s="5">
        <v>46096</v>
      </c>
      <c r="C1107" t="s">
        <v>156</v>
      </c>
      <c r="D1107">
        <v>3</v>
      </c>
      <c r="E1107" s="3">
        <v>24.86</v>
      </c>
      <c r="F1107" s="4">
        <v>0</v>
      </c>
      <c r="G1107" s="3">
        <v>9.99</v>
      </c>
      <c r="H1107" t="s">
        <v>216</v>
      </c>
      <c r="I1107" t="s">
        <v>224</v>
      </c>
      <c r="J1107" t="s">
        <v>208</v>
      </c>
      <c r="K1107" t="s">
        <v>209</v>
      </c>
      <c r="L1107" t="s">
        <v>1329</v>
      </c>
    </row>
    <row r="1108" spans="1:12">
      <c r="A1108" t="s">
        <v>1823</v>
      </c>
      <c r="B1108" s="5">
        <v>46096</v>
      </c>
      <c r="C1108" t="s">
        <v>85</v>
      </c>
      <c r="D1108">
        <v>1</v>
      </c>
      <c r="E1108" s="3">
        <v>20.7</v>
      </c>
      <c r="F1108" s="4">
        <v>0.1</v>
      </c>
      <c r="G1108" s="3">
        <v>4.99</v>
      </c>
      <c r="H1108" t="s">
        <v>207</v>
      </c>
      <c r="I1108" t="s">
        <v>37</v>
      </c>
      <c r="J1108" t="s">
        <v>217</v>
      </c>
      <c r="K1108" t="s">
        <v>209</v>
      </c>
      <c r="L1108" t="s">
        <v>1440</v>
      </c>
    </row>
    <row r="1109" spans="1:12">
      <c r="A1109" t="s">
        <v>1824</v>
      </c>
      <c r="B1109" s="5">
        <v>46097</v>
      </c>
      <c r="C1109" t="s">
        <v>124</v>
      </c>
      <c r="D1109">
        <v>6</v>
      </c>
      <c r="E1109" s="3">
        <v>79.47</v>
      </c>
      <c r="F1109" s="4">
        <v>0</v>
      </c>
      <c r="G1109" s="3">
        <v>9.99</v>
      </c>
      <c r="H1109" t="s">
        <v>216</v>
      </c>
      <c r="I1109" t="s">
        <v>18</v>
      </c>
      <c r="J1109" t="s">
        <v>208</v>
      </c>
      <c r="K1109" t="s">
        <v>209</v>
      </c>
      <c r="L1109" t="s">
        <v>1064</v>
      </c>
    </row>
    <row r="1110" spans="1:12">
      <c r="A1110" t="s">
        <v>1825</v>
      </c>
      <c r="B1110" s="5">
        <v>46097</v>
      </c>
      <c r="C1110" t="s">
        <v>100</v>
      </c>
      <c r="D1110">
        <v>6</v>
      </c>
      <c r="E1110" s="3">
        <v>47.38</v>
      </c>
      <c r="F1110" s="4">
        <v>0</v>
      </c>
      <c r="G1110" s="3">
        <v>4.99</v>
      </c>
      <c r="H1110" t="s">
        <v>216</v>
      </c>
      <c r="I1110" t="s">
        <v>12</v>
      </c>
      <c r="J1110" t="s">
        <v>217</v>
      </c>
      <c r="K1110" t="s">
        <v>209</v>
      </c>
      <c r="L1110" t="s">
        <v>1826</v>
      </c>
    </row>
    <row r="1111" spans="1:12">
      <c r="A1111" t="s">
        <v>1827</v>
      </c>
      <c r="B1111" s="5">
        <v>46097</v>
      </c>
      <c r="C1111" t="s">
        <v>174</v>
      </c>
      <c r="D1111">
        <v>4</v>
      </c>
      <c r="E1111" s="3">
        <v>72.45</v>
      </c>
      <c r="F1111" s="4">
        <v>0</v>
      </c>
      <c r="G1111" s="3">
        <v>0</v>
      </c>
      <c r="H1111" t="s">
        <v>216</v>
      </c>
      <c r="I1111" t="s">
        <v>37</v>
      </c>
      <c r="J1111" t="s">
        <v>217</v>
      </c>
      <c r="K1111" t="s">
        <v>209</v>
      </c>
      <c r="L1111" t="s">
        <v>561</v>
      </c>
    </row>
    <row r="1112" spans="1:12">
      <c r="A1112" t="s">
        <v>1828</v>
      </c>
      <c r="B1112" s="5">
        <v>46097</v>
      </c>
      <c r="C1112" t="s">
        <v>172</v>
      </c>
      <c r="D1112">
        <v>3</v>
      </c>
      <c r="E1112" s="3">
        <v>80.63</v>
      </c>
      <c r="F1112" s="4">
        <v>0.05</v>
      </c>
      <c r="G1112" s="3">
        <v>9.99</v>
      </c>
      <c r="H1112" t="s">
        <v>212</v>
      </c>
      <c r="I1112" t="s">
        <v>12</v>
      </c>
      <c r="J1112" t="s">
        <v>217</v>
      </c>
      <c r="K1112" t="s">
        <v>209</v>
      </c>
      <c r="L1112" t="s">
        <v>1489</v>
      </c>
    </row>
    <row r="1113" spans="1:12">
      <c r="A1113" t="s">
        <v>1829</v>
      </c>
      <c r="B1113" s="5">
        <v>46097</v>
      </c>
      <c r="C1113" t="s">
        <v>124</v>
      </c>
      <c r="D1113">
        <v>1</v>
      </c>
      <c r="E1113" s="3">
        <v>79.47</v>
      </c>
      <c r="F1113" s="4">
        <v>0.15</v>
      </c>
      <c r="G1113" s="3">
        <v>0</v>
      </c>
      <c r="H1113" t="s">
        <v>216</v>
      </c>
      <c r="I1113" t="s">
        <v>224</v>
      </c>
      <c r="J1113" t="s">
        <v>213</v>
      </c>
      <c r="K1113" t="s">
        <v>304</v>
      </c>
      <c r="L1113" t="s">
        <v>1515</v>
      </c>
    </row>
    <row r="1114" spans="1:12">
      <c r="A1114" t="s">
        <v>1830</v>
      </c>
      <c r="B1114" s="5">
        <v>46097</v>
      </c>
      <c r="C1114" t="s">
        <v>118</v>
      </c>
      <c r="D1114">
        <v>2</v>
      </c>
      <c r="E1114" s="3">
        <v>41.81</v>
      </c>
      <c r="F1114" s="4">
        <v>0</v>
      </c>
      <c r="G1114" s="3">
        <v>0</v>
      </c>
      <c r="H1114" t="s">
        <v>207</v>
      </c>
      <c r="I1114" t="s">
        <v>224</v>
      </c>
      <c r="J1114" t="s">
        <v>217</v>
      </c>
      <c r="K1114" t="s">
        <v>209</v>
      </c>
      <c r="L1114" t="s">
        <v>465</v>
      </c>
    </row>
    <row r="1115" spans="1:12">
      <c r="A1115" t="s">
        <v>1831</v>
      </c>
      <c r="B1115" s="5">
        <v>46097</v>
      </c>
      <c r="C1115" t="s">
        <v>142</v>
      </c>
      <c r="D1115">
        <v>5</v>
      </c>
      <c r="E1115" s="3">
        <v>100.1</v>
      </c>
      <c r="F1115" s="4">
        <v>0.1</v>
      </c>
      <c r="G1115" s="3">
        <v>6.99</v>
      </c>
      <c r="H1115" t="s">
        <v>216</v>
      </c>
      <c r="I1115" t="s">
        <v>54</v>
      </c>
      <c r="J1115" t="s">
        <v>208</v>
      </c>
      <c r="K1115" t="s">
        <v>209</v>
      </c>
      <c r="L1115" t="s">
        <v>263</v>
      </c>
    </row>
    <row r="1116" spans="1:12">
      <c r="A1116" t="s">
        <v>1832</v>
      </c>
      <c r="B1116" s="5">
        <v>46097</v>
      </c>
      <c r="C1116" t="s">
        <v>140</v>
      </c>
      <c r="D1116">
        <v>2</v>
      </c>
      <c r="E1116" s="3">
        <v>25.18</v>
      </c>
      <c r="F1116" s="4">
        <v>0.15</v>
      </c>
      <c r="G1116" s="3">
        <v>0</v>
      </c>
      <c r="H1116" t="s">
        <v>212</v>
      </c>
      <c r="I1116" t="s">
        <v>18</v>
      </c>
      <c r="J1116" t="s">
        <v>217</v>
      </c>
      <c r="K1116" t="s">
        <v>209</v>
      </c>
      <c r="L1116" t="s">
        <v>593</v>
      </c>
    </row>
    <row r="1117" spans="1:12">
      <c r="A1117" t="s">
        <v>1833</v>
      </c>
      <c r="B1117" s="5">
        <v>46098</v>
      </c>
      <c r="C1117" t="s">
        <v>174</v>
      </c>
      <c r="D1117">
        <v>3</v>
      </c>
      <c r="E1117" s="3">
        <v>72.45</v>
      </c>
      <c r="F1117" s="4">
        <v>0.2</v>
      </c>
      <c r="G1117" s="3">
        <v>9.99</v>
      </c>
      <c r="H1117" t="s">
        <v>216</v>
      </c>
      <c r="I1117" t="s">
        <v>12</v>
      </c>
      <c r="J1117" t="s">
        <v>208</v>
      </c>
      <c r="K1117" t="s">
        <v>209</v>
      </c>
      <c r="L1117" t="s">
        <v>569</v>
      </c>
    </row>
    <row r="1118" spans="1:12">
      <c r="A1118" t="s">
        <v>1834</v>
      </c>
      <c r="B1118" s="5">
        <v>46098</v>
      </c>
      <c r="C1118" t="s">
        <v>96</v>
      </c>
      <c r="D1118">
        <v>3</v>
      </c>
      <c r="E1118" s="3">
        <v>26.72</v>
      </c>
      <c r="F1118" s="4">
        <v>0</v>
      </c>
      <c r="G1118" s="3">
        <v>0</v>
      </c>
      <c r="H1118" t="s">
        <v>212</v>
      </c>
      <c r="I1118" t="s">
        <v>224</v>
      </c>
      <c r="J1118" t="s">
        <v>217</v>
      </c>
      <c r="K1118" t="s">
        <v>209</v>
      </c>
      <c r="L1118" t="s">
        <v>1392</v>
      </c>
    </row>
    <row r="1119" spans="1:12">
      <c r="A1119" t="s">
        <v>1835</v>
      </c>
      <c r="B1119" s="5">
        <v>46098</v>
      </c>
      <c r="C1119" t="s">
        <v>138</v>
      </c>
      <c r="D1119">
        <v>2</v>
      </c>
      <c r="E1119" s="3">
        <v>56</v>
      </c>
      <c r="F1119" s="4">
        <v>0</v>
      </c>
      <c r="G1119" s="3">
        <v>0</v>
      </c>
      <c r="H1119" t="s">
        <v>212</v>
      </c>
      <c r="I1119" t="s">
        <v>37</v>
      </c>
      <c r="J1119" t="s">
        <v>213</v>
      </c>
      <c r="K1119" t="s">
        <v>209</v>
      </c>
      <c r="L1119" t="s">
        <v>1248</v>
      </c>
    </row>
    <row r="1120" spans="1:12">
      <c r="A1120" t="s">
        <v>1836</v>
      </c>
      <c r="B1120" s="5">
        <v>46098</v>
      </c>
      <c r="C1120" t="s">
        <v>172</v>
      </c>
      <c r="D1120">
        <v>2</v>
      </c>
      <c r="E1120" s="3">
        <v>80.63</v>
      </c>
      <c r="F1120" s="4">
        <v>0</v>
      </c>
      <c r="G1120" s="3">
        <v>9.99</v>
      </c>
      <c r="H1120" t="s">
        <v>212</v>
      </c>
      <c r="I1120" t="s">
        <v>224</v>
      </c>
      <c r="J1120" t="s">
        <v>217</v>
      </c>
      <c r="K1120" t="s">
        <v>209</v>
      </c>
      <c r="L1120" t="s">
        <v>782</v>
      </c>
    </row>
    <row r="1121" spans="1:12">
      <c r="A1121" t="s">
        <v>1837</v>
      </c>
      <c r="B1121" s="5">
        <v>46098</v>
      </c>
      <c r="C1121" t="s">
        <v>73</v>
      </c>
      <c r="D1121">
        <v>2</v>
      </c>
      <c r="E1121" s="3">
        <v>23.84</v>
      </c>
      <c r="F1121" s="4">
        <v>0</v>
      </c>
      <c r="G1121" s="3">
        <v>4.99</v>
      </c>
      <c r="H1121" t="s">
        <v>207</v>
      </c>
      <c r="I1121" t="s">
        <v>224</v>
      </c>
      <c r="J1121" t="s">
        <v>217</v>
      </c>
      <c r="K1121" t="s">
        <v>209</v>
      </c>
      <c r="L1121" t="s">
        <v>1350</v>
      </c>
    </row>
    <row r="1122" spans="1:12">
      <c r="A1122" t="s">
        <v>1838</v>
      </c>
      <c r="B1122" s="5">
        <v>46098</v>
      </c>
      <c r="C1122" t="s">
        <v>160</v>
      </c>
      <c r="D1122">
        <v>1</v>
      </c>
      <c r="E1122" s="3">
        <v>36.47</v>
      </c>
      <c r="F1122" s="4">
        <v>0</v>
      </c>
      <c r="G1122" s="3">
        <v>9.99</v>
      </c>
      <c r="H1122" t="s">
        <v>216</v>
      </c>
      <c r="I1122" t="s">
        <v>12</v>
      </c>
      <c r="J1122" t="s">
        <v>208</v>
      </c>
      <c r="K1122" t="s">
        <v>209</v>
      </c>
      <c r="L1122" t="s">
        <v>519</v>
      </c>
    </row>
    <row r="1123" spans="1:12">
      <c r="A1123" t="s">
        <v>1839</v>
      </c>
      <c r="B1123" s="5">
        <v>46098</v>
      </c>
      <c r="C1123" t="s">
        <v>106</v>
      </c>
      <c r="D1123">
        <v>1</v>
      </c>
      <c r="E1123" s="3">
        <v>85.27</v>
      </c>
      <c r="F1123" s="4">
        <v>0</v>
      </c>
      <c r="G1123" s="3">
        <v>0</v>
      </c>
      <c r="H1123" t="s">
        <v>207</v>
      </c>
      <c r="I1123" t="s">
        <v>224</v>
      </c>
      <c r="J1123" t="s">
        <v>213</v>
      </c>
      <c r="K1123" t="s">
        <v>209</v>
      </c>
      <c r="L1123" t="s">
        <v>261</v>
      </c>
    </row>
    <row r="1124" spans="1:12">
      <c r="A1124" t="s">
        <v>1840</v>
      </c>
      <c r="B1124" s="5">
        <v>46099</v>
      </c>
      <c r="C1124" t="s">
        <v>112</v>
      </c>
      <c r="D1124">
        <v>1</v>
      </c>
      <c r="E1124" s="3">
        <v>48.12</v>
      </c>
      <c r="F1124" s="4">
        <v>0</v>
      </c>
      <c r="G1124" s="3">
        <v>4.99</v>
      </c>
      <c r="H1124" t="s">
        <v>212</v>
      </c>
      <c r="I1124" t="s">
        <v>12</v>
      </c>
      <c r="J1124" t="s">
        <v>217</v>
      </c>
      <c r="K1124" t="s">
        <v>209</v>
      </c>
      <c r="L1124" t="s">
        <v>408</v>
      </c>
    </row>
    <row r="1125" spans="1:12">
      <c r="A1125" t="s">
        <v>1841</v>
      </c>
      <c r="B1125" s="5">
        <v>46099</v>
      </c>
      <c r="C1125" t="s">
        <v>116</v>
      </c>
      <c r="D1125">
        <v>1</v>
      </c>
      <c r="E1125" s="3">
        <v>30.89</v>
      </c>
      <c r="F1125" s="4">
        <v>0</v>
      </c>
      <c r="G1125" s="3">
        <v>0</v>
      </c>
      <c r="H1125" t="s">
        <v>216</v>
      </c>
      <c r="I1125" t="s">
        <v>54</v>
      </c>
      <c r="J1125" t="s">
        <v>213</v>
      </c>
      <c r="K1125" t="s">
        <v>209</v>
      </c>
      <c r="L1125" t="s">
        <v>1600</v>
      </c>
    </row>
    <row r="1126" spans="1:12">
      <c r="A1126" t="s">
        <v>1842</v>
      </c>
      <c r="B1126" s="5">
        <v>46099</v>
      </c>
      <c r="C1126" t="s">
        <v>170</v>
      </c>
      <c r="D1126">
        <v>1</v>
      </c>
      <c r="E1126" s="3">
        <v>33.19</v>
      </c>
      <c r="F1126" s="4">
        <v>0.15</v>
      </c>
      <c r="G1126" s="3">
        <v>0</v>
      </c>
      <c r="H1126" t="s">
        <v>212</v>
      </c>
      <c r="I1126" t="s">
        <v>224</v>
      </c>
      <c r="J1126" t="s">
        <v>213</v>
      </c>
      <c r="K1126" t="s">
        <v>281</v>
      </c>
      <c r="L1126" t="s">
        <v>1519</v>
      </c>
    </row>
    <row r="1127" spans="1:12">
      <c r="A1127" t="s">
        <v>1843</v>
      </c>
      <c r="B1127" s="5">
        <v>46099</v>
      </c>
      <c r="C1127" t="s">
        <v>172</v>
      </c>
      <c r="D1127">
        <v>1</v>
      </c>
      <c r="E1127" s="3">
        <v>80.63</v>
      </c>
      <c r="F1127" s="4">
        <v>0.15</v>
      </c>
      <c r="G1127" s="3">
        <v>4.99</v>
      </c>
      <c r="H1127" t="s">
        <v>207</v>
      </c>
      <c r="I1127" t="s">
        <v>54</v>
      </c>
      <c r="J1127" t="s">
        <v>217</v>
      </c>
      <c r="K1127" t="s">
        <v>209</v>
      </c>
      <c r="L1127" t="s">
        <v>1175</v>
      </c>
    </row>
    <row r="1128" spans="1:12">
      <c r="A1128" t="s">
        <v>1844</v>
      </c>
      <c r="B1128" s="5">
        <v>46099</v>
      </c>
      <c r="C1128" t="s">
        <v>116</v>
      </c>
      <c r="D1128">
        <v>2</v>
      </c>
      <c r="E1128" s="3">
        <v>30.89</v>
      </c>
      <c r="F1128" s="4">
        <v>0</v>
      </c>
      <c r="G1128" s="3">
        <v>0</v>
      </c>
      <c r="H1128" t="s">
        <v>207</v>
      </c>
      <c r="I1128" t="s">
        <v>12</v>
      </c>
      <c r="J1128" t="s">
        <v>213</v>
      </c>
      <c r="K1128" t="s">
        <v>304</v>
      </c>
      <c r="L1128" t="s">
        <v>350</v>
      </c>
    </row>
    <row r="1129" spans="1:12">
      <c r="A1129" t="s">
        <v>1845</v>
      </c>
      <c r="B1129" s="5">
        <v>46099</v>
      </c>
      <c r="C1129" t="s">
        <v>79</v>
      </c>
      <c r="D1129">
        <v>4</v>
      </c>
      <c r="E1129" s="3">
        <v>12.76</v>
      </c>
      <c r="F1129" s="4">
        <v>0</v>
      </c>
      <c r="G1129" s="3">
        <v>0</v>
      </c>
      <c r="H1129" t="s">
        <v>212</v>
      </c>
      <c r="I1129" t="s">
        <v>37</v>
      </c>
      <c r="J1129" t="s">
        <v>213</v>
      </c>
      <c r="K1129" t="s">
        <v>209</v>
      </c>
      <c r="L1129" t="s">
        <v>363</v>
      </c>
    </row>
    <row r="1130" spans="1:12">
      <c r="A1130" t="s">
        <v>1846</v>
      </c>
      <c r="B1130" s="5">
        <v>46099</v>
      </c>
      <c r="C1130" t="s">
        <v>162</v>
      </c>
      <c r="D1130">
        <v>1</v>
      </c>
      <c r="E1130" s="3">
        <v>12.2</v>
      </c>
      <c r="F1130" s="4">
        <v>0</v>
      </c>
      <c r="G1130" s="3">
        <v>0</v>
      </c>
      <c r="H1130" t="s">
        <v>207</v>
      </c>
      <c r="I1130" t="s">
        <v>54</v>
      </c>
      <c r="J1130" t="s">
        <v>217</v>
      </c>
      <c r="K1130" t="s">
        <v>209</v>
      </c>
      <c r="L1130" t="s">
        <v>1431</v>
      </c>
    </row>
    <row r="1131" spans="1:12">
      <c r="A1131" t="s">
        <v>1847</v>
      </c>
      <c r="B1131" s="5">
        <v>46099</v>
      </c>
      <c r="C1131" t="s">
        <v>180</v>
      </c>
      <c r="D1131">
        <v>1</v>
      </c>
      <c r="E1131" s="3">
        <v>60.42</v>
      </c>
      <c r="F1131" s="4">
        <v>0.2</v>
      </c>
      <c r="G1131" s="3">
        <v>6.99</v>
      </c>
      <c r="H1131" t="s">
        <v>207</v>
      </c>
      <c r="I1131" t="s">
        <v>12</v>
      </c>
      <c r="J1131" t="s">
        <v>217</v>
      </c>
      <c r="K1131" t="s">
        <v>209</v>
      </c>
      <c r="L1131" t="s">
        <v>970</v>
      </c>
    </row>
    <row r="1132" spans="1:12">
      <c r="A1132" t="s">
        <v>1848</v>
      </c>
      <c r="B1132" s="5">
        <v>46099</v>
      </c>
      <c r="C1132" t="s">
        <v>182</v>
      </c>
      <c r="D1132">
        <v>1</v>
      </c>
      <c r="E1132" s="3">
        <v>11.57</v>
      </c>
      <c r="F1132" s="4">
        <v>0.05</v>
      </c>
      <c r="G1132" s="3">
        <v>0</v>
      </c>
      <c r="H1132" t="s">
        <v>212</v>
      </c>
      <c r="I1132" t="s">
        <v>54</v>
      </c>
      <c r="J1132" t="s">
        <v>217</v>
      </c>
      <c r="K1132" t="s">
        <v>209</v>
      </c>
      <c r="L1132" t="s">
        <v>1849</v>
      </c>
    </row>
    <row r="1133" spans="1:12">
      <c r="A1133" t="s">
        <v>1850</v>
      </c>
      <c r="B1133" s="5">
        <v>46100</v>
      </c>
      <c r="C1133" t="s">
        <v>124</v>
      </c>
      <c r="D1133">
        <v>8</v>
      </c>
      <c r="E1133" s="3">
        <v>79.47</v>
      </c>
      <c r="F1133" s="4">
        <v>0</v>
      </c>
      <c r="G1133" s="3">
        <v>0</v>
      </c>
      <c r="H1133" t="s">
        <v>212</v>
      </c>
      <c r="I1133" t="s">
        <v>37</v>
      </c>
      <c r="J1133" t="s">
        <v>217</v>
      </c>
      <c r="K1133" t="s">
        <v>209</v>
      </c>
      <c r="L1133" t="s">
        <v>251</v>
      </c>
    </row>
    <row r="1134" spans="1:12">
      <c r="A1134" t="s">
        <v>1851</v>
      </c>
      <c r="B1134" s="5">
        <v>46100</v>
      </c>
      <c r="C1134" t="s">
        <v>108</v>
      </c>
      <c r="D1134">
        <v>2</v>
      </c>
      <c r="E1134" s="3">
        <v>23.94</v>
      </c>
      <c r="F1134" s="4">
        <v>0</v>
      </c>
      <c r="G1134" s="3">
        <v>4.99</v>
      </c>
      <c r="H1134" t="s">
        <v>207</v>
      </c>
      <c r="I1134" t="s">
        <v>224</v>
      </c>
      <c r="J1134" t="s">
        <v>217</v>
      </c>
      <c r="K1134" t="s">
        <v>209</v>
      </c>
      <c r="L1134" t="s">
        <v>710</v>
      </c>
    </row>
    <row r="1135" spans="1:12">
      <c r="A1135" t="s">
        <v>1852</v>
      </c>
      <c r="B1135" s="5">
        <v>46100</v>
      </c>
      <c r="C1135" t="s">
        <v>79</v>
      </c>
      <c r="D1135">
        <v>1</v>
      </c>
      <c r="E1135" s="3">
        <v>12.76</v>
      </c>
      <c r="F1135" s="4">
        <v>0</v>
      </c>
      <c r="G1135" s="3">
        <v>0</v>
      </c>
      <c r="H1135" t="s">
        <v>216</v>
      </c>
      <c r="I1135" t="s">
        <v>224</v>
      </c>
      <c r="J1135" t="s">
        <v>208</v>
      </c>
      <c r="K1135" t="s">
        <v>209</v>
      </c>
      <c r="L1135" t="s">
        <v>418</v>
      </c>
    </row>
    <row r="1136" spans="1:12">
      <c r="A1136" t="s">
        <v>1853</v>
      </c>
      <c r="B1136" s="5">
        <v>46100</v>
      </c>
      <c r="C1136" t="s">
        <v>114</v>
      </c>
      <c r="D1136">
        <v>2</v>
      </c>
      <c r="E1136" s="3">
        <v>87.66</v>
      </c>
      <c r="F1136" s="4">
        <v>0.05</v>
      </c>
      <c r="G1136" s="3">
        <v>6.99</v>
      </c>
      <c r="H1136" t="s">
        <v>207</v>
      </c>
      <c r="I1136" t="s">
        <v>18</v>
      </c>
      <c r="J1136" t="s">
        <v>208</v>
      </c>
      <c r="K1136" t="s">
        <v>209</v>
      </c>
      <c r="L1136" t="s">
        <v>428</v>
      </c>
    </row>
    <row r="1137" spans="1:12">
      <c r="A1137" t="s">
        <v>1854</v>
      </c>
      <c r="B1137" s="5">
        <v>46100</v>
      </c>
      <c r="C1137" t="s">
        <v>126</v>
      </c>
      <c r="D1137">
        <v>5</v>
      </c>
      <c r="E1137" s="3">
        <v>44.98</v>
      </c>
      <c r="F1137" s="4">
        <v>0.05</v>
      </c>
      <c r="G1137" s="3">
        <v>4.99</v>
      </c>
      <c r="H1137" t="s">
        <v>216</v>
      </c>
      <c r="I1137" t="s">
        <v>18</v>
      </c>
      <c r="J1137" t="s">
        <v>208</v>
      </c>
      <c r="K1137" t="s">
        <v>209</v>
      </c>
      <c r="L1137" t="s">
        <v>565</v>
      </c>
    </row>
    <row r="1138" spans="1:12">
      <c r="A1138" t="s">
        <v>1855</v>
      </c>
      <c r="B1138" s="5">
        <v>46100</v>
      </c>
      <c r="C1138" t="s">
        <v>170</v>
      </c>
      <c r="D1138">
        <v>4</v>
      </c>
      <c r="E1138" s="3">
        <v>33.19</v>
      </c>
      <c r="F1138" s="4">
        <v>0</v>
      </c>
      <c r="G1138" s="3">
        <v>9.99</v>
      </c>
      <c r="H1138" t="s">
        <v>212</v>
      </c>
      <c r="I1138" t="s">
        <v>224</v>
      </c>
      <c r="J1138" t="s">
        <v>217</v>
      </c>
      <c r="K1138" t="s">
        <v>209</v>
      </c>
      <c r="L1138" t="s">
        <v>1856</v>
      </c>
    </row>
    <row r="1139" spans="1:12">
      <c r="A1139" t="s">
        <v>1857</v>
      </c>
      <c r="B1139" s="5">
        <v>46100</v>
      </c>
      <c r="C1139" t="s">
        <v>116</v>
      </c>
      <c r="D1139">
        <v>2</v>
      </c>
      <c r="E1139" s="3">
        <v>30.89</v>
      </c>
      <c r="F1139" s="4">
        <v>0.1</v>
      </c>
      <c r="G1139" s="3">
        <v>0</v>
      </c>
      <c r="H1139" t="s">
        <v>212</v>
      </c>
      <c r="I1139" t="s">
        <v>18</v>
      </c>
      <c r="J1139" t="s">
        <v>208</v>
      </c>
      <c r="K1139" t="s">
        <v>209</v>
      </c>
      <c r="L1139" t="s">
        <v>630</v>
      </c>
    </row>
    <row r="1140" spans="1:12">
      <c r="A1140" t="s">
        <v>1858</v>
      </c>
      <c r="B1140" s="5">
        <v>46101</v>
      </c>
      <c r="C1140" t="s">
        <v>66</v>
      </c>
      <c r="D1140">
        <v>1</v>
      </c>
      <c r="E1140" s="3">
        <v>31.13</v>
      </c>
      <c r="F1140" s="4">
        <v>0</v>
      </c>
      <c r="G1140" s="3">
        <v>6.99</v>
      </c>
      <c r="H1140" t="s">
        <v>216</v>
      </c>
      <c r="I1140" t="s">
        <v>12</v>
      </c>
      <c r="J1140" t="s">
        <v>208</v>
      </c>
      <c r="K1140" t="s">
        <v>281</v>
      </c>
      <c r="L1140" t="s">
        <v>870</v>
      </c>
    </row>
    <row r="1141" spans="1:12">
      <c r="A1141" t="s">
        <v>1859</v>
      </c>
      <c r="B1141" s="5">
        <v>46101</v>
      </c>
      <c r="C1141" t="s">
        <v>166</v>
      </c>
      <c r="D1141">
        <v>2</v>
      </c>
      <c r="E1141" s="3">
        <v>39.19</v>
      </c>
      <c r="F1141" s="4">
        <v>0</v>
      </c>
      <c r="G1141" s="3">
        <v>9.99</v>
      </c>
      <c r="H1141" t="s">
        <v>212</v>
      </c>
      <c r="I1141" t="s">
        <v>12</v>
      </c>
      <c r="J1141" t="s">
        <v>217</v>
      </c>
      <c r="K1141" t="s">
        <v>209</v>
      </c>
      <c r="L1141" t="s">
        <v>784</v>
      </c>
    </row>
    <row r="1142" spans="1:12">
      <c r="A1142" t="s">
        <v>1860</v>
      </c>
      <c r="B1142" s="5">
        <v>46101</v>
      </c>
      <c r="C1142" t="s">
        <v>146</v>
      </c>
      <c r="D1142">
        <v>1</v>
      </c>
      <c r="E1142" s="3">
        <v>30.05</v>
      </c>
      <c r="F1142" s="4">
        <v>0</v>
      </c>
      <c r="G1142" s="3">
        <v>0</v>
      </c>
      <c r="H1142" t="s">
        <v>207</v>
      </c>
      <c r="I1142" t="s">
        <v>54</v>
      </c>
      <c r="J1142" t="s">
        <v>213</v>
      </c>
      <c r="K1142" t="s">
        <v>304</v>
      </c>
      <c r="L1142" t="s">
        <v>1371</v>
      </c>
    </row>
    <row r="1143" spans="1:12">
      <c r="A1143" t="s">
        <v>1861</v>
      </c>
      <c r="B1143" s="5">
        <v>46101</v>
      </c>
      <c r="C1143" t="s">
        <v>81</v>
      </c>
      <c r="D1143">
        <v>1</v>
      </c>
      <c r="E1143" s="3">
        <v>30.29</v>
      </c>
      <c r="F1143" s="4">
        <v>0.1</v>
      </c>
      <c r="G1143" s="3">
        <v>4.99</v>
      </c>
      <c r="H1143" t="s">
        <v>212</v>
      </c>
      <c r="I1143" t="s">
        <v>224</v>
      </c>
      <c r="J1143" t="s">
        <v>213</v>
      </c>
      <c r="K1143" t="s">
        <v>209</v>
      </c>
      <c r="L1143" t="s">
        <v>1862</v>
      </c>
    </row>
    <row r="1144" spans="1:12">
      <c r="A1144" t="s">
        <v>1863</v>
      </c>
      <c r="B1144" s="5">
        <v>46102</v>
      </c>
      <c r="C1144" t="s">
        <v>180</v>
      </c>
      <c r="D1144">
        <v>1</v>
      </c>
      <c r="E1144" s="3">
        <v>60.42</v>
      </c>
      <c r="F1144" s="4">
        <v>0.1</v>
      </c>
      <c r="G1144" s="3">
        <v>0</v>
      </c>
      <c r="H1144" t="s">
        <v>216</v>
      </c>
      <c r="I1144" t="s">
        <v>12</v>
      </c>
      <c r="J1144" t="s">
        <v>213</v>
      </c>
      <c r="K1144" t="s">
        <v>209</v>
      </c>
      <c r="L1144" t="s">
        <v>838</v>
      </c>
    </row>
    <row r="1145" spans="1:12">
      <c r="A1145" t="s">
        <v>1864</v>
      </c>
      <c r="B1145" s="5">
        <v>46102</v>
      </c>
      <c r="C1145" t="s">
        <v>100</v>
      </c>
      <c r="D1145">
        <v>4</v>
      </c>
      <c r="E1145" s="3">
        <v>47.38</v>
      </c>
      <c r="F1145" s="4">
        <v>0.15</v>
      </c>
      <c r="G1145" s="3">
        <v>9.99</v>
      </c>
      <c r="H1145" t="s">
        <v>207</v>
      </c>
      <c r="I1145" t="s">
        <v>54</v>
      </c>
      <c r="J1145" t="s">
        <v>217</v>
      </c>
      <c r="K1145" t="s">
        <v>209</v>
      </c>
      <c r="L1145" t="s">
        <v>1236</v>
      </c>
    </row>
    <row r="1146" spans="1:12">
      <c r="A1146" t="s">
        <v>1865</v>
      </c>
      <c r="B1146" s="5">
        <v>46102</v>
      </c>
      <c r="C1146" t="s">
        <v>66</v>
      </c>
      <c r="D1146">
        <v>4</v>
      </c>
      <c r="E1146" s="3">
        <v>31.13</v>
      </c>
      <c r="F1146" s="4">
        <v>0</v>
      </c>
      <c r="G1146" s="3">
        <v>0</v>
      </c>
      <c r="H1146" t="s">
        <v>207</v>
      </c>
      <c r="I1146" t="s">
        <v>54</v>
      </c>
      <c r="J1146" t="s">
        <v>217</v>
      </c>
      <c r="K1146" t="s">
        <v>209</v>
      </c>
      <c r="L1146" t="s">
        <v>445</v>
      </c>
    </row>
    <row r="1147" spans="1:12">
      <c r="A1147" t="s">
        <v>1866</v>
      </c>
      <c r="B1147" s="5">
        <v>46102</v>
      </c>
      <c r="C1147" t="s">
        <v>79</v>
      </c>
      <c r="D1147">
        <v>5</v>
      </c>
      <c r="E1147" s="3">
        <v>12.76</v>
      </c>
      <c r="F1147" s="4">
        <v>0.1</v>
      </c>
      <c r="G1147" s="3">
        <v>6.99</v>
      </c>
      <c r="H1147" t="s">
        <v>212</v>
      </c>
      <c r="I1147" t="s">
        <v>224</v>
      </c>
      <c r="J1147" t="s">
        <v>208</v>
      </c>
      <c r="K1147" t="s">
        <v>209</v>
      </c>
      <c r="L1147" t="s">
        <v>1541</v>
      </c>
    </row>
    <row r="1148" spans="1:12">
      <c r="A1148" t="s">
        <v>1867</v>
      </c>
      <c r="B1148" s="5">
        <v>46102</v>
      </c>
      <c r="C1148" t="s">
        <v>154</v>
      </c>
      <c r="D1148">
        <v>5</v>
      </c>
      <c r="E1148" s="3">
        <v>63.29</v>
      </c>
      <c r="F1148" s="4">
        <v>0</v>
      </c>
      <c r="G1148" s="3">
        <v>9.99</v>
      </c>
      <c r="H1148" t="s">
        <v>212</v>
      </c>
      <c r="I1148" t="s">
        <v>37</v>
      </c>
      <c r="J1148" t="s">
        <v>217</v>
      </c>
      <c r="K1148" t="s">
        <v>209</v>
      </c>
      <c r="L1148" t="s">
        <v>1868</v>
      </c>
    </row>
    <row r="1149" spans="1:12">
      <c r="A1149" t="s">
        <v>1869</v>
      </c>
      <c r="B1149" s="5">
        <v>46102</v>
      </c>
      <c r="C1149" t="s">
        <v>166</v>
      </c>
      <c r="D1149">
        <v>1</v>
      </c>
      <c r="E1149" s="3">
        <v>39.19</v>
      </c>
      <c r="F1149" s="4">
        <v>0</v>
      </c>
      <c r="G1149" s="3">
        <v>0</v>
      </c>
      <c r="H1149" t="s">
        <v>212</v>
      </c>
      <c r="I1149" t="s">
        <v>12</v>
      </c>
      <c r="J1149" t="s">
        <v>208</v>
      </c>
      <c r="K1149" t="s">
        <v>209</v>
      </c>
      <c r="L1149" t="s">
        <v>1303</v>
      </c>
    </row>
    <row r="1150" spans="1:12">
      <c r="A1150" t="s">
        <v>1870</v>
      </c>
      <c r="B1150" s="5">
        <v>46102</v>
      </c>
      <c r="C1150" t="s">
        <v>114</v>
      </c>
      <c r="D1150">
        <v>2</v>
      </c>
      <c r="E1150" s="3">
        <v>87.66</v>
      </c>
      <c r="F1150" s="4">
        <v>0</v>
      </c>
      <c r="G1150" s="3">
        <v>0</v>
      </c>
      <c r="H1150" t="s">
        <v>207</v>
      </c>
      <c r="I1150" t="s">
        <v>37</v>
      </c>
      <c r="J1150" t="s">
        <v>217</v>
      </c>
      <c r="K1150" t="s">
        <v>209</v>
      </c>
      <c r="L1150" t="s">
        <v>1085</v>
      </c>
    </row>
    <row r="1151" spans="1:12">
      <c r="A1151" t="s">
        <v>1871</v>
      </c>
      <c r="B1151" s="5">
        <v>46103</v>
      </c>
      <c r="C1151" t="s">
        <v>142</v>
      </c>
      <c r="D1151">
        <v>1</v>
      </c>
      <c r="E1151" s="3">
        <v>100.1</v>
      </c>
      <c r="F1151" s="4">
        <v>0.05</v>
      </c>
      <c r="G1151" s="3">
        <v>0</v>
      </c>
      <c r="H1151" t="s">
        <v>207</v>
      </c>
      <c r="I1151" t="s">
        <v>18</v>
      </c>
      <c r="J1151" t="s">
        <v>217</v>
      </c>
      <c r="K1151" t="s">
        <v>209</v>
      </c>
      <c r="L1151" t="s">
        <v>651</v>
      </c>
    </row>
    <row r="1152" spans="1:12">
      <c r="A1152" t="s">
        <v>1872</v>
      </c>
      <c r="B1152" s="5">
        <v>46103</v>
      </c>
      <c r="C1152" t="s">
        <v>85</v>
      </c>
      <c r="D1152">
        <v>4</v>
      </c>
      <c r="E1152" s="3">
        <v>20.7</v>
      </c>
      <c r="F1152" s="4">
        <v>0.15</v>
      </c>
      <c r="G1152" s="3">
        <v>4.99</v>
      </c>
      <c r="H1152" t="s">
        <v>212</v>
      </c>
      <c r="I1152" t="s">
        <v>18</v>
      </c>
      <c r="J1152" t="s">
        <v>213</v>
      </c>
      <c r="K1152" t="s">
        <v>209</v>
      </c>
      <c r="L1152" t="s">
        <v>517</v>
      </c>
    </row>
    <row r="1153" spans="1:12">
      <c r="A1153" t="s">
        <v>1873</v>
      </c>
      <c r="B1153" s="5">
        <v>46103</v>
      </c>
      <c r="C1153" t="s">
        <v>116</v>
      </c>
      <c r="D1153">
        <v>4</v>
      </c>
      <c r="E1153" s="3">
        <v>30.89</v>
      </c>
      <c r="F1153" s="4">
        <v>0</v>
      </c>
      <c r="G1153" s="3">
        <v>9.99</v>
      </c>
      <c r="H1153" t="s">
        <v>207</v>
      </c>
      <c r="I1153" t="s">
        <v>37</v>
      </c>
      <c r="J1153" t="s">
        <v>217</v>
      </c>
      <c r="K1153" t="s">
        <v>281</v>
      </c>
      <c r="L1153" t="s">
        <v>404</v>
      </c>
    </row>
    <row r="1154" spans="1:12">
      <c r="A1154" t="s">
        <v>1874</v>
      </c>
      <c r="B1154" s="5">
        <v>46103</v>
      </c>
      <c r="C1154" t="s">
        <v>142</v>
      </c>
      <c r="D1154">
        <v>1</v>
      </c>
      <c r="E1154" s="3">
        <v>100.1</v>
      </c>
      <c r="F1154" s="4">
        <v>0.05</v>
      </c>
      <c r="G1154" s="3">
        <v>0</v>
      </c>
      <c r="H1154" t="s">
        <v>212</v>
      </c>
      <c r="I1154" t="s">
        <v>12</v>
      </c>
      <c r="J1154" t="s">
        <v>208</v>
      </c>
      <c r="K1154" t="s">
        <v>209</v>
      </c>
      <c r="L1154" t="s">
        <v>1875</v>
      </c>
    </row>
    <row r="1155" spans="1:12">
      <c r="A1155" t="s">
        <v>1876</v>
      </c>
      <c r="B1155" s="5">
        <v>46103</v>
      </c>
      <c r="C1155" t="s">
        <v>98</v>
      </c>
      <c r="D1155">
        <v>4</v>
      </c>
      <c r="E1155" s="3">
        <v>17.66</v>
      </c>
      <c r="F1155" s="4">
        <v>0</v>
      </c>
      <c r="G1155" s="3">
        <v>6.99</v>
      </c>
      <c r="H1155" t="s">
        <v>216</v>
      </c>
      <c r="I1155" t="s">
        <v>18</v>
      </c>
      <c r="J1155" t="s">
        <v>213</v>
      </c>
      <c r="K1155" t="s">
        <v>304</v>
      </c>
      <c r="L1155" t="s">
        <v>1877</v>
      </c>
    </row>
    <row r="1156" spans="1:12">
      <c r="A1156" t="s">
        <v>1878</v>
      </c>
      <c r="B1156" s="5">
        <v>46103</v>
      </c>
      <c r="C1156" t="s">
        <v>142</v>
      </c>
      <c r="D1156">
        <v>4</v>
      </c>
      <c r="E1156" s="3">
        <v>100.1</v>
      </c>
      <c r="F1156" s="4">
        <v>0.1</v>
      </c>
      <c r="G1156" s="3">
        <v>4.99</v>
      </c>
      <c r="H1156" t="s">
        <v>212</v>
      </c>
      <c r="I1156" t="s">
        <v>37</v>
      </c>
      <c r="J1156" t="s">
        <v>213</v>
      </c>
      <c r="K1156" t="s">
        <v>209</v>
      </c>
      <c r="L1156" t="s">
        <v>220</v>
      </c>
    </row>
    <row r="1157" spans="1:12">
      <c r="A1157" t="s">
        <v>1879</v>
      </c>
      <c r="B1157" s="5">
        <v>46104</v>
      </c>
      <c r="C1157" t="s">
        <v>134</v>
      </c>
      <c r="D1157">
        <v>2</v>
      </c>
      <c r="E1157" s="3">
        <v>53.25</v>
      </c>
      <c r="F1157" s="4">
        <v>0</v>
      </c>
      <c r="G1157" s="3">
        <v>0</v>
      </c>
      <c r="H1157" t="s">
        <v>216</v>
      </c>
      <c r="I1157" t="s">
        <v>12</v>
      </c>
      <c r="J1157" t="s">
        <v>208</v>
      </c>
      <c r="K1157" t="s">
        <v>209</v>
      </c>
      <c r="L1157" t="s">
        <v>1880</v>
      </c>
    </row>
    <row r="1158" spans="1:12">
      <c r="A1158" t="s">
        <v>1881</v>
      </c>
      <c r="B1158" s="5">
        <v>46104</v>
      </c>
      <c r="C1158" t="s">
        <v>162</v>
      </c>
      <c r="D1158">
        <v>2</v>
      </c>
      <c r="E1158" s="3">
        <v>12.2</v>
      </c>
      <c r="F1158" s="4">
        <v>0</v>
      </c>
      <c r="G1158" s="3">
        <v>0</v>
      </c>
      <c r="H1158" t="s">
        <v>207</v>
      </c>
      <c r="I1158" t="s">
        <v>37</v>
      </c>
      <c r="J1158" t="s">
        <v>213</v>
      </c>
      <c r="K1158" t="s">
        <v>209</v>
      </c>
      <c r="L1158" t="s">
        <v>298</v>
      </c>
    </row>
    <row r="1159" spans="1:12">
      <c r="A1159" t="s">
        <v>1882</v>
      </c>
      <c r="B1159" s="5">
        <v>46104</v>
      </c>
      <c r="C1159" t="s">
        <v>108</v>
      </c>
      <c r="D1159">
        <v>1</v>
      </c>
      <c r="E1159" s="3">
        <v>23.94</v>
      </c>
      <c r="F1159" s="4">
        <v>0</v>
      </c>
      <c r="G1159" s="3">
        <v>6.99</v>
      </c>
      <c r="H1159" t="s">
        <v>216</v>
      </c>
      <c r="I1159" t="s">
        <v>54</v>
      </c>
      <c r="J1159" t="s">
        <v>213</v>
      </c>
      <c r="K1159" t="s">
        <v>209</v>
      </c>
      <c r="L1159" t="s">
        <v>1883</v>
      </c>
    </row>
    <row r="1160" spans="1:12">
      <c r="A1160" t="s">
        <v>1884</v>
      </c>
      <c r="B1160" s="5">
        <v>46104</v>
      </c>
      <c r="C1160" t="s">
        <v>81</v>
      </c>
      <c r="D1160">
        <v>5</v>
      </c>
      <c r="E1160" s="3">
        <v>30.29</v>
      </c>
      <c r="F1160" s="4">
        <v>0.15</v>
      </c>
      <c r="G1160" s="3">
        <v>6.99</v>
      </c>
      <c r="H1160" t="s">
        <v>207</v>
      </c>
      <c r="I1160" t="s">
        <v>54</v>
      </c>
      <c r="J1160" t="s">
        <v>213</v>
      </c>
      <c r="K1160" t="s">
        <v>209</v>
      </c>
      <c r="L1160" t="s">
        <v>615</v>
      </c>
    </row>
    <row r="1161" spans="1:12">
      <c r="A1161" t="s">
        <v>1885</v>
      </c>
      <c r="B1161" s="5">
        <v>46104</v>
      </c>
      <c r="C1161" t="s">
        <v>75</v>
      </c>
      <c r="D1161">
        <v>2</v>
      </c>
      <c r="E1161" s="3">
        <v>55.2</v>
      </c>
      <c r="F1161" s="4">
        <v>0</v>
      </c>
      <c r="G1161" s="3">
        <v>0</v>
      </c>
      <c r="H1161" t="s">
        <v>212</v>
      </c>
      <c r="I1161" t="s">
        <v>37</v>
      </c>
      <c r="J1161" t="s">
        <v>217</v>
      </c>
      <c r="K1161" t="s">
        <v>209</v>
      </c>
      <c r="L1161" t="s">
        <v>1886</v>
      </c>
    </row>
    <row r="1162" spans="1:12">
      <c r="A1162" t="s">
        <v>1887</v>
      </c>
      <c r="B1162" s="5">
        <v>46104</v>
      </c>
      <c r="C1162" t="s">
        <v>100</v>
      </c>
      <c r="D1162">
        <v>4</v>
      </c>
      <c r="E1162" s="3">
        <v>47.38</v>
      </c>
      <c r="F1162" s="4">
        <v>0</v>
      </c>
      <c r="G1162" s="3">
        <v>9.99</v>
      </c>
      <c r="H1162" t="s">
        <v>212</v>
      </c>
      <c r="I1162" t="s">
        <v>18</v>
      </c>
      <c r="J1162" t="s">
        <v>208</v>
      </c>
      <c r="K1162" t="s">
        <v>209</v>
      </c>
      <c r="L1162" t="s">
        <v>593</v>
      </c>
    </row>
    <row r="1163" spans="1:12">
      <c r="A1163" t="s">
        <v>1888</v>
      </c>
      <c r="B1163" s="5">
        <v>46104</v>
      </c>
      <c r="C1163" t="s">
        <v>73</v>
      </c>
      <c r="D1163">
        <v>3</v>
      </c>
      <c r="E1163" s="3">
        <v>23.84</v>
      </c>
      <c r="F1163" s="4">
        <v>0.05</v>
      </c>
      <c r="G1163" s="3">
        <v>4.99</v>
      </c>
      <c r="H1163" t="s">
        <v>212</v>
      </c>
      <c r="I1163" t="s">
        <v>18</v>
      </c>
      <c r="J1163" t="s">
        <v>217</v>
      </c>
      <c r="K1163" t="s">
        <v>209</v>
      </c>
      <c r="L1163" t="s">
        <v>543</v>
      </c>
    </row>
    <row r="1164" spans="1:12">
      <c r="A1164" t="s">
        <v>1889</v>
      </c>
      <c r="B1164" s="5">
        <v>46104</v>
      </c>
      <c r="C1164" t="s">
        <v>156</v>
      </c>
      <c r="D1164">
        <v>3</v>
      </c>
      <c r="E1164" s="3">
        <v>24.86</v>
      </c>
      <c r="F1164" s="4">
        <v>0</v>
      </c>
      <c r="G1164" s="3">
        <v>9.99</v>
      </c>
      <c r="H1164" t="s">
        <v>212</v>
      </c>
      <c r="I1164" t="s">
        <v>54</v>
      </c>
      <c r="J1164" t="s">
        <v>208</v>
      </c>
      <c r="K1164" t="s">
        <v>209</v>
      </c>
      <c r="L1164" t="s">
        <v>1074</v>
      </c>
    </row>
    <row r="1165" spans="1:12">
      <c r="A1165" t="s">
        <v>1890</v>
      </c>
      <c r="B1165" s="5">
        <v>46105</v>
      </c>
      <c r="C1165" t="s">
        <v>110</v>
      </c>
      <c r="D1165">
        <v>4</v>
      </c>
      <c r="E1165" s="3">
        <v>32.130000000000003</v>
      </c>
      <c r="F1165" s="4">
        <v>0.05</v>
      </c>
      <c r="G1165" s="3">
        <v>0</v>
      </c>
      <c r="H1165" t="s">
        <v>212</v>
      </c>
      <c r="I1165" t="s">
        <v>54</v>
      </c>
      <c r="J1165" t="s">
        <v>208</v>
      </c>
      <c r="K1165" t="s">
        <v>209</v>
      </c>
      <c r="L1165" t="s">
        <v>843</v>
      </c>
    </row>
    <row r="1166" spans="1:12">
      <c r="A1166" t="s">
        <v>1891</v>
      </c>
      <c r="B1166" s="5">
        <v>46105</v>
      </c>
      <c r="C1166" t="s">
        <v>69</v>
      </c>
      <c r="D1166">
        <v>3</v>
      </c>
      <c r="E1166" s="3">
        <v>73.180000000000007</v>
      </c>
      <c r="F1166" s="4">
        <v>0.05</v>
      </c>
      <c r="G1166" s="3">
        <v>9.99</v>
      </c>
      <c r="H1166" t="s">
        <v>216</v>
      </c>
      <c r="I1166" t="s">
        <v>54</v>
      </c>
      <c r="J1166" t="s">
        <v>208</v>
      </c>
      <c r="K1166" t="s">
        <v>209</v>
      </c>
      <c r="L1166" t="s">
        <v>595</v>
      </c>
    </row>
    <row r="1167" spans="1:12">
      <c r="A1167" t="s">
        <v>1892</v>
      </c>
      <c r="B1167" s="5">
        <v>46105</v>
      </c>
      <c r="C1167" t="s">
        <v>83</v>
      </c>
      <c r="D1167">
        <v>1</v>
      </c>
      <c r="E1167" s="3">
        <v>79.31</v>
      </c>
      <c r="F1167" s="4">
        <v>0.1</v>
      </c>
      <c r="G1167" s="3">
        <v>9.99</v>
      </c>
      <c r="H1167" t="s">
        <v>207</v>
      </c>
      <c r="I1167" t="s">
        <v>12</v>
      </c>
      <c r="J1167" t="s">
        <v>213</v>
      </c>
      <c r="K1167" t="s">
        <v>209</v>
      </c>
      <c r="L1167" t="s">
        <v>1600</v>
      </c>
    </row>
    <row r="1168" spans="1:12">
      <c r="A1168" t="s">
        <v>1893</v>
      </c>
      <c r="B1168" s="5">
        <v>46105</v>
      </c>
      <c r="C1168" t="s">
        <v>186</v>
      </c>
      <c r="D1168">
        <v>1</v>
      </c>
      <c r="E1168" s="3">
        <v>54.93</v>
      </c>
      <c r="F1168" s="4">
        <v>0</v>
      </c>
      <c r="G1168" s="3">
        <v>0</v>
      </c>
      <c r="H1168" t="s">
        <v>216</v>
      </c>
      <c r="I1168" t="s">
        <v>18</v>
      </c>
      <c r="J1168" t="s">
        <v>208</v>
      </c>
      <c r="K1168" t="s">
        <v>209</v>
      </c>
      <c r="L1168" t="s">
        <v>1512</v>
      </c>
    </row>
    <row r="1169" spans="1:12">
      <c r="A1169" t="s">
        <v>1894</v>
      </c>
      <c r="B1169" s="5">
        <v>46106</v>
      </c>
      <c r="C1169" t="s">
        <v>106</v>
      </c>
      <c r="D1169">
        <v>2</v>
      </c>
      <c r="E1169" s="3">
        <v>85.27</v>
      </c>
      <c r="F1169" s="4">
        <v>0.1</v>
      </c>
      <c r="G1169" s="3">
        <v>6.99</v>
      </c>
      <c r="H1169" t="s">
        <v>216</v>
      </c>
      <c r="I1169" t="s">
        <v>18</v>
      </c>
      <c r="J1169" t="s">
        <v>208</v>
      </c>
      <c r="K1169" t="s">
        <v>209</v>
      </c>
      <c r="L1169" t="s">
        <v>509</v>
      </c>
    </row>
    <row r="1170" spans="1:12">
      <c r="A1170" t="s">
        <v>1895</v>
      </c>
      <c r="B1170" s="5">
        <v>46106</v>
      </c>
      <c r="C1170" t="s">
        <v>120</v>
      </c>
      <c r="D1170">
        <v>1</v>
      </c>
      <c r="E1170" s="3">
        <v>33.65</v>
      </c>
      <c r="F1170" s="4">
        <v>0</v>
      </c>
      <c r="G1170" s="3">
        <v>0</v>
      </c>
      <c r="H1170" t="s">
        <v>212</v>
      </c>
      <c r="I1170" t="s">
        <v>54</v>
      </c>
      <c r="J1170" t="s">
        <v>213</v>
      </c>
      <c r="K1170" t="s">
        <v>209</v>
      </c>
      <c r="L1170" t="s">
        <v>342</v>
      </c>
    </row>
    <row r="1171" spans="1:12">
      <c r="A1171" t="s">
        <v>1896</v>
      </c>
      <c r="B1171" s="5">
        <v>46106</v>
      </c>
      <c r="C1171" t="s">
        <v>120</v>
      </c>
      <c r="D1171">
        <v>3</v>
      </c>
      <c r="E1171" s="3">
        <v>33.65</v>
      </c>
      <c r="F1171" s="4">
        <v>0</v>
      </c>
      <c r="G1171" s="3">
        <v>0</v>
      </c>
      <c r="H1171" t="s">
        <v>212</v>
      </c>
      <c r="I1171" t="s">
        <v>12</v>
      </c>
      <c r="J1171" t="s">
        <v>213</v>
      </c>
      <c r="K1171" t="s">
        <v>281</v>
      </c>
      <c r="L1171" t="s">
        <v>770</v>
      </c>
    </row>
    <row r="1172" spans="1:12">
      <c r="A1172" t="s">
        <v>1897</v>
      </c>
      <c r="B1172" s="5">
        <v>46106</v>
      </c>
      <c r="C1172" t="s">
        <v>132</v>
      </c>
      <c r="D1172">
        <v>1</v>
      </c>
      <c r="E1172" s="3">
        <v>72.08</v>
      </c>
      <c r="F1172" s="4">
        <v>0.05</v>
      </c>
      <c r="G1172" s="3">
        <v>4.99</v>
      </c>
      <c r="H1172" t="s">
        <v>216</v>
      </c>
      <c r="I1172" t="s">
        <v>18</v>
      </c>
      <c r="J1172" t="s">
        <v>213</v>
      </c>
      <c r="K1172" t="s">
        <v>209</v>
      </c>
      <c r="L1172" t="s">
        <v>1898</v>
      </c>
    </row>
    <row r="1173" spans="1:12">
      <c r="A1173" t="s">
        <v>1899</v>
      </c>
      <c r="B1173" s="5">
        <v>46107</v>
      </c>
      <c r="C1173" t="s">
        <v>87</v>
      </c>
      <c r="D1173">
        <v>1</v>
      </c>
      <c r="E1173" s="3">
        <v>49.34</v>
      </c>
      <c r="F1173" s="4">
        <v>0</v>
      </c>
      <c r="G1173" s="3">
        <v>0</v>
      </c>
      <c r="H1173" t="s">
        <v>207</v>
      </c>
      <c r="I1173" t="s">
        <v>18</v>
      </c>
      <c r="J1173" t="s">
        <v>213</v>
      </c>
      <c r="K1173" t="s">
        <v>209</v>
      </c>
      <c r="L1173" t="s">
        <v>626</v>
      </c>
    </row>
    <row r="1174" spans="1:12">
      <c r="A1174" t="s">
        <v>1900</v>
      </c>
      <c r="B1174" s="5">
        <v>46108</v>
      </c>
      <c r="C1174" t="s">
        <v>158</v>
      </c>
      <c r="D1174">
        <v>2</v>
      </c>
      <c r="E1174" s="3">
        <v>44.59</v>
      </c>
      <c r="F1174" s="4">
        <v>0.15</v>
      </c>
      <c r="G1174" s="3">
        <v>0</v>
      </c>
      <c r="H1174" t="s">
        <v>207</v>
      </c>
      <c r="I1174" t="s">
        <v>224</v>
      </c>
      <c r="J1174" t="s">
        <v>217</v>
      </c>
      <c r="K1174" t="s">
        <v>209</v>
      </c>
      <c r="L1174" t="s">
        <v>1041</v>
      </c>
    </row>
    <row r="1175" spans="1:12">
      <c r="A1175" t="s">
        <v>1901</v>
      </c>
      <c r="B1175" s="5">
        <v>46108</v>
      </c>
      <c r="C1175" t="s">
        <v>104</v>
      </c>
      <c r="D1175">
        <v>2</v>
      </c>
      <c r="E1175" s="3">
        <v>29.49</v>
      </c>
      <c r="F1175" s="4">
        <v>0</v>
      </c>
      <c r="G1175" s="3">
        <v>0</v>
      </c>
      <c r="H1175" t="s">
        <v>212</v>
      </c>
      <c r="I1175" t="s">
        <v>54</v>
      </c>
      <c r="J1175" t="s">
        <v>208</v>
      </c>
      <c r="K1175" t="s">
        <v>304</v>
      </c>
      <c r="L1175" t="s">
        <v>786</v>
      </c>
    </row>
    <row r="1176" spans="1:12">
      <c r="A1176" t="s">
        <v>1902</v>
      </c>
      <c r="B1176" s="5">
        <v>46108</v>
      </c>
      <c r="C1176" t="s">
        <v>144</v>
      </c>
      <c r="D1176">
        <v>1</v>
      </c>
      <c r="E1176" s="3">
        <v>12.74</v>
      </c>
      <c r="F1176" s="4">
        <v>0.2</v>
      </c>
      <c r="G1176" s="3">
        <v>9.99</v>
      </c>
      <c r="H1176" t="s">
        <v>216</v>
      </c>
      <c r="I1176" t="s">
        <v>54</v>
      </c>
      <c r="J1176" t="s">
        <v>208</v>
      </c>
      <c r="K1176" t="s">
        <v>209</v>
      </c>
      <c r="L1176" t="s">
        <v>445</v>
      </c>
    </row>
    <row r="1177" spans="1:12">
      <c r="A1177" t="s">
        <v>1903</v>
      </c>
      <c r="B1177" s="5">
        <v>46108</v>
      </c>
      <c r="C1177" t="s">
        <v>100</v>
      </c>
      <c r="D1177">
        <v>4</v>
      </c>
      <c r="E1177" s="3">
        <v>47.38</v>
      </c>
      <c r="F1177" s="4">
        <v>0.1</v>
      </c>
      <c r="G1177" s="3">
        <v>9.99</v>
      </c>
      <c r="H1177" t="s">
        <v>207</v>
      </c>
      <c r="I1177" t="s">
        <v>54</v>
      </c>
      <c r="J1177" t="s">
        <v>213</v>
      </c>
      <c r="K1177" t="s">
        <v>209</v>
      </c>
      <c r="L1177" t="s">
        <v>1457</v>
      </c>
    </row>
    <row r="1178" spans="1:12">
      <c r="A1178" t="s">
        <v>1904</v>
      </c>
      <c r="B1178" s="5">
        <v>46108</v>
      </c>
      <c r="C1178" t="s">
        <v>136</v>
      </c>
      <c r="D1178">
        <v>2</v>
      </c>
      <c r="E1178" s="3">
        <v>26.35</v>
      </c>
      <c r="F1178" s="4">
        <v>0.1</v>
      </c>
      <c r="G1178" s="3">
        <v>4.99</v>
      </c>
      <c r="H1178" t="s">
        <v>212</v>
      </c>
      <c r="I1178" t="s">
        <v>12</v>
      </c>
      <c r="J1178" t="s">
        <v>217</v>
      </c>
      <c r="K1178" t="s">
        <v>209</v>
      </c>
      <c r="L1178" t="s">
        <v>816</v>
      </c>
    </row>
    <row r="1179" spans="1:12">
      <c r="A1179" t="s">
        <v>1905</v>
      </c>
      <c r="B1179" s="5">
        <v>46108</v>
      </c>
      <c r="C1179" t="s">
        <v>148</v>
      </c>
      <c r="D1179">
        <v>2</v>
      </c>
      <c r="E1179" s="3">
        <v>76.3</v>
      </c>
      <c r="F1179" s="4">
        <v>0.05</v>
      </c>
      <c r="G1179" s="3">
        <v>0</v>
      </c>
      <c r="H1179" t="s">
        <v>216</v>
      </c>
      <c r="I1179" t="s">
        <v>54</v>
      </c>
      <c r="J1179" t="s">
        <v>208</v>
      </c>
      <c r="K1179" t="s">
        <v>209</v>
      </c>
      <c r="L1179" t="s">
        <v>645</v>
      </c>
    </row>
    <row r="1180" spans="1:12">
      <c r="A1180" t="s">
        <v>1906</v>
      </c>
      <c r="B1180" s="5">
        <v>46109</v>
      </c>
      <c r="C1180" t="s">
        <v>186</v>
      </c>
      <c r="D1180">
        <v>3</v>
      </c>
      <c r="E1180" s="3">
        <v>54.93</v>
      </c>
      <c r="F1180" s="4">
        <v>0.2</v>
      </c>
      <c r="G1180" s="3">
        <v>0</v>
      </c>
      <c r="H1180" t="s">
        <v>207</v>
      </c>
      <c r="I1180" t="s">
        <v>18</v>
      </c>
      <c r="J1180" t="s">
        <v>213</v>
      </c>
      <c r="K1180" t="s">
        <v>209</v>
      </c>
      <c r="L1180" t="s">
        <v>329</v>
      </c>
    </row>
    <row r="1181" spans="1:12">
      <c r="A1181" t="s">
        <v>1907</v>
      </c>
      <c r="B1181" s="5">
        <v>46109</v>
      </c>
      <c r="C1181" t="s">
        <v>112</v>
      </c>
      <c r="D1181">
        <v>2</v>
      </c>
      <c r="E1181" s="3">
        <v>48.12</v>
      </c>
      <c r="F1181" s="4">
        <v>0</v>
      </c>
      <c r="G1181" s="3">
        <v>0</v>
      </c>
      <c r="H1181" t="s">
        <v>212</v>
      </c>
      <c r="I1181" t="s">
        <v>12</v>
      </c>
      <c r="J1181" t="s">
        <v>217</v>
      </c>
      <c r="K1181" t="s">
        <v>209</v>
      </c>
      <c r="L1181" t="s">
        <v>479</v>
      </c>
    </row>
    <row r="1182" spans="1:12">
      <c r="A1182" t="s">
        <v>1908</v>
      </c>
      <c r="B1182" s="5">
        <v>46109</v>
      </c>
      <c r="C1182" t="s">
        <v>104</v>
      </c>
      <c r="D1182">
        <v>3</v>
      </c>
      <c r="E1182" s="3">
        <v>29.49</v>
      </c>
      <c r="F1182" s="4">
        <v>0</v>
      </c>
      <c r="G1182" s="3">
        <v>0</v>
      </c>
      <c r="H1182" t="s">
        <v>212</v>
      </c>
      <c r="I1182" t="s">
        <v>54</v>
      </c>
      <c r="J1182" t="s">
        <v>208</v>
      </c>
      <c r="K1182" t="s">
        <v>209</v>
      </c>
      <c r="L1182" t="s">
        <v>595</v>
      </c>
    </row>
    <row r="1183" spans="1:12">
      <c r="A1183" t="s">
        <v>1909</v>
      </c>
      <c r="B1183" s="5">
        <v>46109</v>
      </c>
      <c r="C1183" t="s">
        <v>168</v>
      </c>
      <c r="D1183">
        <v>8</v>
      </c>
      <c r="E1183" s="3">
        <v>50.46</v>
      </c>
      <c r="F1183" s="4">
        <v>0</v>
      </c>
      <c r="G1183" s="3">
        <v>4.99</v>
      </c>
      <c r="H1183" t="s">
        <v>212</v>
      </c>
      <c r="I1183" t="s">
        <v>12</v>
      </c>
      <c r="J1183" t="s">
        <v>208</v>
      </c>
      <c r="K1183" t="s">
        <v>209</v>
      </c>
      <c r="L1183" t="s">
        <v>392</v>
      </c>
    </row>
    <row r="1184" spans="1:12">
      <c r="A1184" t="s">
        <v>1910</v>
      </c>
      <c r="B1184" s="5">
        <v>46109</v>
      </c>
      <c r="C1184" t="s">
        <v>132</v>
      </c>
      <c r="D1184">
        <v>1</v>
      </c>
      <c r="E1184" s="3">
        <v>72.08</v>
      </c>
      <c r="F1184" s="4">
        <v>0</v>
      </c>
      <c r="G1184" s="3">
        <v>0</v>
      </c>
      <c r="H1184" t="s">
        <v>216</v>
      </c>
      <c r="I1184" t="s">
        <v>37</v>
      </c>
      <c r="J1184" t="s">
        <v>208</v>
      </c>
      <c r="K1184" t="s">
        <v>209</v>
      </c>
      <c r="L1184" t="s">
        <v>363</v>
      </c>
    </row>
    <row r="1185" spans="1:12">
      <c r="A1185" t="s">
        <v>1911</v>
      </c>
      <c r="B1185" s="5">
        <v>46109</v>
      </c>
      <c r="C1185" t="s">
        <v>168</v>
      </c>
      <c r="D1185">
        <v>3</v>
      </c>
      <c r="E1185" s="3">
        <v>50.46</v>
      </c>
      <c r="F1185" s="4">
        <v>0.15</v>
      </c>
      <c r="G1185" s="3">
        <v>0</v>
      </c>
      <c r="H1185" t="s">
        <v>207</v>
      </c>
      <c r="I1185" t="s">
        <v>54</v>
      </c>
      <c r="J1185" t="s">
        <v>217</v>
      </c>
      <c r="K1185" t="s">
        <v>209</v>
      </c>
      <c r="L1185" t="s">
        <v>1126</v>
      </c>
    </row>
    <row r="1186" spans="1:12">
      <c r="A1186" t="s">
        <v>1912</v>
      </c>
      <c r="B1186" s="5">
        <v>46109</v>
      </c>
      <c r="C1186" t="s">
        <v>142</v>
      </c>
      <c r="D1186">
        <v>1</v>
      </c>
      <c r="E1186" s="3">
        <v>100.1</v>
      </c>
      <c r="F1186" s="4">
        <v>0</v>
      </c>
      <c r="G1186" s="3">
        <v>0</v>
      </c>
      <c r="H1186" t="s">
        <v>212</v>
      </c>
      <c r="I1186" t="s">
        <v>54</v>
      </c>
      <c r="J1186" t="s">
        <v>217</v>
      </c>
      <c r="K1186" t="s">
        <v>209</v>
      </c>
      <c r="L1186" t="s">
        <v>210</v>
      </c>
    </row>
    <row r="1187" spans="1:12">
      <c r="A1187" t="s">
        <v>1913</v>
      </c>
      <c r="B1187" s="5">
        <v>46109</v>
      </c>
      <c r="C1187" t="s">
        <v>168</v>
      </c>
      <c r="D1187">
        <v>1</v>
      </c>
      <c r="E1187" s="3">
        <v>50.46</v>
      </c>
      <c r="F1187" s="4">
        <v>0.05</v>
      </c>
      <c r="G1187" s="3">
        <v>6.99</v>
      </c>
      <c r="H1187" t="s">
        <v>212</v>
      </c>
      <c r="I1187" t="s">
        <v>224</v>
      </c>
      <c r="J1187" t="s">
        <v>208</v>
      </c>
      <c r="K1187" t="s">
        <v>209</v>
      </c>
      <c r="L1187" t="s">
        <v>1914</v>
      </c>
    </row>
    <row r="1188" spans="1:12">
      <c r="A1188" t="s">
        <v>1915</v>
      </c>
      <c r="B1188" s="5">
        <v>46109</v>
      </c>
      <c r="C1188" t="s">
        <v>114</v>
      </c>
      <c r="D1188">
        <v>1</v>
      </c>
      <c r="E1188" s="3">
        <v>87.66</v>
      </c>
      <c r="F1188" s="4">
        <v>0</v>
      </c>
      <c r="G1188" s="3">
        <v>6.99</v>
      </c>
      <c r="H1188" t="s">
        <v>212</v>
      </c>
      <c r="I1188" t="s">
        <v>54</v>
      </c>
      <c r="J1188" t="s">
        <v>213</v>
      </c>
      <c r="K1188" t="s">
        <v>209</v>
      </c>
      <c r="L1188" t="s">
        <v>806</v>
      </c>
    </row>
    <row r="1189" spans="1:12">
      <c r="A1189" t="s">
        <v>1916</v>
      </c>
      <c r="B1189" s="5">
        <v>46110</v>
      </c>
      <c r="C1189" t="s">
        <v>87</v>
      </c>
      <c r="D1189">
        <v>2</v>
      </c>
      <c r="E1189" s="3">
        <v>49.34</v>
      </c>
      <c r="F1189" s="4">
        <v>0</v>
      </c>
      <c r="G1189" s="3">
        <v>0</v>
      </c>
      <c r="H1189" t="s">
        <v>212</v>
      </c>
      <c r="I1189" t="s">
        <v>224</v>
      </c>
      <c r="J1189" t="s">
        <v>217</v>
      </c>
      <c r="K1189" t="s">
        <v>209</v>
      </c>
      <c r="L1189" t="s">
        <v>1371</v>
      </c>
    </row>
    <row r="1190" spans="1:12">
      <c r="A1190" t="s">
        <v>1917</v>
      </c>
      <c r="B1190" s="5">
        <v>46110</v>
      </c>
      <c r="C1190" t="s">
        <v>100</v>
      </c>
      <c r="D1190">
        <v>1</v>
      </c>
      <c r="E1190" s="3">
        <v>47.38</v>
      </c>
      <c r="F1190" s="4">
        <v>0</v>
      </c>
      <c r="G1190" s="3">
        <v>0</v>
      </c>
      <c r="H1190" t="s">
        <v>212</v>
      </c>
      <c r="I1190" t="s">
        <v>54</v>
      </c>
      <c r="J1190" t="s">
        <v>208</v>
      </c>
      <c r="K1190" t="s">
        <v>209</v>
      </c>
      <c r="L1190" t="s">
        <v>356</v>
      </c>
    </row>
    <row r="1191" spans="1:12">
      <c r="A1191" t="s">
        <v>1918</v>
      </c>
      <c r="B1191" s="5">
        <v>46110</v>
      </c>
      <c r="C1191" t="s">
        <v>148</v>
      </c>
      <c r="D1191">
        <v>3</v>
      </c>
      <c r="E1191" s="3">
        <v>76.3</v>
      </c>
      <c r="F1191" s="4">
        <v>0</v>
      </c>
      <c r="G1191" s="3">
        <v>9.99</v>
      </c>
      <c r="H1191" t="s">
        <v>207</v>
      </c>
      <c r="I1191" t="s">
        <v>18</v>
      </c>
      <c r="J1191" t="s">
        <v>213</v>
      </c>
      <c r="K1191" t="s">
        <v>304</v>
      </c>
      <c r="L1191" t="s">
        <v>802</v>
      </c>
    </row>
    <row r="1192" spans="1:12">
      <c r="A1192" t="s">
        <v>1919</v>
      </c>
      <c r="B1192" s="5">
        <v>46111</v>
      </c>
      <c r="C1192" t="s">
        <v>138</v>
      </c>
      <c r="D1192">
        <v>4</v>
      </c>
      <c r="E1192" s="3">
        <v>56</v>
      </c>
      <c r="F1192" s="4">
        <v>0.05</v>
      </c>
      <c r="G1192" s="3">
        <v>6.99</v>
      </c>
      <c r="H1192" t="s">
        <v>212</v>
      </c>
      <c r="I1192" t="s">
        <v>54</v>
      </c>
      <c r="J1192" t="s">
        <v>217</v>
      </c>
      <c r="K1192" t="s">
        <v>209</v>
      </c>
      <c r="L1192" t="s">
        <v>710</v>
      </c>
    </row>
    <row r="1193" spans="1:12">
      <c r="A1193" t="s">
        <v>1920</v>
      </c>
      <c r="B1193" s="5">
        <v>46111</v>
      </c>
      <c r="C1193" t="s">
        <v>75</v>
      </c>
      <c r="D1193">
        <v>6</v>
      </c>
      <c r="E1193" s="3">
        <v>55.2</v>
      </c>
      <c r="F1193" s="4">
        <v>0</v>
      </c>
      <c r="G1193" s="3">
        <v>0</v>
      </c>
      <c r="H1193" t="s">
        <v>207</v>
      </c>
      <c r="I1193" t="s">
        <v>12</v>
      </c>
      <c r="J1193" t="s">
        <v>217</v>
      </c>
      <c r="K1193" t="s">
        <v>209</v>
      </c>
      <c r="L1193" t="s">
        <v>1137</v>
      </c>
    </row>
    <row r="1194" spans="1:12">
      <c r="A1194" t="s">
        <v>1921</v>
      </c>
      <c r="B1194" s="5">
        <v>46111</v>
      </c>
      <c r="C1194" t="s">
        <v>128</v>
      </c>
      <c r="D1194">
        <v>1</v>
      </c>
      <c r="E1194" s="3">
        <v>74.72</v>
      </c>
      <c r="F1194" s="4">
        <v>0</v>
      </c>
      <c r="G1194" s="3">
        <v>9.99</v>
      </c>
      <c r="H1194" t="s">
        <v>216</v>
      </c>
      <c r="I1194" t="s">
        <v>54</v>
      </c>
      <c r="J1194" t="s">
        <v>217</v>
      </c>
      <c r="K1194" t="s">
        <v>209</v>
      </c>
      <c r="L1194" t="s">
        <v>1877</v>
      </c>
    </row>
    <row r="1195" spans="1:12">
      <c r="A1195" t="s">
        <v>1922</v>
      </c>
      <c r="B1195" s="5">
        <v>46111</v>
      </c>
      <c r="C1195" t="s">
        <v>71</v>
      </c>
      <c r="D1195">
        <v>1</v>
      </c>
      <c r="E1195" s="3">
        <v>11.23</v>
      </c>
      <c r="F1195" s="4">
        <v>0</v>
      </c>
      <c r="G1195" s="3">
        <v>9.99</v>
      </c>
      <c r="H1195" t="s">
        <v>216</v>
      </c>
      <c r="I1195" t="s">
        <v>12</v>
      </c>
      <c r="J1195" t="s">
        <v>217</v>
      </c>
      <c r="K1195" t="s">
        <v>209</v>
      </c>
      <c r="L1195" t="s">
        <v>1923</v>
      </c>
    </row>
    <row r="1196" spans="1:12">
      <c r="A1196" t="s">
        <v>1924</v>
      </c>
      <c r="B1196" s="5">
        <v>46111</v>
      </c>
      <c r="C1196" t="s">
        <v>138</v>
      </c>
      <c r="D1196">
        <v>1</v>
      </c>
      <c r="E1196" s="3">
        <v>56</v>
      </c>
      <c r="F1196" s="4">
        <v>0</v>
      </c>
      <c r="G1196" s="3">
        <v>4.99</v>
      </c>
      <c r="H1196" t="s">
        <v>207</v>
      </c>
      <c r="I1196" t="s">
        <v>18</v>
      </c>
      <c r="J1196" t="s">
        <v>217</v>
      </c>
      <c r="K1196" t="s">
        <v>281</v>
      </c>
      <c r="L1196" t="s">
        <v>225</v>
      </c>
    </row>
    <row r="1197" spans="1:12">
      <c r="A1197" t="s">
        <v>1925</v>
      </c>
      <c r="B1197" s="5">
        <v>46111</v>
      </c>
      <c r="C1197" t="s">
        <v>116</v>
      </c>
      <c r="D1197">
        <v>8</v>
      </c>
      <c r="E1197" s="3">
        <v>30.89</v>
      </c>
      <c r="F1197" s="4">
        <v>0.05</v>
      </c>
      <c r="G1197" s="3">
        <v>0</v>
      </c>
      <c r="H1197" t="s">
        <v>212</v>
      </c>
      <c r="I1197" t="s">
        <v>224</v>
      </c>
      <c r="J1197" t="s">
        <v>217</v>
      </c>
      <c r="K1197" t="s">
        <v>209</v>
      </c>
      <c r="L1197" t="s">
        <v>635</v>
      </c>
    </row>
    <row r="1198" spans="1:12">
      <c r="A1198" t="s">
        <v>1926</v>
      </c>
      <c r="B1198" s="5">
        <v>46112</v>
      </c>
      <c r="C1198" t="s">
        <v>126</v>
      </c>
      <c r="D1198">
        <v>2</v>
      </c>
      <c r="E1198" s="3">
        <v>44.98</v>
      </c>
      <c r="F1198" s="4">
        <v>0.15</v>
      </c>
      <c r="G1198" s="3">
        <v>9.99</v>
      </c>
      <c r="H1198" t="s">
        <v>212</v>
      </c>
      <c r="I1198" t="s">
        <v>18</v>
      </c>
      <c r="J1198" t="s">
        <v>208</v>
      </c>
      <c r="K1198" t="s">
        <v>209</v>
      </c>
      <c r="L1198" t="s">
        <v>1283</v>
      </c>
    </row>
    <row r="1199" spans="1:12">
      <c r="A1199" t="s">
        <v>1927</v>
      </c>
      <c r="B1199" s="5">
        <v>46112</v>
      </c>
      <c r="C1199" t="s">
        <v>130</v>
      </c>
      <c r="D1199">
        <v>8</v>
      </c>
      <c r="E1199" s="3">
        <v>10.18</v>
      </c>
      <c r="F1199" s="4">
        <v>0.15</v>
      </c>
      <c r="G1199" s="3">
        <v>0</v>
      </c>
      <c r="H1199" t="s">
        <v>216</v>
      </c>
      <c r="I1199" t="s">
        <v>54</v>
      </c>
      <c r="J1199" t="s">
        <v>213</v>
      </c>
      <c r="K1199" t="s">
        <v>209</v>
      </c>
      <c r="L1199" t="s">
        <v>271</v>
      </c>
    </row>
    <row r="1200" spans="1:12">
      <c r="A1200" t="s">
        <v>1928</v>
      </c>
      <c r="B1200" s="5">
        <v>46112</v>
      </c>
      <c r="C1200" t="s">
        <v>174</v>
      </c>
      <c r="D1200">
        <v>8</v>
      </c>
      <c r="E1200" s="3">
        <v>72.45</v>
      </c>
      <c r="F1200" s="4">
        <v>0.1</v>
      </c>
      <c r="G1200" s="3">
        <v>0</v>
      </c>
      <c r="H1200" t="s">
        <v>207</v>
      </c>
      <c r="I1200" t="s">
        <v>12</v>
      </c>
      <c r="J1200" t="s">
        <v>213</v>
      </c>
      <c r="K1200" t="s">
        <v>209</v>
      </c>
      <c r="L1200" t="s">
        <v>1414</v>
      </c>
    </row>
    <row r="1201" spans="1:12">
      <c r="A1201" t="s">
        <v>1929</v>
      </c>
      <c r="B1201" s="5">
        <v>46112</v>
      </c>
      <c r="C1201" t="s">
        <v>106</v>
      </c>
      <c r="D1201">
        <v>2</v>
      </c>
      <c r="E1201" s="3">
        <v>85.27</v>
      </c>
      <c r="F1201" s="4">
        <v>0</v>
      </c>
      <c r="G1201" s="3">
        <v>6.99</v>
      </c>
      <c r="H1201" t="s">
        <v>212</v>
      </c>
      <c r="I1201" t="s">
        <v>37</v>
      </c>
      <c r="J1201" t="s">
        <v>213</v>
      </c>
      <c r="K1201" t="s">
        <v>304</v>
      </c>
      <c r="L1201" t="s">
        <v>1267</v>
      </c>
    </row>
    <row r="1202" spans="1:12">
      <c r="A1202" t="s">
        <v>1930</v>
      </c>
      <c r="B1202" s="5">
        <v>46112</v>
      </c>
      <c r="C1202" t="s">
        <v>140</v>
      </c>
      <c r="D1202">
        <v>1</v>
      </c>
      <c r="E1202" s="3">
        <v>25.18</v>
      </c>
      <c r="F1202" s="4">
        <v>0</v>
      </c>
      <c r="G1202" s="3">
        <v>0</v>
      </c>
      <c r="H1202" t="s">
        <v>216</v>
      </c>
      <c r="I1202" t="s">
        <v>12</v>
      </c>
      <c r="J1202" t="s">
        <v>213</v>
      </c>
      <c r="K1202" t="s">
        <v>209</v>
      </c>
      <c r="L1202" t="s">
        <v>1195</v>
      </c>
    </row>
    <row r="1203" spans="1:12">
      <c r="A1203" t="s">
        <v>1931</v>
      </c>
      <c r="B1203" s="5">
        <v>46112</v>
      </c>
      <c r="C1203" t="s">
        <v>180</v>
      </c>
      <c r="D1203">
        <v>4</v>
      </c>
      <c r="E1203" s="3">
        <v>60.42</v>
      </c>
      <c r="F1203" s="4">
        <v>0.15</v>
      </c>
      <c r="G1203" s="3">
        <v>9.99</v>
      </c>
      <c r="H1203" t="s">
        <v>207</v>
      </c>
      <c r="I1203" t="s">
        <v>37</v>
      </c>
      <c r="J1203" t="s">
        <v>208</v>
      </c>
      <c r="K1203" t="s">
        <v>209</v>
      </c>
      <c r="L1203" t="s">
        <v>1387</v>
      </c>
    </row>
    <row r="1204" spans="1:12">
      <c r="A1204" t="s">
        <v>1932</v>
      </c>
      <c r="B1204" s="5">
        <v>46112</v>
      </c>
      <c r="C1204" t="s">
        <v>77</v>
      </c>
      <c r="D1204">
        <v>1</v>
      </c>
      <c r="E1204" s="3">
        <v>47.77</v>
      </c>
      <c r="F1204" s="4">
        <v>0</v>
      </c>
      <c r="G1204" s="3">
        <v>0</v>
      </c>
      <c r="H1204" t="s">
        <v>207</v>
      </c>
      <c r="I1204" t="s">
        <v>54</v>
      </c>
      <c r="J1204" t="s">
        <v>217</v>
      </c>
      <c r="K1204" t="s">
        <v>209</v>
      </c>
      <c r="L1204" t="s">
        <v>367</v>
      </c>
    </row>
    <row r="1205" spans="1:12">
      <c r="A1205" t="s">
        <v>1933</v>
      </c>
      <c r="B1205" s="5">
        <v>46112</v>
      </c>
      <c r="C1205" t="s">
        <v>132</v>
      </c>
      <c r="D1205">
        <v>1</v>
      </c>
      <c r="E1205" s="3">
        <v>72.08</v>
      </c>
      <c r="F1205" s="4">
        <v>0</v>
      </c>
      <c r="G1205" s="3">
        <v>0</v>
      </c>
      <c r="H1205" t="s">
        <v>207</v>
      </c>
      <c r="I1205" t="s">
        <v>18</v>
      </c>
      <c r="J1205" t="s">
        <v>217</v>
      </c>
      <c r="K1205" t="s">
        <v>209</v>
      </c>
      <c r="L1205" t="s">
        <v>970</v>
      </c>
    </row>
    <row r="1206" spans="1:12">
      <c r="A1206" t="s">
        <v>1934</v>
      </c>
      <c r="B1206" s="5">
        <v>46113</v>
      </c>
      <c r="C1206" t="s">
        <v>150</v>
      </c>
      <c r="D1206">
        <v>1</v>
      </c>
      <c r="E1206" s="3">
        <v>50.17</v>
      </c>
      <c r="F1206" s="4">
        <v>0.05</v>
      </c>
      <c r="G1206" s="3">
        <v>6.99</v>
      </c>
      <c r="H1206" t="s">
        <v>207</v>
      </c>
      <c r="I1206" t="s">
        <v>12</v>
      </c>
      <c r="J1206" t="s">
        <v>217</v>
      </c>
      <c r="K1206" t="s">
        <v>209</v>
      </c>
      <c r="L1206" t="s">
        <v>517</v>
      </c>
    </row>
    <row r="1207" spans="1:12">
      <c r="A1207" t="s">
        <v>1935</v>
      </c>
      <c r="B1207" s="5">
        <v>46113</v>
      </c>
      <c r="C1207" t="s">
        <v>66</v>
      </c>
      <c r="D1207">
        <v>1</v>
      </c>
      <c r="E1207" s="3">
        <v>31.13</v>
      </c>
      <c r="F1207" s="4">
        <v>0.15</v>
      </c>
      <c r="G1207" s="3">
        <v>0</v>
      </c>
      <c r="H1207" t="s">
        <v>212</v>
      </c>
      <c r="I1207" t="s">
        <v>54</v>
      </c>
      <c r="J1207" t="s">
        <v>208</v>
      </c>
      <c r="K1207" t="s">
        <v>209</v>
      </c>
      <c r="L1207" t="s">
        <v>1421</v>
      </c>
    </row>
    <row r="1208" spans="1:12">
      <c r="A1208" t="s">
        <v>1936</v>
      </c>
      <c r="B1208" s="5">
        <v>46113</v>
      </c>
      <c r="C1208" t="s">
        <v>132</v>
      </c>
      <c r="D1208">
        <v>1</v>
      </c>
      <c r="E1208" s="3">
        <v>72.08</v>
      </c>
      <c r="F1208" s="4">
        <v>0.05</v>
      </c>
      <c r="G1208" s="3">
        <v>0</v>
      </c>
      <c r="H1208" t="s">
        <v>207</v>
      </c>
      <c r="I1208" t="s">
        <v>54</v>
      </c>
      <c r="J1208" t="s">
        <v>217</v>
      </c>
      <c r="K1208" t="s">
        <v>209</v>
      </c>
      <c r="L1208" t="s">
        <v>379</v>
      </c>
    </row>
    <row r="1209" spans="1:12">
      <c r="A1209" t="s">
        <v>1937</v>
      </c>
      <c r="B1209" s="5">
        <v>46113</v>
      </c>
      <c r="C1209" t="s">
        <v>71</v>
      </c>
      <c r="D1209">
        <v>2</v>
      </c>
      <c r="E1209" s="3">
        <v>11.23</v>
      </c>
      <c r="F1209" s="4">
        <v>0.1</v>
      </c>
      <c r="G1209" s="3">
        <v>6.99</v>
      </c>
      <c r="H1209" t="s">
        <v>212</v>
      </c>
      <c r="I1209" t="s">
        <v>224</v>
      </c>
      <c r="J1209" t="s">
        <v>217</v>
      </c>
      <c r="K1209" t="s">
        <v>209</v>
      </c>
      <c r="L1209" t="s">
        <v>453</v>
      </c>
    </row>
    <row r="1210" spans="1:12">
      <c r="A1210" t="s">
        <v>1938</v>
      </c>
      <c r="B1210" s="5">
        <v>46113</v>
      </c>
      <c r="C1210" t="s">
        <v>108</v>
      </c>
      <c r="D1210">
        <v>1</v>
      </c>
      <c r="E1210" s="3">
        <v>23.94</v>
      </c>
      <c r="F1210" s="4">
        <v>0.1</v>
      </c>
      <c r="G1210" s="3">
        <v>9.99</v>
      </c>
      <c r="H1210" t="s">
        <v>212</v>
      </c>
      <c r="I1210" t="s">
        <v>18</v>
      </c>
      <c r="J1210" t="s">
        <v>217</v>
      </c>
      <c r="K1210" t="s">
        <v>209</v>
      </c>
      <c r="L1210" t="s">
        <v>705</v>
      </c>
    </row>
    <row r="1211" spans="1:12">
      <c r="A1211" t="s">
        <v>1939</v>
      </c>
      <c r="B1211" s="5">
        <v>46114</v>
      </c>
      <c r="C1211" t="s">
        <v>182</v>
      </c>
      <c r="D1211">
        <v>1</v>
      </c>
      <c r="E1211" s="3">
        <v>11.57</v>
      </c>
      <c r="F1211" s="4">
        <v>0</v>
      </c>
      <c r="G1211" s="3">
        <v>0</v>
      </c>
      <c r="H1211" t="s">
        <v>207</v>
      </c>
      <c r="I1211" t="s">
        <v>224</v>
      </c>
      <c r="J1211" t="s">
        <v>213</v>
      </c>
      <c r="K1211" t="s">
        <v>209</v>
      </c>
      <c r="L1211" t="s">
        <v>710</v>
      </c>
    </row>
    <row r="1212" spans="1:12">
      <c r="A1212" t="s">
        <v>1940</v>
      </c>
      <c r="B1212" s="5">
        <v>46114</v>
      </c>
      <c r="C1212" t="s">
        <v>122</v>
      </c>
      <c r="D1212">
        <v>6</v>
      </c>
      <c r="E1212" s="3">
        <v>29.71</v>
      </c>
      <c r="F1212" s="4">
        <v>0.05</v>
      </c>
      <c r="G1212" s="3">
        <v>4.99</v>
      </c>
      <c r="H1212" t="s">
        <v>216</v>
      </c>
      <c r="I1212" t="s">
        <v>54</v>
      </c>
      <c r="J1212" t="s">
        <v>213</v>
      </c>
      <c r="K1212" t="s">
        <v>209</v>
      </c>
      <c r="L1212" t="s">
        <v>1025</v>
      </c>
    </row>
    <row r="1213" spans="1:12">
      <c r="A1213" t="s">
        <v>1941</v>
      </c>
      <c r="B1213" s="5">
        <v>46114</v>
      </c>
      <c r="C1213" t="s">
        <v>73</v>
      </c>
      <c r="D1213">
        <v>2</v>
      </c>
      <c r="E1213" s="3">
        <v>23.84</v>
      </c>
      <c r="F1213" s="4">
        <v>0.05</v>
      </c>
      <c r="G1213" s="3">
        <v>0</v>
      </c>
      <c r="H1213" t="s">
        <v>212</v>
      </c>
      <c r="I1213" t="s">
        <v>54</v>
      </c>
      <c r="J1213" t="s">
        <v>217</v>
      </c>
      <c r="K1213" t="s">
        <v>209</v>
      </c>
      <c r="L1213" t="s">
        <v>1724</v>
      </c>
    </row>
    <row r="1214" spans="1:12">
      <c r="A1214" t="s">
        <v>1942</v>
      </c>
      <c r="B1214" s="5">
        <v>46114</v>
      </c>
      <c r="C1214" t="s">
        <v>126</v>
      </c>
      <c r="D1214">
        <v>2</v>
      </c>
      <c r="E1214" s="3">
        <v>44.98</v>
      </c>
      <c r="F1214" s="4">
        <v>0</v>
      </c>
      <c r="G1214" s="3">
        <v>0</v>
      </c>
      <c r="H1214" t="s">
        <v>212</v>
      </c>
      <c r="I1214" t="s">
        <v>18</v>
      </c>
      <c r="J1214" t="s">
        <v>213</v>
      </c>
      <c r="K1214" t="s">
        <v>209</v>
      </c>
      <c r="L1214" t="s">
        <v>816</v>
      </c>
    </row>
    <row r="1215" spans="1:12">
      <c r="A1215" t="s">
        <v>1943</v>
      </c>
      <c r="B1215" s="5">
        <v>46114</v>
      </c>
      <c r="C1215" t="s">
        <v>83</v>
      </c>
      <c r="D1215">
        <v>2</v>
      </c>
      <c r="E1215" s="3">
        <v>79.31</v>
      </c>
      <c r="F1215" s="4">
        <v>0</v>
      </c>
      <c r="G1215" s="3">
        <v>4.99</v>
      </c>
      <c r="H1215" t="s">
        <v>216</v>
      </c>
      <c r="I1215" t="s">
        <v>224</v>
      </c>
      <c r="J1215" t="s">
        <v>208</v>
      </c>
      <c r="K1215" t="s">
        <v>281</v>
      </c>
      <c r="L1215" t="s">
        <v>533</v>
      </c>
    </row>
    <row r="1216" spans="1:12">
      <c r="A1216" t="s">
        <v>1944</v>
      </c>
      <c r="B1216" s="5">
        <v>46114</v>
      </c>
      <c r="C1216" t="s">
        <v>128</v>
      </c>
      <c r="D1216">
        <v>1</v>
      </c>
      <c r="E1216" s="3">
        <v>74.72</v>
      </c>
      <c r="F1216" s="4">
        <v>0.15</v>
      </c>
      <c r="G1216" s="3">
        <v>4.99</v>
      </c>
      <c r="H1216" t="s">
        <v>207</v>
      </c>
      <c r="I1216" t="s">
        <v>18</v>
      </c>
      <c r="J1216" t="s">
        <v>208</v>
      </c>
      <c r="K1216" t="s">
        <v>209</v>
      </c>
      <c r="L1216" t="s">
        <v>1030</v>
      </c>
    </row>
    <row r="1217" spans="1:12">
      <c r="A1217" t="s">
        <v>1945</v>
      </c>
      <c r="B1217" s="5">
        <v>46114</v>
      </c>
      <c r="C1217" t="s">
        <v>79</v>
      </c>
      <c r="D1217">
        <v>2</v>
      </c>
      <c r="E1217" s="3">
        <v>12.76</v>
      </c>
      <c r="F1217" s="4">
        <v>0</v>
      </c>
      <c r="G1217" s="3">
        <v>0</v>
      </c>
      <c r="H1217" t="s">
        <v>212</v>
      </c>
      <c r="I1217" t="s">
        <v>54</v>
      </c>
      <c r="J1217" t="s">
        <v>217</v>
      </c>
      <c r="K1217" t="s">
        <v>209</v>
      </c>
      <c r="L1217" t="s">
        <v>1766</v>
      </c>
    </row>
    <row r="1218" spans="1:12">
      <c r="A1218" t="s">
        <v>1946</v>
      </c>
      <c r="B1218" s="5">
        <v>46114</v>
      </c>
      <c r="C1218" t="s">
        <v>154</v>
      </c>
      <c r="D1218">
        <v>4</v>
      </c>
      <c r="E1218" s="3">
        <v>63.29</v>
      </c>
      <c r="F1218" s="4">
        <v>0.1</v>
      </c>
      <c r="G1218" s="3">
        <v>0</v>
      </c>
      <c r="H1218" t="s">
        <v>216</v>
      </c>
      <c r="I1218" t="s">
        <v>37</v>
      </c>
      <c r="J1218" t="s">
        <v>213</v>
      </c>
      <c r="K1218" t="s">
        <v>209</v>
      </c>
      <c r="L1218" t="s">
        <v>881</v>
      </c>
    </row>
    <row r="1219" spans="1:12">
      <c r="A1219" t="s">
        <v>1947</v>
      </c>
      <c r="B1219" s="5">
        <v>46115</v>
      </c>
      <c r="C1219" t="s">
        <v>77</v>
      </c>
      <c r="D1219">
        <v>8</v>
      </c>
      <c r="E1219" s="3">
        <v>47.77</v>
      </c>
      <c r="F1219" s="4">
        <v>0</v>
      </c>
      <c r="G1219" s="3">
        <v>9.99</v>
      </c>
      <c r="H1219" t="s">
        <v>207</v>
      </c>
      <c r="I1219" t="s">
        <v>18</v>
      </c>
      <c r="J1219" t="s">
        <v>213</v>
      </c>
      <c r="K1219" t="s">
        <v>209</v>
      </c>
      <c r="L1219" t="s">
        <v>481</v>
      </c>
    </row>
    <row r="1220" spans="1:12">
      <c r="A1220" t="s">
        <v>1948</v>
      </c>
      <c r="B1220" s="5">
        <v>46115</v>
      </c>
      <c r="C1220" t="s">
        <v>106</v>
      </c>
      <c r="D1220">
        <v>1</v>
      </c>
      <c r="E1220" s="3">
        <v>85.27</v>
      </c>
      <c r="F1220" s="4">
        <v>0</v>
      </c>
      <c r="G1220" s="3">
        <v>9.99</v>
      </c>
      <c r="H1220" t="s">
        <v>212</v>
      </c>
      <c r="I1220" t="s">
        <v>18</v>
      </c>
      <c r="J1220" t="s">
        <v>208</v>
      </c>
      <c r="K1220" t="s">
        <v>209</v>
      </c>
      <c r="L1220" t="s">
        <v>1949</v>
      </c>
    </row>
    <row r="1221" spans="1:12">
      <c r="A1221" t="s">
        <v>1950</v>
      </c>
      <c r="B1221" s="5">
        <v>46115</v>
      </c>
      <c r="C1221" t="s">
        <v>132</v>
      </c>
      <c r="D1221">
        <v>3</v>
      </c>
      <c r="E1221" s="3">
        <v>72.08</v>
      </c>
      <c r="F1221" s="4">
        <v>0</v>
      </c>
      <c r="G1221" s="3">
        <v>0</v>
      </c>
      <c r="H1221" t="s">
        <v>212</v>
      </c>
      <c r="I1221" t="s">
        <v>12</v>
      </c>
      <c r="J1221" t="s">
        <v>217</v>
      </c>
      <c r="K1221" t="s">
        <v>209</v>
      </c>
      <c r="L1221" t="s">
        <v>312</v>
      </c>
    </row>
    <row r="1222" spans="1:12">
      <c r="A1222" t="s">
        <v>1951</v>
      </c>
      <c r="B1222" s="5">
        <v>46115</v>
      </c>
      <c r="C1222" t="s">
        <v>136</v>
      </c>
      <c r="D1222">
        <v>2</v>
      </c>
      <c r="E1222" s="3">
        <v>26.35</v>
      </c>
      <c r="F1222" s="4">
        <v>0</v>
      </c>
      <c r="G1222" s="3">
        <v>9.99</v>
      </c>
      <c r="H1222" t="s">
        <v>216</v>
      </c>
      <c r="I1222" t="s">
        <v>224</v>
      </c>
      <c r="J1222" t="s">
        <v>217</v>
      </c>
      <c r="K1222" t="s">
        <v>209</v>
      </c>
      <c r="L1222" t="s">
        <v>1025</v>
      </c>
    </row>
    <row r="1223" spans="1:12">
      <c r="A1223" t="s">
        <v>1952</v>
      </c>
      <c r="B1223" s="5">
        <v>46115</v>
      </c>
      <c r="C1223" t="s">
        <v>110</v>
      </c>
      <c r="D1223">
        <v>1</v>
      </c>
      <c r="E1223" s="3">
        <v>32.130000000000003</v>
      </c>
      <c r="F1223" s="4">
        <v>0.15</v>
      </c>
      <c r="G1223" s="3">
        <v>0</v>
      </c>
      <c r="H1223" t="s">
        <v>207</v>
      </c>
      <c r="I1223" t="s">
        <v>224</v>
      </c>
      <c r="J1223" t="s">
        <v>213</v>
      </c>
      <c r="K1223" t="s">
        <v>209</v>
      </c>
      <c r="L1223" t="s">
        <v>222</v>
      </c>
    </row>
    <row r="1224" spans="1:12">
      <c r="A1224" t="s">
        <v>1953</v>
      </c>
      <c r="B1224" s="5">
        <v>46115</v>
      </c>
      <c r="C1224" t="s">
        <v>120</v>
      </c>
      <c r="D1224">
        <v>1</v>
      </c>
      <c r="E1224" s="3">
        <v>33.65</v>
      </c>
      <c r="F1224" s="4">
        <v>0</v>
      </c>
      <c r="G1224" s="3">
        <v>9.99</v>
      </c>
      <c r="H1224" t="s">
        <v>207</v>
      </c>
      <c r="I1224" t="s">
        <v>224</v>
      </c>
      <c r="J1224" t="s">
        <v>213</v>
      </c>
      <c r="K1224" t="s">
        <v>209</v>
      </c>
      <c r="L1224" t="s">
        <v>826</v>
      </c>
    </row>
    <row r="1225" spans="1:12">
      <c r="A1225" t="s">
        <v>1954</v>
      </c>
      <c r="B1225" s="5">
        <v>46115</v>
      </c>
      <c r="C1225" t="s">
        <v>176</v>
      </c>
      <c r="D1225">
        <v>1</v>
      </c>
      <c r="E1225" s="3">
        <v>11.86</v>
      </c>
      <c r="F1225" s="4">
        <v>0.05</v>
      </c>
      <c r="G1225" s="3">
        <v>4.99</v>
      </c>
      <c r="H1225" t="s">
        <v>216</v>
      </c>
      <c r="I1225" t="s">
        <v>54</v>
      </c>
      <c r="J1225" t="s">
        <v>213</v>
      </c>
      <c r="K1225" t="s">
        <v>209</v>
      </c>
      <c r="L1225" t="s">
        <v>1350</v>
      </c>
    </row>
    <row r="1226" spans="1:12">
      <c r="A1226" t="s">
        <v>1955</v>
      </c>
      <c r="B1226" s="5">
        <v>46115</v>
      </c>
      <c r="C1226" t="s">
        <v>79</v>
      </c>
      <c r="D1226">
        <v>6</v>
      </c>
      <c r="E1226" s="3">
        <v>12.76</v>
      </c>
      <c r="F1226" s="4">
        <v>0</v>
      </c>
      <c r="G1226" s="3">
        <v>0</v>
      </c>
      <c r="H1226" t="s">
        <v>216</v>
      </c>
      <c r="I1226" t="s">
        <v>12</v>
      </c>
      <c r="J1226" t="s">
        <v>213</v>
      </c>
      <c r="K1226" t="s">
        <v>209</v>
      </c>
      <c r="L1226" t="s">
        <v>928</v>
      </c>
    </row>
    <row r="1227" spans="1:12">
      <c r="A1227" t="s">
        <v>1956</v>
      </c>
      <c r="B1227" s="5">
        <v>46115</v>
      </c>
      <c r="C1227" t="s">
        <v>122</v>
      </c>
      <c r="D1227">
        <v>1</v>
      </c>
      <c r="E1227" s="3">
        <v>29.71</v>
      </c>
      <c r="F1227" s="4">
        <v>0.05</v>
      </c>
      <c r="G1227" s="3">
        <v>9.99</v>
      </c>
      <c r="H1227" t="s">
        <v>212</v>
      </c>
      <c r="I1227" t="s">
        <v>37</v>
      </c>
      <c r="J1227" t="s">
        <v>208</v>
      </c>
      <c r="K1227" t="s">
        <v>209</v>
      </c>
      <c r="L1227" t="s">
        <v>257</v>
      </c>
    </row>
    <row r="1228" spans="1:12">
      <c r="A1228" t="s">
        <v>1957</v>
      </c>
      <c r="B1228" s="5">
        <v>46116</v>
      </c>
      <c r="C1228" t="s">
        <v>158</v>
      </c>
      <c r="D1228">
        <v>1</v>
      </c>
      <c r="E1228" s="3">
        <v>44.59</v>
      </c>
      <c r="F1228" s="4">
        <v>0</v>
      </c>
      <c r="G1228" s="3">
        <v>9.99</v>
      </c>
      <c r="H1228" t="s">
        <v>207</v>
      </c>
      <c r="I1228" t="s">
        <v>224</v>
      </c>
      <c r="J1228" t="s">
        <v>208</v>
      </c>
      <c r="K1228" t="s">
        <v>209</v>
      </c>
      <c r="L1228" t="s">
        <v>1541</v>
      </c>
    </row>
    <row r="1229" spans="1:12">
      <c r="A1229" t="s">
        <v>1958</v>
      </c>
      <c r="B1229" s="5">
        <v>46116</v>
      </c>
      <c r="C1229" t="s">
        <v>160</v>
      </c>
      <c r="D1229">
        <v>5</v>
      </c>
      <c r="E1229" s="3">
        <v>36.47</v>
      </c>
      <c r="F1229" s="4">
        <v>0.05</v>
      </c>
      <c r="G1229" s="3">
        <v>6.99</v>
      </c>
      <c r="H1229" t="s">
        <v>207</v>
      </c>
      <c r="I1229" t="s">
        <v>224</v>
      </c>
      <c r="J1229" t="s">
        <v>213</v>
      </c>
      <c r="K1229" t="s">
        <v>209</v>
      </c>
      <c r="L1229" t="s">
        <v>782</v>
      </c>
    </row>
    <row r="1230" spans="1:12">
      <c r="A1230" t="s">
        <v>1959</v>
      </c>
      <c r="B1230" s="5">
        <v>46116</v>
      </c>
      <c r="C1230" t="s">
        <v>75</v>
      </c>
      <c r="D1230">
        <v>2</v>
      </c>
      <c r="E1230" s="3">
        <v>55.2</v>
      </c>
      <c r="F1230" s="4">
        <v>0</v>
      </c>
      <c r="G1230" s="3">
        <v>6.99</v>
      </c>
      <c r="H1230" t="s">
        <v>207</v>
      </c>
      <c r="I1230" t="s">
        <v>37</v>
      </c>
      <c r="J1230" t="s">
        <v>217</v>
      </c>
      <c r="K1230" t="s">
        <v>209</v>
      </c>
      <c r="L1230" t="s">
        <v>1113</v>
      </c>
    </row>
    <row r="1231" spans="1:12">
      <c r="A1231" t="s">
        <v>1960</v>
      </c>
      <c r="B1231" s="5">
        <v>46116</v>
      </c>
      <c r="C1231" t="s">
        <v>170</v>
      </c>
      <c r="D1231">
        <v>1</v>
      </c>
      <c r="E1231" s="3">
        <v>33.19</v>
      </c>
      <c r="F1231" s="4">
        <v>0</v>
      </c>
      <c r="G1231" s="3">
        <v>0</v>
      </c>
      <c r="H1231" t="s">
        <v>207</v>
      </c>
      <c r="I1231" t="s">
        <v>18</v>
      </c>
      <c r="J1231" t="s">
        <v>208</v>
      </c>
      <c r="K1231" t="s">
        <v>209</v>
      </c>
      <c r="L1231" t="s">
        <v>348</v>
      </c>
    </row>
    <row r="1232" spans="1:12">
      <c r="A1232" t="s">
        <v>1961</v>
      </c>
      <c r="B1232" s="5">
        <v>46116</v>
      </c>
      <c r="C1232" t="s">
        <v>83</v>
      </c>
      <c r="D1232">
        <v>2</v>
      </c>
      <c r="E1232" s="3">
        <v>79.31</v>
      </c>
      <c r="F1232" s="4">
        <v>0</v>
      </c>
      <c r="G1232" s="3">
        <v>0</v>
      </c>
      <c r="H1232" t="s">
        <v>212</v>
      </c>
      <c r="I1232" t="s">
        <v>18</v>
      </c>
      <c r="J1232" t="s">
        <v>213</v>
      </c>
      <c r="K1232" t="s">
        <v>209</v>
      </c>
      <c r="L1232" t="s">
        <v>453</v>
      </c>
    </row>
    <row r="1233" spans="1:12">
      <c r="A1233" t="s">
        <v>1962</v>
      </c>
      <c r="B1233" s="5">
        <v>46116</v>
      </c>
      <c r="C1233" t="s">
        <v>128</v>
      </c>
      <c r="D1233">
        <v>1</v>
      </c>
      <c r="E1233" s="3">
        <v>74.72</v>
      </c>
      <c r="F1233" s="4">
        <v>0</v>
      </c>
      <c r="G1233" s="3">
        <v>4.99</v>
      </c>
      <c r="H1233" t="s">
        <v>207</v>
      </c>
      <c r="I1233" t="s">
        <v>54</v>
      </c>
      <c r="J1233" t="s">
        <v>217</v>
      </c>
      <c r="K1233" t="s">
        <v>209</v>
      </c>
      <c r="L1233" t="s">
        <v>1248</v>
      </c>
    </row>
    <row r="1234" spans="1:12">
      <c r="A1234" t="s">
        <v>1963</v>
      </c>
      <c r="B1234" s="5">
        <v>46117</v>
      </c>
      <c r="C1234" t="s">
        <v>136</v>
      </c>
      <c r="D1234">
        <v>1</v>
      </c>
      <c r="E1234" s="3">
        <v>26.35</v>
      </c>
      <c r="F1234" s="4">
        <v>0.2</v>
      </c>
      <c r="G1234" s="3">
        <v>0</v>
      </c>
      <c r="H1234" t="s">
        <v>212</v>
      </c>
      <c r="I1234" t="s">
        <v>37</v>
      </c>
      <c r="J1234" t="s">
        <v>217</v>
      </c>
      <c r="K1234" t="s">
        <v>209</v>
      </c>
      <c r="L1234" t="s">
        <v>1145</v>
      </c>
    </row>
    <row r="1235" spans="1:12">
      <c r="A1235" t="s">
        <v>1964</v>
      </c>
      <c r="B1235" s="5">
        <v>46117</v>
      </c>
      <c r="C1235" t="s">
        <v>73</v>
      </c>
      <c r="D1235">
        <v>2</v>
      </c>
      <c r="E1235" s="3">
        <v>23.84</v>
      </c>
      <c r="F1235" s="4">
        <v>0.15</v>
      </c>
      <c r="G1235" s="3">
        <v>6.99</v>
      </c>
      <c r="H1235" t="s">
        <v>207</v>
      </c>
      <c r="I1235" t="s">
        <v>54</v>
      </c>
      <c r="J1235" t="s">
        <v>213</v>
      </c>
      <c r="K1235" t="s">
        <v>209</v>
      </c>
      <c r="L1235" t="s">
        <v>689</v>
      </c>
    </row>
    <row r="1236" spans="1:12">
      <c r="A1236" t="s">
        <v>1965</v>
      </c>
      <c r="B1236" s="5">
        <v>46117</v>
      </c>
      <c r="C1236" t="s">
        <v>118</v>
      </c>
      <c r="D1236">
        <v>5</v>
      </c>
      <c r="E1236" s="3">
        <v>41.81</v>
      </c>
      <c r="F1236" s="4">
        <v>0</v>
      </c>
      <c r="G1236" s="3">
        <v>6.99</v>
      </c>
      <c r="H1236" t="s">
        <v>212</v>
      </c>
      <c r="I1236" t="s">
        <v>18</v>
      </c>
      <c r="J1236" t="s">
        <v>217</v>
      </c>
      <c r="K1236" t="s">
        <v>209</v>
      </c>
      <c r="L1236" t="s">
        <v>1064</v>
      </c>
    </row>
    <row r="1237" spans="1:12">
      <c r="A1237" t="s">
        <v>1966</v>
      </c>
      <c r="B1237" s="5">
        <v>46118</v>
      </c>
      <c r="C1237" t="s">
        <v>150</v>
      </c>
      <c r="D1237">
        <v>5</v>
      </c>
      <c r="E1237" s="3">
        <v>50.17</v>
      </c>
      <c r="F1237" s="4">
        <v>0</v>
      </c>
      <c r="G1237" s="3">
        <v>4.99</v>
      </c>
      <c r="H1237" t="s">
        <v>212</v>
      </c>
      <c r="I1237" t="s">
        <v>54</v>
      </c>
      <c r="J1237" t="s">
        <v>217</v>
      </c>
      <c r="K1237" t="s">
        <v>209</v>
      </c>
      <c r="L1237" t="s">
        <v>1045</v>
      </c>
    </row>
    <row r="1238" spans="1:12">
      <c r="A1238" t="s">
        <v>1967</v>
      </c>
      <c r="B1238" s="5">
        <v>46118</v>
      </c>
      <c r="C1238" t="s">
        <v>130</v>
      </c>
      <c r="D1238">
        <v>2</v>
      </c>
      <c r="E1238" s="3">
        <v>10.18</v>
      </c>
      <c r="F1238" s="4">
        <v>0.15</v>
      </c>
      <c r="G1238" s="3">
        <v>4.99</v>
      </c>
      <c r="H1238" t="s">
        <v>212</v>
      </c>
      <c r="I1238" t="s">
        <v>12</v>
      </c>
      <c r="J1238" t="s">
        <v>208</v>
      </c>
      <c r="K1238" t="s">
        <v>209</v>
      </c>
      <c r="L1238" t="s">
        <v>284</v>
      </c>
    </row>
    <row r="1239" spans="1:12">
      <c r="A1239" t="s">
        <v>1968</v>
      </c>
      <c r="B1239" s="5">
        <v>46118</v>
      </c>
      <c r="C1239" t="s">
        <v>114</v>
      </c>
      <c r="D1239">
        <v>1</v>
      </c>
      <c r="E1239" s="3">
        <v>87.66</v>
      </c>
      <c r="F1239" s="4">
        <v>0.1</v>
      </c>
      <c r="G1239" s="3">
        <v>0</v>
      </c>
      <c r="H1239" t="s">
        <v>207</v>
      </c>
      <c r="I1239" t="s">
        <v>18</v>
      </c>
      <c r="J1239" t="s">
        <v>217</v>
      </c>
      <c r="K1239" t="s">
        <v>209</v>
      </c>
      <c r="L1239" t="s">
        <v>1826</v>
      </c>
    </row>
    <row r="1240" spans="1:12">
      <c r="A1240" t="s">
        <v>1969</v>
      </c>
      <c r="B1240" s="5">
        <v>46118</v>
      </c>
      <c r="C1240" t="s">
        <v>75</v>
      </c>
      <c r="D1240">
        <v>2</v>
      </c>
      <c r="E1240" s="3">
        <v>55.2</v>
      </c>
      <c r="F1240" s="4">
        <v>0</v>
      </c>
      <c r="G1240" s="3">
        <v>9.99</v>
      </c>
      <c r="H1240" t="s">
        <v>216</v>
      </c>
      <c r="I1240" t="s">
        <v>37</v>
      </c>
      <c r="J1240" t="s">
        <v>217</v>
      </c>
      <c r="K1240" t="s">
        <v>209</v>
      </c>
      <c r="L1240" t="s">
        <v>561</v>
      </c>
    </row>
    <row r="1241" spans="1:12">
      <c r="A1241" t="s">
        <v>1970</v>
      </c>
      <c r="B1241" s="5">
        <v>46118</v>
      </c>
      <c r="C1241" t="s">
        <v>150</v>
      </c>
      <c r="D1241">
        <v>2</v>
      </c>
      <c r="E1241" s="3">
        <v>50.17</v>
      </c>
      <c r="F1241" s="4">
        <v>0.15</v>
      </c>
      <c r="G1241" s="3">
        <v>9.99</v>
      </c>
      <c r="H1241" t="s">
        <v>216</v>
      </c>
      <c r="I1241" t="s">
        <v>18</v>
      </c>
      <c r="J1241" t="s">
        <v>217</v>
      </c>
      <c r="K1241" t="s">
        <v>209</v>
      </c>
      <c r="L1241" t="s">
        <v>975</v>
      </c>
    </row>
    <row r="1242" spans="1:12">
      <c r="A1242" t="s">
        <v>1971</v>
      </c>
      <c r="B1242" s="5">
        <v>46118</v>
      </c>
      <c r="C1242" t="s">
        <v>128</v>
      </c>
      <c r="D1242">
        <v>2</v>
      </c>
      <c r="E1242" s="3">
        <v>74.72</v>
      </c>
      <c r="F1242" s="4">
        <v>0.05</v>
      </c>
      <c r="G1242" s="3">
        <v>9.99</v>
      </c>
      <c r="H1242" t="s">
        <v>216</v>
      </c>
      <c r="I1242" t="s">
        <v>54</v>
      </c>
      <c r="J1242" t="s">
        <v>217</v>
      </c>
      <c r="K1242" t="s">
        <v>209</v>
      </c>
      <c r="L1242" t="s">
        <v>895</v>
      </c>
    </row>
    <row r="1243" spans="1:12">
      <c r="A1243" t="s">
        <v>1972</v>
      </c>
      <c r="B1243" s="5">
        <v>46119</v>
      </c>
      <c r="C1243" t="s">
        <v>158</v>
      </c>
      <c r="D1243">
        <v>3</v>
      </c>
      <c r="E1243" s="3">
        <v>44.59</v>
      </c>
      <c r="F1243" s="4">
        <v>0</v>
      </c>
      <c r="G1243" s="3">
        <v>0</v>
      </c>
      <c r="H1243" t="s">
        <v>216</v>
      </c>
      <c r="I1243" t="s">
        <v>224</v>
      </c>
      <c r="J1243" t="s">
        <v>213</v>
      </c>
      <c r="K1243" t="s">
        <v>209</v>
      </c>
      <c r="L1243" t="s">
        <v>1492</v>
      </c>
    </row>
    <row r="1244" spans="1:12">
      <c r="A1244" t="s">
        <v>1973</v>
      </c>
      <c r="B1244" s="5">
        <v>46119</v>
      </c>
      <c r="C1244" t="s">
        <v>124</v>
      </c>
      <c r="D1244">
        <v>1</v>
      </c>
      <c r="E1244" s="3">
        <v>79.47</v>
      </c>
      <c r="F1244" s="4">
        <v>0.05</v>
      </c>
      <c r="G1244" s="3">
        <v>4.99</v>
      </c>
      <c r="H1244" t="s">
        <v>207</v>
      </c>
      <c r="I1244" t="s">
        <v>12</v>
      </c>
      <c r="J1244" t="s">
        <v>208</v>
      </c>
      <c r="K1244" t="s">
        <v>209</v>
      </c>
      <c r="L1244" t="s">
        <v>602</v>
      </c>
    </row>
    <row r="1245" spans="1:12">
      <c r="A1245" t="s">
        <v>1974</v>
      </c>
      <c r="B1245" s="5">
        <v>46119</v>
      </c>
      <c r="C1245" t="s">
        <v>102</v>
      </c>
      <c r="D1245">
        <v>1</v>
      </c>
      <c r="E1245" s="3">
        <v>18.5</v>
      </c>
      <c r="F1245" s="4">
        <v>0.05</v>
      </c>
      <c r="G1245" s="3">
        <v>6.99</v>
      </c>
      <c r="H1245" t="s">
        <v>207</v>
      </c>
      <c r="I1245" t="s">
        <v>18</v>
      </c>
      <c r="J1245" t="s">
        <v>208</v>
      </c>
      <c r="K1245" t="s">
        <v>209</v>
      </c>
      <c r="L1245" t="s">
        <v>218</v>
      </c>
    </row>
    <row r="1246" spans="1:12">
      <c r="A1246" t="s">
        <v>1975</v>
      </c>
      <c r="B1246" s="5">
        <v>46119</v>
      </c>
      <c r="C1246" t="s">
        <v>94</v>
      </c>
      <c r="D1246">
        <v>1</v>
      </c>
      <c r="E1246" s="3">
        <v>74.41</v>
      </c>
      <c r="F1246" s="4">
        <v>0.1</v>
      </c>
      <c r="G1246" s="3">
        <v>0</v>
      </c>
      <c r="H1246" t="s">
        <v>207</v>
      </c>
      <c r="I1246" t="s">
        <v>18</v>
      </c>
      <c r="J1246" t="s">
        <v>213</v>
      </c>
      <c r="K1246" t="s">
        <v>209</v>
      </c>
      <c r="L1246" t="s">
        <v>936</v>
      </c>
    </row>
    <row r="1247" spans="1:12">
      <c r="A1247" t="s">
        <v>1976</v>
      </c>
      <c r="B1247" s="5">
        <v>46119</v>
      </c>
      <c r="C1247" t="s">
        <v>69</v>
      </c>
      <c r="D1247">
        <v>3</v>
      </c>
      <c r="E1247" s="3">
        <v>73.180000000000007</v>
      </c>
      <c r="F1247" s="4">
        <v>0.1</v>
      </c>
      <c r="G1247" s="3">
        <v>0</v>
      </c>
      <c r="H1247" t="s">
        <v>216</v>
      </c>
      <c r="I1247" t="s">
        <v>18</v>
      </c>
      <c r="J1247" t="s">
        <v>217</v>
      </c>
      <c r="K1247" t="s">
        <v>209</v>
      </c>
      <c r="L1247" t="s">
        <v>1244</v>
      </c>
    </row>
    <row r="1248" spans="1:12">
      <c r="A1248" t="s">
        <v>1977</v>
      </c>
      <c r="B1248" s="5">
        <v>46119</v>
      </c>
      <c r="C1248" t="s">
        <v>154</v>
      </c>
      <c r="D1248">
        <v>4</v>
      </c>
      <c r="E1248" s="3">
        <v>63.29</v>
      </c>
      <c r="F1248" s="4">
        <v>0</v>
      </c>
      <c r="G1248" s="3">
        <v>9.99</v>
      </c>
      <c r="H1248" t="s">
        <v>207</v>
      </c>
      <c r="I1248" t="s">
        <v>224</v>
      </c>
      <c r="J1248" t="s">
        <v>217</v>
      </c>
      <c r="K1248" t="s">
        <v>209</v>
      </c>
      <c r="L1248" t="s">
        <v>659</v>
      </c>
    </row>
    <row r="1249" spans="1:12">
      <c r="A1249" t="s">
        <v>1978</v>
      </c>
      <c r="B1249" s="5">
        <v>46119</v>
      </c>
      <c r="C1249" t="s">
        <v>122</v>
      </c>
      <c r="D1249">
        <v>2</v>
      </c>
      <c r="E1249" s="3">
        <v>29.71</v>
      </c>
      <c r="F1249" s="4">
        <v>0.15</v>
      </c>
      <c r="G1249" s="3">
        <v>0</v>
      </c>
      <c r="H1249" t="s">
        <v>207</v>
      </c>
      <c r="I1249" t="s">
        <v>12</v>
      </c>
      <c r="J1249" t="s">
        <v>217</v>
      </c>
      <c r="K1249" t="s">
        <v>209</v>
      </c>
      <c r="L1249" t="s">
        <v>267</v>
      </c>
    </row>
    <row r="1250" spans="1:12">
      <c r="A1250" t="s">
        <v>1979</v>
      </c>
      <c r="B1250" s="5">
        <v>46119</v>
      </c>
      <c r="C1250" t="s">
        <v>148</v>
      </c>
      <c r="D1250">
        <v>2</v>
      </c>
      <c r="E1250" s="3">
        <v>76.3</v>
      </c>
      <c r="F1250" s="4">
        <v>0</v>
      </c>
      <c r="G1250" s="3">
        <v>9.99</v>
      </c>
      <c r="H1250" t="s">
        <v>207</v>
      </c>
      <c r="I1250" t="s">
        <v>54</v>
      </c>
      <c r="J1250" t="s">
        <v>208</v>
      </c>
      <c r="K1250" t="s">
        <v>209</v>
      </c>
      <c r="L1250" t="s">
        <v>1880</v>
      </c>
    </row>
    <row r="1251" spans="1:12">
      <c r="A1251" t="s">
        <v>1980</v>
      </c>
      <c r="B1251" s="5">
        <v>46120</v>
      </c>
      <c r="C1251" t="s">
        <v>178</v>
      </c>
      <c r="D1251">
        <v>1</v>
      </c>
      <c r="E1251" s="3">
        <v>77.760000000000005</v>
      </c>
      <c r="F1251" s="4">
        <v>0</v>
      </c>
      <c r="G1251" s="3">
        <v>0</v>
      </c>
      <c r="H1251" t="s">
        <v>207</v>
      </c>
      <c r="I1251" t="s">
        <v>224</v>
      </c>
      <c r="J1251" t="s">
        <v>208</v>
      </c>
      <c r="K1251" t="s">
        <v>209</v>
      </c>
      <c r="L1251" t="s">
        <v>267</v>
      </c>
    </row>
    <row r="1252" spans="1:12">
      <c r="A1252" t="s">
        <v>1981</v>
      </c>
      <c r="B1252" s="5">
        <v>46120</v>
      </c>
      <c r="C1252" t="s">
        <v>172</v>
      </c>
      <c r="D1252">
        <v>6</v>
      </c>
      <c r="E1252" s="3">
        <v>80.63</v>
      </c>
      <c r="F1252" s="4">
        <v>0</v>
      </c>
      <c r="G1252" s="3">
        <v>0</v>
      </c>
      <c r="H1252" t="s">
        <v>216</v>
      </c>
      <c r="I1252" t="s">
        <v>18</v>
      </c>
      <c r="J1252" t="s">
        <v>213</v>
      </c>
      <c r="K1252" t="s">
        <v>209</v>
      </c>
      <c r="L1252" t="s">
        <v>1150</v>
      </c>
    </row>
    <row r="1253" spans="1:12">
      <c r="A1253" t="s">
        <v>1982</v>
      </c>
      <c r="B1253" s="5">
        <v>46120</v>
      </c>
      <c r="C1253" t="s">
        <v>104</v>
      </c>
      <c r="D1253">
        <v>2</v>
      </c>
      <c r="E1253" s="3">
        <v>29.49</v>
      </c>
      <c r="F1253" s="4">
        <v>0.1</v>
      </c>
      <c r="G1253" s="3">
        <v>0</v>
      </c>
      <c r="H1253" t="s">
        <v>212</v>
      </c>
      <c r="I1253" t="s">
        <v>224</v>
      </c>
      <c r="J1253" t="s">
        <v>213</v>
      </c>
      <c r="K1253" t="s">
        <v>209</v>
      </c>
      <c r="L1253" t="s">
        <v>1576</v>
      </c>
    </row>
    <row r="1254" spans="1:12">
      <c r="A1254" t="s">
        <v>1983</v>
      </c>
      <c r="B1254" s="5">
        <v>46120</v>
      </c>
      <c r="C1254" t="s">
        <v>144</v>
      </c>
      <c r="D1254">
        <v>2</v>
      </c>
      <c r="E1254" s="3">
        <v>12.74</v>
      </c>
      <c r="F1254" s="4">
        <v>0.05</v>
      </c>
      <c r="G1254" s="3">
        <v>9.99</v>
      </c>
      <c r="H1254" t="s">
        <v>212</v>
      </c>
      <c r="I1254" t="s">
        <v>12</v>
      </c>
      <c r="J1254" t="s">
        <v>208</v>
      </c>
      <c r="K1254" t="s">
        <v>209</v>
      </c>
      <c r="L1254" t="s">
        <v>1984</v>
      </c>
    </row>
    <row r="1255" spans="1:12">
      <c r="A1255" t="s">
        <v>1985</v>
      </c>
      <c r="B1255" s="5">
        <v>46121</v>
      </c>
      <c r="C1255" t="s">
        <v>166</v>
      </c>
      <c r="D1255">
        <v>5</v>
      </c>
      <c r="E1255" s="3">
        <v>39.19</v>
      </c>
      <c r="F1255" s="4">
        <v>0.05</v>
      </c>
      <c r="G1255" s="3">
        <v>9.99</v>
      </c>
      <c r="H1255" t="s">
        <v>207</v>
      </c>
      <c r="I1255" t="s">
        <v>18</v>
      </c>
      <c r="J1255" t="s">
        <v>208</v>
      </c>
      <c r="K1255" t="s">
        <v>209</v>
      </c>
      <c r="L1255" t="s">
        <v>1287</v>
      </c>
    </row>
    <row r="1256" spans="1:12">
      <c r="A1256" t="s">
        <v>1986</v>
      </c>
      <c r="B1256" s="5">
        <v>46121</v>
      </c>
      <c r="C1256" t="s">
        <v>140</v>
      </c>
      <c r="D1256">
        <v>1</v>
      </c>
      <c r="E1256" s="3">
        <v>25.18</v>
      </c>
      <c r="F1256" s="4">
        <v>0.1</v>
      </c>
      <c r="G1256" s="3">
        <v>9.99</v>
      </c>
      <c r="H1256" t="s">
        <v>207</v>
      </c>
      <c r="I1256" t="s">
        <v>54</v>
      </c>
      <c r="J1256" t="s">
        <v>208</v>
      </c>
      <c r="K1256" t="s">
        <v>209</v>
      </c>
      <c r="L1256" t="s">
        <v>797</v>
      </c>
    </row>
    <row r="1257" spans="1:12">
      <c r="A1257" t="s">
        <v>1987</v>
      </c>
      <c r="B1257" s="5">
        <v>46121</v>
      </c>
      <c r="C1257" t="s">
        <v>108</v>
      </c>
      <c r="D1257">
        <v>2</v>
      </c>
      <c r="E1257" s="3">
        <v>23.94</v>
      </c>
      <c r="F1257" s="4">
        <v>0</v>
      </c>
      <c r="G1257" s="3">
        <v>0</v>
      </c>
      <c r="H1257" t="s">
        <v>207</v>
      </c>
      <c r="I1257" t="s">
        <v>12</v>
      </c>
      <c r="J1257" t="s">
        <v>213</v>
      </c>
      <c r="K1257" t="s">
        <v>304</v>
      </c>
      <c r="L1257" t="s">
        <v>531</v>
      </c>
    </row>
    <row r="1258" spans="1:12">
      <c r="A1258" t="s">
        <v>1988</v>
      </c>
      <c r="B1258" s="5">
        <v>46121</v>
      </c>
      <c r="C1258" t="s">
        <v>83</v>
      </c>
      <c r="D1258">
        <v>5</v>
      </c>
      <c r="E1258" s="3">
        <v>79.31</v>
      </c>
      <c r="F1258" s="4">
        <v>0.15</v>
      </c>
      <c r="G1258" s="3">
        <v>9.99</v>
      </c>
      <c r="H1258" t="s">
        <v>212</v>
      </c>
      <c r="I1258" t="s">
        <v>12</v>
      </c>
      <c r="J1258" t="s">
        <v>217</v>
      </c>
      <c r="K1258" t="s">
        <v>209</v>
      </c>
      <c r="L1258" t="s">
        <v>1497</v>
      </c>
    </row>
    <row r="1259" spans="1:12">
      <c r="A1259" t="s">
        <v>1989</v>
      </c>
      <c r="B1259" s="5">
        <v>46121</v>
      </c>
      <c r="C1259" t="s">
        <v>162</v>
      </c>
      <c r="D1259">
        <v>2</v>
      </c>
      <c r="E1259" s="3">
        <v>12.2</v>
      </c>
      <c r="F1259" s="4">
        <v>0.05</v>
      </c>
      <c r="G1259" s="3">
        <v>0</v>
      </c>
      <c r="H1259" t="s">
        <v>212</v>
      </c>
      <c r="I1259" t="s">
        <v>224</v>
      </c>
      <c r="J1259" t="s">
        <v>217</v>
      </c>
      <c r="K1259" t="s">
        <v>209</v>
      </c>
      <c r="L1259" t="s">
        <v>1187</v>
      </c>
    </row>
    <row r="1260" spans="1:12">
      <c r="A1260" t="s">
        <v>1990</v>
      </c>
      <c r="B1260" s="5">
        <v>46121</v>
      </c>
      <c r="C1260" t="s">
        <v>104</v>
      </c>
      <c r="D1260">
        <v>4</v>
      </c>
      <c r="E1260" s="3">
        <v>29.49</v>
      </c>
      <c r="F1260" s="4">
        <v>0.2</v>
      </c>
      <c r="G1260" s="3">
        <v>0</v>
      </c>
      <c r="H1260" t="s">
        <v>216</v>
      </c>
      <c r="I1260" t="s">
        <v>18</v>
      </c>
      <c r="J1260" t="s">
        <v>208</v>
      </c>
      <c r="K1260" t="s">
        <v>209</v>
      </c>
      <c r="L1260" t="s">
        <v>282</v>
      </c>
    </row>
    <row r="1261" spans="1:12">
      <c r="A1261" t="s">
        <v>1991</v>
      </c>
      <c r="B1261" s="5">
        <v>46121</v>
      </c>
      <c r="C1261" t="s">
        <v>156</v>
      </c>
      <c r="D1261">
        <v>2</v>
      </c>
      <c r="E1261" s="3">
        <v>24.86</v>
      </c>
      <c r="F1261" s="4">
        <v>0</v>
      </c>
      <c r="G1261" s="3">
        <v>6.99</v>
      </c>
      <c r="H1261" t="s">
        <v>212</v>
      </c>
      <c r="I1261" t="s">
        <v>37</v>
      </c>
      <c r="J1261" t="s">
        <v>208</v>
      </c>
      <c r="K1261" t="s">
        <v>209</v>
      </c>
      <c r="L1261" t="s">
        <v>503</v>
      </c>
    </row>
    <row r="1262" spans="1:12">
      <c r="A1262" t="s">
        <v>1992</v>
      </c>
      <c r="B1262" s="5">
        <v>46121</v>
      </c>
      <c r="C1262" t="s">
        <v>176</v>
      </c>
      <c r="D1262">
        <v>2</v>
      </c>
      <c r="E1262" s="3">
        <v>11.86</v>
      </c>
      <c r="F1262" s="4">
        <v>0.1</v>
      </c>
      <c r="G1262" s="3">
        <v>9.99</v>
      </c>
      <c r="H1262" t="s">
        <v>207</v>
      </c>
      <c r="I1262" t="s">
        <v>12</v>
      </c>
      <c r="J1262" t="s">
        <v>217</v>
      </c>
      <c r="K1262" t="s">
        <v>209</v>
      </c>
      <c r="L1262" t="s">
        <v>1993</v>
      </c>
    </row>
    <row r="1263" spans="1:12">
      <c r="A1263" t="s">
        <v>1994</v>
      </c>
      <c r="B1263" s="5">
        <v>46122</v>
      </c>
      <c r="C1263" t="s">
        <v>144</v>
      </c>
      <c r="D1263">
        <v>3</v>
      </c>
      <c r="E1263" s="3">
        <v>12.74</v>
      </c>
      <c r="F1263" s="4">
        <v>0.1</v>
      </c>
      <c r="G1263" s="3">
        <v>6.99</v>
      </c>
      <c r="H1263" t="s">
        <v>216</v>
      </c>
      <c r="I1263" t="s">
        <v>54</v>
      </c>
      <c r="J1263" t="s">
        <v>213</v>
      </c>
      <c r="K1263" t="s">
        <v>209</v>
      </c>
      <c r="L1263" t="s">
        <v>1043</v>
      </c>
    </row>
    <row r="1264" spans="1:12">
      <c r="A1264" t="s">
        <v>1995</v>
      </c>
      <c r="B1264" s="5">
        <v>46122</v>
      </c>
      <c r="C1264" t="s">
        <v>150</v>
      </c>
      <c r="D1264">
        <v>3</v>
      </c>
      <c r="E1264" s="3">
        <v>50.17</v>
      </c>
      <c r="F1264" s="4">
        <v>0</v>
      </c>
      <c r="G1264" s="3">
        <v>6.99</v>
      </c>
      <c r="H1264" t="s">
        <v>212</v>
      </c>
      <c r="I1264" t="s">
        <v>18</v>
      </c>
      <c r="J1264" t="s">
        <v>213</v>
      </c>
      <c r="K1264" t="s">
        <v>209</v>
      </c>
      <c r="L1264" t="s">
        <v>237</v>
      </c>
    </row>
    <row r="1265" spans="1:12">
      <c r="A1265" t="s">
        <v>1996</v>
      </c>
      <c r="B1265" s="5">
        <v>46122</v>
      </c>
      <c r="C1265" t="s">
        <v>164</v>
      </c>
      <c r="D1265">
        <v>6</v>
      </c>
      <c r="E1265" s="3">
        <v>93.35</v>
      </c>
      <c r="F1265" s="4">
        <v>0</v>
      </c>
      <c r="G1265" s="3">
        <v>0</v>
      </c>
      <c r="H1265" t="s">
        <v>212</v>
      </c>
      <c r="I1265" t="s">
        <v>224</v>
      </c>
      <c r="J1265" t="s">
        <v>213</v>
      </c>
      <c r="K1265" t="s">
        <v>209</v>
      </c>
      <c r="L1265" t="s">
        <v>902</v>
      </c>
    </row>
    <row r="1266" spans="1:12">
      <c r="A1266" t="s">
        <v>1997</v>
      </c>
      <c r="B1266" s="5">
        <v>46122</v>
      </c>
      <c r="C1266" t="s">
        <v>106</v>
      </c>
      <c r="D1266">
        <v>1</v>
      </c>
      <c r="E1266" s="3">
        <v>85.27</v>
      </c>
      <c r="F1266" s="4">
        <v>0.05</v>
      </c>
      <c r="G1266" s="3">
        <v>4.99</v>
      </c>
      <c r="H1266" t="s">
        <v>207</v>
      </c>
      <c r="I1266" t="s">
        <v>54</v>
      </c>
      <c r="J1266" t="s">
        <v>208</v>
      </c>
      <c r="K1266" t="s">
        <v>209</v>
      </c>
      <c r="L1266" t="s">
        <v>1489</v>
      </c>
    </row>
    <row r="1267" spans="1:12">
      <c r="A1267" t="s">
        <v>1998</v>
      </c>
      <c r="B1267" s="5">
        <v>46122</v>
      </c>
      <c r="C1267" t="s">
        <v>158</v>
      </c>
      <c r="D1267">
        <v>8</v>
      </c>
      <c r="E1267" s="3">
        <v>44.59</v>
      </c>
      <c r="F1267" s="4">
        <v>0.2</v>
      </c>
      <c r="G1267" s="3">
        <v>0</v>
      </c>
      <c r="H1267" t="s">
        <v>207</v>
      </c>
      <c r="I1267" t="s">
        <v>37</v>
      </c>
      <c r="J1267" t="s">
        <v>208</v>
      </c>
      <c r="K1267" t="s">
        <v>209</v>
      </c>
      <c r="L1267" t="s">
        <v>893</v>
      </c>
    </row>
    <row r="1268" spans="1:12">
      <c r="A1268" t="s">
        <v>1999</v>
      </c>
      <c r="B1268" s="5">
        <v>46122</v>
      </c>
      <c r="C1268" t="s">
        <v>164</v>
      </c>
      <c r="D1268">
        <v>3</v>
      </c>
      <c r="E1268" s="3">
        <v>93.35</v>
      </c>
      <c r="F1268" s="4">
        <v>0.15</v>
      </c>
      <c r="G1268" s="3">
        <v>0</v>
      </c>
      <c r="H1268" t="s">
        <v>207</v>
      </c>
      <c r="I1268" t="s">
        <v>37</v>
      </c>
      <c r="J1268" t="s">
        <v>217</v>
      </c>
      <c r="K1268" t="s">
        <v>209</v>
      </c>
      <c r="L1268" t="s">
        <v>553</v>
      </c>
    </row>
    <row r="1269" spans="1:12">
      <c r="A1269" t="s">
        <v>2000</v>
      </c>
      <c r="B1269" s="5">
        <v>46122</v>
      </c>
      <c r="C1269" t="s">
        <v>174</v>
      </c>
      <c r="D1269">
        <v>3</v>
      </c>
      <c r="E1269" s="3">
        <v>72.45</v>
      </c>
      <c r="F1269" s="4">
        <v>0</v>
      </c>
      <c r="G1269" s="3">
        <v>0</v>
      </c>
      <c r="H1269" t="s">
        <v>207</v>
      </c>
      <c r="I1269" t="s">
        <v>224</v>
      </c>
      <c r="J1269" t="s">
        <v>217</v>
      </c>
      <c r="K1269" t="s">
        <v>209</v>
      </c>
      <c r="L1269" t="s">
        <v>2001</v>
      </c>
    </row>
    <row r="1270" spans="1:12">
      <c r="A1270" t="s">
        <v>2002</v>
      </c>
      <c r="B1270" s="5">
        <v>46122</v>
      </c>
      <c r="C1270" t="s">
        <v>102</v>
      </c>
      <c r="D1270">
        <v>1</v>
      </c>
      <c r="E1270" s="3">
        <v>18.5</v>
      </c>
      <c r="F1270" s="4">
        <v>0.15</v>
      </c>
      <c r="G1270" s="3">
        <v>9.99</v>
      </c>
      <c r="H1270" t="s">
        <v>216</v>
      </c>
      <c r="I1270" t="s">
        <v>18</v>
      </c>
      <c r="J1270" t="s">
        <v>217</v>
      </c>
      <c r="K1270" t="s">
        <v>209</v>
      </c>
      <c r="L1270" t="s">
        <v>2003</v>
      </c>
    </row>
    <row r="1271" spans="1:12">
      <c r="A1271" t="s">
        <v>2004</v>
      </c>
      <c r="B1271" s="5">
        <v>46122</v>
      </c>
      <c r="C1271" t="s">
        <v>116</v>
      </c>
      <c r="D1271">
        <v>1</v>
      </c>
      <c r="E1271" s="3">
        <v>30.89</v>
      </c>
      <c r="F1271" s="4">
        <v>0.05</v>
      </c>
      <c r="G1271" s="3">
        <v>9.99</v>
      </c>
      <c r="H1271" t="s">
        <v>212</v>
      </c>
      <c r="I1271" t="s">
        <v>224</v>
      </c>
      <c r="J1271" t="s">
        <v>213</v>
      </c>
      <c r="K1271" t="s">
        <v>209</v>
      </c>
      <c r="L1271" t="s">
        <v>889</v>
      </c>
    </row>
    <row r="1272" spans="1:12">
      <c r="A1272" t="s">
        <v>2005</v>
      </c>
      <c r="B1272" s="5">
        <v>46122</v>
      </c>
      <c r="C1272" t="s">
        <v>146</v>
      </c>
      <c r="D1272">
        <v>5</v>
      </c>
      <c r="E1272" s="3">
        <v>30.05</v>
      </c>
      <c r="F1272" s="4">
        <v>0.1</v>
      </c>
      <c r="G1272" s="3">
        <v>0</v>
      </c>
      <c r="H1272" t="s">
        <v>216</v>
      </c>
      <c r="I1272" t="s">
        <v>12</v>
      </c>
      <c r="J1272" t="s">
        <v>217</v>
      </c>
      <c r="K1272" t="s">
        <v>209</v>
      </c>
      <c r="L1272" t="s">
        <v>288</v>
      </c>
    </row>
    <row r="1273" spans="1:12">
      <c r="A1273" t="s">
        <v>2006</v>
      </c>
      <c r="B1273" s="5">
        <v>46122</v>
      </c>
      <c r="C1273" t="s">
        <v>81</v>
      </c>
      <c r="D1273">
        <v>2</v>
      </c>
      <c r="E1273" s="3">
        <v>30.29</v>
      </c>
      <c r="F1273" s="4">
        <v>0.05</v>
      </c>
      <c r="G1273" s="3">
        <v>4.99</v>
      </c>
      <c r="H1273" t="s">
        <v>216</v>
      </c>
      <c r="I1273" t="s">
        <v>37</v>
      </c>
      <c r="J1273" t="s">
        <v>217</v>
      </c>
      <c r="K1273" t="s">
        <v>209</v>
      </c>
      <c r="L1273" t="s">
        <v>679</v>
      </c>
    </row>
    <row r="1274" spans="1:12">
      <c r="A1274" t="s">
        <v>2007</v>
      </c>
      <c r="B1274" s="5">
        <v>46122</v>
      </c>
      <c r="C1274" t="s">
        <v>158</v>
      </c>
      <c r="D1274">
        <v>1</v>
      </c>
      <c r="E1274" s="3">
        <v>44.59</v>
      </c>
      <c r="F1274" s="4">
        <v>0.05</v>
      </c>
      <c r="G1274" s="3">
        <v>0</v>
      </c>
      <c r="H1274" t="s">
        <v>212</v>
      </c>
      <c r="I1274" t="s">
        <v>37</v>
      </c>
      <c r="J1274" t="s">
        <v>217</v>
      </c>
      <c r="K1274" t="s">
        <v>209</v>
      </c>
      <c r="L1274" t="s">
        <v>1487</v>
      </c>
    </row>
    <row r="1275" spans="1:12">
      <c r="A1275" t="s">
        <v>2008</v>
      </c>
      <c r="B1275" s="5">
        <v>46123</v>
      </c>
      <c r="C1275" t="s">
        <v>132</v>
      </c>
      <c r="D1275">
        <v>1</v>
      </c>
      <c r="E1275" s="3">
        <v>72.08</v>
      </c>
      <c r="F1275" s="4">
        <v>0</v>
      </c>
      <c r="G1275" s="3">
        <v>9.99</v>
      </c>
      <c r="H1275" t="s">
        <v>216</v>
      </c>
      <c r="I1275" t="s">
        <v>18</v>
      </c>
      <c r="J1275" t="s">
        <v>208</v>
      </c>
      <c r="K1275" t="s">
        <v>209</v>
      </c>
      <c r="L1275" t="s">
        <v>696</v>
      </c>
    </row>
    <row r="1276" spans="1:12">
      <c r="A1276" t="s">
        <v>2009</v>
      </c>
      <c r="B1276" s="5">
        <v>46123</v>
      </c>
      <c r="C1276" t="s">
        <v>89</v>
      </c>
      <c r="D1276">
        <v>1</v>
      </c>
      <c r="E1276" s="3">
        <v>81.14</v>
      </c>
      <c r="F1276" s="4">
        <v>0.05</v>
      </c>
      <c r="G1276" s="3">
        <v>9.99</v>
      </c>
      <c r="H1276" t="s">
        <v>216</v>
      </c>
      <c r="I1276" t="s">
        <v>54</v>
      </c>
      <c r="J1276" t="s">
        <v>208</v>
      </c>
      <c r="K1276" t="s">
        <v>209</v>
      </c>
      <c r="L1276" t="s">
        <v>814</v>
      </c>
    </row>
    <row r="1277" spans="1:12">
      <c r="A1277" t="s">
        <v>2010</v>
      </c>
      <c r="B1277" s="5">
        <v>46123</v>
      </c>
      <c r="C1277" t="s">
        <v>92</v>
      </c>
      <c r="D1277">
        <v>8</v>
      </c>
      <c r="E1277" s="3">
        <v>46.87</v>
      </c>
      <c r="F1277" s="4">
        <v>0</v>
      </c>
      <c r="G1277" s="3">
        <v>6.99</v>
      </c>
      <c r="H1277" t="s">
        <v>207</v>
      </c>
      <c r="I1277" t="s">
        <v>54</v>
      </c>
      <c r="J1277" t="s">
        <v>213</v>
      </c>
      <c r="K1277" t="s">
        <v>209</v>
      </c>
      <c r="L1277" t="s">
        <v>1409</v>
      </c>
    </row>
    <row r="1278" spans="1:12">
      <c r="A1278" t="s">
        <v>2011</v>
      </c>
      <c r="B1278" s="5">
        <v>46123</v>
      </c>
      <c r="C1278" t="s">
        <v>124</v>
      </c>
      <c r="D1278">
        <v>2</v>
      </c>
      <c r="E1278" s="3">
        <v>79.47</v>
      </c>
      <c r="F1278" s="4">
        <v>0</v>
      </c>
      <c r="G1278" s="3">
        <v>0</v>
      </c>
      <c r="H1278" t="s">
        <v>216</v>
      </c>
      <c r="I1278" t="s">
        <v>54</v>
      </c>
      <c r="J1278" t="s">
        <v>213</v>
      </c>
      <c r="K1278" t="s">
        <v>209</v>
      </c>
      <c r="L1278" t="s">
        <v>435</v>
      </c>
    </row>
    <row r="1279" spans="1:12">
      <c r="A1279" t="s">
        <v>2012</v>
      </c>
      <c r="B1279" s="5">
        <v>46124</v>
      </c>
      <c r="C1279" t="s">
        <v>162</v>
      </c>
      <c r="D1279">
        <v>1</v>
      </c>
      <c r="E1279" s="3">
        <v>12.2</v>
      </c>
      <c r="F1279" s="4">
        <v>0</v>
      </c>
      <c r="G1279" s="3">
        <v>0</v>
      </c>
      <c r="H1279" t="s">
        <v>216</v>
      </c>
      <c r="I1279" t="s">
        <v>54</v>
      </c>
      <c r="J1279" t="s">
        <v>217</v>
      </c>
      <c r="K1279" t="s">
        <v>209</v>
      </c>
      <c r="L1279" t="s">
        <v>333</v>
      </c>
    </row>
    <row r="1280" spans="1:12">
      <c r="A1280" t="s">
        <v>2013</v>
      </c>
      <c r="B1280" s="5">
        <v>46124</v>
      </c>
      <c r="C1280" t="s">
        <v>96</v>
      </c>
      <c r="D1280">
        <v>2</v>
      </c>
      <c r="E1280" s="3">
        <v>26.72</v>
      </c>
      <c r="F1280" s="4">
        <v>0</v>
      </c>
      <c r="G1280" s="3">
        <v>0</v>
      </c>
      <c r="H1280" t="s">
        <v>216</v>
      </c>
      <c r="I1280" t="s">
        <v>12</v>
      </c>
      <c r="J1280" t="s">
        <v>213</v>
      </c>
      <c r="K1280" t="s">
        <v>209</v>
      </c>
      <c r="L1280" t="s">
        <v>1806</v>
      </c>
    </row>
    <row r="1281" spans="1:12">
      <c r="A1281" t="s">
        <v>2014</v>
      </c>
      <c r="B1281" s="5">
        <v>46124</v>
      </c>
      <c r="C1281" t="s">
        <v>77</v>
      </c>
      <c r="D1281">
        <v>2</v>
      </c>
      <c r="E1281" s="3">
        <v>47.77</v>
      </c>
      <c r="F1281" s="4">
        <v>0</v>
      </c>
      <c r="G1281" s="3">
        <v>0</v>
      </c>
      <c r="H1281" t="s">
        <v>216</v>
      </c>
      <c r="I1281" t="s">
        <v>54</v>
      </c>
      <c r="J1281" t="s">
        <v>208</v>
      </c>
      <c r="K1281" t="s">
        <v>209</v>
      </c>
      <c r="L1281" t="s">
        <v>618</v>
      </c>
    </row>
    <row r="1282" spans="1:12">
      <c r="A1282" t="s">
        <v>2015</v>
      </c>
      <c r="B1282" s="5">
        <v>46124</v>
      </c>
      <c r="C1282" t="s">
        <v>172</v>
      </c>
      <c r="D1282">
        <v>1</v>
      </c>
      <c r="E1282" s="3">
        <v>80.63</v>
      </c>
      <c r="F1282" s="4">
        <v>0.05</v>
      </c>
      <c r="G1282" s="3">
        <v>0</v>
      </c>
      <c r="H1282" t="s">
        <v>212</v>
      </c>
      <c r="I1282" t="s">
        <v>18</v>
      </c>
      <c r="J1282" t="s">
        <v>208</v>
      </c>
      <c r="K1282" t="s">
        <v>209</v>
      </c>
      <c r="L1282" t="s">
        <v>860</v>
      </c>
    </row>
    <row r="1283" spans="1:12">
      <c r="A1283" t="s">
        <v>2016</v>
      </c>
      <c r="B1283" s="5">
        <v>46125</v>
      </c>
      <c r="C1283" t="s">
        <v>156</v>
      </c>
      <c r="D1283">
        <v>4</v>
      </c>
      <c r="E1283" s="3">
        <v>24.86</v>
      </c>
      <c r="F1283" s="4">
        <v>0.15</v>
      </c>
      <c r="G1283" s="3">
        <v>0</v>
      </c>
      <c r="H1283" t="s">
        <v>212</v>
      </c>
      <c r="I1283" t="s">
        <v>37</v>
      </c>
      <c r="J1283" t="s">
        <v>213</v>
      </c>
      <c r="K1283" t="s">
        <v>209</v>
      </c>
      <c r="L1283" t="s">
        <v>567</v>
      </c>
    </row>
    <row r="1284" spans="1:12">
      <c r="A1284" t="s">
        <v>2017</v>
      </c>
      <c r="B1284" s="5">
        <v>46125</v>
      </c>
      <c r="C1284" t="s">
        <v>180</v>
      </c>
      <c r="D1284">
        <v>3</v>
      </c>
      <c r="E1284" s="3">
        <v>60.42</v>
      </c>
      <c r="F1284" s="4">
        <v>0</v>
      </c>
      <c r="G1284" s="3">
        <v>0</v>
      </c>
      <c r="H1284" t="s">
        <v>212</v>
      </c>
      <c r="I1284" t="s">
        <v>37</v>
      </c>
      <c r="J1284" t="s">
        <v>213</v>
      </c>
      <c r="K1284" t="s">
        <v>209</v>
      </c>
      <c r="L1284" t="s">
        <v>465</v>
      </c>
    </row>
    <row r="1285" spans="1:12">
      <c r="A1285" t="s">
        <v>2018</v>
      </c>
      <c r="B1285" s="5">
        <v>46125</v>
      </c>
      <c r="C1285" t="s">
        <v>98</v>
      </c>
      <c r="D1285">
        <v>3</v>
      </c>
      <c r="E1285" s="3">
        <v>17.66</v>
      </c>
      <c r="F1285" s="4">
        <v>0</v>
      </c>
      <c r="G1285" s="3">
        <v>0</v>
      </c>
      <c r="H1285" t="s">
        <v>216</v>
      </c>
      <c r="I1285" t="s">
        <v>37</v>
      </c>
      <c r="J1285" t="s">
        <v>213</v>
      </c>
      <c r="K1285" t="s">
        <v>209</v>
      </c>
      <c r="L1285" t="s">
        <v>770</v>
      </c>
    </row>
    <row r="1286" spans="1:12">
      <c r="A1286" t="s">
        <v>2019</v>
      </c>
      <c r="B1286" s="5">
        <v>46126</v>
      </c>
      <c r="C1286" t="s">
        <v>104</v>
      </c>
      <c r="D1286">
        <v>1</v>
      </c>
      <c r="E1286" s="3">
        <v>29.49</v>
      </c>
      <c r="F1286" s="4">
        <v>0</v>
      </c>
      <c r="G1286" s="3">
        <v>9.99</v>
      </c>
      <c r="H1286" t="s">
        <v>207</v>
      </c>
      <c r="I1286" t="s">
        <v>37</v>
      </c>
      <c r="J1286" t="s">
        <v>208</v>
      </c>
      <c r="K1286" t="s">
        <v>209</v>
      </c>
      <c r="L1286" t="s">
        <v>261</v>
      </c>
    </row>
    <row r="1287" spans="1:12">
      <c r="A1287" t="s">
        <v>2020</v>
      </c>
      <c r="B1287" s="5">
        <v>46126</v>
      </c>
      <c r="C1287" t="s">
        <v>98</v>
      </c>
      <c r="D1287">
        <v>2</v>
      </c>
      <c r="E1287" s="3">
        <v>17.66</v>
      </c>
      <c r="F1287" s="4">
        <v>0</v>
      </c>
      <c r="G1287" s="3">
        <v>0</v>
      </c>
      <c r="H1287" t="s">
        <v>216</v>
      </c>
      <c r="I1287" t="s">
        <v>54</v>
      </c>
      <c r="J1287" t="s">
        <v>213</v>
      </c>
      <c r="K1287" t="s">
        <v>209</v>
      </c>
      <c r="L1287" t="s">
        <v>342</v>
      </c>
    </row>
    <row r="1288" spans="1:12">
      <c r="A1288" t="s">
        <v>2021</v>
      </c>
      <c r="B1288" s="5">
        <v>46126</v>
      </c>
      <c r="C1288" t="s">
        <v>174</v>
      </c>
      <c r="D1288">
        <v>3</v>
      </c>
      <c r="E1288" s="3">
        <v>72.45</v>
      </c>
      <c r="F1288" s="4">
        <v>0</v>
      </c>
      <c r="G1288" s="3">
        <v>6.99</v>
      </c>
      <c r="H1288" t="s">
        <v>207</v>
      </c>
      <c r="I1288" t="s">
        <v>37</v>
      </c>
      <c r="J1288" t="s">
        <v>217</v>
      </c>
      <c r="K1288" t="s">
        <v>209</v>
      </c>
      <c r="L1288" t="s">
        <v>986</v>
      </c>
    </row>
    <row r="1289" spans="1:12">
      <c r="A1289" t="s">
        <v>2022</v>
      </c>
      <c r="B1289" s="5">
        <v>46126</v>
      </c>
      <c r="C1289" t="s">
        <v>98</v>
      </c>
      <c r="D1289">
        <v>1</v>
      </c>
      <c r="E1289" s="3">
        <v>17.66</v>
      </c>
      <c r="F1289" s="4">
        <v>0.1</v>
      </c>
      <c r="G1289" s="3">
        <v>0</v>
      </c>
      <c r="H1289" t="s">
        <v>216</v>
      </c>
      <c r="I1289" t="s">
        <v>54</v>
      </c>
      <c r="J1289" t="s">
        <v>213</v>
      </c>
      <c r="K1289" t="s">
        <v>209</v>
      </c>
      <c r="L1289" t="s">
        <v>1160</v>
      </c>
    </row>
    <row r="1290" spans="1:12">
      <c r="A1290" t="s">
        <v>2023</v>
      </c>
      <c r="B1290" s="5">
        <v>46126</v>
      </c>
      <c r="C1290" t="s">
        <v>87</v>
      </c>
      <c r="D1290">
        <v>3</v>
      </c>
      <c r="E1290" s="3">
        <v>49.34</v>
      </c>
      <c r="F1290" s="4">
        <v>0.05</v>
      </c>
      <c r="G1290" s="3">
        <v>0</v>
      </c>
      <c r="H1290" t="s">
        <v>212</v>
      </c>
      <c r="I1290" t="s">
        <v>12</v>
      </c>
      <c r="J1290" t="s">
        <v>208</v>
      </c>
      <c r="K1290" t="s">
        <v>209</v>
      </c>
      <c r="L1290" t="s">
        <v>1766</v>
      </c>
    </row>
    <row r="1291" spans="1:12">
      <c r="A1291" t="s">
        <v>2024</v>
      </c>
      <c r="B1291" s="5">
        <v>46126</v>
      </c>
      <c r="C1291" t="s">
        <v>146</v>
      </c>
      <c r="D1291">
        <v>3</v>
      </c>
      <c r="E1291" s="3">
        <v>30.05</v>
      </c>
      <c r="F1291" s="4">
        <v>0</v>
      </c>
      <c r="G1291" s="3">
        <v>0</v>
      </c>
      <c r="H1291" t="s">
        <v>216</v>
      </c>
      <c r="I1291" t="s">
        <v>224</v>
      </c>
      <c r="J1291" t="s">
        <v>213</v>
      </c>
      <c r="K1291" t="s">
        <v>209</v>
      </c>
      <c r="L1291" t="s">
        <v>654</v>
      </c>
    </row>
    <row r="1292" spans="1:12">
      <c r="A1292" t="s">
        <v>2025</v>
      </c>
      <c r="B1292" s="5">
        <v>46126</v>
      </c>
      <c r="C1292" t="s">
        <v>116</v>
      </c>
      <c r="D1292">
        <v>4</v>
      </c>
      <c r="E1292" s="3">
        <v>30.89</v>
      </c>
      <c r="F1292" s="4">
        <v>0</v>
      </c>
      <c r="G1292" s="3">
        <v>0</v>
      </c>
      <c r="H1292" t="s">
        <v>212</v>
      </c>
      <c r="I1292" t="s">
        <v>224</v>
      </c>
      <c r="J1292" t="s">
        <v>208</v>
      </c>
      <c r="K1292" t="s">
        <v>209</v>
      </c>
      <c r="L1292" t="s">
        <v>1457</v>
      </c>
    </row>
    <row r="1293" spans="1:12">
      <c r="A1293" t="s">
        <v>2026</v>
      </c>
      <c r="B1293" s="5">
        <v>46126</v>
      </c>
      <c r="C1293" t="s">
        <v>178</v>
      </c>
      <c r="D1293">
        <v>5</v>
      </c>
      <c r="E1293" s="3">
        <v>77.760000000000005</v>
      </c>
      <c r="F1293" s="4">
        <v>0.1</v>
      </c>
      <c r="G1293" s="3">
        <v>6.99</v>
      </c>
      <c r="H1293" t="s">
        <v>212</v>
      </c>
      <c r="I1293" t="s">
        <v>54</v>
      </c>
      <c r="J1293" t="s">
        <v>213</v>
      </c>
      <c r="K1293" t="s">
        <v>209</v>
      </c>
      <c r="L1293" t="s">
        <v>768</v>
      </c>
    </row>
    <row r="1294" spans="1:12">
      <c r="A1294" t="s">
        <v>2027</v>
      </c>
      <c r="B1294" s="5">
        <v>46126</v>
      </c>
      <c r="C1294" t="s">
        <v>186</v>
      </c>
      <c r="D1294">
        <v>4</v>
      </c>
      <c r="E1294" s="3">
        <v>54.93</v>
      </c>
      <c r="F1294" s="4">
        <v>0.1</v>
      </c>
      <c r="G1294" s="3">
        <v>9.99</v>
      </c>
      <c r="H1294" t="s">
        <v>212</v>
      </c>
      <c r="I1294" t="s">
        <v>54</v>
      </c>
      <c r="J1294" t="s">
        <v>213</v>
      </c>
      <c r="K1294" t="s">
        <v>209</v>
      </c>
      <c r="L1294" t="s">
        <v>602</v>
      </c>
    </row>
    <row r="1295" spans="1:12">
      <c r="A1295" t="s">
        <v>2028</v>
      </c>
      <c r="B1295" s="5">
        <v>46127</v>
      </c>
      <c r="C1295" t="s">
        <v>142</v>
      </c>
      <c r="D1295">
        <v>3</v>
      </c>
      <c r="E1295" s="3">
        <v>100.1</v>
      </c>
      <c r="F1295" s="4">
        <v>0</v>
      </c>
      <c r="G1295" s="3">
        <v>0</v>
      </c>
      <c r="H1295" t="s">
        <v>207</v>
      </c>
      <c r="I1295" t="s">
        <v>37</v>
      </c>
      <c r="J1295" t="s">
        <v>213</v>
      </c>
      <c r="K1295" t="s">
        <v>209</v>
      </c>
      <c r="L1295" t="s">
        <v>1089</v>
      </c>
    </row>
    <row r="1296" spans="1:12">
      <c r="A1296" t="s">
        <v>2029</v>
      </c>
      <c r="B1296" s="5">
        <v>46127</v>
      </c>
      <c r="C1296" t="s">
        <v>144</v>
      </c>
      <c r="D1296">
        <v>2</v>
      </c>
      <c r="E1296" s="3">
        <v>12.74</v>
      </c>
      <c r="F1296" s="4">
        <v>0.05</v>
      </c>
      <c r="G1296" s="3">
        <v>0</v>
      </c>
      <c r="H1296" t="s">
        <v>207</v>
      </c>
      <c r="I1296" t="s">
        <v>18</v>
      </c>
      <c r="J1296" t="s">
        <v>213</v>
      </c>
      <c r="K1296" t="s">
        <v>209</v>
      </c>
      <c r="L1296" t="s">
        <v>310</v>
      </c>
    </row>
    <row r="1297" spans="1:12">
      <c r="A1297" t="s">
        <v>2030</v>
      </c>
      <c r="B1297" s="5">
        <v>46127</v>
      </c>
      <c r="C1297" t="s">
        <v>148</v>
      </c>
      <c r="D1297">
        <v>4</v>
      </c>
      <c r="E1297" s="3">
        <v>76.3</v>
      </c>
      <c r="F1297" s="4">
        <v>0</v>
      </c>
      <c r="G1297" s="3">
        <v>4.99</v>
      </c>
      <c r="H1297" t="s">
        <v>216</v>
      </c>
      <c r="I1297" t="s">
        <v>18</v>
      </c>
      <c r="J1297" t="s">
        <v>213</v>
      </c>
      <c r="K1297" t="s">
        <v>209</v>
      </c>
      <c r="L1297" t="s">
        <v>1826</v>
      </c>
    </row>
    <row r="1298" spans="1:12">
      <c r="A1298" t="s">
        <v>2031</v>
      </c>
      <c r="B1298" s="5">
        <v>46127</v>
      </c>
      <c r="C1298" t="s">
        <v>98</v>
      </c>
      <c r="D1298">
        <v>1</v>
      </c>
      <c r="E1298" s="3">
        <v>17.66</v>
      </c>
      <c r="F1298" s="4">
        <v>0.05</v>
      </c>
      <c r="G1298" s="3">
        <v>4.99</v>
      </c>
      <c r="H1298" t="s">
        <v>207</v>
      </c>
      <c r="I1298" t="s">
        <v>54</v>
      </c>
      <c r="J1298" t="s">
        <v>213</v>
      </c>
      <c r="K1298" t="s">
        <v>209</v>
      </c>
      <c r="L1298" t="s">
        <v>282</v>
      </c>
    </row>
    <row r="1299" spans="1:12">
      <c r="A1299" t="s">
        <v>2032</v>
      </c>
      <c r="B1299" s="5">
        <v>46127</v>
      </c>
      <c r="C1299" t="s">
        <v>69</v>
      </c>
      <c r="D1299">
        <v>1</v>
      </c>
      <c r="E1299" s="3">
        <v>73.180000000000007</v>
      </c>
      <c r="F1299" s="4">
        <v>0.2</v>
      </c>
      <c r="G1299" s="3">
        <v>0</v>
      </c>
      <c r="H1299" t="s">
        <v>212</v>
      </c>
      <c r="I1299" t="s">
        <v>37</v>
      </c>
      <c r="J1299" t="s">
        <v>213</v>
      </c>
      <c r="K1299" t="s">
        <v>209</v>
      </c>
      <c r="L1299" t="s">
        <v>791</v>
      </c>
    </row>
    <row r="1300" spans="1:12">
      <c r="A1300" t="s">
        <v>2033</v>
      </c>
      <c r="B1300" s="5">
        <v>46127</v>
      </c>
      <c r="C1300" t="s">
        <v>124</v>
      </c>
      <c r="D1300">
        <v>4</v>
      </c>
      <c r="E1300" s="3">
        <v>79.47</v>
      </c>
      <c r="F1300" s="4">
        <v>0.05</v>
      </c>
      <c r="G1300" s="3">
        <v>0</v>
      </c>
      <c r="H1300" t="s">
        <v>207</v>
      </c>
      <c r="I1300" t="s">
        <v>54</v>
      </c>
      <c r="J1300" t="s">
        <v>217</v>
      </c>
      <c r="K1300" t="s">
        <v>304</v>
      </c>
      <c r="L1300" t="s">
        <v>1763</v>
      </c>
    </row>
    <row r="1301" spans="1:12">
      <c r="A1301" t="s">
        <v>2034</v>
      </c>
      <c r="B1301" s="5">
        <v>46127</v>
      </c>
      <c r="C1301" t="s">
        <v>122</v>
      </c>
      <c r="D1301">
        <v>2</v>
      </c>
      <c r="E1301" s="3">
        <v>29.71</v>
      </c>
      <c r="F1301" s="4">
        <v>0</v>
      </c>
      <c r="G1301" s="3">
        <v>6.99</v>
      </c>
      <c r="H1301" t="s">
        <v>207</v>
      </c>
      <c r="I1301" t="s">
        <v>18</v>
      </c>
      <c r="J1301" t="s">
        <v>217</v>
      </c>
      <c r="K1301" t="s">
        <v>209</v>
      </c>
      <c r="L1301" t="s">
        <v>717</v>
      </c>
    </row>
    <row r="1302" spans="1:12">
      <c r="A1302" t="s">
        <v>2035</v>
      </c>
      <c r="B1302" s="5">
        <v>46128</v>
      </c>
      <c r="C1302" t="s">
        <v>146</v>
      </c>
      <c r="D1302">
        <v>3</v>
      </c>
      <c r="E1302" s="3">
        <v>30.05</v>
      </c>
      <c r="F1302" s="4">
        <v>0.1</v>
      </c>
      <c r="G1302" s="3">
        <v>0</v>
      </c>
      <c r="H1302" t="s">
        <v>212</v>
      </c>
      <c r="I1302" t="s">
        <v>54</v>
      </c>
      <c r="J1302" t="s">
        <v>217</v>
      </c>
      <c r="K1302" t="s">
        <v>209</v>
      </c>
      <c r="L1302" t="s">
        <v>302</v>
      </c>
    </row>
    <row r="1303" spans="1:12">
      <c r="A1303" t="s">
        <v>2036</v>
      </c>
      <c r="B1303" s="5">
        <v>46128</v>
      </c>
      <c r="C1303" t="s">
        <v>89</v>
      </c>
      <c r="D1303">
        <v>1</v>
      </c>
      <c r="E1303" s="3">
        <v>81.14</v>
      </c>
      <c r="F1303" s="4">
        <v>0</v>
      </c>
      <c r="G1303" s="3">
        <v>4.99</v>
      </c>
      <c r="H1303" t="s">
        <v>212</v>
      </c>
      <c r="I1303" t="s">
        <v>37</v>
      </c>
      <c r="J1303" t="s">
        <v>213</v>
      </c>
      <c r="K1303" t="s">
        <v>209</v>
      </c>
      <c r="L1303" t="s">
        <v>1489</v>
      </c>
    </row>
    <row r="1304" spans="1:12">
      <c r="A1304" t="s">
        <v>2037</v>
      </c>
      <c r="B1304" s="5">
        <v>46128</v>
      </c>
      <c r="C1304" t="s">
        <v>132</v>
      </c>
      <c r="D1304">
        <v>8</v>
      </c>
      <c r="E1304" s="3">
        <v>72.08</v>
      </c>
      <c r="F1304" s="4">
        <v>0.1</v>
      </c>
      <c r="G1304" s="3">
        <v>6.99</v>
      </c>
      <c r="H1304" t="s">
        <v>216</v>
      </c>
      <c r="I1304" t="s">
        <v>54</v>
      </c>
      <c r="J1304" t="s">
        <v>217</v>
      </c>
      <c r="K1304" t="s">
        <v>209</v>
      </c>
      <c r="L1304" t="s">
        <v>2038</v>
      </c>
    </row>
    <row r="1305" spans="1:12">
      <c r="A1305" t="s">
        <v>2039</v>
      </c>
      <c r="B1305" s="5">
        <v>46128</v>
      </c>
      <c r="C1305" t="s">
        <v>120</v>
      </c>
      <c r="D1305">
        <v>1</v>
      </c>
      <c r="E1305" s="3">
        <v>33.65</v>
      </c>
      <c r="F1305" s="4">
        <v>0.15</v>
      </c>
      <c r="G1305" s="3">
        <v>9.99</v>
      </c>
      <c r="H1305" t="s">
        <v>216</v>
      </c>
      <c r="I1305" t="s">
        <v>224</v>
      </c>
      <c r="J1305" t="s">
        <v>213</v>
      </c>
      <c r="K1305" t="s">
        <v>209</v>
      </c>
      <c r="L1305" t="s">
        <v>1116</v>
      </c>
    </row>
    <row r="1306" spans="1:12">
      <c r="A1306" t="s">
        <v>2040</v>
      </c>
      <c r="B1306" s="5">
        <v>46128</v>
      </c>
      <c r="C1306" t="s">
        <v>152</v>
      </c>
      <c r="D1306">
        <v>2</v>
      </c>
      <c r="E1306" s="3">
        <v>39.21</v>
      </c>
      <c r="F1306" s="4">
        <v>0</v>
      </c>
      <c r="G1306" s="3">
        <v>9.99</v>
      </c>
      <c r="H1306" t="s">
        <v>212</v>
      </c>
      <c r="I1306" t="s">
        <v>12</v>
      </c>
      <c r="J1306" t="s">
        <v>217</v>
      </c>
      <c r="K1306" t="s">
        <v>209</v>
      </c>
      <c r="L1306" t="s">
        <v>2041</v>
      </c>
    </row>
    <row r="1307" spans="1:12">
      <c r="A1307" t="s">
        <v>2042</v>
      </c>
      <c r="B1307" s="5">
        <v>46128</v>
      </c>
      <c r="C1307" t="s">
        <v>178</v>
      </c>
      <c r="D1307">
        <v>1</v>
      </c>
      <c r="E1307" s="3">
        <v>77.760000000000005</v>
      </c>
      <c r="F1307" s="4">
        <v>0</v>
      </c>
      <c r="G1307" s="3">
        <v>6.99</v>
      </c>
      <c r="H1307" t="s">
        <v>216</v>
      </c>
      <c r="I1307" t="s">
        <v>12</v>
      </c>
      <c r="J1307" t="s">
        <v>208</v>
      </c>
      <c r="K1307" t="s">
        <v>209</v>
      </c>
      <c r="L1307" t="s">
        <v>2043</v>
      </c>
    </row>
    <row r="1308" spans="1:12">
      <c r="A1308" t="s">
        <v>2044</v>
      </c>
      <c r="B1308" s="5">
        <v>46128</v>
      </c>
      <c r="C1308" t="s">
        <v>140</v>
      </c>
      <c r="D1308">
        <v>1</v>
      </c>
      <c r="E1308" s="3">
        <v>25.18</v>
      </c>
      <c r="F1308" s="4">
        <v>0</v>
      </c>
      <c r="G1308" s="3">
        <v>9.99</v>
      </c>
      <c r="H1308" t="s">
        <v>212</v>
      </c>
      <c r="I1308" t="s">
        <v>54</v>
      </c>
      <c r="J1308" t="s">
        <v>208</v>
      </c>
      <c r="K1308" t="s">
        <v>209</v>
      </c>
      <c r="L1308" t="s">
        <v>1092</v>
      </c>
    </row>
    <row r="1309" spans="1:12">
      <c r="A1309" t="s">
        <v>2045</v>
      </c>
      <c r="B1309" s="5">
        <v>46128</v>
      </c>
      <c r="C1309" t="s">
        <v>148</v>
      </c>
      <c r="D1309">
        <v>1</v>
      </c>
      <c r="E1309" s="3">
        <v>76.3</v>
      </c>
      <c r="F1309" s="4">
        <v>0</v>
      </c>
      <c r="G1309" s="3">
        <v>4.99</v>
      </c>
      <c r="H1309" t="s">
        <v>216</v>
      </c>
      <c r="I1309" t="s">
        <v>54</v>
      </c>
      <c r="J1309" t="s">
        <v>217</v>
      </c>
      <c r="K1309" t="s">
        <v>209</v>
      </c>
      <c r="L1309" t="s">
        <v>441</v>
      </c>
    </row>
    <row r="1310" spans="1:12">
      <c r="A1310" t="s">
        <v>2046</v>
      </c>
      <c r="B1310" s="5">
        <v>46129</v>
      </c>
      <c r="C1310" t="s">
        <v>108</v>
      </c>
      <c r="D1310">
        <v>1</v>
      </c>
      <c r="E1310" s="3">
        <v>23.94</v>
      </c>
      <c r="F1310" s="4">
        <v>0</v>
      </c>
      <c r="G1310" s="3">
        <v>0</v>
      </c>
      <c r="H1310" t="s">
        <v>216</v>
      </c>
      <c r="I1310" t="s">
        <v>224</v>
      </c>
      <c r="J1310" t="s">
        <v>217</v>
      </c>
      <c r="K1310" t="s">
        <v>209</v>
      </c>
      <c r="L1310" t="s">
        <v>845</v>
      </c>
    </row>
    <row r="1311" spans="1:12">
      <c r="A1311" t="s">
        <v>2047</v>
      </c>
      <c r="B1311" s="5">
        <v>46129</v>
      </c>
      <c r="C1311" t="s">
        <v>186</v>
      </c>
      <c r="D1311">
        <v>2</v>
      </c>
      <c r="E1311" s="3">
        <v>54.93</v>
      </c>
      <c r="F1311" s="4">
        <v>0</v>
      </c>
      <c r="G1311" s="3">
        <v>9.99</v>
      </c>
      <c r="H1311" t="s">
        <v>207</v>
      </c>
      <c r="I1311" t="s">
        <v>12</v>
      </c>
      <c r="J1311" t="s">
        <v>217</v>
      </c>
      <c r="K1311" t="s">
        <v>209</v>
      </c>
      <c r="L1311" t="s">
        <v>1211</v>
      </c>
    </row>
    <row r="1312" spans="1:12">
      <c r="A1312" t="s">
        <v>2048</v>
      </c>
      <c r="B1312" s="5">
        <v>46129</v>
      </c>
      <c r="C1312" t="s">
        <v>166</v>
      </c>
      <c r="D1312">
        <v>2</v>
      </c>
      <c r="E1312" s="3">
        <v>39.19</v>
      </c>
      <c r="F1312" s="4">
        <v>0</v>
      </c>
      <c r="G1312" s="3">
        <v>0</v>
      </c>
      <c r="H1312" t="s">
        <v>216</v>
      </c>
      <c r="I1312" t="s">
        <v>12</v>
      </c>
      <c r="J1312" t="s">
        <v>208</v>
      </c>
      <c r="K1312" t="s">
        <v>209</v>
      </c>
      <c r="L1312" t="s">
        <v>1025</v>
      </c>
    </row>
    <row r="1313" spans="1:12">
      <c r="A1313" t="s">
        <v>2049</v>
      </c>
      <c r="B1313" s="5">
        <v>46129</v>
      </c>
      <c r="C1313" t="s">
        <v>124</v>
      </c>
      <c r="D1313">
        <v>1</v>
      </c>
      <c r="E1313" s="3">
        <v>79.47</v>
      </c>
      <c r="F1313" s="4">
        <v>0.15</v>
      </c>
      <c r="G1313" s="3">
        <v>9.99</v>
      </c>
      <c r="H1313" t="s">
        <v>212</v>
      </c>
      <c r="I1313" t="s">
        <v>224</v>
      </c>
      <c r="J1313" t="s">
        <v>217</v>
      </c>
      <c r="K1313" t="s">
        <v>209</v>
      </c>
      <c r="L1313" t="s">
        <v>656</v>
      </c>
    </row>
    <row r="1314" spans="1:12">
      <c r="A1314" t="s">
        <v>2050</v>
      </c>
      <c r="B1314" s="5">
        <v>46129</v>
      </c>
      <c r="C1314" t="s">
        <v>73</v>
      </c>
      <c r="D1314">
        <v>3</v>
      </c>
      <c r="E1314" s="3">
        <v>23.84</v>
      </c>
      <c r="F1314" s="4">
        <v>0.15</v>
      </c>
      <c r="G1314" s="3">
        <v>4.99</v>
      </c>
      <c r="H1314" t="s">
        <v>207</v>
      </c>
      <c r="I1314" t="s">
        <v>18</v>
      </c>
      <c r="J1314" t="s">
        <v>217</v>
      </c>
      <c r="K1314" t="s">
        <v>304</v>
      </c>
      <c r="L1314" t="s">
        <v>1335</v>
      </c>
    </row>
    <row r="1315" spans="1:12">
      <c r="A1315" t="s">
        <v>2051</v>
      </c>
      <c r="B1315" s="5">
        <v>46129</v>
      </c>
      <c r="C1315" t="s">
        <v>108</v>
      </c>
      <c r="D1315">
        <v>1</v>
      </c>
      <c r="E1315" s="3">
        <v>23.94</v>
      </c>
      <c r="F1315" s="4">
        <v>0.15</v>
      </c>
      <c r="G1315" s="3">
        <v>4.99</v>
      </c>
      <c r="H1315" t="s">
        <v>207</v>
      </c>
      <c r="I1315" t="s">
        <v>37</v>
      </c>
      <c r="J1315" t="s">
        <v>217</v>
      </c>
      <c r="K1315" t="s">
        <v>209</v>
      </c>
      <c r="L1315" t="s">
        <v>227</v>
      </c>
    </row>
    <row r="1316" spans="1:12">
      <c r="A1316" t="s">
        <v>2052</v>
      </c>
      <c r="B1316" s="5">
        <v>46130</v>
      </c>
      <c r="C1316" t="s">
        <v>134</v>
      </c>
      <c r="D1316">
        <v>2</v>
      </c>
      <c r="E1316" s="3">
        <v>53.25</v>
      </c>
      <c r="F1316" s="4">
        <v>0.05</v>
      </c>
      <c r="G1316" s="3">
        <v>0</v>
      </c>
      <c r="H1316" t="s">
        <v>207</v>
      </c>
      <c r="I1316" t="s">
        <v>224</v>
      </c>
      <c r="J1316" t="s">
        <v>208</v>
      </c>
      <c r="K1316" t="s">
        <v>209</v>
      </c>
      <c r="L1316" t="s">
        <v>1826</v>
      </c>
    </row>
    <row r="1317" spans="1:12">
      <c r="A1317" t="s">
        <v>2053</v>
      </c>
      <c r="B1317" s="5">
        <v>46130</v>
      </c>
      <c r="C1317" t="s">
        <v>69</v>
      </c>
      <c r="D1317">
        <v>2</v>
      </c>
      <c r="E1317" s="3">
        <v>73.180000000000007</v>
      </c>
      <c r="F1317" s="4">
        <v>0.15</v>
      </c>
      <c r="G1317" s="3">
        <v>9.99</v>
      </c>
      <c r="H1317" t="s">
        <v>212</v>
      </c>
      <c r="I1317" t="s">
        <v>224</v>
      </c>
      <c r="J1317" t="s">
        <v>213</v>
      </c>
      <c r="K1317" t="s">
        <v>209</v>
      </c>
      <c r="L1317" t="s">
        <v>2054</v>
      </c>
    </row>
    <row r="1318" spans="1:12">
      <c r="A1318" t="s">
        <v>2055</v>
      </c>
      <c r="B1318" s="5">
        <v>46130</v>
      </c>
      <c r="C1318" t="s">
        <v>130</v>
      </c>
      <c r="D1318">
        <v>1</v>
      </c>
      <c r="E1318" s="3">
        <v>10.18</v>
      </c>
      <c r="F1318" s="4">
        <v>0.1</v>
      </c>
      <c r="G1318" s="3">
        <v>0</v>
      </c>
      <c r="H1318" t="s">
        <v>216</v>
      </c>
      <c r="I1318" t="s">
        <v>18</v>
      </c>
      <c r="J1318" t="s">
        <v>208</v>
      </c>
      <c r="K1318" t="s">
        <v>209</v>
      </c>
      <c r="L1318" t="s">
        <v>1821</v>
      </c>
    </row>
    <row r="1319" spans="1:12">
      <c r="A1319" t="s">
        <v>2056</v>
      </c>
      <c r="B1319" s="5">
        <v>46130</v>
      </c>
      <c r="C1319" t="s">
        <v>124</v>
      </c>
      <c r="D1319">
        <v>3</v>
      </c>
      <c r="E1319" s="3">
        <v>79.47</v>
      </c>
      <c r="F1319" s="4">
        <v>0</v>
      </c>
      <c r="G1319" s="3">
        <v>0</v>
      </c>
      <c r="H1319" t="s">
        <v>216</v>
      </c>
      <c r="I1319" t="s">
        <v>224</v>
      </c>
      <c r="J1319" t="s">
        <v>213</v>
      </c>
      <c r="K1319" t="s">
        <v>209</v>
      </c>
      <c r="L1319" t="s">
        <v>2057</v>
      </c>
    </row>
    <row r="1320" spans="1:12">
      <c r="A1320" t="s">
        <v>2058</v>
      </c>
      <c r="B1320" s="5">
        <v>46130</v>
      </c>
      <c r="C1320" t="s">
        <v>116</v>
      </c>
      <c r="D1320">
        <v>5</v>
      </c>
      <c r="E1320" s="3">
        <v>30.89</v>
      </c>
      <c r="F1320" s="4">
        <v>0</v>
      </c>
      <c r="G1320" s="3">
        <v>0</v>
      </c>
      <c r="H1320" t="s">
        <v>212</v>
      </c>
      <c r="I1320" t="s">
        <v>37</v>
      </c>
      <c r="J1320" t="s">
        <v>208</v>
      </c>
      <c r="K1320" t="s">
        <v>209</v>
      </c>
      <c r="L1320" t="s">
        <v>348</v>
      </c>
    </row>
    <row r="1321" spans="1:12">
      <c r="A1321" t="s">
        <v>2059</v>
      </c>
      <c r="B1321" s="5">
        <v>46130</v>
      </c>
      <c r="C1321" t="s">
        <v>144</v>
      </c>
      <c r="D1321">
        <v>1</v>
      </c>
      <c r="E1321" s="3">
        <v>12.74</v>
      </c>
      <c r="F1321" s="4">
        <v>0.15</v>
      </c>
      <c r="G1321" s="3">
        <v>9.99</v>
      </c>
      <c r="H1321" t="s">
        <v>216</v>
      </c>
      <c r="I1321" t="s">
        <v>12</v>
      </c>
      <c r="J1321" t="s">
        <v>213</v>
      </c>
      <c r="K1321" t="s">
        <v>209</v>
      </c>
      <c r="L1321" t="s">
        <v>686</v>
      </c>
    </row>
    <row r="1322" spans="1:12">
      <c r="A1322" t="s">
        <v>2060</v>
      </c>
      <c r="B1322" s="5">
        <v>46131</v>
      </c>
      <c r="C1322" t="s">
        <v>138</v>
      </c>
      <c r="D1322">
        <v>2</v>
      </c>
      <c r="E1322" s="3">
        <v>56</v>
      </c>
      <c r="F1322" s="4">
        <v>0</v>
      </c>
      <c r="G1322" s="3">
        <v>0</v>
      </c>
      <c r="H1322" t="s">
        <v>212</v>
      </c>
      <c r="I1322" t="s">
        <v>12</v>
      </c>
      <c r="J1322" t="s">
        <v>208</v>
      </c>
      <c r="K1322" t="s">
        <v>209</v>
      </c>
      <c r="L1322" t="s">
        <v>490</v>
      </c>
    </row>
    <row r="1323" spans="1:12">
      <c r="A1323" t="s">
        <v>2061</v>
      </c>
      <c r="B1323" s="5">
        <v>46131</v>
      </c>
      <c r="C1323" t="s">
        <v>168</v>
      </c>
      <c r="D1323">
        <v>1</v>
      </c>
      <c r="E1323" s="3">
        <v>50.46</v>
      </c>
      <c r="F1323" s="4">
        <v>0</v>
      </c>
      <c r="G1323" s="3">
        <v>0</v>
      </c>
      <c r="H1323" t="s">
        <v>207</v>
      </c>
      <c r="I1323" t="s">
        <v>54</v>
      </c>
      <c r="J1323" t="s">
        <v>213</v>
      </c>
      <c r="K1323" t="s">
        <v>209</v>
      </c>
      <c r="L1323" t="s">
        <v>986</v>
      </c>
    </row>
    <row r="1324" spans="1:12">
      <c r="A1324" t="s">
        <v>2062</v>
      </c>
      <c r="B1324" s="5">
        <v>46131</v>
      </c>
      <c r="C1324" t="s">
        <v>140</v>
      </c>
      <c r="D1324">
        <v>1</v>
      </c>
      <c r="E1324" s="3">
        <v>25.18</v>
      </c>
      <c r="F1324" s="4">
        <v>0</v>
      </c>
      <c r="G1324" s="3">
        <v>9.99</v>
      </c>
      <c r="H1324" t="s">
        <v>207</v>
      </c>
      <c r="I1324" t="s">
        <v>224</v>
      </c>
      <c r="J1324" t="s">
        <v>217</v>
      </c>
      <c r="K1324" t="s">
        <v>209</v>
      </c>
      <c r="L1324" t="s">
        <v>1914</v>
      </c>
    </row>
    <row r="1325" spans="1:12">
      <c r="A1325" t="s">
        <v>2063</v>
      </c>
      <c r="B1325" s="5">
        <v>46131</v>
      </c>
      <c r="C1325" t="s">
        <v>164</v>
      </c>
      <c r="D1325">
        <v>2</v>
      </c>
      <c r="E1325" s="3">
        <v>93.35</v>
      </c>
      <c r="F1325" s="4">
        <v>0.05</v>
      </c>
      <c r="G1325" s="3">
        <v>0</v>
      </c>
      <c r="H1325" t="s">
        <v>207</v>
      </c>
      <c r="I1325" t="s">
        <v>224</v>
      </c>
      <c r="J1325" t="s">
        <v>208</v>
      </c>
      <c r="K1325" t="s">
        <v>209</v>
      </c>
      <c r="L1325" t="s">
        <v>830</v>
      </c>
    </row>
    <row r="1326" spans="1:12">
      <c r="A1326" t="s">
        <v>2064</v>
      </c>
      <c r="B1326" s="5">
        <v>46131</v>
      </c>
      <c r="C1326" t="s">
        <v>144</v>
      </c>
      <c r="D1326">
        <v>1</v>
      </c>
      <c r="E1326" s="3">
        <v>12.74</v>
      </c>
      <c r="F1326" s="4">
        <v>0</v>
      </c>
      <c r="G1326" s="3">
        <v>0</v>
      </c>
      <c r="H1326" t="s">
        <v>212</v>
      </c>
      <c r="I1326" t="s">
        <v>37</v>
      </c>
      <c r="J1326" t="s">
        <v>217</v>
      </c>
      <c r="K1326" t="s">
        <v>209</v>
      </c>
      <c r="L1326" t="s">
        <v>824</v>
      </c>
    </row>
    <row r="1327" spans="1:12">
      <c r="A1327" t="s">
        <v>2065</v>
      </c>
      <c r="B1327" s="5">
        <v>46131</v>
      </c>
      <c r="C1327" t="s">
        <v>130</v>
      </c>
      <c r="D1327">
        <v>2</v>
      </c>
      <c r="E1327" s="3">
        <v>10.18</v>
      </c>
      <c r="F1327" s="4">
        <v>0.05</v>
      </c>
      <c r="G1327" s="3">
        <v>0</v>
      </c>
      <c r="H1327" t="s">
        <v>216</v>
      </c>
      <c r="I1327" t="s">
        <v>37</v>
      </c>
      <c r="J1327" t="s">
        <v>217</v>
      </c>
      <c r="K1327" t="s">
        <v>209</v>
      </c>
      <c r="L1327" t="s">
        <v>348</v>
      </c>
    </row>
    <row r="1328" spans="1:12">
      <c r="A1328" t="s">
        <v>2066</v>
      </c>
      <c r="B1328" s="5">
        <v>46132</v>
      </c>
      <c r="C1328" t="s">
        <v>112</v>
      </c>
      <c r="D1328">
        <v>1</v>
      </c>
      <c r="E1328" s="3">
        <v>48.12</v>
      </c>
      <c r="F1328" s="4">
        <v>0.15</v>
      </c>
      <c r="G1328" s="3">
        <v>0</v>
      </c>
      <c r="H1328" t="s">
        <v>212</v>
      </c>
      <c r="I1328" t="s">
        <v>18</v>
      </c>
      <c r="J1328" t="s">
        <v>213</v>
      </c>
      <c r="K1328" t="s">
        <v>209</v>
      </c>
      <c r="L1328" t="s">
        <v>928</v>
      </c>
    </row>
    <row r="1329" spans="1:12">
      <c r="A1329" t="s">
        <v>2067</v>
      </c>
      <c r="B1329" s="5">
        <v>46132</v>
      </c>
      <c r="C1329" t="s">
        <v>89</v>
      </c>
      <c r="D1329">
        <v>4</v>
      </c>
      <c r="E1329" s="3">
        <v>81.14</v>
      </c>
      <c r="F1329" s="4">
        <v>0.05</v>
      </c>
      <c r="G1329" s="3">
        <v>0</v>
      </c>
      <c r="H1329" t="s">
        <v>216</v>
      </c>
      <c r="I1329" t="s">
        <v>12</v>
      </c>
      <c r="J1329" t="s">
        <v>217</v>
      </c>
      <c r="K1329" t="s">
        <v>209</v>
      </c>
      <c r="L1329" t="s">
        <v>814</v>
      </c>
    </row>
    <row r="1330" spans="1:12">
      <c r="A1330" t="s">
        <v>2068</v>
      </c>
      <c r="B1330" s="5">
        <v>46132</v>
      </c>
      <c r="C1330" t="s">
        <v>150</v>
      </c>
      <c r="D1330">
        <v>2</v>
      </c>
      <c r="E1330" s="3">
        <v>50.17</v>
      </c>
      <c r="F1330" s="4">
        <v>0.05</v>
      </c>
      <c r="G1330" s="3">
        <v>4.99</v>
      </c>
      <c r="H1330" t="s">
        <v>207</v>
      </c>
      <c r="I1330" t="s">
        <v>12</v>
      </c>
      <c r="J1330" t="s">
        <v>208</v>
      </c>
      <c r="K1330" t="s">
        <v>209</v>
      </c>
      <c r="L1330" t="s">
        <v>360</v>
      </c>
    </row>
    <row r="1331" spans="1:12">
      <c r="A1331" t="s">
        <v>2069</v>
      </c>
      <c r="B1331" s="5">
        <v>46132</v>
      </c>
      <c r="C1331" t="s">
        <v>100</v>
      </c>
      <c r="D1331">
        <v>6</v>
      </c>
      <c r="E1331" s="3">
        <v>47.38</v>
      </c>
      <c r="F1331" s="4">
        <v>0</v>
      </c>
      <c r="G1331" s="3">
        <v>0</v>
      </c>
      <c r="H1331" t="s">
        <v>207</v>
      </c>
      <c r="I1331" t="s">
        <v>18</v>
      </c>
      <c r="J1331" t="s">
        <v>213</v>
      </c>
      <c r="K1331" t="s">
        <v>209</v>
      </c>
      <c r="L1331" t="s">
        <v>637</v>
      </c>
    </row>
    <row r="1332" spans="1:12">
      <c r="A1332" t="s">
        <v>2070</v>
      </c>
      <c r="B1332" s="5">
        <v>46132</v>
      </c>
      <c r="C1332" t="s">
        <v>130</v>
      </c>
      <c r="D1332">
        <v>1</v>
      </c>
      <c r="E1332" s="3">
        <v>10.18</v>
      </c>
      <c r="F1332" s="4">
        <v>0</v>
      </c>
      <c r="G1332" s="3">
        <v>0</v>
      </c>
      <c r="H1332" t="s">
        <v>216</v>
      </c>
      <c r="I1332" t="s">
        <v>37</v>
      </c>
      <c r="J1332" t="s">
        <v>208</v>
      </c>
      <c r="K1332" t="s">
        <v>209</v>
      </c>
      <c r="L1332" t="s">
        <v>1329</v>
      </c>
    </row>
    <row r="1333" spans="1:12">
      <c r="A1333" t="s">
        <v>2071</v>
      </c>
      <c r="B1333" s="5">
        <v>46132</v>
      </c>
      <c r="C1333" t="s">
        <v>142</v>
      </c>
      <c r="D1333">
        <v>2</v>
      </c>
      <c r="E1333" s="3">
        <v>100.1</v>
      </c>
      <c r="F1333" s="4">
        <v>0</v>
      </c>
      <c r="G1333" s="3">
        <v>4.99</v>
      </c>
      <c r="H1333" t="s">
        <v>212</v>
      </c>
      <c r="I1333" t="s">
        <v>18</v>
      </c>
      <c r="J1333" t="s">
        <v>213</v>
      </c>
      <c r="K1333" t="s">
        <v>209</v>
      </c>
      <c r="L1333" t="s">
        <v>874</v>
      </c>
    </row>
    <row r="1334" spans="1:12">
      <c r="A1334" t="s">
        <v>2072</v>
      </c>
      <c r="B1334" s="5">
        <v>46132</v>
      </c>
      <c r="C1334" t="s">
        <v>100</v>
      </c>
      <c r="D1334">
        <v>2</v>
      </c>
      <c r="E1334" s="3">
        <v>47.38</v>
      </c>
      <c r="F1334" s="4">
        <v>0</v>
      </c>
      <c r="G1334" s="3">
        <v>6.99</v>
      </c>
      <c r="H1334" t="s">
        <v>216</v>
      </c>
      <c r="I1334" t="s">
        <v>12</v>
      </c>
      <c r="J1334" t="s">
        <v>217</v>
      </c>
      <c r="K1334" t="s">
        <v>209</v>
      </c>
      <c r="L1334" t="s">
        <v>953</v>
      </c>
    </row>
    <row r="1335" spans="1:12">
      <c r="A1335" t="s">
        <v>2073</v>
      </c>
      <c r="B1335" s="5">
        <v>46132</v>
      </c>
      <c r="C1335" t="s">
        <v>104</v>
      </c>
      <c r="D1335">
        <v>2</v>
      </c>
      <c r="E1335" s="3">
        <v>29.49</v>
      </c>
      <c r="F1335" s="4">
        <v>0.15</v>
      </c>
      <c r="G1335" s="3">
        <v>9.99</v>
      </c>
      <c r="H1335" t="s">
        <v>212</v>
      </c>
      <c r="I1335" t="s">
        <v>18</v>
      </c>
      <c r="J1335" t="s">
        <v>208</v>
      </c>
      <c r="K1335" t="s">
        <v>209</v>
      </c>
      <c r="L1335" t="s">
        <v>1678</v>
      </c>
    </row>
    <row r="1336" spans="1:12">
      <c r="A1336" t="s">
        <v>2074</v>
      </c>
      <c r="B1336" s="5">
        <v>46132</v>
      </c>
      <c r="C1336" t="s">
        <v>83</v>
      </c>
      <c r="D1336">
        <v>1</v>
      </c>
      <c r="E1336" s="3">
        <v>79.31</v>
      </c>
      <c r="F1336" s="4">
        <v>0</v>
      </c>
      <c r="G1336" s="3">
        <v>9.99</v>
      </c>
      <c r="H1336" t="s">
        <v>216</v>
      </c>
      <c r="I1336" t="s">
        <v>37</v>
      </c>
      <c r="J1336" t="s">
        <v>213</v>
      </c>
      <c r="K1336" t="s">
        <v>209</v>
      </c>
      <c r="L1336" t="s">
        <v>2075</v>
      </c>
    </row>
    <row r="1337" spans="1:12">
      <c r="A1337" t="s">
        <v>2076</v>
      </c>
      <c r="B1337" s="5">
        <v>46132</v>
      </c>
      <c r="C1337" t="s">
        <v>180</v>
      </c>
      <c r="D1337">
        <v>4</v>
      </c>
      <c r="E1337" s="3">
        <v>60.42</v>
      </c>
      <c r="F1337" s="4">
        <v>0</v>
      </c>
      <c r="G1337" s="3">
        <v>4.99</v>
      </c>
      <c r="H1337" t="s">
        <v>216</v>
      </c>
      <c r="I1337" t="s">
        <v>54</v>
      </c>
      <c r="J1337" t="s">
        <v>213</v>
      </c>
      <c r="K1337" t="s">
        <v>209</v>
      </c>
      <c r="L1337" t="s">
        <v>1614</v>
      </c>
    </row>
    <row r="1338" spans="1:12">
      <c r="A1338" t="s">
        <v>2077</v>
      </c>
      <c r="B1338" s="5">
        <v>46133</v>
      </c>
      <c r="C1338" t="s">
        <v>150</v>
      </c>
      <c r="D1338">
        <v>3</v>
      </c>
      <c r="E1338" s="3">
        <v>50.17</v>
      </c>
      <c r="F1338" s="4">
        <v>0</v>
      </c>
      <c r="G1338" s="3">
        <v>0</v>
      </c>
      <c r="H1338" t="s">
        <v>212</v>
      </c>
      <c r="I1338" t="s">
        <v>54</v>
      </c>
      <c r="J1338" t="s">
        <v>213</v>
      </c>
      <c r="K1338" t="s">
        <v>209</v>
      </c>
      <c r="L1338" t="s">
        <v>2078</v>
      </c>
    </row>
    <row r="1339" spans="1:12">
      <c r="A1339" t="s">
        <v>2079</v>
      </c>
      <c r="B1339" s="5">
        <v>46133</v>
      </c>
      <c r="C1339" t="s">
        <v>83</v>
      </c>
      <c r="D1339">
        <v>1</v>
      </c>
      <c r="E1339" s="3">
        <v>79.31</v>
      </c>
      <c r="F1339" s="4">
        <v>0</v>
      </c>
      <c r="G1339" s="3">
        <v>6.99</v>
      </c>
      <c r="H1339" t="s">
        <v>207</v>
      </c>
      <c r="I1339" t="s">
        <v>37</v>
      </c>
      <c r="J1339" t="s">
        <v>213</v>
      </c>
      <c r="K1339" t="s">
        <v>209</v>
      </c>
      <c r="L1339" t="s">
        <v>628</v>
      </c>
    </row>
    <row r="1340" spans="1:12">
      <c r="A1340" t="s">
        <v>2080</v>
      </c>
      <c r="B1340" s="5">
        <v>46133</v>
      </c>
      <c r="C1340" t="s">
        <v>120</v>
      </c>
      <c r="D1340">
        <v>1</v>
      </c>
      <c r="E1340" s="3">
        <v>33.65</v>
      </c>
      <c r="F1340" s="4">
        <v>0</v>
      </c>
      <c r="G1340" s="3">
        <v>0</v>
      </c>
      <c r="H1340" t="s">
        <v>216</v>
      </c>
      <c r="I1340" t="s">
        <v>37</v>
      </c>
      <c r="J1340" t="s">
        <v>208</v>
      </c>
      <c r="K1340" t="s">
        <v>209</v>
      </c>
      <c r="L1340" t="s">
        <v>459</v>
      </c>
    </row>
    <row r="1341" spans="1:12">
      <c r="A1341" t="s">
        <v>2081</v>
      </c>
      <c r="B1341" s="5">
        <v>46133</v>
      </c>
      <c r="C1341" t="s">
        <v>116</v>
      </c>
      <c r="D1341">
        <v>3</v>
      </c>
      <c r="E1341" s="3">
        <v>30.89</v>
      </c>
      <c r="F1341" s="4">
        <v>0.15</v>
      </c>
      <c r="G1341" s="3">
        <v>0</v>
      </c>
      <c r="H1341" t="s">
        <v>212</v>
      </c>
      <c r="I1341" t="s">
        <v>224</v>
      </c>
      <c r="J1341" t="s">
        <v>208</v>
      </c>
      <c r="K1341" t="s">
        <v>209</v>
      </c>
      <c r="L1341" t="s">
        <v>402</v>
      </c>
    </row>
    <row r="1342" spans="1:12">
      <c r="A1342" t="s">
        <v>2082</v>
      </c>
      <c r="B1342" s="5">
        <v>46133</v>
      </c>
      <c r="C1342" t="s">
        <v>144</v>
      </c>
      <c r="D1342">
        <v>1</v>
      </c>
      <c r="E1342" s="3">
        <v>12.74</v>
      </c>
      <c r="F1342" s="4">
        <v>0</v>
      </c>
      <c r="G1342" s="3">
        <v>0</v>
      </c>
      <c r="H1342" t="s">
        <v>216</v>
      </c>
      <c r="I1342" t="s">
        <v>18</v>
      </c>
      <c r="J1342" t="s">
        <v>217</v>
      </c>
      <c r="K1342" t="s">
        <v>304</v>
      </c>
      <c r="L1342" t="s">
        <v>321</v>
      </c>
    </row>
    <row r="1343" spans="1:12">
      <c r="A1343" t="s">
        <v>2083</v>
      </c>
      <c r="B1343" s="5">
        <v>46133</v>
      </c>
      <c r="C1343" t="s">
        <v>144</v>
      </c>
      <c r="D1343">
        <v>1</v>
      </c>
      <c r="E1343" s="3">
        <v>12.74</v>
      </c>
      <c r="F1343" s="4">
        <v>0.15</v>
      </c>
      <c r="G1343" s="3">
        <v>0</v>
      </c>
      <c r="H1343" t="s">
        <v>212</v>
      </c>
      <c r="I1343" t="s">
        <v>224</v>
      </c>
      <c r="J1343" t="s">
        <v>217</v>
      </c>
      <c r="K1343" t="s">
        <v>209</v>
      </c>
      <c r="L1343" t="s">
        <v>492</v>
      </c>
    </row>
    <row r="1344" spans="1:12">
      <c r="A1344" t="s">
        <v>2084</v>
      </c>
      <c r="B1344" s="5">
        <v>46133</v>
      </c>
      <c r="C1344" t="s">
        <v>110</v>
      </c>
      <c r="D1344">
        <v>2</v>
      </c>
      <c r="E1344" s="3">
        <v>32.130000000000003</v>
      </c>
      <c r="F1344" s="4">
        <v>0</v>
      </c>
      <c r="G1344" s="3">
        <v>0</v>
      </c>
      <c r="H1344" t="s">
        <v>212</v>
      </c>
      <c r="I1344" t="s">
        <v>224</v>
      </c>
      <c r="J1344" t="s">
        <v>217</v>
      </c>
      <c r="K1344" t="s">
        <v>209</v>
      </c>
      <c r="L1344" t="s">
        <v>1195</v>
      </c>
    </row>
    <row r="1345" spans="1:12">
      <c r="A1345" t="s">
        <v>2085</v>
      </c>
      <c r="B1345" s="5">
        <v>46134</v>
      </c>
      <c r="C1345" t="s">
        <v>126</v>
      </c>
      <c r="D1345">
        <v>2</v>
      </c>
      <c r="E1345" s="3">
        <v>44.98</v>
      </c>
      <c r="F1345" s="4">
        <v>0</v>
      </c>
      <c r="G1345" s="3">
        <v>4.99</v>
      </c>
      <c r="H1345" t="s">
        <v>207</v>
      </c>
      <c r="I1345" t="s">
        <v>12</v>
      </c>
      <c r="J1345" t="s">
        <v>217</v>
      </c>
      <c r="K1345" t="s">
        <v>209</v>
      </c>
      <c r="L1345" t="s">
        <v>1639</v>
      </c>
    </row>
    <row r="1346" spans="1:12">
      <c r="A1346" t="s">
        <v>2086</v>
      </c>
      <c r="B1346" s="5">
        <v>46134</v>
      </c>
      <c r="C1346" t="s">
        <v>148</v>
      </c>
      <c r="D1346">
        <v>5</v>
      </c>
      <c r="E1346" s="3">
        <v>76.3</v>
      </c>
      <c r="F1346" s="4">
        <v>0</v>
      </c>
      <c r="G1346" s="3">
        <v>0</v>
      </c>
      <c r="H1346" t="s">
        <v>212</v>
      </c>
      <c r="I1346" t="s">
        <v>12</v>
      </c>
      <c r="J1346" t="s">
        <v>213</v>
      </c>
      <c r="K1346" t="s">
        <v>209</v>
      </c>
      <c r="L1346" t="s">
        <v>453</v>
      </c>
    </row>
    <row r="1347" spans="1:12">
      <c r="A1347" t="s">
        <v>2087</v>
      </c>
      <c r="B1347" s="5">
        <v>46134</v>
      </c>
      <c r="C1347" t="s">
        <v>184</v>
      </c>
      <c r="D1347">
        <v>5</v>
      </c>
      <c r="E1347" s="3">
        <v>31.55</v>
      </c>
      <c r="F1347" s="4">
        <v>0</v>
      </c>
      <c r="G1347" s="3">
        <v>0</v>
      </c>
      <c r="H1347" t="s">
        <v>212</v>
      </c>
      <c r="I1347" t="s">
        <v>224</v>
      </c>
      <c r="J1347" t="s">
        <v>208</v>
      </c>
      <c r="K1347" t="s">
        <v>209</v>
      </c>
      <c r="L1347" t="s">
        <v>1758</v>
      </c>
    </row>
    <row r="1348" spans="1:12">
      <c r="A1348" t="s">
        <v>2088</v>
      </c>
      <c r="B1348" s="5">
        <v>46134</v>
      </c>
      <c r="C1348" t="s">
        <v>120</v>
      </c>
      <c r="D1348">
        <v>2</v>
      </c>
      <c r="E1348" s="3">
        <v>33.65</v>
      </c>
      <c r="F1348" s="4">
        <v>0.2</v>
      </c>
      <c r="G1348" s="3">
        <v>0</v>
      </c>
      <c r="H1348" t="s">
        <v>207</v>
      </c>
      <c r="I1348" t="s">
        <v>37</v>
      </c>
      <c r="J1348" t="s">
        <v>208</v>
      </c>
      <c r="K1348" t="s">
        <v>209</v>
      </c>
      <c r="L1348" t="s">
        <v>499</v>
      </c>
    </row>
    <row r="1349" spans="1:12">
      <c r="A1349" t="s">
        <v>2089</v>
      </c>
      <c r="B1349" s="5">
        <v>46134</v>
      </c>
      <c r="C1349" t="s">
        <v>142</v>
      </c>
      <c r="D1349">
        <v>2</v>
      </c>
      <c r="E1349" s="3">
        <v>100.1</v>
      </c>
      <c r="F1349" s="4">
        <v>0</v>
      </c>
      <c r="G1349" s="3">
        <v>0</v>
      </c>
      <c r="H1349" t="s">
        <v>216</v>
      </c>
      <c r="I1349" t="s">
        <v>18</v>
      </c>
      <c r="J1349" t="s">
        <v>208</v>
      </c>
      <c r="K1349" t="s">
        <v>209</v>
      </c>
      <c r="L1349" t="s">
        <v>669</v>
      </c>
    </row>
    <row r="1350" spans="1:12">
      <c r="A1350" t="s">
        <v>2090</v>
      </c>
      <c r="B1350" s="5">
        <v>46134</v>
      </c>
      <c r="C1350" t="s">
        <v>98</v>
      </c>
      <c r="D1350">
        <v>3</v>
      </c>
      <c r="E1350" s="3">
        <v>17.66</v>
      </c>
      <c r="F1350" s="4">
        <v>0</v>
      </c>
      <c r="G1350" s="3">
        <v>0</v>
      </c>
      <c r="H1350" t="s">
        <v>212</v>
      </c>
      <c r="I1350" t="s">
        <v>37</v>
      </c>
      <c r="J1350" t="s">
        <v>213</v>
      </c>
      <c r="K1350" t="s">
        <v>209</v>
      </c>
      <c r="L1350" t="s">
        <v>1659</v>
      </c>
    </row>
    <row r="1351" spans="1:12">
      <c r="A1351" t="s">
        <v>2091</v>
      </c>
      <c r="B1351" s="5">
        <v>46135</v>
      </c>
      <c r="C1351" t="s">
        <v>138</v>
      </c>
      <c r="D1351">
        <v>1</v>
      </c>
      <c r="E1351" s="3">
        <v>56</v>
      </c>
      <c r="F1351" s="4">
        <v>0.1</v>
      </c>
      <c r="G1351" s="3">
        <v>6.99</v>
      </c>
      <c r="H1351" t="s">
        <v>212</v>
      </c>
      <c r="I1351" t="s">
        <v>224</v>
      </c>
      <c r="J1351" t="s">
        <v>213</v>
      </c>
      <c r="K1351" t="s">
        <v>209</v>
      </c>
      <c r="L1351" t="s">
        <v>1064</v>
      </c>
    </row>
    <row r="1352" spans="1:12">
      <c r="A1352" t="s">
        <v>2092</v>
      </c>
      <c r="B1352" s="5">
        <v>46135</v>
      </c>
      <c r="C1352" t="s">
        <v>104</v>
      </c>
      <c r="D1352">
        <v>2</v>
      </c>
      <c r="E1352" s="3">
        <v>29.49</v>
      </c>
      <c r="F1352" s="4">
        <v>0.05</v>
      </c>
      <c r="G1352" s="3">
        <v>0</v>
      </c>
      <c r="H1352" t="s">
        <v>207</v>
      </c>
      <c r="I1352" t="s">
        <v>224</v>
      </c>
      <c r="J1352" t="s">
        <v>213</v>
      </c>
      <c r="K1352" t="s">
        <v>209</v>
      </c>
      <c r="L1352" t="s">
        <v>2093</v>
      </c>
    </row>
    <row r="1353" spans="1:12">
      <c r="A1353" t="s">
        <v>2094</v>
      </c>
      <c r="B1353" s="5">
        <v>46135</v>
      </c>
      <c r="C1353" t="s">
        <v>128</v>
      </c>
      <c r="D1353">
        <v>5</v>
      </c>
      <c r="E1353" s="3">
        <v>74.72</v>
      </c>
      <c r="F1353" s="4">
        <v>0.05</v>
      </c>
      <c r="G1353" s="3">
        <v>0</v>
      </c>
      <c r="H1353" t="s">
        <v>212</v>
      </c>
      <c r="I1353" t="s">
        <v>12</v>
      </c>
      <c r="J1353" t="s">
        <v>213</v>
      </c>
      <c r="K1353" t="s">
        <v>209</v>
      </c>
      <c r="L1353" t="s">
        <v>2095</v>
      </c>
    </row>
    <row r="1354" spans="1:12">
      <c r="A1354" t="s">
        <v>2096</v>
      </c>
      <c r="B1354" s="5">
        <v>46135</v>
      </c>
      <c r="C1354" t="s">
        <v>134</v>
      </c>
      <c r="D1354">
        <v>1</v>
      </c>
      <c r="E1354" s="3">
        <v>53.25</v>
      </c>
      <c r="F1354" s="4">
        <v>0</v>
      </c>
      <c r="G1354" s="3">
        <v>9.99</v>
      </c>
      <c r="H1354" t="s">
        <v>207</v>
      </c>
      <c r="I1354" t="s">
        <v>12</v>
      </c>
      <c r="J1354" t="s">
        <v>217</v>
      </c>
      <c r="K1354" t="s">
        <v>209</v>
      </c>
      <c r="L1354" t="s">
        <v>1141</v>
      </c>
    </row>
    <row r="1355" spans="1:12">
      <c r="A1355" t="s">
        <v>2097</v>
      </c>
      <c r="B1355" s="5">
        <v>46136</v>
      </c>
      <c r="C1355" t="s">
        <v>69</v>
      </c>
      <c r="D1355">
        <v>1</v>
      </c>
      <c r="E1355" s="3">
        <v>73.180000000000007</v>
      </c>
      <c r="F1355" s="4">
        <v>0.05</v>
      </c>
      <c r="G1355" s="3">
        <v>0</v>
      </c>
      <c r="H1355" t="s">
        <v>207</v>
      </c>
      <c r="I1355" t="s">
        <v>18</v>
      </c>
      <c r="J1355" t="s">
        <v>217</v>
      </c>
      <c r="K1355" t="s">
        <v>209</v>
      </c>
      <c r="L1355" t="s">
        <v>2098</v>
      </c>
    </row>
    <row r="1356" spans="1:12">
      <c r="A1356" t="s">
        <v>2099</v>
      </c>
      <c r="B1356" s="5">
        <v>46136</v>
      </c>
      <c r="C1356" t="s">
        <v>174</v>
      </c>
      <c r="D1356">
        <v>1</v>
      </c>
      <c r="E1356" s="3">
        <v>72.45</v>
      </c>
      <c r="F1356" s="4">
        <v>0.1</v>
      </c>
      <c r="G1356" s="3">
        <v>0</v>
      </c>
      <c r="H1356" t="s">
        <v>216</v>
      </c>
      <c r="I1356" t="s">
        <v>54</v>
      </c>
      <c r="J1356" t="s">
        <v>213</v>
      </c>
      <c r="K1356" t="s">
        <v>209</v>
      </c>
      <c r="L1356" t="s">
        <v>455</v>
      </c>
    </row>
    <row r="1357" spans="1:12">
      <c r="A1357" t="s">
        <v>2100</v>
      </c>
      <c r="B1357" s="5">
        <v>46136</v>
      </c>
      <c r="C1357" t="s">
        <v>71</v>
      </c>
      <c r="D1357">
        <v>2</v>
      </c>
      <c r="E1357" s="3">
        <v>11.23</v>
      </c>
      <c r="F1357" s="4">
        <v>0.1</v>
      </c>
      <c r="G1357" s="3">
        <v>0</v>
      </c>
      <c r="H1357" t="s">
        <v>207</v>
      </c>
      <c r="I1357" t="s">
        <v>18</v>
      </c>
      <c r="J1357" t="s">
        <v>217</v>
      </c>
      <c r="K1357" t="s">
        <v>209</v>
      </c>
      <c r="L1357" t="s">
        <v>620</v>
      </c>
    </row>
    <row r="1358" spans="1:12">
      <c r="A1358" t="s">
        <v>2101</v>
      </c>
      <c r="B1358" s="5">
        <v>46136</v>
      </c>
      <c r="C1358" t="s">
        <v>182</v>
      </c>
      <c r="D1358">
        <v>1</v>
      </c>
      <c r="E1358" s="3">
        <v>11.57</v>
      </c>
      <c r="F1358" s="4">
        <v>0</v>
      </c>
      <c r="G1358" s="3">
        <v>9.99</v>
      </c>
      <c r="H1358" t="s">
        <v>207</v>
      </c>
      <c r="I1358" t="s">
        <v>54</v>
      </c>
      <c r="J1358" t="s">
        <v>217</v>
      </c>
      <c r="K1358" t="s">
        <v>209</v>
      </c>
      <c r="L1358" t="s">
        <v>531</v>
      </c>
    </row>
    <row r="1359" spans="1:12">
      <c r="A1359" t="s">
        <v>2102</v>
      </c>
      <c r="B1359" s="5">
        <v>46136</v>
      </c>
      <c r="C1359" t="s">
        <v>92</v>
      </c>
      <c r="D1359">
        <v>2</v>
      </c>
      <c r="E1359" s="3">
        <v>46.87</v>
      </c>
      <c r="F1359" s="4">
        <v>0</v>
      </c>
      <c r="G1359" s="3">
        <v>0</v>
      </c>
      <c r="H1359" t="s">
        <v>216</v>
      </c>
      <c r="I1359" t="s">
        <v>37</v>
      </c>
      <c r="J1359" t="s">
        <v>217</v>
      </c>
      <c r="K1359" t="s">
        <v>209</v>
      </c>
      <c r="L1359" t="s">
        <v>243</v>
      </c>
    </row>
    <row r="1360" spans="1:12">
      <c r="A1360" t="s">
        <v>2103</v>
      </c>
      <c r="B1360" s="5">
        <v>46136</v>
      </c>
      <c r="C1360" t="s">
        <v>172</v>
      </c>
      <c r="D1360">
        <v>2</v>
      </c>
      <c r="E1360" s="3">
        <v>80.63</v>
      </c>
      <c r="F1360" s="4">
        <v>0</v>
      </c>
      <c r="G1360" s="3">
        <v>9.99</v>
      </c>
      <c r="H1360" t="s">
        <v>207</v>
      </c>
      <c r="I1360" t="s">
        <v>12</v>
      </c>
      <c r="J1360" t="s">
        <v>217</v>
      </c>
      <c r="K1360" t="s">
        <v>209</v>
      </c>
      <c r="L1360" t="s">
        <v>595</v>
      </c>
    </row>
    <row r="1361" spans="1:12">
      <c r="A1361" t="s">
        <v>2104</v>
      </c>
      <c r="B1361" s="5">
        <v>46136</v>
      </c>
      <c r="C1361" t="s">
        <v>180</v>
      </c>
      <c r="D1361">
        <v>3</v>
      </c>
      <c r="E1361" s="3">
        <v>60.42</v>
      </c>
      <c r="F1361" s="4">
        <v>0.1</v>
      </c>
      <c r="G1361" s="3">
        <v>4.99</v>
      </c>
      <c r="H1361" t="s">
        <v>207</v>
      </c>
      <c r="I1361" t="s">
        <v>224</v>
      </c>
      <c r="J1361" t="s">
        <v>208</v>
      </c>
      <c r="K1361" t="s">
        <v>209</v>
      </c>
      <c r="L1361" t="s">
        <v>1914</v>
      </c>
    </row>
    <row r="1362" spans="1:12">
      <c r="A1362" t="s">
        <v>2105</v>
      </c>
      <c r="B1362" s="5">
        <v>46136</v>
      </c>
      <c r="C1362" t="s">
        <v>77</v>
      </c>
      <c r="D1362">
        <v>3</v>
      </c>
      <c r="E1362" s="3">
        <v>47.77</v>
      </c>
      <c r="F1362" s="4">
        <v>0.1</v>
      </c>
      <c r="G1362" s="3">
        <v>4.99</v>
      </c>
      <c r="H1362" t="s">
        <v>212</v>
      </c>
      <c r="I1362" t="s">
        <v>12</v>
      </c>
      <c r="J1362" t="s">
        <v>208</v>
      </c>
      <c r="K1362" t="s">
        <v>209</v>
      </c>
      <c r="L1362" t="s">
        <v>473</v>
      </c>
    </row>
    <row r="1363" spans="1:12">
      <c r="A1363" t="s">
        <v>2106</v>
      </c>
      <c r="B1363" s="5">
        <v>46136</v>
      </c>
      <c r="C1363" t="s">
        <v>87</v>
      </c>
      <c r="D1363">
        <v>1</v>
      </c>
      <c r="E1363" s="3">
        <v>49.34</v>
      </c>
      <c r="F1363" s="4">
        <v>0</v>
      </c>
      <c r="G1363" s="3">
        <v>6.99</v>
      </c>
      <c r="H1363" t="s">
        <v>216</v>
      </c>
      <c r="I1363" t="s">
        <v>54</v>
      </c>
      <c r="J1363" t="s">
        <v>217</v>
      </c>
      <c r="K1363" t="s">
        <v>209</v>
      </c>
      <c r="L1363" t="s">
        <v>1753</v>
      </c>
    </row>
    <row r="1364" spans="1:12">
      <c r="A1364" t="s">
        <v>2107</v>
      </c>
      <c r="B1364" s="5">
        <v>46136</v>
      </c>
      <c r="C1364" t="s">
        <v>176</v>
      </c>
      <c r="D1364">
        <v>2</v>
      </c>
      <c r="E1364" s="3">
        <v>11.86</v>
      </c>
      <c r="F1364" s="4">
        <v>0.05</v>
      </c>
      <c r="G1364" s="3">
        <v>9.99</v>
      </c>
      <c r="H1364" t="s">
        <v>212</v>
      </c>
      <c r="I1364" t="s">
        <v>12</v>
      </c>
      <c r="J1364" t="s">
        <v>213</v>
      </c>
      <c r="K1364" t="s">
        <v>209</v>
      </c>
      <c r="L1364" t="s">
        <v>727</v>
      </c>
    </row>
    <row r="1365" spans="1:12">
      <c r="A1365" t="s">
        <v>2108</v>
      </c>
      <c r="B1365" s="5">
        <v>46136</v>
      </c>
      <c r="C1365" t="s">
        <v>126</v>
      </c>
      <c r="D1365">
        <v>4</v>
      </c>
      <c r="E1365" s="3">
        <v>44.98</v>
      </c>
      <c r="F1365" s="4">
        <v>0</v>
      </c>
      <c r="G1365" s="3">
        <v>0</v>
      </c>
      <c r="H1365" t="s">
        <v>207</v>
      </c>
      <c r="I1365" t="s">
        <v>54</v>
      </c>
      <c r="J1365" t="s">
        <v>213</v>
      </c>
      <c r="K1365" t="s">
        <v>209</v>
      </c>
      <c r="L1365" t="s">
        <v>337</v>
      </c>
    </row>
    <row r="1366" spans="1:12">
      <c r="A1366" t="s">
        <v>2109</v>
      </c>
      <c r="B1366" s="5">
        <v>46136</v>
      </c>
      <c r="C1366" t="s">
        <v>102</v>
      </c>
      <c r="D1366">
        <v>1</v>
      </c>
      <c r="E1366" s="3">
        <v>18.5</v>
      </c>
      <c r="F1366" s="4">
        <v>0.1</v>
      </c>
      <c r="G1366" s="3">
        <v>6.99</v>
      </c>
      <c r="H1366" t="s">
        <v>212</v>
      </c>
      <c r="I1366" t="s">
        <v>54</v>
      </c>
      <c r="J1366" t="s">
        <v>208</v>
      </c>
      <c r="K1366" t="s">
        <v>209</v>
      </c>
      <c r="L1366" t="s">
        <v>229</v>
      </c>
    </row>
    <row r="1367" spans="1:12">
      <c r="A1367" t="s">
        <v>2110</v>
      </c>
      <c r="B1367" s="5">
        <v>46136</v>
      </c>
      <c r="C1367" t="s">
        <v>166</v>
      </c>
      <c r="D1367">
        <v>4</v>
      </c>
      <c r="E1367" s="3">
        <v>39.19</v>
      </c>
      <c r="F1367" s="4">
        <v>0</v>
      </c>
      <c r="G1367" s="3">
        <v>0</v>
      </c>
      <c r="H1367" t="s">
        <v>212</v>
      </c>
      <c r="I1367" t="s">
        <v>224</v>
      </c>
      <c r="J1367" t="s">
        <v>213</v>
      </c>
      <c r="K1367" t="s">
        <v>209</v>
      </c>
      <c r="L1367" t="s">
        <v>437</v>
      </c>
    </row>
    <row r="1368" spans="1:12">
      <c r="A1368" t="s">
        <v>2111</v>
      </c>
      <c r="B1368" s="5">
        <v>46136</v>
      </c>
      <c r="C1368" t="s">
        <v>75</v>
      </c>
      <c r="D1368">
        <v>5</v>
      </c>
      <c r="E1368" s="3">
        <v>55.2</v>
      </c>
      <c r="F1368" s="4">
        <v>0.05</v>
      </c>
      <c r="G1368" s="3">
        <v>0</v>
      </c>
      <c r="H1368" t="s">
        <v>207</v>
      </c>
      <c r="I1368" t="s">
        <v>18</v>
      </c>
      <c r="J1368" t="s">
        <v>213</v>
      </c>
      <c r="K1368" t="s">
        <v>209</v>
      </c>
      <c r="L1368" t="s">
        <v>475</v>
      </c>
    </row>
    <row r="1369" spans="1:12">
      <c r="A1369" t="s">
        <v>2112</v>
      </c>
      <c r="B1369" s="5">
        <v>46136</v>
      </c>
      <c r="C1369" t="s">
        <v>180</v>
      </c>
      <c r="D1369">
        <v>1</v>
      </c>
      <c r="E1369" s="3">
        <v>60.42</v>
      </c>
      <c r="F1369" s="4">
        <v>0</v>
      </c>
      <c r="G1369" s="3">
        <v>6.99</v>
      </c>
      <c r="H1369" t="s">
        <v>212</v>
      </c>
      <c r="I1369" t="s">
        <v>224</v>
      </c>
      <c r="J1369" t="s">
        <v>213</v>
      </c>
      <c r="K1369" t="s">
        <v>209</v>
      </c>
      <c r="L1369" t="s">
        <v>977</v>
      </c>
    </row>
    <row r="1370" spans="1:12">
      <c r="A1370" t="s">
        <v>2113</v>
      </c>
      <c r="B1370" s="5">
        <v>46137</v>
      </c>
      <c r="C1370" t="s">
        <v>140</v>
      </c>
      <c r="D1370">
        <v>2</v>
      </c>
      <c r="E1370" s="3">
        <v>25.18</v>
      </c>
      <c r="F1370" s="4">
        <v>0</v>
      </c>
      <c r="G1370" s="3">
        <v>0</v>
      </c>
      <c r="H1370" t="s">
        <v>212</v>
      </c>
      <c r="I1370" t="s">
        <v>18</v>
      </c>
      <c r="J1370" t="s">
        <v>208</v>
      </c>
      <c r="K1370" t="s">
        <v>209</v>
      </c>
      <c r="L1370" t="s">
        <v>2038</v>
      </c>
    </row>
    <row r="1371" spans="1:12">
      <c r="A1371" t="s">
        <v>2114</v>
      </c>
      <c r="B1371" s="5">
        <v>46137</v>
      </c>
      <c r="C1371" t="s">
        <v>79</v>
      </c>
      <c r="D1371">
        <v>1</v>
      </c>
      <c r="E1371" s="3">
        <v>12.76</v>
      </c>
      <c r="F1371" s="4">
        <v>0.05</v>
      </c>
      <c r="G1371" s="3">
        <v>0</v>
      </c>
      <c r="H1371" t="s">
        <v>207</v>
      </c>
      <c r="I1371" t="s">
        <v>18</v>
      </c>
      <c r="J1371" t="s">
        <v>217</v>
      </c>
      <c r="K1371" t="s">
        <v>209</v>
      </c>
      <c r="L1371" t="s">
        <v>371</v>
      </c>
    </row>
    <row r="1372" spans="1:12">
      <c r="A1372" t="s">
        <v>2115</v>
      </c>
      <c r="B1372" s="5">
        <v>46137</v>
      </c>
      <c r="C1372" t="s">
        <v>100</v>
      </c>
      <c r="D1372">
        <v>2</v>
      </c>
      <c r="E1372" s="3">
        <v>47.38</v>
      </c>
      <c r="F1372" s="4">
        <v>0.1</v>
      </c>
      <c r="G1372" s="3">
        <v>0</v>
      </c>
      <c r="H1372" t="s">
        <v>212</v>
      </c>
      <c r="I1372" t="s">
        <v>18</v>
      </c>
      <c r="J1372" t="s">
        <v>217</v>
      </c>
      <c r="K1372" t="s">
        <v>209</v>
      </c>
      <c r="L1372" t="s">
        <v>459</v>
      </c>
    </row>
    <row r="1373" spans="1:12">
      <c r="A1373" t="s">
        <v>2116</v>
      </c>
      <c r="B1373" s="5">
        <v>46137</v>
      </c>
      <c r="C1373" t="s">
        <v>118</v>
      </c>
      <c r="D1373">
        <v>2</v>
      </c>
      <c r="E1373" s="3">
        <v>41.81</v>
      </c>
      <c r="F1373" s="4">
        <v>0.05</v>
      </c>
      <c r="G1373" s="3">
        <v>6.99</v>
      </c>
      <c r="H1373" t="s">
        <v>212</v>
      </c>
      <c r="I1373" t="s">
        <v>54</v>
      </c>
      <c r="J1373" t="s">
        <v>208</v>
      </c>
      <c r="K1373" t="s">
        <v>209</v>
      </c>
      <c r="L1373" t="s">
        <v>2117</v>
      </c>
    </row>
    <row r="1374" spans="1:12">
      <c r="A1374" t="s">
        <v>2118</v>
      </c>
      <c r="B1374" s="5">
        <v>46137</v>
      </c>
      <c r="C1374" t="s">
        <v>172</v>
      </c>
      <c r="D1374">
        <v>4</v>
      </c>
      <c r="E1374" s="3">
        <v>80.63</v>
      </c>
      <c r="F1374" s="4">
        <v>0</v>
      </c>
      <c r="G1374" s="3">
        <v>0</v>
      </c>
      <c r="H1374" t="s">
        <v>212</v>
      </c>
      <c r="I1374" t="s">
        <v>12</v>
      </c>
      <c r="J1374" t="s">
        <v>213</v>
      </c>
      <c r="K1374" t="s">
        <v>209</v>
      </c>
      <c r="L1374" t="s">
        <v>354</v>
      </c>
    </row>
    <row r="1375" spans="1:12">
      <c r="A1375" t="s">
        <v>2119</v>
      </c>
      <c r="B1375" s="5">
        <v>46137</v>
      </c>
      <c r="C1375" t="s">
        <v>180</v>
      </c>
      <c r="D1375">
        <v>1</v>
      </c>
      <c r="E1375" s="3">
        <v>60.42</v>
      </c>
      <c r="F1375" s="4">
        <v>0</v>
      </c>
      <c r="G1375" s="3">
        <v>9.99</v>
      </c>
      <c r="H1375" t="s">
        <v>207</v>
      </c>
      <c r="I1375" t="s">
        <v>12</v>
      </c>
      <c r="J1375" t="s">
        <v>217</v>
      </c>
      <c r="K1375" t="s">
        <v>209</v>
      </c>
      <c r="L1375" t="s">
        <v>1485</v>
      </c>
    </row>
    <row r="1376" spans="1:12">
      <c r="A1376" t="s">
        <v>2120</v>
      </c>
      <c r="B1376" s="5">
        <v>46137</v>
      </c>
      <c r="C1376" t="s">
        <v>180</v>
      </c>
      <c r="D1376">
        <v>1</v>
      </c>
      <c r="E1376" s="3">
        <v>60.42</v>
      </c>
      <c r="F1376" s="4">
        <v>0.05</v>
      </c>
      <c r="G1376" s="3">
        <v>6.99</v>
      </c>
      <c r="H1376" t="s">
        <v>212</v>
      </c>
      <c r="I1376" t="s">
        <v>54</v>
      </c>
      <c r="J1376" t="s">
        <v>213</v>
      </c>
      <c r="K1376" t="s">
        <v>304</v>
      </c>
      <c r="L1376" t="s">
        <v>2121</v>
      </c>
    </row>
    <row r="1377" spans="1:12">
      <c r="A1377" t="s">
        <v>2122</v>
      </c>
      <c r="B1377" s="5">
        <v>46137</v>
      </c>
      <c r="C1377" t="s">
        <v>182</v>
      </c>
      <c r="D1377">
        <v>3</v>
      </c>
      <c r="E1377" s="3">
        <v>11.57</v>
      </c>
      <c r="F1377" s="4">
        <v>0.15</v>
      </c>
      <c r="G1377" s="3">
        <v>9.99</v>
      </c>
      <c r="H1377" t="s">
        <v>212</v>
      </c>
      <c r="I1377" t="s">
        <v>224</v>
      </c>
      <c r="J1377" t="s">
        <v>208</v>
      </c>
      <c r="K1377" t="s">
        <v>304</v>
      </c>
      <c r="L1377" t="s">
        <v>1236</v>
      </c>
    </row>
    <row r="1378" spans="1:12">
      <c r="A1378" t="s">
        <v>2123</v>
      </c>
      <c r="B1378" s="5">
        <v>46138</v>
      </c>
      <c r="C1378" t="s">
        <v>160</v>
      </c>
      <c r="D1378">
        <v>6</v>
      </c>
      <c r="E1378" s="3">
        <v>36.47</v>
      </c>
      <c r="F1378" s="4">
        <v>0.1</v>
      </c>
      <c r="G1378" s="3">
        <v>0</v>
      </c>
      <c r="H1378" t="s">
        <v>216</v>
      </c>
      <c r="I1378" t="s">
        <v>224</v>
      </c>
      <c r="J1378" t="s">
        <v>208</v>
      </c>
      <c r="K1378" t="s">
        <v>209</v>
      </c>
      <c r="L1378" t="s">
        <v>277</v>
      </c>
    </row>
    <row r="1379" spans="1:12">
      <c r="A1379" t="s">
        <v>2124</v>
      </c>
      <c r="B1379" s="5">
        <v>46138</v>
      </c>
      <c r="C1379" t="s">
        <v>156</v>
      </c>
      <c r="D1379">
        <v>4</v>
      </c>
      <c r="E1379" s="3">
        <v>24.86</v>
      </c>
      <c r="F1379" s="4">
        <v>0.15</v>
      </c>
      <c r="G1379" s="3">
        <v>0</v>
      </c>
      <c r="H1379" t="s">
        <v>216</v>
      </c>
      <c r="I1379" t="s">
        <v>37</v>
      </c>
      <c r="J1379" t="s">
        <v>217</v>
      </c>
      <c r="K1379" t="s">
        <v>209</v>
      </c>
      <c r="L1379" t="s">
        <v>930</v>
      </c>
    </row>
    <row r="1380" spans="1:12">
      <c r="A1380" t="s">
        <v>2125</v>
      </c>
      <c r="B1380" s="5">
        <v>46138</v>
      </c>
      <c r="C1380" t="s">
        <v>92</v>
      </c>
      <c r="D1380">
        <v>1</v>
      </c>
      <c r="E1380" s="3">
        <v>46.87</v>
      </c>
      <c r="F1380" s="4">
        <v>0</v>
      </c>
      <c r="G1380" s="3">
        <v>4.99</v>
      </c>
      <c r="H1380" t="s">
        <v>212</v>
      </c>
      <c r="I1380" t="s">
        <v>224</v>
      </c>
      <c r="J1380" t="s">
        <v>208</v>
      </c>
      <c r="K1380" t="s">
        <v>209</v>
      </c>
      <c r="L1380" t="s">
        <v>494</v>
      </c>
    </row>
    <row r="1381" spans="1:12">
      <c r="A1381" t="s">
        <v>2126</v>
      </c>
      <c r="B1381" s="5">
        <v>46138</v>
      </c>
      <c r="C1381" t="s">
        <v>69</v>
      </c>
      <c r="D1381">
        <v>3</v>
      </c>
      <c r="E1381" s="3">
        <v>73.180000000000007</v>
      </c>
      <c r="F1381" s="4">
        <v>0.05</v>
      </c>
      <c r="G1381" s="3">
        <v>9.99</v>
      </c>
      <c r="H1381" t="s">
        <v>212</v>
      </c>
      <c r="I1381" t="s">
        <v>12</v>
      </c>
      <c r="J1381" t="s">
        <v>208</v>
      </c>
      <c r="K1381" t="s">
        <v>209</v>
      </c>
      <c r="L1381" t="s">
        <v>1883</v>
      </c>
    </row>
    <row r="1382" spans="1:12">
      <c r="A1382" t="s">
        <v>2127</v>
      </c>
      <c r="B1382" s="5">
        <v>46138</v>
      </c>
      <c r="C1382" t="s">
        <v>182</v>
      </c>
      <c r="D1382">
        <v>1</v>
      </c>
      <c r="E1382" s="3">
        <v>11.57</v>
      </c>
      <c r="F1382" s="4">
        <v>0</v>
      </c>
      <c r="G1382" s="3">
        <v>0</v>
      </c>
      <c r="H1382" t="s">
        <v>212</v>
      </c>
      <c r="I1382" t="s">
        <v>18</v>
      </c>
      <c r="J1382" t="s">
        <v>208</v>
      </c>
      <c r="K1382" t="s">
        <v>304</v>
      </c>
      <c r="L1382" t="s">
        <v>227</v>
      </c>
    </row>
    <row r="1383" spans="1:12">
      <c r="A1383" t="s">
        <v>2128</v>
      </c>
      <c r="B1383" s="5">
        <v>46138</v>
      </c>
      <c r="C1383" t="s">
        <v>156</v>
      </c>
      <c r="D1383">
        <v>4</v>
      </c>
      <c r="E1383" s="3">
        <v>24.86</v>
      </c>
      <c r="F1383" s="4">
        <v>0</v>
      </c>
      <c r="G1383" s="3">
        <v>0</v>
      </c>
      <c r="H1383" t="s">
        <v>216</v>
      </c>
      <c r="I1383" t="s">
        <v>12</v>
      </c>
      <c r="J1383" t="s">
        <v>217</v>
      </c>
      <c r="K1383" t="s">
        <v>209</v>
      </c>
      <c r="L1383" t="s">
        <v>406</v>
      </c>
    </row>
    <row r="1384" spans="1:12">
      <c r="A1384" t="s">
        <v>2129</v>
      </c>
      <c r="B1384" s="5">
        <v>46138</v>
      </c>
      <c r="C1384" t="s">
        <v>85</v>
      </c>
      <c r="D1384">
        <v>2</v>
      </c>
      <c r="E1384" s="3">
        <v>20.7</v>
      </c>
      <c r="F1384" s="4">
        <v>0</v>
      </c>
      <c r="G1384" s="3">
        <v>6.99</v>
      </c>
      <c r="H1384" t="s">
        <v>212</v>
      </c>
      <c r="I1384" t="s">
        <v>18</v>
      </c>
      <c r="J1384" t="s">
        <v>208</v>
      </c>
      <c r="K1384" t="s">
        <v>209</v>
      </c>
      <c r="L1384" t="s">
        <v>2130</v>
      </c>
    </row>
    <row r="1385" spans="1:12">
      <c r="A1385" t="s">
        <v>2131</v>
      </c>
      <c r="B1385" s="5">
        <v>46139</v>
      </c>
      <c r="C1385" t="s">
        <v>160</v>
      </c>
      <c r="D1385">
        <v>4</v>
      </c>
      <c r="E1385" s="3">
        <v>36.47</v>
      </c>
      <c r="F1385" s="4">
        <v>0</v>
      </c>
      <c r="G1385" s="3">
        <v>0</v>
      </c>
      <c r="H1385" t="s">
        <v>212</v>
      </c>
      <c r="I1385" t="s">
        <v>37</v>
      </c>
      <c r="J1385" t="s">
        <v>213</v>
      </c>
      <c r="K1385" t="s">
        <v>209</v>
      </c>
      <c r="L1385" t="s">
        <v>373</v>
      </c>
    </row>
    <row r="1386" spans="1:12">
      <c r="A1386" t="s">
        <v>2132</v>
      </c>
      <c r="B1386" s="5">
        <v>46139</v>
      </c>
      <c r="C1386" t="s">
        <v>156</v>
      </c>
      <c r="D1386">
        <v>1</v>
      </c>
      <c r="E1386" s="3">
        <v>24.86</v>
      </c>
      <c r="F1386" s="4">
        <v>0.05</v>
      </c>
      <c r="G1386" s="3">
        <v>4.99</v>
      </c>
      <c r="H1386" t="s">
        <v>216</v>
      </c>
      <c r="I1386" t="s">
        <v>12</v>
      </c>
      <c r="J1386" t="s">
        <v>213</v>
      </c>
      <c r="K1386" t="s">
        <v>209</v>
      </c>
      <c r="L1386" t="s">
        <v>2133</v>
      </c>
    </row>
    <row r="1387" spans="1:12">
      <c r="A1387" t="s">
        <v>2134</v>
      </c>
      <c r="B1387" s="5">
        <v>46139</v>
      </c>
      <c r="C1387" t="s">
        <v>66</v>
      </c>
      <c r="D1387">
        <v>2</v>
      </c>
      <c r="E1387" s="3">
        <v>31.13</v>
      </c>
      <c r="F1387" s="4">
        <v>0.2</v>
      </c>
      <c r="G1387" s="3">
        <v>9.99</v>
      </c>
      <c r="H1387" t="s">
        <v>216</v>
      </c>
      <c r="I1387" t="s">
        <v>12</v>
      </c>
      <c r="J1387" t="s">
        <v>213</v>
      </c>
      <c r="K1387" t="s">
        <v>209</v>
      </c>
      <c r="L1387" t="s">
        <v>494</v>
      </c>
    </row>
    <row r="1388" spans="1:12">
      <c r="A1388" t="s">
        <v>2135</v>
      </c>
      <c r="B1388" s="5">
        <v>46139</v>
      </c>
      <c r="C1388" t="s">
        <v>81</v>
      </c>
      <c r="D1388">
        <v>2</v>
      </c>
      <c r="E1388" s="3">
        <v>30.29</v>
      </c>
      <c r="F1388" s="4">
        <v>0</v>
      </c>
      <c r="G1388" s="3">
        <v>9.99</v>
      </c>
      <c r="H1388" t="s">
        <v>216</v>
      </c>
      <c r="I1388" t="s">
        <v>12</v>
      </c>
      <c r="J1388" t="s">
        <v>213</v>
      </c>
      <c r="K1388" t="s">
        <v>209</v>
      </c>
      <c r="L1388" t="s">
        <v>1019</v>
      </c>
    </row>
    <row r="1389" spans="1:12">
      <c r="A1389" t="s">
        <v>2136</v>
      </c>
      <c r="B1389" s="5">
        <v>46139</v>
      </c>
      <c r="C1389" t="s">
        <v>170</v>
      </c>
      <c r="D1389">
        <v>2</v>
      </c>
      <c r="E1389" s="3">
        <v>33.19</v>
      </c>
      <c r="F1389" s="4">
        <v>0.1</v>
      </c>
      <c r="G1389" s="3">
        <v>0</v>
      </c>
      <c r="H1389" t="s">
        <v>207</v>
      </c>
      <c r="I1389" t="s">
        <v>37</v>
      </c>
      <c r="J1389" t="s">
        <v>208</v>
      </c>
      <c r="K1389" t="s">
        <v>209</v>
      </c>
      <c r="L1389" t="s">
        <v>639</v>
      </c>
    </row>
    <row r="1390" spans="1:12">
      <c r="A1390" t="s">
        <v>2137</v>
      </c>
      <c r="B1390" s="5">
        <v>46139</v>
      </c>
      <c r="C1390" t="s">
        <v>102</v>
      </c>
      <c r="D1390">
        <v>3</v>
      </c>
      <c r="E1390" s="3">
        <v>18.5</v>
      </c>
      <c r="F1390" s="4">
        <v>0</v>
      </c>
      <c r="G1390" s="3">
        <v>6.99</v>
      </c>
      <c r="H1390" t="s">
        <v>216</v>
      </c>
      <c r="I1390" t="s">
        <v>37</v>
      </c>
      <c r="J1390" t="s">
        <v>213</v>
      </c>
      <c r="K1390" t="s">
        <v>209</v>
      </c>
      <c r="L1390" t="s">
        <v>1228</v>
      </c>
    </row>
    <row r="1391" spans="1:12">
      <c r="A1391" t="s">
        <v>2138</v>
      </c>
      <c r="B1391" s="5">
        <v>46139</v>
      </c>
      <c r="C1391" t="s">
        <v>136</v>
      </c>
      <c r="D1391">
        <v>5</v>
      </c>
      <c r="E1391" s="3">
        <v>26.35</v>
      </c>
      <c r="F1391" s="4">
        <v>0.1</v>
      </c>
      <c r="G1391" s="3">
        <v>4.99</v>
      </c>
      <c r="H1391" t="s">
        <v>216</v>
      </c>
      <c r="I1391" t="s">
        <v>18</v>
      </c>
      <c r="J1391" t="s">
        <v>217</v>
      </c>
      <c r="K1391" t="s">
        <v>209</v>
      </c>
      <c r="L1391" t="s">
        <v>624</v>
      </c>
    </row>
    <row r="1392" spans="1:12">
      <c r="A1392" t="s">
        <v>2139</v>
      </c>
      <c r="B1392" s="5">
        <v>46139</v>
      </c>
      <c r="C1392" t="s">
        <v>94</v>
      </c>
      <c r="D1392">
        <v>1</v>
      </c>
      <c r="E1392" s="3">
        <v>74.41</v>
      </c>
      <c r="F1392" s="4">
        <v>0</v>
      </c>
      <c r="G1392" s="3">
        <v>0</v>
      </c>
      <c r="H1392" t="s">
        <v>207</v>
      </c>
      <c r="I1392" t="s">
        <v>37</v>
      </c>
      <c r="J1392" t="s">
        <v>208</v>
      </c>
      <c r="K1392" t="s">
        <v>209</v>
      </c>
      <c r="L1392" t="s">
        <v>490</v>
      </c>
    </row>
    <row r="1393" spans="1:12">
      <c r="A1393" t="s">
        <v>2140</v>
      </c>
      <c r="B1393" s="5">
        <v>46139</v>
      </c>
      <c r="C1393" t="s">
        <v>128</v>
      </c>
      <c r="D1393">
        <v>1</v>
      </c>
      <c r="E1393" s="3">
        <v>74.72</v>
      </c>
      <c r="F1393" s="4">
        <v>0.2</v>
      </c>
      <c r="G1393" s="3">
        <v>4.99</v>
      </c>
      <c r="H1393" t="s">
        <v>216</v>
      </c>
      <c r="I1393" t="s">
        <v>224</v>
      </c>
      <c r="J1393" t="s">
        <v>217</v>
      </c>
      <c r="K1393" t="s">
        <v>209</v>
      </c>
      <c r="L1393" t="s">
        <v>1162</v>
      </c>
    </row>
    <row r="1394" spans="1:12">
      <c r="A1394" t="s">
        <v>2141</v>
      </c>
      <c r="B1394" s="5">
        <v>46139</v>
      </c>
      <c r="C1394" t="s">
        <v>81</v>
      </c>
      <c r="D1394">
        <v>3</v>
      </c>
      <c r="E1394" s="3">
        <v>30.29</v>
      </c>
      <c r="F1394" s="4">
        <v>0.05</v>
      </c>
      <c r="G1394" s="3">
        <v>4.99</v>
      </c>
      <c r="H1394" t="s">
        <v>216</v>
      </c>
      <c r="I1394" t="s">
        <v>54</v>
      </c>
      <c r="J1394" t="s">
        <v>213</v>
      </c>
      <c r="K1394" t="s">
        <v>209</v>
      </c>
      <c r="L1394" t="s">
        <v>2142</v>
      </c>
    </row>
    <row r="1395" spans="1:12">
      <c r="A1395" t="s">
        <v>2143</v>
      </c>
      <c r="B1395" s="5">
        <v>46140</v>
      </c>
      <c r="C1395" t="s">
        <v>166</v>
      </c>
      <c r="D1395">
        <v>2</v>
      </c>
      <c r="E1395" s="3">
        <v>39.19</v>
      </c>
      <c r="F1395" s="4">
        <v>0.05</v>
      </c>
      <c r="G1395" s="3">
        <v>4.99</v>
      </c>
      <c r="H1395" t="s">
        <v>216</v>
      </c>
      <c r="I1395" t="s">
        <v>37</v>
      </c>
      <c r="J1395" t="s">
        <v>208</v>
      </c>
      <c r="K1395" t="s">
        <v>209</v>
      </c>
      <c r="L1395" t="s">
        <v>399</v>
      </c>
    </row>
    <row r="1396" spans="1:12">
      <c r="A1396" t="s">
        <v>2144</v>
      </c>
      <c r="B1396" s="5">
        <v>46140</v>
      </c>
      <c r="C1396" t="s">
        <v>118</v>
      </c>
      <c r="D1396">
        <v>4</v>
      </c>
      <c r="E1396" s="3">
        <v>41.81</v>
      </c>
      <c r="F1396" s="4">
        <v>0</v>
      </c>
      <c r="G1396" s="3">
        <v>0</v>
      </c>
      <c r="H1396" t="s">
        <v>216</v>
      </c>
      <c r="I1396" t="s">
        <v>54</v>
      </c>
      <c r="J1396" t="s">
        <v>217</v>
      </c>
      <c r="K1396" t="s">
        <v>209</v>
      </c>
      <c r="L1396" t="s">
        <v>363</v>
      </c>
    </row>
    <row r="1397" spans="1:12">
      <c r="A1397" t="s">
        <v>2145</v>
      </c>
      <c r="B1397" s="5">
        <v>46140</v>
      </c>
      <c r="C1397" t="s">
        <v>96</v>
      </c>
      <c r="D1397">
        <v>3</v>
      </c>
      <c r="E1397" s="3">
        <v>26.72</v>
      </c>
      <c r="F1397" s="4">
        <v>0</v>
      </c>
      <c r="G1397" s="3">
        <v>6.99</v>
      </c>
      <c r="H1397" t="s">
        <v>212</v>
      </c>
      <c r="I1397" t="s">
        <v>54</v>
      </c>
      <c r="J1397" t="s">
        <v>208</v>
      </c>
      <c r="K1397" t="s">
        <v>209</v>
      </c>
      <c r="L1397" t="s">
        <v>830</v>
      </c>
    </row>
    <row r="1398" spans="1:12">
      <c r="A1398" t="s">
        <v>2146</v>
      </c>
      <c r="B1398" s="5">
        <v>46140</v>
      </c>
      <c r="C1398" t="s">
        <v>142</v>
      </c>
      <c r="D1398">
        <v>3</v>
      </c>
      <c r="E1398" s="3">
        <v>100.1</v>
      </c>
      <c r="F1398" s="4">
        <v>0.05</v>
      </c>
      <c r="G1398" s="3">
        <v>6.99</v>
      </c>
      <c r="H1398" t="s">
        <v>207</v>
      </c>
      <c r="I1398" t="s">
        <v>54</v>
      </c>
      <c r="J1398" t="s">
        <v>217</v>
      </c>
      <c r="K1398" t="s">
        <v>209</v>
      </c>
      <c r="L1398" t="s">
        <v>696</v>
      </c>
    </row>
    <row r="1399" spans="1:12">
      <c r="A1399" t="s">
        <v>2147</v>
      </c>
      <c r="B1399" s="5">
        <v>46140</v>
      </c>
      <c r="C1399" t="s">
        <v>174</v>
      </c>
      <c r="D1399">
        <v>4</v>
      </c>
      <c r="E1399" s="3">
        <v>72.45</v>
      </c>
      <c r="F1399" s="4">
        <v>0</v>
      </c>
      <c r="G1399" s="3">
        <v>0</v>
      </c>
      <c r="H1399" t="s">
        <v>207</v>
      </c>
      <c r="I1399" t="s">
        <v>54</v>
      </c>
      <c r="J1399" t="s">
        <v>208</v>
      </c>
      <c r="K1399" t="s">
        <v>209</v>
      </c>
      <c r="L1399" t="s">
        <v>895</v>
      </c>
    </row>
    <row r="1400" spans="1:12">
      <c r="A1400" t="s">
        <v>2148</v>
      </c>
      <c r="B1400" s="5">
        <v>46140</v>
      </c>
      <c r="C1400" t="s">
        <v>94</v>
      </c>
      <c r="D1400">
        <v>1</v>
      </c>
      <c r="E1400" s="3">
        <v>74.41</v>
      </c>
      <c r="F1400" s="4">
        <v>0.15</v>
      </c>
      <c r="G1400" s="3">
        <v>4.99</v>
      </c>
      <c r="H1400" t="s">
        <v>216</v>
      </c>
      <c r="I1400" t="s">
        <v>12</v>
      </c>
      <c r="J1400" t="s">
        <v>217</v>
      </c>
      <c r="K1400" t="s">
        <v>209</v>
      </c>
      <c r="L1400" t="s">
        <v>282</v>
      </c>
    </row>
    <row r="1401" spans="1:12">
      <c r="A1401" t="s">
        <v>2149</v>
      </c>
      <c r="B1401" s="5">
        <v>46141</v>
      </c>
      <c r="C1401" t="s">
        <v>142</v>
      </c>
      <c r="D1401">
        <v>3</v>
      </c>
      <c r="E1401" s="3">
        <v>100.1</v>
      </c>
      <c r="F1401" s="4">
        <v>0.2</v>
      </c>
      <c r="G1401" s="3">
        <v>0</v>
      </c>
      <c r="H1401" t="s">
        <v>216</v>
      </c>
      <c r="I1401" t="s">
        <v>18</v>
      </c>
      <c r="J1401" t="s">
        <v>217</v>
      </c>
      <c r="K1401" t="s">
        <v>209</v>
      </c>
      <c r="L1401" t="s">
        <v>1426</v>
      </c>
    </row>
    <row r="1402" spans="1:12">
      <c r="A1402" t="s">
        <v>2150</v>
      </c>
      <c r="B1402" s="5">
        <v>46141</v>
      </c>
      <c r="C1402" t="s">
        <v>156</v>
      </c>
      <c r="D1402">
        <v>6</v>
      </c>
      <c r="E1402" s="3">
        <v>24.86</v>
      </c>
      <c r="F1402" s="4">
        <v>0.1</v>
      </c>
      <c r="G1402" s="3">
        <v>0</v>
      </c>
      <c r="H1402" t="s">
        <v>212</v>
      </c>
      <c r="I1402" t="s">
        <v>37</v>
      </c>
      <c r="J1402" t="s">
        <v>208</v>
      </c>
      <c r="K1402" t="s">
        <v>209</v>
      </c>
      <c r="L1402" t="s">
        <v>1228</v>
      </c>
    </row>
    <row r="1403" spans="1:12">
      <c r="A1403" t="s">
        <v>2151</v>
      </c>
      <c r="B1403" s="5">
        <v>46141</v>
      </c>
      <c r="C1403" t="s">
        <v>124</v>
      </c>
      <c r="D1403">
        <v>6</v>
      </c>
      <c r="E1403" s="3">
        <v>79.47</v>
      </c>
      <c r="F1403" s="4">
        <v>0</v>
      </c>
      <c r="G1403" s="3">
        <v>9.99</v>
      </c>
      <c r="H1403" t="s">
        <v>212</v>
      </c>
      <c r="I1403" t="s">
        <v>12</v>
      </c>
      <c r="J1403" t="s">
        <v>208</v>
      </c>
      <c r="K1403" t="s">
        <v>209</v>
      </c>
      <c r="L1403" t="s">
        <v>2038</v>
      </c>
    </row>
    <row r="1404" spans="1:12">
      <c r="A1404" t="s">
        <v>2152</v>
      </c>
      <c r="B1404" s="5">
        <v>46141</v>
      </c>
      <c r="C1404" t="s">
        <v>160</v>
      </c>
      <c r="D1404">
        <v>1</v>
      </c>
      <c r="E1404" s="3">
        <v>36.47</v>
      </c>
      <c r="F1404" s="4">
        <v>0.05</v>
      </c>
      <c r="G1404" s="3">
        <v>4.99</v>
      </c>
      <c r="H1404" t="s">
        <v>216</v>
      </c>
      <c r="I1404" t="s">
        <v>54</v>
      </c>
      <c r="J1404" t="s">
        <v>213</v>
      </c>
      <c r="K1404" t="s">
        <v>209</v>
      </c>
      <c r="L1404" t="s">
        <v>439</v>
      </c>
    </row>
    <row r="1405" spans="1:12">
      <c r="A1405" t="s">
        <v>2153</v>
      </c>
      <c r="B1405" s="5">
        <v>46142</v>
      </c>
      <c r="C1405" t="s">
        <v>96</v>
      </c>
      <c r="D1405">
        <v>5</v>
      </c>
      <c r="E1405" s="3">
        <v>26.72</v>
      </c>
      <c r="F1405" s="4">
        <v>0.15</v>
      </c>
      <c r="G1405" s="3">
        <v>4.99</v>
      </c>
      <c r="H1405" t="s">
        <v>216</v>
      </c>
      <c r="I1405" t="s">
        <v>54</v>
      </c>
      <c r="J1405" t="s">
        <v>213</v>
      </c>
      <c r="K1405" t="s">
        <v>209</v>
      </c>
      <c r="L1405" t="s">
        <v>455</v>
      </c>
    </row>
    <row r="1406" spans="1:12">
      <c r="A1406" t="s">
        <v>2154</v>
      </c>
      <c r="B1406" s="5">
        <v>46142</v>
      </c>
      <c r="C1406" t="s">
        <v>77</v>
      </c>
      <c r="D1406">
        <v>3</v>
      </c>
      <c r="E1406" s="3">
        <v>47.77</v>
      </c>
      <c r="F1406" s="4">
        <v>0</v>
      </c>
      <c r="G1406" s="3">
        <v>4.99</v>
      </c>
      <c r="H1406" t="s">
        <v>212</v>
      </c>
      <c r="I1406" t="s">
        <v>54</v>
      </c>
      <c r="J1406" t="s">
        <v>217</v>
      </c>
      <c r="K1406" t="s">
        <v>209</v>
      </c>
      <c r="L1406" t="s">
        <v>2155</v>
      </c>
    </row>
    <row r="1407" spans="1:12">
      <c r="A1407" t="s">
        <v>2156</v>
      </c>
      <c r="B1407" s="5">
        <v>46142</v>
      </c>
      <c r="C1407" t="s">
        <v>136</v>
      </c>
      <c r="D1407">
        <v>2</v>
      </c>
      <c r="E1407" s="3">
        <v>26.35</v>
      </c>
      <c r="F1407" s="4">
        <v>0.05</v>
      </c>
      <c r="G1407" s="3">
        <v>0</v>
      </c>
      <c r="H1407" t="s">
        <v>216</v>
      </c>
      <c r="I1407" t="s">
        <v>54</v>
      </c>
      <c r="J1407" t="s">
        <v>213</v>
      </c>
      <c r="K1407" t="s">
        <v>209</v>
      </c>
      <c r="L1407" t="s">
        <v>1487</v>
      </c>
    </row>
    <row r="1408" spans="1:12">
      <c r="A1408" t="s">
        <v>2157</v>
      </c>
      <c r="B1408" s="5">
        <v>46142</v>
      </c>
      <c r="C1408" t="s">
        <v>140</v>
      </c>
      <c r="D1408">
        <v>1</v>
      </c>
      <c r="E1408" s="3">
        <v>25.18</v>
      </c>
      <c r="F1408" s="4">
        <v>0</v>
      </c>
      <c r="G1408" s="3">
        <v>6.99</v>
      </c>
      <c r="H1408" t="s">
        <v>216</v>
      </c>
      <c r="I1408" t="s">
        <v>12</v>
      </c>
      <c r="J1408" t="s">
        <v>217</v>
      </c>
      <c r="K1408" t="s">
        <v>209</v>
      </c>
      <c r="L1408" t="s">
        <v>1627</v>
      </c>
    </row>
    <row r="1409" spans="1:12">
      <c r="A1409" t="s">
        <v>2158</v>
      </c>
      <c r="B1409" s="5">
        <v>46142</v>
      </c>
      <c r="C1409" t="s">
        <v>71</v>
      </c>
      <c r="D1409">
        <v>2</v>
      </c>
      <c r="E1409" s="3">
        <v>11.23</v>
      </c>
      <c r="F1409" s="4">
        <v>0</v>
      </c>
      <c r="G1409" s="3">
        <v>0</v>
      </c>
      <c r="H1409" t="s">
        <v>212</v>
      </c>
      <c r="I1409" t="s">
        <v>37</v>
      </c>
      <c r="J1409" t="s">
        <v>213</v>
      </c>
      <c r="K1409" t="s">
        <v>209</v>
      </c>
      <c r="L1409" t="s">
        <v>1236</v>
      </c>
    </row>
    <row r="1410" spans="1:12">
      <c r="A1410" t="s">
        <v>2159</v>
      </c>
      <c r="B1410" s="5">
        <v>46142</v>
      </c>
      <c r="C1410" t="s">
        <v>118</v>
      </c>
      <c r="D1410">
        <v>1</v>
      </c>
      <c r="E1410" s="3">
        <v>41.81</v>
      </c>
      <c r="F1410" s="4">
        <v>0</v>
      </c>
      <c r="G1410" s="3">
        <v>6.99</v>
      </c>
      <c r="H1410" t="s">
        <v>212</v>
      </c>
      <c r="I1410" t="s">
        <v>54</v>
      </c>
      <c r="J1410" t="s">
        <v>217</v>
      </c>
      <c r="K1410" t="s">
        <v>209</v>
      </c>
      <c r="L1410" t="s">
        <v>1392</v>
      </c>
    </row>
    <row r="1411" spans="1:12">
      <c r="A1411" t="s">
        <v>2160</v>
      </c>
      <c r="B1411" s="5">
        <v>46143</v>
      </c>
      <c r="C1411" t="s">
        <v>180</v>
      </c>
      <c r="D1411">
        <v>2</v>
      </c>
      <c r="E1411" s="3">
        <v>60.42</v>
      </c>
      <c r="F1411" s="4">
        <v>0</v>
      </c>
      <c r="G1411" s="3">
        <v>0</v>
      </c>
      <c r="H1411" t="s">
        <v>207</v>
      </c>
      <c r="I1411" t="s">
        <v>224</v>
      </c>
      <c r="J1411" t="s">
        <v>213</v>
      </c>
      <c r="K1411" t="s">
        <v>209</v>
      </c>
      <c r="L1411" t="s">
        <v>1305</v>
      </c>
    </row>
    <row r="1412" spans="1:12">
      <c r="A1412" t="s">
        <v>2161</v>
      </c>
      <c r="B1412" s="5">
        <v>46143</v>
      </c>
      <c r="C1412" t="s">
        <v>116</v>
      </c>
      <c r="D1412">
        <v>2</v>
      </c>
      <c r="E1412" s="3">
        <v>30.89</v>
      </c>
      <c r="F1412" s="4">
        <v>0.1</v>
      </c>
      <c r="G1412" s="3">
        <v>6.99</v>
      </c>
      <c r="H1412" t="s">
        <v>212</v>
      </c>
      <c r="I1412" t="s">
        <v>224</v>
      </c>
      <c r="J1412" t="s">
        <v>208</v>
      </c>
      <c r="K1412" t="s">
        <v>209</v>
      </c>
      <c r="L1412" t="s">
        <v>2162</v>
      </c>
    </row>
    <row r="1413" spans="1:12">
      <c r="A1413" t="s">
        <v>2163</v>
      </c>
      <c r="B1413" s="5">
        <v>46143</v>
      </c>
      <c r="C1413" t="s">
        <v>168</v>
      </c>
      <c r="D1413">
        <v>1</v>
      </c>
      <c r="E1413" s="3">
        <v>50.46</v>
      </c>
      <c r="F1413" s="4">
        <v>0.15</v>
      </c>
      <c r="G1413" s="3">
        <v>6.99</v>
      </c>
      <c r="H1413" t="s">
        <v>212</v>
      </c>
      <c r="I1413" t="s">
        <v>18</v>
      </c>
      <c r="J1413" t="s">
        <v>213</v>
      </c>
      <c r="K1413" t="s">
        <v>209</v>
      </c>
      <c r="L1413" t="s">
        <v>1766</v>
      </c>
    </row>
    <row r="1414" spans="1:12">
      <c r="A1414" t="s">
        <v>2164</v>
      </c>
      <c r="B1414" s="5">
        <v>46143</v>
      </c>
      <c r="C1414" t="s">
        <v>132</v>
      </c>
      <c r="D1414">
        <v>2</v>
      </c>
      <c r="E1414" s="3">
        <v>72.08</v>
      </c>
      <c r="F1414" s="4">
        <v>0.05</v>
      </c>
      <c r="G1414" s="3">
        <v>0</v>
      </c>
      <c r="H1414" t="s">
        <v>207</v>
      </c>
      <c r="I1414" t="s">
        <v>12</v>
      </c>
      <c r="J1414" t="s">
        <v>217</v>
      </c>
      <c r="K1414" t="s">
        <v>209</v>
      </c>
      <c r="L1414" t="s">
        <v>832</v>
      </c>
    </row>
    <row r="1415" spans="1:12">
      <c r="A1415" t="s">
        <v>2165</v>
      </c>
      <c r="B1415" s="5">
        <v>46143</v>
      </c>
      <c r="C1415" t="s">
        <v>116</v>
      </c>
      <c r="D1415">
        <v>2</v>
      </c>
      <c r="E1415" s="3">
        <v>30.89</v>
      </c>
      <c r="F1415" s="4">
        <v>0.05</v>
      </c>
      <c r="G1415" s="3">
        <v>6.99</v>
      </c>
      <c r="H1415" t="s">
        <v>207</v>
      </c>
      <c r="I1415" t="s">
        <v>18</v>
      </c>
      <c r="J1415" t="s">
        <v>213</v>
      </c>
      <c r="K1415" t="s">
        <v>209</v>
      </c>
      <c r="L1415" t="s">
        <v>1043</v>
      </c>
    </row>
    <row r="1416" spans="1:12">
      <c r="A1416" t="s">
        <v>2166</v>
      </c>
      <c r="B1416" s="5">
        <v>46144</v>
      </c>
      <c r="C1416" t="s">
        <v>168</v>
      </c>
      <c r="D1416">
        <v>2</v>
      </c>
      <c r="E1416" s="3">
        <v>50.46</v>
      </c>
      <c r="F1416" s="4">
        <v>0.1</v>
      </c>
      <c r="G1416" s="3">
        <v>6.99</v>
      </c>
      <c r="H1416" t="s">
        <v>216</v>
      </c>
      <c r="I1416" t="s">
        <v>12</v>
      </c>
      <c r="J1416" t="s">
        <v>217</v>
      </c>
      <c r="K1416" t="s">
        <v>209</v>
      </c>
      <c r="L1416" t="s">
        <v>1234</v>
      </c>
    </row>
    <row r="1417" spans="1:12">
      <c r="A1417" t="s">
        <v>2167</v>
      </c>
      <c r="B1417" s="5">
        <v>46144</v>
      </c>
      <c r="C1417" t="s">
        <v>140</v>
      </c>
      <c r="D1417">
        <v>3</v>
      </c>
      <c r="E1417" s="3">
        <v>25.18</v>
      </c>
      <c r="F1417" s="4">
        <v>0.15</v>
      </c>
      <c r="G1417" s="3">
        <v>9.99</v>
      </c>
      <c r="H1417" t="s">
        <v>212</v>
      </c>
      <c r="I1417" t="s">
        <v>18</v>
      </c>
      <c r="J1417" t="s">
        <v>217</v>
      </c>
      <c r="K1417" t="s">
        <v>209</v>
      </c>
      <c r="L1417" t="s">
        <v>1269</v>
      </c>
    </row>
    <row r="1418" spans="1:12">
      <c r="A1418" t="s">
        <v>2168</v>
      </c>
      <c r="B1418" s="5">
        <v>46144</v>
      </c>
      <c r="C1418" t="s">
        <v>146</v>
      </c>
      <c r="D1418">
        <v>1</v>
      </c>
      <c r="E1418" s="3">
        <v>30.05</v>
      </c>
      <c r="F1418" s="4">
        <v>0.1</v>
      </c>
      <c r="G1418" s="3">
        <v>0</v>
      </c>
      <c r="H1418" t="s">
        <v>212</v>
      </c>
      <c r="I1418" t="s">
        <v>18</v>
      </c>
      <c r="J1418" t="s">
        <v>217</v>
      </c>
      <c r="K1418" t="s">
        <v>209</v>
      </c>
      <c r="L1418" t="s">
        <v>1191</v>
      </c>
    </row>
    <row r="1419" spans="1:12">
      <c r="A1419" t="s">
        <v>2169</v>
      </c>
      <c r="B1419" s="5">
        <v>46144</v>
      </c>
      <c r="C1419" t="s">
        <v>186</v>
      </c>
      <c r="D1419">
        <v>8</v>
      </c>
      <c r="E1419" s="3">
        <v>54.93</v>
      </c>
      <c r="F1419" s="4">
        <v>0.15</v>
      </c>
      <c r="G1419" s="3">
        <v>0</v>
      </c>
      <c r="H1419" t="s">
        <v>212</v>
      </c>
      <c r="I1419" t="s">
        <v>54</v>
      </c>
      <c r="J1419" t="s">
        <v>208</v>
      </c>
      <c r="K1419" t="s">
        <v>209</v>
      </c>
      <c r="L1419" t="s">
        <v>517</v>
      </c>
    </row>
    <row r="1420" spans="1:12">
      <c r="A1420" t="s">
        <v>2170</v>
      </c>
      <c r="B1420" s="5">
        <v>46144</v>
      </c>
      <c r="C1420" t="s">
        <v>162</v>
      </c>
      <c r="D1420">
        <v>1</v>
      </c>
      <c r="E1420" s="3">
        <v>12.2</v>
      </c>
      <c r="F1420" s="4">
        <v>0</v>
      </c>
      <c r="G1420" s="3">
        <v>0</v>
      </c>
      <c r="H1420" t="s">
        <v>212</v>
      </c>
      <c r="I1420" t="s">
        <v>224</v>
      </c>
      <c r="J1420" t="s">
        <v>217</v>
      </c>
      <c r="K1420" t="s">
        <v>209</v>
      </c>
      <c r="L1420" t="s">
        <v>635</v>
      </c>
    </row>
    <row r="1421" spans="1:12">
      <c r="A1421" t="s">
        <v>2171</v>
      </c>
      <c r="B1421" s="5">
        <v>46144</v>
      </c>
      <c r="C1421" t="s">
        <v>166</v>
      </c>
      <c r="D1421">
        <v>4</v>
      </c>
      <c r="E1421" s="3">
        <v>39.19</v>
      </c>
      <c r="F1421" s="4">
        <v>0</v>
      </c>
      <c r="G1421" s="3">
        <v>9.99</v>
      </c>
      <c r="H1421" t="s">
        <v>207</v>
      </c>
      <c r="I1421" t="s">
        <v>12</v>
      </c>
      <c r="J1421" t="s">
        <v>208</v>
      </c>
      <c r="K1421" t="s">
        <v>209</v>
      </c>
      <c r="L1421" t="s">
        <v>2172</v>
      </c>
    </row>
    <row r="1422" spans="1:12">
      <c r="A1422" t="s">
        <v>2173</v>
      </c>
      <c r="B1422" s="5">
        <v>46145</v>
      </c>
      <c r="C1422" t="s">
        <v>148</v>
      </c>
      <c r="D1422">
        <v>2</v>
      </c>
      <c r="E1422" s="3">
        <v>76.3</v>
      </c>
      <c r="F1422" s="4">
        <v>0.05</v>
      </c>
      <c r="G1422" s="3">
        <v>0</v>
      </c>
      <c r="H1422" t="s">
        <v>216</v>
      </c>
      <c r="I1422" t="s">
        <v>12</v>
      </c>
      <c r="J1422" t="s">
        <v>213</v>
      </c>
      <c r="K1422" t="s">
        <v>209</v>
      </c>
      <c r="L1422" t="s">
        <v>2174</v>
      </c>
    </row>
    <row r="1423" spans="1:12">
      <c r="A1423" t="s">
        <v>2175</v>
      </c>
      <c r="B1423" s="5">
        <v>46145</v>
      </c>
      <c r="C1423" t="s">
        <v>98</v>
      </c>
      <c r="D1423">
        <v>3</v>
      </c>
      <c r="E1423" s="3">
        <v>17.66</v>
      </c>
      <c r="F1423" s="4">
        <v>0</v>
      </c>
      <c r="G1423" s="3">
        <v>4.99</v>
      </c>
      <c r="H1423" t="s">
        <v>212</v>
      </c>
      <c r="I1423" t="s">
        <v>224</v>
      </c>
      <c r="J1423" t="s">
        <v>208</v>
      </c>
      <c r="K1423" t="s">
        <v>209</v>
      </c>
      <c r="L1423" t="s">
        <v>2176</v>
      </c>
    </row>
    <row r="1424" spans="1:12">
      <c r="A1424" t="s">
        <v>2177</v>
      </c>
      <c r="B1424" s="5">
        <v>46145</v>
      </c>
      <c r="C1424" t="s">
        <v>158</v>
      </c>
      <c r="D1424">
        <v>5</v>
      </c>
      <c r="E1424" s="3">
        <v>44.59</v>
      </c>
      <c r="F1424" s="4">
        <v>0.05</v>
      </c>
      <c r="G1424" s="3">
        <v>0</v>
      </c>
      <c r="H1424" t="s">
        <v>207</v>
      </c>
      <c r="I1424" t="s">
        <v>37</v>
      </c>
      <c r="J1424" t="s">
        <v>208</v>
      </c>
      <c r="K1424" t="s">
        <v>304</v>
      </c>
      <c r="L1424" t="s">
        <v>329</v>
      </c>
    </row>
    <row r="1425" spans="1:12">
      <c r="A1425" t="s">
        <v>2178</v>
      </c>
      <c r="B1425" s="5">
        <v>46145</v>
      </c>
      <c r="C1425" t="s">
        <v>182</v>
      </c>
      <c r="D1425">
        <v>2</v>
      </c>
      <c r="E1425" s="3">
        <v>11.57</v>
      </c>
      <c r="F1425" s="4">
        <v>0.05</v>
      </c>
      <c r="G1425" s="3">
        <v>0</v>
      </c>
      <c r="H1425" t="s">
        <v>212</v>
      </c>
      <c r="I1425" t="s">
        <v>18</v>
      </c>
      <c r="J1425" t="s">
        <v>213</v>
      </c>
      <c r="K1425" t="s">
        <v>209</v>
      </c>
      <c r="L1425" t="s">
        <v>714</v>
      </c>
    </row>
    <row r="1426" spans="1:12">
      <c r="A1426" t="s">
        <v>2179</v>
      </c>
      <c r="B1426" s="5">
        <v>46145</v>
      </c>
      <c r="C1426" t="s">
        <v>75</v>
      </c>
      <c r="D1426">
        <v>1</v>
      </c>
      <c r="E1426" s="3">
        <v>55.2</v>
      </c>
      <c r="F1426" s="4">
        <v>0</v>
      </c>
      <c r="G1426" s="3">
        <v>9.99</v>
      </c>
      <c r="H1426" t="s">
        <v>212</v>
      </c>
      <c r="I1426" t="s">
        <v>54</v>
      </c>
      <c r="J1426" t="s">
        <v>208</v>
      </c>
      <c r="K1426" t="s">
        <v>209</v>
      </c>
      <c r="L1426" t="s">
        <v>323</v>
      </c>
    </row>
    <row r="1427" spans="1:12">
      <c r="A1427" t="s">
        <v>2180</v>
      </c>
      <c r="B1427" s="5">
        <v>46145</v>
      </c>
      <c r="C1427" t="s">
        <v>172</v>
      </c>
      <c r="D1427">
        <v>2</v>
      </c>
      <c r="E1427" s="3">
        <v>80.63</v>
      </c>
      <c r="F1427" s="4">
        <v>0.05</v>
      </c>
      <c r="G1427" s="3">
        <v>0</v>
      </c>
      <c r="H1427" t="s">
        <v>216</v>
      </c>
      <c r="I1427" t="s">
        <v>224</v>
      </c>
      <c r="J1427" t="s">
        <v>217</v>
      </c>
      <c r="K1427" t="s">
        <v>209</v>
      </c>
      <c r="L1427" t="s">
        <v>367</v>
      </c>
    </row>
    <row r="1428" spans="1:12">
      <c r="A1428" t="s">
        <v>2181</v>
      </c>
      <c r="B1428" s="5">
        <v>46145</v>
      </c>
      <c r="C1428" t="s">
        <v>71</v>
      </c>
      <c r="D1428">
        <v>5</v>
      </c>
      <c r="E1428" s="3">
        <v>11.23</v>
      </c>
      <c r="F1428" s="4">
        <v>0</v>
      </c>
      <c r="G1428" s="3">
        <v>0</v>
      </c>
      <c r="H1428" t="s">
        <v>207</v>
      </c>
      <c r="I1428" t="s">
        <v>12</v>
      </c>
      <c r="J1428" t="s">
        <v>208</v>
      </c>
      <c r="K1428" t="s">
        <v>209</v>
      </c>
      <c r="L1428" t="s">
        <v>551</v>
      </c>
    </row>
    <row r="1429" spans="1:12">
      <c r="A1429" t="s">
        <v>2182</v>
      </c>
      <c r="B1429" s="5">
        <v>46145</v>
      </c>
      <c r="C1429" t="s">
        <v>100</v>
      </c>
      <c r="D1429">
        <v>2</v>
      </c>
      <c r="E1429" s="3">
        <v>47.38</v>
      </c>
      <c r="F1429" s="4">
        <v>0</v>
      </c>
      <c r="G1429" s="3">
        <v>0</v>
      </c>
      <c r="H1429" t="s">
        <v>212</v>
      </c>
      <c r="I1429" t="s">
        <v>12</v>
      </c>
      <c r="J1429" t="s">
        <v>217</v>
      </c>
      <c r="K1429" t="s">
        <v>209</v>
      </c>
      <c r="L1429" t="s">
        <v>1128</v>
      </c>
    </row>
    <row r="1430" spans="1:12">
      <c r="A1430" t="s">
        <v>2183</v>
      </c>
      <c r="B1430" s="5">
        <v>46146</v>
      </c>
      <c r="C1430" t="s">
        <v>66</v>
      </c>
      <c r="D1430">
        <v>3</v>
      </c>
      <c r="E1430" s="3">
        <v>31.13</v>
      </c>
      <c r="F1430" s="4">
        <v>0</v>
      </c>
      <c r="G1430" s="3">
        <v>6.99</v>
      </c>
      <c r="H1430" t="s">
        <v>212</v>
      </c>
      <c r="I1430" t="s">
        <v>54</v>
      </c>
      <c r="J1430" t="s">
        <v>217</v>
      </c>
      <c r="K1430" t="s">
        <v>209</v>
      </c>
      <c r="L1430" t="s">
        <v>567</v>
      </c>
    </row>
    <row r="1431" spans="1:12">
      <c r="A1431" t="s">
        <v>2184</v>
      </c>
      <c r="B1431" s="5">
        <v>46146</v>
      </c>
      <c r="C1431" t="s">
        <v>104</v>
      </c>
      <c r="D1431">
        <v>4</v>
      </c>
      <c r="E1431" s="3">
        <v>29.49</v>
      </c>
      <c r="F1431" s="4">
        <v>0.15</v>
      </c>
      <c r="G1431" s="3">
        <v>9.99</v>
      </c>
      <c r="H1431" t="s">
        <v>216</v>
      </c>
      <c r="I1431" t="s">
        <v>12</v>
      </c>
      <c r="J1431" t="s">
        <v>213</v>
      </c>
      <c r="K1431" t="s">
        <v>209</v>
      </c>
      <c r="L1431" t="s">
        <v>671</v>
      </c>
    </row>
    <row r="1432" spans="1:12">
      <c r="A1432" t="s">
        <v>2185</v>
      </c>
      <c r="B1432" s="5">
        <v>46146</v>
      </c>
      <c r="C1432" t="s">
        <v>134</v>
      </c>
      <c r="D1432">
        <v>1</v>
      </c>
      <c r="E1432" s="3">
        <v>53.25</v>
      </c>
      <c r="F1432" s="4">
        <v>0</v>
      </c>
      <c r="G1432" s="3">
        <v>0</v>
      </c>
      <c r="H1432" t="s">
        <v>216</v>
      </c>
      <c r="I1432" t="s">
        <v>54</v>
      </c>
      <c r="J1432" t="s">
        <v>208</v>
      </c>
      <c r="K1432" t="s">
        <v>209</v>
      </c>
      <c r="L1432" t="s">
        <v>1763</v>
      </c>
    </row>
    <row r="1433" spans="1:12">
      <c r="A1433" t="s">
        <v>2186</v>
      </c>
      <c r="B1433" s="5">
        <v>46146</v>
      </c>
      <c r="C1433" t="s">
        <v>186</v>
      </c>
      <c r="D1433">
        <v>1</v>
      </c>
      <c r="E1433" s="3">
        <v>54.93</v>
      </c>
      <c r="F1433" s="4">
        <v>0.15</v>
      </c>
      <c r="G1433" s="3">
        <v>9.99</v>
      </c>
      <c r="H1433" t="s">
        <v>207</v>
      </c>
      <c r="I1433" t="s">
        <v>37</v>
      </c>
      <c r="J1433" t="s">
        <v>208</v>
      </c>
      <c r="K1433" t="s">
        <v>209</v>
      </c>
      <c r="L1433" t="s">
        <v>1600</v>
      </c>
    </row>
    <row r="1434" spans="1:12">
      <c r="A1434" t="s">
        <v>2187</v>
      </c>
      <c r="B1434" s="5">
        <v>46147</v>
      </c>
      <c r="C1434" t="s">
        <v>146</v>
      </c>
      <c r="D1434">
        <v>4</v>
      </c>
      <c r="E1434" s="3">
        <v>30.05</v>
      </c>
      <c r="F1434" s="4">
        <v>0</v>
      </c>
      <c r="G1434" s="3">
        <v>4.99</v>
      </c>
      <c r="H1434" t="s">
        <v>207</v>
      </c>
      <c r="I1434" t="s">
        <v>12</v>
      </c>
      <c r="J1434" t="s">
        <v>213</v>
      </c>
      <c r="K1434" t="s">
        <v>209</v>
      </c>
      <c r="L1434" t="s">
        <v>255</v>
      </c>
    </row>
    <row r="1435" spans="1:12">
      <c r="A1435" t="s">
        <v>2188</v>
      </c>
      <c r="B1435" s="5">
        <v>46147</v>
      </c>
      <c r="C1435" t="s">
        <v>144</v>
      </c>
      <c r="D1435">
        <v>2</v>
      </c>
      <c r="E1435" s="3">
        <v>12.74</v>
      </c>
      <c r="F1435" s="4">
        <v>0.05</v>
      </c>
      <c r="G1435" s="3">
        <v>6.99</v>
      </c>
      <c r="H1435" t="s">
        <v>212</v>
      </c>
      <c r="I1435" t="s">
        <v>54</v>
      </c>
      <c r="J1435" t="s">
        <v>217</v>
      </c>
      <c r="K1435" t="s">
        <v>209</v>
      </c>
      <c r="L1435" t="s">
        <v>2003</v>
      </c>
    </row>
    <row r="1436" spans="1:12">
      <c r="A1436" t="s">
        <v>2189</v>
      </c>
      <c r="B1436" s="5">
        <v>46147</v>
      </c>
      <c r="C1436" t="s">
        <v>104</v>
      </c>
      <c r="D1436">
        <v>1</v>
      </c>
      <c r="E1436" s="3">
        <v>29.49</v>
      </c>
      <c r="F1436" s="4">
        <v>0.05</v>
      </c>
      <c r="G1436" s="3">
        <v>0</v>
      </c>
      <c r="H1436" t="s">
        <v>216</v>
      </c>
      <c r="I1436" t="s">
        <v>54</v>
      </c>
      <c r="J1436" t="s">
        <v>208</v>
      </c>
      <c r="K1436" t="s">
        <v>209</v>
      </c>
      <c r="L1436" t="s">
        <v>494</v>
      </c>
    </row>
    <row r="1437" spans="1:12">
      <c r="A1437" t="s">
        <v>2190</v>
      </c>
      <c r="B1437" s="5">
        <v>46147</v>
      </c>
      <c r="C1437" t="s">
        <v>144</v>
      </c>
      <c r="D1437">
        <v>3</v>
      </c>
      <c r="E1437" s="3">
        <v>12.74</v>
      </c>
      <c r="F1437" s="4">
        <v>0</v>
      </c>
      <c r="G1437" s="3">
        <v>0</v>
      </c>
      <c r="H1437" t="s">
        <v>207</v>
      </c>
      <c r="I1437" t="s">
        <v>12</v>
      </c>
      <c r="J1437" t="s">
        <v>217</v>
      </c>
      <c r="K1437" t="s">
        <v>209</v>
      </c>
      <c r="L1437" t="s">
        <v>1387</v>
      </c>
    </row>
    <row r="1438" spans="1:12">
      <c r="A1438" t="s">
        <v>2191</v>
      </c>
      <c r="B1438" s="5">
        <v>46147</v>
      </c>
      <c r="C1438" t="s">
        <v>158</v>
      </c>
      <c r="D1438">
        <v>1</v>
      </c>
      <c r="E1438" s="3">
        <v>44.59</v>
      </c>
      <c r="F1438" s="4">
        <v>0</v>
      </c>
      <c r="G1438" s="3">
        <v>4.99</v>
      </c>
      <c r="H1438" t="s">
        <v>207</v>
      </c>
      <c r="I1438" t="s">
        <v>54</v>
      </c>
      <c r="J1438" t="s">
        <v>217</v>
      </c>
      <c r="K1438" t="s">
        <v>209</v>
      </c>
      <c r="L1438" t="s">
        <v>593</v>
      </c>
    </row>
    <row r="1439" spans="1:12">
      <c r="A1439" t="s">
        <v>2192</v>
      </c>
      <c r="B1439" s="5">
        <v>46147</v>
      </c>
      <c r="C1439" t="s">
        <v>71</v>
      </c>
      <c r="D1439">
        <v>2</v>
      </c>
      <c r="E1439" s="3">
        <v>11.23</v>
      </c>
      <c r="F1439" s="4">
        <v>0.2</v>
      </c>
      <c r="G1439" s="3">
        <v>0</v>
      </c>
      <c r="H1439" t="s">
        <v>216</v>
      </c>
      <c r="I1439" t="s">
        <v>12</v>
      </c>
      <c r="J1439" t="s">
        <v>213</v>
      </c>
      <c r="K1439" t="s">
        <v>209</v>
      </c>
      <c r="L1439" t="s">
        <v>2193</v>
      </c>
    </row>
    <row r="1440" spans="1:12">
      <c r="A1440" t="s">
        <v>2194</v>
      </c>
      <c r="B1440" s="5">
        <v>46147</v>
      </c>
      <c r="C1440" t="s">
        <v>160</v>
      </c>
      <c r="D1440">
        <v>2</v>
      </c>
      <c r="E1440" s="3">
        <v>36.47</v>
      </c>
      <c r="F1440" s="4">
        <v>0</v>
      </c>
      <c r="G1440" s="3">
        <v>4.99</v>
      </c>
      <c r="H1440" t="s">
        <v>207</v>
      </c>
      <c r="I1440" t="s">
        <v>12</v>
      </c>
      <c r="J1440" t="s">
        <v>217</v>
      </c>
      <c r="K1440" t="s">
        <v>209</v>
      </c>
      <c r="L1440" t="s">
        <v>352</v>
      </c>
    </row>
    <row r="1441" spans="1:12">
      <c r="A1441" t="s">
        <v>2195</v>
      </c>
      <c r="B1441" s="5">
        <v>46147</v>
      </c>
      <c r="C1441" t="s">
        <v>92</v>
      </c>
      <c r="D1441">
        <v>1</v>
      </c>
      <c r="E1441" s="3">
        <v>46.87</v>
      </c>
      <c r="F1441" s="4">
        <v>0</v>
      </c>
      <c r="G1441" s="3">
        <v>6.99</v>
      </c>
      <c r="H1441" t="s">
        <v>216</v>
      </c>
      <c r="I1441" t="s">
        <v>54</v>
      </c>
      <c r="J1441" t="s">
        <v>213</v>
      </c>
      <c r="K1441" t="s">
        <v>209</v>
      </c>
      <c r="L1441" t="s">
        <v>1489</v>
      </c>
    </row>
    <row r="1442" spans="1:12">
      <c r="A1442" t="s">
        <v>2196</v>
      </c>
      <c r="B1442" s="5">
        <v>46147</v>
      </c>
      <c r="C1442" t="s">
        <v>148</v>
      </c>
      <c r="D1442">
        <v>1</v>
      </c>
      <c r="E1442" s="3">
        <v>76.3</v>
      </c>
      <c r="F1442" s="4">
        <v>0</v>
      </c>
      <c r="G1442" s="3">
        <v>4.99</v>
      </c>
      <c r="H1442" t="s">
        <v>212</v>
      </c>
      <c r="I1442" t="s">
        <v>224</v>
      </c>
      <c r="J1442" t="s">
        <v>217</v>
      </c>
      <c r="K1442" t="s">
        <v>209</v>
      </c>
      <c r="L1442" t="s">
        <v>271</v>
      </c>
    </row>
    <row r="1443" spans="1:12">
      <c r="A1443" t="s">
        <v>2197</v>
      </c>
      <c r="B1443" s="5">
        <v>46147</v>
      </c>
      <c r="C1443" t="s">
        <v>184</v>
      </c>
      <c r="D1443">
        <v>1</v>
      </c>
      <c r="E1443" s="3">
        <v>31.55</v>
      </c>
      <c r="F1443" s="4">
        <v>0.05</v>
      </c>
      <c r="G1443" s="3">
        <v>9.99</v>
      </c>
      <c r="H1443" t="s">
        <v>216</v>
      </c>
      <c r="I1443" t="s">
        <v>37</v>
      </c>
      <c r="J1443" t="s">
        <v>208</v>
      </c>
      <c r="K1443" t="s">
        <v>209</v>
      </c>
      <c r="L1443" t="s">
        <v>942</v>
      </c>
    </row>
    <row r="1444" spans="1:12">
      <c r="A1444" t="s">
        <v>2198</v>
      </c>
      <c r="B1444" s="5">
        <v>46147</v>
      </c>
      <c r="C1444" t="s">
        <v>180</v>
      </c>
      <c r="D1444">
        <v>1</v>
      </c>
      <c r="E1444" s="3">
        <v>60.42</v>
      </c>
      <c r="F1444" s="4">
        <v>0.15</v>
      </c>
      <c r="G1444" s="3">
        <v>9.99</v>
      </c>
      <c r="H1444" t="s">
        <v>207</v>
      </c>
      <c r="I1444" t="s">
        <v>54</v>
      </c>
      <c r="J1444" t="s">
        <v>208</v>
      </c>
      <c r="K1444" t="s">
        <v>209</v>
      </c>
      <c r="L1444" t="s">
        <v>1357</v>
      </c>
    </row>
    <row r="1445" spans="1:12">
      <c r="A1445" t="s">
        <v>2199</v>
      </c>
      <c r="B1445" s="5">
        <v>46147</v>
      </c>
      <c r="C1445" t="s">
        <v>172</v>
      </c>
      <c r="D1445">
        <v>1</v>
      </c>
      <c r="E1445" s="3">
        <v>80.63</v>
      </c>
      <c r="F1445" s="4">
        <v>0</v>
      </c>
      <c r="G1445" s="3">
        <v>0</v>
      </c>
      <c r="H1445" t="s">
        <v>212</v>
      </c>
      <c r="I1445" t="s">
        <v>12</v>
      </c>
      <c r="J1445" t="s">
        <v>213</v>
      </c>
      <c r="K1445" t="s">
        <v>209</v>
      </c>
      <c r="L1445" t="s">
        <v>381</v>
      </c>
    </row>
    <row r="1446" spans="1:12">
      <c r="A1446" t="s">
        <v>2200</v>
      </c>
      <c r="B1446" s="5">
        <v>46148</v>
      </c>
      <c r="C1446" t="s">
        <v>152</v>
      </c>
      <c r="D1446">
        <v>1</v>
      </c>
      <c r="E1446" s="3">
        <v>39.21</v>
      </c>
      <c r="F1446" s="4">
        <v>0</v>
      </c>
      <c r="G1446" s="3">
        <v>0</v>
      </c>
      <c r="H1446" t="s">
        <v>212</v>
      </c>
      <c r="I1446" t="s">
        <v>224</v>
      </c>
      <c r="J1446" t="s">
        <v>208</v>
      </c>
      <c r="K1446" t="s">
        <v>209</v>
      </c>
      <c r="L1446" t="s">
        <v>1252</v>
      </c>
    </row>
    <row r="1447" spans="1:12">
      <c r="A1447" t="s">
        <v>2201</v>
      </c>
      <c r="B1447" s="5">
        <v>46148</v>
      </c>
      <c r="C1447" t="s">
        <v>89</v>
      </c>
      <c r="D1447">
        <v>2</v>
      </c>
      <c r="E1447" s="3">
        <v>81.14</v>
      </c>
      <c r="F1447" s="4">
        <v>0</v>
      </c>
      <c r="G1447" s="3">
        <v>9.99</v>
      </c>
      <c r="H1447" t="s">
        <v>216</v>
      </c>
      <c r="I1447" t="s">
        <v>12</v>
      </c>
      <c r="J1447" t="s">
        <v>217</v>
      </c>
      <c r="K1447" t="s">
        <v>209</v>
      </c>
      <c r="L1447" t="s">
        <v>593</v>
      </c>
    </row>
    <row r="1448" spans="1:12">
      <c r="A1448" t="s">
        <v>2202</v>
      </c>
      <c r="B1448" s="5">
        <v>46148</v>
      </c>
      <c r="C1448" t="s">
        <v>150</v>
      </c>
      <c r="D1448">
        <v>2</v>
      </c>
      <c r="E1448" s="3">
        <v>50.17</v>
      </c>
      <c r="F1448" s="4">
        <v>0.05</v>
      </c>
      <c r="G1448" s="3">
        <v>0</v>
      </c>
      <c r="H1448" t="s">
        <v>216</v>
      </c>
      <c r="I1448" t="s">
        <v>54</v>
      </c>
      <c r="J1448" t="s">
        <v>208</v>
      </c>
      <c r="K1448" t="s">
        <v>209</v>
      </c>
      <c r="L1448" t="s">
        <v>2203</v>
      </c>
    </row>
    <row r="1449" spans="1:12">
      <c r="A1449" t="s">
        <v>2204</v>
      </c>
      <c r="B1449" s="5">
        <v>46148</v>
      </c>
      <c r="C1449" t="s">
        <v>140</v>
      </c>
      <c r="D1449">
        <v>6</v>
      </c>
      <c r="E1449" s="3">
        <v>25.18</v>
      </c>
      <c r="F1449" s="4">
        <v>0</v>
      </c>
      <c r="G1449" s="3">
        <v>0</v>
      </c>
      <c r="H1449" t="s">
        <v>212</v>
      </c>
      <c r="I1449" t="s">
        <v>224</v>
      </c>
      <c r="J1449" t="s">
        <v>213</v>
      </c>
      <c r="K1449" t="s">
        <v>209</v>
      </c>
      <c r="L1449" t="s">
        <v>1287</v>
      </c>
    </row>
    <row r="1450" spans="1:12">
      <c r="A1450" t="s">
        <v>2205</v>
      </c>
      <c r="B1450" s="5">
        <v>46148</v>
      </c>
      <c r="C1450" t="s">
        <v>75</v>
      </c>
      <c r="D1450">
        <v>1</v>
      </c>
      <c r="E1450" s="3">
        <v>55.2</v>
      </c>
      <c r="F1450" s="4">
        <v>0.1</v>
      </c>
      <c r="G1450" s="3">
        <v>0</v>
      </c>
      <c r="H1450" t="s">
        <v>207</v>
      </c>
      <c r="I1450" t="s">
        <v>18</v>
      </c>
      <c r="J1450" t="s">
        <v>217</v>
      </c>
      <c r="K1450" t="s">
        <v>209</v>
      </c>
      <c r="L1450" t="s">
        <v>602</v>
      </c>
    </row>
    <row r="1451" spans="1:12">
      <c r="A1451" t="s">
        <v>2206</v>
      </c>
      <c r="B1451" s="5">
        <v>46148</v>
      </c>
      <c r="C1451" t="s">
        <v>66</v>
      </c>
      <c r="D1451">
        <v>1</v>
      </c>
      <c r="E1451" s="3">
        <v>31.13</v>
      </c>
      <c r="F1451" s="4">
        <v>0</v>
      </c>
      <c r="G1451" s="3">
        <v>4.99</v>
      </c>
      <c r="H1451" t="s">
        <v>216</v>
      </c>
      <c r="I1451" t="s">
        <v>54</v>
      </c>
      <c r="J1451" t="s">
        <v>217</v>
      </c>
      <c r="K1451" t="s">
        <v>209</v>
      </c>
      <c r="L1451" t="s">
        <v>1350</v>
      </c>
    </row>
    <row r="1452" spans="1:12">
      <c r="A1452" t="s">
        <v>2207</v>
      </c>
      <c r="B1452" s="5">
        <v>46148</v>
      </c>
      <c r="C1452" t="s">
        <v>128</v>
      </c>
      <c r="D1452">
        <v>5</v>
      </c>
      <c r="E1452" s="3">
        <v>74.72</v>
      </c>
      <c r="F1452" s="4">
        <v>0</v>
      </c>
      <c r="G1452" s="3">
        <v>4.99</v>
      </c>
      <c r="H1452" t="s">
        <v>212</v>
      </c>
      <c r="I1452" t="s">
        <v>12</v>
      </c>
      <c r="J1452" t="s">
        <v>217</v>
      </c>
      <c r="K1452" t="s">
        <v>209</v>
      </c>
      <c r="L1452" t="s">
        <v>918</v>
      </c>
    </row>
    <row r="1453" spans="1:12">
      <c r="A1453" t="s">
        <v>2208</v>
      </c>
      <c r="B1453" s="5">
        <v>46149</v>
      </c>
      <c r="C1453" t="s">
        <v>85</v>
      </c>
      <c r="D1453">
        <v>2</v>
      </c>
      <c r="E1453" s="3">
        <v>20.7</v>
      </c>
      <c r="F1453" s="4">
        <v>0</v>
      </c>
      <c r="G1453" s="3">
        <v>0</v>
      </c>
      <c r="H1453" t="s">
        <v>216</v>
      </c>
      <c r="I1453" t="s">
        <v>37</v>
      </c>
      <c r="J1453" t="s">
        <v>208</v>
      </c>
      <c r="K1453" t="s">
        <v>209</v>
      </c>
      <c r="L1453" t="s">
        <v>1539</v>
      </c>
    </row>
    <row r="1454" spans="1:12">
      <c r="A1454" t="s">
        <v>2209</v>
      </c>
      <c r="B1454" s="5">
        <v>46149</v>
      </c>
      <c r="C1454" t="s">
        <v>132</v>
      </c>
      <c r="D1454">
        <v>2</v>
      </c>
      <c r="E1454" s="3">
        <v>72.08</v>
      </c>
      <c r="F1454" s="4">
        <v>0</v>
      </c>
      <c r="G1454" s="3">
        <v>0</v>
      </c>
      <c r="H1454" t="s">
        <v>212</v>
      </c>
      <c r="I1454" t="s">
        <v>37</v>
      </c>
      <c r="J1454" t="s">
        <v>217</v>
      </c>
      <c r="K1454" t="s">
        <v>209</v>
      </c>
      <c r="L1454" t="s">
        <v>261</v>
      </c>
    </row>
    <row r="1455" spans="1:12">
      <c r="A1455" t="s">
        <v>2210</v>
      </c>
      <c r="B1455" s="5">
        <v>46149</v>
      </c>
      <c r="C1455" t="s">
        <v>180</v>
      </c>
      <c r="D1455">
        <v>1</v>
      </c>
      <c r="E1455" s="3">
        <v>60.42</v>
      </c>
      <c r="F1455" s="4">
        <v>0.05</v>
      </c>
      <c r="G1455" s="3">
        <v>0</v>
      </c>
      <c r="H1455" t="s">
        <v>216</v>
      </c>
      <c r="I1455" t="s">
        <v>37</v>
      </c>
      <c r="J1455" t="s">
        <v>217</v>
      </c>
      <c r="K1455" t="s">
        <v>209</v>
      </c>
      <c r="L1455" t="s">
        <v>2211</v>
      </c>
    </row>
    <row r="1456" spans="1:12">
      <c r="A1456" t="s">
        <v>2212</v>
      </c>
      <c r="B1456" s="5">
        <v>46149</v>
      </c>
      <c r="C1456" t="s">
        <v>100</v>
      </c>
      <c r="D1456">
        <v>5</v>
      </c>
      <c r="E1456" s="3">
        <v>47.38</v>
      </c>
      <c r="F1456" s="4">
        <v>0.15</v>
      </c>
      <c r="G1456" s="3">
        <v>0</v>
      </c>
      <c r="H1456" t="s">
        <v>216</v>
      </c>
      <c r="I1456" t="s">
        <v>12</v>
      </c>
      <c r="J1456" t="s">
        <v>208</v>
      </c>
      <c r="K1456" t="s">
        <v>209</v>
      </c>
      <c r="L1456" t="s">
        <v>654</v>
      </c>
    </row>
    <row r="1457" spans="1:12">
      <c r="A1457" t="s">
        <v>2213</v>
      </c>
      <c r="B1457" s="5">
        <v>46149</v>
      </c>
      <c r="C1457" t="s">
        <v>124</v>
      </c>
      <c r="D1457">
        <v>2</v>
      </c>
      <c r="E1457" s="3">
        <v>79.47</v>
      </c>
      <c r="F1457" s="4">
        <v>0.1</v>
      </c>
      <c r="G1457" s="3">
        <v>6.99</v>
      </c>
      <c r="H1457" t="s">
        <v>207</v>
      </c>
      <c r="I1457" t="s">
        <v>37</v>
      </c>
      <c r="J1457" t="s">
        <v>217</v>
      </c>
      <c r="K1457" t="s">
        <v>209</v>
      </c>
      <c r="L1457" t="s">
        <v>843</v>
      </c>
    </row>
    <row r="1458" spans="1:12">
      <c r="A1458" t="s">
        <v>2214</v>
      </c>
      <c r="B1458" s="5">
        <v>46149</v>
      </c>
      <c r="C1458" t="s">
        <v>152</v>
      </c>
      <c r="D1458">
        <v>3</v>
      </c>
      <c r="E1458" s="3">
        <v>39.21</v>
      </c>
      <c r="F1458" s="4">
        <v>0</v>
      </c>
      <c r="G1458" s="3">
        <v>4.99</v>
      </c>
      <c r="H1458" t="s">
        <v>216</v>
      </c>
      <c r="I1458" t="s">
        <v>224</v>
      </c>
      <c r="J1458" t="s">
        <v>208</v>
      </c>
      <c r="K1458" t="s">
        <v>209</v>
      </c>
      <c r="L1458" t="s">
        <v>381</v>
      </c>
    </row>
    <row r="1459" spans="1:12">
      <c r="A1459" t="s">
        <v>2215</v>
      </c>
      <c r="B1459" s="5">
        <v>46149</v>
      </c>
      <c r="C1459" t="s">
        <v>81</v>
      </c>
      <c r="D1459">
        <v>3</v>
      </c>
      <c r="E1459" s="3">
        <v>30.29</v>
      </c>
      <c r="F1459" s="4">
        <v>0.1</v>
      </c>
      <c r="G1459" s="3">
        <v>6.99</v>
      </c>
      <c r="H1459" t="s">
        <v>207</v>
      </c>
      <c r="I1459" t="s">
        <v>37</v>
      </c>
      <c r="J1459" t="s">
        <v>208</v>
      </c>
      <c r="K1459" t="s">
        <v>209</v>
      </c>
      <c r="L1459" t="s">
        <v>282</v>
      </c>
    </row>
    <row r="1460" spans="1:12">
      <c r="A1460" t="s">
        <v>2216</v>
      </c>
      <c r="B1460" s="5">
        <v>46150</v>
      </c>
      <c r="C1460" t="s">
        <v>79</v>
      </c>
      <c r="D1460">
        <v>3</v>
      </c>
      <c r="E1460" s="3">
        <v>12.76</v>
      </c>
      <c r="F1460" s="4">
        <v>0</v>
      </c>
      <c r="G1460" s="3">
        <v>9.99</v>
      </c>
      <c r="H1460" t="s">
        <v>212</v>
      </c>
      <c r="I1460" t="s">
        <v>18</v>
      </c>
      <c r="J1460" t="s">
        <v>217</v>
      </c>
      <c r="K1460" t="s">
        <v>209</v>
      </c>
      <c r="L1460" t="s">
        <v>1236</v>
      </c>
    </row>
    <row r="1461" spans="1:12">
      <c r="A1461" t="s">
        <v>2217</v>
      </c>
      <c r="B1461" s="5">
        <v>46150</v>
      </c>
      <c r="C1461" t="s">
        <v>136</v>
      </c>
      <c r="D1461">
        <v>3</v>
      </c>
      <c r="E1461" s="3">
        <v>26.35</v>
      </c>
      <c r="F1461" s="4">
        <v>0</v>
      </c>
      <c r="G1461" s="3">
        <v>6.99</v>
      </c>
      <c r="H1461" t="s">
        <v>216</v>
      </c>
      <c r="I1461" t="s">
        <v>12</v>
      </c>
      <c r="J1461" t="s">
        <v>217</v>
      </c>
      <c r="K1461" t="s">
        <v>209</v>
      </c>
      <c r="L1461" t="s">
        <v>611</v>
      </c>
    </row>
    <row r="1462" spans="1:12">
      <c r="A1462" t="s">
        <v>2218</v>
      </c>
      <c r="B1462" s="5">
        <v>46150</v>
      </c>
      <c r="C1462" t="s">
        <v>164</v>
      </c>
      <c r="D1462">
        <v>1</v>
      </c>
      <c r="E1462" s="3">
        <v>93.35</v>
      </c>
      <c r="F1462" s="4">
        <v>0</v>
      </c>
      <c r="G1462" s="3">
        <v>0</v>
      </c>
      <c r="H1462" t="s">
        <v>212</v>
      </c>
      <c r="I1462" t="s">
        <v>54</v>
      </c>
      <c r="J1462" t="s">
        <v>208</v>
      </c>
      <c r="K1462" t="s">
        <v>209</v>
      </c>
      <c r="L1462" t="s">
        <v>736</v>
      </c>
    </row>
    <row r="1463" spans="1:12">
      <c r="A1463" t="s">
        <v>2219</v>
      </c>
      <c r="B1463" s="5">
        <v>46150</v>
      </c>
      <c r="C1463" t="s">
        <v>73</v>
      </c>
      <c r="D1463">
        <v>2</v>
      </c>
      <c r="E1463" s="3">
        <v>23.84</v>
      </c>
      <c r="F1463" s="4">
        <v>0.1</v>
      </c>
      <c r="G1463" s="3">
        <v>0</v>
      </c>
      <c r="H1463" t="s">
        <v>212</v>
      </c>
      <c r="I1463" t="s">
        <v>12</v>
      </c>
      <c r="J1463" t="s">
        <v>208</v>
      </c>
      <c r="K1463" t="s">
        <v>209</v>
      </c>
      <c r="L1463" t="s">
        <v>864</v>
      </c>
    </row>
    <row r="1464" spans="1:12">
      <c r="A1464" t="s">
        <v>2220</v>
      </c>
      <c r="B1464" s="5">
        <v>46150</v>
      </c>
      <c r="C1464" t="s">
        <v>150</v>
      </c>
      <c r="D1464">
        <v>1</v>
      </c>
      <c r="E1464" s="3">
        <v>50.17</v>
      </c>
      <c r="F1464" s="4">
        <v>0.05</v>
      </c>
      <c r="G1464" s="3">
        <v>0</v>
      </c>
      <c r="H1464" t="s">
        <v>216</v>
      </c>
      <c r="I1464" t="s">
        <v>37</v>
      </c>
      <c r="J1464" t="s">
        <v>213</v>
      </c>
      <c r="K1464" t="s">
        <v>209</v>
      </c>
      <c r="L1464" t="s">
        <v>2142</v>
      </c>
    </row>
    <row r="1465" spans="1:12">
      <c r="A1465" t="s">
        <v>2221</v>
      </c>
      <c r="B1465" s="5">
        <v>46151</v>
      </c>
      <c r="C1465" t="s">
        <v>66</v>
      </c>
      <c r="D1465">
        <v>5</v>
      </c>
      <c r="E1465" s="3">
        <v>31.13</v>
      </c>
      <c r="F1465" s="4">
        <v>0</v>
      </c>
      <c r="G1465" s="3">
        <v>9.99</v>
      </c>
      <c r="H1465" t="s">
        <v>216</v>
      </c>
      <c r="I1465" t="s">
        <v>37</v>
      </c>
      <c r="J1465" t="s">
        <v>213</v>
      </c>
      <c r="K1465" t="s">
        <v>209</v>
      </c>
      <c r="L1465" t="s">
        <v>1022</v>
      </c>
    </row>
    <row r="1466" spans="1:12">
      <c r="A1466" t="s">
        <v>2222</v>
      </c>
      <c r="B1466" s="5">
        <v>46151</v>
      </c>
      <c r="C1466" t="s">
        <v>132</v>
      </c>
      <c r="D1466">
        <v>1</v>
      </c>
      <c r="E1466" s="3">
        <v>72.08</v>
      </c>
      <c r="F1466" s="4">
        <v>0.05</v>
      </c>
      <c r="G1466" s="3">
        <v>9.99</v>
      </c>
      <c r="H1466" t="s">
        <v>207</v>
      </c>
      <c r="I1466" t="s">
        <v>37</v>
      </c>
      <c r="J1466" t="s">
        <v>208</v>
      </c>
      <c r="K1466" t="s">
        <v>209</v>
      </c>
      <c r="L1466" t="s">
        <v>424</v>
      </c>
    </row>
    <row r="1467" spans="1:12">
      <c r="A1467" t="s">
        <v>2223</v>
      </c>
      <c r="B1467" s="5">
        <v>46151</v>
      </c>
      <c r="C1467" t="s">
        <v>110</v>
      </c>
      <c r="D1467">
        <v>2</v>
      </c>
      <c r="E1467" s="3">
        <v>32.130000000000003</v>
      </c>
      <c r="F1467" s="4">
        <v>0.15</v>
      </c>
      <c r="G1467" s="3">
        <v>0</v>
      </c>
      <c r="H1467" t="s">
        <v>212</v>
      </c>
      <c r="I1467" t="s">
        <v>12</v>
      </c>
      <c r="J1467" t="s">
        <v>213</v>
      </c>
      <c r="K1467" t="s">
        <v>209</v>
      </c>
      <c r="L1467" t="s">
        <v>396</v>
      </c>
    </row>
    <row r="1468" spans="1:12">
      <c r="A1468" t="s">
        <v>2224</v>
      </c>
      <c r="B1468" s="5">
        <v>46151</v>
      </c>
      <c r="C1468" t="s">
        <v>108</v>
      </c>
      <c r="D1468">
        <v>1</v>
      </c>
      <c r="E1468" s="3">
        <v>23.94</v>
      </c>
      <c r="F1468" s="4">
        <v>0</v>
      </c>
      <c r="G1468" s="3">
        <v>6.99</v>
      </c>
      <c r="H1468" t="s">
        <v>212</v>
      </c>
      <c r="I1468" t="s">
        <v>54</v>
      </c>
      <c r="J1468" t="s">
        <v>208</v>
      </c>
      <c r="K1468" t="s">
        <v>209</v>
      </c>
      <c r="L1468" t="s">
        <v>1406</v>
      </c>
    </row>
    <row r="1469" spans="1:12">
      <c r="A1469" t="s">
        <v>2225</v>
      </c>
      <c r="B1469" s="5">
        <v>46151</v>
      </c>
      <c r="C1469" t="s">
        <v>170</v>
      </c>
      <c r="D1469">
        <v>3</v>
      </c>
      <c r="E1469" s="3">
        <v>33.19</v>
      </c>
      <c r="F1469" s="4">
        <v>0</v>
      </c>
      <c r="G1469" s="3">
        <v>4.99</v>
      </c>
      <c r="H1469" t="s">
        <v>212</v>
      </c>
      <c r="I1469" t="s">
        <v>224</v>
      </c>
      <c r="J1469" t="s">
        <v>208</v>
      </c>
      <c r="K1469" t="s">
        <v>209</v>
      </c>
      <c r="L1469" t="s">
        <v>218</v>
      </c>
    </row>
    <row r="1470" spans="1:12">
      <c r="A1470" t="s">
        <v>2226</v>
      </c>
      <c r="B1470" s="5">
        <v>46151</v>
      </c>
      <c r="C1470" t="s">
        <v>182</v>
      </c>
      <c r="D1470">
        <v>1</v>
      </c>
      <c r="E1470" s="3">
        <v>11.57</v>
      </c>
      <c r="F1470" s="4">
        <v>0.1</v>
      </c>
      <c r="G1470" s="3">
        <v>0</v>
      </c>
      <c r="H1470" t="s">
        <v>207</v>
      </c>
      <c r="I1470" t="s">
        <v>54</v>
      </c>
      <c r="J1470" t="s">
        <v>213</v>
      </c>
      <c r="K1470" t="s">
        <v>209</v>
      </c>
      <c r="L1470" t="s">
        <v>2227</v>
      </c>
    </row>
    <row r="1471" spans="1:12">
      <c r="A1471" t="s">
        <v>2228</v>
      </c>
      <c r="B1471" s="5">
        <v>46151</v>
      </c>
      <c r="C1471" t="s">
        <v>102</v>
      </c>
      <c r="D1471">
        <v>1</v>
      </c>
      <c r="E1471" s="3">
        <v>18.5</v>
      </c>
      <c r="F1471" s="4">
        <v>0</v>
      </c>
      <c r="G1471" s="3">
        <v>9.99</v>
      </c>
      <c r="H1471" t="s">
        <v>216</v>
      </c>
      <c r="I1471" t="s">
        <v>54</v>
      </c>
      <c r="J1471" t="s">
        <v>208</v>
      </c>
      <c r="K1471" t="s">
        <v>209</v>
      </c>
      <c r="L1471" t="s">
        <v>895</v>
      </c>
    </row>
    <row r="1472" spans="1:12">
      <c r="A1472" t="s">
        <v>2229</v>
      </c>
      <c r="B1472" s="5">
        <v>46152</v>
      </c>
      <c r="C1472" t="s">
        <v>104</v>
      </c>
      <c r="D1472">
        <v>1</v>
      </c>
      <c r="E1472" s="3">
        <v>29.49</v>
      </c>
      <c r="F1472" s="4">
        <v>0.05</v>
      </c>
      <c r="G1472" s="3">
        <v>9.99</v>
      </c>
      <c r="H1472" t="s">
        <v>212</v>
      </c>
      <c r="I1472" t="s">
        <v>18</v>
      </c>
      <c r="J1472" t="s">
        <v>217</v>
      </c>
      <c r="K1472" t="s">
        <v>209</v>
      </c>
      <c r="L1472" t="s">
        <v>1061</v>
      </c>
    </row>
    <row r="1473" spans="1:12">
      <c r="A1473" t="s">
        <v>2230</v>
      </c>
      <c r="B1473" s="5">
        <v>46152</v>
      </c>
      <c r="C1473" t="s">
        <v>142</v>
      </c>
      <c r="D1473">
        <v>2</v>
      </c>
      <c r="E1473" s="3">
        <v>100.1</v>
      </c>
      <c r="F1473" s="4">
        <v>0.05</v>
      </c>
      <c r="G1473" s="3">
        <v>0</v>
      </c>
      <c r="H1473" t="s">
        <v>207</v>
      </c>
      <c r="I1473" t="s">
        <v>12</v>
      </c>
      <c r="J1473" t="s">
        <v>213</v>
      </c>
      <c r="K1473" t="s">
        <v>209</v>
      </c>
      <c r="L1473" t="s">
        <v>467</v>
      </c>
    </row>
    <row r="1474" spans="1:12">
      <c r="A1474" t="s">
        <v>2231</v>
      </c>
      <c r="B1474" s="5">
        <v>46152</v>
      </c>
      <c r="C1474" t="s">
        <v>126</v>
      </c>
      <c r="D1474">
        <v>1</v>
      </c>
      <c r="E1474" s="3">
        <v>44.98</v>
      </c>
      <c r="F1474" s="4">
        <v>0</v>
      </c>
      <c r="G1474" s="3">
        <v>9.99</v>
      </c>
      <c r="H1474" t="s">
        <v>216</v>
      </c>
      <c r="I1474" t="s">
        <v>18</v>
      </c>
      <c r="J1474" t="s">
        <v>213</v>
      </c>
      <c r="K1474" t="s">
        <v>209</v>
      </c>
      <c r="L1474" t="s">
        <v>379</v>
      </c>
    </row>
    <row r="1475" spans="1:12">
      <c r="A1475" t="s">
        <v>2232</v>
      </c>
      <c r="B1475" s="5">
        <v>46152</v>
      </c>
      <c r="C1475" t="s">
        <v>140</v>
      </c>
      <c r="D1475">
        <v>2</v>
      </c>
      <c r="E1475" s="3">
        <v>25.18</v>
      </c>
      <c r="F1475" s="4">
        <v>0.2</v>
      </c>
      <c r="G1475" s="3">
        <v>6.99</v>
      </c>
      <c r="H1475" t="s">
        <v>207</v>
      </c>
      <c r="I1475" t="s">
        <v>54</v>
      </c>
      <c r="J1475" t="s">
        <v>213</v>
      </c>
      <c r="K1475" t="s">
        <v>209</v>
      </c>
      <c r="L1475" t="s">
        <v>1139</v>
      </c>
    </row>
    <row r="1476" spans="1:12">
      <c r="A1476" t="s">
        <v>2233</v>
      </c>
      <c r="B1476" s="5">
        <v>46152</v>
      </c>
      <c r="C1476" t="s">
        <v>79</v>
      </c>
      <c r="D1476">
        <v>4</v>
      </c>
      <c r="E1476" s="3">
        <v>12.76</v>
      </c>
      <c r="F1476" s="4">
        <v>0</v>
      </c>
      <c r="G1476" s="3">
        <v>4.99</v>
      </c>
      <c r="H1476" t="s">
        <v>216</v>
      </c>
      <c r="I1476" t="s">
        <v>224</v>
      </c>
      <c r="J1476" t="s">
        <v>208</v>
      </c>
      <c r="K1476" t="s">
        <v>304</v>
      </c>
      <c r="L1476" t="s">
        <v>714</v>
      </c>
    </row>
    <row r="1477" spans="1:12">
      <c r="A1477" t="s">
        <v>2234</v>
      </c>
      <c r="B1477" s="5">
        <v>46152</v>
      </c>
      <c r="C1477" t="s">
        <v>138</v>
      </c>
      <c r="D1477">
        <v>1</v>
      </c>
      <c r="E1477" s="3">
        <v>56</v>
      </c>
      <c r="F1477" s="4">
        <v>0.05</v>
      </c>
      <c r="G1477" s="3">
        <v>0</v>
      </c>
      <c r="H1477" t="s">
        <v>207</v>
      </c>
      <c r="I1477" t="s">
        <v>18</v>
      </c>
      <c r="J1477" t="s">
        <v>213</v>
      </c>
      <c r="K1477" t="s">
        <v>281</v>
      </c>
      <c r="L1477" t="s">
        <v>453</v>
      </c>
    </row>
    <row r="1478" spans="1:12">
      <c r="A1478" t="s">
        <v>2235</v>
      </c>
      <c r="B1478" s="5">
        <v>46152</v>
      </c>
      <c r="C1478" t="s">
        <v>75</v>
      </c>
      <c r="D1478">
        <v>1</v>
      </c>
      <c r="E1478" s="3">
        <v>55.2</v>
      </c>
      <c r="F1478" s="4">
        <v>0.05</v>
      </c>
      <c r="G1478" s="3">
        <v>0</v>
      </c>
      <c r="H1478" t="s">
        <v>216</v>
      </c>
      <c r="I1478" t="s">
        <v>37</v>
      </c>
      <c r="J1478" t="s">
        <v>208</v>
      </c>
      <c r="K1478" t="s">
        <v>209</v>
      </c>
      <c r="L1478" t="s">
        <v>509</v>
      </c>
    </row>
    <row r="1479" spans="1:12">
      <c r="A1479" t="s">
        <v>2236</v>
      </c>
      <c r="B1479" s="5">
        <v>46152</v>
      </c>
      <c r="C1479" t="s">
        <v>130</v>
      </c>
      <c r="D1479">
        <v>1</v>
      </c>
      <c r="E1479" s="3">
        <v>10.18</v>
      </c>
      <c r="F1479" s="4">
        <v>0</v>
      </c>
      <c r="G1479" s="3">
        <v>0</v>
      </c>
      <c r="H1479" t="s">
        <v>216</v>
      </c>
      <c r="I1479" t="s">
        <v>12</v>
      </c>
      <c r="J1479" t="s">
        <v>208</v>
      </c>
      <c r="K1479" t="s">
        <v>209</v>
      </c>
      <c r="L1479" t="s">
        <v>607</v>
      </c>
    </row>
    <row r="1480" spans="1:12">
      <c r="A1480" t="s">
        <v>2237</v>
      </c>
      <c r="B1480" s="5">
        <v>46152</v>
      </c>
      <c r="C1480" t="s">
        <v>182</v>
      </c>
      <c r="D1480">
        <v>1</v>
      </c>
      <c r="E1480" s="3">
        <v>11.57</v>
      </c>
      <c r="F1480" s="4">
        <v>0.2</v>
      </c>
      <c r="G1480" s="3">
        <v>0</v>
      </c>
      <c r="H1480" t="s">
        <v>212</v>
      </c>
      <c r="I1480" t="s">
        <v>54</v>
      </c>
      <c r="J1480" t="s">
        <v>213</v>
      </c>
      <c r="K1480" t="s">
        <v>209</v>
      </c>
      <c r="L1480" t="s">
        <v>895</v>
      </c>
    </row>
    <row r="1481" spans="1:12">
      <c r="A1481" t="s">
        <v>2238</v>
      </c>
      <c r="B1481" s="5">
        <v>46152</v>
      </c>
      <c r="C1481" t="s">
        <v>170</v>
      </c>
      <c r="D1481">
        <v>5</v>
      </c>
      <c r="E1481" s="3">
        <v>33.19</v>
      </c>
      <c r="F1481" s="4">
        <v>0</v>
      </c>
      <c r="G1481" s="3">
        <v>0</v>
      </c>
      <c r="H1481" t="s">
        <v>212</v>
      </c>
      <c r="I1481" t="s">
        <v>54</v>
      </c>
      <c r="J1481" t="s">
        <v>217</v>
      </c>
      <c r="K1481" t="s">
        <v>209</v>
      </c>
      <c r="L1481" t="s">
        <v>773</v>
      </c>
    </row>
    <row r="1482" spans="1:12">
      <c r="A1482" t="s">
        <v>2239</v>
      </c>
      <c r="B1482" s="5">
        <v>46152</v>
      </c>
      <c r="C1482" t="s">
        <v>71</v>
      </c>
      <c r="D1482">
        <v>1</v>
      </c>
      <c r="E1482" s="3">
        <v>11.23</v>
      </c>
      <c r="F1482" s="4">
        <v>0.05</v>
      </c>
      <c r="G1482" s="3">
        <v>0</v>
      </c>
      <c r="H1482" t="s">
        <v>216</v>
      </c>
      <c r="I1482" t="s">
        <v>224</v>
      </c>
      <c r="J1482" t="s">
        <v>208</v>
      </c>
      <c r="K1482" t="s">
        <v>209</v>
      </c>
      <c r="L1482" t="s">
        <v>269</v>
      </c>
    </row>
    <row r="1483" spans="1:12">
      <c r="A1483" t="s">
        <v>2240</v>
      </c>
      <c r="B1483" s="5">
        <v>46153</v>
      </c>
      <c r="C1483" t="s">
        <v>154</v>
      </c>
      <c r="D1483">
        <v>1</v>
      </c>
      <c r="E1483" s="3">
        <v>63.29</v>
      </c>
      <c r="F1483" s="4">
        <v>0.05</v>
      </c>
      <c r="G1483" s="3">
        <v>0</v>
      </c>
      <c r="H1483" t="s">
        <v>207</v>
      </c>
      <c r="I1483" t="s">
        <v>18</v>
      </c>
      <c r="J1483" t="s">
        <v>217</v>
      </c>
      <c r="K1483" t="s">
        <v>209</v>
      </c>
      <c r="L1483" t="s">
        <v>1092</v>
      </c>
    </row>
    <row r="1484" spans="1:12">
      <c r="A1484" t="s">
        <v>2241</v>
      </c>
      <c r="B1484" s="5">
        <v>46153</v>
      </c>
      <c r="C1484" t="s">
        <v>184</v>
      </c>
      <c r="D1484">
        <v>3</v>
      </c>
      <c r="E1484" s="3">
        <v>31.55</v>
      </c>
      <c r="F1484" s="4">
        <v>0</v>
      </c>
      <c r="G1484" s="3">
        <v>4.99</v>
      </c>
      <c r="H1484" t="s">
        <v>216</v>
      </c>
      <c r="I1484" t="s">
        <v>224</v>
      </c>
      <c r="J1484" t="s">
        <v>217</v>
      </c>
      <c r="K1484" t="s">
        <v>304</v>
      </c>
      <c r="L1484" t="s">
        <v>306</v>
      </c>
    </row>
    <row r="1485" spans="1:12">
      <c r="A1485" t="s">
        <v>2242</v>
      </c>
      <c r="B1485" s="5">
        <v>46153</v>
      </c>
      <c r="C1485" t="s">
        <v>92</v>
      </c>
      <c r="D1485">
        <v>1</v>
      </c>
      <c r="E1485" s="3">
        <v>46.87</v>
      </c>
      <c r="F1485" s="4">
        <v>0</v>
      </c>
      <c r="G1485" s="3">
        <v>0</v>
      </c>
      <c r="H1485" t="s">
        <v>212</v>
      </c>
      <c r="I1485" t="s">
        <v>37</v>
      </c>
      <c r="J1485" t="s">
        <v>208</v>
      </c>
      <c r="K1485" t="s">
        <v>209</v>
      </c>
      <c r="L1485" t="s">
        <v>1570</v>
      </c>
    </row>
    <row r="1486" spans="1:12">
      <c r="A1486" t="s">
        <v>2243</v>
      </c>
      <c r="B1486" s="5">
        <v>46153</v>
      </c>
      <c r="C1486" t="s">
        <v>71</v>
      </c>
      <c r="D1486">
        <v>1</v>
      </c>
      <c r="E1486" s="3">
        <v>11.23</v>
      </c>
      <c r="F1486" s="4">
        <v>0</v>
      </c>
      <c r="G1486" s="3">
        <v>0</v>
      </c>
      <c r="H1486" t="s">
        <v>212</v>
      </c>
      <c r="I1486" t="s">
        <v>37</v>
      </c>
      <c r="J1486" t="s">
        <v>213</v>
      </c>
      <c r="K1486" t="s">
        <v>209</v>
      </c>
      <c r="L1486" t="s">
        <v>797</v>
      </c>
    </row>
    <row r="1487" spans="1:12">
      <c r="A1487" t="s">
        <v>2244</v>
      </c>
      <c r="B1487" s="5">
        <v>46153</v>
      </c>
      <c r="C1487" t="s">
        <v>148</v>
      </c>
      <c r="D1487">
        <v>1</v>
      </c>
      <c r="E1487" s="3">
        <v>76.3</v>
      </c>
      <c r="F1487" s="4">
        <v>0.1</v>
      </c>
      <c r="G1487" s="3">
        <v>6.99</v>
      </c>
      <c r="H1487" t="s">
        <v>212</v>
      </c>
      <c r="I1487" t="s">
        <v>18</v>
      </c>
      <c r="J1487" t="s">
        <v>213</v>
      </c>
      <c r="K1487" t="s">
        <v>209</v>
      </c>
      <c r="L1487" t="s">
        <v>1492</v>
      </c>
    </row>
    <row r="1488" spans="1:12">
      <c r="A1488" t="s">
        <v>2245</v>
      </c>
      <c r="B1488" s="5">
        <v>46153</v>
      </c>
      <c r="C1488" t="s">
        <v>79</v>
      </c>
      <c r="D1488">
        <v>4</v>
      </c>
      <c r="E1488" s="3">
        <v>12.76</v>
      </c>
      <c r="F1488" s="4">
        <v>0</v>
      </c>
      <c r="G1488" s="3">
        <v>0</v>
      </c>
      <c r="H1488" t="s">
        <v>212</v>
      </c>
      <c r="I1488" t="s">
        <v>224</v>
      </c>
      <c r="J1488" t="s">
        <v>208</v>
      </c>
      <c r="K1488" t="s">
        <v>209</v>
      </c>
      <c r="L1488" t="s">
        <v>259</v>
      </c>
    </row>
    <row r="1489" spans="1:12">
      <c r="A1489" t="s">
        <v>2246</v>
      </c>
      <c r="B1489" s="5">
        <v>46153</v>
      </c>
      <c r="C1489" t="s">
        <v>120</v>
      </c>
      <c r="D1489">
        <v>2</v>
      </c>
      <c r="E1489" s="3">
        <v>33.65</v>
      </c>
      <c r="F1489" s="4">
        <v>0</v>
      </c>
      <c r="G1489" s="3">
        <v>9.99</v>
      </c>
      <c r="H1489" t="s">
        <v>207</v>
      </c>
      <c r="I1489" t="s">
        <v>224</v>
      </c>
      <c r="J1489" t="s">
        <v>217</v>
      </c>
      <c r="K1489" t="s">
        <v>209</v>
      </c>
      <c r="L1489" t="s">
        <v>673</v>
      </c>
    </row>
    <row r="1490" spans="1:12">
      <c r="A1490" t="s">
        <v>2247</v>
      </c>
      <c r="B1490" s="5">
        <v>46154</v>
      </c>
      <c r="C1490" t="s">
        <v>136</v>
      </c>
      <c r="D1490">
        <v>1</v>
      </c>
      <c r="E1490" s="3">
        <v>26.35</v>
      </c>
      <c r="F1490" s="4">
        <v>0.05</v>
      </c>
      <c r="G1490" s="3">
        <v>9.99</v>
      </c>
      <c r="H1490" t="s">
        <v>216</v>
      </c>
      <c r="I1490" t="s">
        <v>54</v>
      </c>
      <c r="J1490" t="s">
        <v>217</v>
      </c>
      <c r="K1490" t="s">
        <v>209</v>
      </c>
      <c r="L1490" t="s">
        <v>463</v>
      </c>
    </row>
    <row r="1491" spans="1:12">
      <c r="A1491" t="s">
        <v>2248</v>
      </c>
      <c r="B1491" s="5">
        <v>46154</v>
      </c>
      <c r="C1491" t="s">
        <v>148</v>
      </c>
      <c r="D1491">
        <v>2</v>
      </c>
      <c r="E1491" s="3">
        <v>76.3</v>
      </c>
      <c r="F1491" s="4">
        <v>0.05</v>
      </c>
      <c r="G1491" s="3">
        <v>0</v>
      </c>
      <c r="H1491" t="s">
        <v>212</v>
      </c>
      <c r="I1491" t="s">
        <v>224</v>
      </c>
      <c r="J1491" t="s">
        <v>217</v>
      </c>
      <c r="K1491" t="s">
        <v>209</v>
      </c>
      <c r="L1491" t="s">
        <v>379</v>
      </c>
    </row>
    <row r="1492" spans="1:12">
      <c r="A1492" t="s">
        <v>2249</v>
      </c>
      <c r="B1492" s="5">
        <v>46154</v>
      </c>
      <c r="C1492" t="s">
        <v>66</v>
      </c>
      <c r="D1492">
        <v>1</v>
      </c>
      <c r="E1492" s="3">
        <v>31.13</v>
      </c>
      <c r="F1492" s="4">
        <v>0</v>
      </c>
      <c r="G1492" s="3">
        <v>0</v>
      </c>
      <c r="H1492" t="s">
        <v>216</v>
      </c>
      <c r="I1492" t="s">
        <v>18</v>
      </c>
      <c r="J1492" t="s">
        <v>217</v>
      </c>
      <c r="K1492" t="s">
        <v>209</v>
      </c>
      <c r="L1492" t="s">
        <v>1497</v>
      </c>
    </row>
    <row r="1493" spans="1:12">
      <c r="A1493" t="s">
        <v>2250</v>
      </c>
      <c r="B1493" s="5">
        <v>46154</v>
      </c>
      <c r="C1493" t="s">
        <v>87</v>
      </c>
      <c r="D1493">
        <v>2</v>
      </c>
      <c r="E1493" s="3">
        <v>49.34</v>
      </c>
      <c r="F1493" s="4">
        <v>0</v>
      </c>
      <c r="G1493" s="3">
        <v>9.99</v>
      </c>
      <c r="H1493" t="s">
        <v>212</v>
      </c>
      <c r="I1493" t="s">
        <v>224</v>
      </c>
      <c r="J1493" t="s">
        <v>213</v>
      </c>
      <c r="K1493" t="s">
        <v>209</v>
      </c>
      <c r="L1493" t="s">
        <v>1017</v>
      </c>
    </row>
    <row r="1494" spans="1:12">
      <c r="A1494" t="s">
        <v>2251</v>
      </c>
      <c r="B1494" s="5">
        <v>46155</v>
      </c>
      <c r="C1494" t="s">
        <v>174</v>
      </c>
      <c r="D1494">
        <v>1</v>
      </c>
      <c r="E1494" s="3">
        <v>72.45</v>
      </c>
      <c r="F1494" s="4">
        <v>0</v>
      </c>
      <c r="G1494" s="3">
        <v>4.99</v>
      </c>
      <c r="H1494" t="s">
        <v>216</v>
      </c>
      <c r="I1494" t="s">
        <v>54</v>
      </c>
      <c r="J1494" t="s">
        <v>208</v>
      </c>
      <c r="K1494" t="s">
        <v>209</v>
      </c>
      <c r="L1494" t="s">
        <v>2252</v>
      </c>
    </row>
    <row r="1495" spans="1:12">
      <c r="A1495" t="s">
        <v>2253</v>
      </c>
      <c r="B1495" s="5">
        <v>46155</v>
      </c>
      <c r="C1495" t="s">
        <v>124</v>
      </c>
      <c r="D1495">
        <v>6</v>
      </c>
      <c r="E1495" s="3">
        <v>79.47</v>
      </c>
      <c r="F1495" s="4">
        <v>0</v>
      </c>
      <c r="G1495" s="3">
        <v>0</v>
      </c>
      <c r="H1495" t="s">
        <v>216</v>
      </c>
      <c r="I1495" t="s">
        <v>37</v>
      </c>
      <c r="J1495" t="s">
        <v>208</v>
      </c>
      <c r="K1495" t="s">
        <v>209</v>
      </c>
      <c r="L1495" t="s">
        <v>298</v>
      </c>
    </row>
    <row r="1496" spans="1:12">
      <c r="A1496" t="s">
        <v>2254</v>
      </c>
      <c r="B1496" s="5">
        <v>46155</v>
      </c>
      <c r="C1496" t="s">
        <v>89</v>
      </c>
      <c r="D1496">
        <v>2</v>
      </c>
      <c r="E1496" s="3">
        <v>81.14</v>
      </c>
      <c r="F1496" s="4">
        <v>0</v>
      </c>
      <c r="G1496" s="3">
        <v>6.99</v>
      </c>
      <c r="H1496" t="s">
        <v>216</v>
      </c>
      <c r="I1496" t="s">
        <v>18</v>
      </c>
      <c r="J1496" t="s">
        <v>208</v>
      </c>
      <c r="K1496" t="s">
        <v>209</v>
      </c>
      <c r="L1496" t="s">
        <v>889</v>
      </c>
    </row>
    <row r="1497" spans="1:12">
      <c r="A1497" t="s">
        <v>2255</v>
      </c>
      <c r="B1497" s="5">
        <v>46155</v>
      </c>
      <c r="C1497" t="s">
        <v>69</v>
      </c>
      <c r="D1497">
        <v>2</v>
      </c>
      <c r="E1497" s="3">
        <v>73.180000000000007</v>
      </c>
      <c r="F1497" s="4">
        <v>0.05</v>
      </c>
      <c r="G1497" s="3">
        <v>9.99</v>
      </c>
      <c r="H1497" t="s">
        <v>207</v>
      </c>
      <c r="I1497" t="s">
        <v>18</v>
      </c>
      <c r="J1497" t="s">
        <v>208</v>
      </c>
      <c r="K1497" t="s">
        <v>209</v>
      </c>
      <c r="L1497" t="s">
        <v>659</v>
      </c>
    </row>
    <row r="1498" spans="1:12">
      <c r="A1498" t="s">
        <v>2256</v>
      </c>
      <c r="B1498" s="5">
        <v>46155</v>
      </c>
      <c r="C1498" t="s">
        <v>71</v>
      </c>
      <c r="D1498">
        <v>5</v>
      </c>
      <c r="E1498" s="3">
        <v>11.23</v>
      </c>
      <c r="F1498" s="4">
        <v>0</v>
      </c>
      <c r="G1498" s="3">
        <v>0</v>
      </c>
      <c r="H1498" t="s">
        <v>216</v>
      </c>
      <c r="I1498" t="s">
        <v>12</v>
      </c>
      <c r="J1498" t="s">
        <v>213</v>
      </c>
      <c r="K1498" t="s">
        <v>209</v>
      </c>
      <c r="L1498" t="s">
        <v>2257</v>
      </c>
    </row>
    <row r="1499" spans="1:12">
      <c r="A1499" t="s">
        <v>2258</v>
      </c>
      <c r="B1499" s="5">
        <v>46155</v>
      </c>
      <c r="C1499" t="s">
        <v>69</v>
      </c>
      <c r="D1499">
        <v>1</v>
      </c>
      <c r="E1499" s="3">
        <v>73.180000000000007</v>
      </c>
      <c r="F1499" s="4">
        <v>0</v>
      </c>
      <c r="G1499" s="3">
        <v>0</v>
      </c>
      <c r="H1499" t="s">
        <v>207</v>
      </c>
      <c r="I1499" t="s">
        <v>224</v>
      </c>
      <c r="J1499" t="s">
        <v>213</v>
      </c>
      <c r="K1499" t="s">
        <v>209</v>
      </c>
      <c r="L1499" t="s">
        <v>942</v>
      </c>
    </row>
    <row r="1500" spans="1:12">
      <c r="A1500" t="s">
        <v>2259</v>
      </c>
      <c r="B1500" s="5">
        <v>46155</v>
      </c>
      <c r="C1500" t="s">
        <v>120</v>
      </c>
      <c r="D1500">
        <v>2</v>
      </c>
      <c r="E1500" s="3">
        <v>33.65</v>
      </c>
      <c r="F1500" s="4">
        <v>0.15</v>
      </c>
      <c r="G1500" s="3">
        <v>6.99</v>
      </c>
      <c r="H1500" t="s">
        <v>207</v>
      </c>
      <c r="I1500" t="s">
        <v>37</v>
      </c>
      <c r="J1500" t="s">
        <v>217</v>
      </c>
      <c r="K1500" t="s">
        <v>209</v>
      </c>
      <c r="L1500" t="s">
        <v>360</v>
      </c>
    </row>
    <row r="1501" spans="1:12">
      <c r="A1501" t="s">
        <v>2260</v>
      </c>
      <c r="B1501" s="5">
        <v>46155</v>
      </c>
      <c r="C1501" t="s">
        <v>154</v>
      </c>
      <c r="D1501">
        <v>5</v>
      </c>
      <c r="E1501" s="3">
        <v>63.29</v>
      </c>
      <c r="F1501" s="4">
        <v>0.15</v>
      </c>
      <c r="G1501" s="3">
        <v>6.99</v>
      </c>
      <c r="H1501" t="s">
        <v>207</v>
      </c>
      <c r="I1501" t="s">
        <v>12</v>
      </c>
      <c r="J1501" t="s">
        <v>217</v>
      </c>
      <c r="K1501" t="s">
        <v>209</v>
      </c>
      <c r="L1501" t="s">
        <v>2176</v>
      </c>
    </row>
    <row r="1502" spans="1:12">
      <c r="A1502" t="s">
        <v>2261</v>
      </c>
      <c r="B1502" s="5">
        <v>46155</v>
      </c>
      <c r="C1502" t="s">
        <v>96</v>
      </c>
      <c r="D1502">
        <v>2</v>
      </c>
      <c r="E1502" s="3">
        <v>26.72</v>
      </c>
      <c r="F1502" s="4">
        <v>0.05</v>
      </c>
      <c r="G1502" s="3">
        <v>0</v>
      </c>
      <c r="H1502" t="s">
        <v>207</v>
      </c>
      <c r="I1502" t="s">
        <v>12</v>
      </c>
      <c r="J1502" t="s">
        <v>217</v>
      </c>
      <c r="K1502" t="s">
        <v>209</v>
      </c>
      <c r="L1502" t="s">
        <v>1250</v>
      </c>
    </row>
    <row r="1503" spans="1:12">
      <c r="A1503" t="s">
        <v>2262</v>
      </c>
      <c r="B1503" s="5">
        <v>46155</v>
      </c>
      <c r="C1503" t="s">
        <v>118</v>
      </c>
      <c r="D1503">
        <v>1</v>
      </c>
      <c r="E1503" s="3">
        <v>41.81</v>
      </c>
      <c r="F1503" s="4">
        <v>0</v>
      </c>
      <c r="G1503" s="3">
        <v>6.99</v>
      </c>
      <c r="H1503" t="s">
        <v>212</v>
      </c>
      <c r="I1503" t="s">
        <v>224</v>
      </c>
      <c r="J1503" t="s">
        <v>208</v>
      </c>
      <c r="K1503" t="s">
        <v>209</v>
      </c>
      <c r="L1503" t="s">
        <v>317</v>
      </c>
    </row>
    <row r="1504" spans="1:12">
      <c r="A1504" t="s">
        <v>2263</v>
      </c>
      <c r="B1504" s="5">
        <v>46156</v>
      </c>
      <c r="C1504" t="s">
        <v>126</v>
      </c>
      <c r="D1504">
        <v>4</v>
      </c>
      <c r="E1504" s="3">
        <v>44.98</v>
      </c>
      <c r="F1504" s="4">
        <v>0</v>
      </c>
      <c r="G1504" s="3">
        <v>0</v>
      </c>
      <c r="H1504" t="s">
        <v>216</v>
      </c>
      <c r="I1504" t="s">
        <v>224</v>
      </c>
      <c r="J1504" t="s">
        <v>213</v>
      </c>
      <c r="K1504" t="s">
        <v>209</v>
      </c>
      <c r="L1504" t="s">
        <v>521</v>
      </c>
    </row>
    <row r="1505" spans="1:12">
      <c r="A1505" t="s">
        <v>2264</v>
      </c>
      <c r="B1505" s="5">
        <v>46156</v>
      </c>
      <c r="C1505" t="s">
        <v>77</v>
      </c>
      <c r="D1505">
        <v>6</v>
      </c>
      <c r="E1505" s="3">
        <v>47.77</v>
      </c>
      <c r="F1505" s="4">
        <v>0.05</v>
      </c>
      <c r="G1505" s="3">
        <v>9.99</v>
      </c>
      <c r="H1505" t="s">
        <v>212</v>
      </c>
      <c r="I1505" t="s">
        <v>18</v>
      </c>
      <c r="J1505" t="s">
        <v>217</v>
      </c>
      <c r="K1505" t="s">
        <v>209</v>
      </c>
      <c r="L1505" t="s">
        <v>1678</v>
      </c>
    </row>
    <row r="1506" spans="1:12">
      <c r="A1506" t="s">
        <v>2265</v>
      </c>
      <c r="B1506" s="5">
        <v>46156</v>
      </c>
      <c r="C1506" t="s">
        <v>96</v>
      </c>
      <c r="D1506">
        <v>3</v>
      </c>
      <c r="E1506" s="3">
        <v>26.72</v>
      </c>
      <c r="F1506" s="4">
        <v>0.05</v>
      </c>
      <c r="G1506" s="3">
        <v>6.99</v>
      </c>
      <c r="H1506" t="s">
        <v>212</v>
      </c>
      <c r="I1506" t="s">
        <v>224</v>
      </c>
      <c r="J1506" t="s">
        <v>213</v>
      </c>
      <c r="K1506" t="s">
        <v>209</v>
      </c>
      <c r="L1506" t="s">
        <v>1515</v>
      </c>
    </row>
    <row r="1507" spans="1:12">
      <c r="A1507" t="s">
        <v>2266</v>
      </c>
      <c r="B1507" s="5">
        <v>46156</v>
      </c>
      <c r="C1507" t="s">
        <v>92</v>
      </c>
      <c r="D1507">
        <v>3</v>
      </c>
      <c r="E1507" s="3">
        <v>46.87</v>
      </c>
      <c r="F1507" s="4">
        <v>0</v>
      </c>
      <c r="G1507" s="3">
        <v>0</v>
      </c>
      <c r="H1507" t="s">
        <v>216</v>
      </c>
      <c r="I1507" t="s">
        <v>54</v>
      </c>
      <c r="J1507" t="s">
        <v>217</v>
      </c>
      <c r="K1507" t="s">
        <v>209</v>
      </c>
      <c r="L1507" t="s">
        <v>830</v>
      </c>
    </row>
    <row r="1508" spans="1:12">
      <c r="A1508" t="s">
        <v>2267</v>
      </c>
      <c r="B1508" s="5">
        <v>46157</v>
      </c>
      <c r="C1508" t="s">
        <v>124</v>
      </c>
      <c r="D1508">
        <v>5</v>
      </c>
      <c r="E1508" s="3">
        <v>79.47</v>
      </c>
      <c r="F1508" s="4">
        <v>0</v>
      </c>
      <c r="G1508" s="3">
        <v>9.99</v>
      </c>
      <c r="H1508" t="s">
        <v>216</v>
      </c>
      <c r="I1508" t="s">
        <v>37</v>
      </c>
      <c r="J1508" t="s">
        <v>213</v>
      </c>
      <c r="K1508" t="s">
        <v>209</v>
      </c>
      <c r="L1508" t="s">
        <v>1457</v>
      </c>
    </row>
    <row r="1509" spans="1:12">
      <c r="A1509" t="s">
        <v>2268</v>
      </c>
      <c r="B1509" s="5">
        <v>46157</v>
      </c>
      <c r="C1509" t="s">
        <v>136</v>
      </c>
      <c r="D1509">
        <v>2</v>
      </c>
      <c r="E1509" s="3">
        <v>26.35</v>
      </c>
      <c r="F1509" s="4">
        <v>0</v>
      </c>
      <c r="G1509" s="3">
        <v>0</v>
      </c>
      <c r="H1509" t="s">
        <v>212</v>
      </c>
      <c r="I1509" t="s">
        <v>224</v>
      </c>
      <c r="J1509" t="s">
        <v>208</v>
      </c>
      <c r="K1509" t="s">
        <v>304</v>
      </c>
      <c r="L1509" t="s">
        <v>878</v>
      </c>
    </row>
    <row r="1510" spans="1:12">
      <c r="A1510" t="s">
        <v>2269</v>
      </c>
      <c r="B1510" s="5">
        <v>46157</v>
      </c>
      <c r="C1510" t="s">
        <v>158</v>
      </c>
      <c r="D1510">
        <v>1</v>
      </c>
      <c r="E1510" s="3">
        <v>44.59</v>
      </c>
      <c r="F1510" s="4">
        <v>0.1</v>
      </c>
      <c r="G1510" s="3">
        <v>4.99</v>
      </c>
      <c r="H1510" t="s">
        <v>212</v>
      </c>
      <c r="I1510" t="s">
        <v>224</v>
      </c>
      <c r="J1510" t="s">
        <v>208</v>
      </c>
      <c r="K1510" t="s">
        <v>209</v>
      </c>
      <c r="L1510" t="s">
        <v>441</v>
      </c>
    </row>
    <row r="1511" spans="1:12">
      <c r="A1511" t="s">
        <v>2270</v>
      </c>
      <c r="B1511" s="5">
        <v>46157</v>
      </c>
      <c r="C1511" t="s">
        <v>120</v>
      </c>
      <c r="D1511">
        <v>3</v>
      </c>
      <c r="E1511" s="3">
        <v>33.65</v>
      </c>
      <c r="F1511" s="4">
        <v>0</v>
      </c>
      <c r="G1511" s="3">
        <v>4.99</v>
      </c>
      <c r="H1511" t="s">
        <v>207</v>
      </c>
      <c r="I1511" t="s">
        <v>18</v>
      </c>
      <c r="J1511" t="s">
        <v>213</v>
      </c>
      <c r="K1511" t="s">
        <v>209</v>
      </c>
      <c r="L1511" t="s">
        <v>1862</v>
      </c>
    </row>
    <row r="1512" spans="1:12">
      <c r="A1512" t="s">
        <v>2271</v>
      </c>
      <c r="B1512" s="5">
        <v>46157</v>
      </c>
      <c r="C1512" t="s">
        <v>156</v>
      </c>
      <c r="D1512">
        <v>4</v>
      </c>
      <c r="E1512" s="3">
        <v>24.86</v>
      </c>
      <c r="F1512" s="4">
        <v>0.15</v>
      </c>
      <c r="G1512" s="3">
        <v>9.99</v>
      </c>
      <c r="H1512" t="s">
        <v>216</v>
      </c>
      <c r="I1512" t="s">
        <v>12</v>
      </c>
      <c r="J1512" t="s">
        <v>217</v>
      </c>
      <c r="K1512" t="s">
        <v>209</v>
      </c>
      <c r="L1512" t="s">
        <v>277</v>
      </c>
    </row>
    <row r="1513" spans="1:12">
      <c r="A1513" t="s">
        <v>2272</v>
      </c>
      <c r="B1513" s="5">
        <v>46157</v>
      </c>
      <c r="C1513" t="s">
        <v>71</v>
      </c>
      <c r="D1513">
        <v>1</v>
      </c>
      <c r="E1513" s="3">
        <v>11.23</v>
      </c>
      <c r="F1513" s="4">
        <v>0.1</v>
      </c>
      <c r="G1513" s="3">
        <v>9.99</v>
      </c>
      <c r="H1513" t="s">
        <v>216</v>
      </c>
      <c r="I1513" t="s">
        <v>12</v>
      </c>
      <c r="J1513" t="s">
        <v>217</v>
      </c>
      <c r="K1513" t="s">
        <v>304</v>
      </c>
      <c r="L1513" t="s">
        <v>806</v>
      </c>
    </row>
    <row r="1514" spans="1:12">
      <c r="A1514" t="s">
        <v>2273</v>
      </c>
      <c r="B1514" s="5">
        <v>46158</v>
      </c>
      <c r="C1514" t="s">
        <v>156</v>
      </c>
      <c r="D1514">
        <v>2</v>
      </c>
      <c r="E1514" s="3">
        <v>24.86</v>
      </c>
      <c r="F1514" s="4">
        <v>0</v>
      </c>
      <c r="G1514" s="3">
        <v>4.99</v>
      </c>
      <c r="H1514" t="s">
        <v>207</v>
      </c>
      <c r="I1514" t="s">
        <v>54</v>
      </c>
      <c r="J1514" t="s">
        <v>217</v>
      </c>
      <c r="K1514" t="s">
        <v>209</v>
      </c>
      <c r="L1514" t="s">
        <v>736</v>
      </c>
    </row>
    <row r="1515" spans="1:12">
      <c r="A1515" t="s">
        <v>2274</v>
      </c>
      <c r="B1515" s="5">
        <v>46158</v>
      </c>
      <c r="C1515" t="s">
        <v>85</v>
      </c>
      <c r="D1515">
        <v>3</v>
      </c>
      <c r="E1515" s="3">
        <v>20.7</v>
      </c>
      <c r="F1515" s="4">
        <v>0</v>
      </c>
      <c r="G1515" s="3">
        <v>0</v>
      </c>
      <c r="H1515" t="s">
        <v>207</v>
      </c>
      <c r="I1515" t="s">
        <v>12</v>
      </c>
      <c r="J1515" t="s">
        <v>217</v>
      </c>
      <c r="K1515" t="s">
        <v>209</v>
      </c>
      <c r="L1515" t="s">
        <v>921</v>
      </c>
    </row>
    <row r="1516" spans="1:12">
      <c r="A1516" t="s">
        <v>2275</v>
      </c>
      <c r="B1516" s="5">
        <v>46158</v>
      </c>
      <c r="C1516" t="s">
        <v>98</v>
      </c>
      <c r="D1516">
        <v>2</v>
      </c>
      <c r="E1516" s="3">
        <v>17.66</v>
      </c>
      <c r="F1516" s="4">
        <v>0</v>
      </c>
      <c r="G1516" s="3">
        <v>0</v>
      </c>
      <c r="H1516" t="s">
        <v>212</v>
      </c>
      <c r="I1516" t="s">
        <v>18</v>
      </c>
      <c r="J1516" t="s">
        <v>208</v>
      </c>
      <c r="K1516" t="s">
        <v>209</v>
      </c>
      <c r="L1516" t="s">
        <v>721</v>
      </c>
    </row>
    <row r="1517" spans="1:12">
      <c r="A1517" t="s">
        <v>2276</v>
      </c>
      <c r="B1517" s="5">
        <v>46158</v>
      </c>
      <c r="C1517" t="s">
        <v>66</v>
      </c>
      <c r="D1517">
        <v>1</v>
      </c>
      <c r="E1517" s="3">
        <v>31.13</v>
      </c>
      <c r="F1517" s="4">
        <v>0.05</v>
      </c>
      <c r="G1517" s="3">
        <v>0</v>
      </c>
      <c r="H1517" t="s">
        <v>207</v>
      </c>
      <c r="I1517" t="s">
        <v>224</v>
      </c>
      <c r="J1517" t="s">
        <v>208</v>
      </c>
      <c r="K1517" t="s">
        <v>209</v>
      </c>
      <c r="L1517" t="s">
        <v>1856</v>
      </c>
    </row>
    <row r="1518" spans="1:12">
      <c r="A1518" t="s">
        <v>2277</v>
      </c>
      <c r="B1518" s="5">
        <v>46158</v>
      </c>
      <c r="C1518" t="s">
        <v>140</v>
      </c>
      <c r="D1518">
        <v>2</v>
      </c>
      <c r="E1518" s="3">
        <v>25.18</v>
      </c>
      <c r="F1518" s="4">
        <v>0</v>
      </c>
      <c r="G1518" s="3">
        <v>9.99</v>
      </c>
      <c r="H1518" t="s">
        <v>216</v>
      </c>
      <c r="I1518" t="s">
        <v>54</v>
      </c>
      <c r="J1518" t="s">
        <v>217</v>
      </c>
      <c r="K1518" t="s">
        <v>209</v>
      </c>
      <c r="L1518" t="s">
        <v>561</v>
      </c>
    </row>
    <row r="1519" spans="1:12">
      <c r="A1519" t="s">
        <v>2278</v>
      </c>
      <c r="B1519" s="5">
        <v>46158</v>
      </c>
      <c r="C1519" t="s">
        <v>182</v>
      </c>
      <c r="D1519">
        <v>1</v>
      </c>
      <c r="E1519" s="3">
        <v>11.57</v>
      </c>
      <c r="F1519" s="4">
        <v>0.05</v>
      </c>
      <c r="G1519" s="3">
        <v>6.99</v>
      </c>
      <c r="H1519" t="s">
        <v>207</v>
      </c>
      <c r="I1519" t="s">
        <v>37</v>
      </c>
      <c r="J1519" t="s">
        <v>208</v>
      </c>
      <c r="K1519" t="s">
        <v>209</v>
      </c>
      <c r="L1519" t="s">
        <v>1141</v>
      </c>
    </row>
    <row r="1520" spans="1:12">
      <c r="A1520" t="s">
        <v>2279</v>
      </c>
      <c r="B1520" s="5">
        <v>46158</v>
      </c>
      <c r="C1520" t="s">
        <v>79</v>
      </c>
      <c r="D1520">
        <v>3</v>
      </c>
      <c r="E1520" s="3">
        <v>12.76</v>
      </c>
      <c r="F1520" s="4">
        <v>0</v>
      </c>
      <c r="G1520" s="3">
        <v>4.99</v>
      </c>
      <c r="H1520" t="s">
        <v>207</v>
      </c>
      <c r="I1520" t="s">
        <v>224</v>
      </c>
      <c r="J1520" t="s">
        <v>208</v>
      </c>
      <c r="K1520" t="s">
        <v>209</v>
      </c>
      <c r="L1520" t="s">
        <v>579</v>
      </c>
    </row>
    <row r="1521" spans="1:12">
      <c r="A1521" t="s">
        <v>2280</v>
      </c>
      <c r="B1521" s="5">
        <v>46158</v>
      </c>
      <c r="C1521" t="s">
        <v>154</v>
      </c>
      <c r="D1521">
        <v>1</v>
      </c>
      <c r="E1521" s="3">
        <v>63.29</v>
      </c>
      <c r="F1521" s="4">
        <v>0.05</v>
      </c>
      <c r="G1521" s="3">
        <v>0</v>
      </c>
      <c r="H1521" t="s">
        <v>207</v>
      </c>
      <c r="I1521" t="s">
        <v>37</v>
      </c>
      <c r="J1521" t="s">
        <v>208</v>
      </c>
      <c r="K1521" t="s">
        <v>209</v>
      </c>
      <c r="L1521" t="s">
        <v>486</v>
      </c>
    </row>
    <row r="1522" spans="1:12">
      <c r="A1522" t="s">
        <v>2281</v>
      </c>
      <c r="B1522" s="5">
        <v>46158</v>
      </c>
      <c r="C1522" t="s">
        <v>83</v>
      </c>
      <c r="D1522">
        <v>4</v>
      </c>
      <c r="E1522" s="3">
        <v>79.31</v>
      </c>
      <c r="F1522" s="4">
        <v>0</v>
      </c>
      <c r="G1522" s="3">
        <v>0</v>
      </c>
      <c r="H1522" t="s">
        <v>216</v>
      </c>
      <c r="I1522" t="s">
        <v>224</v>
      </c>
      <c r="J1522" t="s">
        <v>213</v>
      </c>
      <c r="K1522" t="s">
        <v>209</v>
      </c>
      <c r="L1522" t="s">
        <v>1096</v>
      </c>
    </row>
    <row r="1523" spans="1:12">
      <c r="A1523" t="s">
        <v>2282</v>
      </c>
      <c r="B1523" s="5">
        <v>46158</v>
      </c>
      <c r="C1523" t="s">
        <v>138</v>
      </c>
      <c r="D1523">
        <v>4</v>
      </c>
      <c r="E1523" s="3">
        <v>56</v>
      </c>
      <c r="F1523" s="4">
        <v>0</v>
      </c>
      <c r="G1523" s="3">
        <v>4.99</v>
      </c>
      <c r="H1523" t="s">
        <v>216</v>
      </c>
      <c r="I1523" t="s">
        <v>224</v>
      </c>
      <c r="J1523" t="s">
        <v>208</v>
      </c>
      <c r="K1523" t="s">
        <v>209</v>
      </c>
      <c r="L1523" t="s">
        <v>585</v>
      </c>
    </row>
    <row r="1524" spans="1:12">
      <c r="A1524" t="s">
        <v>2283</v>
      </c>
      <c r="B1524" s="5">
        <v>46159</v>
      </c>
      <c r="C1524" t="s">
        <v>142</v>
      </c>
      <c r="D1524">
        <v>1</v>
      </c>
      <c r="E1524" s="3">
        <v>100.1</v>
      </c>
      <c r="F1524" s="4">
        <v>0.1</v>
      </c>
      <c r="G1524" s="3">
        <v>0</v>
      </c>
      <c r="H1524" t="s">
        <v>216</v>
      </c>
      <c r="I1524" t="s">
        <v>224</v>
      </c>
      <c r="J1524" t="s">
        <v>208</v>
      </c>
      <c r="K1524" t="s">
        <v>209</v>
      </c>
      <c r="L1524" t="s">
        <v>2284</v>
      </c>
    </row>
    <row r="1525" spans="1:12">
      <c r="A1525" t="s">
        <v>2285</v>
      </c>
      <c r="B1525" s="5">
        <v>46159</v>
      </c>
      <c r="C1525" t="s">
        <v>118</v>
      </c>
      <c r="D1525">
        <v>1</v>
      </c>
      <c r="E1525" s="3">
        <v>41.81</v>
      </c>
      <c r="F1525" s="4">
        <v>0</v>
      </c>
      <c r="G1525" s="3">
        <v>0</v>
      </c>
      <c r="H1525" t="s">
        <v>212</v>
      </c>
      <c r="I1525" t="s">
        <v>18</v>
      </c>
      <c r="J1525" t="s">
        <v>213</v>
      </c>
      <c r="K1525" t="s">
        <v>209</v>
      </c>
      <c r="L1525" t="s">
        <v>1064</v>
      </c>
    </row>
    <row r="1526" spans="1:12">
      <c r="A1526" t="s">
        <v>2286</v>
      </c>
      <c r="B1526" s="5">
        <v>46159</v>
      </c>
      <c r="C1526" t="s">
        <v>182</v>
      </c>
      <c r="D1526">
        <v>3</v>
      </c>
      <c r="E1526" s="3">
        <v>11.57</v>
      </c>
      <c r="F1526" s="4">
        <v>0.1</v>
      </c>
      <c r="G1526" s="3">
        <v>6.99</v>
      </c>
      <c r="H1526" t="s">
        <v>216</v>
      </c>
      <c r="I1526" t="s">
        <v>54</v>
      </c>
      <c r="J1526" t="s">
        <v>217</v>
      </c>
      <c r="K1526" t="s">
        <v>209</v>
      </c>
      <c r="L1526" t="s">
        <v>449</v>
      </c>
    </row>
    <row r="1527" spans="1:12">
      <c r="A1527" t="s">
        <v>2287</v>
      </c>
      <c r="B1527" s="5">
        <v>46159</v>
      </c>
      <c r="C1527" t="s">
        <v>154</v>
      </c>
      <c r="D1527">
        <v>1</v>
      </c>
      <c r="E1527" s="3">
        <v>63.29</v>
      </c>
      <c r="F1527" s="4">
        <v>0</v>
      </c>
      <c r="G1527" s="3">
        <v>6.99</v>
      </c>
      <c r="H1527" t="s">
        <v>216</v>
      </c>
      <c r="I1527" t="s">
        <v>54</v>
      </c>
      <c r="J1527" t="s">
        <v>213</v>
      </c>
      <c r="K1527" t="s">
        <v>209</v>
      </c>
      <c r="L1527" t="s">
        <v>1826</v>
      </c>
    </row>
    <row r="1528" spans="1:12">
      <c r="A1528" t="s">
        <v>2288</v>
      </c>
      <c r="B1528" s="5">
        <v>46159</v>
      </c>
      <c r="C1528" t="s">
        <v>168</v>
      </c>
      <c r="D1528">
        <v>1</v>
      </c>
      <c r="E1528" s="3">
        <v>50.46</v>
      </c>
      <c r="F1528" s="4">
        <v>0.1</v>
      </c>
      <c r="G1528" s="3">
        <v>0</v>
      </c>
      <c r="H1528" t="s">
        <v>207</v>
      </c>
      <c r="I1528" t="s">
        <v>54</v>
      </c>
      <c r="J1528" t="s">
        <v>213</v>
      </c>
      <c r="K1528" t="s">
        <v>304</v>
      </c>
      <c r="L1528" t="s">
        <v>1305</v>
      </c>
    </row>
    <row r="1529" spans="1:12">
      <c r="A1529" t="s">
        <v>2289</v>
      </c>
      <c r="B1529" s="5">
        <v>46159</v>
      </c>
      <c r="C1529" t="s">
        <v>85</v>
      </c>
      <c r="D1529">
        <v>2</v>
      </c>
      <c r="E1529" s="3">
        <v>20.7</v>
      </c>
      <c r="F1529" s="4">
        <v>0.05</v>
      </c>
      <c r="G1529" s="3">
        <v>0</v>
      </c>
      <c r="H1529" t="s">
        <v>216</v>
      </c>
      <c r="I1529" t="s">
        <v>224</v>
      </c>
      <c r="J1529" t="s">
        <v>217</v>
      </c>
      <c r="K1529" t="s">
        <v>209</v>
      </c>
      <c r="L1529" t="s">
        <v>1234</v>
      </c>
    </row>
    <row r="1530" spans="1:12">
      <c r="A1530" t="s">
        <v>2290</v>
      </c>
      <c r="B1530" s="5">
        <v>46159</v>
      </c>
      <c r="C1530" t="s">
        <v>108</v>
      </c>
      <c r="D1530">
        <v>1</v>
      </c>
      <c r="E1530" s="3">
        <v>23.94</v>
      </c>
      <c r="F1530" s="4">
        <v>0.15</v>
      </c>
      <c r="G1530" s="3">
        <v>4.99</v>
      </c>
      <c r="H1530" t="s">
        <v>216</v>
      </c>
      <c r="I1530" t="s">
        <v>18</v>
      </c>
      <c r="J1530" t="s">
        <v>208</v>
      </c>
      <c r="K1530" t="s">
        <v>209</v>
      </c>
      <c r="L1530" t="s">
        <v>1289</v>
      </c>
    </row>
    <row r="1531" spans="1:12">
      <c r="A1531" t="s">
        <v>2291</v>
      </c>
      <c r="B1531" s="5">
        <v>46160</v>
      </c>
      <c r="C1531" t="s">
        <v>83</v>
      </c>
      <c r="D1531">
        <v>3</v>
      </c>
      <c r="E1531" s="3">
        <v>79.31</v>
      </c>
      <c r="F1531" s="4">
        <v>0.05</v>
      </c>
      <c r="G1531" s="3">
        <v>6.99</v>
      </c>
      <c r="H1531" t="s">
        <v>212</v>
      </c>
      <c r="I1531" t="s">
        <v>18</v>
      </c>
      <c r="J1531" t="s">
        <v>213</v>
      </c>
      <c r="K1531" t="s">
        <v>209</v>
      </c>
      <c r="L1531" t="s">
        <v>1826</v>
      </c>
    </row>
    <row r="1532" spans="1:12">
      <c r="A1532" t="s">
        <v>2292</v>
      </c>
      <c r="B1532" s="5">
        <v>46160</v>
      </c>
      <c r="C1532" t="s">
        <v>106</v>
      </c>
      <c r="D1532">
        <v>2</v>
      </c>
      <c r="E1532" s="3">
        <v>85.27</v>
      </c>
      <c r="F1532" s="4">
        <v>0.05</v>
      </c>
      <c r="G1532" s="3">
        <v>9.99</v>
      </c>
      <c r="H1532" t="s">
        <v>207</v>
      </c>
      <c r="I1532" t="s">
        <v>54</v>
      </c>
      <c r="J1532" t="s">
        <v>213</v>
      </c>
      <c r="K1532" t="s">
        <v>209</v>
      </c>
      <c r="L1532" t="s">
        <v>1287</v>
      </c>
    </row>
    <row r="1533" spans="1:12">
      <c r="A1533" t="s">
        <v>2293</v>
      </c>
      <c r="B1533" s="5">
        <v>46160</v>
      </c>
      <c r="C1533" t="s">
        <v>162</v>
      </c>
      <c r="D1533">
        <v>4</v>
      </c>
      <c r="E1533" s="3">
        <v>12.2</v>
      </c>
      <c r="F1533" s="4">
        <v>0.15</v>
      </c>
      <c r="G1533" s="3">
        <v>9.99</v>
      </c>
      <c r="H1533" t="s">
        <v>212</v>
      </c>
      <c r="I1533" t="s">
        <v>12</v>
      </c>
      <c r="J1533" t="s">
        <v>208</v>
      </c>
      <c r="K1533" t="s">
        <v>209</v>
      </c>
      <c r="L1533" t="s">
        <v>1342</v>
      </c>
    </row>
    <row r="1534" spans="1:12">
      <c r="A1534" t="s">
        <v>2294</v>
      </c>
      <c r="B1534" s="5">
        <v>46160</v>
      </c>
      <c r="C1534" t="s">
        <v>116</v>
      </c>
      <c r="D1534">
        <v>2</v>
      </c>
      <c r="E1534" s="3">
        <v>30.89</v>
      </c>
      <c r="F1534" s="4">
        <v>0</v>
      </c>
      <c r="G1534" s="3">
        <v>0</v>
      </c>
      <c r="H1534" t="s">
        <v>216</v>
      </c>
      <c r="I1534" t="s">
        <v>37</v>
      </c>
      <c r="J1534" t="s">
        <v>217</v>
      </c>
      <c r="K1534" t="s">
        <v>209</v>
      </c>
      <c r="L1534" t="s">
        <v>1353</v>
      </c>
    </row>
    <row r="1535" spans="1:12">
      <c r="A1535" t="s">
        <v>2295</v>
      </c>
      <c r="B1535" s="5">
        <v>46160</v>
      </c>
      <c r="C1535" t="s">
        <v>71</v>
      </c>
      <c r="D1535">
        <v>3</v>
      </c>
      <c r="E1535" s="3">
        <v>11.23</v>
      </c>
      <c r="F1535" s="4">
        <v>0.05</v>
      </c>
      <c r="G1535" s="3">
        <v>4.99</v>
      </c>
      <c r="H1535" t="s">
        <v>212</v>
      </c>
      <c r="I1535" t="s">
        <v>12</v>
      </c>
      <c r="J1535" t="s">
        <v>208</v>
      </c>
      <c r="K1535" t="s">
        <v>209</v>
      </c>
      <c r="L1535" t="s">
        <v>1128</v>
      </c>
    </row>
    <row r="1536" spans="1:12">
      <c r="A1536" t="s">
        <v>2296</v>
      </c>
      <c r="B1536" s="5">
        <v>46160</v>
      </c>
      <c r="C1536" t="s">
        <v>178</v>
      </c>
      <c r="D1536">
        <v>2</v>
      </c>
      <c r="E1536" s="3">
        <v>77.760000000000005</v>
      </c>
      <c r="F1536" s="4">
        <v>0</v>
      </c>
      <c r="G1536" s="3">
        <v>0</v>
      </c>
      <c r="H1536" t="s">
        <v>216</v>
      </c>
      <c r="I1536" t="s">
        <v>18</v>
      </c>
      <c r="J1536" t="s">
        <v>208</v>
      </c>
      <c r="K1536" t="s">
        <v>209</v>
      </c>
      <c r="L1536" t="s">
        <v>696</v>
      </c>
    </row>
    <row r="1537" spans="1:12">
      <c r="A1537" t="s">
        <v>2297</v>
      </c>
      <c r="B1537" s="5">
        <v>46160</v>
      </c>
      <c r="C1537" t="s">
        <v>110</v>
      </c>
      <c r="D1537">
        <v>2</v>
      </c>
      <c r="E1537" s="3">
        <v>32.130000000000003</v>
      </c>
      <c r="F1537" s="4">
        <v>0.1</v>
      </c>
      <c r="G1537" s="3">
        <v>6.99</v>
      </c>
      <c r="H1537" t="s">
        <v>216</v>
      </c>
      <c r="I1537" t="s">
        <v>18</v>
      </c>
      <c r="J1537" t="s">
        <v>213</v>
      </c>
      <c r="K1537" t="s">
        <v>209</v>
      </c>
      <c r="L1537" t="s">
        <v>365</v>
      </c>
    </row>
    <row r="1538" spans="1:12">
      <c r="A1538" t="s">
        <v>2298</v>
      </c>
      <c r="B1538" s="5">
        <v>46160</v>
      </c>
      <c r="C1538" t="s">
        <v>104</v>
      </c>
      <c r="D1538">
        <v>2</v>
      </c>
      <c r="E1538" s="3">
        <v>29.49</v>
      </c>
      <c r="F1538" s="4">
        <v>0</v>
      </c>
      <c r="G1538" s="3">
        <v>0</v>
      </c>
      <c r="H1538" t="s">
        <v>212</v>
      </c>
      <c r="I1538" t="s">
        <v>224</v>
      </c>
      <c r="J1538" t="s">
        <v>208</v>
      </c>
      <c r="K1538" t="s">
        <v>209</v>
      </c>
      <c r="L1538" t="s">
        <v>2299</v>
      </c>
    </row>
    <row r="1539" spans="1:12">
      <c r="A1539" t="s">
        <v>2300</v>
      </c>
      <c r="B1539" s="5">
        <v>46160</v>
      </c>
      <c r="C1539" t="s">
        <v>132</v>
      </c>
      <c r="D1539">
        <v>8</v>
      </c>
      <c r="E1539" s="3">
        <v>72.08</v>
      </c>
      <c r="F1539" s="4">
        <v>0.1</v>
      </c>
      <c r="G1539" s="3">
        <v>0</v>
      </c>
      <c r="H1539" t="s">
        <v>212</v>
      </c>
      <c r="I1539" t="s">
        <v>54</v>
      </c>
      <c r="J1539" t="s">
        <v>208</v>
      </c>
      <c r="K1539" t="s">
        <v>209</v>
      </c>
      <c r="L1539" t="s">
        <v>628</v>
      </c>
    </row>
    <row r="1540" spans="1:12">
      <c r="A1540" t="s">
        <v>2301</v>
      </c>
      <c r="B1540" s="5">
        <v>46161</v>
      </c>
      <c r="C1540" t="s">
        <v>112</v>
      </c>
      <c r="D1540">
        <v>1</v>
      </c>
      <c r="E1540" s="3">
        <v>48.12</v>
      </c>
      <c r="F1540" s="4">
        <v>0</v>
      </c>
      <c r="G1540" s="3">
        <v>9.99</v>
      </c>
      <c r="H1540" t="s">
        <v>212</v>
      </c>
      <c r="I1540" t="s">
        <v>18</v>
      </c>
      <c r="J1540" t="s">
        <v>213</v>
      </c>
      <c r="K1540" t="s">
        <v>209</v>
      </c>
      <c r="L1540" t="s">
        <v>1094</v>
      </c>
    </row>
    <row r="1541" spans="1:12">
      <c r="A1541" t="s">
        <v>2302</v>
      </c>
      <c r="B1541" s="5">
        <v>46161</v>
      </c>
      <c r="C1541" t="s">
        <v>160</v>
      </c>
      <c r="D1541">
        <v>4</v>
      </c>
      <c r="E1541" s="3">
        <v>36.47</v>
      </c>
      <c r="F1541" s="4">
        <v>0.15</v>
      </c>
      <c r="G1541" s="3">
        <v>0</v>
      </c>
      <c r="H1541" t="s">
        <v>207</v>
      </c>
      <c r="I1541" t="s">
        <v>37</v>
      </c>
      <c r="J1541" t="s">
        <v>217</v>
      </c>
      <c r="K1541" t="s">
        <v>209</v>
      </c>
      <c r="L1541" t="s">
        <v>1371</v>
      </c>
    </row>
    <row r="1542" spans="1:12">
      <c r="A1542" t="s">
        <v>2303</v>
      </c>
      <c r="B1542" s="5">
        <v>46161</v>
      </c>
      <c r="C1542" t="s">
        <v>124</v>
      </c>
      <c r="D1542">
        <v>1</v>
      </c>
      <c r="E1542" s="3">
        <v>79.47</v>
      </c>
      <c r="F1542" s="4">
        <v>0.1</v>
      </c>
      <c r="G1542" s="3">
        <v>0</v>
      </c>
      <c r="H1542" t="s">
        <v>207</v>
      </c>
      <c r="I1542" t="s">
        <v>224</v>
      </c>
      <c r="J1542" t="s">
        <v>213</v>
      </c>
      <c r="K1542" t="s">
        <v>209</v>
      </c>
      <c r="L1542" t="s">
        <v>1610</v>
      </c>
    </row>
    <row r="1543" spans="1:12">
      <c r="A1543" t="s">
        <v>2304</v>
      </c>
      <c r="B1543" s="5">
        <v>46161</v>
      </c>
      <c r="C1543" t="s">
        <v>81</v>
      </c>
      <c r="D1543">
        <v>1</v>
      </c>
      <c r="E1543" s="3">
        <v>30.29</v>
      </c>
      <c r="F1543" s="4">
        <v>0.05</v>
      </c>
      <c r="G1543" s="3">
        <v>6.99</v>
      </c>
      <c r="H1543" t="s">
        <v>212</v>
      </c>
      <c r="I1543" t="s">
        <v>54</v>
      </c>
      <c r="J1543" t="s">
        <v>213</v>
      </c>
      <c r="K1543" t="s">
        <v>209</v>
      </c>
      <c r="L1543" t="s">
        <v>386</v>
      </c>
    </row>
    <row r="1544" spans="1:12">
      <c r="A1544" t="s">
        <v>2305</v>
      </c>
      <c r="B1544" s="5">
        <v>46161</v>
      </c>
      <c r="C1544" t="s">
        <v>164</v>
      </c>
      <c r="D1544">
        <v>1</v>
      </c>
      <c r="E1544" s="3">
        <v>93.35</v>
      </c>
      <c r="F1544" s="4">
        <v>0</v>
      </c>
      <c r="G1544" s="3">
        <v>0</v>
      </c>
      <c r="H1544" t="s">
        <v>207</v>
      </c>
      <c r="I1544" t="s">
        <v>12</v>
      </c>
      <c r="J1544" t="s">
        <v>208</v>
      </c>
      <c r="K1544" t="s">
        <v>209</v>
      </c>
      <c r="L1544" t="s">
        <v>2306</v>
      </c>
    </row>
    <row r="1545" spans="1:12">
      <c r="A1545" t="s">
        <v>2307</v>
      </c>
      <c r="B1545" s="5">
        <v>46161</v>
      </c>
      <c r="C1545" t="s">
        <v>184</v>
      </c>
      <c r="D1545">
        <v>2</v>
      </c>
      <c r="E1545" s="3">
        <v>31.55</v>
      </c>
      <c r="F1545" s="4">
        <v>0</v>
      </c>
      <c r="G1545" s="3">
        <v>6.99</v>
      </c>
      <c r="H1545" t="s">
        <v>212</v>
      </c>
      <c r="I1545" t="s">
        <v>18</v>
      </c>
      <c r="J1545" t="s">
        <v>208</v>
      </c>
      <c r="K1545" t="s">
        <v>209</v>
      </c>
      <c r="L1545" t="s">
        <v>273</v>
      </c>
    </row>
    <row r="1546" spans="1:12">
      <c r="A1546" t="s">
        <v>2308</v>
      </c>
      <c r="B1546" s="5">
        <v>46161</v>
      </c>
      <c r="C1546" t="s">
        <v>142</v>
      </c>
      <c r="D1546">
        <v>3</v>
      </c>
      <c r="E1546" s="3">
        <v>100.1</v>
      </c>
      <c r="F1546" s="4">
        <v>0.05</v>
      </c>
      <c r="G1546" s="3">
        <v>0</v>
      </c>
      <c r="H1546" t="s">
        <v>207</v>
      </c>
      <c r="I1546" t="s">
        <v>224</v>
      </c>
      <c r="J1546" t="s">
        <v>208</v>
      </c>
      <c r="K1546" t="s">
        <v>209</v>
      </c>
      <c r="L1546" t="s">
        <v>1269</v>
      </c>
    </row>
    <row r="1547" spans="1:12">
      <c r="A1547" t="s">
        <v>2309</v>
      </c>
      <c r="B1547" s="5">
        <v>46162</v>
      </c>
      <c r="C1547" t="s">
        <v>77</v>
      </c>
      <c r="D1547">
        <v>3</v>
      </c>
      <c r="E1547" s="3">
        <v>47.77</v>
      </c>
      <c r="F1547" s="4">
        <v>0.1</v>
      </c>
      <c r="G1547" s="3">
        <v>0</v>
      </c>
      <c r="H1547" t="s">
        <v>212</v>
      </c>
      <c r="I1547" t="s">
        <v>18</v>
      </c>
      <c r="J1547" t="s">
        <v>213</v>
      </c>
      <c r="K1547" t="s">
        <v>209</v>
      </c>
      <c r="L1547" t="s">
        <v>1059</v>
      </c>
    </row>
    <row r="1548" spans="1:12">
      <c r="A1548" t="s">
        <v>2310</v>
      </c>
      <c r="B1548" s="5">
        <v>46162</v>
      </c>
      <c r="C1548" t="s">
        <v>108</v>
      </c>
      <c r="D1548">
        <v>3</v>
      </c>
      <c r="E1548" s="3">
        <v>23.94</v>
      </c>
      <c r="F1548" s="4">
        <v>0.1</v>
      </c>
      <c r="G1548" s="3">
        <v>9.99</v>
      </c>
      <c r="H1548" t="s">
        <v>216</v>
      </c>
      <c r="I1548" t="s">
        <v>12</v>
      </c>
      <c r="J1548" t="s">
        <v>208</v>
      </c>
      <c r="K1548" t="s">
        <v>209</v>
      </c>
      <c r="L1548" t="s">
        <v>459</v>
      </c>
    </row>
    <row r="1549" spans="1:12">
      <c r="A1549" t="s">
        <v>2311</v>
      </c>
      <c r="B1549" s="5">
        <v>46162</v>
      </c>
      <c r="C1549" t="s">
        <v>134</v>
      </c>
      <c r="D1549">
        <v>5</v>
      </c>
      <c r="E1549" s="3">
        <v>53.25</v>
      </c>
      <c r="F1549" s="4">
        <v>0.05</v>
      </c>
      <c r="G1549" s="3">
        <v>0</v>
      </c>
      <c r="H1549" t="s">
        <v>216</v>
      </c>
      <c r="I1549" t="s">
        <v>54</v>
      </c>
      <c r="J1549" t="s">
        <v>217</v>
      </c>
      <c r="K1549" t="s">
        <v>209</v>
      </c>
      <c r="L1549" t="s">
        <v>2312</v>
      </c>
    </row>
    <row r="1550" spans="1:12">
      <c r="A1550" t="s">
        <v>2313</v>
      </c>
      <c r="B1550" s="5">
        <v>46162</v>
      </c>
      <c r="C1550" t="s">
        <v>71</v>
      </c>
      <c r="D1550">
        <v>1</v>
      </c>
      <c r="E1550" s="3">
        <v>11.23</v>
      </c>
      <c r="F1550" s="4">
        <v>0</v>
      </c>
      <c r="G1550" s="3">
        <v>0</v>
      </c>
      <c r="H1550" t="s">
        <v>212</v>
      </c>
      <c r="I1550" t="s">
        <v>18</v>
      </c>
      <c r="J1550" t="s">
        <v>213</v>
      </c>
      <c r="K1550" t="s">
        <v>209</v>
      </c>
      <c r="L1550" t="s">
        <v>626</v>
      </c>
    </row>
    <row r="1551" spans="1:12">
      <c r="A1551" t="s">
        <v>2314</v>
      </c>
      <c r="B1551" s="5">
        <v>46162</v>
      </c>
      <c r="C1551" t="s">
        <v>174</v>
      </c>
      <c r="D1551">
        <v>1</v>
      </c>
      <c r="E1551" s="3">
        <v>72.45</v>
      </c>
      <c r="F1551" s="4">
        <v>0</v>
      </c>
      <c r="G1551" s="3">
        <v>9.99</v>
      </c>
      <c r="H1551" t="s">
        <v>216</v>
      </c>
      <c r="I1551" t="s">
        <v>224</v>
      </c>
      <c r="J1551" t="s">
        <v>208</v>
      </c>
      <c r="K1551" t="s">
        <v>209</v>
      </c>
      <c r="L1551" t="s">
        <v>811</v>
      </c>
    </row>
    <row r="1552" spans="1:12">
      <c r="A1552" t="s">
        <v>2315</v>
      </c>
      <c r="B1552" s="5">
        <v>46162</v>
      </c>
      <c r="C1552" t="s">
        <v>178</v>
      </c>
      <c r="D1552">
        <v>1</v>
      </c>
      <c r="E1552" s="3">
        <v>77.760000000000005</v>
      </c>
      <c r="F1552" s="4">
        <v>0.05</v>
      </c>
      <c r="G1552" s="3">
        <v>0</v>
      </c>
      <c r="H1552" t="s">
        <v>207</v>
      </c>
      <c r="I1552" t="s">
        <v>224</v>
      </c>
      <c r="J1552" t="s">
        <v>208</v>
      </c>
      <c r="K1552" t="s">
        <v>209</v>
      </c>
      <c r="L1552" t="s">
        <v>497</v>
      </c>
    </row>
    <row r="1553" spans="1:12">
      <c r="A1553" t="s">
        <v>2316</v>
      </c>
      <c r="B1553" s="5">
        <v>46163</v>
      </c>
      <c r="C1553" t="s">
        <v>71</v>
      </c>
      <c r="D1553">
        <v>3</v>
      </c>
      <c r="E1553" s="3">
        <v>11.23</v>
      </c>
      <c r="F1553" s="4">
        <v>0.05</v>
      </c>
      <c r="G1553" s="3">
        <v>0</v>
      </c>
      <c r="H1553" t="s">
        <v>207</v>
      </c>
      <c r="I1553" t="s">
        <v>18</v>
      </c>
      <c r="J1553" t="s">
        <v>208</v>
      </c>
      <c r="K1553" t="s">
        <v>209</v>
      </c>
      <c r="L1553" t="s">
        <v>921</v>
      </c>
    </row>
    <row r="1554" spans="1:12">
      <c r="A1554" t="s">
        <v>2317</v>
      </c>
      <c r="B1554" s="5">
        <v>46163</v>
      </c>
      <c r="C1554" t="s">
        <v>108</v>
      </c>
      <c r="D1554">
        <v>1</v>
      </c>
      <c r="E1554" s="3">
        <v>23.94</v>
      </c>
      <c r="F1554" s="4">
        <v>0.2</v>
      </c>
      <c r="G1554" s="3">
        <v>0</v>
      </c>
      <c r="H1554" t="s">
        <v>207</v>
      </c>
      <c r="I1554" t="s">
        <v>12</v>
      </c>
      <c r="J1554" t="s">
        <v>217</v>
      </c>
      <c r="K1554" t="s">
        <v>209</v>
      </c>
      <c r="L1554" t="s">
        <v>770</v>
      </c>
    </row>
    <row r="1555" spans="1:12">
      <c r="A1555" t="s">
        <v>2318</v>
      </c>
      <c r="B1555" s="5">
        <v>46163</v>
      </c>
      <c r="C1555" t="s">
        <v>168</v>
      </c>
      <c r="D1555">
        <v>4</v>
      </c>
      <c r="E1555" s="3">
        <v>50.46</v>
      </c>
      <c r="F1555" s="4">
        <v>0</v>
      </c>
      <c r="G1555" s="3">
        <v>0</v>
      </c>
      <c r="H1555" t="s">
        <v>216</v>
      </c>
      <c r="I1555" t="s">
        <v>12</v>
      </c>
      <c r="J1555" t="s">
        <v>208</v>
      </c>
      <c r="K1555" t="s">
        <v>209</v>
      </c>
      <c r="L1555" t="s">
        <v>1338</v>
      </c>
    </row>
    <row r="1556" spans="1:12">
      <c r="A1556" t="s">
        <v>2319</v>
      </c>
      <c r="B1556" s="5">
        <v>46163</v>
      </c>
      <c r="C1556" t="s">
        <v>126</v>
      </c>
      <c r="D1556">
        <v>1</v>
      </c>
      <c r="E1556" s="3">
        <v>44.98</v>
      </c>
      <c r="F1556" s="4">
        <v>0.15</v>
      </c>
      <c r="G1556" s="3">
        <v>0</v>
      </c>
      <c r="H1556" t="s">
        <v>212</v>
      </c>
      <c r="I1556" t="s">
        <v>54</v>
      </c>
      <c r="J1556" t="s">
        <v>208</v>
      </c>
      <c r="K1556" t="s">
        <v>209</v>
      </c>
      <c r="L1556" t="s">
        <v>802</v>
      </c>
    </row>
    <row r="1557" spans="1:12">
      <c r="A1557" t="s">
        <v>2320</v>
      </c>
      <c r="B1557" s="5">
        <v>46163</v>
      </c>
      <c r="C1557" t="s">
        <v>132</v>
      </c>
      <c r="D1557">
        <v>4</v>
      </c>
      <c r="E1557" s="3">
        <v>72.08</v>
      </c>
      <c r="F1557" s="4">
        <v>0.1</v>
      </c>
      <c r="G1557" s="3">
        <v>0</v>
      </c>
      <c r="H1557" t="s">
        <v>216</v>
      </c>
      <c r="I1557" t="s">
        <v>12</v>
      </c>
      <c r="J1557" t="s">
        <v>208</v>
      </c>
      <c r="K1557" t="s">
        <v>209</v>
      </c>
      <c r="L1557" t="s">
        <v>1426</v>
      </c>
    </row>
    <row r="1558" spans="1:12">
      <c r="A1558" t="s">
        <v>2321</v>
      </c>
      <c r="B1558" s="5">
        <v>46163</v>
      </c>
      <c r="C1558" t="s">
        <v>108</v>
      </c>
      <c r="D1558">
        <v>2</v>
      </c>
      <c r="E1558" s="3">
        <v>23.94</v>
      </c>
      <c r="F1558" s="4">
        <v>0</v>
      </c>
      <c r="G1558" s="3">
        <v>9.99</v>
      </c>
      <c r="H1558" t="s">
        <v>216</v>
      </c>
      <c r="I1558" t="s">
        <v>18</v>
      </c>
      <c r="J1558" t="s">
        <v>213</v>
      </c>
      <c r="K1558" t="s">
        <v>209</v>
      </c>
      <c r="L1558" t="s">
        <v>977</v>
      </c>
    </row>
    <row r="1559" spans="1:12">
      <c r="A1559" t="s">
        <v>2322</v>
      </c>
      <c r="B1559" s="5">
        <v>46163</v>
      </c>
      <c r="C1559" t="s">
        <v>180</v>
      </c>
      <c r="D1559">
        <v>2</v>
      </c>
      <c r="E1559" s="3">
        <v>60.42</v>
      </c>
      <c r="F1559" s="4">
        <v>0</v>
      </c>
      <c r="G1559" s="3">
        <v>0</v>
      </c>
      <c r="H1559" t="s">
        <v>212</v>
      </c>
      <c r="I1559" t="s">
        <v>224</v>
      </c>
      <c r="J1559" t="s">
        <v>208</v>
      </c>
      <c r="K1559" t="s">
        <v>209</v>
      </c>
      <c r="L1559" t="s">
        <v>1653</v>
      </c>
    </row>
    <row r="1560" spans="1:12">
      <c r="A1560" t="s">
        <v>2323</v>
      </c>
      <c r="B1560" s="5">
        <v>46164</v>
      </c>
      <c r="C1560" t="s">
        <v>75</v>
      </c>
      <c r="D1560">
        <v>1</v>
      </c>
      <c r="E1560" s="3">
        <v>55.2</v>
      </c>
      <c r="F1560" s="4">
        <v>0</v>
      </c>
      <c r="G1560" s="3">
        <v>4.99</v>
      </c>
      <c r="H1560" t="s">
        <v>216</v>
      </c>
      <c r="I1560" t="s">
        <v>54</v>
      </c>
      <c r="J1560" t="s">
        <v>217</v>
      </c>
      <c r="K1560" t="s">
        <v>209</v>
      </c>
      <c r="L1560" t="s">
        <v>1246</v>
      </c>
    </row>
    <row r="1561" spans="1:12">
      <c r="A1561" t="s">
        <v>2324</v>
      </c>
      <c r="B1561" s="5">
        <v>46164</v>
      </c>
      <c r="C1561" t="s">
        <v>85</v>
      </c>
      <c r="D1561">
        <v>1</v>
      </c>
      <c r="E1561" s="3">
        <v>20.7</v>
      </c>
      <c r="F1561" s="4">
        <v>0</v>
      </c>
      <c r="G1561" s="3">
        <v>6.99</v>
      </c>
      <c r="H1561" t="s">
        <v>216</v>
      </c>
      <c r="I1561" t="s">
        <v>54</v>
      </c>
      <c r="J1561" t="s">
        <v>213</v>
      </c>
      <c r="K1561" t="s">
        <v>209</v>
      </c>
      <c r="L1561" t="s">
        <v>1732</v>
      </c>
    </row>
    <row r="1562" spans="1:12">
      <c r="A1562" t="s">
        <v>2325</v>
      </c>
      <c r="B1562" s="5">
        <v>46164</v>
      </c>
      <c r="C1562" t="s">
        <v>146</v>
      </c>
      <c r="D1562">
        <v>2</v>
      </c>
      <c r="E1562" s="3">
        <v>30.05</v>
      </c>
      <c r="F1562" s="4">
        <v>0</v>
      </c>
      <c r="G1562" s="3">
        <v>0</v>
      </c>
      <c r="H1562" t="s">
        <v>212</v>
      </c>
      <c r="I1562" t="s">
        <v>12</v>
      </c>
      <c r="J1562" t="s">
        <v>217</v>
      </c>
      <c r="K1562" t="s">
        <v>209</v>
      </c>
      <c r="L1562" t="s">
        <v>1467</v>
      </c>
    </row>
    <row r="1563" spans="1:12">
      <c r="A1563" t="s">
        <v>2326</v>
      </c>
      <c r="B1563" s="5">
        <v>46164</v>
      </c>
      <c r="C1563" t="s">
        <v>87</v>
      </c>
      <c r="D1563">
        <v>2</v>
      </c>
      <c r="E1563" s="3">
        <v>49.34</v>
      </c>
      <c r="F1563" s="4">
        <v>0.1</v>
      </c>
      <c r="G1563" s="3">
        <v>0</v>
      </c>
      <c r="H1563" t="s">
        <v>216</v>
      </c>
      <c r="I1563" t="s">
        <v>224</v>
      </c>
      <c r="J1563" t="s">
        <v>217</v>
      </c>
      <c r="K1563" t="s">
        <v>209</v>
      </c>
      <c r="L1563" t="s">
        <v>758</v>
      </c>
    </row>
    <row r="1564" spans="1:12">
      <c r="A1564" t="s">
        <v>2327</v>
      </c>
      <c r="B1564" s="5">
        <v>46164</v>
      </c>
      <c r="C1564" t="s">
        <v>71</v>
      </c>
      <c r="D1564">
        <v>4</v>
      </c>
      <c r="E1564" s="3">
        <v>11.23</v>
      </c>
      <c r="F1564" s="4">
        <v>0.05</v>
      </c>
      <c r="G1564" s="3">
        <v>6.99</v>
      </c>
      <c r="H1564" t="s">
        <v>216</v>
      </c>
      <c r="I1564" t="s">
        <v>18</v>
      </c>
      <c r="J1564" t="s">
        <v>217</v>
      </c>
      <c r="K1564" t="s">
        <v>209</v>
      </c>
      <c r="L1564" t="s">
        <v>481</v>
      </c>
    </row>
    <row r="1565" spans="1:12">
      <c r="A1565" t="s">
        <v>2328</v>
      </c>
      <c r="B1565" s="5">
        <v>46164</v>
      </c>
      <c r="C1565" t="s">
        <v>156</v>
      </c>
      <c r="D1565">
        <v>1</v>
      </c>
      <c r="E1565" s="3">
        <v>24.86</v>
      </c>
      <c r="F1565" s="4">
        <v>0</v>
      </c>
      <c r="G1565" s="3">
        <v>0</v>
      </c>
      <c r="H1565" t="s">
        <v>216</v>
      </c>
      <c r="I1565" t="s">
        <v>12</v>
      </c>
      <c r="J1565" t="s">
        <v>213</v>
      </c>
      <c r="K1565" t="s">
        <v>209</v>
      </c>
      <c r="L1565" t="s">
        <v>386</v>
      </c>
    </row>
    <row r="1566" spans="1:12">
      <c r="A1566" t="s">
        <v>2329</v>
      </c>
      <c r="B1566" s="5">
        <v>46165</v>
      </c>
      <c r="C1566" t="s">
        <v>114</v>
      </c>
      <c r="D1566">
        <v>3</v>
      </c>
      <c r="E1566" s="3">
        <v>87.66</v>
      </c>
      <c r="F1566" s="4">
        <v>0.15</v>
      </c>
      <c r="G1566" s="3">
        <v>0</v>
      </c>
      <c r="H1566" t="s">
        <v>216</v>
      </c>
      <c r="I1566" t="s">
        <v>224</v>
      </c>
      <c r="J1566" t="s">
        <v>208</v>
      </c>
      <c r="K1566" t="s">
        <v>209</v>
      </c>
      <c r="L1566" t="s">
        <v>1440</v>
      </c>
    </row>
    <row r="1567" spans="1:12">
      <c r="A1567" t="s">
        <v>2330</v>
      </c>
      <c r="B1567" s="5">
        <v>46165</v>
      </c>
      <c r="C1567" t="s">
        <v>164</v>
      </c>
      <c r="D1567">
        <v>2</v>
      </c>
      <c r="E1567" s="3">
        <v>93.35</v>
      </c>
      <c r="F1567" s="4">
        <v>0.1</v>
      </c>
      <c r="G1567" s="3">
        <v>0</v>
      </c>
      <c r="H1567" t="s">
        <v>207</v>
      </c>
      <c r="I1567" t="s">
        <v>224</v>
      </c>
      <c r="J1567" t="s">
        <v>213</v>
      </c>
      <c r="K1567" t="s">
        <v>304</v>
      </c>
      <c r="L1567" t="s">
        <v>298</v>
      </c>
    </row>
    <row r="1568" spans="1:12">
      <c r="A1568" t="s">
        <v>2331</v>
      </c>
      <c r="B1568" s="5">
        <v>46165</v>
      </c>
      <c r="C1568" t="s">
        <v>148</v>
      </c>
      <c r="D1568">
        <v>2</v>
      </c>
      <c r="E1568" s="3">
        <v>76.3</v>
      </c>
      <c r="F1568" s="4">
        <v>0.2</v>
      </c>
      <c r="G1568" s="3">
        <v>4.99</v>
      </c>
      <c r="H1568" t="s">
        <v>207</v>
      </c>
      <c r="I1568" t="s">
        <v>224</v>
      </c>
      <c r="J1568" t="s">
        <v>208</v>
      </c>
      <c r="K1568" t="s">
        <v>209</v>
      </c>
      <c r="L1568" t="s">
        <v>375</v>
      </c>
    </row>
    <row r="1569" spans="1:12">
      <c r="A1569" t="s">
        <v>2332</v>
      </c>
      <c r="B1569" s="5">
        <v>46165</v>
      </c>
      <c r="C1569" t="s">
        <v>148</v>
      </c>
      <c r="D1569">
        <v>2</v>
      </c>
      <c r="E1569" s="3">
        <v>76.3</v>
      </c>
      <c r="F1569" s="4">
        <v>0.05</v>
      </c>
      <c r="G1569" s="3">
        <v>0</v>
      </c>
      <c r="H1569" t="s">
        <v>212</v>
      </c>
      <c r="I1569" t="s">
        <v>54</v>
      </c>
      <c r="J1569" t="s">
        <v>208</v>
      </c>
      <c r="K1569" t="s">
        <v>209</v>
      </c>
      <c r="L1569" t="s">
        <v>2333</v>
      </c>
    </row>
    <row r="1570" spans="1:12">
      <c r="A1570" t="s">
        <v>2334</v>
      </c>
      <c r="B1570" s="5">
        <v>46165</v>
      </c>
      <c r="C1570" t="s">
        <v>162</v>
      </c>
      <c r="D1570">
        <v>2</v>
      </c>
      <c r="E1570" s="3">
        <v>12.2</v>
      </c>
      <c r="F1570" s="4">
        <v>0</v>
      </c>
      <c r="G1570" s="3">
        <v>0</v>
      </c>
      <c r="H1570" t="s">
        <v>212</v>
      </c>
      <c r="I1570" t="s">
        <v>37</v>
      </c>
      <c r="J1570" t="s">
        <v>208</v>
      </c>
      <c r="K1570" t="s">
        <v>209</v>
      </c>
      <c r="L1570" t="s">
        <v>543</v>
      </c>
    </row>
    <row r="1571" spans="1:12">
      <c r="A1571" t="s">
        <v>2335</v>
      </c>
      <c r="B1571" s="5">
        <v>46165</v>
      </c>
      <c r="C1571" t="s">
        <v>77</v>
      </c>
      <c r="D1571">
        <v>3</v>
      </c>
      <c r="E1571" s="3">
        <v>47.77</v>
      </c>
      <c r="F1571" s="4">
        <v>0</v>
      </c>
      <c r="G1571" s="3">
        <v>0</v>
      </c>
      <c r="H1571" t="s">
        <v>216</v>
      </c>
      <c r="I1571" t="s">
        <v>54</v>
      </c>
      <c r="J1571" t="s">
        <v>217</v>
      </c>
      <c r="K1571" t="s">
        <v>209</v>
      </c>
      <c r="L1571" t="s">
        <v>245</v>
      </c>
    </row>
    <row r="1572" spans="1:12">
      <c r="A1572" t="s">
        <v>2336</v>
      </c>
      <c r="B1572" s="5">
        <v>46165</v>
      </c>
      <c r="C1572" t="s">
        <v>156</v>
      </c>
      <c r="D1572">
        <v>2</v>
      </c>
      <c r="E1572" s="3">
        <v>24.86</v>
      </c>
      <c r="F1572" s="4">
        <v>0.05</v>
      </c>
      <c r="G1572" s="3">
        <v>9.99</v>
      </c>
      <c r="H1572" t="s">
        <v>207</v>
      </c>
      <c r="I1572" t="s">
        <v>54</v>
      </c>
      <c r="J1572" t="s">
        <v>213</v>
      </c>
      <c r="K1572" t="s">
        <v>209</v>
      </c>
      <c r="L1572" t="s">
        <v>563</v>
      </c>
    </row>
    <row r="1573" spans="1:12">
      <c r="A1573" t="s">
        <v>2337</v>
      </c>
      <c r="B1573" s="5">
        <v>46165</v>
      </c>
      <c r="C1573" t="s">
        <v>172</v>
      </c>
      <c r="D1573">
        <v>6</v>
      </c>
      <c r="E1573" s="3">
        <v>80.63</v>
      </c>
      <c r="F1573" s="4">
        <v>0</v>
      </c>
      <c r="G1573" s="3">
        <v>0</v>
      </c>
      <c r="H1573" t="s">
        <v>207</v>
      </c>
      <c r="I1573" t="s">
        <v>54</v>
      </c>
      <c r="J1573" t="s">
        <v>208</v>
      </c>
      <c r="K1573" t="s">
        <v>209</v>
      </c>
      <c r="L1573" t="s">
        <v>1061</v>
      </c>
    </row>
    <row r="1574" spans="1:12">
      <c r="A1574" t="s">
        <v>2338</v>
      </c>
      <c r="B1574" s="5">
        <v>46166</v>
      </c>
      <c r="C1574" t="s">
        <v>116</v>
      </c>
      <c r="D1574">
        <v>1</v>
      </c>
      <c r="E1574" s="3">
        <v>30.89</v>
      </c>
      <c r="F1574" s="4">
        <v>0</v>
      </c>
      <c r="G1574" s="3">
        <v>0</v>
      </c>
      <c r="H1574" t="s">
        <v>207</v>
      </c>
      <c r="I1574" t="s">
        <v>54</v>
      </c>
      <c r="J1574" t="s">
        <v>217</v>
      </c>
      <c r="K1574" t="s">
        <v>304</v>
      </c>
      <c r="L1574" t="s">
        <v>335</v>
      </c>
    </row>
    <row r="1575" spans="1:12">
      <c r="A1575" t="s">
        <v>2339</v>
      </c>
      <c r="B1575" s="5">
        <v>46166</v>
      </c>
      <c r="C1575" t="s">
        <v>87</v>
      </c>
      <c r="D1575">
        <v>2</v>
      </c>
      <c r="E1575" s="3">
        <v>49.34</v>
      </c>
      <c r="F1575" s="4">
        <v>0.15</v>
      </c>
      <c r="G1575" s="3">
        <v>9.99</v>
      </c>
      <c r="H1575" t="s">
        <v>216</v>
      </c>
      <c r="I1575" t="s">
        <v>12</v>
      </c>
      <c r="J1575" t="s">
        <v>208</v>
      </c>
      <c r="K1575" t="s">
        <v>209</v>
      </c>
      <c r="L1575" t="s">
        <v>2340</v>
      </c>
    </row>
    <row r="1576" spans="1:12">
      <c r="A1576" t="s">
        <v>2341</v>
      </c>
      <c r="B1576" s="5">
        <v>46167</v>
      </c>
      <c r="C1576" t="s">
        <v>178</v>
      </c>
      <c r="D1576">
        <v>1</v>
      </c>
      <c r="E1576" s="3">
        <v>77.760000000000005</v>
      </c>
      <c r="F1576" s="4">
        <v>0.15</v>
      </c>
      <c r="G1576" s="3">
        <v>0</v>
      </c>
      <c r="H1576" t="s">
        <v>216</v>
      </c>
      <c r="I1576" t="s">
        <v>54</v>
      </c>
      <c r="J1576" t="s">
        <v>208</v>
      </c>
      <c r="K1576" t="s">
        <v>209</v>
      </c>
      <c r="L1576" t="s">
        <v>656</v>
      </c>
    </row>
    <row r="1577" spans="1:12">
      <c r="A1577" t="s">
        <v>2342</v>
      </c>
      <c r="B1577" s="5">
        <v>46167</v>
      </c>
      <c r="C1577" t="s">
        <v>142</v>
      </c>
      <c r="D1577">
        <v>3</v>
      </c>
      <c r="E1577" s="3">
        <v>100.1</v>
      </c>
      <c r="F1577" s="4">
        <v>0</v>
      </c>
      <c r="G1577" s="3">
        <v>4.99</v>
      </c>
      <c r="H1577" t="s">
        <v>212</v>
      </c>
      <c r="I1577" t="s">
        <v>37</v>
      </c>
      <c r="J1577" t="s">
        <v>217</v>
      </c>
      <c r="K1577" t="s">
        <v>209</v>
      </c>
      <c r="L1577" t="s">
        <v>1338</v>
      </c>
    </row>
    <row r="1578" spans="1:12">
      <c r="A1578" t="s">
        <v>2343</v>
      </c>
      <c r="B1578" s="5">
        <v>46167</v>
      </c>
      <c r="C1578" t="s">
        <v>166</v>
      </c>
      <c r="D1578">
        <v>1</v>
      </c>
      <c r="E1578" s="3">
        <v>39.19</v>
      </c>
      <c r="F1578" s="4">
        <v>0.1</v>
      </c>
      <c r="G1578" s="3">
        <v>6.99</v>
      </c>
      <c r="H1578" t="s">
        <v>216</v>
      </c>
      <c r="I1578" t="s">
        <v>54</v>
      </c>
      <c r="J1578" t="s">
        <v>208</v>
      </c>
      <c r="K1578" t="s">
        <v>209</v>
      </c>
      <c r="L1578" t="s">
        <v>1193</v>
      </c>
    </row>
    <row r="1579" spans="1:12">
      <c r="A1579" t="s">
        <v>2344</v>
      </c>
      <c r="B1579" s="5">
        <v>46167</v>
      </c>
      <c r="C1579" t="s">
        <v>146</v>
      </c>
      <c r="D1579">
        <v>1</v>
      </c>
      <c r="E1579" s="3">
        <v>30.05</v>
      </c>
      <c r="F1579" s="4">
        <v>0</v>
      </c>
      <c r="G1579" s="3">
        <v>6.99</v>
      </c>
      <c r="H1579" t="s">
        <v>212</v>
      </c>
      <c r="I1579" t="s">
        <v>37</v>
      </c>
      <c r="J1579" t="s">
        <v>213</v>
      </c>
      <c r="K1579" t="s">
        <v>209</v>
      </c>
      <c r="L1579" t="s">
        <v>902</v>
      </c>
    </row>
    <row r="1580" spans="1:12">
      <c r="A1580" t="s">
        <v>2345</v>
      </c>
      <c r="B1580" s="5">
        <v>46167</v>
      </c>
      <c r="C1580" t="s">
        <v>150</v>
      </c>
      <c r="D1580">
        <v>2</v>
      </c>
      <c r="E1580" s="3">
        <v>50.17</v>
      </c>
      <c r="F1580" s="4">
        <v>0.1</v>
      </c>
      <c r="G1580" s="3">
        <v>6.99</v>
      </c>
      <c r="H1580" t="s">
        <v>216</v>
      </c>
      <c r="I1580" t="s">
        <v>37</v>
      </c>
      <c r="J1580" t="s">
        <v>208</v>
      </c>
      <c r="K1580" t="s">
        <v>209</v>
      </c>
      <c r="L1580" t="s">
        <v>467</v>
      </c>
    </row>
    <row r="1581" spans="1:12">
      <c r="A1581" t="s">
        <v>2346</v>
      </c>
      <c r="B1581" s="5">
        <v>46167</v>
      </c>
      <c r="C1581" t="s">
        <v>134</v>
      </c>
      <c r="D1581">
        <v>5</v>
      </c>
      <c r="E1581" s="3">
        <v>53.25</v>
      </c>
      <c r="F1581" s="4">
        <v>0.05</v>
      </c>
      <c r="G1581" s="3">
        <v>0</v>
      </c>
      <c r="H1581" t="s">
        <v>212</v>
      </c>
      <c r="I1581" t="s">
        <v>37</v>
      </c>
      <c r="J1581" t="s">
        <v>208</v>
      </c>
      <c r="K1581" t="s">
        <v>209</v>
      </c>
      <c r="L1581" t="s">
        <v>993</v>
      </c>
    </row>
    <row r="1582" spans="1:12">
      <c r="A1582" t="s">
        <v>2347</v>
      </c>
      <c r="B1582" s="5">
        <v>46167</v>
      </c>
      <c r="C1582" t="s">
        <v>182</v>
      </c>
      <c r="D1582">
        <v>3</v>
      </c>
      <c r="E1582" s="3">
        <v>11.57</v>
      </c>
      <c r="F1582" s="4">
        <v>0</v>
      </c>
      <c r="G1582" s="3">
        <v>9.99</v>
      </c>
      <c r="H1582" t="s">
        <v>207</v>
      </c>
      <c r="I1582" t="s">
        <v>12</v>
      </c>
      <c r="J1582" t="s">
        <v>208</v>
      </c>
      <c r="K1582" t="s">
        <v>209</v>
      </c>
      <c r="L1582" t="s">
        <v>996</v>
      </c>
    </row>
    <row r="1583" spans="1:12">
      <c r="A1583" t="s">
        <v>2348</v>
      </c>
      <c r="B1583" s="5">
        <v>46168</v>
      </c>
      <c r="C1583" t="s">
        <v>176</v>
      </c>
      <c r="D1583">
        <v>1</v>
      </c>
      <c r="E1583" s="3">
        <v>11.86</v>
      </c>
      <c r="F1583" s="4">
        <v>0.05</v>
      </c>
      <c r="G1583" s="3">
        <v>0</v>
      </c>
      <c r="H1583" t="s">
        <v>207</v>
      </c>
      <c r="I1583" t="s">
        <v>12</v>
      </c>
      <c r="J1583" t="s">
        <v>217</v>
      </c>
      <c r="K1583" t="s">
        <v>209</v>
      </c>
      <c r="L1583" t="s">
        <v>377</v>
      </c>
    </row>
    <row r="1584" spans="1:12">
      <c r="A1584" t="s">
        <v>2349</v>
      </c>
      <c r="B1584" s="5">
        <v>46168</v>
      </c>
      <c r="C1584" t="s">
        <v>116</v>
      </c>
      <c r="D1584">
        <v>2</v>
      </c>
      <c r="E1584" s="3">
        <v>30.89</v>
      </c>
      <c r="F1584" s="4">
        <v>0.05</v>
      </c>
      <c r="G1584" s="3">
        <v>4.99</v>
      </c>
      <c r="H1584" t="s">
        <v>207</v>
      </c>
      <c r="I1584" t="s">
        <v>12</v>
      </c>
      <c r="J1584" t="s">
        <v>217</v>
      </c>
      <c r="K1584" t="s">
        <v>209</v>
      </c>
      <c r="L1584" t="s">
        <v>422</v>
      </c>
    </row>
    <row r="1585" spans="1:12">
      <c r="A1585" t="s">
        <v>2350</v>
      </c>
      <c r="B1585" s="5">
        <v>46168</v>
      </c>
      <c r="C1585" t="s">
        <v>134</v>
      </c>
      <c r="D1585">
        <v>1</v>
      </c>
      <c r="E1585" s="3">
        <v>53.25</v>
      </c>
      <c r="F1585" s="4">
        <v>0</v>
      </c>
      <c r="G1585" s="3">
        <v>6.99</v>
      </c>
      <c r="H1585" t="s">
        <v>212</v>
      </c>
      <c r="I1585" t="s">
        <v>12</v>
      </c>
      <c r="J1585" t="s">
        <v>213</v>
      </c>
      <c r="K1585" t="s">
        <v>209</v>
      </c>
      <c r="L1585" t="s">
        <v>858</v>
      </c>
    </row>
    <row r="1586" spans="1:12">
      <c r="A1586" t="s">
        <v>2351</v>
      </c>
      <c r="B1586" s="5">
        <v>46168</v>
      </c>
      <c r="C1586" t="s">
        <v>142</v>
      </c>
      <c r="D1586">
        <v>1</v>
      </c>
      <c r="E1586" s="3">
        <v>100.1</v>
      </c>
      <c r="F1586" s="4">
        <v>0.15</v>
      </c>
      <c r="G1586" s="3">
        <v>0</v>
      </c>
      <c r="H1586" t="s">
        <v>216</v>
      </c>
      <c r="I1586" t="s">
        <v>224</v>
      </c>
      <c r="J1586" t="s">
        <v>208</v>
      </c>
      <c r="K1586" t="s">
        <v>209</v>
      </c>
      <c r="L1586" t="s">
        <v>284</v>
      </c>
    </row>
    <row r="1587" spans="1:12">
      <c r="A1587" t="s">
        <v>2352</v>
      </c>
      <c r="B1587" s="5">
        <v>46168</v>
      </c>
      <c r="C1587" t="s">
        <v>144</v>
      </c>
      <c r="D1587">
        <v>2</v>
      </c>
      <c r="E1587" s="3">
        <v>12.74</v>
      </c>
      <c r="F1587" s="4">
        <v>0</v>
      </c>
      <c r="G1587" s="3">
        <v>0</v>
      </c>
      <c r="H1587" t="s">
        <v>212</v>
      </c>
      <c r="I1587" t="s">
        <v>54</v>
      </c>
      <c r="J1587" t="s">
        <v>213</v>
      </c>
      <c r="K1587" t="s">
        <v>209</v>
      </c>
      <c r="L1587" t="s">
        <v>350</v>
      </c>
    </row>
    <row r="1588" spans="1:12">
      <c r="A1588" t="s">
        <v>2353</v>
      </c>
      <c r="B1588" s="5">
        <v>46168</v>
      </c>
      <c r="C1588" t="s">
        <v>180</v>
      </c>
      <c r="D1588">
        <v>3</v>
      </c>
      <c r="E1588" s="3">
        <v>60.42</v>
      </c>
      <c r="F1588" s="4">
        <v>0.05</v>
      </c>
      <c r="G1588" s="3">
        <v>9.99</v>
      </c>
      <c r="H1588" t="s">
        <v>207</v>
      </c>
      <c r="I1588" t="s">
        <v>18</v>
      </c>
      <c r="J1588" t="s">
        <v>217</v>
      </c>
      <c r="K1588" t="s">
        <v>209</v>
      </c>
      <c r="L1588" t="s">
        <v>490</v>
      </c>
    </row>
    <row r="1589" spans="1:12">
      <c r="A1589" t="s">
        <v>2354</v>
      </c>
      <c r="B1589" s="5">
        <v>46168</v>
      </c>
      <c r="C1589" t="s">
        <v>148</v>
      </c>
      <c r="D1589">
        <v>4</v>
      </c>
      <c r="E1589" s="3">
        <v>76.3</v>
      </c>
      <c r="F1589" s="4">
        <v>0.05</v>
      </c>
      <c r="G1589" s="3">
        <v>0</v>
      </c>
      <c r="H1589" t="s">
        <v>216</v>
      </c>
      <c r="I1589" t="s">
        <v>12</v>
      </c>
      <c r="J1589" t="s">
        <v>208</v>
      </c>
      <c r="K1589" t="s">
        <v>209</v>
      </c>
      <c r="L1589" t="s">
        <v>2355</v>
      </c>
    </row>
    <row r="1590" spans="1:12">
      <c r="A1590" t="s">
        <v>2356</v>
      </c>
      <c r="B1590" s="5">
        <v>46168</v>
      </c>
      <c r="C1590" t="s">
        <v>184</v>
      </c>
      <c r="D1590">
        <v>3</v>
      </c>
      <c r="E1590" s="3">
        <v>31.55</v>
      </c>
      <c r="F1590" s="4">
        <v>0.1</v>
      </c>
      <c r="G1590" s="3">
        <v>9.99</v>
      </c>
      <c r="H1590" t="s">
        <v>216</v>
      </c>
      <c r="I1590" t="s">
        <v>18</v>
      </c>
      <c r="J1590" t="s">
        <v>208</v>
      </c>
      <c r="K1590" t="s">
        <v>209</v>
      </c>
      <c r="L1590" t="s">
        <v>2357</v>
      </c>
    </row>
    <row r="1591" spans="1:12">
      <c r="A1591" t="s">
        <v>2358</v>
      </c>
      <c r="B1591" s="5">
        <v>46168</v>
      </c>
      <c r="C1591" t="s">
        <v>138</v>
      </c>
      <c r="D1591">
        <v>8</v>
      </c>
      <c r="E1591" s="3">
        <v>56</v>
      </c>
      <c r="F1591" s="4">
        <v>0</v>
      </c>
      <c r="G1591" s="3">
        <v>0</v>
      </c>
      <c r="H1591" t="s">
        <v>212</v>
      </c>
      <c r="I1591" t="s">
        <v>18</v>
      </c>
      <c r="J1591" t="s">
        <v>208</v>
      </c>
      <c r="K1591" t="s">
        <v>209</v>
      </c>
      <c r="L1591" t="s">
        <v>585</v>
      </c>
    </row>
    <row r="1592" spans="1:12">
      <c r="A1592" t="s">
        <v>2359</v>
      </c>
      <c r="B1592" s="5">
        <v>46169</v>
      </c>
      <c r="C1592" t="s">
        <v>106</v>
      </c>
      <c r="D1592">
        <v>2</v>
      </c>
      <c r="E1592" s="3">
        <v>85.27</v>
      </c>
      <c r="F1592" s="4">
        <v>0.1</v>
      </c>
      <c r="G1592" s="3">
        <v>6.99</v>
      </c>
      <c r="H1592" t="s">
        <v>216</v>
      </c>
      <c r="I1592" t="s">
        <v>37</v>
      </c>
      <c r="J1592" t="s">
        <v>217</v>
      </c>
      <c r="K1592" t="s">
        <v>209</v>
      </c>
      <c r="L1592" t="s">
        <v>1394</v>
      </c>
    </row>
    <row r="1593" spans="1:12">
      <c r="A1593" t="s">
        <v>2360</v>
      </c>
      <c r="B1593" s="5">
        <v>46169</v>
      </c>
      <c r="C1593" t="s">
        <v>128</v>
      </c>
      <c r="D1593">
        <v>2</v>
      </c>
      <c r="E1593" s="3">
        <v>74.72</v>
      </c>
      <c r="F1593" s="4">
        <v>0</v>
      </c>
      <c r="G1593" s="3">
        <v>4.99</v>
      </c>
      <c r="H1593" t="s">
        <v>212</v>
      </c>
      <c r="I1593" t="s">
        <v>12</v>
      </c>
      <c r="J1593" t="s">
        <v>217</v>
      </c>
      <c r="K1593" t="s">
        <v>209</v>
      </c>
      <c r="L1593" t="s">
        <v>2361</v>
      </c>
    </row>
    <row r="1594" spans="1:12">
      <c r="A1594" t="s">
        <v>2362</v>
      </c>
      <c r="B1594" s="5">
        <v>46169</v>
      </c>
      <c r="C1594" t="s">
        <v>148</v>
      </c>
      <c r="D1594">
        <v>2</v>
      </c>
      <c r="E1594" s="3">
        <v>76.3</v>
      </c>
      <c r="F1594" s="4">
        <v>0.2</v>
      </c>
      <c r="G1594" s="3">
        <v>0</v>
      </c>
      <c r="H1594" t="s">
        <v>216</v>
      </c>
      <c r="I1594" t="s">
        <v>224</v>
      </c>
      <c r="J1594" t="s">
        <v>213</v>
      </c>
      <c r="K1594" t="s">
        <v>209</v>
      </c>
      <c r="L1594" t="s">
        <v>1252</v>
      </c>
    </row>
    <row r="1595" spans="1:12">
      <c r="A1595" t="s">
        <v>2363</v>
      </c>
      <c r="B1595" s="5">
        <v>46169</v>
      </c>
      <c r="C1595" t="s">
        <v>92</v>
      </c>
      <c r="D1595">
        <v>1</v>
      </c>
      <c r="E1595" s="3">
        <v>46.87</v>
      </c>
      <c r="F1595" s="4">
        <v>0</v>
      </c>
      <c r="G1595" s="3">
        <v>6.99</v>
      </c>
      <c r="H1595" t="s">
        <v>212</v>
      </c>
      <c r="I1595" t="s">
        <v>54</v>
      </c>
      <c r="J1595" t="s">
        <v>208</v>
      </c>
      <c r="K1595" t="s">
        <v>209</v>
      </c>
      <c r="L1595" t="s">
        <v>2364</v>
      </c>
    </row>
    <row r="1596" spans="1:12">
      <c r="A1596" t="s">
        <v>2365</v>
      </c>
      <c r="B1596" s="5">
        <v>46170</v>
      </c>
      <c r="C1596" t="s">
        <v>172</v>
      </c>
      <c r="D1596">
        <v>4</v>
      </c>
      <c r="E1596" s="3">
        <v>80.63</v>
      </c>
      <c r="F1596" s="4">
        <v>0</v>
      </c>
      <c r="G1596" s="3">
        <v>0</v>
      </c>
      <c r="H1596" t="s">
        <v>216</v>
      </c>
      <c r="I1596" t="s">
        <v>12</v>
      </c>
      <c r="J1596" t="s">
        <v>217</v>
      </c>
      <c r="K1596" t="s">
        <v>209</v>
      </c>
      <c r="L1596" t="s">
        <v>717</v>
      </c>
    </row>
    <row r="1597" spans="1:12">
      <c r="A1597" t="s">
        <v>2366</v>
      </c>
      <c r="B1597" s="5">
        <v>46170</v>
      </c>
      <c r="C1597" t="s">
        <v>180</v>
      </c>
      <c r="D1597">
        <v>3</v>
      </c>
      <c r="E1597" s="3">
        <v>60.42</v>
      </c>
      <c r="F1597" s="4">
        <v>0.1</v>
      </c>
      <c r="G1597" s="3">
        <v>6.99</v>
      </c>
      <c r="H1597" t="s">
        <v>216</v>
      </c>
      <c r="I1597" t="s">
        <v>37</v>
      </c>
      <c r="J1597" t="s">
        <v>208</v>
      </c>
      <c r="K1597" t="s">
        <v>281</v>
      </c>
      <c r="L1597" t="s">
        <v>811</v>
      </c>
    </row>
    <row r="1598" spans="1:12">
      <c r="A1598" t="s">
        <v>2367</v>
      </c>
      <c r="B1598" s="5">
        <v>46170</v>
      </c>
      <c r="C1598" t="s">
        <v>174</v>
      </c>
      <c r="D1598">
        <v>5</v>
      </c>
      <c r="E1598" s="3">
        <v>72.45</v>
      </c>
      <c r="F1598" s="4">
        <v>0.05</v>
      </c>
      <c r="G1598" s="3">
        <v>0</v>
      </c>
      <c r="H1598" t="s">
        <v>212</v>
      </c>
      <c r="I1598" t="s">
        <v>18</v>
      </c>
      <c r="J1598" t="s">
        <v>208</v>
      </c>
      <c r="K1598" t="s">
        <v>209</v>
      </c>
      <c r="L1598" t="s">
        <v>477</v>
      </c>
    </row>
    <row r="1599" spans="1:12">
      <c r="A1599" t="s">
        <v>2368</v>
      </c>
      <c r="B1599" s="5">
        <v>46170</v>
      </c>
      <c r="C1599" t="s">
        <v>162</v>
      </c>
      <c r="D1599">
        <v>1</v>
      </c>
      <c r="E1599" s="3">
        <v>12.2</v>
      </c>
      <c r="F1599" s="4">
        <v>0</v>
      </c>
      <c r="G1599" s="3">
        <v>4.99</v>
      </c>
      <c r="H1599" t="s">
        <v>212</v>
      </c>
      <c r="I1599" t="s">
        <v>37</v>
      </c>
      <c r="J1599" t="s">
        <v>217</v>
      </c>
      <c r="K1599" t="s">
        <v>209</v>
      </c>
      <c r="L1599" t="s">
        <v>811</v>
      </c>
    </row>
    <row r="1600" spans="1:12">
      <c r="A1600" t="s">
        <v>2369</v>
      </c>
      <c r="B1600" s="5">
        <v>46170</v>
      </c>
      <c r="C1600" t="s">
        <v>138</v>
      </c>
      <c r="D1600">
        <v>2</v>
      </c>
      <c r="E1600" s="3">
        <v>56</v>
      </c>
      <c r="F1600" s="4">
        <v>0.1</v>
      </c>
      <c r="G1600" s="3">
        <v>4.99</v>
      </c>
      <c r="H1600" t="s">
        <v>212</v>
      </c>
      <c r="I1600" t="s">
        <v>12</v>
      </c>
      <c r="J1600" t="s">
        <v>208</v>
      </c>
      <c r="K1600" t="s">
        <v>209</v>
      </c>
      <c r="L1600" t="s">
        <v>1297</v>
      </c>
    </row>
    <row r="1601" spans="1:12">
      <c r="A1601" t="s">
        <v>2370</v>
      </c>
      <c r="B1601" s="5">
        <v>46171</v>
      </c>
      <c r="C1601" t="s">
        <v>98</v>
      </c>
      <c r="D1601">
        <v>2</v>
      </c>
      <c r="E1601" s="3">
        <v>17.66</v>
      </c>
      <c r="F1601" s="4">
        <v>0</v>
      </c>
      <c r="G1601" s="3">
        <v>0</v>
      </c>
      <c r="H1601" t="s">
        <v>207</v>
      </c>
      <c r="I1601" t="s">
        <v>54</v>
      </c>
      <c r="J1601" t="s">
        <v>217</v>
      </c>
      <c r="K1601" t="s">
        <v>209</v>
      </c>
      <c r="L1601" t="s">
        <v>1421</v>
      </c>
    </row>
    <row r="1602" spans="1:12">
      <c r="A1602" t="s">
        <v>2371</v>
      </c>
      <c r="B1602" s="5">
        <v>46171</v>
      </c>
      <c r="C1602" t="s">
        <v>132</v>
      </c>
      <c r="D1602">
        <v>1</v>
      </c>
      <c r="E1602" s="3">
        <v>72.08</v>
      </c>
      <c r="F1602" s="4">
        <v>0</v>
      </c>
      <c r="G1602" s="3">
        <v>6.99</v>
      </c>
      <c r="H1602" t="s">
        <v>216</v>
      </c>
      <c r="I1602" t="s">
        <v>18</v>
      </c>
      <c r="J1602" t="s">
        <v>217</v>
      </c>
      <c r="K1602" t="s">
        <v>209</v>
      </c>
      <c r="L1602" t="s">
        <v>902</v>
      </c>
    </row>
    <row r="1603" spans="1:12">
      <c r="A1603" t="s">
        <v>2372</v>
      </c>
      <c r="B1603" s="5">
        <v>46171</v>
      </c>
      <c r="C1603" t="s">
        <v>77</v>
      </c>
      <c r="D1603">
        <v>2</v>
      </c>
      <c r="E1603" s="3">
        <v>47.77</v>
      </c>
      <c r="F1603" s="4">
        <v>0</v>
      </c>
      <c r="G1603" s="3">
        <v>9.99</v>
      </c>
      <c r="H1603" t="s">
        <v>212</v>
      </c>
      <c r="I1603" t="s">
        <v>12</v>
      </c>
      <c r="J1603" t="s">
        <v>217</v>
      </c>
      <c r="K1603" t="s">
        <v>209</v>
      </c>
      <c r="L1603" t="s">
        <v>1497</v>
      </c>
    </row>
    <row r="1604" spans="1:12">
      <c r="A1604" t="s">
        <v>2373</v>
      </c>
      <c r="B1604" s="5">
        <v>46171</v>
      </c>
      <c r="C1604" t="s">
        <v>106</v>
      </c>
      <c r="D1604">
        <v>6</v>
      </c>
      <c r="E1604" s="3">
        <v>85.27</v>
      </c>
      <c r="F1604" s="4">
        <v>0.1</v>
      </c>
      <c r="G1604" s="3">
        <v>6.99</v>
      </c>
      <c r="H1604" t="s">
        <v>216</v>
      </c>
      <c r="I1604" t="s">
        <v>54</v>
      </c>
      <c r="J1604" t="s">
        <v>213</v>
      </c>
      <c r="K1604" t="s">
        <v>304</v>
      </c>
      <c r="L1604" t="s">
        <v>2172</v>
      </c>
    </row>
    <row r="1605" spans="1:12">
      <c r="A1605" t="s">
        <v>2374</v>
      </c>
      <c r="B1605" s="5">
        <v>46171</v>
      </c>
      <c r="C1605" t="s">
        <v>144</v>
      </c>
      <c r="D1605">
        <v>1</v>
      </c>
      <c r="E1605" s="3">
        <v>12.74</v>
      </c>
      <c r="F1605" s="4">
        <v>0</v>
      </c>
      <c r="G1605" s="3">
        <v>4.99</v>
      </c>
      <c r="H1605" t="s">
        <v>216</v>
      </c>
      <c r="I1605" t="s">
        <v>54</v>
      </c>
      <c r="J1605" t="s">
        <v>208</v>
      </c>
      <c r="K1605" t="s">
        <v>209</v>
      </c>
      <c r="L1605" t="s">
        <v>2375</v>
      </c>
    </row>
    <row r="1606" spans="1:12">
      <c r="A1606" t="s">
        <v>2376</v>
      </c>
      <c r="B1606" s="5">
        <v>46171</v>
      </c>
      <c r="C1606" t="s">
        <v>150</v>
      </c>
      <c r="D1606">
        <v>1</v>
      </c>
      <c r="E1606" s="3">
        <v>50.17</v>
      </c>
      <c r="F1606" s="4">
        <v>0</v>
      </c>
      <c r="G1606" s="3">
        <v>9.99</v>
      </c>
      <c r="H1606" t="s">
        <v>212</v>
      </c>
      <c r="I1606" t="s">
        <v>18</v>
      </c>
      <c r="J1606" t="s">
        <v>213</v>
      </c>
      <c r="K1606" t="s">
        <v>209</v>
      </c>
      <c r="L1606" t="s">
        <v>727</v>
      </c>
    </row>
    <row r="1607" spans="1:12">
      <c r="A1607" t="s">
        <v>2377</v>
      </c>
      <c r="B1607" s="5">
        <v>46171</v>
      </c>
      <c r="C1607" t="s">
        <v>87</v>
      </c>
      <c r="D1607">
        <v>8</v>
      </c>
      <c r="E1607" s="3">
        <v>49.34</v>
      </c>
      <c r="F1607" s="4">
        <v>0</v>
      </c>
      <c r="G1607" s="3">
        <v>4.99</v>
      </c>
      <c r="H1607" t="s">
        <v>207</v>
      </c>
      <c r="I1607" t="s">
        <v>12</v>
      </c>
      <c r="J1607" t="s">
        <v>208</v>
      </c>
      <c r="K1607" t="s">
        <v>209</v>
      </c>
      <c r="L1607" t="s">
        <v>559</v>
      </c>
    </row>
    <row r="1608" spans="1:12">
      <c r="A1608" t="s">
        <v>2378</v>
      </c>
      <c r="B1608" s="5">
        <v>46171</v>
      </c>
      <c r="C1608" t="s">
        <v>69</v>
      </c>
      <c r="D1608">
        <v>2</v>
      </c>
      <c r="E1608" s="3">
        <v>73.180000000000007</v>
      </c>
      <c r="F1608" s="4">
        <v>0</v>
      </c>
      <c r="G1608" s="3">
        <v>0</v>
      </c>
      <c r="H1608" t="s">
        <v>212</v>
      </c>
      <c r="I1608" t="s">
        <v>12</v>
      </c>
      <c r="J1608" t="s">
        <v>213</v>
      </c>
      <c r="K1608" t="s">
        <v>209</v>
      </c>
      <c r="L1608" t="s">
        <v>993</v>
      </c>
    </row>
    <row r="1609" spans="1:12">
      <c r="A1609" t="s">
        <v>2379</v>
      </c>
      <c r="B1609" s="5">
        <v>46172</v>
      </c>
      <c r="C1609" t="s">
        <v>136</v>
      </c>
      <c r="D1609">
        <v>1</v>
      </c>
      <c r="E1609" s="3">
        <v>26.35</v>
      </c>
      <c r="F1609" s="4">
        <v>0.1</v>
      </c>
      <c r="G1609" s="3">
        <v>0</v>
      </c>
      <c r="H1609" t="s">
        <v>216</v>
      </c>
      <c r="I1609" t="s">
        <v>37</v>
      </c>
      <c r="J1609" t="s">
        <v>208</v>
      </c>
      <c r="K1609" t="s">
        <v>209</v>
      </c>
      <c r="L1609" t="s">
        <v>1802</v>
      </c>
    </row>
    <row r="1610" spans="1:12">
      <c r="A1610" t="s">
        <v>2380</v>
      </c>
      <c r="B1610" s="5">
        <v>46172</v>
      </c>
      <c r="C1610" t="s">
        <v>98</v>
      </c>
      <c r="D1610">
        <v>1</v>
      </c>
      <c r="E1610" s="3">
        <v>17.66</v>
      </c>
      <c r="F1610" s="4">
        <v>0.05</v>
      </c>
      <c r="G1610" s="3">
        <v>0</v>
      </c>
      <c r="H1610" t="s">
        <v>207</v>
      </c>
      <c r="I1610" t="s">
        <v>54</v>
      </c>
      <c r="J1610" t="s">
        <v>208</v>
      </c>
      <c r="K1610" t="s">
        <v>209</v>
      </c>
      <c r="L1610" t="s">
        <v>1019</v>
      </c>
    </row>
    <row r="1611" spans="1:12">
      <c r="A1611" t="s">
        <v>2381</v>
      </c>
      <c r="B1611" s="5">
        <v>46172</v>
      </c>
      <c r="C1611" t="s">
        <v>102</v>
      </c>
      <c r="D1611">
        <v>1</v>
      </c>
      <c r="E1611" s="3">
        <v>18.5</v>
      </c>
      <c r="F1611" s="4">
        <v>0</v>
      </c>
      <c r="G1611" s="3">
        <v>9.99</v>
      </c>
      <c r="H1611" t="s">
        <v>212</v>
      </c>
      <c r="I1611" t="s">
        <v>224</v>
      </c>
      <c r="J1611" t="s">
        <v>217</v>
      </c>
      <c r="K1611" t="s">
        <v>209</v>
      </c>
      <c r="L1611" t="s">
        <v>1875</v>
      </c>
    </row>
    <row r="1612" spans="1:12">
      <c r="A1612" t="s">
        <v>2382</v>
      </c>
      <c r="B1612" s="5">
        <v>46172</v>
      </c>
      <c r="C1612" t="s">
        <v>182</v>
      </c>
      <c r="D1612">
        <v>2</v>
      </c>
      <c r="E1612" s="3">
        <v>11.57</v>
      </c>
      <c r="F1612" s="4">
        <v>0</v>
      </c>
      <c r="G1612" s="3">
        <v>0</v>
      </c>
      <c r="H1612" t="s">
        <v>216</v>
      </c>
      <c r="I1612" t="s">
        <v>37</v>
      </c>
      <c r="J1612" t="s">
        <v>213</v>
      </c>
      <c r="K1612" t="s">
        <v>209</v>
      </c>
      <c r="L1612" t="s">
        <v>811</v>
      </c>
    </row>
    <row r="1613" spans="1:12">
      <c r="A1613" t="s">
        <v>2383</v>
      </c>
      <c r="B1613" s="5">
        <v>46172</v>
      </c>
      <c r="C1613" t="s">
        <v>106</v>
      </c>
      <c r="D1613">
        <v>1</v>
      </c>
      <c r="E1613" s="3">
        <v>85.27</v>
      </c>
      <c r="F1613" s="4">
        <v>0</v>
      </c>
      <c r="G1613" s="3">
        <v>0</v>
      </c>
      <c r="H1613" t="s">
        <v>212</v>
      </c>
      <c r="I1613" t="s">
        <v>12</v>
      </c>
      <c r="J1613" t="s">
        <v>217</v>
      </c>
      <c r="K1613" t="s">
        <v>304</v>
      </c>
      <c r="L1613" t="s">
        <v>1621</v>
      </c>
    </row>
    <row r="1614" spans="1:12">
      <c r="A1614" t="s">
        <v>2384</v>
      </c>
      <c r="B1614" s="5">
        <v>46172</v>
      </c>
      <c r="C1614" t="s">
        <v>110</v>
      </c>
      <c r="D1614">
        <v>1</v>
      </c>
      <c r="E1614" s="3">
        <v>32.130000000000003</v>
      </c>
      <c r="F1614" s="4">
        <v>0.05</v>
      </c>
      <c r="G1614" s="3">
        <v>6.99</v>
      </c>
      <c r="H1614" t="s">
        <v>216</v>
      </c>
      <c r="I1614" t="s">
        <v>224</v>
      </c>
      <c r="J1614" t="s">
        <v>208</v>
      </c>
      <c r="K1614" t="s">
        <v>304</v>
      </c>
      <c r="L1614" t="s">
        <v>2385</v>
      </c>
    </row>
    <row r="1615" spans="1:12">
      <c r="A1615" t="s">
        <v>2386</v>
      </c>
      <c r="B1615" s="5">
        <v>46172</v>
      </c>
      <c r="C1615" t="s">
        <v>132</v>
      </c>
      <c r="D1615">
        <v>2</v>
      </c>
      <c r="E1615" s="3">
        <v>72.08</v>
      </c>
      <c r="F1615" s="4">
        <v>0</v>
      </c>
      <c r="G1615" s="3">
        <v>0</v>
      </c>
      <c r="H1615" t="s">
        <v>207</v>
      </c>
      <c r="I1615" t="s">
        <v>37</v>
      </c>
      <c r="J1615" t="s">
        <v>217</v>
      </c>
      <c r="K1615" t="s">
        <v>209</v>
      </c>
      <c r="L1615" t="s">
        <v>686</v>
      </c>
    </row>
    <row r="1616" spans="1:12">
      <c r="A1616" t="s">
        <v>2387</v>
      </c>
      <c r="B1616" s="5">
        <v>46172</v>
      </c>
      <c r="C1616" t="s">
        <v>154</v>
      </c>
      <c r="D1616">
        <v>4</v>
      </c>
      <c r="E1616" s="3">
        <v>63.29</v>
      </c>
      <c r="F1616" s="4">
        <v>0</v>
      </c>
      <c r="G1616" s="3">
        <v>0</v>
      </c>
      <c r="H1616" t="s">
        <v>212</v>
      </c>
      <c r="I1616" t="s">
        <v>224</v>
      </c>
      <c r="J1616" t="s">
        <v>208</v>
      </c>
      <c r="K1616" t="s">
        <v>209</v>
      </c>
      <c r="L1616" t="s">
        <v>1547</v>
      </c>
    </row>
    <row r="1617" spans="1:12">
      <c r="A1617" t="s">
        <v>2388</v>
      </c>
      <c r="B1617" s="5">
        <v>46172</v>
      </c>
      <c r="C1617" t="s">
        <v>73</v>
      </c>
      <c r="D1617">
        <v>1</v>
      </c>
      <c r="E1617" s="3">
        <v>23.84</v>
      </c>
      <c r="F1617" s="4">
        <v>0</v>
      </c>
      <c r="G1617" s="3">
        <v>6.99</v>
      </c>
      <c r="H1617" t="s">
        <v>212</v>
      </c>
      <c r="I1617" t="s">
        <v>18</v>
      </c>
      <c r="J1617" t="s">
        <v>217</v>
      </c>
      <c r="K1617" t="s">
        <v>209</v>
      </c>
      <c r="L1617" t="s">
        <v>1041</v>
      </c>
    </row>
    <row r="1618" spans="1:12">
      <c r="A1618" t="s">
        <v>2389</v>
      </c>
      <c r="B1618" s="5">
        <v>46172</v>
      </c>
      <c r="C1618" t="s">
        <v>130</v>
      </c>
      <c r="D1618">
        <v>2</v>
      </c>
      <c r="E1618" s="3">
        <v>10.18</v>
      </c>
      <c r="F1618" s="4">
        <v>0.05</v>
      </c>
      <c r="G1618" s="3">
        <v>9.99</v>
      </c>
      <c r="H1618" t="s">
        <v>216</v>
      </c>
      <c r="I1618" t="s">
        <v>54</v>
      </c>
      <c r="J1618" t="s">
        <v>208</v>
      </c>
      <c r="K1618" t="s">
        <v>209</v>
      </c>
      <c r="L1618" t="s">
        <v>461</v>
      </c>
    </row>
    <row r="1619" spans="1:12">
      <c r="A1619" t="s">
        <v>2390</v>
      </c>
      <c r="B1619" s="5">
        <v>46173</v>
      </c>
      <c r="C1619" t="s">
        <v>178</v>
      </c>
      <c r="D1619">
        <v>5</v>
      </c>
      <c r="E1619" s="3">
        <v>77.760000000000005</v>
      </c>
      <c r="F1619" s="4">
        <v>0.05</v>
      </c>
      <c r="G1619" s="3">
        <v>0</v>
      </c>
      <c r="H1619" t="s">
        <v>207</v>
      </c>
      <c r="I1619" t="s">
        <v>54</v>
      </c>
      <c r="J1619" t="s">
        <v>217</v>
      </c>
      <c r="K1619" t="s">
        <v>209</v>
      </c>
      <c r="L1619" t="s">
        <v>830</v>
      </c>
    </row>
    <row r="1620" spans="1:12">
      <c r="A1620" t="s">
        <v>2391</v>
      </c>
      <c r="B1620" s="5">
        <v>46173</v>
      </c>
      <c r="C1620" t="s">
        <v>182</v>
      </c>
      <c r="D1620">
        <v>1</v>
      </c>
      <c r="E1620" s="3">
        <v>11.57</v>
      </c>
      <c r="F1620" s="4">
        <v>0</v>
      </c>
      <c r="G1620" s="3">
        <v>4.99</v>
      </c>
      <c r="H1620" t="s">
        <v>207</v>
      </c>
      <c r="I1620" t="s">
        <v>37</v>
      </c>
      <c r="J1620" t="s">
        <v>217</v>
      </c>
      <c r="K1620" t="s">
        <v>209</v>
      </c>
      <c r="L1620" t="s">
        <v>1426</v>
      </c>
    </row>
    <row r="1621" spans="1:12">
      <c r="A1621" t="s">
        <v>2392</v>
      </c>
      <c r="B1621" s="5">
        <v>46173</v>
      </c>
      <c r="C1621" t="s">
        <v>104</v>
      </c>
      <c r="D1621">
        <v>1</v>
      </c>
      <c r="E1621" s="3">
        <v>29.49</v>
      </c>
      <c r="F1621" s="4">
        <v>0.05</v>
      </c>
      <c r="G1621" s="3">
        <v>0</v>
      </c>
      <c r="H1621" t="s">
        <v>216</v>
      </c>
      <c r="I1621" t="s">
        <v>18</v>
      </c>
      <c r="J1621" t="s">
        <v>213</v>
      </c>
      <c r="K1621" t="s">
        <v>209</v>
      </c>
      <c r="L1621" t="s">
        <v>317</v>
      </c>
    </row>
    <row r="1622" spans="1:12">
      <c r="A1622" t="s">
        <v>2393</v>
      </c>
      <c r="B1622" s="5">
        <v>46173</v>
      </c>
      <c r="C1622" t="s">
        <v>150</v>
      </c>
      <c r="D1622">
        <v>1</v>
      </c>
      <c r="E1622" s="3">
        <v>50.17</v>
      </c>
      <c r="F1622" s="4">
        <v>0</v>
      </c>
      <c r="G1622" s="3">
        <v>6.99</v>
      </c>
      <c r="H1622" t="s">
        <v>212</v>
      </c>
      <c r="I1622" t="s">
        <v>12</v>
      </c>
      <c r="J1622" t="s">
        <v>217</v>
      </c>
      <c r="K1622" t="s">
        <v>209</v>
      </c>
      <c r="L1622" t="s">
        <v>900</v>
      </c>
    </row>
    <row r="1623" spans="1:12">
      <c r="A1623" t="s">
        <v>2394</v>
      </c>
      <c r="B1623" s="5">
        <v>46173</v>
      </c>
      <c r="C1623" t="s">
        <v>132</v>
      </c>
      <c r="D1623">
        <v>4</v>
      </c>
      <c r="E1623" s="3">
        <v>72.08</v>
      </c>
      <c r="F1623" s="4">
        <v>0</v>
      </c>
      <c r="G1623" s="3">
        <v>4.99</v>
      </c>
      <c r="H1623" t="s">
        <v>207</v>
      </c>
      <c r="I1623" t="s">
        <v>18</v>
      </c>
      <c r="J1623" t="s">
        <v>217</v>
      </c>
      <c r="K1623" t="s">
        <v>209</v>
      </c>
      <c r="L1623" t="s">
        <v>2057</v>
      </c>
    </row>
    <row r="1624" spans="1:12">
      <c r="A1624" t="s">
        <v>2395</v>
      </c>
      <c r="B1624" s="5">
        <v>46173</v>
      </c>
      <c r="C1624" t="s">
        <v>148</v>
      </c>
      <c r="D1624">
        <v>1</v>
      </c>
      <c r="E1624" s="3">
        <v>76.3</v>
      </c>
      <c r="F1624" s="4">
        <v>0.15</v>
      </c>
      <c r="G1624" s="3">
        <v>0</v>
      </c>
      <c r="H1624" t="s">
        <v>212</v>
      </c>
      <c r="I1624" t="s">
        <v>54</v>
      </c>
      <c r="J1624" t="s">
        <v>213</v>
      </c>
      <c r="K1624" t="s">
        <v>209</v>
      </c>
      <c r="L1624" t="s">
        <v>758</v>
      </c>
    </row>
    <row r="1625" spans="1:12">
      <c r="A1625" t="s">
        <v>2396</v>
      </c>
      <c r="B1625" s="5">
        <v>46173</v>
      </c>
      <c r="C1625" t="s">
        <v>114</v>
      </c>
      <c r="D1625">
        <v>2</v>
      </c>
      <c r="E1625" s="3">
        <v>87.66</v>
      </c>
      <c r="F1625" s="4">
        <v>0.05</v>
      </c>
      <c r="G1625" s="3">
        <v>0</v>
      </c>
      <c r="H1625" t="s">
        <v>207</v>
      </c>
      <c r="I1625" t="s">
        <v>54</v>
      </c>
      <c r="J1625" t="s">
        <v>208</v>
      </c>
      <c r="K1625" t="s">
        <v>209</v>
      </c>
      <c r="L1625" t="s">
        <v>549</v>
      </c>
    </row>
    <row r="1626" spans="1:12">
      <c r="A1626" t="s">
        <v>2397</v>
      </c>
      <c r="B1626" s="5">
        <v>46173</v>
      </c>
      <c r="C1626" t="s">
        <v>112</v>
      </c>
      <c r="D1626">
        <v>2</v>
      </c>
      <c r="E1626" s="3">
        <v>48.12</v>
      </c>
      <c r="F1626" s="4">
        <v>0</v>
      </c>
      <c r="G1626" s="3">
        <v>6.99</v>
      </c>
      <c r="H1626" t="s">
        <v>207</v>
      </c>
      <c r="I1626" t="s">
        <v>18</v>
      </c>
      <c r="J1626" t="s">
        <v>217</v>
      </c>
      <c r="K1626" t="s">
        <v>209</v>
      </c>
      <c r="L1626" t="s">
        <v>1522</v>
      </c>
    </row>
    <row r="1627" spans="1:12">
      <c r="A1627" t="s">
        <v>2398</v>
      </c>
      <c r="B1627" s="5">
        <v>46173</v>
      </c>
      <c r="C1627" t="s">
        <v>94</v>
      </c>
      <c r="D1627">
        <v>3</v>
      </c>
      <c r="E1627" s="3">
        <v>74.41</v>
      </c>
      <c r="F1627" s="4">
        <v>0.05</v>
      </c>
      <c r="G1627" s="3">
        <v>0</v>
      </c>
      <c r="H1627" t="s">
        <v>216</v>
      </c>
      <c r="I1627" t="s">
        <v>224</v>
      </c>
      <c r="J1627" t="s">
        <v>217</v>
      </c>
      <c r="K1627" t="s">
        <v>209</v>
      </c>
      <c r="L1627" t="s">
        <v>2098</v>
      </c>
    </row>
    <row r="1628" spans="1:12">
      <c r="A1628" t="s">
        <v>2399</v>
      </c>
      <c r="B1628" s="5">
        <v>46174</v>
      </c>
      <c r="C1628" t="s">
        <v>92</v>
      </c>
      <c r="D1628">
        <v>3</v>
      </c>
      <c r="E1628" s="3">
        <v>46.87</v>
      </c>
      <c r="F1628" s="4">
        <v>0</v>
      </c>
      <c r="G1628" s="3">
        <v>4.99</v>
      </c>
      <c r="H1628" t="s">
        <v>216</v>
      </c>
      <c r="I1628" t="s">
        <v>37</v>
      </c>
      <c r="J1628" t="s">
        <v>208</v>
      </c>
      <c r="K1628" t="s">
        <v>209</v>
      </c>
      <c r="L1628" t="s">
        <v>710</v>
      </c>
    </row>
    <row r="1629" spans="1:12">
      <c r="A1629" t="s">
        <v>2400</v>
      </c>
      <c r="B1629" s="5">
        <v>46174</v>
      </c>
      <c r="C1629" t="s">
        <v>124</v>
      </c>
      <c r="D1629">
        <v>2</v>
      </c>
      <c r="E1629" s="3">
        <v>79.47</v>
      </c>
      <c r="F1629" s="4">
        <v>0.2</v>
      </c>
      <c r="G1629" s="3">
        <v>0</v>
      </c>
      <c r="H1629" t="s">
        <v>216</v>
      </c>
      <c r="I1629" t="s">
        <v>224</v>
      </c>
      <c r="J1629" t="s">
        <v>217</v>
      </c>
      <c r="K1629" t="s">
        <v>209</v>
      </c>
      <c r="L1629" t="s">
        <v>1554</v>
      </c>
    </row>
    <row r="1630" spans="1:12">
      <c r="A1630" t="s">
        <v>2401</v>
      </c>
      <c r="B1630" s="5">
        <v>46174</v>
      </c>
      <c r="C1630" t="s">
        <v>180</v>
      </c>
      <c r="D1630">
        <v>1</v>
      </c>
      <c r="E1630" s="3">
        <v>60.42</v>
      </c>
      <c r="F1630" s="4">
        <v>0</v>
      </c>
      <c r="G1630" s="3">
        <v>9.99</v>
      </c>
      <c r="H1630" t="s">
        <v>212</v>
      </c>
      <c r="I1630" t="s">
        <v>224</v>
      </c>
      <c r="J1630" t="s">
        <v>208</v>
      </c>
      <c r="K1630" t="s">
        <v>209</v>
      </c>
      <c r="L1630" t="s">
        <v>736</v>
      </c>
    </row>
    <row r="1631" spans="1:12">
      <c r="A1631" t="s">
        <v>2402</v>
      </c>
      <c r="B1631" s="5">
        <v>46174</v>
      </c>
      <c r="C1631" t="s">
        <v>96</v>
      </c>
      <c r="D1631">
        <v>2</v>
      </c>
      <c r="E1631" s="3">
        <v>26.72</v>
      </c>
      <c r="F1631" s="4">
        <v>0.05</v>
      </c>
      <c r="G1631" s="3">
        <v>0</v>
      </c>
      <c r="H1631" t="s">
        <v>207</v>
      </c>
      <c r="I1631" t="s">
        <v>224</v>
      </c>
      <c r="J1631" t="s">
        <v>208</v>
      </c>
      <c r="K1631" t="s">
        <v>209</v>
      </c>
      <c r="L1631" t="s">
        <v>453</v>
      </c>
    </row>
    <row r="1632" spans="1:12">
      <c r="A1632" t="s">
        <v>2403</v>
      </c>
      <c r="B1632" s="5">
        <v>46174</v>
      </c>
      <c r="C1632" t="s">
        <v>170</v>
      </c>
      <c r="D1632">
        <v>5</v>
      </c>
      <c r="E1632" s="3">
        <v>33.19</v>
      </c>
      <c r="F1632" s="4">
        <v>0</v>
      </c>
      <c r="G1632" s="3">
        <v>9.99</v>
      </c>
      <c r="H1632" t="s">
        <v>212</v>
      </c>
      <c r="I1632" t="s">
        <v>18</v>
      </c>
      <c r="J1632" t="s">
        <v>208</v>
      </c>
      <c r="K1632" t="s">
        <v>209</v>
      </c>
      <c r="L1632" t="s">
        <v>1211</v>
      </c>
    </row>
    <row r="1633" spans="1:12">
      <c r="A1633" t="s">
        <v>2404</v>
      </c>
      <c r="B1633" s="5">
        <v>46174</v>
      </c>
      <c r="C1633" t="s">
        <v>160</v>
      </c>
      <c r="D1633">
        <v>3</v>
      </c>
      <c r="E1633" s="3">
        <v>36.47</v>
      </c>
      <c r="F1633" s="4">
        <v>0.1</v>
      </c>
      <c r="G1633" s="3">
        <v>4.99</v>
      </c>
      <c r="H1633" t="s">
        <v>207</v>
      </c>
      <c r="I1633" t="s">
        <v>18</v>
      </c>
      <c r="J1633" t="s">
        <v>217</v>
      </c>
      <c r="K1633" t="s">
        <v>209</v>
      </c>
      <c r="L1633" t="s">
        <v>754</v>
      </c>
    </row>
    <row r="1634" spans="1:12">
      <c r="A1634" t="s">
        <v>2405</v>
      </c>
      <c r="B1634" s="5">
        <v>46174</v>
      </c>
      <c r="C1634" t="s">
        <v>69</v>
      </c>
      <c r="D1634">
        <v>3</v>
      </c>
      <c r="E1634" s="3">
        <v>73.180000000000007</v>
      </c>
      <c r="F1634" s="4">
        <v>0</v>
      </c>
      <c r="G1634" s="3">
        <v>0</v>
      </c>
      <c r="H1634" t="s">
        <v>212</v>
      </c>
      <c r="I1634" t="s">
        <v>12</v>
      </c>
      <c r="J1634" t="s">
        <v>217</v>
      </c>
      <c r="K1634" t="s">
        <v>209</v>
      </c>
      <c r="L1634" t="s">
        <v>1244</v>
      </c>
    </row>
    <row r="1635" spans="1:12">
      <c r="A1635" t="s">
        <v>2406</v>
      </c>
      <c r="B1635" s="5">
        <v>46174</v>
      </c>
      <c r="C1635" t="s">
        <v>168</v>
      </c>
      <c r="D1635">
        <v>1</v>
      </c>
      <c r="E1635" s="3">
        <v>50.46</v>
      </c>
      <c r="F1635" s="4">
        <v>0.05</v>
      </c>
      <c r="G1635" s="3">
        <v>9.99</v>
      </c>
      <c r="H1635" t="s">
        <v>212</v>
      </c>
      <c r="I1635" t="s">
        <v>37</v>
      </c>
      <c r="J1635" t="s">
        <v>208</v>
      </c>
      <c r="K1635" t="s">
        <v>209</v>
      </c>
      <c r="L1635" t="s">
        <v>360</v>
      </c>
    </row>
    <row r="1636" spans="1:12">
      <c r="A1636" t="s">
        <v>2407</v>
      </c>
      <c r="B1636" s="5">
        <v>46174</v>
      </c>
      <c r="C1636" t="s">
        <v>98</v>
      </c>
      <c r="D1636">
        <v>1</v>
      </c>
      <c r="E1636" s="3">
        <v>17.66</v>
      </c>
      <c r="F1636" s="4">
        <v>0.1</v>
      </c>
      <c r="G1636" s="3">
        <v>9.99</v>
      </c>
      <c r="H1636" t="s">
        <v>212</v>
      </c>
      <c r="I1636" t="s">
        <v>37</v>
      </c>
      <c r="J1636" t="s">
        <v>208</v>
      </c>
      <c r="K1636" t="s">
        <v>304</v>
      </c>
      <c r="L1636" t="s">
        <v>445</v>
      </c>
    </row>
    <row r="1637" spans="1:12">
      <c r="A1637" t="s">
        <v>2408</v>
      </c>
      <c r="B1637" s="5">
        <v>46174</v>
      </c>
      <c r="C1637" t="s">
        <v>69</v>
      </c>
      <c r="D1637">
        <v>1</v>
      </c>
      <c r="E1637" s="3">
        <v>73.180000000000007</v>
      </c>
      <c r="F1637" s="4">
        <v>0.1</v>
      </c>
      <c r="G1637" s="3">
        <v>4.99</v>
      </c>
      <c r="H1637" t="s">
        <v>216</v>
      </c>
      <c r="I1637" t="s">
        <v>37</v>
      </c>
      <c r="J1637" t="s">
        <v>208</v>
      </c>
      <c r="K1637" t="s">
        <v>209</v>
      </c>
      <c r="L1637" t="s">
        <v>2095</v>
      </c>
    </row>
    <row r="1638" spans="1:12">
      <c r="A1638" t="s">
        <v>2409</v>
      </c>
      <c r="B1638" s="5">
        <v>46174</v>
      </c>
      <c r="C1638" t="s">
        <v>89</v>
      </c>
      <c r="D1638">
        <v>3</v>
      </c>
      <c r="E1638" s="3">
        <v>81.14</v>
      </c>
      <c r="F1638" s="4">
        <v>0</v>
      </c>
      <c r="G1638" s="3">
        <v>0</v>
      </c>
      <c r="H1638" t="s">
        <v>216</v>
      </c>
      <c r="I1638" t="s">
        <v>37</v>
      </c>
      <c r="J1638" t="s">
        <v>217</v>
      </c>
      <c r="K1638" t="s">
        <v>209</v>
      </c>
      <c r="L1638" t="s">
        <v>424</v>
      </c>
    </row>
    <row r="1639" spans="1:12">
      <c r="A1639" t="s">
        <v>2410</v>
      </c>
      <c r="B1639" s="5">
        <v>46174</v>
      </c>
      <c r="C1639" t="s">
        <v>87</v>
      </c>
      <c r="D1639">
        <v>2</v>
      </c>
      <c r="E1639" s="3">
        <v>49.34</v>
      </c>
      <c r="F1639" s="4">
        <v>0</v>
      </c>
      <c r="G1639" s="3">
        <v>0</v>
      </c>
      <c r="H1639" t="s">
        <v>212</v>
      </c>
      <c r="I1639" t="s">
        <v>37</v>
      </c>
      <c r="J1639" t="s">
        <v>208</v>
      </c>
      <c r="K1639" t="s">
        <v>209</v>
      </c>
      <c r="L1639" t="s">
        <v>838</v>
      </c>
    </row>
    <row r="1640" spans="1:12">
      <c r="A1640" t="s">
        <v>2411</v>
      </c>
      <c r="B1640" s="5">
        <v>46174</v>
      </c>
      <c r="C1640" t="s">
        <v>152</v>
      </c>
      <c r="D1640">
        <v>3</v>
      </c>
      <c r="E1640" s="3">
        <v>39.21</v>
      </c>
      <c r="F1640" s="4">
        <v>0.15</v>
      </c>
      <c r="G1640" s="3">
        <v>4.99</v>
      </c>
      <c r="H1640" t="s">
        <v>212</v>
      </c>
      <c r="I1640" t="s">
        <v>224</v>
      </c>
      <c r="J1640" t="s">
        <v>217</v>
      </c>
      <c r="K1640" t="s">
        <v>209</v>
      </c>
      <c r="L1640" t="s">
        <v>832</v>
      </c>
    </row>
    <row r="1641" spans="1:12">
      <c r="A1641" t="s">
        <v>2412</v>
      </c>
      <c r="B1641" s="5">
        <v>46174</v>
      </c>
      <c r="C1641" t="s">
        <v>87</v>
      </c>
      <c r="D1641">
        <v>1</v>
      </c>
      <c r="E1641" s="3">
        <v>49.34</v>
      </c>
      <c r="F1641" s="4">
        <v>0</v>
      </c>
      <c r="G1641" s="3">
        <v>9.99</v>
      </c>
      <c r="H1641" t="s">
        <v>212</v>
      </c>
      <c r="I1641" t="s">
        <v>224</v>
      </c>
      <c r="J1641" t="s">
        <v>213</v>
      </c>
      <c r="K1641" t="s">
        <v>209</v>
      </c>
      <c r="L1641" t="s">
        <v>479</v>
      </c>
    </row>
    <row r="1642" spans="1:12">
      <c r="A1642" t="s">
        <v>2413</v>
      </c>
      <c r="B1642" s="5">
        <v>46175</v>
      </c>
      <c r="C1642" t="s">
        <v>180</v>
      </c>
      <c r="D1642">
        <v>3</v>
      </c>
      <c r="E1642" s="3">
        <v>60.42</v>
      </c>
      <c r="F1642" s="4">
        <v>0</v>
      </c>
      <c r="G1642" s="3">
        <v>4.99</v>
      </c>
      <c r="H1642" t="s">
        <v>212</v>
      </c>
      <c r="I1642" t="s">
        <v>54</v>
      </c>
      <c r="J1642" t="s">
        <v>213</v>
      </c>
      <c r="K1642" t="s">
        <v>209</v>
      </c>
      <c r="L1642" t="s">
        <v>1132</v>
      </c>
    </row>
    <row r="1643" spans="1:12">
      <c r="A1643" t="s">
        <v>2414</v>
      </c>
      <c r="B1643" s="5">
        <v>46175</v>
      </c>
      <c r="C1643" t="s">
        <v>130</v>
      </c>
      <c r="D1643">
        <v>1</v>
      </c>
      <c r="E1643" s="3">
        <v>10.18</v>
      </c>
      <c r="F1643" s="4">
        <v>0.05</v>
      </c>
      <c r="G1643" s="3">
        <v>4.99</v>
      </c>
      <c r="H1643" t="s">
        <v>207</v>
      </c>
      <c r="I1643" t="s">
        <v>37</v>
      </c>
      <c r="J1643" t="s">
        <v>217</v>
      </c>
      <c r="K1643" t="s">
        <v>209</v>
      </c>
      <c r="L1643" t="s">
        <v>736</v>
      </c>
    </row>
    <row r="1644" spans="1:12">
      <c r="A1644" t="s">
        <v>2415</v>
      </c>
      <c r="B1644" s="5">
        <v>46175</v>
      </c>
      <c r="C1644" t="s">
        <v>120</v>
      </c>
      <c r="D1644">
        <v>4</v>
      </c>
      <c r="E1644" s="3">
        <v>33.65</v>
      </c>
      <c r="F1644" s="4">
        <v>0</v>
      </c>
      <c r="G1644" s="3">
        <v>9.99</v>
      </c>
      <c r="H1644" t="s">
        <v>207</v>
      </c>
      <c r="I1644" t="s">
        <v>12</v>
      </c>
      <c r="J1644" t="s">
        <v>208</v>
      </c>
      <c r="K1644" t="s">
        <v>209</v>
      </c>
      <c r="L1644" t="s">
        <v>2095</v>
      </c>
    </row>
    <row r="1645" spans="1:12">
      <c r="A1645" t="s">
        <v>2416</v>
      </c>
      <c r="B1645" s="5">
        <v>46175</v>
      </c>
      <c r="C1645" t="s">
        <v>144</v>
      </c>
      <c r="D1645">
        <v>1</v>
      </c>
      <c r="E1645" s="3">
        <v>12.74</v>
      </c>
      <c r="F1645" s="4">
        <v>0.1</v>
      </c>
      <c r="G1645" s="3">
        <v>0</v>
      </c>
      <c r="H1645" t="s">
        <v>212</v>
      </c>
      <c r="I1645" t="s">
        <v>37</v>
      </c>
      <c r="J1645" t="s">
        <v>217</v>
      </c>
      <c r="K1645" t="s">
        <v>209</v>
      </c>
      <c r="L1645" t="s">
        <v>1877</v>
      </c>
    </row>
    <row r="1646" spans="1:12">
      <c r="A1646" t="s">
        <v>2417</v>
      </c>
      <c r="B1646" s="5">
        <v>46175</v>
      </c>
      <c r="C1646" t="s">
        <v>124</v>
      </c>
      <c r="D1646">
        <v>1</v>
      </c>
      <c r="E1646" s="3">
        <v>79.47</v>
      </c>
      <c r="F1646" s="4">
        <v>0</v>
      </c>
      <c r="G1646" s="3">
        <v>0</v>
      </c>
      <c r="H1646" t="s">
        <v>207</v>
      </c>
      <c r="I1646" t="s">
        <v>12</v>
      </c>
      <c r="J1646" t="s">
        <v>217</v>
      </c>
      <c r="K1646" t="s">
        <v>209</v>
      </c>
      <c r="L1646" t="s">
        <v>1287</v>
      </c>
    </row>
    <row r="1647" spans="1:12">
      <c r="A1647" t="s">
        <v>2418</v>
      </c>
      <c r="B1647" s="5">
        <v>46175</v>
      </c>
      <c r="C1647" t="s">
        <v>140</v>
      </c>
      <c r="D1647">
        <v>8</v>
      </c>
      <c r="E1647" s="3">
        <v>25.18</v>
      </c>
      <c r="F1647" s="4">
        <v>0</v>
      </c>
      <c r="G1647" s="3">
        <v>6.99</v>
      </c>
      <c r="H1647" t="s">
        <v>207</v>
      </c>
      <c r="I1647" t="s">
        <v>12</v>
      </c>
      <c r="J1647" t="s">
        <v>213</v>
      </c>
      <c r="K1647" t="s">
        <v>209</v>
      </c>
      <c r="L1647" t="s">
        <v>989</v>
      </c>
    </row>
    <row r="1648" spans="1:12">
      <c r="A1648" t="s">
        <v>2419</v>
      </c>
      <c r="B1648" s="5">
        <v>46176</v>
      </c>
      <c r="C1648" t="s">
        <v>87</v>
      </c>
      <c r="D1648">
        <v>2</v>
      </c>
      <c r="E1648" s="3">
        <v>49.34</v>
      </c>
      <c r="F1648" s="4">
        <v>0.15</v>
      </c>
      <c r="G1648" s="3">
        <v>6.99</v>
      </c>
      <c r="H1648" t="s">
        <v>216</v>
      </c>
      <c r="I1648" t="s">
        <v>54</v>
      </c>
      <c r="J1648" t="s">
        <v>208</v>
      </c>
      <c r="K1648" t="s">
        <v>209</v>
      </c>
      <c r="L1648" t="s">
        <v>2355</v>
      </c>
    </row>
    <row r="1649" spans="1:12">
      <c r="A1649" t="s">
        <v>2420</v>
      </c>
      <c r="B1649" s="5">
        <v>46176</v>
      </c>
      <c r="C1649" t="s">
        <v>138</v>
      </c>
      <c r="D1649">
        <v>2</v>
      </c>
      <c r="E1649" s="3">
        <v>56</v>
      </c>
      <c r="F1649" s="4">
        <v>0.1</v>
      </c>
      <c r="G1649" s="3">
        <v>0</v>
      </c>
      <c r="H1649" t="s">
        <v>207</v>
      </c>
      <c r="I1649" t="s">
        <v>12</v>
      </c>
      <c r="J1649" t="s">
        <v>208</v>
      </c>
      <c r="K1649" t="s">
        <v>209</v>
      </c>
      <c r="L1649" t="s">
        <v>2421</v>
      </c>
    </row>
    <row r="1650" spans="1:12">
      <c r="A1650" t="s">
        <v>2422</v>
      </c>
      <c r="B1650" s="5">
        <v>46176</v>
      </c>
      <c r="C1650" t="s">
        <v>142</v>
      </c>
      <c r="D1650">
        <v>5</v>
      </c>
      <c r="E1650" s="3">
        <v>100.1</v>
      </c>
      <c r="F1650" s="4">
        <v>0</v>
      </c>
      <c r="G1650" s="3">
        <v>9.99</v>
      </c>
      <c r="H1650" t="s">
        <v>207</v>
      </c>
      <c r="I1650" t="s">
        <v>18</v>
      </c>
      <c r="J1650" t="s">
        <v>213</v>
      </c>
      <c r="K1650" t="s">
        <v>209</v>
      </c>
      <c r="L1650" t="s">
        <v>490</v>
      </c>
    </row>
    <row r="1651" spans="1:12">
      <c r="A1651" t="s">
        <v>2423</v>
      </c>
      <c r="B1651" s="5">
        <v>46176</v>
      </c>
      <c r="C1651" t="s">
        <v>110</v>
      </c>
      <c r="D1651">
        <v>3</v>
      </c>
      <c r="E1651" s="3">
        <v>32.130000000000003</v>
      </c>
      <c r="F1651" s="4">
        <v>0</v>
      </c>
      <c r="G1651" s="3">
        <v>0</v>
      </c>
      <c r="H1651" t="s">
        <v>216</v>
      </c>
      <c r="I1651" t="s">
        <v>18</v>
      </c>
      <c r="J1651" t="s">
        <v>217</v>
      </c>
      <c r="K1651" t="s">
        <v>209</v>
      </c>
      <c r="L1651" t="s">
        <v>651</v>
      </c>
    </row>
    <row r="1652" spans="1:12">
      <c r="A1652" t="s">
        <v>2424</v>
      </c>
      <c r="B1652" s="5">
        <v>46177</v>
      </c>
      <c r="C1652" t="s">
        <v>122</v>
      </c>
      <c r="D1652">
        <v>3</v>
      </c>
      <c r="E1652" s="3">
        <v>29.71</v>
      </c>
      <c r="F1652" s="4">
        <v>0</v>
      </c>
      <c r="G1652" s="3">
        <v>0</v>
      </c>
      <c r="H1652" t="s">
        <v>207</v>
      </c>
      <c r="I1652" t="s">
        <v>54</v>
      </c>
      <c r="J1652" t="s">
        <v>213</v>
      </c>
      <c r="K1652" t="s">
        <v>209</v>
      </c>
      <c r="L1652" t="s">
        <v>499</v>
      </c>
    </row>
    <row r="1653" spans="1:12">
      <c r="A1653" t="s">
        <v>2425</v>
      </c>
      <c r="B1653" s="5">
        <v>46177</v>
      </c>
      <c r="C1653" t="s">
        <v>94</v>
      </c>
      <c r="D1653">
        <v>1</v>
      </c>
      <c r="E1653" s="3">
        <v>74.41</v>
      </c>
      <c r="F1653" s="4">
        <v>0</v>
      </c>
      <c r="G1653" s="3">
        <v>0</v>
      </c>
      <c r="H1653" t="s">
        <v>216</v>
      </c>
      <c r="I1653" t="s">
        <v>12</v>
      </c>
      <c r="J1653" t="s">
        <v>213</v>
      </c>
      <c r="K1653" t="s">
        <v>209</v>
      </c>
      <c r="L1653" t="s">
        <v>1669</v>
      </c>
    </row>
    <row r="1654" spans="1:12">
      <c r="A1654" t="s">
        <v>2426</v>
      </c>
      <c r="B1654" s="5">
        <v>46177</v>
      </c>
      <c r="C1654" t="s">
        <v>172</v>
      </c>
      <c r="D1654">
        <v>5</v>
      </c>
      <c r="E1654" s="3">
        <v>80.63</v>
      </c>
      <c r="F1654" s="4">
        <v>0</v>
      </c>
      <c r="G1654" s="3">
        <v>6.99</v>
      </c>
      <c r="H1654" t="s">
        <v>207</v>
      </c>
      <c r="I1654" t="s">
        <v>54</v>
      </c>
      <c r="J1654" t="s">
        <v>208</v>
      </c>
      <c r="K1654" t="s">
        <v>209</v>
      </c>
      <c r="L1654" t="s">
        <v>494</v>
      </c>
    </row>
    <row r="1655" spans="1:12">
      <c r="A1655" t="s">
        <v>2427</v>
      </c>
      <c r="B1655" s="5">
        <v>46177</v>
      </c>
      <c r="C1655" t="s">
        <v>186</v>
      </c>
      <c r="D1655">
        <v>1</v>
      </c>
      <c r="E1655" s="3">
        <v>54.93</v>
      </c>
      <c r="F1655" s="4">
        <v>0</v>
      </c>
      <c r="G1655" s="3">
        <v>4.99</v>
      </c>
      <c r="H1655" t="s">
        <v>212</v>
      </c>
      <c r="I1655" t="s">
        <v>12</v>
      </c>
      <c r="J1655" t="s">
        <v>217</v>
      </c>
      <c r="K1655" t="s">
        <v>209</v>
      </c>
      <c r="L1655" t="s">
        <v>2142</v>
      </c>
    </row>
    <row r="1656" spans="1:12">
      <c r="A1656" t="s">
        <v>2428</v>
      </c>
      <c r="B1656" s="5">
        <v>46177</v>
      </c>
      <c r="C1656" t="s">
        <v>122</v>
      </c>
      <c r="D1656">
        <v>1</v>
      </c>
      <c r="E1656" s="3">
        <v>29.71</v>
      </c>
      <c r="F1656" s="4">
        <v>0.1</v>
      </c>
      <c r="G1656" s="3">
        <v>9.99</v>
      </c>
      <c r="H1656" t="s">
        <v>207</v>
      </c>
      <c r="I1656" t="s">
        <v>224</v>
      </c>
      <c r="J1656" t="s">
        <v>208</v>
      </c>
      <c r="K1656" t="s">
        <v>209</v>
      </c>
      <c r="L1656" t="s">
        <v>2355</v>
      </c>
    </row>
    <row r="1657" spans="1:12">
      <c r="A1657" t="s">
        <v>2429</v>
      </c>
      <c r="B1657" s="5">
        <v>46177</v>
      </c>
      <c r="C1657" t="s">
        <v>100</v>
      </c>
      <c r="D1657">
        <v>1</v>
      </c>
      <c r="E1657" s="3">
        <v>47.38</v>
      </c>
      <c r="F1657" s="4">
        <v>0.05</v>
      </c>
      <c r="G1657" s="3">
        <v>0</v>
      </c>
      <c r="H1657" t="s">
        <v>212</v>
      </c>
      <c r="I1657" t="s">
        <v>224</v>
      </c>
      <c r="J1657" t="s">
        <v>213</v>
      </c>
      <c r="K1657" t="s">
        <v>209</v>
      </c>
      <c r="L1657" t="s">
        <v>2430</v>
      </c>
    </row>
    <row r="1658" spans="1:12">
      <c r="A1658" t="s">
        <v>2431</v>
      </c>
      <c r="B1658" s="5">
        <v>46178</v>
      </c>
      <c r="C1658" t="s">
        <v>79</v>
      </c>
      <c r="D1658">
        <v>1</v>
      </c>
      <c r="E1658" s="3">
        <v>12.76</v>
      </c>
      <c r="F1658" s="4">
        <v>0</v>
      </c>
      <c r="G1658" s="3">
        <v>6.99</v>
      </c>
      <c r="H1658" t="s">
        <v>216</v>
      </c>
      <c r="I1658" t="s">
        <v>54</v>
      </c>
      <c r="J1658" t="s">
        <v>217</v>
      </c>
      <c r="K1658" t="s">
        <v>209</v>
      </c>
      <c r="L1658" t="s">
        <v>1126</v>
      </c>
    </row>
    <row r="1659" spans="1:12">
      <c r="A1659" t="s">
        <v>2432</v>
      </c>
      <c r="B1659" s="5">
        <v>46178</v>
      </c>
      <c r="C1659" t="s">
        <v>73</v>
      </c>
      <c r="D1659">
        <v>3</v>
      </c>
      <c r="E1659" s="3">
        <v>23.84</v>
      </c>
      <c r="F1659" s="4">
        <v>0</v>
      </c>
      <c r="G1659" s="3">
        <v>0</v>
      </c>
      <c r="H1659" t="s">
        <v>216</v>
      </c>
      <c r="I1659" t="s">
        <v>54</v>
      </c>
      <c r="J1659" t="s">
        <v>213</v>
      </c>
      <c r="K1659" t="s">
        <v>209</v>
      </c>
      <c r="L1659" t="s">
        <v>1155</v>
      </c>
    </row>
    <row r="1660" spans="1:12">
      <c r="A1660" t="s">
        <v>2433</v>
      </c>
      <c r="B1660" s="5">
        <v>46178</v>
      </c>
      <c r="C1660" t="s">
        <v>138</v>
      </c>
      <c r="D1660">
        <v>1</v>
      </c>
      <c r="E1660" s="3">
        <v>56</v>
      </c>
      <c r="F1660" s="4">
        <v>0.05</v>
      </c>
      <c r="G1660" s="3">
        <v>4.99</v>
      </c>
      <c r="H1660" t="s">
        <v>207</v>
      </c>
      <c r="I1660" t="s">
        <v>224</v>
      </c>
      <c r="J1660" t="s">
        <v>213</v>
      </c>
      <c r="K1660" t="s">
        <v>209</v>
      </c>
      <c r="L1660" t="s">
        <v>918</v>
      </c>
    </row>
    <row r="1661" spans="1:12">
      <c r="A1661" t="s">
        <v>2434</v>
      </c>
      <c r="B1661" s="5">
        <v>46178</v>
      </c>
      <c r="C1661" t="s">
        <v>81</v>
      </c>
      <c r="D1661">
        <v>4</v>
      </c>
      <c r="E1661" s="3">
        <v>30.29</v>
      </c>
      <c r="F1661" s="4">
        <v>0.2</v>
      </c>
      <c r="G1661" s="3">
        <v>4.99</v>
      </c>
      <c r="H1661" t="s">
        <v>216</v>
      </c>
      <c r="I1661" t="s">
        <v>12</v>
      </c>
      <c r="J1661" t="s">
        <v>208</v>
      </c>
      <c r="K1661" t="s">
        <v>209</v>
      </c>
      <c r="L1661" t="s">
        <v>736</v>
      </c>
    </row>
    <row r="1662" spans="1:12">
      <c r="A1662" t="s">
        <v>2435</v>
      </c>
      <c r="B1662" s="5">
        <v>46178</v>
      </c>
      <c r="C1662" t="s">
        <v>75</v>
      </c>
      <c r="D1662">
        <v>6</v>
      </c>
      <c r="E1662" s="3">
        <v>55.2</v>
      </c>
      <c r="F1662" s="4">
        <v>0</v>
      </c>
      <c r="G1662" s="3">
        <v>0</v>
      </c>
      <c r="H1662" t="s">
        <v>216</v>
      </c>
      <c r="I1662" t="s">
        <v>18</v>
      </c>
      <c r="J1662" t="s">
        <v>217</v>
      </c>
      <c r="K1662" t="s">
        <v>209</v>
      </c>
      <c r="L1662" t="s">
        <v>745</v>
      </c>
    </row>
    <row r="1663" spans="1:12">
      <c r="A1663" t="s">
        <v>2436</v>
      </c>
      <c r="B1663" s="5">
        <v>46179</v>
      </c>
      <c r="C1663" t="s">
        <v>128</v>
      </c>
      <c r="D1663">
        <v>1</v>
      </c>
      <c r="E1663" s="3">
        <v>74.72</v>
      </c>
      <c r="F1663" s="4">
        <v>0</v>
      </c>
      <c r="G1663" s="3">
        <v>0</v>
      </c>
      <c r="H1663" t="s">
        <v>207</v>
      </c>
      <c r="I1663" t="s">
        <v>18</v>
      </c>
      <c r="J1663" t="s">
        <v>217</v>
      </c>
      <c r="K1663" t="s">
        <v>209</v>
      </c>
      <c r="L1663" t="s">
        <v>1669</v>
      </c>
    </row>
    <row r="1664" spans="1:12">
      <c r="A1664" t="s">
        <v>2437</v>
      </c>
      <c r="B1664" s="5">
        <v>46179</v>
      </c>
      <c r="C1664" t="s">
        <v>154</v>
      </c>
      <c r="D1664">
        <v>4</v>
      </c>
      <c r="E1664" s="3">
        <v>63.29</v>
      </c>
      <c r="F1664" s="4">
        <v>0.05</v>
      </c>
      <c r="G1664" s="3">
        <v>0</v>
      </c>
      <c r="H1664" t="s">
        <v>207</v>
      </c>
      <c r="I1664" t="s">
        <v>37</v>
      </c>
      <c r="J1664" t="s">
        <v>213</v>
      </c>
      <c r="K1664" t="s">
        <v>209</v>
      </c>
      <c r="L1664" t="s">
        <v>1064</v>
      </c>
    </row>
    <row r="1665" spans="1:12">
      <c r="A1665" t="s">
        <v>2438</v>
      </c>
      <c r="B1665" s="5">
        <v>46179</v>
      </c>
      <c r="C1665" t="s">
        <v>126</v>
      </c>
      <c r="D1665">
        <v>1</v>
      </c>
      <c r="E1665" s="3">
        <v>44.98</v>
      </c>
      <c r="F1665" s="4">
        <v>0</v>
      </c>
      <c r="G1665" s="3">
        <v>6.99</v>
      </c>
      <c r="H1665" t="s">
        <v>207</v>
      </c>
      <c r="I1665" t="s">
        <v>54</v>
      </c>
      <c r="J1665" t="s">
        <v>217</v>
      </c>
      <c r="K1665" t="s">
        <v>209</v>
      </c>
      <c r="L1665" t="s">
        <v>630</v>
      </c>
    </row>
    <row r="1666" spans="1:12">
      <c r="A1666" t="s">
        <v>2439</v>
      </c>
      <c r="B1666" s="5">
        <v>46179</v>
      </c>
      <c r="C1666" t="s">
        <v>126</v>
      </c>
      <c r="D1666">
        <v>1</v>
      </c>
      <c r="E1666" s="3">
        <v>44.98</v>
      </c>
      <c r="F1666" s="4">
        <v>0.1</v>
      </c>
      <c r="G1666" s="3">
        <v>4.99</v>
      </c>
      <c r="H1666" t="s">
        <v>207</v>
      </c>
      <c r="I1666" t="s">
        <v>12</v>
      </c>
      <c r="J1666" t="s">
        <v>213</v>
      </c>
      <c r="K1666" t="s">
        <v>209</v>
      </c>
      <c r="L1666" t="s">
        <v>2227</v>
      </c>
    </row>
    <row r="1667" spans="1:12">
      <c r="A1667" t="s">
        <v>2440</v>
      </c>
      <c r="B1667" s="5">
        <v>46179</v>
      </c>
      <c r="C1667" t="s">
        <v>98</v>
      </c>
      <c r="D1667">
        <v>1</v>
      </c>
      <c r="E1667" s="3">
        <v>17.66</v>
      </c>
      <c r="F1667" s="4">
        <v>0.1</v>
      </c>
      <c r="G1667" s="3">
        <v>4.99</v>
      </c>
      <c r="H1667" t="s">
        <v>212</v>
      </c>
      <c r="I1667" t="s">
        <v>18</v>
      </c>
      <c r="J1667" t="s">
        <v>208</v>
      </c>
      <c r="K1667" t="s">
        <v>209</v>
      </c>
      <c r="L1667" t="s">
        <v>1559</v>
      </c>
    </row>
    <row r="1668" spans="1:12">
      <c r="A1668" t="s">
        <v>2441</v>
      </c>
      <c r="B1668" s="5">
        <v>46179</v>
      </c>
      <c r="C1668" t="s">
        <v>156</v>
      </c>
      <c r="D1668">
        <v>3</v>
      </c>
      <c r="E1668" s="3">
        <v>24.86</v>
      </c>
      <c r="F1668" s="4">
        <v>0</v>
      </c>
      <c r="G1668" s="3">
        <v>4.99</v>
      </c>
      <c r="H1668" t="s">
        <v>216</v>
      </c>
      <c r="I1668" t="s">
        <v>54</v>
      </c>
      <c r="J1668" t="s">
        <v>213</v>
      </c>
      <c r="K1668" t="s">
        <v>209</v>
      </c>
      <c r="L1668" t="s">
        <v>499</v>
      </c>
    </row>
    <row r="1669" spans="1:12">
      <c r="A1669" t="s">
        <v>2442</v>
      </c>
      <c r="B1669" s="5">
        <v>46179</v>
      </c>
      <c r="C1669" t="s">
        <v>112</v>
      </c>
      <c r="D1669">
        <v>6</v>
      </c>
      <c r="E1669" s="3">
        <v>48.12</v>
      </c>
      <c r="F1669" s="4">
        <v>0</v>
      </c>
      <c r="G1669" s="3">
        <v>6.99</v>
      </c>
      <c r="H1669" t="s">
        <v>207</v>
      </c>
      <c r="I1669" t="s">
        <v>224</v>
      </c>
      <c r="J1669" t="s">
        <v>208</v>
      </c>
      <c r="K1669" t="s">
        <v>209</v>
      </c>
      <c r="L1669" t="s">
        <v>222</v>
      </c>
    </row>
    <row r="1670" spans="1:12">
      <c r="A1670" t="s">
        <v>2443</v>
      </c>
      <c r="B1670" s="5">
        <v>46179</v>
      </c>
      <c r="C1670" t="s">
        <v>142</v>
      </c>
      <c r="D1670">
        <v>1</v>
      </c>
      <c r="E1670" s="3">
        <v>100.1</v>
      </c>
      <c r="F1670" s="4">
        <v>0.05</v>
      </c>
      <c r="G1670" s="3">
        <v>0</v>
      </c>
      <c r="H1670" t="s">
        <v>216</v>
      </c>
      <c r="I1670" t="s">
        <v>18</v>
      </c>
      <c r="J1670" t="s">
        <v>217</v>
      </c>
      <c r="K1670" t="s">
        <v>209</v>
      </c>
      <c r="L1670" t="s">
        <v>2444</v>
      </c>
    </row>
    <row r="1671" spans="1:12">
      <c r="A1671" t="s">
        <v>2445</v>
      </c>
      <c r="B1671" s="5">
        <v>46179</v>
      </c>
      <c r="C1671" t="s">
        <v>156</v>
      </c>
      <c r="D1671">
        <v>1</v>
      </c>
      <c r="E1671" s="3">
        <v>24.86</v>
      </c>
      <c r="F1671" s="4">
        <v>0.05</v>
      </c>
      <c r="G1671" s="3">
        <v>9.99</v>
      </c>
      <c r="H1671" t="s">
        <v>207</v>
      </c>
      <c r="I1671" t="s">
        <v>224</v>
      </c>
      <c r="J1671" t="s">
        <v>208</v>
      </c>
      <c r="K1671" t="s">
        <v>209</v>
      </c>
      <c r="L1671" t="s">
        <v>1316</v>
      </c>
    </row>
    <row r="1672" spans="1:12">
      <c r="A1672" t="s">
        <v>2446</v>
      </c>
      <c r="B1672" s="5">
        <v>46179</v>
      </c>
      <c r="C1672" t="s">
        <v>164</v>
      </c>
      <c r="D1672">
        <v>4</v>
      </c>
      <c r="E1672" s="3">
        <v>93.35</v>
      </c>
      <c r="F1672" s="4">
        <v>0</v>
      </c>
      <c r="G1672" s="3">
        <v>9.99</v>
      </c>
      <c r="H1672" t="s">
        <v>216</v>
      </c>
      <c r="I1672" t="s">
        <v>54</v>
      </c>
      <c r="J1672" t="s">
        <v>213</v>
      </c>
      <c r="K1672" t="s">
        <v>209</v>
      </c>
      <c r="L1672" t="s">
        <v>1576</v>
      </c>
    </row>
    <row r="1673" spans="1:12">
      <c r="A1673" t="s">
        <v>2447</v>
      </c>
      <c r="B1673" s="5">
        <v>46179</v>
      </c>
      <c r="C1673" t="s">
        <v>138</v>
      </c>
      <c r="D1673">
        <v>2</v>
      </c>
      <c r="E1673" s="3">
        <v>56</v>
      </c>
      <c r="F1673" s="4">
        <v>0</v>
      </c>
      <c r="G1673" s="3">
        <v>6.99</v>
      </c>
      <c r="H1673" t="s">
        <v>207</v>
      </c>
      <c r="I1673" t="s">
        <v>12</v>
      </c>
      <c r="J1673" t="s">
        <v>208</v>
      </c>
      <c r="K1673" t="s">
        <v>209</v>
      </c>
      <c r="L1673" t="s">
        <v>1193</v>
      </c>
    </row>
    <row r="1674" spans="1:12">
      <c r="A1674" t="s">
        <v>2448</v>
      </c>
      <c r="B1674" s="5">
        <v>46180</v>
      </c>
      <c r="C1674" t="s">
        <v>110</v>
      </c>
      <c r="D1674">
        <v>3</v>
      </c>
      <c r="E1674" s="3">
        <v>32.130000000000003</v>
      </c>
      <c r="F1674" s="4">
        <v>0.1</v>
      </c>
      <c r="G1674" s="3">
        <v>0</v>
      </c>
      <c r="H1674" t="s">
        <v>212</v>
      </c>
      <c r="I1674" t="s">
        <v>12</v>
      </c>
      <c r="J1674" t="s">
        <v>213</v>
      </c>
      <c r="K1674" t="s">
        <v>209</v>
      </c>
      <c r="L1674" t="s">
        <v>826</v>
      </c>
    </row>
    <row r="1675" spans="1:12">
      <c r="A1675" t="s">
        <v>2449</v>
      </c>
      <c r="B1675" s="5">
        <v>46180</v>
      </c>
      <c r="C1675" t="s">
        <v>148</v>
      </c>
      <c r="D1675">
        <v>2</v>
      </c>
      <c r="E1675" s="3">
        <v>76.3</v>
      </c>
      <c r="F1675" s="4">
        <v>0.05</v>
      </c>
      <c r="G1675" s="3">
        <v>4.99</v>
      </c>
      <c r="H1675" t="s">
        <v>216</v>
      </c>
      <c r="I1675" t="s">
        <v>54</v>
      </c>
      <c r="J1675" t="s">
        <v>208</v>
      </c>
      <c r="K1675" t="s">
        <v>209</v>
      </c>
      <c r="L1675" t="s">
        <v>257</v>
      </c>
    </row>
    <row r="1676" spans="1:12">
      <c r="A1676" t="s">
        <v>2450</v>
      </c>
      <c r="B1676" s="5">
        <v>46180</v>
      </c>
      <c r="C1676" t="s">
        <v>174</v>
      </c>
      <c r="D1676">
        <v>3</v>
      </c>
      <c r="E1676" s="3">
        <v>72.45</v>
      </c>
      <c r="F1676" s="4">
        <v>0</v>
      </c>
      <c r="G1676" s="3">
        <v>6.99</v>
      </c>
      <c r="H1676" t="s">
        <v>212</v>
      </c>
      <c r="I1676" t="s">
        <v>12</v>
      </c>
      <c r="J1676" t="s">
        <v>213</v>
      </c>
      <c r="K1676" t="s">
        <v>209</v>
      </c>
      <c r="L1676" t="s">
        <v>1720</v>
      </c>
    </row>
    <row r="1677" spans="1:12">
      <c r="A1677" t="s">
        <v>2451</v>
      </c>
      <c r="B1677" s="5">
        <v>46180</v>
      </c>
      <c r="C1677" t="s">
        <v>170</v>
      </c>
      <c r="D1677">
        <v>3</v>
      </c>
      <c r="E1677" s="3">
        <v>33.19</v>
      </c>
      <c r="F1677" s="4">
        <v>0</v>
      </c>
      <c r="G1677" s="3">
        <v>9.99</v>
      </c>
      <c r="H1677" t="s">
        <v>212</v>
      </c>
      <c r="I1677" t="s">
        <v>224</v>
      </c>
      <c r="J1677" t="s">
        <v>213</v>
      </c>
      <c r="K1677" t="s">
        <v>209</v>
      </c>
      <c r="L1677" t="s">
        <v>2452</v>
      </c>
    </row>
    <row r="1678" spans="1:12">
      <c r="A1678" t="s">
        <v>2453</v>
      </c>
      <c r="B1678" s="5">
        <v>46180</v>
      </c>
      <c r="C1678" t="s">
        <v>102</v>
      </c>
      <c r="D1678">
        <v>4</v>
      </c>
      <c r="E1678" s="3">
        <v>18.5</v>
      </c>
      <c r="F1678" s="4">
        <v>0.1</v>
      </c>
      <c r="G1678" s="3">
        <v>6.99</v>
      </c>
      <c r="H1678" t="s">
        <v>207</v>
      </c>
      <c r="I1678" t="s">
        <v>18</v>
      </c>
      <c r="J1678" t="s">
        <v>208</v>
      </c>
      <c r="K1678" t="s">
        <v>209</v>
      </c>
      <c r="L1678" t="s">
        <v>752</v>
      </c>
    </row>
    <row r="1679" spans="1:12">
      <c r="A1679" t="s">
        <v>2454</v>
      </c>
      <c r="B1679" s="5">
        <v>46180</v>
      </c>
      <c r="C1679" t="s">
        <v>138</v>
      </c>
      <c r="D1679">
        <v>3</v>
      </c>
      <c r="E1679" s="3">
        <v>56</v>
      </c>
      <c r="F1679" s="4">
        <v>0</v>
      </c>
      <c r="G1679" s="3">
        <v>0</v>
      </c>
      <c r="H1679" t="s">
        <v>212</v>
      </c>
      <c r="I1679" t="s">
        <v>37</v>
      </c>
      <c r="J1679" t="s">
        <v>217</v>
      </c>
      <c r="K1679" t="s">
        <v>209</v>
      </c>
      <c r="L1679" t="s">
        <v>371</v>
      </c>
    </row>
    <row r="1680" spans="1:12">
      <c r="A1680" t="s">
        <v>2455</v>
      </c>
      <c r="B1680" s="5">
        <v>46180</v>
      </c>
      <c r="C1680" t="s">
        <v>73</v>
      </c>
      <c r="D1680">
        <v>1</v>
      </c>
      <c r="E1680" s="3">
        <v>23.84</v>
      </c>
      <c r="F1680" s="4">
        <v>0.15</v>
      </c>
      <c r="G1680" s="3">
        <v>6.99</v>
      </c>
      <c r="H1680" t="s">
        <v>216</v>
      </c>
      <c r="I1680" t="s">
        <v>54</v>
      </c>
      <c r="J1680" t="s">
        <v>217</v>
      </c>
      <c r="K1680" t="s">
        <v>209</v>
      </c>
      <c r="L1680" t="s">
        <v>373</v>
      </c>
    </row>
    <row r="1681" spans="1:12">
      <c r="A1681" t="s">
        <v>2456</v>
      </c>
      <c r="B1681" s="5">
        <v>46181</v>
      </c>
      <c r="C1681" t="s">
        <v>83</v>
      </c>
      <c r="D1681">
        <v>3</v>
      </c>
      <c r="E1681" s="3">
        <v>79.31</v>
      </c>
      <c r="F1681" s="4">
        <v>0.1</v>
      </c>
      <c r="G1681" s="3">
        <v>0</v>
      </c>
      <c r="H1681" t="s">
        <v>216</v>
      </c>
      <c r="I1681" t="s">
        <v>37</v>
      </c>
      <c r="J1681" t="s">
        <v>213</v>
      </c>
      <c r="K1681" t="s">
        <v>209</v>
      </c>
      <c r="L1681" t="s">
        <v>2299</v>
      </c>
    </row>
    <row r="1682" spans="1:12">
      <c r="A1682" t="s">
        <v>2457</v>
      </c>
      <c r="B1682" s="5">
        <v>46181</v>
      </c>
      <c r="C1682" t="s">
        <v>96</v>
      </c>
      <c r="D1682">
        <v>1</v>
      </c>
      <c r="E1682" s="3">
        <v>26.72</v>
      </c>
      <c r="F1682" s="4">
        <v>0</v>
      </c>
      <c r="G1682" s="3">
        <v>4.99</v>
      </c>
      <c r="H1682" t="s">
        <v>216</v>
      </c>
      <c r="I1682" t="s">
        <v>12</v>
      </c>
      <c r="J1682" t="s">
        <v>213</v>
      </c>
      <c r="K1682" t="s">
        <v>304</v>
      </c>
      <c r="L1682" t="s">
        <v>243</v>
      </c>
    </row>
    <row r="1683" spans="1:12">
      <c r="A1683" t="s">
        <v>2458</v>
      </c>
      <c r="B1683" s="5">
        <v>46181</v>
      </c>
      <c r="C1683" t="s">
        <v>94</v>
      </c>
      <c r="D1683">
        <v>2</v>
      </c>
      <c r="E1683" s="3">
        <v>74.41</v>
      </c>
      <c r="F1683" s="4">
        <v>0</v>
      </c>
      <c r="G1683" s="3">
        <v>0</v>
      </c>
      <c r="H1683" t="s">
        <v>216</v>
      </c>
      <c r="I1683" t="s">
        <v>12</v>
      </c>
      <c r="J1683" t="s">
        <v>217</v>
      </c>
      <c r="K1683" t="s">
        <v>209</v>
      </c>
      <c r="L1683" t="s">
        <v>1316</v>
      </c>
    </row>
    <row r="1684" spans="1:12">
      <c r="A1684" t="s">
        <v>2459</v>
      </c>
      <c r="B1684" s="5">
        <v>46181</v>
      </c>
      <c r="C1684" t="s">
        <v>114</v>
      </c>
      <c r="D1684">
        <v>1</v>
      </c>
      <c r="E1684" s="3">
        <v>87.66</v>
      </c>
      <c r="F1684" s="4">
        <v>0.1</v>
      </c>
      <c r="G1684" s="3">
        <v>0</v>
      </c>
      <c r="H1684" t="s">
        <v>207</v>
      </c>
      <c r="I1684" t="s">
        <v>37</v>
      </c>
      <c r="J1684" t="s">
        <v>213</v>
      </c>
      <c r="K1684" t="s">
        <v>209</v>
      </c>
      <c r="L1684" t="s">
        <v>331</v>
      </c>
    </row>
    <row r="1685" spans="1:12">
      <c r="A1685" t="s">
        <v>2460</v>
      </c>
      <c r="B1685" s="5">
        <v>46181</v>
      </c>
      <c r="C1685" t="s">
        <v>104</v>
      </c>
      <c r="D1685">
        <v>2</v>
      </c>
      <c r="E1685" s="3">
        <v>29.49</v>
      </c>
      <c r="F1685" s="4">
        <v>0.2</v>
      </c>
      <c r="G1685" s="3">
        <v>9.99</v>
      </c>
      <c r="H1685" t="s">
        <v>216</v>
      </c>
      <c r="I1685" t="s">
        <v>37</v>
      </c>
      <c r="J1685" t="s">
        <v>213</v>
      </c>
      <c r="K1685" t="s">
        <v>209</v>
      </c>
      <c r="L1685" t="s">
        <v>585</v>
      </c>
    </row>
    <row r="1686" spans="1:12">
      <c r="A1686" t="s">
        <v>2461</v>
      </c>
      <c r="B1686" s="5">
        <v>46181</v>
      </c>
      <c r="C1686" t="s">
        <v>69</v>
      </c>
      <c r="D1686">
        <v>2</v>
      </c>
      <c r="E1686" s="3">
        <v>73.180000000000007</v>
      </c>
      <c r="F1686" s="4">
        <v>0</v>
      </c>
      <c r="G1686" s="3">
        <v>6.99</v>
      </c>
      <c r="H1686" t="s">
        <v>207</v>
      </c>
      <c r="I1686" t="s">
        <v>12</v>
      </c>
      <c r="J1686" t="s">
        <v>213</v>
      </c>
      <c r="K1686" t="s">
        <v>209</v>
      </c>
      <c r="L1686" t="s">
        <v>972</v>
      </c>
    </row>
    <row r="1687" spans="1:12">
      <c r="A1687" t="s">
        <v>2462</v>
      </c>
      <c r="B1687" s="5">
        <v>46181</v>
      </c>
      <c r="C1687" t="s">
        <v>154</v>
      </c>
      <c r="D1687">
        <v>6</v>
      </c>
      <c r="E1687" s="3">
        <v>63.29</v>
      </c>
      <c r="F1687" s="4">
        <v>0.05</v>
      </c>
      <c r="G1687" s="3">
        <v>0</v>
      </c>
      <c r="H1687" t="s">
        <v>212</v>
      </c>
      <c r="I1687" t="s">
        <v>18</v>
      </c>
      <c r="J1687" t="s">
        <v>217</v>
      </c>
      <c r="K1687" t="s">
        <v>209</v>
      </c>
      <c r="L1687" t="s">
        <v>802</v>
      </c>
    </row>
    <row r="1688" spans="1:12">
      <c r="A1688" t="s">
        <v>2463</v>
      </c>
      <c r="B1688" s="5">
        <v>46181</v>
      </c>
      <c r="C1688" t="s">
        <v>168</v>
      </c>
      <c r="D1688">
        <v>5</v>
      </c>
      <c r="E1688" s="3">
        <v>50.46</v>
      </c>
      <c r="F1688" s="4">
        <v>0</v>
      </c>
      <c r="G1688" s="3">
        <v>0</v>
      </c>
      <c r="H1688" t="s">
        <v>212</v>
      </c>
      <c r="I1688" t="s">
        <v>12</v>
      </c>
      <c r="J1688" t="s">
        <v>208</v>
      </c>
      <c r="K1688" t="s">
        <v>209</v>
      </c>
      <c r="L1688" t="s">
        <v>681</v>
      </c>
    </row>
    <row r="1689" spans="1:12">
      <c r="A1689" t="s">
        <v>2464</v>
      </c>
      <c r="B1689" s="5">
        <v>46182</v>
      </c>
      <c r="C1689" t="s">
        <v>104</v>
      </c>
      <c r="D1689">
        <v>1</v>
      </c>
      <c r="E1689" s="3">
        <v>29.49</v>
      </c>
      <c r="F1689" s="4">
        <v>0</v>
      </c>
      <c r="G1689" s="3">
        <v>0</v>
      </c>
      <c r="H1689" t="s">
        <v>207</v>
      </c>
      <c r="I1689" t="s">
        <v>18</v>
      </c>
      <c r="J1689" t="s">
        <v>213</v>
      </c>
      <c r="K1689" t="s">
        <v>209</v>
      </c>
      <c r="L1689" t="s">
        <v>265</v>
      </c>
    </row>
    <row r="1690" spans="1:12">
      <c r="A1690" t="s">
        <v>2465</v>
      </c>
      <c r="B1690" s="5">
        <v>46182</v>
      </c>
      <c r="C1690" t="s">
        <v>128</v>
      </c>
      <c r="D1690">
        <v>3</v>
      </c>
      <c r="E1690" s="3">
        <v>74.72</v>
      </c>
      <c r="F1690" s="4">
        <v>0.05</v>
      </c>
      <c r="G1690" s="3">
        <v>4.99</v>
      </c>
      <c r="H1690" t="s">
        <v>212</v>
      </c>
      <c r="I1690" t="s">
        <v>12</v>
      </c>
      <c r="J1690" t="s">
        <v>217</v>
      </c>
      <c r="K1690" t="s">
        <v>209</v>
      </c>
      <c r="L1690" t="s">
        <v>1726</v>
      </c>
    </row>
    <row r="1691" spans="1:12">
      <c r="A1691" t="s">
        <v>2466</v>
      </c>
      <c r="B1691" s="5">
        <v>46182</v>
      </c>
      <c r="C1691" t="s">
        <v>182</v>
      </c>
      <c r="D1691">
        <v>6</v>
      </c>
      <c r="E1691" s="3">
        <v>11.57</v>
      </c>
      <c r="F1691" s="4">
        <v>0</v>
      </c>
      <c r="G1691" s="3">
        <v>9.99</v>
      </c>
      <c r="H1691" t="s">
        <v>212</v>
      </c>
      <c r="I1691" t="s">
        <v>12</v>
      </c>
      <c r="J1691" t="s">
        <v>208</v>
      </c>
      <c r="K1691" t="s">
        <v>209</v>
      </c>
      <c r="L1691" t="s">
        <v>1295</v>
      </c>
    </row>
    <row r="1692" spans="1:12">
      <c r="A1692" t="s">
        <v>2467</v>
      </c>
      <c r="B1692" s="5">
        <v>46182</v>
      </c>
      <c r="C1692" t="s">
        <v>98</v>
      </c>
      <c r="D1692">
        <v>3</v>
      </c>
      <c r="E1692" s="3">
        <v>17.66</v>
      </c>
      <c r="F1692" s="4">
        <v>0.1</v>
      </c>
      <c r="G1692" s="3">
        <v>9.99</v>
      </c>
      <c r="H1692" t="s">
        <v>207</v>
      </c>
      <c r="I1692" t="s">
        <v>37</v>
      </c>
      <c r="J1692" t="s">
        <v>217</v>
      </c>
      <c r="K1692" t="s">
        <v>209</v>
      </c>
      <c r="L1692" t="s">
        <v>647</v>
      </c>
    </row>
    <row r="1693" spans="1:12">
      <c r="A1693" t="s">
        <v>2468</v>
      </c>
      <c r="B1693" s="5">
        <v>46182</v>
      </c>
      <c r="C1693" t="s">
        <v>81</v>
      </c>
      <c r="D1693">
        <v>2</v>
      </c>
      <c r="E1693" s="3">
        <v>30.29</v>
      </c>
      <c r="F1693" s="4">
        <v>0.05</v>
      </c>
      <c r="G1693" s="3">
        <v>0</v>
      </c>
      <c r="H1693" t="s">
        <v>212</v>
      </c>
      <c r="I1693" t="s">
        <v>54</v>
      </c>
      <c r="J1693" t="s">
        <v>208</v>
      </c>
      <c r="K1693" t="s">
        <v>209</v>
      </c>
      <c r="L1693" t="s">
        <v>1162</v>
      </c>
    </row>
    <row r="1694" spans="1:12">
      <c r="A1694" t="s">
        <v>2469</v>
      </c>
      <c r="B1694" s="5">
        <v>46182</v>
      </c>
      <c r="C1694" t="s">
        <v>110</v>
      </c>
      <c r="D1694">
        <v>3</v>
      </c>
      <c r="E1694" s="3">
        <v>32.130000000000003</v>
      </c>
      <c r="F1694" s="4">
        <v>0</v>
      </c>
      <c r="G1694" s="3">
        <v>9.99</v>
      </c>
      <c r="H1694" t="s">
        <v>207</v>
      </c>
      <c r="I1694" t="s">
        <v>224</v>
      </c>
      <c r="J1694" t="s">
        <v>208</v>
      </c>
      <c r="K1694" t="s">
        <v>209</v>
      </c>
      <c r="L1694" t="s">
        <v>218</v>
      </c>
    </row>
    <row r="1695" spans="1:12">
      <c r="A1695" t="s">
        <v>2470</v>
      </c>
      <c r="B1695" s="5">
        <v>46182</v>
      </c>
      <c r="C1695" t="s">
        <v>75</v>
      </c>
      <c r="D1695">
        <v>2</v>
      </c>
      <c r="E1695" s="3">
        <v>55.2</v>
      </c>
      <c r="F1695" s="4">
        <v>0.15</v>
      </c>
      <c r="G1695" s="3">
        <v>6.99</v>
      </c>
      <c r="H1695" t="s">
        <v>216</v>
      </c>
      <c r="I1695" t="s">
        <v>18</v>
      </c>
      <c r="J1695" t="s">
        <v>213</v>
      </c>
      <c r="K1695" t="s">
        <v>209</v>
      </c>
      <c r="L1695" t="s">
        <v>750</v>
      </c>
    </row>
    <row r="1696" spans="1:12">
      <c r="A1696" t="s">
        <v>2471</v>
      </c>
      <c r="B1696" s="5">
        <v>46183</v>
      </c>
      <c r="C1696" t="s">
        <v>184</v>
      </c>
      <c r="D1696">
        <v>4</v>
      </c>
      <c r="E1696" s="3">
        <v>31.55</v>
      </c>
      <c r="F1696" s="4">
        <v>0</v>
      </c>
      <c r="G1696" s="3">
        <v>4.99</v>
      </c>
      <c r="H1696" t="s">
        <v>216</v>
      </c>
      <c r="I1696" t="s">
        <v>37</v>
      </c>
      <c r="J1696" t="s">
        <v>213</v>
      </c>
      <c r="K1696" t="s">
        <v>209</v>
      </c>
      <c r="L1696" t="s">
        <v>414</v>
      </c>
    </row>
    <row r="1697" spans="1:12">
      <c r="A1697" t="s">
        <v>2472</v>
      </c>
      <c r="B1697" s="5">
        <v>46183</v>
      </c>
      <c r="C1697" t="s">
        <v>69</v>
      </c>
      <c r="D1697">
        <v>2</v>
      </c>
      <c r="E1697" s="3">
        <v>73.180000000000007</v>
      </c>
      <c r="F1697" s="4">
        <v>0.15</v>
      </c>
      <c r="G1697" s="3">
        <v>4.99</v>
      </c>
      <c r="H1697" t="s">
        <v>212</v>
      </c>
      <c r="I1697" t="s">
        <v>54</v>
      </c>
      <c r="J1697" t="s">
        <v>213</v>
      </c>
      <c r="K1697" t="s">
        <v>209</v>
      </c>
      <c r="L1697" t="s">
        <v>2306</v>
      </c>
    </row>
    <row r="1698" spans="1:12">
      <c r="A1698" t="s">
        <v>2473</v>
      </c>
      <c r="B1698" s="5">
        <v>46183</v>
      </c>
      <c r="C1698" t="s">
        <v>174</v>
      </c>
      <c r="D1698">
        <v>3</v>
      </c>
      <c r="E1698" s="3">
        <v>72.45</v>
      </c>
      <c r="F1698" s="4">
        <v>0.1</v>
      </c>
      <c r="G1698" s="3">
        <v>9.99</v>
      </c>
      <c r="H1698" t="s">
        <v>207</v>
      </c>
      <c r="I1698" t="s">
        <v>54</v>
      </c>
      <c r="J1698" t="s">
        <v>208</v>
      </c>
      <c r="K1698" t="s">
        <v>209</v>
      </c>
      <c r="L1698" t="s">
        <v>600</v>
      </c>
    </row>
    <row r="1699" spans="1:12">
      <c r="A1699" t="s">
        <v>2474</v>
      </c>
      <c r="B1699" s="5">
        <v>46183</v>
      </c>
      <c r="C1699" t="s">
        <v>89</v>
      </c>
      <c r="D1699">
        <v>1</v>
      </c>
      <c r="E1699" s="3">
        <v>81.14</v>
      </c>
      <c r="F1699" s="4">
        <v>0.1</v>
      </c>
      <c r="G1699" s="3">
        <v>0</v>
      </c>
      <c r="H1699" t="s">
        <v>216</v>
      </c>
      <c r="I1699" t="s">
        <v>54</v>
      </c>
      <c r="J1699" t="s">
        <v>213</v>
      </c>
      <c r="K1699" t="s">
        <v>209</v>
      </c>
      <c r="L1699" t="s">
        <v>893</v>
      </c>
    </row>
    <row r="1700" spans="1:12">
      <c r="A1700" t="s">
        <v>2475</v>
      </c>
      <c r="B1700" s="5">
        <v>46183</v>
      </c>
      <c r="C1700" t="s">
        <v>98</v>
      </c>
      <c r="D1700">
        <v>4</v>
      </c>
      <c r="E1700" s="3">
        <v>17.66</v>
      </c>
      <c r="F1700" s="4">
        <v>0</v>
      </c>
      <c r="G1700" s="3">
        <v>0</v>
      </c>
      <c r="H1700" t="s">
        <v>216</v>
      </c>
      <c r="I1700" t="s">
        <v>54</v>
      </c>
      <c r="J1700" t="s">
        <v>213</v>
      </c>
      <c r="K1700" t="s">
        <v>209</v>
      </c>
      <c r="L1700" t="s">
        <v>1244</v>
      </c>
    </row>
    <row r="1701" spans="1:12">
      <c r="A1701" t="s">
        <v>2476</v>
      </c>
      <c r="B1701" s="5">
        <v>46183</v>
      </c>
      <c r="C1701" t="s">
        <v>106</v>
      </c>
      <c r="D1701">
        <v>3</v>
      </c>
      <c r="E1701" s="3">
        <v>85.27</v>
      </c>
      <c r="F1701" s="4">
        <v>0.05</v>
      </c>
      <c r="G1701" s="3">
        <v>0</v>
      </c>
      <c r="H1701" t="s">
        <v>216</v>
      </c>
      <c r="I1701" t="s">
        <v>18</v>
      </c>
      <c r="J1701" t="s">
        <v>208</v>
      </c>
      <c r="K1701" t="s">
        <v>209</v>
      </c>
      <c r="L1701" t="s">
        <v>505</v>
      </c>
    </row>
    <row r="1702" spans="1:12">
      <c r="A1702" t="s">
        <v>2477</v>
      </c>
      <c r="B1702" s="5">
        <v>46183</v>
      </c>
      <c r="C1702" t="s">
        <v>94</v>
      </c>
      <c r="D1702">
        <v>1</v>
      </c>
      <c r="E1702" s="3">
        <v>74.41</v>
      </c>
      <c r="F1702" s="4">
        <v>0.1</v>
      </c>
      <c r="G1702" s="3">
        <v>6.99</v>
      </c>
      <c r="H1702" t="s">
        <v>207</v>
      </c>
      <c r="I1702" t="s">
        <v>18</v>
      </c>
      <c r="J1702" t="s">
        <v>213</v>
      </c>
      <c r="K1702" t="s">
        <v>209</v>
      </c>
      <c r="L1702" t="s">
        <v>1389</v>
      </c>
    </row>
    <row r="1703" spans="1:12">
      <c r="A1703" t="s">
        <v>2478</v>
      </c>
      <c r="B1703" s="5">
        <v>46183</v>
      </c>
      <c r="C1703" t="s">
        <v>132</v>
      </c>
      <c r="D1703">
        <v>2</v>
      </c>
      <c r="E1703" s="3">
        <v>72.08</v>
      </c>
      <c r="F1703" s="4">
        <v>0</v>
      </c>
      <c r="G1703" s="3">
        <v>0</v>
      </c>
      <c r="H1703" t="s">
        <v>207</v>
      </c>
      <c r="I1703" t="s">
        <v>37</v>
      </c>
      <c r="J1703" t="s">
        <v>217</v>
      </c>
      <c r="K1703" t="s">
        <v>209</v>
      </c>
      <c r="L1703" t="s">
        <v>748</v>
      </c>
    </row>
    <row r="1704" spans="1:12">
      <c r="A1704" t="s">
        <v>2479</v>
      </c>
      <c r="B1704" s="5">
        <v>46184</v>
      </c>
      <c r="C1704" t="s">
        <v>174</v>
      </c>
      <c r="D1704">
        <v>2</v>
      </c>
      <c r="E1704" s="3">
        <v>72.45</v>
      </c>
      <c r="F1704" s="4">
        <v>0</v>
      </c>
      <c r="G1704" s="3">
        <v>0</v>
      </c>
      <c r="H1704" t="s">
        <v>212</v>
      </c>
      <c r="I1704" t="s">
        <v>37</v>
      </c>
      <c r="J1704" t="s">
        <v>213</v>
      </c>
      <c r="K1704" t="s">
        <v>209</v>
      </c>
      <c r="L1704" t="s">
        <v>900</v>
      </c>
    </row>
    <row r="1705" spans="1:12">
      <c r="A1705" t="s">
        <v>2480</v>
      </c>
      <c r="B1705" s="5">
        <v>46184</v>
      </c>
      <c r="C1705" t="s">
        <v>108</v>
      </c>
      <c r="D1705">
        <v>5</v>
      </c>
      <c r="E1705" s="3">
        <v>23.94</v>
      </c>
      <c r="F1705" s="4">
        <v>0.15</v>
      </c>
      <c r="G1705" s="3">
        <v>9.99</v>
      </c>
      <c r="H1705" t="s">
        <v>207</v>
      </c>
      <c r="I1705" t="s">
        <v>54</v>
      </c>
      <c r="J1705" t="s">
        <v>213</v>
      </c>
      <c r="K1705" t="s">
        <v>209</v>
      </c>
      <c r="L1705" t="s">
        <v>509</v>
      </c>
    </row>
    <row r="1706" spans="1:12">
      <c r="A1706" t="s">
        <v>2481</v>
      </c>
      <c r="B1706" s="5">
        <v>46184</v>
      </c>
      <c r="C1706" t="s">
        <v>166</v>
      </c>
      <c r="D1706">
        <v>2</v>
      </c>
      <c r="E1706" s="3">
        <v>39.19</v>
      </c>
      <c r="F1706" s="4">
        <v>0</v>
      </c>
      <c r="G1706" s="3">
        <v>0</v>
      </c>
      <c r="H1706" t="s">
        <v>212</v>
      </c>
      <c r="I1706" t="s">
        <v>12</v>
      </c>
      <c r="J1706" t="s">
        <v>213</v>
      </c>
      <c r="K1706" t="s">
        <v>304</v>
      </c>
      <c r="L1706" t="s">
        <v>1984</v>
      </c>
    </row>
    <row r="1707" spans="1:12">
      <c r="A1707" t="s">
        <v>2482</v>
      </c>
      <c r="B1707" s="5">
        <v>46184</v>
      </c>
      <c r="C1707" t="s">
        <v>186</v>
      </c>
      <c r="D1707">
        <v>2</v>
      </c>
      <c r="E1707" s="3">
        <v>54.93</v>
      </c>
      <c r="F1707" s="4">
        <v>0.05</v>
      </c>
      <c r="G1707" s="3">
        <v>4.99</v>
      </c>
      <c r="H1707" t="s">
        <v>216</v>
      </c>
      <c r="I1707" t="s">
        <v>18</v>
      </c>
      <c r="J1707" t="s">
        <v>217</v>
      </c>
      <c r="K1707" t="s">
        <v>281</v>
      </c>
      <c r="L1707" t="s">
        <v>392</v>
      </c>
    </row>
    <row r="1708" spans="1:12">
      <c r="A1708" t="s">
        <v>2483</v>
      </c>
      <c r="B1708" s="5">
        <v>46184</v>
      </c>
      <c r="C1708" t="s">
        <v>81</v>
      </c>
      <c r="D1708">
        <v>2</v>
      </c>
      <c r="E1708" s="3">
        <v>30.29</v>
      </c>
      <c r="F1708" s="4">
        <v>0.05</v>
      </c>
      <c r="G1708" s="3">
        <v>4.99</v>
      </c>
      <c r="H1708" t="s">
        <v>207</v>
      </c>
      <c r="I1708" t="s">
        <v>18</v>
      </c>
      <c r="J1708" t="s">
        <v>213</v>
      </c>
      <c r="K1708" t="s">
        <v>209</v>
      </c>
      <c r="L1708" t="s">
        <v>428</v>
      </c>
    </row>
    <row r="1709" spans="1:12">
      <c r="A1709" t="s">
        <v>2484</v>
      </c>
      <c r="B1709" s="5">
        <v>46184</v>
      </c>
      <c r="C1709" t="s">
        <v>154</v>
      </c>
      <c r="D1709">
        <v>2</v>
      </c>
      <c r="E1709" s="3">
        <v>63.29</v>
      </c>
      <c r="F1709" s="4">
        <v>0</v>
      </c>
      <c r="G1709" s="3">
        <v>9.99</v>
      </c>
      <c r="H1709" t="s">
        <v>212</v>
      </c>
      <c r="I1709" t="s">
        <v>224</v>
      </c>
      <c r="J1709" t="s">
        <v>213</v>
      </c>
      <c r="K1709" t="s">
        <v>209</v>
      </c>
      <c r="L1709" t="s">
        <v>251</v>
      </c>
    </row>
    <row r="1710" spans="1:12">
      <c r="A1710" t="s">
        <v>2485</v>
      </c>
      <c r="B1710" s="5">
        <v>46184</v>
      </c>
      <c r="C1710" t="s">
        <v>94</v>
      </c>
      <c r="D1710">
        <v>5</v>
      </c>
      <c r="E1710" s="3">
        <v>74.41</v>
      </c>
      <c r="F1710" s="4">
        <v>0.1</v>
      </c>
      <c r="G1710" s="3">
        <v>0</v>
      </c>
      <c r="H1710" t="s">
        <v>216</v>
      </c>
      <c r="I1710" t="s">
        <v>54</v>
      </c>
      <c r="J1710" t="s">
        <v>217</v>
      </c>
      <c r="K1710" t="s">
        <v>209</v>
      </c>
      <c r="L1710" t="s">
        <v>838</v>
      </c>
    </row>
    <row r="1711" spans="1:12">
      <c r="A1711" t="s">
        <v>2486</v>
      </c>
      <c r="B1711" s="5">
        <v>46185</v>
      </c>
      <c r="C1711" t="s">
        <v>98</v>
      </c>
      <c r="D1711">
        <v>3</v>
      </c>
      <c r="E1711" s="3">
        <v>17.66</v>
      </c>
      <c r="F1711" s="4">
        <v>0.05</v>
      </c>
      <c r="G1711" s="3">
        <v>0</v>
      </c>
      <c r="H1711" t="s">
        <v>207</v>
      </c>
      <c r="I1711" t="s">
        <v>12</v>
      </c>
      <c r="J1711" t="s">
        <v>213</v>
      </c>
      <c r="K1711" t="s">
        <v>209</v>
      </c>
      <c r="L1711" t="s">
        <v>1033</v>
      </c>
    </row>
    <row r="1712" spans="1:12">
      <c r="A1712" t="s">
        <v>2487</v>
      </c>
      <c r="B1712" s="5">
        <v>46185</v>
      </c>
      <c r="C1712" t="s">
        <v>152</v>
      </c>
      <c r="D1712">
        <v>1</v>
      </c>
      <c r="E1712" s="3">
        <v>39.21</v>
      </c>
      <c r="F1712" s="4">
        <v>0</v>
      </c>
      <c r="G1712" s="3">
        <v>0</v>
      </c>
      <c r="H1712" t="s">
        <v>216</v>
      </c>
      <c r="I1712" t="s">
        <v>54</v>
      </c>
      <c r="J1712" t="s">
        <v>217</v>
      </c>
      <c r="K1712" t="s">
        <v>209</v>
      </c>
      <c r="L1712" t="s">
        <v>1295</v>
      </c>
    </row>
    <row r="1713" spans="1:12">
      <c r="A1713" t="s">
        <v>2488</v>
      </c>
      <c r="B1713" s="5">
        <v>46185</v>
      </c>
      <c r="C1713" t="s">
        <v>69</v>
      </c>
      <c r="D1713">
        <v>2</v>
      </c>
      <c r="E1713" s="3">
        <v>73.180000000000007</v>
      </c>
      <c r="F1713" s="4">
        <v>0.05</v>
      </c>
      <c r="G1713" s="3">
        <v>0</v>
      </c>
      <c r="H1713" t="s">
        <v>212</v>
      </c>
      <c r="I1713" t="s">
        <v>224</v>
      </c>
      <c r="J1713" t="s">
        <v>217</v>
      </c>
      <c r="K1713" t="s">
        <v>209</v>
      </c>
      <c r="L1713" t="s">
        <v>1132</v>
      </c>
    </row>
    <row r="1714" spans="1:12">
      <c r="A1714" t="s">
        <v>2489</v>
      </c>
      <c r="B1714" s="5">
        <v>46185</v>
      </c>
      <c r="C1714" t="s">
        <v>118</v>
      </c>
      <c r="D1714">
        <v>3</v>
      </c>
      <c r="E1714" s="3">
        <v>41.81</v>
      </c>
      <c r="F1714" s="4">
        <v>0.1</v>
      </c>
      <c r="G1714" s="3">
        <v>0</v>
      </c>
      <c r="H1714" t="s">
        <v>216</v>
      </c>
      <c r="I1714" t="s">
        <v>12</v>
      </c>
      <c r="J1714" t="s">
        <v>213</v>
      </c>
      <c r="K1714" t="s">
        <v>209</v>
      </c>
      <c r="L1714" t="s">
        <v>587</v>
      </c>
    </row>
    <row r="1715" spans="1:12">
      <c r="A1715" t="s">
        <v>2490</v>
      </c>
      <c r="B1715" s="5">
        <v>46185</v>
      </c>
      <c r="C1715" t="s">
        <v>148</v>
      </c>
      <c r="D1715">
        <v>3</v>
      </c>
      <c r="E1715" s="3">
        <v>76.3</v>
      </c>
      <c r="F1715" s="4">
        <v>0</v>
      </c>
      <c r="G1715" s="3">
        <v>6.99</v>
      </c>
      <c r="H1715" t="s">
        <v>216</v>
      </c>
      <c r="I1715" t="s">
        <v>18</v>
      </c>
      <c r="J1715" t="s">
        <v>217</v>
      </c>
      <c r="K1715" t="s">
        <v>209</v>
      </c>
      <c r="L1715" t="s">
        <v>2491</v>
      </c>
    </row>
    <row r="1716" spans="1:12">
      <c r="A1716" t="s">
        <v>2492</v>
      </c>
      <c r="B1716" s="5">
        <v>46185</v>
      </c>
      <c r="C1716" t="s">
        <v>85</v>
      </c>
      <c r="D1716">
        <v>4</v>
      </c>
      <c r="E1716" s="3">
        <v>20.7</v>
      </c>
      <c r="F1716" s="4">
        <v>0.1</v>
      </c>
      <c r="G1716" s="3">
        <v>0</v>
      </c>
      <c r="H1716" t="s">
        <v>207</v>
      </c>
      <c r="I1716" t="s">
        <v>18</v>
      </c>
      <c r="J1716" t="s">
        <v>208</v>
      </c>
      <c r="K1716" t="s">
        <v>209</v>
      </c>
      <c r="L1716" t="s">
        <v>282</v>
      </c>
    </row>
    <row r="1717" spans="1:12">
      <c r="A1717" t="s">
        <v>2493</v>
      </c>
      <c r="B1717" s="5">
        <v>46185</v>
      </c>
      <c r="C1717" t="s">
        <v>106</v>
      </c>
      <c r="D1717">
        <v>5</v>
      </c>
      <c r="E1717" s="3">
        <v>85.27</v>
      </c>
      <c r="F1717" s="4">
        <v>0</v>
      </c>
      <c r="G1717" s="3">
        <v>9.99</v>
      </c>
      <c r="H1717" t="s">
        <v>216</v>
      </c>
      <c r="I1717" t="s">
        <v>224</v>
      </c>
      <c r="J1717" t="s">
        <v>208</v>
      </c>
      <c r="K1717" t="s">
        <v>209</v>
      </c>
      <c r="L1717" t="s">
        <v>822</v>
      </c>
    </row>
    <row r="1718" spans="1:12">
      <c r="A1718" t="s">
        <v>2494</v>
      </c>
      <c r="B1718" s="5">
        <v>46185</v>
      </c>
      <c r="C1718" t="s">
        <v>142</v>
      </c>
      <c r="D1718">
        <v>1</v>
      </c>
      <c r="E1718" s="3">
        <v>100.1</v>
      </c>
      <c r="F1718" s="4">
        <v>0</v>
      </c>
      <c r="G1718" s="3">
        <v>0</v>
      </c>
      <c r="H1718" t="s">
        <v>207</v>
      </c>
      <c r="I1718" t="s">
        <v>12</v>
      </c>
      <c r="J1718" t="s">
        <v>208</v>
      </c>
      <c r="K1718" t="s">
        <v>209</v>
      </c>
      <c r="L1718" t="s">
        <v>710</v>
      </c>
    </row>
    <row r="1719" spans="1:12">
      <c r="A1719" t="s">
        <v>2495</v>
      </c>
      <c r="B1719" s="5">
        <v>46185</v>
      </c>
      <c r="C1719" t="s">
        <v>71</v>
      </c>
      <c r="D1719">
        <v>1</v>
      </c>
      <c r="E1719" s="3">
        <v>11.23</v>
      </c>
      <c r="F1719" s="4">
        <v>0.1</v>
      </c>
      <c r="G1719" s="3">
        <v>0</v>
      </c>
      <c r="H1719" t="s">
        <v>212</v>
      </c>
      <c r="I1719" t="s">
        <v>18</v>
      </c>
      <c r="J1719" t="s">
        <v>208</v>
      </c>
      <c r="K1719" t="s">
        <v>209</v>
      </c>
      <c r="L1719" t="s">
        <v>604</v>
      </c>
    </row>
    <row r="1720" spans="1:12">
      <c r="A1720" t="s">
        <v>2496</v>
      </c>
      <c r="B1720" s="5">
        <v>46185</v>
      </c>
      <c r="C1720" t="s">
        <v>73</v>
      </c>
      <c r="D1720">
        <v>5</v>
      </c>
      <c r="E1720" s="3">
        <v>23.84</v>
      </c>
      <c r="F1720" s="4">
        <v>0.1</v>
      </c>
      <c r="G1720" s="3">
        <v>0</v>
      </c>
      <c r="H1720" t="s">
        <v>207</v>
      </c>
      <c r="I1720" t="s">
        <v>37</v>
      </c>
      <c r="J1720" t="s">
        <v>208</v>
      </c>
      <c r="K1720" t="s">
        <v>209</v>
      </c>
      <c r="L1720" t="s">
        <v>535</v>
      </c>
    </row>
    <row r="1721" spans="1:12">
      <c r="A1721" t="s">
        <v>2497</v>
      </c>
      <c r="B1721" s="5">
        <v>46185</v>
      </c>
      <c r="C1721" t="s">
        <v>144</v>
      </c>
      <c r="D1721">
        <v>1</v>
      </c>
      <c r="E1721" s="3">
        <v>12.74</v>
      </c>
      <c r="F1721" s="4">
        <v>0.15</v>
      </c>
      <c r="G1721" s="3">
        <v>0</v>
      </c>
      <c r="H1721" t="s">
        <v>216</v>
      </c>
      <c r="I1721" t="s">
        <v>18</v>
      </c>
      <c r="J1721" t="s">
        <v>208</v>
      </c>
      <c r="K1721" t="s">
        <v>209</v>
      </c>
      <c r="L1721" t="s">
        <v>2498</v>
      </c>
    </row>
    <row r="1722" spans="1:12">
      <c r="A1722" t="s">
        <v>2499</v>
      </c>
      <c r="B1722" s="5">
        <v>46185</v>
      </c>
      <c r="C1722" t="s">
        <v>134</v>
      </c>
      <c r="D1722">
        <v>1</v>
      </c>
      <c r="E1722" s="3">
        <v>53.25</v>
      </c>
      <c r="F1722" s="4">
        <v>0</v>
      </c>
      <c r="G1722" s="3">
        <v>0</v>
      </c>
      <c r="H1722" t="s">
        <v>207</v>
      </c>
      <c r="I1722" t="s">
        <v>12</v>
      </c>
      <c r="J1722" t="s">
        <v>213</v>
      </c>
      <c r="K1722" t="s">
        <v>209</v>
      </c>
      <c r="L1722" t="s">
        <v>1868</v>
      </c>
    </row>
    <row r="1723" spans="1:12">
      <c r="A1723" t="s">
        <v>2500</v>
      </c>
      <c r="B1723" s="5">
        <v>46186</v>
      </c>
      <c r="C1723" t="s">
        <v>112</v>
      </c>
      <c r="D1723">
        <v>1</v>
      </c>
      <c r="E1723" s="3">
        <v>48.12</v>
      </c>
      <c r="F1723" s="4">
        <v>0</v>
      </c>
      <c r="G1723" s="3">
        <v>0</v>
      </c>
      <c r="H1723" t="s">
        <v>212</v>
      </c>
      <c r="I1723" t="s">
        <v>12</v>
      </c>
      <c r="J1723" t="s">
        <v>208</v>
      </c>
      <c r="K1723" t="s">
        <v>209</v>
      </c>
      <c r="L1723" t="s">
        <v>346</v>
      </c>
    </row>
    <row r="1724" spans="1:12">
      <c r="A1724" t="s">
        <v>2501</v>
      </c>
      <c r="B1724" s="5">
        <v>46186</v>
      </c>
      <c r="C1724" t="s">
        <v>128</v>
      </c>
      <c r="D1724">
        <v>3</v>
      </c>
      <c r="E1724" s="3">
        <v>74.72</v>
      </c>
      <c r="F1724" s="4">
        <v>0.15</v>
      </c>
      <c r="G1724" s="3">
        <v>0</v>
      </c>
      <c r="H1724" t="s">
        <v>207</v>
      </c>
      <c r="I1724" t="s">
        <v>12</v>
      </c>
      <c r="J1724" t="s">
        <v>213</v>
      </c>
      <c r="K1724" t="s">
        <v>209</v>
      </c>
      <c r="L1724" t="s">
        <v>253</v>
      </c>
    </row>
    <row r="1725" spans="1:12">
      <c r="A1725" t="s">
        <v>2502</v>
      </c>
      <c r="B1725" s="5">
        <v>46186</v>
      </c>
      <c r="C1725" t="s">
        <v>77</v>
      </c>
      <c r="D1725">
        <v>1</v>
      </c>
      <c r="E1725" s="3">
        <v>47.77</v>
      </c>
      <c r="F1725" s="4">
        <v>0</v>
      </c>
      <c r="G1725" s="3">
        <v>6.99</v>
      </c>
      <c r="H1725" t="s">
        <v>207</v>
      </c>
      <c r="I1725" t="s">
        <v>12</v>
      </c>
      <c r="J1725" t="s">
        <v>217</v>
      </c>
      <c r="K1725" t="s">
        <v>209</v>
      </c>
      <c r="L1725" t="s">
        <v>396</v>
      </c>
    </row>
    <row r="1726" spans="1:12">
      <c r="A1726" t="s">
        <v>2503</v>
      </c>
      <c r="B1726" s="5">
        <v>46186</v>
      </c>
      <c r="C1726" t="s">
        <v>87</v>
      </c>
      <c r="D1726">
        <v>2</v>
      </c>
      <c r="E1726" s="3">
        <v>49.34</v>
      </c>
      <c r="F1726" s="4">
        <v>0</v>
      </c>
      <c r="G1726" s="3">
        <v>4.99</v>
      </c>
      <c r="H1726" t="s">
        <v>212</v>
      </c>
      <c r="I1726" t="s">
        <v>18</v>
      </c>
      <c r="J1726" t="s">
        <v>213</v>
      </c>
      <c r="K1726" t="s">
        <v>209</v>
      </c>
      <c r="L1726" t="s">
        <v>1868</v>
      </c>
    </row>
    <row r="1727" spans="1:12">
      <c r="A1727" t="s">
        <v>2504</v>
      </c>
      <c r="B1727" s="5">
        <v>46186</v>
      </c>
      <c r="C1727" t="s">
        <v>92</v>
      </c>
      <c r="D1727">
        <v>1</v>
      </c>
      <c r="E1727" s="3">
        <v>46.87</v>
      </c>
      <c r="F1727" s="4">
        <v>0.1</v>
      </c>
      <c r="G1727" s="3">
        <v>4.99</v>
      </c>
      <c r="H1727" t="s">
        <v>212</v>
      </c>
      <c r="I1727" t="s">
        <v>224</v>
      </c>
      <c r="J1727" t="s">
        <v>217</v>
      </c>
      <c r="K1727" t="s">
        <v>209</v>
      </c>
      <c r="L1727" t="s">
        <v>1382</v>
      </c>
    </row>
    <row r="1728" spans="1:12">
      <c r="A1728" t="s">
        <v>2505</v>
      </c>
      <c r="B1728" s="5">
        <v>46186</v>
      </c>
      <c r="C1728" t="s">
        <v>130</v>
      </c>
      <c r="D1728">
        <v>8</v>
      </c>
      <c r="E1728" s="3">
        <v>10.18</v>
      </c>
      <c r="F1728" s="4">
        <v>0</v>
      </c>
      <c r="G1728" s="3">
        <v>4.99</v>
      </c>
      <c r="H1728" t="s">
        <v>216</v>
      </c>
      <c r="I1728" t="s">
        <v>18</v>
      </c>
      <c r="J1728" t="s">
        <v>208</v>
      </c>
      <c r="K1728" t="s">
        <v>209</v>
      </c>
      <c r="L1728" t="s">
        <v>2075</v>
      </c>
    </row>
    <row r="1729" spans="1:12">
      <c r="A1729" t="s">
        <v>2506</v>
      </c>
      <c r="B1729" s="5">
        <v>46187</v>
      </c>
      <c r="C1729" t="s">
        <v>118</v>
      </c>
      <c r="D1729">
        <v>5</v>
      </c>
      <c r="E1729" s="3">
        <v>41.81</v>
      </c>
      <c r="F1729" s="4">
        <v>0</v>
      </c>
      <c r="G1729" s="3">
        <v>0</v>
      </c>
      <c r="H1729" t="s">
        <v>216</v>
      </c>
      <c r="I1729" t="s">
        <v>18</v>
      </c>
      <c r="J1729" t="s">
        <v>217</v>
      </c>
      <c r="K1729" t="s">
        <v>209</v>
      </c>
      <c r="L1729" t="s">
        <v>453</v>
      </c>
    </row>
    <row r="1730" spans="1:12">
      <c r="A1730" t="s">
        <v>2507</v>
      </c>
      <c r="B1730" s="5">
        <v>46187</v>
      </c>
      <c r="C1730" t="s">
        <v>158</v>
      </c>
      <c r="D1730">
        <v>1</v>
      </c>
      <c r="E1730" s="3">
        <v>44.59</v>
      </c>
      <c r="F1730" s="4">
        <v>0</v>
      </c>
      <c r="G1730" s="3">
        <v>0</v>
      </c>
      <c r="H1730" t="s">
        <v>216</v>
      </c>
      <c r="I1730" t="s">
        <v>18</v>
      </c>
      <c r="J1730" t="s">
        <v>213</v>
      </c>
      <c r="K1730" t="s">
        <v>209</v>
      </c>
      <c r="L1730" t="s">
        <v>233</v>
      </c>
    </row>
    <row r="1731" spans="1:12">
      <c r="A1731" t="s">
        <v>2508</v>
      </c>
      <c r="B1731" s="5">
        <v>46187</v>
      </c>
      <c r="C1731" t="s">
        <v>168</v>
      </c>
      <c r="D1731">
        <v>1</v>
      </c>
      <c r="E1731" s="3">
        <v>50.46</v>
      </c>
      <c r="F1731" s="4">
        <v>0.1</v>
      </c>
      <c r="G1731" s="3">
        <v>4.99</v>
      </c>
      <c r="H1731" t="s">
        <v>207</v>
      </c>
      <c r="I1731" t="s">
        <v>224</v>
      </c>
      <c r="J1731" t="s">
        <v>213</v>
      </c>
      <c r="K1731" t="s">
        <v>209</v>
      </c>
      <c r="L1731" t="s">
        <v>1028</v>
      </c>
    </row>
    <row r="1732" spans="1:12">
      <c r="A1732" t="s">
        <v>2509</v>
      </c>
      <c r="B1732" s="5">
        <v>46187</v>
      </c>
      <c r="C1732" t="s">
        <v>83</v>
      </c>
      <c r="D1732">
        <v>4</v>
      </c>
      <c r="E1732" s="3">
        <v>79.31</v>
      </c>
      <c r="F1732" s="4">
        <v>0</v>
      </c>
      <c r="G1732" s="3">
        <v>9.99</v>
      </c>
      <c r="H1732" t="s">
        <v>216</v>
      </c>
      <c r="I1732" t="s">
        <v>12</v>
      </c>
      <c r="J1732" t="s">
        <v>208</v>
      </c>
      <c r="K1732" t="s">
        <v>209</v>
      </c>
      <c r="L1732" t="s">
        <v>529</v>
      </c>
    </row>
    <row r="1733" spans="1:12">
      <c r="A1733" t="s">
        <v>2510</v>
      </c>
      <c r="B1733" s="5">
        <v>46187</v>
      </c>
      <c r="C1733" t="s">
        <v>136</v>
      </c>
      <c r="D1733">
        <v>2</v>
      </c>
      <c r="E1733" s="3">
        <v>26.35</v>
      </c>
      <c r="F1733" s="4">
        <v>0</v>
      </c>
      <c r="G1733" s="3">
        <v>6.99</v>
      </c>
      <c r="H1733" t="s">
        <v>207</v>
      </c>
      <c r="I1733" t="s">
        <v>18</v>
      </c>
      <c r="J1733" t="s">
        <v>217</v>
      </c>
      <c r="K1733" t="s">
        <v>209</v>
      </c>
      <c r="L1733" t="s">
        <v>972</v>
      </c>
    </row>
    <row r="1734" spans="1:12">
      <c r="A1734" t="s">
        <v>2511</v>
      </c>
      <c r="B1734" s="5">
        <v>46187</v>
      </c>
      <c r="C1734" t="s">
        <v>108</v>
      </c>
      <c r="D1734">
        <v>2</v>
      </c>
      <c r="E1734" s="3">
        <v>23.94</v>
      </c>
      <c r="F1734" s="4">
        <v>0.15</v>
      </c>
      <c r="G1734" s="3">
        <v>4.99</v>
      </c>
      <c r="H1734" t="s">
        <v>212</v>
      </c>
      <c r="I1734" t="s">
        <v>37</v>
      </c>
      <c r="J1734" t="s">
        <v>217</v>
      </c>
      <c r="K1734" t="s">
        <v>209</v>
      </c>
      <c r="L1734" t="s">
        <v>1607</v>
      </c>
    </row>
    <row r="1735" spans="1:12">
      <c r="A1735" t="s">
        <v>2512</v>
      </c>
      <c r="B1735" s="5">
        <v>46187</v>
      </c>
      <c r="C1735" t="s">
        <v>98</v>
      </c>
      <c r="D1735">
        <v>2</v>
      </c>
      <c r="E1735" s="3">
        <v>17.66</v>
      </c>
      <c r="F1735" s="4">
        <v>0</v>
      </c>
      <c r="G1735" s="3">
        <v>4.99</v>
      </c>
      <c r="H1735" t="s">
        <v>207</v>
      </c>
      <c r="I1735" t="s">
        <v>12</v>
      </c>
      <c r="J1735" t="s">
        <v>213</v>
      </c>
      <c r="K1735" t="s">
        <v>209</v>
      </c>
      <c r="L1735" t="s">
        <v>229</v>
      </c>
    </row>
    <row r="1736" spans="1:12">
      <c r="A1736" t="s">
        <v>2513</v>
      </c>
      <c r="B1736" s="5">
        <v>46187</v>
      </c>
      <c r="C1736" t="s">
        <v>110</v>
      </c>
      <c r="D1736">
        <v>5</v>
      </c>
      <c r="E1736" s="3">
        <v>32.130000000000003</v>
      </c>
      <c r="F1736" s="4">
        <v>0.15</v>
      </c>
      <c r="G1736" s="3">
        <v>0</v>
      </c>
      <c r="H1736" t="s">
        <v>207</v>
      </c>
      <c r="I1736" t="s">
        <v>224</v>
      </c>
      <c r="J1736" t="s">
        <v>217</v>
      </c>
      <c r="K1736" t="s">
        <v>209</v>
      </c>
      <c r="L1736" t="s">
        <v>1541</v>
      </c>
    </row>
    <row r="1737" spans="1:12">
      <c r="A1737" t="s">
        <v>2514</v>
      </c>
      <c r="B1737" s="5">
        <v>46188</v>
      </c>
      <c r="C1737" t="s">
        <v>164</v>
      </c>
      <c r="D1737">
        <v>2</v>
      </c>
      <c r="E1737" s="3">
        <v>93.35</v>
      </c>
      <c r="F1737" s="4">
        <v>0.15</v>
      </c>
      <c r="G1737" s="3">
        <v>9.99</v>
      </c>
      <c r="H1737" t="s">
        <v>212</v>
      </c>
      <c r="I1737" t="s">
        <v>224</v>
      </c>
      <c r="J1737" t="s">
        <v>213</v>
      </c>
      <c r="K1737" t="s">
        <v>304</v>
      </c>
      <c r="L1737" t="s">
        <v>267</v>
      </c>
    </row>
    <row r="1738" spans="1:12">
      <c r="A1738" t="s">
        <v>2515</v>
      </c>
      <c r="B1738" s="5">
        <v>46188</v>
      </c>
      <c r="C1738" t="s">
        <v>162</v>
      </c>
      <c r="D1738">
        <v>1</v>
      </c>
      <c r="E1738" s="3">
        <v>12.2</v>
      </c>
      <c r="F1738" s="4">
        <v>0</v>
      </c>
      <c r="G1738" s="3">
        <v>0</v>
      </c>
      <c r="H1738" t="s">
        <v>212</v>
      </c>
      <c r="I1738" t="s">
        <v>18</v>
      </c>
      <c r="J1738" t="s">
        <v>213</v>
      </c>
      <c r="K1738" t="s">
        <v>209</v>
      </c>
      <c r="L1738" t="s">
        <v>388</v>
      </c>
    </row>
    <row r="1739" spans="1:12">
      <c r="A1739" t="s">
        <v>2516</v>
      </c>
      <c r="B1739" s="5">
        <v>46188</v>
      </c>
      <c r="C1739" t="s">
        <v>75</v>
      </c>
      <c r="D1739">
        <v>4</v>
      </c>
      <c r="E1739" s="3">
        <v>55.2</v>
      </c>
      <c r="F1739" s="4">
        <v>0</v>
      </c>
      <c r="G1739" s="3">
        <v>6.99</v>
      </c>
      <c r="H1739" t="s">
        <v>216</v>
      </c>
      <c r="I1739" t="s">
        <v>18</v>
      </c>
      <c r="J1739" t="s">
        <v>208</v>
      </c>
      <c r="K1739" t="s">
        <v>209</v>
      </c>
      <c r="L1739" t="s">
        <v>883</v>
      </c>
    </row>
    <row r="1740" spans="1:12">
      <c r="A1740" t="s">
        <v>2517</v>
      </c>
      <c r="B1740" s="5">
        <v>46188</v>
      </c>
      <c r="C1740" t="s">
        <v>112</v>
      </c>
      <c r="D1740">
        <v>2</v>
      </c>
      <c r="E1740" s="3">
        <v>48.12</v>
      </c>
      <c r="F1740" s="4">
        <v>0</v>
      </c>
      <c r="G1740" s="3">
        <v>4.99</v>
      </c>
      <c r="H1740" t="s">
        <v>216</v>
      </c>
      <c r="I1740" t="s">
        <v>18</v>
      </c>
      <c r="J1740" t="s">
        <v>208</v>
      </c>
      <c r="K1740" t="s">
        <v>209</v>
      </c>
      <c r="L1740" t="s">
        <v>885</v>
      </c>
    </row>
    <row r="1741" spans="1:12">
      <c r="A1741" t="s">
        <v>2518</v>
      </c>
      <c r="B1741" s="5">
        <v>46188</v>
      </c>
      <c r="C1741" t="s">
        <v>100</v>
      </c>
      <c r="D1741">
        <v>2</v>
      </c>
      <c r="E1741" s="3">
        <v>47.38</v>
      </c>
      <c r="F1741" s="4">
        <v>0.1</v>
      </c>
      <c r="G1741" s="3">
        <v>0</v>
      </c>
      <c r="H1741" t="s">
        <v>216</v>
      </c>
      <c r="I1741" t="s">
        <v>18</v>
      </c>
      <c r="J1741" t="s">
        <v>217</v>
      </c>
      <c r="K1741" t="s">
        <v>209</v>
      </c>
      <c r="L1741" t="s">
        <v>895</v>
      </c>
    </row>
    <row r="1742" spans="1:12">
      <c r="A1742" t="s">
        <v>2519</v>
      </c>
      <c r="B1742" s="5">
        <v>46188</v>
      </c>
      <c r="C1742" t="s">
        <v>130</v>
      </c>
      <c r="D1742">
        <v>2</v>
      </c>
      <c r="E1742" s="3">
        <v>10.18</v>
      </c>
      <c r="F1742" s="4">
        <v>0</v>
      </c>
      <c r="G1742" s="3">
        <v>9.99</v>
      </c>
      <c r="H1742" t="s">
        <v>207</v>
      </c>
      <c r="I1742" t="s">
        <v>18</v>
      </c>
      <c r="J1742" t="s">
        <v>213</v>
      </c>
      <c r="K1742" t="s">
        <v>209</v>
      </c>
      <c r="L1742" t="s">
        <v>321</v>
      </c>
    </row>
    <row r="1743" spans="1:12">
      <c r="A1743" t="s">
        <v>2520</v>
      </c>
      <c r="B1743" s="5">
        <v>46188</v>
      </c>
      <c r="C1743" t="s">
        <v>100</v>
      </c>
      <c r="D1743">
        <v>4</v>
      </c>
      <c r="E1743" s="3">
        <v>47.38</v>
      </c>
      <c r="F1743" s="4">
        <v>0</v>
      </c>
      <c r="G1743" s="3">
        <v>6.99</v>
      </c>
      <c r="H1743" t="s">
        <v>216</v>
      </c>
      <c r="I1743" t="s">
        <v>18</v>
      </c>
      <c r="J1743" t="s">
        <v>213</v>
      </c>
      <c r="K1743" t="s">
        <v>209</v>
      </c>
      <c r="L1743" t="s">
        <v>1406</v>
      </c>
    </row>
    <row r="1744" spans="1:12">
      <c r="A1744" t="s">
        <v>2521</v>
      </c>
      <c r="B1744" s="5">
        <v>46188</v>
      </c>
      <c r="C1744" t="s">
        <v>87</v>
      </c>
      <c r="D1744">
        <v>3</v>
      </c>
      <c r="E1744" s="3">
        <v>49.34</v>
      </c>
      <c r="F1744" s="4">
        <v>0.2</v>
      </c>
      <c r="G1744" s="3">
        <v>0</v>
      </c>
      <c r="H1744" t="s">
        <v>207</v>
      </c>
      <c r="I1744" t="s">
        <v>12</v>
      </c>
      <c r="J1744" t="s">
        <v>213</v>
      </c>
      <c r="K1744" t="s">
        <v>209</v>
      </c>
      <c r="L1744" t="s">
        <v>673</v>
      </c>
    </row>
    <row r="1745" spans="1:12">
      <c r="A1745" t="s">
        <v>2522</v>
      </c>
      <c r="B1745" s="5">
        <v>46189</v>
      </c>
      <c r="C1745" t="s">
        <v>89</v>
      </c>
      <c r="D1745">
        <v>5</v>
      </c>
      <c r="E1745" s="3">
        <v>81.14</v>
      </c>
      <c r="F1745" s="4">
        <v>0.1</v>
      </c>
      <c r="G1745" s="3">
        <v>0</v>
      </c>
      <c r="H1745" t="s">
        <v>216</v>
      </c>
      <c r="I1745" t="s">
        <v>54</v>
      </c>
      <c r="J1745" t="s">
        <v>213</v>
      </c>
      <c r="K1745" t="s">
        <v>209</v>
      </c>
      <c r="L1745" t="s">
        <v>2361</v>
      </c>
    </row>
    <row r="1746" spans="1:12">
      <c r="A1746" t="s">
        <v>2523</v>
      </c>
      <c r="B1746" s="5">
        <v>46189</v>
      </c>
      <c r="C1746" t="s">
        <v>98</v>
      </c>
      <c r="D1746">
        <v>5</v>
      </c>
      <c r="E1746" s="3">
        <v>17.66</v>
      </c>
      <c r="F1746" s="4">
        <v>0.05</v>
      </c>
      <c r="G1746" s="3">
        <v>0</v>
      </c>
      <c r="H1746" t="s">
        <v>212</v>
      </c>
      <c r="I1746" t="s">
        <v>37</v>
      </c>
      <c r="J1746" t="s">
        <v>217</v>
      </c>
      <c r="K1746" t="s">
        <v>209</v>
      </c>
      <c r="L1746" t="s">
        <v>1289</v>
      </c>
    </row>
    <row r="1747" spans="1:12">
      <c r="A1747" t="s">
        <v>2524</v>
      </c>
      <c r="B1747" s="5">
        <v>46189</v>
      </c>
      <c r="C1747" t="s">
        <v>69</v>
      </c>
      <c r="D1747">
        <v>1</v>
      </c>
      <c r="E1747" s="3">
        <v>73.180000000000007</v>
      </c>
      <c r="F1747" s="4">
        <v>0.05</v>
      </c>
      <c r="G1747" s="3">
        <v>6.99</v>
      </c>
      <c r="H1747" t="s">
        <v>216</v>
      </c>
      <c r="I1747" t="s">
        <v>224</v>
      </c>
      <c r="J1747" t="s">
        <v>208</v>
      </c>
      <c r="K1747" t="s">
        <v>209</v>
      </c>
      <c r="L1747" t="s">
        <v>1324</v>
      </c>
    </row>
    <row r="1748" spans="1:12">
      <c r="A1748" t="s">
        <v>2525</v>
      </c>
      <c r="B1748" s="5">
        <v>46189</v>
      </c>
      <c r="C1748" t="s">
        <v>102</v>
      </c>
      <c r="D1748">
        <v>5</v>
      </c>
      <c r="E1748" s="3">
        <v>18.5</v>
      </c>
      <c r="F1748" s="4">
        <v>0</v>
      </c>
      <c r="G1748" s="3">
        <v>0</v>
      </c>
      <c r="H1748" t="s">
        <v>212</v>
      </c>
      <c r="I1748" t="s">
        <v>18</v>
      </c>
      <c r="J1748" t="s">
        <v>217</v>
      </c>
      <c r="K1748" t="s">
        <v>209</v>
      </c>
      <c r="L1748" t="s">
        <v>346</v>
      </c>
    </row>
    <row r="1749" spans="1:12">
      <c r="A1749" t="s">
        <v>2526</v>
      </c>
      <c r="B1749" s="5">
        <v>46189</v>
      </c>
      <c r="C1749" t="s">
        <v>66</v>
      </c>
      <c r="D1749">
        <v>1</v>
      </c>
      <c r="E1749" s="3">
        <v>31.13</v>
      </c>
      <c r="F1749" s="4">
        <v>0.05</v>
      </c>
      <c r="G1749" s="3">
        <v>4.99</v>
      </c>
      <c r="H1749" t="s">
        <v>212</v>
      </c>
      <c r="I1749" t="s">
        <v>37</v>
      </c>
      <c r="J1749" t="s">
        <v>208</v>
      </c>
      <c r="K1749" t="s">
        <v>209</v>
      </c>
      <c r="L1749" t="s">
        <v>1539</v>
      </c>
    </row>
    <row r="1750" spans="1:12">
      <c r="A1750" t="s">
        <v>2527</v>
      </c>
      <c r="B1750" s="5">
        <v>46189</v>
      </c>
      <c r="C1750" t="s">
        <v>81</v>
      </c>
      <c r="D1750">
        <v>1</v>
      </c>
      <c r="E1750" s="3">
        <v>30.29</v>
      </c>
      <c r="F1750" s="4">
        <v>0.05</v>
      </c>
      <c r="G1750" s="3">
        <v>0</v>
      </c>
      <c r="H1750" t="s">
        <v>207</v>
      </c>
      <c r="I1750" t="s">
        <v>54</v>
      </c>
      <c r="J1750" t="s">
        <v>208</v>
      </c>
      <c r="K1750" t="s">
        <v>209</v>
      </c>
      <c r="L1750" t="s">
        <v>607</v>
      </c>
    </row>
    <row r="1751" spans="1:12">
      <c r="A1751" t="s">
        <v>2528</v>
      </c>
      <c r="B1751" s="5">
        <v>46189</v>
      </c>
      <c r="C1751" t="s">
        <v>140</v>
      </c>
      <c r="D1751">
        <v>4</v>
      </c>
      <c r="E1751" s="3">
        <v>25.18</v>
      </c>
      <c r="F1751" s="4">
        <v>0</v>
      </c>
      <c r="G1751" s="3">
        <v>9.99</v>
      </c>
      <c r="H1751" t="s">
        <v>207</v>
      </c>
      <c r="I1751" t="s">
        <v>12</v>
      </c>
      <c r="J1751" t="s">
        <v>213</v>
      </c>
      <c r="K1751" t="s">
        <v>209</v>
      </c>
      <c r="L1751" t="s">
        <v>2529</v>
      </c>
    </row>
    <row r="1752" spans="1:12">
      <c r="A1752" t="s">
        <v>2530</v>
      </c>
      <c r="B1752" s="5">
        <v>46190</v>
      </c>
      <c r="C1752" t="s">
        <v>162</v>
      </c>
      <c r="D1752">
        <v>3</v>
      </c>
      <c r="E1752" s="3">
        <v>12.2</v>
      </c>
      <c r="F1752" s="4">
        <v>0.1</v>
      </c>
      <c r="G1752" s="3">
        <v>9.99</v>
      </c>
      <c r="H1752" t="s">
        <v>207</v>
      </c>
      <c r="I1752" t="s">
        <v>224</v>
      </c>
      <c r="J1752" t="s">
        <v>213</v>
      </c>
      <c r="K1752" t="s">
        <v>209</v>
      </c>
      <c r="L1752" t="s">
        <v>1145</v>
      </c>
    </row>
    <row r="1753" spans="1:12">
      <c r="A1753" t="s">
        <v>2531</v>
      </c>
      <c r="B1753" s="5">
        <v>46190</v>
      </c>
      <c r="C1753" t="s">
        <v>176</v>
      </c>
      <c r="D1753">
        <v>1</v>
      </c>
      <c r="E1753" s="3">
        <v>11.86</v>
      </c>
      <c r="F1753" s="4">
        <v>0.1</v>
      </c>
      <c r="G1753" s="3">
        <v>0</v>
      </c>
      <c r="H1753" t="s">
        <v>207</v>
      </c>
      <c r="I1753" t="s">
        <v>224</v>
      </c>
      <c r="J1753" t="s">
        <v>213</v>
      </c>
      <c r="K1753" t="s">
        <v>209</v>
      </c>
      <c r="L1753" t="s">
        <v>1604</v>
      </c>
    </row>
    <row r="1754" spans="1:12">
      <c r="A1754" t="s">
        <v>2532</v>
      </c>
      <c r="B1754" s="5">
        <v>46190</v>
      </c>
      <c r="C1754" t="s">
        <v>146</v>
      </c>
      <c r="D1754">
        <v>4</v>
      </c>
      <c r="E1754" s="3">
        <v>30.05</v>
      </c>
      <c r="F1754" s="4">
        <v>0.1</v>
      </c>
      <c r="G1754" s="3">
        <v>0</v>
      </c>
      <c r="H1754" t="s">
        <v>216</v>
      </c>
      <c r="I1754" t="s">
        <v>18</v>
      </c>
      <c r="J1754" t="s">
        <v>217</v>
      </c>
      <c r="K1754" t="s">
        <v>209</v>
      </c>
      <c r="L1754" t="s">
        <v>1877</v>
      </c>
    </row>
    <row r="1755" spans="1:12">
      <c r="A1755" t="s">
        <v>2533</v>
      </c>
      <c r="B1755" s="5">
        <v>46190</v>
      </c>
      <c r="C1755" t="s">
        <v>71</v>
      </c>
      <c r="D1755">
        <v>1</v>
      </c>
      <c r="E1755" s="3">
        <v>11.23</v>
      </c>
      <c r="F1755" s="4">
        <v>0.1</v>
      </c>
      <c r="G1755" s="3">
        <v>0</v>
      </c>
      <c r="H1755" t="s">
        <v>216</v>
      </c>
      <c r="I1755" t="s">
        <v>224</v>
      </c>
      <c r="J1755" t="s">
        <v>208</v>
      </c>
      <c r="K1755" t="s">
        <v>209</v>
      </c>
      <c r="L1755" t="s">
        <v>2284</v>
      </c>
    </row>
    <row r="1756" spans="1:12">
      <c r="A1756" t="s">
        <v>2534</v>
      </c>
      <c r="B1756" s="5">
        <v>46190</v>
      </c>
      <c r="C1756" t="s">
        <v>120</v>
      </c>
      <c r="D1756">
        <v>4</v>
      </c>
      <c r="E1756" s="3">
        <v>33.65</v>
      </c>
      <c r="F1756" s="4">
        <v>0.1</v>
      </c>
      <c r="G1756" s="3">
        <v>6.99</v>
      </c>
      <c r="H1756" t="s">
        <v>207</v>
      </c>
      <c r="I1756" t="s">
        <v>12</v>
      </c>
      <c r="J1756" t="s">
        <v>208</v>
      </c>
      <c r="K1756" t="s">
        <v>209</v>
      </c>
      <c r="L1756" t="s">
        <v>310</v>
      </c>
    </row>
    <row r="1757" spans="1:12">
      <c r="A1757" t="s">
        <v>2535</v>
      </c>
      <c r="B1757" s="5">
        <v>46191</v>
      </c>
      <c r="C1757" t="s">
        <v>160</v>
      </c>
      <c r="D1757">
        <v>2</v>
      </c>
      <c r="E1757" s="3">
        <v>36.47</v>
      </c>
      <c r="F1757" s="4">
        <v>0</v>
      </c>
      <c r="G1757" s="3">
        <v>9.99</v>
      </c>
      <c r="H1757" t="s">
        <v>216</v>
      </c>
      <c r="I1757" t="s">
        <v>37</v>
      </c>
      <c r="J1757" t="s">
        <v>217</v>
      </c>
      <c r="K1757" t="s">
        <v>209</v>
      </c>
      <c r="L1757" t="s">
        <v>689</v>
      </c>
    </row>
    <row r="1758" spans="1:12">
      <c r="A1758" t="s">
        <v>2536</v>
      </c>
      <c r="B1758" s="5">
        <v>46191</v>
      </c>
      <c r="C1758" t="s">
        <v>75</v>
      </c>
      <c r="D1758">
        <v>2</v>
      </c>
      <c r="E1758" s="3">
        <v>55.2</v>
      </c>
      <c r="F1758" s="4">
        <v>0.1</v>
      </c>
      <c r="G1758" s="3">
        <v>6.99</v>
      </c>
      <c r="H1758" t="s">
        <v>212</v>
      </c>
      <c r="I1758" t="s">
        <v>224</v>
      </c>
      <c r="J1758" t="s">
        <v>208</v>
      </c>
      <c r="K1758" t="s">
        <v>209</v>
      </c>
      <c r="L1758" t="s">
        <v>461</v>
      </c>
    </row>
    <row r="1759" spans="1:12">
      <c r="A1759" t="s">
        <v>2537</v>
      </c>
      <c r="B1759" s="5">
        <v>46191</v>
      </c>
      <c r="C1759" t="s">
        <v>94</v>
      </c>
      <c r="D1759">
        <v>2</v>
      </c>
      <c r="E1759" s="3">
        <v>74.41</v>
      </c>
      <c r="F1759" s="4">
        <v>0.05</v>
      </c>
      <c r="G1759" s="3">
        <v>0</v>
      </c>
      <c r="H1759" t="s">
        <v>212</v>
      </c>
      <c r="I1759" t="s">
        <v>18</v>
      </c>
      <c r="J1759" t="s">
        <v>208</v>
      </c>
      <c r="K1759" t="s">
        <v>209</v>
      </c>
      <c r="L1759" t="s">
        <v>838</v>
      </c>
    </row>
    <row r="1760" spans="1:12">
      <c r="A1760" t="s">
        <v>2538</v>
      </c>
      <c r="B1760" s="5">
        <v>46191</v>
      </c>
      <c r="C1760" t="s">
        <v>180</v>
      </c>
      <c r="D1760">
        <v>2</v>
      </c>
      <c r="E1760" s="3">
        <v>60.42</v>
      </c>
      <c r="F1760" s="4">
        <v>0</v>
      </c>
      <c r="G1760" s="3">
        <v>0</v>
      </c>
      <c r="H1760" t="s">
        <v>212</v>
      </c>
      <c r="I1760" t="s">
        <v>54</v>
      </c>
      <c r="J1760" t="s">
        <v>217</v>
      </c>
      <c r="K1760" t="s">
        <v>209</v>
      </c>
      <c r="L1760" t="s">
        <v>437</v>
      </c>
    </row>
    <row r="1761" spans="1:12">
      <c r="A1761" t="s">
        <v>2539</v>
      </c>
      <c r="B1761" s="5">
        <v>46192</v>
      </c>
      <c r="C1761" t="s">
        <v>128</v>
      </c>
      <c r="D1761">
        <v>4</v>
      </c>
      <c r="E1761" s="3">
        <v>74.72</v>
      </c>
      <c r="F1761" s="4">
        <v>0</v>
      </c>
      <c r="G1761" s="3">
        <v>0</v>
      </c>
      <c r="H1761" t="s">
        <v>212</v>
      </c>
      <c r="I1761" t="s">
        <v>18</v>
      </c>
      <c r="J1761" t="s">
        <v>208</v>
      </c>
      <c r="K1761" t="s">
        <v>209</v>
      </c>
      <c r="L1761" t="s">
        <v>1053</v>
      </c>
    </row>
    <row r="1762" spans="1:12">
      <c r="A1762" t="s">
        <v>2540</v>
      </c>
      <c r="B1762" s="5">
        <v>46192</v>
      </c>
      <c r="C1762" t="s">
        <v>85</v>
      </c>
      <c r="D1762">
        <v>1</v>
      </c>
      <c r="E1762" s="3">
        <v>20.7</v>
      </c>
      <c r="F1762" s="4">
        <v>0</v>
      </c>
      <c r="G1762" s="3">
        <v>4.99</v>
      </c>
      <c r="H1762" t="s">
        <v>212</v>
      </c>
      <c r="I1762" t="s">
        <v>224</v>
      </c>
      <c r="J1762" t="s">
        <v>208</v>
      </c>
      <c r="K1762" t="s">
        <v>209</v>
      </c>
      <c r="L1762" t="s">
        <v>1683</v>
      </c>
    </row>
    <row r="1763" spans="1:12">
      <c r="A1763" t="s">
        <v>2541</v>
      </c>
      <c r="B1763" s="5">
        <v>46192</v>
      </c>
      <c r="C1763" t="s">
        <v>142</v>
      </c>
      <c r="D1763">
        <v>1</v>
      </c>
      <c r="E1763" s="3">
        <v>100.1</v>
      </c>
      <c r="F1763" s="4">
        <v>0.1</v>
      </c>
      <c r="G1763" s="3">
        <v>6.99</v>
      </c>
      <c r="H1763" t="s">
        <v>207</v>
      </c>
      <c r="I1763" t="s">
        <v>224</v>
      </c>
      <c r="J1763" t="s">
        <v>217</v>
      </c>
      <c r="K1763" t="s">
        <v>209</v>
      </c>
      <c r="L1763" t="s">
        <v>2043</v>
      </c>
    </row>
    <row r="1764" spans="1:12">
      <c r="A1764" t="s">
        <v>2542</v>
      </c>
      <c r="B1764" s="5">
        <v>46192</v>
      </c>
      <c r="C1764" t="s">
        <v>73</v>
      </c>
      <c r="D1764">
        <v>2</v>
      </c>
      <c r="E1764" s="3">
        <v>23.84</v>
      </c>
      <c r="F1764" s="4">
        <v>0</v>
      </c>
      <c r="G1764" s="3">
        <v>0</v>
      </c>
      <c r="H1764" t="s">
        <v>212</v>
      </c>
      <c r="I1764" t="s">
        <v>54</v>
      </c>
      <c r="J1764" t="s">
        <v>208</v>
      </c>
      <c r="K1764" t="s">
        <v>209</v>
      </c>
      <c r="L1764" t="s">
        <v>921</v>
      </c>
    </row>
    <row r="1765" spans="1:12">
      <c r="A1765" t="s">
        <v>2543</v>
      </c>
      <c r="B1765" s="5">
        <v>46192</v>
      </c>
      <c r="C1765" t="s">
        <v>79</v>
      </c>
      <c r="D1765">
        <v>1</v>
      </c>
      <c r="E1765" s="3">
        <v>12.76</v>
      </c>
      <c r="F1765" s="4">
        <v>0.1</v>
      </c>
      <c r="G1765" s="3">
        <v>6.99</v>
      </c>
      <c r="H1765" t="s">
        <v>216</v>
      </c>
      <c r="I1765" t="s">
        <v>18</v>
      </c>
      <c r="J1765" t="s">
        <v>208</v>
      </c>
      <c r="K1765" t="s">
        <v>209</v>
      </c>
      <c r="L1765" t="s">
        <v>553</v>
      </c>
    </row>
    <row r="1766" spans="1:12">
      <c r="A1766" t="s">
        <v>2544</v>
      </c>
      <c r="B1766" s="5">
        <v>46192</v>
      </c>
      <c r="C1766" t="s">
        <v>142</v>
      </c>
      <c r="D1766">
        <v>1</v>
      </c>
      <c r="E1766" s="3">
        <v>100.1</v>
      </c>
      <c r="F1766" s="4">
        <v>0.1</v>
      </c>
      <c r="G1766" s="3">
        <v>0</v>
      </c>
      <c r="H1766" t="s">
        <v>216</v>
      </c>
      <c r="I1766" t="s">
        <v>37</v>
      </c>
      <c r="J1766" t="s">
        <v>213</v>
      </c>
      <c r="K1766" t="s">
        <v>209</v>
      </c>
      <c r="L1766" t="s">
        <v>329</v>
      </c>
    </row>
    <row r="1767" spans="1:12">
      <c r="A1767" t="s">
        <v>2545</v>
      </c>
      <c r="B1767" s="5">
        <v>46193</v>
      </c>
      <c r="C1767" t="s">
        <v>77</v>
      </c>
      <c r="D1767">
        <v>5</v>
      </c>
      <c r="E1767" s="3">
        <v>47.77</v>
      </c>
      <c r="F1767" s="4">
        <v>0</v>
      </c>
      <c r="G1767" s="3">
        <v>9.99</v>
      </c>
      <c r="H1767" t="s">
        <v>216</v>
      </c>
      <c r="I1767" t="s">
        <v>37</v>
      </c>
      <c r="J1767" t="s">
        <v>217</v>
      </c>
      <c r="K1767" t="s">
        <v>209</v>
      </c>
      <c r="L1767" t="s">
        <v>585</v>
      </c>
    </row>
    <row r="1768" spans="1:12">
      <c r="A1768" t="s">
        <v>2546</v>
      </c>
      <c r="B1768" s="5">
        <v>46194</v>
      </c>
      <c r="C1768" t="s">
        <v>146</v>
      </c>
      <c r="D1768">
        <v>4</v>
      </c>
      <c r="E1768" s="3">
        <v>30.05</v>
      </c>
      <c r="F1768" s="4">
        <v>0</v>
      </c>
      <c r="G1768" s="3">
        <v>9.99</v>
      </c>
      <c r="H1768" t="s">
        <v>207</v>
      </c>
      <c r="I1768" t="s">
        <v>18</v>
      </c>
      <c r="J1768" t="s">
        <v>217</v>
      </c>
      <c r="K1768" t="s">
        <v>209</v>
      </c>
      <c r="L1768" t="s">
        <v>315</v>
      </c>
    </row>
    <row r="1769" spans="1:12">
      <c r="A1769" t="s">
        <v>2547</v>
      </c>
      <c r="B1769" s="5">
        <v>46194</v>
      </c>
      <c r="C1769" t="s">
        <v>166</v>
      </c>
      <c r="D1769">
        <v>4</v>
      </c>
      <c r="E1769" s="3">
        <v>39.19</v>
      </c>
      <c r="F1769" s="4">
        <v>0.1</v>
      </c>
      <c r="G1769" s="3">
        <v>0</v>
      </c>
      <c r="H1769" t="s">
        <v>216</v>
      </c>
      <c r="I1769" t="s">
        <v>18</v>
      </c>
      <c r="J1769" t="s">
        <v>217</v>
      </c>
      <c r="K1769" t="s">
        <v>209</v>
      </c>
      <c r="L1769" t="s">
        <v>416</v>
      </c>
    </row>
    <row r="1770" spans="1:12">
      <c r="A1770" t="s">
        <v>2548</v>
      </c>
      <c r="B1770" s="5">
        <v>46194</v>
      </c>
      <c r="C1770" t="s">
        <v>100</v>
      </c>
      <c r="D1770">
        <v>2</v>
      </c>
      <c r="E1770" s="3">
        <v>47.38</v>
      </c>
      <c r="F1770" s="4">
        <v>0</v>
      </c>
      <c r="G1770" s="3">
        <v>0</v>
      </c>
      <c r="H1770" t="s">
        <v>207</v>
      </c>
      <c r="I1770" t="s">
        <v>37</v>
      </c>
      <c r="J1770" t="s">
        <v>217</v>
      </c>
      <c r="K1770" t="s">
        <v>209</v>
      </c>
      <c r="L1770" t="s">
        <v>1949</v>
      </c>
    </row>
    <row r="1771" spans="1:12">
      <c r="A1771" t="s">
        <v>2549</v>
      </c>
      <c r="B1771" s="5">
        <v>46194</v>
      </c>
      <c r="C1771" t="s">
        <v>114</v>
      </c>
      <c r="D1771">
        <v>4</v>
      </c>
      <c r="E1771" s="3">
        <v>87.66</v>
      </c>
      <c r="F1771" s="4">
        <v>0.05</v>
      </c>
      <c r="G1771" s="3">
        <v>4.99</v>
      </c>
      <c r="H1771" t="s">
        <v>207</v>
      </c>
      <c r="I1771" t="s">
        <v>18</v>
      </c>
      <c r="J1771" t="s">
        <v>213</v>
      </c>
      <c r="K1771" t="s">
        <v>209</v>
      </c>
      <c r="L1771" t="s">
        <v>615</v>
      </c>
    </row>
    <row r="1772" spans="1:12">
      <c r="A1772" t="s">
        <v>2550</v>
      </c>
      <c r="B1772" s="5">
        <v>46194</v>
      </c>
      <c r="C1772" t="s">
        <v>94</v>
      </c>
      <c r="D1772">
        <v>1</v>
      </c>
      <c r="E1772" s="3">
        <v>74.41</v>
      </c>
      <c r="F1772" s="4">
        <v>0.05</v>
      </c>
      <c r="G1772" s="3">
        <v>0</v>
      </c>
      <c r="H1772" t="s">
        <v>212</v>
      </c>
      <c r="I1772" t="s">
        <v>18</v>
      </c>
      <c r="J1772" t="s">
        <v>213</v>
      </c>
      <c r="K1772" t="s">
        <v>209</v>
      </c>
      <c r="L1772" t="s">
        <v>422</v>
      </c>
    </row>
    <row r="1773" spans="1:12">
      <c r="A1773" t="s">
        <v>2551</v>
      </c>
      <c r="B1773" s="5">
        <v>46195</v>
      </c>
      <c r="C1773" t="s">
        <v>178</v>
      </c>
      <c r="D1773">
        <v>4</v>
      </c>
      <c r="E1773" s="3">
        <v>77.760000000000005</v>
      </c>
      <c r="F1773" s="4">
        <v>0.15</v>
      </c>
      <c r="G1773" s="3">
        <v>4.99</v>
      </c>
      <c r="H1773" t="s">
        <v>216</v>
      </c>
      <c r="I1773" t="s">
        <v>18</v>
      </c>
      <c r="J1773" t="s">
        <v>217</v>
      </c>
      <c r="K1773" t="s">
        <v>209</v>
      </c>
      <c r="L1773" t="s">
        <v>559</v>
      </c>
    </row>
    <row r="1774" spans="1:12">
      <c r="A1774" t="s">
        <v>2552</v>
      </c>
      <c r="B1774" s="5">
        <v>46195</v>
      </c>
      <c r="C1774" t="s">
        <v>87</v>
      </c>
      <c r="D1774">
        <v>4</v>
      </c>
      <c r="E1774" s="3">
        <v>49.34</v>
      </c>
      <c r="F1774" s="4">
        <v>0.1</v>
      </c>
      <c r="G1774" s="3">
        <v>6.99</v>
      </c>
      <c r="H1774" t="s">
        <v>216</v>
      </c>
      <c r="I1774" t="s">
        <v>12</v>
      </c>
      <c r="J1774" t="s">
        <v>208</v>
      </c>
      <c r="K1774" t="s">
        <v>209</v>
      </c>
      <c r="L1774" t="s">
        <v>356</v>
      </c>
    </row>
    <row r="1775" spans="1:12">
      <c r="A1775" t="s">
        <v>2553</v>
      </c>
      <c r="B1775" s="5">
        <v>46195</v>
      </c>
      <c r="C1775" t="s">
        <v>94</v>
      </c>
      <c r="D1775">
        <v>2</v>
      </c>
      <c r="E1775" s="3">
        <v>74.41</v>
      </c>
      <c r="F1775" s="4">
        <v>0.1</v>
      </c>
      <c r="G1775" s="3">
        <v>6.99</v>
      </c>
      <c r="H1775" t="s">
        <v>207</v>
      </c>
      <c r="I1775" t="s">
        <v>18</v>
      </c>
      <c r="J1775" t="s">
        <v>217</v>
      </c>
      <c r="K1775" t="s">
        <v>209</v>
      </c>
      <c r="L1775" t="s">
        <v>993</v>
      </c>
    </row>
    <row r="1776" spans="1:12">
      <c r="A1776" t="s">
        <v>2554</v>
      </c>
      <c r="B1776" s="5">
        <v>46195</v>
      </c>
      <c r="C1776" t="s">
        <v>148</v>
      </c>
      <c r="D1776">
        <v>6</v>
      </c>
      <c r="E1776" s="3">
        <v>76.3</v>
      </c>
      <c r="F1776" s="4">
        <v>0</v>
      </c>
      <c r="G1776" s="3">
        <v>0</v>
      </c>
      <c r="H1776" t="s">
        <v>207</v>
      </c>
      <c r="I1776" t="s">
        <v>224</v>
      </c>
      <c r="J1776" t="s">
        <v>208</v>
      </c>
      <c r="K1776" t="s">
        <v>209</v>
      </c>
      <c r="L1776" t="s">
        <v>1607</v>
      </c>
    </row>
    <row r="1777" spans="1:12">
      <c r="A1777" t="s">
        <v>2555</v>
      </c>
      <c r="B1777" s="5">
        <v>46195</v>
      </c>
      <c r="C1777" t="s">
        <v>160</v>
      </c>
      <c r="D1777">
        <v>3</v>
      </c>
      <c r="E1777" s="3">
        <v>36.47</v>
      </c>
      <c r="F1777" s="4">
        <v>0</v>
      </c>
      <c r="G1777" s="3">
        <v>0</v>
      </c>
      <c r="H1777" t="s">
        <v>207</v>
      </c>
      <c r="I1777" t="s">
        <v>224</v>
      </c>
      <c r="J1777" t="s">
        <v>208</v>
      </c>
      <c r="K1777" t="s">
        <v>209</v>
      </c>
      <c r="L1777" t="s">
        <v>515</v>
      </c>
    </row>
    <row r="1778" spans="1:12">
      <c r="A1778" t="s">
        <v>2556</v>
      </c>
      <c r="B1778" s="5">
        <v>46195</v>
      </c>
      <c r="C1778" t="s">
        <v>130</v>
      </c>
      <c r="D1778">
        <v>2</v>
      </c>
      <c r="E1778" s="3">
        <v>10.18</v>
      </c>
      <c r="F1778" s="4">
        <v>0</v>
      </c>
      <c r="G1778" s="3">
        <v>0</v>
      </c>
      <c r="H1778" t="s">
        <v>207</v>
      </c>
      <c r="I1778" t="s">
        <v>18</v>
      </c>
      <c r="J1778" t="s">
        <v>217</v>
      </c>
      <c r="K1778" t="s">
        <v>209</v>
      </c>
      <c r="L1778" t="s">
        <v>2340</v>
      </c>
    </row>
    <row r="1779" spans="1:12">
      <c r="A1779" t="s">
        <v>2557</v>
      </c>
      <c r="B1779" s="5">
        <v>46195</v>
      </c>
      <c r="C1779" t="s">
        <v>160</v>
      </c>
      <c r="D1779">
        <v>2</v>
      </c>
      <c r="E1779" s="3">
        <v>36.47</v>
      </c>
      <c r="F1779" s="4">
        <v>0.2</v>
      </c>
      <c r="G1779" s="3">
        <v>0</v>
      </c>
      <c r="H1779" t="s">
        <v>207</v>
      </c>
      <c r="I1779" t="s">
        <v>18</v>
      </c>
      <c r="J1779" t="s">
        <v>213</v>
      </c>
      <c r="K1779" t="s">
        <v>209</v>
      </c>
      <c r="L1779" t="s">
        <v>1394</v>
      </c>
    </row>
    <row r="1780" spans="1:12">
      <c r="A1780" t="s">
        <v>2558</v>
      </c>
      <c r="B1780" s="5">
        <v>46196</v>
      </c>
      <c r="C1780" t="s">
        <v>96</v>
      </c>
      <c r="D1780">
        <v>1</v>
      </c>
      <c r="E1780" s="3">
        <v>26.72</v>
      </c>
      <c r="F1780" s="4">
        <v>0</v>
      </c>
      <c r="G1780" s="3">
        <v>0</v>
      </c>
      <c r="H1780" t="s">
        <v>216</v>
      </c>
      <c r="I1780" t="s">
        <v>37</v>
      </c>
      <c r="J1780" t="s">
        <v>217</v>
      </c>
      <c r="K1780" t="s">
        <v>209</v>
      </c>
      <c r="L1780" t="s">
        <v>350</v>
      </c>
    </row>
    <row r="1781" spans="1:12">
      <c r="A1781" t="s">
        <v>2559</v>
      </c>
      <c r="B1781" s="5">
        <v>46196</v>
      </c>
      <c r="C1781" t="s">
        <v>112</v>
      </c>
      <c r="D1781">
        <v>1</v>
      </c>
      <c r="E1781" s="3">
        <v>48.12</v>
      </c>
      <c r="F1781" s="4">
        <v>0.1</v>
      </c>
      <c r="G1781" s="3">
        <v>0</v>
      </c>
      <c r="H1781" t="s">
        <v>207</v>
      </c>
      <c r="I1781" t="s">
        <v>54</v>
      </c>
      <c r="J1781" t="s">
        <v>213</v>
      </c>
      <c r="K1781" t="s">
        <v>209</v>
      </c>
      <c r="L1781" t="s">
        <v>1621</v>
      </c>
    </row>
    <row r="1782" spans="1:12">
      <c r="A1782" t="s">
        <v>2560</v>
      </c>
      <c r="B1782" s="5">
        <v>46196</v>
      </c>
      <c r="C1782" t="s">
        <v>132</v>
      </c>
      <c r="D1782">
        <v>1</v>
      </c>
      <c r="E1782" s="3">
        <v>72.08</v>
      </c>
      <c r="F1782" s="4">
        <v>0.05</v>
      </c>
      <c r="G1782" s="3">
        <v>6.99</v>
      </c>
      <c r="H1782" t="s">
        <v>207</v>
      </c>
      <c r="I1782" t="s">
        <v>224</v>
      </c>
      <c r="J1782" t="s">
        <v>213</v>
      </c>
      <c r="K1782" t="s">
        <v>209</v>
      </c>
      <c r="L1782" t="s">
        <v>656</v>
      </c>
    </row>
    <row r="1783" spans="1:12">
      <c r="A1783" t="s">
        <v>2561</v>
      </c>
      <c r="B1783" s="5">
        <v>46196</v>
      </c>
      <c r="C1783" t="s">
        <v>166</v>
      </c>
      <c r="D1783">
        <v>1</v>
      </c>
      <c r="E1783" s="3">
        <v>39.19</v>
      </c>
      <c r="F1783" s="4">
        <v>0.15</v>
      </c>
      <c r="G1783" s="3">
        <v>9.99</v>
      </c>
      <c r="H1783" t="s">
        <v>216</v>
      </c>
      <c r="I1783" t="s">
        <v>12</v>
      </c>
      <c r="J1783" t="s">
        <v>208</v>
      </c>
      <c r="K1783" t="s">
        <v>209</v>
      </c>
      <c r="L1783" t="s">
        <v>505</v>
      </c>
    </row>
    <row r="1784" spans="1:12">
      <c r="A1784" t="s">
        <v>2562</v>
      </c>
      <c r="B1784" s="5">
        <v>46196</v>
      </c>
      <c r="C1784" t="s">
        <v>138</v>
      </c>
      <c r="D1784">
        <v>1</v>
      </c>
      <c r="E1784" s="3">
        <v>56</v>
      </c>
      <c r="F1784" s="4">
        <v>0</v>
      </c>
      <c r="G1784" s="3">
        <v>6.99</v>
      </c>
      <c r="H1784" t="s">
        <v>207</v>
      </c>
      <c r="I1784" t="s">
        <v>224</v>
      </c>
      <c r="J1784" t="s">
        <v>213</v>
      </c>
      <c r="K1784" t="s">
        <v>209</v>
      </c>
      <c r="L1784" t="s">
        <v>947</v>
      </c>
    </row>
    <row r="1785" spans="1:12">
      <c r="A1785" t="s">
        <v>2563</v>
      </c>
      <c r="B1785" s="5">
        <v>46197</v>
      </c>
      <c r="C1785" t="s">
        <v>114</v>
      </c>
      <c r="D1785">
        <v>2</v>
      </c>
      <c r="E1785" s="3">
        <v>87.66</v>
      </c>
      <c r="F1785" s="4">
        <v>0</v>
      </c>
      <c r="G1785" s="3">
        <v>0</v>
      </c>
      <c r="H1785" t="s">
        <v>216</v>
      </c>
      <c r="I1785" t="s">
        <v>54</v>
      </c>
      <c r="J1785" t="s">
        <v>217</v>
      </c>
      <c r="K1785" t="s">
        <v>209</v>
      </c>
      <c r="L1785" t="s">
        <v>1004</v>
      </c>
    </row>
    <row r="1786" spans="1:12">
      <c r="A1786" t="s">
        <v>2564</v>
      </c>
      <c r="B1786" s="5">
        <v>46197</v>
      </c>
      <c r="C1786" t="s">
        <v>128</v>
      </c>
      <c r="D1786">
        <v>2</v>
      </c>
      <c r="E1786" s="3">
        <v>74.72</v>
      </c>
      <c r="F1786" s="4">
        <v>0.1</v>
      </c>
      <c r="G1786" s="3">
        <v>6.99</v>
      </c>
      <c r="H1786" t="s">
        <v>216</v>
      </c>
      <c r="I1786" t="s">
        <v>224</v>
      </c>
      <c r="J1786" t="s">
        <v>213</v>
      </c>
      <c r="K1786" t="s">
        <v>209</v>
      </c>
      <c r="L1786" t="s">
        <v>455</v>
      </c>
    </row>
    <row r="1787" spans="1:12">
      <c r="A1787" t="s">
        <v>2565</v>
      </c>
      <c r="B1787" s="5">
        <v>46197</v>
      </c>
      <c r="C1787" t="s">
        <v>71</v>
      </c>
      <c r="D1787">
        <v>3</v>
      </c>
      <c r="E1787" s="3">
        <v>11.23</v>
      </c>
      <c r="F1787" s="4">
        <v>0.05</v>
      </c>
      <c r="G1787" s="3">
        <v>9.99</v>
      </c>
      <c r="H1787" t="s">
        <v>207</v>
      </c>
      <c r="I1787" t="s">
        <v>224</v>
      </c>
      <c r="J1787" t="s">
        <v>208</v>
      </c>
      <c r="K1787" t="s">
        <v>209</v>
      </c>
      <c r="L1787" t="s">
        <v>2566</v>
      </c>
    </row>
    <row r="1788" spans="1:12">
      <c r="A1788" t="s">
        <v>2567</v>
      </c>
      <c r="B1788" s="5">
        <v>46198</v>
      </c>
      <c r="C1788" t="s">
        <v>108</v>
      </c>
      <c r="D1788">
        <v>1</v>
      </c>
      <c r="E1788" s="3">
        <v>23.94</v>
      </c>
      <c r="F1788" s="4">
        <v>0.15</v>
      </c>
      <c r="G1788" s="3">
        <v>0</v>
      </c>
      <c r="H1788" t="s">
        <v>212</v>
      </c>
      <c r="I1788" t="s">
        <v>54</v>
      </c>
      <c r="J1788" t="s">
        <v>217</v>
      </c>
      <c r="K1788" t="s">
        <v>209</v>
      </c>
      <c r="L1788" t="s">
        <v>1283</v>
      </c>
    </row>
    <row r="1789" spans="1:12">
      <c r="A1789" t="s">
        <v>2568</v>
      </c>
      <c r="B1789" s="5">
        <v>46198</v>
      </c>
      <c r="C1789" t="s">
        <v>148</v>
      </c>
      <c r="D1789">
        <v>1</v>
      </c>
      <c r="E1789" s="3">
        <v>76.3</v>
      </c>
      <c r="F1789" s="4">
        <v>0</v>
      </c>
      <c r="G1789" s="3">
        <v>0</v>
      </c>
      <c r="H1789" t="s">
        <v>207</v>
      </c>
      <c r="I1789" t="s">
        <v>37</v>
      </c>
      <c r="J1789" t="s">
        <v>213</v>
      </c>
      <c r="K1789" t="s">
        <v>209</v>
      </c>
      <c r="L1789" t="s">
        <v>1193</v>
      </c>
    </row>
    <row r="1790" spans="1:12">
      <c r="A1790" t="s">
        <v>2569</v>
      </c>
      <c r="B1790" s="5">
        <v>46198</v>
      </c>
      <c r="C1790" t="s">
        <v>178</v>
      </c>
      <c r="D1790">
        <v>3</v>
      </c>
      <c r="E1790" s="3">
        <v>77.760000000000005</v>
      </c>
      <c r="F1790" s="4">
        <v>0</v>
      </c>
      <c r="G1790" s="3">
        <v>0</v>
      </c>
      <c r="H1790" t="s">
        <v>207</v>
      </c>
      <c r="I1790" t="s">
        <v>18</v>
      </c>
      <c r="J1790" t="s">
        <v>213</v>
      </c>
      <c r="K1790" t="s">
        <v>209</v>
      </c>
      <c r="L1790" t="s">
        <v>2340</v>
      </c>
    </row>
    <row r="1791" spans="1:12">
      <c r="A1791" t="s">
        <v>2570</v>
      </c>
      <c r="B1791" s="5">
        <v>46198</v>
      </c>
      <c r="C1791" t="s">
        <v>130</v>
      </c>
      <c r="D1791">
        <v>2</v>
      </c>
      <c r="E1791" s="3">
        <v>10.18</v>
      </c>
      <c r="F1791" s="4">
        <v>0</v>
      </c>
      <c r="G1791" s="3">
        <v>0</v>
      </c>
      <c r="H1791" t="s">
        <v>216</v>
      </c>
      <c r="I1791" t="s">
        <v>54</v>
      </c>
      <c r="J1791" t="s">
        <v>208</v>
      </c>
      <c r="K1791" t="s">
        <v>209</v>
      </c>
      <c r="L1791" t="s">
        <v>1019</v>
      </c>
    </row>
    <row r="1792" spans="1:12">
      <c r="A1792" t="s">
        <v>2571</v>
      </c>
      <c r="B1792" s="5">
        <v>46198</v>
      </c>
      <c r="C1792" t="s">
        <v>136</v>
      </c>
      <c r="D1792">
        <v>2</v>
      </c>
      <c r="E1792" s="3">
        <v>26.35</v>
      </c>
      <c r="F1792" s="4">
        <v>0</v>
      </c>
      <c r="G1792" s="3">
        <v>0</v>
      </c>
      <c r="H1792" t="s">
        <v>212</v>
      </c>
      <c r="I1792" t="s">
        <v>54</v>
      </c>
      <c r="J1792" t="s">
        <v>208</v>
      </c>
      <c r="K1792" t="s">
        <v>209</v>
      </c>
      <c r="L1792" t="s">
        <v>824</v>
      </c>
    </row>
    <row r="1793" spans="1:12">
      <c r="A1793" t="s">
        <v>2572</v>
      </c>
      <c r="B1793" s="5">
        <v>46198</v>
      </c>
      <c r="C1793" t="s">
        <v>166</v>
      </c>
      <c r="D1793">
        <v>3</v>
      </c>
      <c r="E1793" s="3">
        <v>39.19</v>
      </c>
      <c r="F1793" s="4">
        <v>0.05</v>
      </c>
      <c r="G1793" s="3">
        <v>0</v>
      </c>
      <c r="H1793" t="s">
        <v>212</v>
      </c>
      <c r="I1793" t="s">
        <v>18</v>
      </c>
      <c r="J1793" t="s">
        <v>213</v>
      </c>
      <c r="K1793" t="s">
        <v>209</v>
      </c>
      <c r="L1793" t="s">
        <v>1099</v>
      </c>
    </row>
    <row r="1794" spans="1:12">
      <c r="A1794" t="s">
        <v>2573</v>
      </c>
      <c r="B1794" s="5">
        <v>46198</v>
      </c>
      <c r="C1794" t="s">
        <v>83</v>
      </c>
      <c r="D1794">
        <v>1</v>
      </c>
      <c r="E1794" s="3">
        <v>79.31</v>
      </c>
      <c r="F1794" s="4">
        <v>0</v>
      </c>
      <c r="G1794" s="3">
        <v>4.99</v>
      </c>
      <c r="H1794" t="s">
        <v>207</v>
      </c>
      <c r="I1794" t="s">
        <v>224</v>
      </c>
      <c r="J1794" t="s">
        <v>213</v>
      </c>
      <c r="K1794" t="s">
        <v>209</v>
      </c>
      <c r="L1794" t="s">
        <v>956</v>
      </c>
    </row>
    <row r="1795" spans="1:12">
      <c r="A1795" t="s">
        <v>2574</v>
      </c>
      <c r="B1795" s="5">
        <v>46198</v>
      </c>
      <c r="C1795" t="s">
        <v>176</v>
      </c>
      <c r="D1795">
        <v>3</v>
      </c>
      <c r="E1795" s="3">
        <v>11.86</v>
      </c>
      <c r="F1795" s="4">
        <v>0.05</v>
      </c>
      <c r="G1795" s="3">
        <v>6.99</v>
      </c>
      <c r="H1795" t="s">
        <v>207</v>
      </c>
      <c r="I1795" t="s">
        <v>12</v>
      </c>
      <c r="J1795" t="s">
        <v>208</v>
      </c>
      <c r="K1795" t="s">
        <v>209</v>
      </c>
      <c r="L1795" t="s">
        <v>325</v>
      </c>
    </row>
    <row r="1796" spans="1:12">
      <c r="A1796" t="s">
        <v>2575</v>
      </c>
      <c r="B1796" s="5">
        <v>46199</v>
      </c>
      <c r="C1796" t="s">
        <v>66</v>
      </c>
      <c r="D1796">
        <v>1</v>
      </c>
      <c r="E1796" s="3">
        <v>31.13</v>
      </c>
      <c r="F1796" s="4">
        <v>0.1</v>
      </c>
      <c r="G1796" s="3">
        <v>0</v>
      </c>
      <c r="H1796" t="s">
        <v>216</v>
      </c>
      <c r="I1796" t="s">
        <v>224</v>
      </c>
      <c r="J1796" t="s">
        <v>208</v>
      </c>
      <c r="K1796" t="s">
        <v>209</v>
      </c>
      <c r="L1796" t="s">
        <v>277</v>
      </c>
    </row>
    <row r="1797" spans="1:12">
      <c r="A1797" t="s">
        <v>2576</v>
      </c>
      <c r="B1797" s="5">
        <v>46199</v>
      </c>
      <c r="C1797" t="s">
        <v>160</v>
      </c>
      <c r="D1797">
        <v>3</v>
      </c>
      <c r="E1797" s="3">
        <v>36.47</v>
      </c>
      <c r="F1797" s="4">
        <v>0</v>
      </c>
      <c r="G1797" s="3">
        <v>0</v>
      </c>
      <c r="H1797" t="s">
        <v>207</v>
      </c>
      <c r="I1797" t="s">
        <v>12</v>
      </c>
      <c r="J1797" t="s">
        <v>208</v>
      </c>
      <c r="K1797" t="s">
        <v>209</v>
      </c>
      <c r="L1797" t="s">
        <v>1554</v>
      </c>
    </row>
    <row r="1798" spans="1:12">
      <c r="A1798" t="s">
        <v>2577</v>
      </c>
      <c r="B1798" s="5">
        <v>46199</v>
      </c>
      <c r="C1798" t="s">
        <v>128</v>
      </c>
      <c r="D1798">
        <v>5</v>
      </c>
      <c r="E1798" s="3">
        <v>74.72</v>
      </c>
      <c r="F1798" s="4">
        <v>0</v>
      </c>
      <c r="G1798" s="3">
        <v>4.99</v>
      </c>
      <c r="H1798" t="s">
        <v>207</v>
      </c>
      <c r="I1798" t="s">
        <v>18</v>
      </c>
      <c r="J1798" t="s">
        <v>217</v>
      </c>
      <c r="K1798" t="s">
        <v>209</v>
      </c>
      <c r="L1798" t="s">
        <v>1753</v>
      </c>
    </row>
    <row r="1799" spans="1:12">
      <c r="A1799" t="s">
        <v>2578</v>
      </c>
      <c r="B1799" s="5">
        <v>46199</v>
      </c>
      <c r="C1799" t="s">
        <v>73</v>
      </c>
      <c r="D1799">
        <v>2</v>
      </c>
      <c r="E1799" s="3">
        <v>23.84</v>
      </c>
      <c r="F1799" s="4">
        <v>0</v>
      </c>
      <c r="G1799" s="3">
        <v>0</v>
      </c>
      <c r="H1799" t="s">
        <v>207</v>
      </c>
      <c r="I1799" t="s">
        <v>54</v>
      </c>
      <c r="J1799" t="s">
        <v>208</v>
      </c>
      <c r="K1799" t="s">
        <v>209</v>
      </c>
      <c r="L1799" t="s">
        <v>2355</v>
      </c>
    </row>
    <row r="1800" spans="1:12">
      <c r="A1800" t="s">
        <v>2579</v>
      </c>
      <c r="B1800" s="5">
        <v>46199</v>
      </c>
      <c r="C1800" t="s">
        <v>112</v>
      </c>
      <c r="D1800">
        <v>2</v>
      </c>
      <c r="E1800" s="3">
        <v>48.12</v>
      </c>
      <c r="F1800" s="4">
        <v>0.1</v>
      </c>
      <c r="G1800" s="3">
        <v>6.99</v>
      </c>
      <c r="H1800" t="s">
        <v>216</v>
      </c>
      <c r="I1800" t="s">
        <v>18</v>
      </c>
      <c r="J1800" t="s">
        <v>217</v>
      </c>
      <c r="K1800" t="s">
        <v>209</v>
      </c>
      <c r="L1800" t="s">
        <v>628</v>
      </c>
    </row>
    <row r="1801" spans="1:12">
      <c r="A1801" t="s">
        <v>2580</v>
      </c>
      <c r="B1801" s="5">
        <v>46199</v>
      </c>
      <c r="C1801" t="s">
        <v>106</v>
      </c>
      <c r="D1801">
        <v>2</v>
      </c>
      <c r="E1801" s="3">
        <v>85.27</v>
      </c>
      <c r="F1801" s="4">
        <v>0.05</v>
      </c>
      <c r="G1801" s="3">
        <v>6.99</v>
      </c>
      <c r="H1801" t="s">
        <v>207</v>
      </c>
      <c r="I1801" t="s">
        <v>54</v>
      </c>
      <c r="J1801" t="s">
        <v>213</v>
      </c>
      <c r="K1801" t="s">
        <v>209</v>
      </c>
      <c r="L1801" t="s">
        <v>237</v>
      </c>
    </row>
    <row r="1802" spans="1:12">
      <c r="A1802" t="s">
        <v>2581</v>
      </c>
      <c r="B1802" s="5">
        <v>46199</v>
      </c>
      <c r="C1802" t="s">
        <v>128</v>
      </c>
      <c r="D1802">
        <v>6</v>
      </c>
      <c r="E1802" s="3">
        <v>74.72</v>
      </c>
      <c r="F1802" s="4">
        <v>0.15</v>
      </c>
      <c r="G1802" s="3">
        <v>0</v>
      </c>
      <c r="H1802" t="s">
        <v>216</v>
      </c>
      <c r="I1802" t="s">
        <v>12</v>
      </c>
      <c r="J1802" t="s">
        <v>208</v>
      </c>
      <c r="K1802" t="s">
        <v>209</v>
      </c>
      <c r="L1802" t="s">
        <v>290</v>
      </c>
    </row>
    <row r="1803" spans="1:12">
      <c r="A1803" t="s">
        <v>2582</v>
      </c>
      <c r="B1803" s="5">
        <v>46199</v>
      </c>
      <c r="C1803" t="s">
        <v>142</v>
      </c>
      <c r="D1803">
        <v>2</v>
      </c>
      <c r="E1803" s="3">
        <v>100.1</v>
      </c>
      <c r="F1803" s="4">
        <v>0</v>
      </c>
      <c r="G1803" s="3">
        <v>0</v>
      </c>
      <c r="H1803" t="s">
        <v>216</v>
      </c>
      <c r="I1803" t="s">
        <v>18</v>
      </c>
      <c r="J1803" t="s">
        <v>217</v>
      </c>
      <c r="K1803" t="s">
        <v>209</v>
      </c>
      <c r="L1803" t="s">
        <v>834</v>
      </c>
    </row>
    <row r="1804" spans="1:12">
      <c r="A1804" t="s">
        <v>2583</v>
      </c>
      <c r="B1804" s="5">
        <v>46200</v>
      </c>
      <c r="C1804" t="s">
        <v>120</v>
      </c>
      <c r="D1804">
        <v>3</v>
      </c>
      <c r="E1804" s="3">
        <v>33.65</v>
      </c>
      <c r="F1804" s="4">
        <v>0</v>
      </c>
      <c r="G1804" s="3">
        <v>0</v>
      </c>
      <c r="H1804" t="s">
        <v>207</v>
      </c>
      <c r="I1804" t="s">
        <v>18</v>
      </c>
      <c r="J1804" t="s">
        <v>217</v>
      </c>
      <c r="K1804" t="s">
        <v>209</v>
      </c>
      <c r="L1804" t="s">
        <v>972</v>
      </c>
    </row>
    <row r="1805" spans="1:12">
      <c r="A1805" t="s">
        <v>2584</v>
      </c>
      <c r="B1805" s="5">
        <v>46200</v>
      </c>
      <c r="C1805" t="s">
        <v>120</v>
      </c>
      <c r="D1805">
        <v>6</v>
      </c>
      <c r="E1805" s="3">
        <v>33.65</v>
      </c>
      <c r="F1805" s="4">
        <v>0</v>
      </c>
      <c r="G1805" s="3">
        <v>4.99</v>
      </c>
      <c r="H1805" t="s">
        <v>212</v>
      </c>
      <c r="I1805" t="s">
        <v>37</v>
      </c>
      <c r="J1805" t="s">
        <v>217</v>
      </c>
      <c r="K1805" t="s">
        <v>281</v>
      </c>
      <c r="L1805" t="s">
        <v>1763</v>
      </c>
    </row>
    <row r="1806" spans="1:12">
      <c r="A1806" t="s">
        <v>2585</v>
      </c>
      <c r="B1806" s="5">
        <v>46200</v>
      </c>
      <c r="C1806" t="s">
        <v>172</v>
      </c>
      <c r="D1806">
        <v>6</v>
      </c>
      <c r="E1806" s="3">
        <v>80.63</v>
      </c>
      <c r="F1806" s="4">
        <v>0.1</v>
      </c>
      <c r="G1806" s="3">
        <v>0</v>
      </c>
      <c r="H1806" t="s">
        <v>207</v>
      </c>
      <c r="I1806" t="s">
        <v>224</v>
      </c>
      <c r="J1806" t="s">
        <v>208</v>
      </c>
      <c r="K1806" t="s">
        <v>209</v>
      </c>
      <c r="L1806" t="s">
        <v>1724</v>
      </c>
    </row>
    <row r="1807" spans="1:12">
      <c r="A1807" t="s">
        <v>2586</v>
      </c>
      <c r="B1807" s="5">
        <v>46200</v>
      </c>
      <c r="C1807" t="s">
        <v>138</v>
      </c>
      <c r="D1807">
        <v>3</v>
      </c>
      <c r="E1807" s="3">
        <v>56</v>
      </c>
      <c r="F1807" s="4">
        <v>0.05</v>
      </c>
      <c r="G1807" s="3">
        <v>9.99</v>
      </c>
      <c r="H1807" t="s">
        <v>212</v>
      </c>
      <c r="I1807" t="s">
        <v>224</v>
      </c>
      <c r="J1807" t="s">
        <v>208</v>
      </c>
      <c r="K1807" t="s">
        <v>209</v>
      </c>
      <c r="L1807" t="s">
        <v>2587</v>
      </c>
    </row>
    <row r="1808" spans="1:12">
      <c r="A1808" t="s">
        <v>2588</v>
      </c>
      <c r="B1808" s="5">
        <v>46200</v>
      </c>
      <c r="C1808" t="s">
        <v>89</v>
      </c>
      <c r="D1808">
        <v>1</v>
      </c>
      <c r="E1808" s="3">
        <v>81.14</v>
      </c>
      <c r="F1808" s="4">
        <v>0.05</v>
      </c>
      <c r="G1808" s="3">
        <v>0</v>
      </c>
      <c r="H1808" t="s">
        <v>216</v>
      </c>
      <c r="I1808" t="s">
        <v>37</v>
      </c>
      <c r="J1808" t="s">
        <v>213</v>
      </c>
      <c r="K1808" t="s">
        <v>209</v>
      </c>
      <c r="L1808" t="s">
        <v>1409</v>
      </c>
    </row>
    <row r="1809" spans="1:12">
      <c r="A1809" t="s">
        <v>2589</v>
      </c>
      <c r="B1809" s="5">
        <v>46200</v>
      </c>
      <c r="C1809" t="s">
        <v>128</v>
      </c>
      <c r="D1809">
        <v>1</v>
      </c>
      <c r="E1809" s="3">
        <v>74.72</v>
      </c>
      <c r="F1809" s="4">
        <v>0.15</v>
      </c>
      <c r="G1809" s="3">
        <v>0</v>
      </c>
      <c r="H1809" t="s">
        <v>216</v>
      </c>
      <c r="I1809" t="s">
        <v>12</v>
      </c>
      <c r="J1809" t="s">
        <v>213</v>
      </c>
      <c r="K1809" t="s">
        <v>304</v>
      </c>
      <c r="L1809" t="s">
        <v>1342</v>
      </c>
    </row>
    <row r="1810" spans="1:12">
      <c r="A1810" t="s">
        <v>2590</v>
      </c>
      <c r="B1810" s="5">
        <v>46200</v>
      </c>
      <c r="C1810" t="s">
        <v>152</v>
      </c>
      <c r="D1810">
        <v>2</v>
      </c>
      <c r="E1810" s="3">
        <v>39.21</v>
      </c>
      <c r="F1810" s="4">
        <v>0</v>
      </c>
      <c r="G1810" s="3">
        <v>0</v>
      </c>
      <c r="H1810" t="s">
        <v>216</v>
      </c>
      <c r="I1810" t="s">
        <v>224</v>
      </c>
      <c r="J1810" t="s">
        <v>208</v>
      </c>
      <c r="K1810" t="s">
        <v>209</v>
      </c>
      <c r="L1810" t="s">
        <v>773</v>
      </c>
    </row>
    <row r="1811" spans="1:12">
      <c r="A1811" t="s">
        <v>2591</v>
      </c>
      <c r="B1811" s="5">
        <v>46200</v>
      </c>
      <c r="C1811" t="s">
        <v>87</v>
      </c>
      <c r="D1811">
        <v>1</v>
      </c>
      <c r="E1811" s="3">
        <v>49.34</v>
      </c>
      <c r="F1811" s="4">
        <v>0.15</v>
      </c>
      <c r="G1811" s="3">
        <v>0</v>
      </c>
      <c r="H1811" t="s">
        <v>207</v>
      </c>
      <c r="I1811" t="s">
        <v>18</v>
      </c>
      <c r="J1811" t="s">
        <v>208</v>
      </c>
      <c r="K1811" t="s">
        <v>209</v>
      </c>
      <c r="L1811" t="s">
        <v>2355</v>
      </c>
    </row>
    <row r="1812" spans="1:12">
      <c r="A1812" t="s">
        <v>2592</v>
      </c>
      <c r="B1812" s="5">
        <v>46200</v>
      </c>
      <c r="C1812" t="s">
        <v>77</v>
      </c>
      <c r="D1812">
        <v>3</v>
      </c>
      <c r="E1812" s="3">
        <v>47.77</v>
      </c>
      <c r="F1812" s="4">
        <v>0</v>
      </c>
      <c r="G1812" s="3">
        <v>9.99</v>
      </c>
      <c r="H1812" t="s">
        <v>216</v>
      </c>
      <c r="I1812" t="s">
        <v>18</v>
      </c>
      <c r="J1812" t="s">
        <v>213</v>
      </c>
      <c r="K1812" t="s">
        <v>209</v>
      </c>
      <c r="L1812" t="s">
        <v>589</v>
      </c>
    </row>
    <row r="1813" spans="1:12">
      <c r="A1813" t="s">
        <v>2593</v>
      </c>
      <c r="B1813" s="5">
        <v>46200</v>
      </c>
      <c r="C1813" t="s">
        <v>142</v>
      </c>
      <c r="D1813">
        <v>5</v>
      </c>
      <c r="E1813" s="3">
        <v>100.1</v>
      </c>
      <c r="F1813" s="4">
        <v>0.1</v>
      </c>
      <c r="G1813" s="3">
        <v>0</v>
      </c>
      <c r="H1813" t="s">
        <v>216</v>
      </c>
      <c r="I1813" t="s">
        <v>37</v>
      </c>
      <c r="J1813" t="s">
        <v>208</v>
      </c>
      <c r="K1813" t="s">
        <v>209</v>
      </c>
      <c r="L1813" t="s">
        <v>626</v>
      </c>
    </row>
    <row r="1814" spans="1:12">
      <c r="A1814" t="s">
        <v>2594</v>
      </c>
      <c r="B1814" s="5">
        <v>46200</v>
      </c>
      <c r="C1814" t="s">
        <v>112</v>
      </c>
      <c r="D1814">
        <v>2</v>
      </c>
      <c r="E1814" s="3">
        <v>48.12</v>
      </c>
      <c r="F1814" s="4">
        <v>0</v>
      </c>
      <c r="G1814" s="3">
        <v>0</v>
      </c>
      <c r="H1814" t="s">
        <v>212</v>
      </c>
      <c r="I1814" t="s">
        <v>12</v>
      </c>
      <c r="J1814" t="s">
        <v>208</v>
      </c>
      <c r="K1814" t="s">
        <v>209</v>
      </c>
      <c r="L1814" t="s">
        <v>692</v>
      </c>
    </row>
    <row r="1815" spans="1:12">
      <c r="A1815" t="s">
        <v>2595</v>
      </c>
      <c r="B1815" s="5">
        <v>46201</v>
      </c>
      <c r="C1815" t="s">
        <v>186</v>
      </c>
      <c r="D1815">
        <v>1</v>
      </c>
      <c r="E1815" s="3">
        <v>54.93</v>
      </c>
      <c r="F1815" s="4">
        <v>0</v>
      </c>
      <c r="G1815" s="3">
        <v>9.99</v>
      </c>
      <c r="H1815" t="s">
        <v>207</v>
      </c>
      <c r="I1815" t="s">
        <v>54</v>
      </c>
      <c r="J1815" t="s">
        <v>217</v>
      </c>
      <c r="K1815" t="s">
        <v>209</v>
      </c>
      <c r="L1815" t="s">
        <v>2596</v>
      </c>
    </row>
    <row r="1816" spans="1:12">
      <c r="A1816" t="s">
        <v>2597</v>
      </c>
      <c r="B1816" s="5">
        <v>46201</v>
      </c>
      <c r="C1816" t="s">
        <v>122</v>
      </c>
      <c r="D1816">
        <v>2</v>
      </c>
      <c r="E1816" s="3">
        <v>29.71</v>
      </c>
      <c r="F1816" s="4">
        <v>0.15</v>
      </c>
      <c r="G1816" s="3">
        <v>0</v>
      </c>
      <c r="H1816" t="s">
        <v>216</v>
      </c>
      <c r="I1816" t="s">
        <v>224</v>
      </c>
      <c r="J1816" t="s">
        <v>213</v>
      </c>
      <c r="K1816" t="s">
        <v>209</v>
      </c>
      <c r="L1816" t="s">
        <v>402</v>
      </c>
    </row>
    <row r="1817" spans="1:12">
      <c r="A1817" t="s">
        <v>2598</v>
      </c>
      <c r="B1817" s="5">
        <v>46201</v>
      </c>
      <c r="C1817" t="s">
        <v>140</v>
      </c>
      <c r="D1817">
        <v>1</v>
      </c>
      <c r="E1817" s="3">
        <v>25.18</v>
      </c>
      <c r="F1817" s="4">
        <v>0</v>
      </c>
      <c r="G1817" s="3">
        <v>9.99</v>
      </c>
      <c r="H1817" t="s">
        <v>207</v>
      </c>
      <c r="I1817" t="s">
        <v>54</v>
      </c>
      <c r="J1817" t="s">
        <v>213</v>
      </c>
      <c r="K1817" t="s">
        <v>209</v>
      </c>
      <c r="L1817" t="s">
        <v>1022</v>
      </c>
    </row>
    <row r="1818" spans="1:12">
      <c r="A1818" t="s">
        <v>2599</v>
      </c>
      <c r="B1818" s="5">
        <v>46201</v>
      </c>
      <c r="C1818" t="s">
        <v>176</v>
      </c>
      <c r="D1818">
        <v>1</v>
      </c>
      <c r="E1818" s="3">
        <v>11.86</v>
      </c>
      <c r="F1818" s="4">
        <v>0.1</v>
      </c>
      <c r="G1818" s="3">
        <v>0</v>
      </c>
      <c r="H1818" t="s">
        <v>216</v>
      </c>
      <c r="I1818" t="s">
        <v>54</v>
      </c>
      <c r="J1818" t="s">
        <v>208</v>
      </c>
      <c r="K1818" t="s">
        <v>304</v>
      </c>
      <c r="L1818" t="s">
        <v>426</v>
      </c>
    </row>
    <row r="1819" spans="1:12">
      <c r="A1819" t="s">
        <v>2600</v>
      </c>
      <c r="B1819" s="5">
        <v>46201</v>
      </c>
      <c r="C1819" t="s">
        <v>118</v>
      </c>
      <c r="D1819">
        <v>3</v>
      </c>
      <c r="E1819" s="3">
        <v>41.81</v>
      </c>
      <c r="F1819" s="4">
        <v>0.05</v>
      </c>
      <c r="G1819" s="3">
        <v>9.99</v>
      </c>
      <c r="H1819" t="s">
        <v>207</v>
      </c>
      <c r="I1819" t="s">
        <v>224</v>
      </c>
      <c r="J1819" t="s">
        <v>213</v>
      </c>
      <c r="K1819" t="s">
        <v>209</v>
      </c>
      <c r="L1819" t="s">
        <v>2203</v>
      </c>
    </row>
    <row r="1820" spans="1:12">
      <c r="A1820" t="s">
        <v>2601</v>
      </c>
      <c r="B1820" s="5">
        <v>46201</v>
      </c>
      <c r="C1820" t="s">
        <v>126</v>
      </c>
      <c r="D1820">
        <v>2</v>
      </c>
      <c r="E1820" s="3">
        <v>44.98</v>
      </c>
      <c r="F1820" s="4">
        <v>0</v>
      </c>
      <c r="G1820" s="3">
        <v>0</v>
      </c>
      <c r="H1820" t="s">
        <v>207</v>
      </c>
      <c r="I1820" t="s">
        <v>12</v>
      </c>
      <c r="J1820" t="s">
        <v>213</v>
      </c>
      <c r="K1820" t="s">
        <v>304</v>
      </c>
      <c r="L1820" t="s">
        <v>754</v>
      </c>
    </row>
    <row r="1821" spans="1:12">
      <c r="A1821" t="s">
        <v>2602</v>
      </c>
      <c r="B1821" s="5">
        <v>46202</v>
      </c>
      <c r="C1821" t="s">
        <v>77</v>
      </c>
      <c r="D1821">
        <v>3</v>
      </c>
      <c r="E1821" s="3">
        <v>47.77</v>
      </c>
      <c r="F1821" s="4">
        <v>0.05</v>
      </c>
      <c r="G1821" s="3">
        <v>0</v>
      </c>
      <c r="H1821" t="s">
        <v>207</v>
      </c>
      <c r="I1821" t="s">
        <v>54</v>
      </c>
      <c r="J1821" t="s">
        <v>217</v>
      </c>
      <c r="K1821" t="s">
        <v>304</v>
      </c>
      <c r="L1821" t="s">
        <v>315</v>
      </c>
    </row>
    <row r="1822" spans="1:12">
      <c r="A1822" t="s">
        <v>2603</v>
      </c>
      <c r="B1822" s="5">
        <v>46202</v>
      </c>
      <c r="C1822" t="s">
        <v>148</v>
      </c>
      <c r="D1822">
        <v>1</v>
      </c>
      <c r="E1822" s="3">
        <v>76.3</v>
      </c>
      <c r="F1822" s="4">
        <v>0</v>
      </c>
      <c r="G1822" s="3">
        <v>0</v>
      </c>
      <c r="H1822" t="s">
        <v>216</v>
      </c>
      <c r="I1822" t="s">
        <v>37</v>
      </c>
      <c r="J1822" t="s">
        <v>213</v>
      </c>
      <c r="K1822" t="s">
        <v>209</v>
      </c>
      <c r="L1822" t="s">
        <v>613</v>
      </c>
    </row>
    <row r="1823" spans="1:12">
      <c r="A1823" t="s">
        <v>2604</v>
      </c>
      <c r="B1823" s="5">
        <v>46202</v>
      </c>
      <c r="C1823" t="s">
        <v>178</v>
      </c>
      <c r="D1823">
        <v>1</v>
      </c>
      <c r="E1823" s="3">
        <v>77.760000000000005</v>
      </c>
      <c r="F1823" s="4">
        <v>0</v>
      </c>
      <c r="G1823" s="3">
        <v>0</v>
      </c>
      <c r="H1823" t="s">
        <v>207</v>
      </c>
      <c r="I1823" t="s">
        <v>18</v>
      </c>
      <c r="J1823" t="s">
        <v>208</v>
      </c>
      <c r="K1823" t="s">
        <v>209</v>
      </c>
      <c r="L1823" t="s">
        <v>1059</v>
      </c>
    </row>
    <row r="1824" spans="1:12">
      <c r="A1824" t="s">
        <v>2605</v>
      </c>
      <c r="B1824" s="5">
        <v>46202</v>
      </c>
      <c r="C1824" t="s">
        <v>87</v>
      </c>
      <c r="D1824">
        <v>2</v>
      </c>
      <c r="E1824" s="3">
        <v>49.34</v>
      </c>
      <c r="F1824" s="4">
        <v>0.15</v>
      </c>
      <c r="G1824" s="3">
        <v>9.99</v>
      </c>
      <c r="H1824" t="s">
        <v>207</v>
      </c>
      <c r="I1824" t="s">
        <v>18</v>
      </c>
      <c r="J1824" t="s">
        <v>213</v>
      </c>
      <c r="K1824" t="s">
        <v>209</v>
      </c>
      <c r="L1824" t="s">
        <v>893</v>
      </c>
    </row>
    <row r="1825" spans="1:12">
      <c r="A1825" t="s">
        <v>2606</v>
      </c>
      <c r="B1825" s="5">
        <v>46202</v>
      </c>
      <c r="C1825" t="s">
        <v>112</v>
      </c>
      <c r="D1825">
        <v>1</v>
      </c>
      <c r="E1825" s="3">
        <v>48.12</v>
      </c>
      <c r="F1825" s="4">
        <v>0.05</v>
      </c>
      <c r="G1825" s="3">
        <v>0</v>
      </c>
      <c r="H1825" t="s">
        <v>216</v>
      </c>
      <c r="I1825" t="s">
        <v>224</v>
      </c>
      <c r="J1825" t="s">
        <v>213</v>
      </c>
      <c r="K1825" t="s">
        <v>209</v>
      </c>
      <c r="L1825" t="s">
        <v>1139</v>
      </c>
    </row>
    <row r="1826" spans="1:12">
      <c r="A1826" t="s">
        <v>2607</v>
      </c>
      <c r="B1826" s="5">
        <v>46203</v>
      </c>
      <c r="C1826" t="s">
        <v>120</v>
      </c>
      <c r="D1826">
        <v>3</v>
      </c>
      <c r="E1826" s="3">
        <v>33.65</v>
      </c>
      <c r="F1826" s="4">
        <v>0</v>
      </c>
      <c r="G1826" s="3">
        <v>9.99</v>
      </c>
      <c r="H1826" t="s">
        <v>216</v>
      </c>
      <c r="I1826" t="s">
        <v>224</v>
      </c>
      <c r="J1826" t="s">
        <v>208</v>
      </c>
      <c r="K1826" t="s">
        <v>209</v>
      </c>
      <c r="L1826" t="s">
        <v>762</v>
      </c>
    </row>
    <row r="1827" spans="1:12">
      <c r="A1827" t="s">
        <v>2608</v>
      </c>
      <c r="B1827" s="5">
        <v>46203</v>
      </c>
      <c r="C1827" t="s">
        <v>148</v>
      </c>
      <c r="D1827">
        <v>2</v>
      </c>
      <c r="E1827" s="3">
        <v>76.3</v>
      </c>
      <c r="F1827" s="4">
        <v>0</v>
      </c>
      <c r="G1827" s="3">
        <v>0</v>
      </c>
      <c r="H1827" t="s">
        <v>212</v>
      </c>
      <c r="I1827" t="s">
        <v>12</v>
      </c>
      <c r="J1827" t="s">
        <v>213</v>
      </c>
      <c r="K1827" t="s">
        <v>209</v>
      </c>
      <c r="L1827" t="s">
        <v>806</v>
      </c>
    </row>
    <row r="1828" spans="1:12">
      <c r="A1828" t="s">
        <v>2609</v>
      </c>
      <c r="B1828" s="5">
        <v>46203</v>
      </c>
      <c r="C1828" t="s">
        <v>168</v>
      </c>
      <c r="D1828">
        <v>5</v>
      </c>
      <c r="E1828" s="3">
        <v>50.46</v>
      </c>
      <c r="F1828" s="4">
        <v>0</v>
      </c>
      <c r="G1828" s="3">
        <v>4.99</v>
      </c>
      <c r="H1828" t="s">
        <v>207</v>
      </c>
      <c r="I1828" t="s">
        <v>37</v>
      </c>
      <c r="J1828" t="s">
        <v>208</v>
      </c>
      <c r="K1828" t="s">
        <v>209</v>
      </c>
      <c r="L1828" t="s">
        <v>356</v>
      </c>
    </row>
    <row r="1829" spans="1:12">
      <c r="A1829" t="s">
        <v>2610</v>
      </c>
      <c r="B1829" s="5">
        <v>46203</v>
      </c>
      <c r="C1829" t="s">
        <v>132</v>
      </c>
      <c r="D1829">
        <v>3</v>
      </c>
      <c r="E1829" s="3">
        <v>72.08</v>
      </c>
      <c r="F1829" s="4">
        <v>0</v>
      </c>
      <c r="G1829" s="3">
        <v>9.99</v>
      </c>
      <c r="H1829" t="s">
        <v>207</v>
      </c>
      <c r="I1829" t="s">
        <v>18</v>
      </c>
      <c r="J1829" t="s">
        <v>208</v>
      </c>
      <c r="K1829" t="s">
        <v>209</v>
      </c>
      <c r="L1829" t="s">
        <v>418</v>
      </c>
    </row>
    <row r="1830" spans="1:12">
      <c r="A1830" t="s">
        <v>2611</v>
      </c>
      <c r="B1830" s="5">
        <v>46204</v>
      </c>
      <c r="C1830" t="s">
        <v>174</v>
      </c>
      <c r="D1830">
        <v>1</v>
      </c>
      <c r="E1830" s="3">
        <v>72.45</v>
      </c>
      <c r="F1830" s="4">
        <v>0</v>
      </c>
      <c r="G1830" s="3">
        <v>0</v>
      </c>
      <c r="H1830" t="s">
        <v>216</v>
      </c>
      <c r="I1830" t="s">
        <v>37</v>
      </c>
      <c r="J1830" t="s">
        <v>208</v>
      </c>
      <c r="K1830" t="s">
        <v>209</v>
      </c>
      <c r="L1830" t="s">
        <v>1763</v>
      </c>
    </row>
    <row r="1831" spans="1:12">
      <c r="A1831" t="s">
        <v>2612</v>
      </c>
      <c r="B1831" s="5">
        <v>46204</v>
      </c>
      <c r="C1831" t="s">
        <v>100</v>
      </c>
      <c r="D1831">
        <v>6</v>
      </c>
      <c r="E1831" s="3">
        <v>47.38</v>
      </c>
      <c r="F1831" s="4">
        <v>0</v>
      </c>
      <c r="G1831" s="3">
        <v>4.99</v>
      </c>
      <c r="H1831" t="s">
        <v>212</v>
      </c>
      <c r="I1831" t="s">
        <v>37</v>
      </c>
      <c r="J1831" t="s">
        <v>213</v>
      </c>
      <c r="K1831" t="s">
        <v>209</v>
      </c>
      <c r="L1831" t="s">
        <v>809</v>
      </c>
    </row>
    <row r="1832" spans="1:12">
      <c r="A1832" t="s">
        <v>2613</v>
      </c>
      <c r="B1832" s="5">
        <v>46204</v>
      </c>
      <c r="C1832" t="s">
        <v>87</v>
      </c>
      <c r="D1832">
        <v>1</v>
      </c>
      <c r="E1832" s="3">
        <v>49.34</v>
      </c>
      <c r="F1832" s="4">
        <v>0</v>
      </c>
      <c r="G1832" s="3">
        <v>4.99</v>
      </c>
      <c r="H1832" t="s">
        <v>212</v>
      </c>
      <c r="I1832" t="s">
        <v>54</v>
      </c>
      <c r="J1832" t="s">
        <v>213</v>
      </c>
      <c r="K1832" t="s">
        <v>209</v>
      </c>
      <c r="L1832" t="s">
        <v>1269</v>
      </c>
    </row>
    <row r="1833" spans="1:12">
      <c r="A1833" t="s">
        <v>2614</v>
      </c>
      <c r="B1833" s="5">
        <v>46204</v>
      </c>
      <c r="C1833" t="s">
        <v>114</v>
      </c>
      <c r="D1833">
        <v>3</v>
      </c>
      <c r="E1833" s="3">
        <v>87.66</v>
      </c>
      <c r="F1833" s="4">
        <v>0.15</v>
      </c>
      <c r="G1833" s="3">
        <v>4.99</v>
      </c>
      <c r="H1833" t="s">
        <v>207</v>
      </c>
      <c r="I1833" t="s">
        <v>54</v>
      </c>
      <c r="J1833" t="s">
        <v>217</v>
      </c>
      <c r="K1833" t="s">
        <v>209</v>
      </c>
      <c r="L1833" t="s">
        <v>1371</v>
      </c>
    </row>
    <row r="1834" spans="1:12">
      <c r="A1834" t="s">
        <v>2615</v>
      </c>
      <c r="B1834" s="5">
        <v>46204</v>
      </c>
      <c r="C1834" t="s">
        <v>170</v>
      </c>
      <c r="D1834">
        <v>2</v>
      </c>
      <c r="E1834" s="3">
        <v>33.19</v>
      </c>
      <c r="F1834" s="4">
        <v>0.1</v>
      </c>
      <c r="G1834" s="3">
        <v>6.99</v>
      </c>
      <c r="H1834" t="s">
        <v>216</v>
      </c>
      <c r="I1834" t="s">
        <v>54</v>
      </c>
      <c r="J1834" t="s">
        <v>217</v>
      </c>
      <c r="K1834" t="s">
        <v>209</v>
      </c>
      <c r="L1834" t="s">
        <v>1669</v>
      </c>
    </row>
    <row r="1835" spans="1:12">
      <c r="A1835" t="s">
        <v>2616</v>
      </c>
      <c r="B1835" s="5">
        <v>46204</v>
      </c>
      <c r="C1835" t="s">
        <v>150</v>
      </c>
      <c r="D1835">
        <v>6</v>
      </c>
      <c r="E1835" s="3">
        <v>50.17</v>
      </c>
      <c r="F1835" s="4">
        <v>0</v>
      </c>
      <c r="G1835" s="3">
        <v>9.99</v>
      </c>
      <c r="H1835" t="s">
        <v>216</v>
      </c>
      <c r="I1835" t="s">
        <v>37</v>
      </c>
      <c r="J1835" t="s">
        <v>217</v>
      </c>
      <c r="K1835" t="s">
        <v>209</v>
      </c>
      <c r="L1835" t="s">
        <v>2038</v>
      </c>
    </row>
    <row r="1836" spans="1:12">
      <c r="A1836" t="s">
        <v>2617</v>
      </c>
      <c r="B1836" s="5">
        <v>46204</v>
      </c>
      <c r="C1836" t="s">
        <v>166</v>
      </c>
      <c r="D1836">
        <v>3</v>
      </c>
      <c r="E1836" s="3">
        <v>39.19</v>
      </c>
      <c r="F1836" s="4">
        <v>0.1</v>
      </c>
      <c r="G1836" s="3">
        <v>9.99</v>
      </c>
      <c r="H1836" t="s">
        <v>216</v>
      </c>
      <c r="I1836" t="s">
        <v>18</v>
      </c>
      <c r="J1836" t="s">
        <v>217</v>
      </c>
      <c r="K1836" t="s">
        <v>209</v>
      </c>
      <c r="L1836" t="s">
        <v>583</v>
      </c>
    </row>
    <row r="1837" spans="1:12">
      <c r="A1837" t="s">
        <v>2618</v>
      </c>
      <c r="B1837" s="5">
        <v>46205</v>
      </c>
      <c r="C1837" t="s">
        <v>122</v>
      </c>
      <c r="D1837">
        <v>1</v>
      </c>
      <c r="E1837" s="3">
        <v>29.71</v>
      </c>
      <c r="F1837" s="4">
        <v>0.05</v>
      </c>
      <c r="G1837" s="3">
        <v>0</v>
      </c>
      <c r="H1837" t="s">
        <v>207</v>
      </c>
      <c r="I1837" t="s">
        <v>18</v>
      </c>
      <c r="J1837" t="s">
        <v>217</v>
      </c>
      <c r="K1837" t="s">
        <v>209</v>
      </c>
      <c r="L1837" t="s">
        <v>241</v>
      </c>
    </row>
    <row r="1838" spans="1:12">
      <c r="A1838" t="s">
        <v>2619</v>
      </c>
      <c r="B1838" s="5">
        <v>46205</v>
      </c>
      <c r="C1838" t="s">
        <v>77</v>
      </c>
      <c r="D1838">
        <v>2</v>
      </c>
      <c r="E1838" s="3">
        <v>47.77</v>
      </c>
      <c r="F1838" s="4">
        <v>0</v>
      </c>
      <c r="G1838" s="3">
        <v>0</v>
      </c>
      <c r="H1838" t="s">
        <v>212</v>
      </c>
      <c r="I1838" t="s">
        <v>37</v>
      </c>
      <c r="J1838" t="s">
        <v>213</v>
      </c>
      <c r="K1838" t="s">
        <v>209</v>
      </c>
      <c r="L1838" t="s">
        <v>1604</v>
      </c>
    </row>
    <row r="1839" spans="1:12">
      <c r="A1839" t="s">
        <v>2620</v>
      </c>
      <c r="B1839" s="5">
        <v>46205</v>
      </c>
      <c r="C1839" t="s">
        <v>180</v>
      </c>
      <c r="D1839">
        <v>6</v>
      </c>
      <c r="E1839" s="3">
        <v>60.42</v>
      </c>
      <c r="F1839" s="4">
        <v>0</v>
      </c>
      <c r="G1839" s="3">
        <v>0</v>
      </c>
      <c r="H1839" t="s">
        <v>207</v>
      </c>
      <c r="I1839" t="s">
        <v>37</v>
      </c>
      <c r="J1839" t="s">
        <v>213</v>
      </c>
      <c r="K1839" t="s">
        <v>209</v>
      </c>
      <c r="L1839" t="s">
        <v>517</v>
      </c>
    </row>
    <row r="1840" spans="1:12">
      <c r="A1840" t="s">
        <v>2621</v>
      </c>
      <c r="B1840" s="5">
        <v>46205</v>
      </c>
      <c r="C1840" t="s">
        <v>83</v>
      </c>
      <c r="D1840">
        <v>1</v>
      </c>
      <c r="E1840" s="3">
        <v>79.31</v>
      </c>
      <c r="F1840" s="4">
        <v>0</v>
      </c>
      <c r="G1840" s="3">
        <v>0</v>
      </c>
      <c r="H1840" t="s">
        <v>207</v>
      </c>
      <c r="I1840" t="s">
        <v>224</v>
      </c>
      <c r="J1840" t="s">
        <v>217</v>
      </c>
      <c r="K1840" t="s">
        <v>209</v>
      </c>
      <c r="L1840" t="s">
        <v>1849</v>
      </c>
    </row>
    <row r="1841" spans="1:12">
      <c r="A1841" t="s">
        <v>2622</v>
      </c>
      <c r="B1841" s="5">
        <v>46205</v>
      </c>
      <c r="C1841" t="s">
        <v>98</v>
      </c>
      <c r="D1841">
        <v>3</v>
      </c>
      <c r="E1841" s="3">
        <v>17.66</v>
      </c>
      <c r="F1841" s="4">
        <v>0.05</v>
      </c>
      <c r="G1841" s="3">
        <v>0</v>
      </c>
      <c r="H1841" t="s">
        <v>207</v>
      </c>
      <c r="I1841" t="s">
        <v>12</v>
      </c>
      <c r="J1841" t="s">
        <v>213</v>
      </c>
      <c r="K1841" t="s">
        <v>304</v>
      </c>
      <c r="L1841" t="s">
        <v>571</v>
      </c>
    </row>
    <row r="1842" spans="1:12">
      <c r="A1842" t="s">
        <v>2623</v>
      </c>
      <c r="B1842" s="5">
        <v>46205</v>
      </c>
      <c r="C1842" t="s">
        <v>108</v>
      </c>
      <c r="D1842">
        <v>1</v>
      </c>
      <c r="E1842" s="3">
        <v>23.94</v>
      </c>
      <c r="F1842" s="4">
        <v>0.2</v>
      </c>
      <c r="G1842" s="3">
        <v>4.99</v>
      </c>
      <c r="H1842" t="s">
        <v>216</v>
      </c>
      <c r="I1842" t="s">
        <v>12</v>
      </c>
      <c r="J1842" t="s">
        <v>217</v>
      </c>
      <c r="K1842" t="s">
        <v>209</v>
      </c>
      <c r="L1842" t="s">
        <v>525</v>
      </c>
    </row>
    <row r="1843" spans="1:12">
      <c r="A1843" t="s">
        <v>2624</v>
      </c>
      <c r="B1843" s="5">
        <v>46205</v>
      </c>
      <c r="C1843" t="s">
        <v>126</v>
      </c>
      <c r="D1843">
        <v>1</v>
      </c>
      <c r="E1843" s="3">
        <v>44.98</v>
      </c>
      <c r="F1843" s="4">
        <v>0.1</v>
      </c>
      <c r="G1843" s="3">
        <v>9.99</v>
      </c>
      <c r="H1843" t="s">
        <v>212</v>
      </c>
      <c r="I1843" t="s">
        <v>18</v>
      </c>
      <c r="J1843" t="s">
        <v>213</v>
      </c>
      <c r="K1843" t="s">
        <v>209</v>
      </c>
      <c r="L1843" t="s">
        <v>866</v>
      </c>
    </row>
    <row r="1844" spans="1:12">
      <c r="A1844" t="s">
        <v>2625</v>
      </c>
      <c r="B1844" s="5">
        <v>46205</v>
      </c>
      <c r="C1844" t="s">
        <v>148</v>
      </c>
      <c r="D1844">
        <v>2</v>
      </c>
      <c r="E1844" s="3">
        <v>76.3</v>
      </c>
      <c r="F1844" s="4">
        <v>0</v>
      </c>
      <c r="G1844" s="3">
        <v>4.99</v>
      </c>
      <c r="H1844" t="s">
        <v>216</v>
      </c>
      <c r="I1844" t="s">
        <v>12</v>
      </c>
      <c r="J1844" t="s">
        <v>217</v>
      </c>
      <c r="K1844" t="s">
        <v>209</v>
      </c>
      <c r="L1844" t="s">
        <v>1164</v>
      </c>
    </row>
    <row r="1845" spans="1:12">
      <c r="A1845" t="s">
        <v>2626</v>
      </c>
      <c r="B1845" s="5">
        <v>46205</v>
      </c>
      <c r="C1845" t="s">
        <v>120</v>
      </c>
      <c r="D1845">
        <v>1</v>
      </c>
      <c r="E1845" s="3">
        <v>33.65</v>
      </c>
      <c r="F1845" s="4">
        <v>0.1</v>
      </c>
      <c r="G1845" s="3">
        <v>0</v>
      </c>
      <c r="H1845" t="s">
        <v>212</v>
      </c>
      <c r="I1845" t="s">
        <v>12</v>
      </c>
      <c r="J1845" t="s">
        <v>217</v>
      </c>
      <c r="K1845" t="s">
        <v>209</v>
      </c>
      <c r="L1845" t="s">
        <v>1595</v>
      </c>
    </row>
    <row r="1846" spans="1:12">
      <c r="A1846" t="s">
        <v>2627</v>
      </c>
      <c r="B1846" s="5">
        <v>46205</v>
      </c>
      <c r="C1846" t="s">
        <v>170</v>
      </c>
      <c r="D1846">
        <v>4</v>
      </c>
      <c r="E1846" s="3">
        <v>33.19</v>
      </c>
      <c r="F1846" s="4">
        <v>0.1</v>
      </c>
      <c r="G1846" s="3">
        <v>9.99</v>
      </c>
      <c r="H1846" t="s">
        <v>212</v>
      </c>
      <c r="I1846" t="s">
        <v>224</v>
      </c>
      <c r="J1846" t="s">
        <v>213</v>
      </c>
      <c r="K1846" t="s">
        <v>209</v>
      </c>
      <c r="L1846" t="s">
        <v>255</v>
      </c>
    </row>
    <row r="1847" spans="1:12">
      <c r="A1847" t="s">
        <v>2628</v>
      </c>
      <c r="B1847" s="5">
        <v>46205</v>
      </c>
      <c r="C1847" t="s">
        <v>182</v>
      </c>
      <c r="D1847">
        <v>5</v>
      </c>
      <c r="E1847" s="3">
        <v>11.57</v>
      </c>
      <c r="F1847" s="4">
        <v>0</v>
      </c>
      <c r="G1847" s="3">
        <v>0</v>
      </c>
      <c r="H1847" t="s">
        <v>216</v>
      </c>
      <c r="I1847" t="s">
        <v>224</v>
      </c>
      <c r="J1847" t="s">
        <v>213</v>
      </c>
      <c r="K1847" t="s">
        <v>209</v>
      </c>
      <c r="L1847" t="s">
        <v>1041</v>
      </c>
    </row>
    <row r="1848" spans="1:12">
      <c r="A1848" t="s">
        <v>2629</v>
      </c>
      <c r="B1848" s="5">
        <v>46206</v>
      </c>
      <c r="C1848" t="s">
        <v>166</v>
      </c>
      <c r="D1848">
        <v>4</v>
      </c>
      <c r="E1848" s="3">
        <v>39.19</v>
      </c>
      <c r="F1848" s="4">
        <v>0.15</v>
      </c>
      <c r="G1848" s="3">
        <v>0</v>
      </c>
      <c r="H1848" t="s">
        <v>212</v>
      </c>
      <c r="I1848" t="s">
        <v>224</v>
      </c>
      <c r="J1848" t="s">
        <v>208</v>
      </c>
      <c r="K1848" t="s">
        <v>209</v>
      </c>
      <c r="L1848" t="s">
        <v>2430</v>
      </c>
    </row>
    <row r="1849" spans="1:12">
      <c r="A1849" t="s">
        <v>2630</v>
      </c>
      <c r="B1849" s="5">
        <v>46206</v>
      </c>
      <c r="C1849" t="s">
        <v>118</v>
      </c>
      <c r="D1849">
        <v>3</v>
      </c>
      <c r="E1849" s="3">
        <v>41.81</v>
      </c>
      <c r="F1849" s="4">
        <v>0.15</v>
      </c>
      <c r="G1849" s="3">
        <v>9.99</v>
      </c>
      <c r="H1849" t="s">
        <v>207</v>
      </c>
      <c r="I1849" t="s">
        <v>18</v>
      </c>
      <c r="J1849" t="s">
        <v>217</v>
      </c>
      <c r="K1849" t="s">
        <v>209</v>
      </c>
      <c r="L1849" t="s">
        <v>729</v>
      </c>
    </row>
    <row r="1850" spans="1:12">
      <c r="A1850" t="s">
        <v>2631</v>
      </c>
      <c r="B1850" s="5">
        <v>46206</v>
      </c>
      <c r="C1850" t="s">
        <v>178</v>
      </c>
      <c r="D1850">
        <v>4</v>
      </c>
      <c r="E1850" s="3">
        <v>77.760000000000005</v>
      </c>
      <c r="F1850" s="4">
        <v>0</v>
      </c>
      <c r="G1850" s="3">
        <v>9.99</v>
      </c>
      <c r="H1850" t="s">
        <v>216</v>
      </c>
      <c r="I1850" t="s">
        <v>18</v>
      </c>
      <c r="J1850" t="s">
        <v>213</v>
      </c>
      <c r="K1850" t="s">
        <v>209</v>
      </c>
      <c r="L1850" t="s">
        <v>724</v>
      </c>
    </row>
    <row r="1851" spans="1:12">
      <c r="A1851" t="s">
        <v>2632</v>
      </c>
      <c r="B1851" s="5">
        <v>46206</v>
      </c>
      <c r="C1851" t="s">
        <v>116</v>
      </c>
      <c r="D1851">
        <v>2</v>
      </c>
      <c r="E1851" s="3">
        <v>30.89</v>
      </c>
      <c r="F1851" s="4">
        <v>0</v>
      </c>
      <c r="G1851" s="3">
        <v>0</v>
      </c>
      <c r="H1851" t="s">
        <v>216</v>
      </c>
      <c r="I1851" t="s">
        <v>54</v>
      </c>
      <c r="J1851" t="s">
        <v>208</v>
      </c>
      <c r="K1851" t="s">
        <v>209</v>
      </c>
      <c r="L1851" t="s">
        <v>630</v>
      </c>
    </row>
    <row r="1852" spans="1:12">
      <c r="A1852" t="s">
        <v>2633</v>
      </c>
      <c r="B1852" s="5">
        <v>46206</v>
      </c>
      <c r="C1852" t="s">
        <v>92</v>
      </c>
      <c r="D1852">
        <v>3</v>
      </c>
      <c r="E1852" s="3">
        <v>46.87</v>
      </c>
      <c r="F1852" s="4">
        <v>0.15</v>
      </c>
      <c r="G1852" s="3">
        <v>0</v>
      </c>
      <c r="H1852" t="s">
        <v>216</v>
      </c>
      <c r="I1852" t="s">
        <v>12</v>
      </c>
      <c r="J1852" t="s">
        <v>213</v>
      </c>
      <c r="K1852" t="s">
        <v>209</v>
      </c>
      <c r="L1852" t="s">
        <v>1588</v>
      </c>
    </row>
    <row r="1853" spans="1:12">
      <c r="A1853" t="s">
        <v>2634</v>
      </c>
      <c r="B1853" s="5">
        <v>46206</v>
      </c>
      <c r="C1853" t="s">
        <v>130</v>
      </c>
      <c r="D1853">
        <v>3</v>
      </c>
      <c r="E1853" s="3">
        <v>10.18</v>
      </c>
      <c r="F1853" s="4">
        <v>0</v>
      </c>
      <c r="G1853" s="3">
        <v>0</v>
      </c>
      <c r="H1853" t="s">
        <v>216</v>
      </c>
      <c r="I1853" t="s">
        <v>18</v>
      </c>
      <c r="J1853" t="s">
        <v>213</v>
      </c>
      <c r="K1853" t="s">
        <v>304</v>
      </c>
      <c r="L1853" t="s">
        <v>717</v>
      </c>
    </row>
    <row r="1854" spans="1:12">
      <c r="A1854" t="s">
        <v>2635</v>
      </c>
      <c r="B1854" s="5">
        <v>46207</v>
      </c>
      <c r="C1854" t="s">
        <v>75</v>
      </c>
      <c r="D1854">
        <v>5</v>
      </c>
      <c r="E1854" s="3">
        <v>55.2</v>
      </c>
      <c r="F1854" s="4">
        <v>0.05</v>
      </c>
      <c r="G1854" s="3">
        <v>0</v>
      </c>
      <c r="H1854" t="s">
        <v>216</v>
      </c>
      <c r="I1854" t="s">
        <v>37</v>
      </c>
      <c r="J1854" t="s">
        <v>217</v>
      </c>
      <c r="K1854" t="s">
        <v>304</v>
      </c>
      <c r="L1854" t="s">
        <v>694</v>
      </c>
    </row>
    <row r="1855" spans="1:12">
      <c r="A1855" t="s">
        <v>2636</v>
      </c>
      <c r="B1855" s="5">
        <v>46207</v>
      </c>
      <c r="C1855" t="s">
        <v>116</v>
      </c>
      <c r="D1855">
        <v>2</v>
      </c>
      <c r="E1855" s="3">
        <v>30.89</v>
      </c>
      <c r="F1855" s="4">
        <v>0</v>
      </c>
      <c r="G1855" s="3">
        <v>6.99</v>
      </c>
      <c r="H1855" t="s">
        <v>216</v>
      </c>
      <c r="I1855" t="s">
        <v>12</v>
      </c>
      <c r="J1855" t="s">
        <v>217</v>
      </c>
      <c r="K1855" t="s">
        <v>209</v>
      </c>
      <c r="L1855" t="s">
        <v>445</v>
      </c>
    </row>
    <row r="1856" spans="1:12">
      <c r="A1856" t="s">
        <v>2637</v>
      </c>
      <c r="B1856" s="5">
        <v>46207</v>
      </c>
      <c r="C1856" t="s">
        <v>138</v>
      </c>
      <c r="D1856">
        <v>3</v>
      </c>
      <c r="E1856" s="3">
        <v>56</v>
      </c>
      <c r="F1856" s="4">
        <v>0</v>
      </c>
      <c r="G1856" s="3">
        <v>0</v>
      </c>
      <c r="H1856" t="s">
        <v>207</v>
      </c>
      <c r="I1856" t="s">
        <v>54</v>
      </c>
      <c r="J1856" t="s">
        <v>217</v>
      </c>
      <c r="K1856" t="s">
        <v>209</v>
      </c>
      <c r="L1856" t="s">
        <v>286</v>
      </c>
    </row>
    <row r="1857" spans="1:12">
      <c r="A1857" t="s">
        <v>2638</v>
      </c>
      <c r="B1857" s="5">
        <v>46207</v>
      </c>
      <c r="C1857" t="s">
        <v>71</v>
      </c>
      <c r="D1857">
        <v>1</v>
      </c>
      <c r="E1857" s="3">
        <v>11.23</v>
      </c>
      <c r="F1857" s="4">
        <v>0</v>
      </c>
      <c r="G1857" s="3">
        <v>4.99</v>
      </c>
      <c r="H1857" t="s">
        <v>207</v>
      </c>
      <c r="I1857" t="s">
        <v>54</v>
      </c>
      <c r="J1857" t="s">
        <v>217</v>
      </c>
      <c r="K1857" t="s">
        <v>209</v>
      </c>
      <c r="L1857" t="s">
        <v>1099</v>
      </c>
    </row>
    <row r="1858" spans="1:12">
      <c r="A1858" t="s">
        <v>2639</v>
      </c>
      <c r="B1858" s="5">
        <v>46207</v>
      </c>
      <c r="C1858" t="s">
        <v>130</v>
      </c>
      <c r="D1858">
        <v>4</v>
      </c>
      <c r="E1858" s="3">
        <v>10.18</v>
      </c>
      <c r="F1858" s="4">
        <v>0</v>
      </c>
      <c r="G1858" s="3">
        <v>6.99</v>
      </c>
      <c r="H1858" t="s">
        <v>207</v>
      </c>
      <c r="I1858" t="s">
        <v>18</v>
      </c>
      <c r="J1858" t="s">
        <v>213</v>
      </c>
      <c r="K1858" t="s">
        <v>209</v>
      </c>
      <c r="L1858" t="s">
        <v>1116</v>
      </c>
    </row>
    <row r="1859" spans="1:12">
      <c r="A1859" t="s">
        <v>2640</v>
      </c>
      <c r="B1859" s="5">
        <v>46207</v>
      </c>
      <c r="C1859" t="s">
        <v>98</v>
      </c>
      <c r="D1859">
        <v>1</v>
      </c>
      <c r="E1859" s="3">
        <v>17.66</v>
      </c>
      <c r="F1859" s="4">
        <v>0</v>
      </c>
      <c r="G1859" s="3">
        <v>0</v>
      </c>
      <c r="H1859" t="s">
        <v>216</v>
      </c>
      <c r="I1859" t="s">
        <v>18</v>
      </c>
      <c r="J1859" t="s">
        <v>208</v>
      </c>
      <c r="K1859" t="s">
        <v>304</v>
      </c>
      <c r="L1859" t="s">
        <v>675</v>
      </c>
    </row>
    <row r="1860" spans="1:12">
      <c r="A1860" t="s">
        <v>2641</v>
      </c>
      <c r="B1860" s="5">
        <v>46207</v>
      </c>
      <c r="C1860" t="s">
        <v>152</v>
      </c>
      <c r="D1860">
        <v>2</v>
      </c>
      <c r="E1860" s="3">
        <v>39.21</v>
      </c>
      <c r="F1860" s="4">
        <v>0.05</v>
      </c>
      <c r="G1860" s="3">
        <v>0</v>
      </c>
      <c r="H1860" t="s">
        <v>207</v>
      </c>
      <c r="I1860" t="s">
        <v>12</v>
      </c>
      <c r="J1860" t="s">
        <v>208</v>
      </c>
      <c r="K1860" t="s">
        <v>209</v>
      </c>
      <c r="L1860" t="s">
        <v>1155</v>
      </c>
    </row>
    <row r="1861" spans="1:12">
      <c r="A1861" t="s">
        <v>2642</v>
      </c>
      <c r="B1861" s="5">
        <v>46207</v>
      </c>
      <c r="C1861" t="s">
        <v>77</v>
      </c>
      <c r="D1861">
        <v>1</v>
      </c>
      <c r="E1861" s="3">
        <v>47.77</v>
      </c>
      <c r="F1861" s="4">
        <v>0</v>
      </c>
      <c r="G1861" s="3">
        <v>0</v>
      </c>
      <c r="H1861" t="s">
        <v>216</v>
      </c>
      <c r="I1861" t="s">
        <v>54</v>
      </c>
      <c r="J1861" t="s">
        <v>217</v>
      </c>
      <c r="K1861" t="s">
        <v>209</v>
      </c>
      <c r="L1861" t="s">
        <v>1246</v>
      </c>
    </row>
    <row r="1862" spans="1:12">
      <c r="A1862" t="s">
        <v>2643</v>
      </c>
      <c r="B1862" s="5">
        <v>46207</v>
      </c>
      <c r="C1862" t="s">
        <v>102</v>
      </c>
      <c r="D1862">
        <v>1</v>
      </c>
      <c r="E1862" s="3">
        <v>18.5</v>
      </c>
      <c r="F1862" s="4">
        <v>0.05</v>
      </c>
      <c r="G1862" s="3">
        <v>0</v>
      </c>
      <c r="H1862" t="s">
        <v>216</v>
      </c>
      <c r="I1862" t="s">
        <v>224</v>
      </c>
      <c r="J1862" t="s">
        <v>208</v>
      </c>
      <c r="K1862" t="s">
        <v>209</v>
      </c>
      <c r="L1862" t="s">
        <v>1074</v>
      </c>
    </row>
    <row r="1863" spans="1:12">
      <c r="A1863" t="s">
        <v>2644</v>
      </c>
      <c r="B1863" s="5">
        <v>46208</v>
      </c>
      <c r="C1863" t="s">
        <v>142</v>
      </c>
      <c r="D1863">
        <v>4</v>
      </c>
      <c r="E1863" s="3">
        <v>100.1</v>
      </c>
      <c r="F1863" s="4">
        <v>0</v>
      </c>
      <c r="G1863" s="3">
        <v>0</v>
      </c>
      <c r="H1863" t="s">
        <v>207</v>
      </c>
      <c r="I1863" t="s">
        <v>18</v>
      </c>
      <c r="J1863" t="s">
        <v>213</v>
      </c>
      <c r="K1863" t="s">
        <v>209</v>
      </c>
      <c r="L1863" t="s">
        <v>2001</v>
      </c>
    </row>
    <row r="1864" spans="1:12">
      <c r="A1864" t="s">
        <v>2645</v>
      </c>
      <c r="B1864" s="5">
        <v>46208</v>
      </c>
      <c r="C1864" t="s">
        <v>158</v>
      </c>
      <c r="D1864">
        <v>1</v>
      </c>
      <c r="E1864" s="3">
        <v>44.59</v>
      </c>
      <c r="F1864" s="4">
        <v>0.05</v>
      </c>
      <c r="G1864" s="3">
        <v>0</v>
      </c>
      <c r="H1864" t="s">
        <v>212</v>
      </c>
      <c r="I1864" t="s">
        <v>224</v>
      </c>
      <c r="J1864" t="s">
        <v>217</v>
      </c>
      <c r="K1864" t="s">
        <v>209</v>
      </c>
      <c r="L1864" t="s">
        <v>543</v>
      </c>
    </row>
    <row r="1865" spans="1:12">
      <c r="A1865" t="s">
        <v>2646</v>
      </c>
      <c r="B1865" s="5">
        <v>46208</v>
      </c>
      <c r="C1865" t="s">
        <v>66</v>
      </c>
      <c r="D1865">
        <v>6</v>
      </c>
      <c r="E1865" s="3">
        <v>31.13</v>
      </c>
      <c r="F1865" s="4">
        <v>0.1</v>
      </c>
      <c r="G1865" s="3">
        <v>4.99</v>
      </c>
      <c r="H1865" t="s">
        <v>216</v>
      </c>
      <c r="I1865" t="s">
        <v>18</v>
      </c>
      <c r="J1865" t="s">
        <v>208</v>
      </c>
      <c r="K1865" t="s">
        <v>209</v>
      </c>
      <c r="L1865" t="s">
        <v>791</v>
      </c>
    </row>
    <row r="1866" spans="1:12">
      <c r="A1866" t="s">
        <v>2647</v>
      </c>
      <c r="B1866" s="5">
        <v>46208</v>
      </c>
      <c r="C1866" t="s">
        <v>98</v>
      </c>
      <c r="D1866">
        <v>2</v>
      </c>
      <c r="E1866" s="3">
        <v>17.66</v>
      </c>
      <c r="F1866" s="4">
        <v>0.05</v>
      </c>
      <c r="G1866" s="3">
        <v>4.99</v>
      </c>
      <c r="H1866" t="s">
        <v>216</v>
      </c>
      <c r="I1866" t="s">
        <v>54</v>
      </c>
      <c r="J1866" t="s">
        <v>217</v>
      </c>
      <c r="K1866" t="s">
        <v>209</v>
      </c>
      <c r="L1866" t="s">
        <v>373</v>
      </c>
    </row>
    <row r="1867" spans="1:12">
      <c r="A1867" t="s">
        <v>2648</v>
      </c>
      <c r="B1867" s="5">
        <v>46208</v>
      </c>
      <c r="C1867" t="s">
        <v>152</v>
      </c>
      <c r="D1867">
        <v>1</v>
      </c>
      <c r="E1867" s="3">
        <v>39.21</v>
      </c>
      <c r="F1867" s="4">
        <v>0</v>
      </c>
      <c r="G1867" s="3">
        <v>0</v>
      </c>
      <c r="H1867" t="s">
        <v>207</v>
      </c>
      <c r="I1867" t="s">
        <v>54</v>
      </c>
      <c r="J1867" t="s">
        <v>213</v>
      </c>
      <c r="K1867" t="s">
        <v>209</v>
      </c>
      <c r="L1867" t="s">
        <v>1342</v>
      </c>
    </row>
    <row r="1868" spans="1:12">
      <c r="A1868" t="s">
        <v>2649</v>
      </c>
      <c r="B1868" s="5">
        <v>46208</v>
      </c>
      <c r="C1868" t="s">
        <v>142</v>
      </c>
      <c r="D1868">
        <v>4</v>
      </c>
      <c r="E1868" s="3">
        <v>100.1</v>
      </c>
      <c r="F1868" s="4">
        <v>0</v>
      </c>
      <c r="G1868" s="3">
        <v>0</v>
      </c>
      <c r="H1868" t="s">
        <v>216</v>
      </c>
      <c r="I1868" t="s">
        <v>54</v>
      </c>
      <c r="J1868" t="s">
        <v>213</v>
      </c>
      <c r="K1868" t="s">
        <v>209</v>
      </c>
      <c r="L1868" t="s">
        <v>804</v>
      </c>
    </row>
    <row r="1869" spans="1:12">
      <c r="A1869" t="s">
        <v>2650</v>
      </c>
      <c r="B1869" s="5">
        <v>46208</v>
      </c>
      <c r="C1869" t="s">
        <v>83</v>
      </c>
      <c r="D1869">
        <v>3</v>
      </c>
      <c r="E1869" s="3">
        <v>79.31</v>
      </c>
      <c r="F1869" s="4">
        <v>0</v>
      </c>
      <c r="G1869" s="3">
        <v>6.99</v>
      </c>
      <c r="H1869" t="s">
        <v>216</v>
      </c>
      <c r="I1869" t="s">
        <v>12</v>
      </c>
      <c r="J1869" t="s">
        <v>213</v>
      </c>
      <c r="K1869" t="s">
        <v>209</v>
      </c>
      <c r="L1869" t="s">
        <v>1949</v>
      </c>
    </row>
    <row r="1870" spans="1:12">
      <c r="A1870" t="s">
        <v>2651</v>
      </c>
      <c r="B1870" s="5">
        <v>46208</v>
      </c>
      <c r="C1870" t="s">
        <v>112</v>
      </c>
      <c r="D1870">
        <v>2</v>
      </c>
      <c r="E1870" s="3">
        <v>48.12</v>
      </c>
      <c r="F1870" s="4">
        <v>0</v>
      </c>
      <c r="G1870" s="3">
        <v>9.99</v>
      </c>
      <c r="H1870" t="s">
        <v>207</v>
      </c>
      <c r="I1870" t="s">
        <v>37</v>
      </c>
      <c r="J1870" t="s">
        <v>213</v>
      </c>
      <c r="K1870" t="s">
        <v>209</v>
      </c>
      <c r="L1870" t="s">
        <v>1541</v>
      </c>
    </row>
    <row r="1871" spans="1:12">
      <c r="A1871" t="s">
        <v>2652</v>
      </c>
      <c r="B1871" s="5">
        <v>46208</v>
      </c>
      <c r="C1871" t="s">
        <v>180</v>
      </c>
      <c r="D1871">
        <v>1</v>
      </c>
      <c r="E1871" s="3">
        <v>60.42</v>
      </c>
      <c r="F1871" s="4">
        <v>0.05</v>
      </c>
      <c r="G1871" s="3">
        <v>6.99</v>
      </c>
      <c r="H1871" t="s">
        <v>212</v>
      </c>
      <c r="I1871" t="s">
        <v>54</v>
      </c>
      <c r="J1871" t="s">
        <v>208</v>
      </c>
      <c r="K1871" t="s">
        <v>209</v>
      </c>
      <c r="L1871" t="s">
        <v>269</v>
      </c>
    </row>
    <row r="1872" spans="1:12">
      <c r="A1872" t="s">
        <v>2653</v>
      </c>
      <c r="B1872" s="5">
        <v>46208</v>
      </c>
      <c r="C1872" t="s">
        <v>148</v>
      </c>
      <c r="D1872">
        <v>2</v>
      </c>
      <c r="E1872" s="3">
        <v>76.3</v>
      </c>
      <c r="F1872" s="4">
        <v>0</v>
      </c>
      <c r="G1872" s="3">
        <v>0</v>
      </c>
      <c r="H1872" t="s">
        <v>216</v>
      </c>
      <c r="I1872" t="s">
        <v>37</v>
      </c>
      <c r="J1872" t="s">
        <v>213</v>
      </c>
      <c r="K1872" t="s">
        <v>209</v>
      </c>
      <c r="L1872" t="s">
        <v>642</v>
      </c>
    </row>
    <row r="1873" spans="1:12">
      <c r="A1873" t="s">
        <v>2654</v>
      </c>
      <c r="B1873" s="5">
        <v>46208</v>
      </c>
      <c r="C1873" t="s">
        <v>180</v>
      </c>
      <c r="D1873">
        <v>2</v>
      </c>
      <c r="E1873" s="3">
        <v>60.42</v>
      </c>
      <c r="F1873" s="4">
        <v>0</v>
      </c>
      <c r="G1873" s="3">
        <v>0</v>
      </c>
      <c r="H1873" t="s">
        <v>216</v>
      </c>
      <c r="I1873" t="s">
        <v>54</v>
      </c>
      <c r="J1873" t="s">
        <v>213</v>
      </c>
      <c r="K1873" t="s">
        <v>209</v>
      </c>
      <c r="L1873" t="s">
        <v>1099</v>
      </c>
    </row>
    <row r="1874" spans="1:12">
      <c r="A1874" t="s">
        <v>2655</v>
      </c>
      <c r="B1874" s="5">
        <v>46209</v>
      </c>
      <c r="C1874" t="s">
        <v>81</v>
      </c>
      <c r="D1874">
        <v>1</v>
      </c>
      <c r="E1874" s="3">
        <v>30.29</v>
      </c>
      <c r="F1874" s="4">
        <v>0.1</v>
      </c>
      <c r="G1874" s="3">
        <v>0</v>
      </c>
      <c r="H1874" t="s">
        <v>207</v>
      </c>
      <c r="I1874" t="s">
        <v>54</v>
      </c>
      <c r="J1874" t="s">
        <v>213</v>
      </c>
      <c r="K1874" t="s">
        <v>209</v>
      </c>
      <c r="L1874" t="s">
        <v>1984</v>
      </c>
    </row>
    <row r="1875" spans="1:12">
      <c r="A1875" t="s">
        <v>2656</v>
      </c>
      <c r="B1875" s="5">
        <v>46209</v>
      </c>
      <c r="C1875" t="s">
        <v>102</v>
      </c>
      <c r="D1875">
        <v>3</v>
      </c>
      <c r="E1875" s="3">
        <v>18.5</v>
      </c>
      <c r="F1875" s="4">
        <v>0.05</v>
      </c>
      <c r="G1875" s="3">
        <v>0</v>
      </c>
      <c r="H1875" t="s">
        <v>212</v>
      </c>
      <c r="I1875" t="s">
        <v>12</v>
      </c>
      <c r="J1875" t="s">
        <v>217</v>
      </c>
      <c r="K1875" t="s">
        <v>209</v>
      </c>
      <c r="L1875" t="s">
        <v>1342</v>
      </c>
    </row>
    <row r="1876" spans="1:12">
      <c r="A1876" t="s">
        <v>2657</v>
      </c>
      <c r="B1876" s="5">
        <v>46209</v>
      </c>
      <c r="C1876" t="s">
        <v>158</v>
      </c>
      <c r="D1876">
        <v>1</v>
      </c>
      <c r="E1876" s="3">
        <v>44.59</v>
      </c>
      <c r="F1876" s="4">
        <v>0.05</v>
      </c>
      <c r="G1876" s="3">
        <v>9.99</v>
      </c>
      <c r="H1876" t="s">
        <v>207</v>
      </c>
      <c r="I1876" t="s">
        <v>224</v>
      </c>
      <c r="J1876" t="s">
        <v>213</v>
      </c>
      <c r="K1876" t="s">
        <v>209</v>
      </c>
      <c r="L1876" t="s">
        <v>977</v>
      </c>
    </row>
    <row r="1877" spans="1:12">
      <c r="A1877" t="s">
        <v>2658</v>
      </c>
      <c r="B1877" s="5">
        <v>46209</v>
      </c>
      <c r="C1877" t="s">
        <v>128</v>
      </c>
      <c r="D1877">
        <v>2</v>
      </c>
      <c r="E1877" s="3">
        <v>74.72</v>
      </c>
      <c r="F1877" s="4">
        <v>0.05</v>
      </c>
      <c r="G1877" s="3">
        <v>6.99</v>
      </c>
      <c r="H1877" t="s">
        <v>216</v>
      </c>
      <c r="I1877" t="s">
        <v>54</v>
      </c>
      <c r="J1877" t="s">
        <v>217</v>
      </c>
      <c r="K1877" t="s">
        <v>209</v>
      </c>
      <c r="L1877" t="s">
        <v>541</v>
      </c>
    </row>
    <row r="1878" spans="1:12">
      <c r="A1878" t="s">
        <v>2659</v>
      </c>
      <c r="B1878" s="5">
        <v>46209</v>
      </c>
      <c r="C1878" t="s">
        <v>75</v>
      </c>
      <c r="D1878">
        <v>3</v>
      </c>
      <c r="E1878" s="3">
        <v>55.2</v>
      </c>
      <c r="F1878" s="4">
        <v>0</v>
      </c>
      <c r="G1878" s="3">
        <v>0</v>
      </c>
      <c r="H1878" t="s">
        <v>207</v>
      </c>
      <c r="I1878" t="s">
        <v>37</v>
      </c>
      <c r="J1878" t="s">
        <v>213</v>
      </c>
      <c r="K1878" t="s">
        <v>209</v>
      </c>
      <c r="L1878" t="s">
        <v>791</v>
      </c>
    </row>
    <row r="1879" spans="1:12">
      <c r="A1879" t="s">
        <v>2660</v>
      </c>
      <c r="B1879" s="5">
        <v>46209</v>
      </c>
      <c r="C1879" t="s">
        <v>168</v>
      </c>
      <c r="D1879">
        <v>2</v>
      </c>
      <c r="E1879" s="3">
        <v>50.46</v>
      </c>
      <c r="F1879" s="4">
        <v>0.05</v>
      </c>
      <c r="G1879" s="3">
        <v>4.99</v>
      </c>
      <c r="H1879" t="s">
        <v>216</v>
      </c>
      <c r="I1879" t="s">
        <v>18</v>
      </c>
      <c r="J1879" t="s">
        <v>213</v>
      </c>
      <c r="K1879" t="s">
        <v>209</v>
      </c>
      <c r="L1879" t="s">
        <v>2333</v>
      </c>
    </row>
    <row r="1880" spans="1:12">
      <c r="A1880" t="s">
        <v>2661</v>
      </c>
      <c r="B1880" s="5">
        <v>46209</v>
      </c>
      <c r="C1880" t="s">
        <v>89</v>
      </c>
      <c r="D1880">
        <v>2</v>
      </c>
      <c r="E1880" s="3">
        <v>81.14</v>
      </c>
      <c r="F1880" s="4">
        <v>0.05</v>
      </c>
      <c r="G1880" s="3">
        <v>6.99</v>
      </c>
      <c r="H1880" t="s">
        <v>207</v>
      </c>
      <c r="I1880" t="s">
        <v>224</v>
      </c>
      <c r="J1880" t="s">
        <v>213</v>
      </c>
      <c r="K1880" t="s">
        <v>209</v>
      </c>
      <c r="L1880" t="s">
        <v>2662</v>
      </c>
    </row>
    <row r="1881" spans="1:12">
      <c r="A1881" t="s">
        <v>2663</v>
      </c>
      <c r="B1881" s="5">
        <v>46209</v>
      </c>
      <c r="C1881" t="s">
        <v>98</v>
      </c>
      <c r="D1881">
        <v>2</v>
      </c>
      <c r="E1881" s="3">
        <v>17.66</v>
      </c>
      <c r="F1881" s="4">
        <v>0</v>
      </c>
      <c r="G1881" s="3">
        <v>4.99</v>
      </c>
      <c r="H1881" t="s">
        <v>212</v>
      </c>
      <c r="I1881" t="s">
        <v>54</v>
      </c>
      <c r="J1881" t="s">
        <v>208</v>
      </c>
      <c r="K1881" t="s">
        <v>209</v>
      </c>
      <c r="L1881" t="s">
        <v>424</v>
      </c>
    </row>
    <row r="1882" spans="1:12">
      <c r="A1882" t="s">
        <v>2664</v>
      </c>
      <c r="B1882" s="5">
        <v>46209</v>
      </c>
      <c r="C1882" t="s">
        <v>144</v>
      </c>
      <c r="D1882">
        <v>5</v>
      </c>
      <c r="E1882" s="3">
        <v>12.74</v>
      </c>
      <c r="F1882" s="4">
        <v>0.15</v>
      </c>
      <c r="G1882" s="3">
        <v>4.99</v>
      </c>
      <c r="H1882" t="s">
        <v>212</v>
      </c>
      <c r="I1882" t="s">
        <v>12</v>
      </c>
      <c r="J1882" t="s">
        <v>217</v>
      </c>
      <c r="K1882" t="s">
        <v>209</v>
      </c>
      <c r="L1882" t="s">
        <v>1324</v>
      </c>
    </row>
    <row r="1883" spans="1:12">
      <c r="A1883" t="s">
        <v>2665</v>
      </c>
      <c r="B1883" s="5">
        <v>46209</v>
      </c>
      <c r="C1883" t="s">
        <v>150</v>
      </c>
      <c r="D1883">
        <v>1</v>
      </c>
      <c r="E1883" s="3">
        <v>50.17</v>
      </c>
      <c r="F1883" s="4">
        <v>0</v>
      </c>
      <c r="G1883" s="3">
        <v>0</v>
      </c>
      <c r="H1883" t="s">
        <v>212</v>
      </c>
      <c r="I1883" t="s">
        <v>18</v>
      </c>
      <c r="J1883" t="s">
        <v>213</v>
      </c>
      <c r="K1883" t="s">
        <v>209</v>
      </c>
      <c r="L1883" t="s">
        <v>306</v>
      </c>
    </row>
    <row r="1884" spans="1:12">
      <c r="A1884" t="s">
        <v>2666</v>
      </c>
      <c r="B1884" s="5">
        <v>46209</v>
      </c>
      <c r="C1884" t="s">
        <v>124</v>
      </c>
      <c r="D1884">
        <v>1</v>
      </c>
      <c r="E1884" s="3">
        <v>79.47</v>
      </c>
      <c r="F1884" s="4">
        <v>0</v>
      </c>
      <c r="G1884" s="3">
        <v>0</v>
      </c>
      <c r="H1884" t="s">
        <v>207</v>
      </c>
      <c r="I1884" t="s">
        <v>54</v>
      </c>
      <c r="J1884" t="s">
        <v>213</v>
      </c>
      <c r="K1884" t="s">
        <v>209</v>
      </c>
      <c r="L1884" t="s">
        <v>1485</v>
      </c>
    </row>
    <row r="1885" spans="1:12">
      <c r="A1885" t="s">
        <v>2667</v>
      </c>
      <c r="B1885" s="5">
        <v>46210</v>
      </c>
      <c r="C1885" t="s">
        <v>102</v>
      </c>
      <c r="D1885">
        <v>2</v>
      </c>
      <c r="E1885" s="3">
        <v>18.5</v>
      </c>
      <c r="F1885" s="4">
        <v>0</v>
      </c>
      <c r="G1885" s="3">
        <v>9.99</v>
      </c>
      <c r="H1885" t="s">
        <v>212</v>
      </c>
      <c r="I1885" t="s">
        <v>54</v>
      </c>
      <c r="J1885" t="s">
        <v>217</v>
      </c>
      <c r="K1885" t="s">
        <v>209</v>
      </c>
      <c r="L1885" t="s">
        <v>449</v>
      </c>
    </row>
    <row r="1886" spans="1:12">
      <c r="A1886" t="s">
        <v>2668</v>
      </c>
      <c r="B1886" s="5">
        <v>46210</v>
      </c>
      <c r="C1886" t="s">
        <v>69</v>
      </c>
      <c r="D1886">
        <v>4</v>
      </c>
      <c r="E1886" s="3">
        <v>73.180000000000007</v>
      </c>
      <c r="F1886" s="4">
        <v>0.15</v>
      </c>
      <c r="G1886" s="3">
        <v>0</v>
      </c>
      <c r="H1886" t="s">
        <v>207</v>
      </c>
      <c r="I1886" t="s">
        <v>12</v>
      </c>
      <c r="J1886" t="s">
        <v>213</v>
      </c>
      <c r="K1886" t="s">
        <v>209</v>
      </c>
      <c r="L1886" t="s">
        <v>2257</v>
      </c>
    </row>
    <row r="1887" spans="1:12">
      <c r="A1887" t="s">
        <v>2669</v>
      </c>
      <c r="B1887" s="5">
        <v>46210</v>
      </c>
      <c r="C1887" t="s">
        <v>102</v>
      </c>
      <c r="D1887">
        <v>1</v>
      </c>
      <c r="E1887" s="3">
        <v>18.5</v>
      </c>
      <c r="F1887" s="4">
        <v>0.15</v>
      </c>
      <c r="G1887" s="3">
        <v>0</v>
      </c>
      <c r="H1887" t="s">
        <v>212</v>
      </c>
      <c r="I1887" t="s">
        <v>12</v>
      </c>
      <c r="J1887" t="s">
        <v>208</v>
      </c>
      <c r="K1887" t="s">
        <v>209</v>
      </c>
      <c r="L1887" t="s">
        <v>1195</v>
      </c>
    </row>
    <row r="1888" spans="1:12">
      <c r="A1888" t="s">
        <v>2670</v>
      </c>
      <c r="B1888" s="5">
        <v>46210</v>
      </c>
      <c r="C1888" t="s">
        <v>170</v>
      </c>
      <c r="D1888">
        <v>2</v>
      </c>
      <c r="E1888" s="3">
        <v>33.19</v>
      </c>
      <c r="F1888" s="4">
        <v>0</v>
      </c>
      <c r="G1888" s="3">
        <v>0</v>
      </c>
      <c r="H1888" t="s">
        <v>216</v>
      </c>
      <c r="I1888" t="s">
        <v>12</v>
      </c>
      <c r="J1888" t="s">
        <v>208</v>
      </c>
      <c r="K1888" t="s">
        <v>209</v>
      </c>
      <c r="L1888" t="s">
        <v>333</v>
      </c>
    </row>
    <row r="1889" spans="1:12">
      <c r="A1889" t="s">
        <v>2671</v>
      </c>
      <c r="B1889" s="5">
        <v>46210</v>
      </c>
      <c r="C1889" t="s">
        <v>160</v>
      </c>
      <c r="D1889">
        <v>3</v>
      </c>
      <c r="E1889" s="3">
        <v>36.47</v>
      </c>
      <c r="F1889" s="4">
        <v>0</v>
      </c>
      <c r="G1889" s="3">
        <v>0</v>
      </c>
      <c r="H1889" t="s">
        <v>212</v>
      </c>
      <c r="I1889" t="s">
        <v>18</v>
      </c>
      <c r="J1889" t="s">
        <v>208</v>
      </c>
      <c r="K1889" t="s">
        <v>209</v>
      </c>
      <c r="L1889" t="s">
        <v>775</v>
      </c>
    </row>
    <row r="1890" spans="1:12">
      <c r="A1890" t="s">
        <v>2672</v>
      </c>
      <c r="B1890" s="5">
        <v>46210</v>
      </c>
      <c r="C1890" t="s">
        <v>116</v>
      </c>
      <c r="D1890">
        <v>8</v>
      </c>
      <c r="E1890" s="3">
        <v>30.89</v>
      </c>
      <c r="F1890" s="4">
        <v>0.05</v>
      </c>
      <c r="G1890" s="3">
        <v>4.99</v>
      </c>
      <c r="H1890" t="s">
        <v>207</v>
      </c>
      <c r="I1890" t="s">
        <v>12</v>
      </c>
      <c r="J1890" t="s">
        <v>208</v>
      </c>
      <c r="K1890" t="s">
        <v>209</v>
      </c>
      <c r="L1890" t="s">
        <v>352</v>
      </c>
    </row>
    <row r="1891" spans="1:12">
      <c r="A1891" t="s">
        <v>2673</v>
      </c>
      <c r="B1891" s="5">
        <v>46210</v>
      </c>
      <c r="C1891" t="s">
        <v>77</v>
      </c>
      <c r="D1891">
        <v>3</v>
      </c>
      <c r="E1891" s="3">
        <v>47.77</v>
      </c>
      <c r="F1891" s="4">
        <v>0</v>
      </c>
      <c r="G1891" s="3">
        <v>0</v>
      </c>
      <c r="H1891" t="s">
        <v>212</v>
      </c>
      <c r="I1891" t="s">
        <v>54</v>
      </c>
      <c r="J1891" t="s">
        <v>217</v>
      </c>
      <c r="K1891" t="s">
        <v>209</v>
      </c>
      <c r="L1891" t="s">
        <v>1385</v>
      </c>
    </row>
    <row r="1892" spans="1:12">
      <c r="A1892" t="s">
        <v>2674</v>
      </c>
      <c r="B1892" s="5">
        <v>46211</v>
      </c>
      <c r="C1892" t="s">
        <v>126</v>
      </c>
      <c r="D1892">
        <v>1</v>
      </c>
      <c r="E1892" s="3">
        <v>44.98</v>
      </c>
      <c r="F1892" s="4">
        <v>0.15</v>
      </c>
      <c r="G1892" s="3">
        <v>9.99</v>
      </c>
      <c r="H1892" t="s">
        <v>216</v>
      </c>
      <c r="I1892" t="s">
        <v>12</v>
      </c>
      <c r="J1892" t="s">
        <v>208</v>
      </c>
      <c r="K1892" t="s">
        <v>304</v>
      </c>
      <c r="L1892" t="s">
        <v>1059</v>
      </c>
    </row>
    <row r="1893" spans="1:12">
      <c r="A1893" t="s">
        <v>2675</v>
      </c>
      <c r="B1893" s="5">
        <v>46211</v>
      </c>
      <c r="C1893" t="s">
        <v>77</v>
      </c>
      <c r="D1893">
        <v>6</v>
      </c>
      <c r="E1893" s="3">
        <v>47.77</v>
      </c>
      <c r="F1893" s="4">
        <v>0.2</v>
      </c>
      <c r="G1893" s="3">
        <v>0</v>
      </c>
      <c r="H1893" t="s">
        <v>207</v>
      </c>
      <c r="I1893" t="s">
        <v>224</v>
      </c>
      <c r="J1893" t="s">
        <v>208</v>
      </c>
      <c r="K1893" t="s">
        <v>209</v>
      </c>
      <c r="L1893" t="s">
        <v>849</v>
      </c>
    </row>
    <row r="1894" spans="1:12">
      <c r="A1894" t="s">
        <v>2676</v>
      </c>
      <c r="B1894" s="5">
        <v>46211</v>
      </c>
      <c r="C1894" t="s">
        <v>150</v>
      </c>
      <c r="D1894">
        <v>1</v>
      </c>
      <c r="E1894" s="3">
        <v>50.17</v>
      </c>
      <c r="F1894" s="4">
        <v>0.1</v>
      </c>
      <c r="G1894" s="3">
        <v>0</v>
      </c>
      <c r="H1894" t="s">
        <v>216</v>
      </c>
      <c r="I1894" t="s">
        <v>12</v>
      </c>
      <c r="J1894" t="s">
        <v>208</v>
      </c>
      <c r="K1894" t="s">
        <v>209</v>
      </c>
      <c r="L1894" t="s">
        <v>1374</v>
      </c>
    </row>
    <row r="1895" spans="1:12">
      <c r="A1895" t="s">
        <v>2677</v>
      </c>
      <c r="B1895" s="5">
        <v>46211</v>
      </c>
      <c r="C1895" t="s">
        <v>106</v>
      </c>
      <c r="D1895">
        <v>1</v>
      </c>
      <c r="E1895" s="3">
        <v>85.27</v>
      </c>
      <c r="F1895" s="4">
        <v>0</v>
      </c>
      <c r="G1895" s="3">
        <v>0</v>
      </c>
      <c r="H1895" t="s">
        <v>216</v>
      </c>
      <c r="I1895" t="s">
        <v>18</v>
      </c>
      <c r="J1895" t="s">
        <v>217</v>
      </c>
      <c r="K1895" t="s">
        <v>209</v>
      </c>
      <c r="L1895" t="s">
        <v>1515</v>
      </c>
    </row>
    <row r="1896" spans="1:12">
      <c r="A1896" t="s">
        <v>2678</v>
      </c>
      <c r="B1896" s="5">
        <v>46211</v>
      </c>
      <c r="C1896" t="s">
        <v>138</v>
      </c>
      <c r="D1896">
        <v>4</v>
      </c>
      <c r="E1896" s="3">
        <v>56</v>
      </c>
      <c r="F1896" s="4">
        <v>0</v>
      </c>
      <c r="G1896" s="3">
        <v>0</v>
      </c>
      <c r="H1896" t="s">
        <v>216</v>
      </c>
      <c r="I1896" t="s">
        <v>54</v>
      </c>
      <c r="J1896" t="s">
        <v>217</v>
      </c>
      <c r="K1896" t="s">
        <v>281</v>
      </c>
      <c r="L1896" t="s">
        <v>681</v>
      </c>
    </row>
    <row r="1897" spans="1:12">
      <c r="A1897" t="s">
        <v>2679</v>
      </c>
      <c r="B1897" s="5">
        <v>46211</v>
      </c>
      <c r="C1897" t="s">
        <v>140</v>
      </c>
      <c r="D1897">
        <v>2</v>
      </c>
      <c r="E1897" s="3">
        <v>25.18</v>
      </c>
      <c r="F1897" s="4">
        <v>0.05</v>
      </c>
      <c r="G1897" s="3">
        <v>9.99</v>
      </c>
      <c r="H1897" t="s">
        <v>212</v>
      </c>
      <c r="I1897" t="s">
        <v>224</v>
      </c>
      <c r="J1897" t="s">
        <v>213</v>
      </c>
      <c r="K1897" t="s">
        <v>209</v>
      </c>
      <c r="L1897" t="s">
        <v>834</v>
      </c>
    </row>
    <row r="1898" spans="1:12">
      <c r="A1898" t="s">
        <v>2680</v>
      </c>
      <c r="B1898" s="5">
        <v>46211</v>
      </c>
      <c r="C1898" t="s">
        <v>92</v>
      </c>
      <c r="D1898">
        <v>8</v>
      </c>
      <c r="E1898" s="3">
        <v>46.87</v>
      </c>
      <c r="F1898" s="4">
        <v>0.05</v>
      </c>
      <c r="G1898" s="3">
        <v>0</v>
      </c>
      <c r="H1898" t="s">
        <v>212</v>
      </c>
      <c r="I1898" t="s">
        <v>224</v>
      </c>
      <c r="J1898" t="s">
        <v>213</v>
      </c>
      <c r="K1898" t="s">
        <v>209</v>
      </c>
      <c r="L1898" t="s">
        <v>410</v>
      </c>
    </row>
    <row r="1899" spans="1:12">
      <c r="A1899" t="s">
        <v>2681</v>
      </c>
      <c r="B1899" s="5">
        <v>46211</v>
      </c>
      <c r="C1899" t="s">
        <v>146</v>
      </c>
      <c r="D1899">
        <v>1</v>
      </c>
      <c r="E1899" s="3">
        <v>30.05</v>
      </c>
      <c r="F1899" s="4">
        <v>0.05</v>
      </c>
      <c r="G1899" s="3">
        <v>6.99</v>
      </c>
      <c r="H1899" t="s">
        <v>207</v>
      </c>
      <c r="I1899" t="s">
        <v>37</v>
      </c>
      <c r="J1899" t="s">
        <v>217</v>
      </c>
      <c r="K1899" t="s">
        <v>209</v>
      </c>
      <c r="L1899" t="s">
        <v>719</v>
      </c>
    </row>
    <row r="1900" spans="1:12">
      <c r="A1900" t="s">
        <v>2682</v>
      </c>
      <c r="B1900" s="5">
        <v>46211</v>
      </c>
      <c r="C1900" t="s">
        <v>79</v>
      </c>
      <c r="D1900">
        <v>2</v>
      </c>
      <c r="E1900" s="3">
        <v>12.76</v>
      </c>
      <c r="F1900" s="4">
        <v>0</v>
      </c>
      <c r="G1900" s="3">
        <v>4.99</v>
      </c>
      <c r="H1900" t="s">
        <v>212</v>
      </c>
      <c r="I1900" t="s">
        <v>54</v>
      </c>
      <c r="J1900" t="s">
        <v>217</v>
      </c>
      <c r="K1900" t="s">
        <v>304</v>
      </c>
      <c r="L1900" t="s">
        <v>414</v>
      </c>
    </row>
    <row r="1901" spans="1:12">
      <c r="A1901" t="s">
        <v>2683</v>
      </c>
      <c r="B1901" s="5">
        <v>46211</v>
      </c>
      <c r="C1901" t="s">
        <v>184</v>
      </c>
      <c r="D1901">
        <v>1</v>
      </c>
      <c r="E1901" s="3">
        <v>31.55</v>
      </c>
      <c r="F1901" s="4">
        <v>0.1</v>
      </c>
      <c r="G1901" s="3">
        <v>0</v>
      </c>
      <c r="H1901" t="s">
        <v>212</v>
      </c>
      <c r="I1901" t="s">
        <v>224</v>
      </c>
      <c r="J1901" t="s">
        <v>213</v>
      </c>
      <c r="K1901" t="s">
        <v>209</v>
      </c>
      <c r="L1901" t="s">
        <v>2684</v>
      </c>
    </row>
    <row r="1902" spans="1:12">
      <c r="A1902" t="s">
        <v>2685</v>
      </c>
      <c r="B1902" s="5">
        <v>46212</v>
      </c>
      <c r="C1902" t="s">
        <v>142</v>
      </c>
      <c r="D1902">
        <v>1</v>
      </c>
      <c r="E1902" s="3">
        <v>100.1</v>
      </c>
      <c r="F1902" s="4">
        <v>0.1</v>
      </c>
      <c r="G1902" s="3">
        <v>0</v>
      </c>
      <c r="H1902" t="s">
        <v>212</v>
      </c>
      <c r="I1902" t="s">
        <v>18</v>
      </c>
      <c r="J1902" t="s">
        <v>217</v>
      </c>
      <c r="K1902" t="s">
        <v>304</v>
      </c>
      <c r="L1902" t="s">
        <v>870</v>
      </c>
    </row>
    <row r="1903" spans="1:12">
      <c r="A1903" t="s">
        <v>2686</v>
      </c>
      <c r="B1903" s="5">
        <v>46212</v>
      </c>
      <c r="C1903" t="s">
        <v>79</v>
      </c>
      <c r="D1903">
        <v>1</v>
      </c>
      <c r="E1903" s="3">
        <v>12.76</v>
      </c>
      <c r="F1903" s="4">
        <v>0</v>
      </c>
      <c r="G1903" s="3">
        <v>0</v>
      </c>
      <c r="H1903" t="s">
        <v>207</v>
      </c>
      <c r="I1903" t="s">
        <v>224</v>
      </c>
      <c r="J1903" t="s">
        <v>213</v>
      </c>
      <c r="K1903" t="s">
        <v>209</v>
      </c>
      <c r="L1903" t="s">
        <v>816</v>
      </c>
    </row>
    <row r="1904" spans="1:12">
      <c r="A1904" t="s">
        <v>2687</v>
      </c>
      <c r="B1904" s="5">
        <v>46212</v>
      </c>
      <c r="C1904" t="s">
        <v>178</v>
      </c>
      <c r="D1904">
        <v>2</v>
      </c>
      <c r="E1904" s="3">
        <v>77.760000000000005</v>
      </c>
      <c r="F1904" s="4">
        <v>0.15</v>
      </c>
      <c r="G1904" s="3">
        <v>0</v>
      </c>
      <c r="H1904" t="s">
        <v>212</v>
      </c>
      <c r="I1904" t="s">
        <v>12</v>
      </c>
      <c r="J1904" t="s">
        <v>213</v>
      </c>
      <c r="K1904" t="s">
        <v>209</v>
      </c>
      <c r="L1904" t="s">
        <v>579</v>
      </c>
    </row>
    <row r="1905" spans="1:12">
      <c r="A1905" t="s">
        <v>2688</v>
      </c>
      <c r="B1905" s="5">
        <v>46212</v>
      </c>
      <c r="C1905" t="s">
        <v>106</v>
      </c>
      <c r="D1905">
        <v>1</v>
      </c>
      <c r="E1905" s="3">
        <v>85.27</v>
      </c>
      <c r="F1905" s="4">
        <v>0</v>
      </c>
      <c r="G1905" s="3">
        <v>0</v>
      </c>
      <c r="H1905" t="s">
        <v>212</v>
      </c>
      <c r="I1905" t="s">
        <v>54</v>
      </c>
      <c r="J1905" t="s">
        <v>213</v>
      </c>
      <c r="K1905" t="s">
        <v>209</v>
      </c>
      <c r="L1905" t="s">
        <v>968</v>
      </c>
    </row>
    <row r="1906" spans="1:12">
      <c r="A1906" t="s">
        <v>2689</v>
      </c>
      <c r="B1906" s="5">
        <v>46212</v>
      </c>
      <c r="C1906" t="s">
        <v>104</v>
      </c>
      <c r="D1906">
        <v>2</v>
      </c>
      <c r="E1906" s="3">
        <v>29.49</v>
      </c>
      <c r="F1906" s="4">
        <v>0.15</v>
      </c>
      <c r="G1906" s="3">
        <v>9.99</v>
      </c>
      <c r="H1906" t="s">
        <v>212</v>
      </c>
      <c r="I1906" t="s">
        <v>18</v>
      </c>
      <c r="J1906" t="s">
        <v>213</v>
      </c>
      <c r="K1906" t="s">
        <v>209</v>
      </c>
      <c r="L1906" t="s">
        <v>758</v>
      </c>
    </row>
    <row r="1907" spans="1:12">
      <c r="A1907" t="s">
        <v>2690</v>
      </c>
      <c r="B1907" s="5">
        <v>46212</v>
      </c>
      <c r="C1907" t="s">
        <v>142</v>
      </c>
      <c r="D1907">
        <v>1</v>
      </c>
      <c r="E1907" s="3">
        <v>100.1</v>
      </c>
      <c r="F1907" s="4">
        <v>0.2</v>
      </c>
      <c r="G1907" s="3">
        <v>9.99</v>
      </c>
      <c r="H1907" t="s">
        <v>216</v>
      </c>
      <c r="I1907" t="s">
        <v>12</v>
      </c>
      <c r="J1907" t="s">
        <v>217</v>
      </c>
      <c r="K1907" t="s">
        <v>209</v>
      </c>
      <c r="L1907" t="s">
        <v>1610</v>
      </c>
    </row>
    <row r="1908" spans="1:12">
      <c r="A1908" t="s">
        <v>2691</v>
      </c>
      <c r="B1908" s="5">
        <v>46212</v>
      </c>
      <c r="C1908" t="s">
        <v>166</v>
      </c>
      <c r="D1908">
        <v>5</v>
      </c>
      <c r="E1908" s="3">
        <v>39.19</v>
      </c>
      <c r="F1908" s="4">
        <v>0.1</v>
      </c>
      <c r="G1908" s="3">
        <v>0</v>
      </c>
      <c r="H1908" t="s">
        <v>216</v>
      </c>
      <c r="I1908" t="s">
        <v>37</v>
      </c>
      <c r="J1908" t="s">
        <v>217</v>
      </c>
      <c r="K1908" t="s">
        <v>209</v>
      </c>
      <c r="L1908" t="s">
        <v>329</v>
      </c>
    </row>
    <row r="1909" spans="1:12">
      <c r="A1909" t="s">
        <v>2692</v>
      </c>
      <c r="B1909" s="5">
        <v>46212</v>
      </c>
      <c r="C1909" t="s">
        <v>166</v>
      </c>
      <c r="D1909">
        <v>8</v>
      </c>
      <c r="E1909" s="3">
        <v>39.19</v>
      </c>
      <c r="F1909" s="4">
        <v>0.1</v>
      </c>
      <c r="G1909" s="3">
        <v>0</v>
      </c>
      <c r="H1909" t="s">
        <v>216</v>
      </c>
      <c r="I1909" t="s">
        <v>54</v>
      </c>
      <c r="J1909" t="s">
        <v>208</v>
      </c>
      <c r="K1909" t="s">
        <v>209</v>
      </c>
      <c r="L1909" t="s">
        <v>615</v>
      </c>
    </row>
    <row r="1910" spans="1:12">
      <c r="A1910" t="s">
        <v>2693</v>
      </c>
      <c r="B1910" s="5">
        <v>46212</v>
      </c>
      <c r="C1910" t="s">
        <v>178</v>
      </c>
      <c r="D1910">
        <v>3</v>
      </c>
      <c r="E1910" s="3">
        <v>77.760000000000005</v>
      </c>
      <c r="F1910" s="4">
        <v>0</v>
      </c>
      <c r="G1910" s="3">
        <v>9.99</v>
      </c>
      <c r="H1910" t="s">
        <v>207</v>
      </c>
      <c r="I1910" t="s">
        <v>224</v>
      </c>
      <c r="J1910" t="s">
        <v>213</v>
      </c>
      <c r="K1910" t="s">
        <v>209</v>
      </c>
      <c r="L1910" t="s">
        <v>1236</v>
      </c>
    </row>
    <row r="1911" spans="1:12">
      <c r="A1911" t="s">
        <v>2694</v>
      </c>
      <c r="B1911" s="5">
        <v>46212</v>
      </c>
      <c r="C1911" t="s">
        <v>79</v>
      </c>
      <c r="D1911">
        <v>1</v>
      </c>
      <c r="E1911" s="3">
        <v>12.76</v>
      </c>
      <c r="F1911" s="4">
        <v>0</v>
      </c>
      <c r="G1911" s="3">
        <v>0</v>
      </c>
      <c r="H1911" t="s">
        <v>216</v>
      </c>
      <c r="I1911" t="s">
        <v>18</v>
      </c>
      <c r="J1911" t="s">
        <v>217</v>
      </c>
      <c r="K1911" t="s">
        <v>209</v>
      </c>
      <c r="L1911" t="s">
        <v>664</v>
      </c>
    </row>
    <row r="1912" spans="1:12">
      <c r="A1912" t="s">
        <v>2695</v>
      </c>
      <c r="B1912" s="5">
        <v>46213</v>
      </c>
      <c r="C1912" t="s">
        <v>130</v>
      </c>
      <c r="D1912">
        <v>2</v>
      </c>
      <c r="E1912" s="3">
        <v>10.18</v>
      </c>
      <c r="F1912" s="4">
        <v>0</v>
      </c>
      <c r="G1912" s="3">
        <v>4.99</v>
      </c>
      <c r="H1912" t="s">
        <v>207</v>
      </c>
      <c r="I1912" t="s">
        <v>18</v>
      </c>
      <c r="J1912" t="s">
        <v>217</v>
      </c>
      <c r="K1912" t="s">
        <v>209</v>
      </c>
      <c r="L1912" t="s">
        <v>388</v>
      </c>
    </row>
    <row r="1913" spans="1:12">
      <c r="A1913" t="s">
        <v>2696</v>
      </c>
      <c r="B1913" s="5">
        <v>46213</v>
      </c>
      <c r="C1913" t="s">
        <v>132</v>
      </c>
      <c r="D1913">
        <v>1</v>
      </c>
      <c r="E1913" s="3">
        <v>72.08</v>
      </c>
      <c r="F1913" s="4">
        <v>0</v>
      </c>
      <c r="G1913" s="3">
        <v>0</v>
      </c>
      <c r="H1913" t="s">
        <v>212</v>
      </c>
      <c r="I1913" t="s">
        <v>18</v>
      </c>
      <c r="J1913" t="s">
        <v>208</v>
      </c>
      <c r="K1913" t="s">
        <v>209</v>
      </c>
      <c r="L1913" t="s">
        <v>251</v>
      </c>
    </row>
    <row r="1914" spans="1:12">
      <c r="A1914" t="s">
        <v>2697</v>
      </c>
      <c r="B1914" s="5">
        <v>46213</v>
      </c>
      <c r="C1914" t="s">
        <v>75</v>
      </c>
      <c r="D1914">
        <v>3</v>
      </c>
      <c r="E1914" s="3">
        <v>55.2</v>
      </c>
      <c r="F1914" s="4">
        <v>0</v>
      </c>
      <c r="G1914" s="3">
        <v>0</v>
      </c>
      <c r="H1914" t="s">
        <v>216</v>
      </c>
      <c r="I1914" t="s">
        <v>37</v>
      </c>
      <c r="J1914" t="s">
        <v>213</v>
      </c>
      <c r="K1914" t="s">
        <v>209</v>
      </c>
      <c r="L1914" t="s">
        <v>752</v>
      </c>
    </row>
    <row r="1915" spans="1:12">
      <c r="A1915" t="s">
        <v>2698</v>
      </c>
      <c r="B1915" s="5">
        <v>46213</v>
      </c>
      <c r="C1915" t="s">
        <v>71</v>
      </c>
      <c r="D1915">
        <v>5</v>
      </c>
      <c r="E1915" s="3">
        <v>11.23</v>
      </c>
      <c r="F1915" s="4">
        <v>0</v>
      </c>
      <c r="G1915" s="3">
        <v>9.99</v>
      </c>
      <c r="H1915" t="s">
        <v>212</v>
      </c>
      <c r="I1915" t="s">
        <v>54</v>
      </c>
      <c r="J1915" t="s">
        <v>208</v>
      </c>
      <c r="K1915" t="s">
        <v>209</v>
      </c>
      <c r="L1915" t="s">
        <v>352</v>
      </c>
    </row>
    <row r="1916" spans="1:12">
      <c r="A1916" t="s">
        <v>2699</v>
      </c>
      <c r="B1916" s="5">
        <v>46213</v>
      </c>
      <c r="C1916" t="s">
        <v>102</v>
      </c>
      <c r="D1916">
        <v>2</v>
      </c>
      <c r="E1916" s="3">
        <v>18.5</v>
      </c>
      <c r="F1916" s="4">
        <v>0.1</v>
      </c>
      <c r="G1916" s="3">
        <v>0</v>
      </c>
      <c r="H1916" t="s">
        <v>216</v>
      </c>
      <c r="I1916" t="s">
        <v>37</v>
      </c>
      <c r="J1916" t="s">
        <v>217</v>
      </c>
      <c r="K1916" t="s">
        <v>209</v>
      </c>
      <c r="L1916" t="s">
        <v>938</v>
      </c>
    </row>
    <row r="1917" spans="1:12">
      <c r="A1917" t="s">
        <v>2700</v>
      </c>
      <c r="B1917" s="5">
        <v>46213</v>
      </c>
      <c r="C1917" t="s">
        <v>69</v>
      </c>
      <c r="D1917">
        <v>1</v>
      </c>
      <c r="E1917" s="3">
        <v>73.180000000000007</v>
      </c>
      <c r="F1917" s="4">
        <v>0</v>
      </c>
      <c r="G1917" s="3">
        <v>0</v>
      </c>
      <c r="H1917" t="s">
        <v>212</v>
      </c>
      <c r="I1917" t="s">
        <v>37</v>
      </c>
      <c r="J1917" t="s">
        <v>213</v>
      </c>
      <c r="K1917" t="s">
        <v>209</v>
      </c>
      <c r="L1917" t="s">
        <v>1457</v>
      </c>
    </row>
    <row r="1918" spans="1:12">
      <c r="A1918" t="s">
        <v>2701</v>
      </c>
      <c r="B1918" s="5">
        <v>46213</v>
      </c>
      <c r="C1918" t="s">
        <v>106</v>
      </c>
      <c r="D1918">
        <v>8</v>
      </c>
      <c r="E1918" s="3">
        <v>85.27</v>
      </c>
      <c r="F1918" s="4">
        <v>0</v>
      </c>
      <c r="G1918" s="3">
        <v>4.99</v>
      </c>
      <c r="H1918" t="s">
        <v>207</v>
      </c>
      <c r="I1918" t="s">
        <v>18</v>
      </c>
      <c r="J1918" t="s">
        <v>213</v>
      </c>
      <c r="K1918" t="s">
        <v>209</v>
      </c>
      <c r="L1918" t="s">
        <v>451</v>
      </c>
    </row>
    <row r="1919" spans="1:12">
      <c r="A1919" t="s">
        <v>2702</v>
      </c>
      <c r="B1919" s="5">
        <v>46213</v>
      </c>
      <c r="C1919" t="s">
        <v>172</v>
      </c>
      <c r="D1919">
        <v>6</v>
      </c>
      <c r="E1919" s="3">
        <v>80.63</v>
      </c>
      <c r="F1919" s="4">
        <v>0.1</v>
      </c>
      <c r="G1919" s="3">
        <v>0</v>
      </c>
      <c r="H1919" t="s">
        <v>207</v>
      </c>
      <c r="I1919" t="s">
        <v>224</v>
      </c>
      <c r="J1919" t="s">
        <v>217</v>
      </c>
      <c r="K1919" t="s">
        <v>209</v>
      </c>
      <c r="L1919" t="s">
        <v>2357</v>
      </c>
    </row>
    <row r="1920" spans="1:12">
      <c r="A1920" t="s">
        <v>2703</v>
      </c>
      <c r="B1920" s="5">
        <v>46214</v>
      </c>
      <c r="C1920" t="s">
        <v>126</v>
      </c>
      <c r="D1920">
        <v>3</v>
      </c>
      <c r="E1920" s="3">
        <v>44.98</v>
      </c>
      <c r="F1920" s="4">
        <v>0.05</v>
      </c>
      <c r="G1920" s="3">
        <v>4.99</v>
      </c>
      <c r="H1920" t="s">
        <v>216</v>
      </c>
      <c r="I1920" t="s">
        <v>54</v>
      </c>
      <c r="J1920" t="s">
        <v>208</v>
      </c>
      <c r="K1920" t="s">
        <v>209</v>
      </c>
      <c r="L1920" t="s">
        <v>410</v>
      </c>
    </row>
    <row r="1921" spans="1:12">
      <c r="A1921" t="s">
        <v>2704</v>
      </c>
      <c r="B1921" s="5">
        <v>46214</v>
      </c>
      <c r="C1921" t="s">
        <v>71</v>
      </c>
      <c r="D1921">
        <v>5</v>
      </c>
      <c r="E1921" s="3">
        <v>11.23</v>
      </c>
      <c r="F1921" s="4">
        <v>0.2</v>
      </c>
      <c r="G1921" s="3">
        <v>4.99</v>
      </c>
      <c r="H1921" t="s">
        <v>207</v>
      </c>
      <c r="I1921" t="s">
        <v>54</v>
      </c>
      <c r="J1921" t="s">
        <v>208</v>
      </c>
      <c r="K1921" t="s">
        <v>209</v>
      </c>
      <c r="L1921" t="s">
        <v>615</v>
      </c>
    </row>
    <row r="1922" spans="1:12">
      <c r="A1922" t="s">
        <v>2705</v>
      </c>
      <c r="B1922" s="5">
        <v>46214</v>
      </c>
      <c r="C1922" t="s">
        <v>94</v>
      </c>
      <c r="D1922">
        <v>1</v>
      </c>
      <c r="E1922" s="3">
        <v>74.41</v>
      </c>
      <c r="F1922" s="4">
        <v>0</v>
      </c>
      <c r="G1922" s="3">
        <v>0</v>
      </c>
      <c r="H1922" t="s">
        <v>212</v>
      </c>
      <c r="I1922" t="s">
        <v>12</v>
      </c>
      <c r="J1922" t="s">
        <v>213</v>
      </c>
      <c r="K1922" t="s">
        <v>209</v>
      </c>
      <c r="L1922" t="s">
        <v>742</v>
      </c>
    </row>
    <row r="1923" spans="1:12">
      <c r="A1923" t="s">
        <v>2706</v>
      </c>
      <c r="B1923" s="5">
        <v>46214</v>
      </c>
      <c r="C1923" t="s">
        <v>164</v>
      </c>
      <c r="D1923">
        <v>2</v>
      </c>
      <c r="E1923" s="3">
        <v>93.35</v>
      </c>
      <c r="F1923" s="4">
        <v>0.05</v>
      </c>
      <c r="G1923" s="3">
        <v>6.99</v>
      </c>
      <c r="H1923" t="s">
        <v>212</v>
      </c>
      <c r="I1923" t="s">
        <v>54</v>
      </c>
      <c r="J1923" t="s">
        <v>217</v>
      </c>
      <c r="K1923" t="s">
        <v>209</v>
      </c>
      <c r="L1923" t="s">
        <v>1394</v>
      </c>
    </row>
    <row r="1924" spans="1:12">
      <c r="A1924" t="s">
        <v>2707</v>
      </c>
      <c r="B1924" s="5">
        <v>46214</v>
      </c>
      <c r="C1924" t="s">
        <v>87</v>
      </c>
      <c r="D1924">
        <v>2</v>
      </c>
      <c r="E1924" s="3">
        <v>49.34</v>
      </c>
      <c r="F1924" s="4">
        <v>0.1</v>
      </c>
      <c r="G1924" s="3">
        <v>9.99</v>
      </c>
      <c r="H1924" t="s">
        <v>207</v>
      </c>
      <c r="I1924" t="s">
        <v>224</v>
      </c>
      <c r="J1924" t="s">
        <v>217</v>
      </c>
      <c r="K1924" t="s">
        <v>209</v>
      </c>
      <c r="L1924" t="s">
        <v>664</v>
      </c>
    </row>
    <row r="1925" spans="1:12">
      <c r="A1925" t="s">
        <v>2708</v>
      </c>
      <c r="B1925" s="5">
        <v>46214</v>
      </c>
      <c r="C1925" t="s">
        <v>124</v>
      </c>
      <c r="D1925">
        <v>8</v>
      </c>
      <c r="E1925" s="3">
        <v>79.47</v>
      </c>
      <c r="F1925" s="4">
        <v>0</v>
      </c>
      <c r="G1925" s="3">
        <v>0</v>
      </c>
      <c r="H1925" t="s">
        <v>207</v>
      </c>
      <c r="I1925" t="s">
        <v>37</v>
      </c>
      <c r="J1925" t="s">
        <v>208</v>
      </c>
      <c r="K1925" t="s">
        <v>209</v>
      </c>
      <c r="L1925" t="s">
        <v>1485</v>
      </c>
    </row>
    <row r="1926" spans="1:12">
      <c r="A1926" t="s">
        <v>2709</v>
      </c>
      <c r="B1926" s="5">
        <v>46214</v>
      </c>
      <c r="C1926" t="s">
        <v>116</v>
      </c>
      <c r="D1926">
        <v>1</v>
      </c>
      <c r="E1926" s="3">
        <v>30.89</v>
      </c>
      <c r="F1926" s="4">
        <v>0</v>
      </c>
      <c r="G1926" s="3">
        <v>9.99</v>
      </c>
      <c r="H1926" t="s">
        <v>212</v>
      </c>
      <c r="I1926" t="s">
        <v>37</v>
      </c>
      <c r="J1926" t="s">
        <v>217</v>
      </c>
      <c r="K1926" t="s">
        <v>209</v>
      </c>
      <c r="L1926" t="s">
        <v>1197</v>
      </c>
    </row>
    <row r="1927" spans="1:12">
      <c r="A1927" t="s">
        <v>2710</v>
      </c>
      <c r="B1927" s="5">
        <v>46215</v>
      </c>
      <c r="C1927" t="s">
        <v>98</v>
      </c>
      <c r="D1927">
        <v>1</v>
      </c>
      <c r="E1927" s="3">
        <v>17.66</v>
      </c>
      <c r="F1927" s="4">
        <v>0</v>
      </c>
      <c r="G1927" s="3">
        <v>0</v>
      </c>
      <c r="H1927" t="s">
        <v>216</v>
      </c>
      <c r="I1927" t="s">
        <v>12</v>
      </c>
      <c r="J1927" t="s">
        <v>213</v>
      </c>
      <c r="K1927" t="s">
        <v>304</v>
      </c>
      <c r="L1927" t="s">
        <v>392</v>
      </c>
    </row>
    <row r="1928" spans="1:12">
      <c r="A1928" t="s">
        <v>2711</v>
      </c>
      <c r="B1928" s="5">
        <v>46215</v>
      </c>
      <c r="C1928" t="s">
        <v>126</v>
      </c>
      <c r="D1928">
        <v>4</v>
      </c>
      <c r="E1928" s="3">
        <v>44.98</v>
      </c>
      <c r="F1928" s="4">
        <v>0</v>
      </c>
      <c r="G1928" s="3">
        <v>9.99</v>
      </c>
      <c r="H1928" t="s">
        <v>207</v>
      </c>
      <c r="I1928" t="s">
        <v>18</v>
      </c>
      <c r="J1928" t="s">
        <v>208</v>
      </c>
      <c r="K1928" t="s">
        <v>209</v>
      </c>
      <c r="L1928" t="s">
        <v>950</v>
      </c>
    </row>
    <row r="1929" spans="1:12">
      <c r="A1929" t="s">
        <v>2712</v>
      </c>
      <c r="B1929" s="5">
        <v>46215</v>
      </c>
      <c r="C1929" t="s">
        <v>110</v>
      </c>
      <c r="D1929">
        <v>1</v>
      </c>
      <c r="E1929" s="3">
        <v>32.130000000000003</v>
      </c>
      <c r="F1929" s="4">
        <v>0</v>
      </c>
      <c r="G1929" s="3">
        <v>0</v>
      </c>
      <c r="H1929" t="s">
        <v>207</v>
      </c>
      <c r="I1929" t="s">
        <v>18</v>
      </c>
      <c r="J1929" t="s">
        <v>217</v>
      </c>
      <c r="K1929" t="s">
        <v>304</v>
      </c>
      <c r="L1929" t="s">
        <v>567</v>
      </c>
    </row>
    <row r="1930" spans="1:12">
      <c r="A1930" t="s">
        <v>2713</v>
      </c>
      <c r="B1930" s="5">
        <v>46215</v>
      </c>
      <c r="C1930" t="s">
        <v>83</v>
      </c>
      <c r="D1930">
        <v>3</v>
      </c>
      <c r="E1930" s="3">
        <v>79.31</v>
      </c>
      <c r="F1930" s="4">
        <v>0</v>
      </c>
      <c r="G1930" s="3">
        <v>4.99</v>
      </c>
      <c r="H1930" t="s">
        <v>212</v>
      </c>
      <c r="I1930" t="s">
        <v>37</v>
      </c>
      <c r="J1930" t="s">
        <v>213</v>
      </c>
      <c r="K1930" t="s">
        <v>304</v>
      </c>
      <c r="L1930" t="s">
        <v>694</v>
      </c>
    </row>
    <row r="1931" spans="1:12">
      <c r="A1931" t="s">
        <v>2714</v>
      </c>
      <c r="B1931" s="5">
        <v>46216</v>
      </c>
      <c r="C1931" t="s">
        <v>148</v>
      </c>
      <c r="D1931">
        <v>1</v>
      </c>
      <c r="E1931" s="3">
        <v>76.3</v>
      </c>
      <c r="F1931" s="4">
        <v>0.2</v>
      </c>
      <c r="G1931" s="3">
        <v>4.99</v>
      </c>
      <c r="H1931" t="s">
        <v>212</v>
      </c>
      <c r="I1931" t="s">
        <v>12</v>
      </c>
      <c r="J1931" t="s">
        <v>217</v>
      </c>
      <c r="K1931" t="s">
        <v>304</v>
      </c>
      <c r="L1931" t="s">
        <v>1646</v>
      </c>
    </row>
    <row r="1932" spans="1:12">
      <c r="A1932" t="s">
        <v>2715</v>
      </c>
      <c r="B1932" s="5">
        <v>46216</v>
      </c>
      <c r="C1932" t="s">
        <v>106</v>
      </c>
      <c r="D1932">
        <v>1</v>
      </c>
      <c r="E1932" s="3">
        <v>85.27</v>
      </c>
      <c r="F1932" s="4">
        <v>0</v>
      </c>
      <c r="G1932" s="3">
        <v>4.99</v>
      </c>
      <c r="H1932" t="s">
        <v>216</v>
      </c>
      <c r="I1932" t="s">
        <v>12</v>
      </c>
      <c r="J1932" t="s">
        <v>217</v>
      </c>
      <c r="K1932" t="s">
        <v>209</v>
      </c>
      <c r="L1932" t="s">
        <v>227</v>
      </c>
    </row>
    <row r="1933" spans="1:12">
      <c r="A1933" t="s">
        <v>2716</v>
      </c>
      <c r="B1933" s="5">
        <v>46216</v>
      </c>
      <c r="C1933" t="s">
        <v>89</v>
      </c>
      <c r="D1933">
        <v>3</v>
      </c>
      <c r="E1933" s="3">
        <v>81.14</v>
      </c>
      <c r="F1933" s="4">
        <v>0</v>
      </c>
      <c r="G1933" s="3">
        <v>0</v>
      </c>
      <c r="H1933" t="s">
        <v>212</v>
      </c>
      <c r="I1933" t="s">
        <v>18</v>
      </c>
      <c r="J1933" t="s">
        <v>213</v>
      </c>
      <c r="K1933" t="s">
        <v>209</v>
      </c>
      <c r="L1933" t="s">
        <v>878</v>
      </c>
    </row>
    <row r="1934" spans="1:12">
      <c r="A1934" t="s">
        <v>2717</v>
      </c>
      <c r="B1934" s="5">
        <v>46216</v>
      </c>
      <c r="C1934" t="s">
        <v>71</v>
      </c>
      <c r="D1934">
        <v>6</v>
      </c>
      <c r="E1934" s="3">
        <v>11.23</v>
      </c>
      <c r="F1934" s="4">
        <v>0</v>
      </c>
      <c r="G1934" s="3">
        <v>4.99</v>
      </c>
      <c r="H1934" t="s">
        <v>216</v>
      </c>
      <c r="I1934" t="s">
        <v>224</v>
      </c>
      <c r="J1934" t="s">
        <v>217</v>
      </c>
      <c r="K1934" t="s">
        <v>209</v>
      </c>
      <c r="L1934" t="s">
        <v>461</v>
      </c>
    </row>
    <row r="1935" spans="1:12">
      <c r="A1935" t="s">
        <v>2718</v>
      </c>
      <c r="B1935" s="5">
        <v>46217</v>
      </c>
      <c r="C1935" t="s">
        <v>89</v>
      </c>
      <c r="D1935">
        <v>1</v>
      </c>
      <c r="E1935" s="3">
        <v>81.14</v>
      </c>
      <c r="F1935" s="4">
        <v>0</v>
      </c>
      <c r="G1935" s="3">
        <v>0</v>
      </c>
      <c r="H1935" t="s">
        <v>207</v>
      </c>
      <c r="I1935" t="s">
        <v>12</v>
      </c>
      <c r="J1935" t="s">
        <v>213</v>
      </c>
      <c r="K1935" t="s">
        <v>209</v>
      </c>
      <c r="L1935" t="s">
        <v>874</v>
      </c>
    </row>
    <row r="1936" spans="1:12">
      <c r="A1936" t="s">
        <v>2719</v>
      </c>
      <c r="B1936" s="5">
        <v>46217</v>
      </c>
      <c r="C1936" t="s">
        <v>140</v>
      </c>
      <c r="D1936">
        <v>3</v>
      </c>
      <c r="E1936" s="3">
        <v>25.18</v>
      </c>
      <c r="F1936" s="4">
        <v>0</v>
      </c>
      <c r="G1936" s="3">
        <v>6.99</v>
      </c>
      <c r="H1936" t="s">
        <v>207</v>
      </c>
      <c r="I1936" t="s">
        <v>18</v>
      </c>
      <c r="J1936" t="s">
        <v>213</v>
      </c>
      <c r="K1936" t="s">
        <v>209</v>
      </c>
      <c r="L1936" t="s">
        <v>1094</v>
      </c>
    </row>
    <row r="1937" spans="1:12">
      <c r="A1937" t="s">
        <v>2720</v>
      </c>
      <c r="B1937" s="5">
        <v>46217</v>
      </c>
      <c r="C1937" t="s">
        <v>87</v>
      </c>
      <c r="D1937">
        <v>4</v>
      </c>
      <c r="E1937" s="3">
        <v>49.34</v>
      </c>
      <c r="F1937" s="4">
        <v>0</v>
      </c>
      <c r="G1937" s="3">
        <v>0</v>
      </c>
      <c r="H1937" t="s">
        <v>216</v>
      </c>
      <c r="I1937" t="s">
        <v>224</v>
      </c>
      <c r="J1937" t="s">
        <v>208</v>
      </c>
      <c r="K1937" t="s">
        <v>209</v>
      </c>
      <c r="L1937" t="s">
        <v>928</v>
      </c>
    </row>
    <row r="1938" spans="1:12">
      <c r="A1938" t="s">
        <v>2721</v>
      </c>
      <c r="B1938" s="5">
        <v>46217</v>
      </c>
      <c r="C1938" t="s">
        <v>180</v>
      </c>
      <c r="D1938">
        <v>1</v>
      </c>
      <c r="E1938" s="3">
        <v>60.42</v>
      </c>
      <c r="F1938" s="4">
        <v>0</v>
      </c>
      <c r="G1938" s="3">
        <v>0</v>
      </c>
      <c r="H1938" t="s">
        <v>207</v>
      </c>
      <c r="I1938" t="s">
        <v>12</v>
      </c>
      <c r="J1938" t="s">
        <v>213</v>
      </c>
      <c r="K1938" t="s">
        <v>209</v>
      </c>
      <c r="L1938" t="s">
        <v>555</v>
      </c>
    </row>
    <row r="1939" spans="1:12">
      <c r="A1939" t="s">
        <v>2722</v>
      </c>
      <c r="B1939" s="5">
        <v>46217</v>
      </c>
      <c r="C1939" t="s">
        <v>172</v>
      </c>
      <c r="D1939">
        <v>3</v>
      </c>
      <c r="E1939" s="3">
        <v>80.63</v>
      </c>
      <c r="F1939" s="4">
        <v>0.1</v>
      </c>
      <c r="G1939" s="3">
        <v>0</v>
      </c>
      <c r="H1939" t="s">
        <v>207</v>
      </c>
      <c r="I1939" t="s">
        <v>224</v>
      </c>
      <c r="J1939" t="s">
        <v>213</v>
      </c>
      <c r="K1939" t="s">
        <v>209</v>
      </c>
      <c r="L1939" t="s">
        <v>1766</v>
      </c>
    </row>
    <row r="1940" spans="1:12">
      <c r="A1940" t="s">
        <v>2723</v>
      </c>
      <c r="B1940" s="5">
        <v>46217</v>
      </c>
      <c r="C1940" t="s">
        <v>164</v>
      </c>
      <c r="D1940">
        <v>1</v>
      </c>
      <c r="E1940" s="3">
        <v>93.35</v>
      </c>
      <c r="F1940" s="4">
        <v>0</v>
      </c>
      <c r="G1940" s="3">
        <v>9.99</v>
      </c>
      <c r="H1940" t="s">
        <v>207</v>
      </c>
      <c r="I1940" t="s">
        <v>224</v>
      </c>
      <c r="J1940" t="s">
        <v>213</v>
      </c>
      <c r="K1940" t="s">
        <v>209</v>
      </c>
      <c r="L1940" t="s">
        <v>1074</v>
      </c>
    </row>
    <row r="1941" spans="1:12">
      <c r="A1941" t="s">
        <v>2724</v>
      </c>
      <c r="B1941" s="5">
        <v>46217</v>
      </c>
      <c r="C1941" t="s">
        <v>156</v>
      </c>
      <c r="D1941">
        <v>1</v>
      </c>
      <c r="E1941" s="3">
        <v>24.86</v>
      </c>
      <c r="F1941" s="4">
        <v>0.1</v>
      </c>
      <c r="G1941" s="3">
        <v>0</v>
      </c>
      <c r="H1941" t="s">
        <v>207</v>
      </c>
      <c r="I1941" t="s">
        <v>37</v>
      </c>
      <c r="J1941" t="s">
        <v>208</v>
      </c>
      <c r="K1941" t="s">
        <v>209</v>
      </c>
      <c r="L1941" t="s">
        <v>2193</v>
      </c>
    </row>
    <row r="1942" spans="1:12">
      <c r="A1942" t="s">
        <v>2725</v>
      </c>
      <c r="B1942" s="5">
        <v>46218</v>
      </c>
      <c r="C1942" t="s">
        <v>100</v>
      </c>
      <c r="D1942">
        <v>1</v>
      </c>
      <c r="E1942" s="3">
        <v>47.38</v>
      </c>
      <c r="F1942" s="4">
        <v>0.15</v>
      </c>
      <c r="G1942" s="3">
        <v>4.99</v>
      </c>
      <c r="H1942" t="s">
        <v>212</v>
      </c>
      <c r="I1942" t="s">
        <v>18</v>
      </c>
      <c r="J1942" t="s">
        <v>213</v>
      </c>
      <c r="K1942" t="s">
        <v>209</v>
      </c>
      <c r="L1942" t="s">
        <v>1683</v>
      </c>
    </row>
    <row r="1943" spans="1:12">
      <c r="A1943" t="s">
        <v>2726</v>
      </c>
      <c r="B1943" s="5">
        <v>46218</v>
      </c>
      <c r="C1943" t="s">
        <v>124</v>
      </c>
      <c r="D1943">
        <v>2</v>
      </c>
      <c r="E1943" s="3">
        <v>79.47</v>
      </c>
      <c r="F1943" s="4">
        <v>0.1</v>
      </c>
      <c r="G1943" s="3">
        <v>6.99</v>
      </c>
      <c r="H1943" t="s">
        <v>216</v>
      </c>
      <c r="I1943" t="s">
        <v>18</v>
      </c>
      <c r="J1943" t="s">
        <v>213</v>
      </c>
      <c r="K1943" t="s">
        <v>304</v>
      </c>
      <c r="L1943" t="s">
        <v>1116</v>
      </c>
    </row>
    <row r="1944" spans="1:12">
      <c r="A1944" t="s">
        <v>2727</v>
      </c>
      <c r="B1944" s="5">
        <v>46218</v>
      </c>
      <c r="C1944" t="s">
        <v>98</v>
      </c>
      <c r="D1944">
        <v>5</v>
      </c>
      <c r="E1944" s="3">
        <v>17.66</v>
      </c>
      <c r="F1944" s="4">
        <v>0</v>
      </c>
      <c r="G1944" s="3">
        <v>9.99</v>
      </c>
      <c r="H1944" t="s">
        <v>207</v>
      </c>
      <c r="I1944" t="s">
        <v>37</v>
      </c>
      <c r="J1944" t="s">
        <v>208</v>
      </c>
      <c r="K1944" t="s">
        <v>209</v>
      </c>
      <c r="L1944" t="s">
        <v>1277</v>
      </c>
    </row>
    <row r="1945" spans="1:12">
      <c r="A1945" t="s">
        <v>2728</v>
      </c>
      <c r="B1945" s="5">
        <v>46218</v>
      </c>
      <c r="C1945" t="s">
        <v>168</v>
      </c>
      <c r="D1945">
        <v>4</v>
      </c>
      <c r="E1945" s="3">
        <v>50.46</v>
      </c>
      <c r="F1945" s="4">
        <v>0</v>
      </c>
      <c r="G1945" s="3">
        <v>9.99</v>
      </c>
      <c r="H1945" t="s">
        <v>212</v>
      </c>
      <c r="I1945" t="s">
        <v>54</v>
      </c>
      <c r="J1945" t="s">
        <v>208</v>
      </c>
      <c r="K1945" t="s">
        <v>209</v>
      </c>
      <c r="L1945" t="s">
        <v>878</v>
      </c>
    </row>
    <row r="1946" spans="1:12">
      <c r="A1946" t="s">
        <v>2729</v>
      </c>
      <c r="B1946" s="5">
        <v>46218</v>
      </c>
      <c r="C1946" t="s">
        <v>162</v>
      </c>
      <c r="D1946">
        <v>3</v>
      </c>
      <c r="E1946" s="3">
        <v>12.2</v>
      </c>
      <c r="F1946" s="4">
        <v>0</v>
      </c>
      <c r="G1946" s="3">
        <v>0</v>
      </c>
      <c r="H1946" t="s">
        <v>207</v>
      </c>
      <c r="I1946" t="s">
        <v>18</v>
      </c>
      <c r="J1946" t="s">
        <v>217</v>
      </c>
      <c r="K1946" t="s">
        <v>209</v>
      </c>
      <c r="L1946" t="s">
        <v>1467</v>
      </c>
    </row>
    <row r="1947" spans="1:12">
      <c r="A1947" t="s">
        <v>2730</v>
      </c>
      <c r="B1947" s="5">
        <v>46218</v>
      </c>
      <c r="C1947" t="s">
        <v>69</v>
      </c>
      <c r="D1947">
        <v>1</v>
      </c>
      <c r="E1947" s="3">
        <v>73.180000000000007</v>
      </c>
      <c r="F1947" s="4">
        <v>0.05</v>
      </c>
      <c r="G1947" s="3">
        <v>9.99</v>
      </c>
      <c r="H1947" t="s">
        <v>216</v>
      </c>
      <c r="I1947" t="s">
        <v>54</v>
      </c>
      <c r="J1947" t="s">
        <v>213</v>
      </c>
      <c r="K1947" t="s">
        <v>209</v>
      </c>
      <c r="L1947" t="s">
        <v>754</v>
      </c>
    </row>
    <row r="1948" spans="1:12">
      <c r="A1948" t="s">
        <v>2731</v>
      </c>
      <c r="B1948" s="5">
        <v>46218</v>
      </c>
      <c r="C1948" t="s">
        <v>178</v>
      </c>
      <c r="D1948">
        <v>2</v>
      </c>
      <c r="E1948" s="3">
        <v>77.760000000000005</v>
      </c>
      <c r="F1948" s="4">
        <v>0</v>
      </c>
      <c r="G1948" s="3">
        <v>9.99</v>
      </c>
      <c r="H1948" t="s">
        <v>212</v>
      </c>
      <c r="I1948" t="s">
        <v>224</v>
      </c>
      <c r="J1948" t="s">
        <v>213</v>
      </c>
      <c r="K1948" t="s">
        <v>209</v>
      </c>
      <c r="L1948" t="s">
        <v>553</v>
      </c>
    </row>
    <row r="1949" spans="1:12">
      <c r="A1949" t="s">
        <v>2732</v>
      </c>
      <c r="B1949" s="5">
        <v>46218</v>
      </c>
      <c r="C1949" t="s">
        <v>154</v>
      </c>
      <c r="D1949">
        <v>1</v>
      </c>
      <c r="E1949" s="3">
        <v>63.29</v>
      </c>
      <c r="F1949" s="4">
        <v>0</v>
      </c>
      <c r="G1949" s="3">
        <v>6.99</v>
      </c>
      <c r="H1949" t="s">
        <v>207</v>
      </c>
      <c r="I1949" t="s">
        <v>12</v>
      </c>
      <c r="J1949" t="s">
        <v>213</v>
      </c>
      <c r="K1949" t="s">
        <v>209</v>
      </c>
      <c r="L1949" t="s">
        <v>628</v>
      </c>
    </row>
    <row r="1950" spans="1:12">
      <c r="A1950" t="s">
        <v>2733</v>
      </c>
      <c r="B1950" s="5">
        <v>46218</v>
      </c>
      <c r="C1950" t="s">
        <v>81</v>
      </c>
      <c r="D1950">
        <v>1</v>
      </c>
      <c r="E1950" s="3">
        <v>30.29</v>
      </c>
      <c r="F1950" s="4">
        <v>0.05</v>
      </c>
      <c r="G1950" s="3">
        <v>0</v>
      </c>
      <c r="H1950" t="s">
        <v>207</v>
      </c>
      <c r="I1950" t="s">
        <v>224</v>
      </c>
      <c r="J1950" t="s">
        <v>213</v>
      </c>
      <c r="K1950" t="s">
        <v>209</v>
      </c>
      <c r="L1950" t="s">
        <v>1949</v>
      </c>
    </row>
    <row r="1951" spans="1:12">
      <c r="A1951" t="s">
        <v>2734</v>
      </c>
      <c r="B1951" s="5">
        <v>46218</v>
      </c>
      <c r="C1951" t="s">
        <v>174</v>
      </c>
      <c r="D1951">
        <v>2</v>
      </c>
      <c r="E1951" s="3">
        <v>72.45</v>
      </c>
      <c r="F1951" s="4">
        <v>0</v>
      </c>
      <c r="G1951" s="3">
        <v>4.99</v>
      </c>
      <c r="H1951" t="s">
        <v>207</v>
      </c>
      <c r="I1951" t="s">
        <v>12</v>
      </c>
      <c r="J1951" t="s">
        <v>208</v>
      </c>
      <c r="K1951" t="s">
        <v>304</v>
      </c>
      <c r="L1951" t="s">
        <v>752</v>
      </c>
    </row>
    <row r="1952" spans="1:12">
      <c r="A1952" t="s">
        <v>2735</v>
      </c>
      <c r="B1952" s="5">
        <v>46218</v>
      </c>
      <c r="C1952" t="s">
        <v>71</v>
      </c>
      <c r="D1952">
        <v>5</v>
      </c>
      <c r="E1952" s="3">
        <v>11.23</v>
      </c>
      <c r="F1952" s="4">
        <v>0</v>
      </c>
      <c r="G1952" s="3">
        <v>6.99</v>
      </c>
      <c r="H1952" t="s">
        <v>216</v>
      </c>
      <c r="I1952" t="s">
        <v>37</v>
      </c>
      <c r="J1952" t="s">
        <v>217</v>
      </c>
      <c r="K1952" t="s">
        <v>209</v>
      </c>
      <c r="L1952" t="s">
        <v>331</v>
      </c>
    </row>
    <row r="1953" spans="1:12">
      <c r="A1953" t="s">
        <v>2736</v>
      </c>
      <c r="B1953" s="5">
        <v>46218</v>
      </c>
      <c r="C1953" t="s">
        <v>144</v>
      </c>
      <c r="D1953">
        <v>4</v>
      </c>
      <c r="E1953" s="3">
        <v>12.74</v>
      </c>
      <c r="F1953" s="4">
        <v>0</v>
      </c>
      <c r="G1953" s="3">
        <v>0</v>
      </c>
      <c r="H1953" t="s">
        <v>212</v>
      </c>
      <c r="I1953" t="s">
        <v>18</v>
      </c>
      <c r="J1953" t="s">
        <v>217</v>
      </c>
      <c r="K1953" t="s">
        <v>209</v>
      </c>
      <c r="L1953" t="s">
        <v>1802</v>
      </c>
    </row>
    <row r="1954" spans="1:12">
      <c r="A1954" t="s">
        <v>2737</v>
      </c>
      <c r="B1954" s="5">
        <v>46219</v>
      </c>
      <c r="C1954" t="s">
        <v>136</v>
      </c>
      <c r="D1954">
        <v>1</v>
      </c>
      <c r="E1954" s="3">
        <v>26.35</v>
      </c>
      <c r="F1954" s="4">
        <v>0</v>
      </c>
      <c r="G1954" s="3">
        <v>4.99</v>
      </c>
      <c r="H1954" t="s">
        <v>216</v>
      </c>
      <c r="I1954" t="s">
        <v>37</v>
      </c>
      <c r="J1954" t="s">
        <v>217</v>
      </c>
      <c r="K1954" t="s">
        <v>209</v>
      </c>
      <c r="L1954" t="s">
        <v>1467</v>
      </c>
    </row>
    <row r="1955" spans="1:12">
      <c r="A1955" t="s">
        <v>2738</v>
      </c>
      <c r="B1955" s="5">
        <v>46219</v>
      </c>
      <c r="C1955" t="s">
        <v>156</v>
      </c>
      <c r="D1955">
        <v>1</v>
      </c>
      <c r="E1955" s="3">
        <v>24.86</v>
      </c>
      <c r="F1955" s="4">
        <v>0.05</v>
      </c>
      <c r="G1955" s="3">
        <v>0</v>
      </c>
      <c r="H1955" t="s">
        <v>207</v>
      </c>
      <c r="I1955" t="s">
        <v>37</v>
      </c>
      <c r="J1955" t="s">
        <v>208</v>
      </c>
      <c r="K1955" t="s">
        <v>209</v>
      </c>
      <c r="L1955" t="s">
        <v>1868</v>
      </c>
    </row>
    <row r="1956" spans="1:12">
      <c r="A1956" t="s">
        <v>2739</v>
      </c>
      <c r="B1956" s="5">
        <v>46219</v>
      </c>
      <c r="C1956" t="s">
        <v>174</v>
      </c>
      <c r="D1956">
        <v>2</v>
      </c>
      <c r="E1956" s="3">
        <v>72.45</v>
      </c>
      <c r="F1956" s="4">
        <v>0</v>
      </c>
      <c r="G1956" s="3">
        <v>6.99</v>
      </c>
      <c r="H1956" t="s">
        <v>207</v>
      </c>
      <c r="I1956" t="s">
        <v>224</v>
      </c>
      <c r="J1956" t="s">
        <v>213</v>
      </c>
      <c r="K1956" t="s">
        <v>209</v>
      </c>
      <c r="L1956" t="s">
        <v>1236</v>
      </c>
    </row>
    <row r="1957" spans="1:12">
      <c r="A1957" t="s">
        <v>2740</v>
      </c>
      <c r="B1957" s="5">
        <v>46219</v>
      </c>
      <c r="C1957" t="s">
        <v>176</v>
      </c>
      <c r="D1957">
        <v>3</v>
      </c>
      <c r="E1957" s="3">
        <v>11.86</v>
      </c>
      <c r="F1957" s="4">
        <v>0</v>
      </c>
      <c r="G1957" s="3">
        <v>0</v>
      </c>
      <c r="H1957" t="s">
        <v>207</v>
      </c>
      <c r="I1957" t="s">
        <v>37</v>
      </c>
      <c r="J1957" t="s">
        <v>213</v>
      </c>
      <c r="K1957" t="s">
        <v>209</v>
      </c>
      <c r="L1957" t="s">
        <v>455</v>
      </c>
    </row>
    <row r="1958" spans="1:12">
      <c r="A1958" t="s">
        <v>2741</v>
      </c>
      <c r="B1958" s="5">
        <v>46219</v>
      </c>
      <c r="C1958" t="s">
        <v>71</v>
      </c>
      <c r="D1958">
        <v>1</v>
      </c>
      <c r="E1958" s="3">
        <v>11.23</v>
      </c>
      <c r="F1958" s="4">
        <v>0</v>
      </c>
      <c r="G1958" s="3">
        <v>9.99</v>
      </c>
      <c r="H1958" t="s">
        <v>207</v>
      </c>
      <c r="I1958" t="s">
        <v>18</v>
      </c>
      <c r="J1958" t="s">
        <v>213</v>
      </c>
      <c r="K1958" t="s">
        <v>209</v>
      </c>
      <c r="L1958" t="s">
        <v>689</v>
      </c>
    </row>
    <row r="1959" spans="1:12">
      <c r="A1959" t="s">
        <v>2742</v>
      </c>
      <c r="B1959" s="5">
        <v>46219</v>
      </c>
      <c r="C1959" t="s">
        <v>71</v>
      </c>
      <c r="D1959">
        <v>1</v>
      </c>
      <c r="E1959" s="3">
        <v>11.23</v>
      </c>
      <c r="F1959" s="4">
        <v>0</v>
      </c>
      <c r="G1959" s="3">
        <v>9.99</v>
      </c>
      <c r="H1959" t="s">
        <v>216</v>
      </c>
      <c r="I1959" t="s">
        <v>37</v>
      </c>
      <c r="J1959" t="s">
        <v>213</v>
      </c>
      <c r="K1959" t="s">
        <v>209</v>
      </c>
      <c r="L1959" t="s">
        <v>245</v>
      </c>
    </row>
    <row r="1960" spans="1:12">
      <c r="A1960" t="s">
        <v>2743</v>
      </c>
      <c r="B1960" s="5">
        <v>46219</v>
      </c>
      <c r="C1960" t="s">
        <v>69</v>
      </c>
      <c r="D1960">
        <v>1</v>
      </c>
      <c r="E1960" s="3">
        <v>73.180000000000007</v>
      </c>
      <c r="F1960" s="4">
        <v>0.05</v>
      </c>
      <c r="G1960" s="3">
        <v>0</v>
      </c>
      <c r="H1960" t="s">
        <v>212</v>
      </c>
      <c r="I1960" t="s">
        <v>37</v>
      </c>
      <c r="J1960" t="s">
        <v>208</v>
      </c>
      <c r="K1960" t="s">
        <v>209</v>
      </c>
      <c r="L1960" t="s">
        <v>1066</v>
      </c>
    </row>
    <row r="1961" spans="1:12">
      <c r="A1961" t="s">
        <v>2744</v>
      </c>
      <c r="B1961" s="5">
        <v>46219</v>
      </c>
      <c r="C1961" t="s">
        <v>148</v>
      </c>
      <c r="D1961">
        <v>4</v>
      </c>
      <c r="E1961" s="3">
        <v>76.3</v>
      </c>
      <c r="F1961" s="4">
        <v>0</v>
      </c>
      <c r="G1961" s="3">
        <v>0</v>
      </c>
      <c r="H1961" t="s">
        <v>216</v>
      </c>
      <c r="I1961" t="s">
        <v>37</v>
      </c>
      <c r="J1961" t="s">
        <v>208</v>
      </c>
      <c r="K1961" t="s">
        <v>281</v>
      </c>
      <c r="L1961" t="s">
        <v>1338</v>
      </c>
    </row>
    <row r="1962" spans="1:12">
      <c r="A1962" t="s">
        <v>2745</v>
      </c>
      <c r="B1962" s="5">
        <v>46219</v>
      </c>
      <c r="C1962" t="s">
        <v>98</v>
      </c>
      <c r="D1962">
        <v>2</v>
      </c>
      <c r="E1962" s="3">
        <v>17.66</v>
      </c>
      <c r="F1962" s="4">
        <v>0.1</v>
      </c>
      <c r="G1962" s="3">
        <v>0</v>
      </c>
      <c r="H1962" t="s">
        <v>216</v>
      </c>
      <c r="I1962" t="s">
        <v>12</v>
      </c>
      <c r="J1962" t="s">
        <v>217</v>
      </c>
      <c r="K1962" t="s">
        <v>209</v>
      </c>
      <c r="L1962" t="s">
        <v>2306</v>
      </c>
    </row>
    <row r="1963" spans="1:12">
      <c r="A1963" t="s">
        <v>2746</v>
      </c>
      <c r="B1963" s="5">
        <v>46219</v>
      </c>
      <c r="C1963" t="s">
        <v>156</v>
      </c>
      <c r="D1963">
        <v>1</v>
      </c>
      <c r="E1963" s="3">
        <v>24.86</v>
      </c>
      <c r="F1963" s="4">
        <v>0</v>
      </c>
      <c r="G1963" s="3">
        <v>0</v>
      </c>
      <c r="H1963" t="s">
        <v>207</v>
      </c>
      <c r="I1963" t="s">
        <v>224</v>
      </c>
      <c r="J1963" t="s">
        <v>213</v>
      </c>
      <c r="K1963" t="s">
        <v>209</v>
      </c>
      <c r="L1963" t="s">
        <v>445</v>
      </c>
    </row>
    <row r="1964" spans="1:12">
      <c r="A1964" t="s">
        <v>2747</v>
      </c>
      <c r="B1964" s="5">
        <v>46219</v>
      </c>
      <c r="C1964" t="s">
        <v>178</v>
      </c>
      <c r="D1964">
        <v>2</v>
      </c>
      <c r="E1964" s="3">
        <v>77.760000000000005</v>
      </c>
      <c r="F1964" s="4">
        <v>0.05</v>
      </c>
      <c r="G1964" s="3">
        <v>0</v>
      </c>
      <c r="H1964" t="s">
        <v>207</v>
      </c>
      <c r="I1964" t="s">
        <v>18</v>
      </c>
      <c r="J1964" t="s">
        <v>217</v>
      </c>
      <c r="K1964" t="s">
        <v>209</v>
      </c>
      <c r="L1964" t="s">
        <v>593</v>
      </c>
    </row>
    <row r="1965" spans="1:12">
      <c r="A1965" t="s">
        <v>2748</v>
      </c>
      <c r="B1965" s="5">
        <v>46220</v>
      </c>
      <c r="C1965" t="s">
        <v>166</v>
      </c>
      <c r="D1965">
        <v>5</v>
      </c>
      <c r="E1965" s="3">
        <v>39.19</v>
      </c>
      <c r="F1965" s="4">
        <v>0.05</v>
      </c>
      <c r="G1965" s="3">
        <v>6.99</v>
      </c>
      <c r="H1965" t="s">
        <v>216</v>
      </c>
      <c r="I1965" t="s">
        <v>12</v>
      </c>
      <c r="J1965" t="s">
        <v>217</v>
      </c>
      <c r="K1965" t="s">
        <v>209</v>
      </c>
      <c r="L1965" t="s">
        <v>1033</v>
      </c>
    </row>
    <row r="1966" spans="1:12">
      <c r="A1966" t="s">
        <v>2749</v>
      </c>
      <c r="B1966" s="5">
        <v>46220</v>
      </c>
      <c r="C1966" t="s">
        <v>122</v>
      </c>
      <c r="D1966">
        <v>2</v>
      </c>
      <c r="E1966" s="3">
        <v>29.71</v>
      </c>
      <c r="F1966" s="4">
        <v>0</v>
      </c>
      <c r="G1966" s="3">
        <v>0</v>
      </c>
      <c r="H1966" t="s">
        <v>207</v>
      </c>
      <c r="I1966" t="s">
        <v>12</v>
      </c>
      <c r="J1966" t="s">
        <v>208</v>
      </c>
      <c r="K1966" t="s">
        <v>209</v>
      </c>
      <c r="L1966" t="s">
        <v>874</v>
      </c>
    </row>
    <row r="1967" spans="1:12">
      <c r="A1967" t="s">
        <v>2750</v>
      </c>
      <c r="B1967" s="5">
        <v>46220</v>
      </c>
      <c r="C1967" t="s">
        <v>122</v>
      </c>
      <c r="D1967">
        <v>1</v>
      </c>
      <c r="E1967" s="3">
        <v>29.71</v>
      </c>
      <c r="F1967" s="4">
        <v>0</v>
      </c>
      <c r="G1967" s="3">
        <v>9.99</v>
      </c>
      <c r="H1967" t="s">
        <v>216</v>
      </c>
      <c r="I1967" t="s">
        <v>12</v>
      </c>
      <c r="J1967" t="s">
        <v>208</v>
      </c>
      <c r="K1967" t="s">
        <v>209</v>
      </c>
      <c r="L1967" t="s">
        <v>547</v>
      </c>
    </row>
    <row r="1968" spans="1:12">
      <c r="A1968" t="s">
        <v>2751</v>
      </c>
      <c r="B1968" s="5">
        <v>46220</v>
      </c>
      <c r="C1968" t="s">
        <v>75</v>
      </c>
      <c r="D1968">
        <v>2</v>
      </c>
      <c r="E1968" s="3">
        <v>55.2</v>
      </c>
      <c r="F1968" s="4">
        <v>0.15</v>
      </c>
      <c r="G1968" s="3">
        <v>9.99</v>
      </c>
      <c r="H1968" t="s">
        <v>212</v>
      </c>
      <c r="I1968" t="s">
        <v>224</v>
      </c>
      <c r="J1968" t="s">
        <v>217</v>
      </c>
      <c r="K1968" t="s">
        <v>209</v>
      </c>
      <c r="L1968" t="s">
        <v>1758</v>
      </c>
    </row>
    <row r="1969" spans="1:12">
      <c r="A1969" t="s">
        <v>2752</v>
      </c>
      <c r="B1969" s="5">
        <v>46220</v>
      </c>
      <c r="C1969" t="s">
        <v>178</v>
      </c>
      <c r="D1969">
        <v>4</v>
      </c>
      <c r="E1969" s="3">
        <v>77.760000000000005</v>
      </c>
      <c r="F1969" s="4">
        <v>0.15</v>
      </c>
      <c r="G1969" s="3">
        <v>9.99</v>
      </c>
      <c r="H1969" t="s">
        <v>216</v>
      </c>
      <c r="I1969" t="s">
        <v>37</v>
      </c>
      <c r="J1969" t="s">
        <v>208</v>
      </c>
      <c r="K1969" t="s">
        <v>304</v>
      </c>
      <c r="L1969" t="s">
        <v>895</v>
      </c>
    </row>
    <row r="1970" spans="1:12">
      <c r="A1970" t="s">
        <v>2753</v>
      </c>
      <c r="B1970" s="5">
        <v>46221</v>
      </c>
      <c r="C1970" t="s">
        <v>79</v>
      </c>
      <c r="D1970">
        <v>1</v>
      </c>
      <c r="E1970" s="3">
        <v>12.76</v>
      </c>
      <c r="F1970" s="4">
        <v>0</v>
      </c>
      <c r="G1970" s="3">
        <v>0</v>
      </c>
      <c r="H1970" t="s">
        <v>216</v>
      </c>
      <c r="I1970" t="s">
        <v>224</v>
      </c>
      <c r="J1970" t="s">
        <v>213</v>
      </c>
      <c r="K1970" t="s">
        <v>209</v>
      </c>
      <c r="L1970" t="s">
        <v>786</v>
      </c>
    </row>
    <row r="1971" spans="1:12">
      <c r="A1971" t="s">
        <v>2754</v>
      </c>
      <c r="B1971" s="5">
        <v>46221</v>
      </c>
      <c r="C1971" t="s">
        <v>170</v>
      </c>
      <c r="D1971">
        <v>8</v>
      </c>
      <c r="E1971" s="3">
        <v>33.19</v>
      </c>
      <c r="F1971" s="4">
        <v>0</v>
      </c>
      <c r="G1971" s="3">
        <v>4.99</v>
      </c>
      <c r="H1971" t="s">
        <v>207</v>
      </c>
      <c r="I1971" t="s">
        <v>12</v>
      </c>
      <c r="J1971" t="s">
        <v>208</v>
      </c>
      <c r="K1971" t="s">
        <v>209</v>
      </c>
      <c r="L1971" t="s">
        <v>369</v>
      </c>
    </row>
    <row r="1972" spans="1:12">
      <c r="A1972" t="s">
        <v>2755</v>
      </c>
      <c r="B1972" s="5">
        <v>46221</v>
      </c>
      <c r="C1972" t="s">
        <v>118</v>
      </c>
      <c r="D1972">
        <v>1</v>
      </c>
      <c r="E1972" s="3">
        <v>41.81</v>
      </c>
      <c r="F1972" s="4">
        <v>0</v>
      </c>
      <c r="G1972" s="3">
        <v>6.99</v>
      </c>
      <c r="H1972" t="s">
        <v>212</v>
      </c>
      <c r="I1972" t="s">
        <v>54</v>
      </c>
      <c r="J1972" t="s">
        <v>217</v>
      </c>
      <c r="K1972" t="s">
        <v>209</v>
      </c>
      <c r="L1972" t="s">
        <v>1316</v>
      </c>
    </row>
    <row r="1973" spans="1:12">
      <c r="A1973" t="s">
        <v>2756</v>
      </c>
      <c r="B1973" s="5">
        <v>46221</v>
      </c>
      <c r="C1973" t="s">
        <v>116</v>
      </c>
      <c r="D1973">
        <v>1</v>
      </c>
      <c r="E1973" s="3">
        <v>30.89</v>
      </c>
      <c r="F1973" s="4">
        <v>0</v>
      </c>
      <c r="G1973" s="3">
        <v>0</v>
      </c>
      <c r="H1973" t="s">
        <v>207</v>
      </c>
      <c r="I1973" t="s">
        <v>18</v>
      </c>
      <c r="J1973" t="s">
        <v>208</v>
      </c>
      <c r="K1973" t="s">
        <v>209</v>
      </c>
      <c r="L1973" t="s">
        <v>377</v>
      </c>
    </row>
    <row r="1974" spans="1:12">
      <c r="A1974" t="s">
        <v>2757</v>
      </c>
      <c r="B1974" s="5">
        <v>46221</v>
      </c>
      <c r="C1974" t="s">
        <v>83</v>
      </c>
      <c r="D1974">
        <v>4</v>
      </c>
      <c r="E1974" s="3">
        <v>79.31</v>
      </c>
      <c r="F1974" s="4">
        <v>0</v>
      </c>
      <c r="G1974" s="3">
        <v>0</v>
      </c>
      <c r="H1974" t="s">
        <v>216</v>
      </c>
      <c r="I1974" t="s">
        <v>37</v>
      </c>
      <c r="J1974" t="s">
        <v>217</v>
      </c>
      <c r="K1974" t="s">
        <v>281</v>
      </c>
      <c r="L1974" t="s">
        <v>902</v>
      </c>
    </row>
    <row r="1975" spans="1:12">
      <c r="A1975" t="s">
        <v>2758</v>
      </c>
      <c r="B1975" s="5">
        <v>46221</v>
      </c>
      <c r="C1975" t="s">
        <v>158</v>
      </c>
      <c r="D1975">
        <v>1</v>
      </c>
      <c r="E1975" s="3">
        <v>44.59</v>
      </c>
      <c r="F1975" s="4">
        <v>0</v>
      </c>
      <c r="G1975" s="3">
        <v>9.99</v>
      </c>
      <c r="H1975" t="s">
        <v>212</v>
      </c>
      <c r="I1975" t="s">
        <v>18</v>
      </c>
      <c r="J1975" t="s">
        <v>217</v>
      </c>
      <c r="K1975" t="s">
        <v>209</v>
      </c>
      <c r="L1975" t="s">
        <v>902</v>
      </c>
    </row>
    <row r="1976" spans="1:12">
      <c r="A1976" t="s">
        <v>2759</v>
      </c>
      <c r="B1976" s="5">
        <v>46221</v>
      </c>
      <c r="C1976" t="s">
        <v>118</v>
      </c>
      <c r="D1976">
        <v>3</v>
      </c>
      <c r="E1976" s="3">
        <v>41.81</v>
      </c>
      <c r="F1976" s="4">
        <v>0.1</v>
      </c>
      <c r="G1976" s="3">
        <v>0</v>
      </c>
      <c r="H1976" t="s">
        <v>216</v>
      </c>
      <c r="I1976" t="s">
        <v>54</v>
      </c>
      <c r="J1976" t="s">
        <v>208</v>
      </c>
      <c r="K1976" t="s">
        <v>209</v>
      </c>
      <c r="L1976" t="s">
        <v>607</v>
      </c>
    </row>
    <row r="1977" spans="1:12">
      <c r="A1977" t="s">
        <v>2760</v>
      </c>
      <c r="B1977" s="5">
        <v>46222</v>
      </c>
      <c r="C1977" t="s">
        <v>180</v>
      </c>
      <c r="D1977">
        <v>1</v>
      </c>
      <c r="E1977" s="3">
        <v>60.42</v>
      </c>
      <c r="F1977" s="4">
        <v>0</v>
      </c>
      <c r="G1977" s="3">
        <v>0</v>
      </c>
      <c r="H1977" t="s">
        <v>216</v>
      </c>
      <c r="I1977" t="s">
        <v>54</v>
      </c>
      <c r="J1977" t="s">
        <v>208</v>
      </c>
      <c r="K1977" t="s">
        <v>304</v>
      </c>
      <c r="L1977" t="s">
        <v>1353</v>
      </c>
    </row>
    <row r="1978" spans="1:12">
      <c r="A1978" t="s">
        <v>2761</v>
      </c>
      <c r="B1978" s="5">
        <v>46222</v>
      </c>
      <c r="C1978" t="s">
        <v>146</v>
      </c>
      <c r="D1978">
        <v>2</v>
      </c>
      <c r="E1978" s="3">
        <v>30.05</v>
      </c>
      <c r="F1978" s="4">
        <v>0</v>
      </c>
      <c r="G1978" s="3">
        <v>0</v>
      </c>
      <c r="H1978" t="s">
        <v>216</v>
      </c>
      <c r="I1978" t="s">
        <v>224</v>
      </c>
      <c r="J1978" t="s">
        <v>217</v>
      </c>
      <c r="K1978" t="s">
        <v>209</v>
      </c>
      <c r="L1978" t="s">
        <v>824</v>
      </c>
    </row>
    <row r="1979" spans="1:12">
      <c r="A1979" t="s">
        <v>2762</v>
      </c>
      <c r="B1979" s="5">
        <v>46222</v>
      </c>
      <c r="C1979" t="s">
        <v>164</v>
      </c>
      <c r="D1979">
        <v>4</v>
      </c>
      <c r="E1979" s="3">
        <v>93.35</v>
      </c>
      <c r="F1979" s="4">
        <v>0.05</v>
      </c>
      <c r="G1979" s="3">
        <v>9.99</v>
      </c>
      <c r="H1979" t="s">
        <v>207</v>
      </c>
      <c r="I1979" t="s">
        <v>12</v>
      </c>
      <c r="J1979" t="s">
        <v>208</v>
      </c>
      <c r="K1979" t="s">
        <v>209</v>
      </c>
      <c r="L1979" t="s">
        <v>1806</v>
      </c>
    </row>
    <row r="1980" spans="1:12">
      <c r="A1980" t="s">
        <v>2763</v>
      </c>
      <c r="B1980" s="5">
        <v>46222</v>
      </c>
      <c r="C1980" t="s">
        <v>126</v>
      </c>
      <c r="D1980">
        <v>2</v>
      </c>
      <c r="E1980" s="3">
        <v>44.98</v>
      </c>
      <c r="F1980" s="4">
        <v>0.05</v>
      </c>
      <c r="G1980" s="3">
        <v>4.99</v>
      </c>
      <c r="H1980" t="s">
        <v>212</v>
      </c>
      <c r="I1980" t="s">
        <v>18</v>
      </c>
      <c r="J1980" t="s">
        <v>213</v>
      </c>
      <c r="K1980" t="s">
        <v>209</v>
      </c>
      <c r="L1980" t="s">
        <v>620</v>
      </c>
    </row>
    <row r="1981" spans="1:12">
      <c r="A1981" t="s">
        <v>2764</v>
      </c>
      <c r="B1981" s="5">
        <v>46222</v>
      </c>
      <c r="C1981" t="s">
        <v>116</v>
      </c>
      <c r="D1981">
        <v>1</v>
      </c>
      <c r="E1981" s="3">
        <v>30.89</v>
      </c>
      <c r="F1981" s="4">
        <v>0.05</v>
      </c>
      <c r="G1981" s="3">
        <v>0</v>
      </c>
      <c r="H1981" t="s">
        <v>207</v>
      </c>
      <c r="I1981" t="s">
        <v>18</v>
      </c>
      <c r="J1981" t="s">
        <v>213</v>
      </c>
      <c r="K1981" t="s">
        <v>209</v>
      </c>
      <c r="L1981" t="s">
        <v>1197</v>
      </c>
    </row>
    <row r="1982" spans="1:12">
      <c r="A1982" t="s">
        <v>2765</v>
      </c>
      <c r="B1982" s="5">
        <v>46223</v>
      </c>
      <c r="C1982" t="s">
        <v>89</v>
      </c>
      <c r="D1982">
        <v>4</v>
      </c>
      <c r="E1982" s="3">
        <v>81.14</v>
      </c>
      <c r="F1982" s="4">
        <v>0</v>
      </c>
      <c r="G1982" s="3">
        <v>9.99</v>
      </c>
      <c r="H1982" t="s">
        <v>207</v>
      </c>
      <c r="I1982" t="s">
        <v>18</v>
      </c>
      <c r="J1982" t="s">
        <v>208</v>
      </c>
      <c r="K1982" t="s">
        <v>209</v>
      </c>
      <c r="L1982" t="s">
        <v>811</v>
      </c>
    </row>
    <row r="1983" spans="1:12">
      <c r="A1983" t="s">
        <v>2766</v>
      </c>
      <c r="B1983" s="5">
        <v>46223</v>
      </c>
      <c r="C1983" t="s">
        <v>148</v>
      </c>
      <c r="D1983">
        <v>4</v>
      </c>
      <c r="E1983" s="3">
        <v>76.3</v>
      </c>
      <c r="F1983" s="4">
        <v>0</v>
      </c>
      <c r="G1983" s="3">
        <v>0</v>
      </c>
      <c r="H1983" t="s">
        <v>207</v>
      </c>
      <c r="I1983" t="s">
        <v>18</v>
      </c>
      <c r="J1983" t="s">
        <v>213</v>
      </c>
      <c r="K1983" t="s">
        <v>209</v>
      </c>
      <c r="L1983" t="s">
        <v>1374</v>
      </c>
    </row>
    <row r="1984" spans="1:12">
      <c r="A1984" t="s">
        <v>2767</v>
      </c>
      <c r="B1984" s="5">
        <v>46223</v>
      </c>
      <c r="C1984" t="s">
        <v>142</v>
      </c>
      <c r="D1984">
        <v>3</v>
      </c>
      <c r="E1984" s="3">
        <v>100.1</v>
      </c>
      <c r="F1984" s="4">
        <v>0</v>
      </c>
      <c r="G1984" s="3">
        <v>4.99</v>
      </c>
      <c r="H1984" t="s">
        <v>212</v>
      </c>
      <c r="I1984" t="s">
        <v>12</v>
      </c>
      <c r="J1984" t="s">
        <v>208</v>
      </c>
      <c r="K1984" t="s">
        <v>209</v>
      </c>
      <c r="L1984" t="s">
        <v>618</v>
      </c>
    </row>
    <row r="1985" spans="1:12">
      <c r="A1985" t="s">
        <v>2768</v>
      </c>
      <c r="B1985" s="5">
        <v>46223</v>
      </c>
      <c r="C1985" t="s">
        <v>116</v>
      </c>
      <c r="D1985">
        <v>2</v>
      </c>
      <c r="E1985" s="3">
        <v>30.89</v>
      </c>
      <c r="F1985" s="4">
        <v>0.1</v>
      </c>
      <c r="G1985" s="3">
        <v>0</v>
      </c>
      <c r="H1985" t="s">
        <v>216</v>
      </c>
      <c r="I1985" t="s">
        <v>18</v>
      </c>
      <c r="J1985" t="s">
        <v>217</v>
      </c>
      <c r="K1985" t="s">
        <v>304</v>
      </c>
      <c r="L1985" t="s">
        <v>814</v>
      </c>
    </row>
    <row r="1986" spans="1:12">
      <c r="A1986" t="s">
        <v>2769</v>
      </c>
      <c r="B1986" s="5">
        <v>46223</v>
      </c>
      <c r="C1986" t="s">
        <v>136</v>
      </c>
      <c r="D1986">
        <v>5</v>
      </c>
      <c r="E1986" s="3">
        <v>26.35</v>
      </c>
      <c r="F1986" s="4">
        <v>0</v>
      </c>
      <c r="G1986" s="3">
        <v>6.99</v>
      </c>
      <c r="H1986" t="s">
        <v>216</v>
      </c>
      <c r="I1986" t="s">
        <v>18</v>
      </c>
      <c r="J1986" t="s">
        <v>213</v>
      </c>
      <c r="K1986" t="s">
        <v>281</v>
      </c>
      <c r="L1986" t="s">
        <v>642</v>
      </c>
    </row>
    <row r="1987" spans="1:12">
      <c r="A1987" t="s">
        <v>2770</v>
      </c>
      <c r="B1987" s="5">
        <v>46223</v>
      </c>
      <c r="C1987" t="s">
        <v>166</v>
      </c>
      <c r="D1987">
        <v>2</v>
      </c>
      <c r="E1987" s="3">
        <v>39.19</v>
      </c>
      <c r="F1987" s="4">
        <v>0.1</v>
      </c>
      <c r="G1987" s="3">
        <v>9.99</v>
      </c>
      <c r="H1987" t="s">
        <v>207</v>
      </c>
      <c r="I1987" t="s">
        <v>224</v>
      </c>
      <c r="J1987" t="s">
        <v>208</v>
      </c>
      <c r="K1987" t="s">
        <v>209</v>
      </c>
      <c r="L1987" t="s">
        <v>2375</v>
      </c>
    </row>
    <row r="1988" spans="1:12">
      <c r="A1988" t="s">
        <v>2771</v>
      </c>
      <c r="B1988" s="5">
        <v>46224</v>
      </c>
      <c r="C1988" t="s">
        <v>79</v>
      </c>
      <c r="D1988">
        <v>3</v>
      </c>
      <c r="E1988" s="3">
        <v>12.76</v>
      </c>
      <c r="F1988" s="4">
        <v>0.05</v>
      </c>
      <c r="G1988" s="3">
        <v>0</v>
      </c>
      <c r="H1988" t="s">
        <v>212</v>
      </c>
      <c r="I1988" t="s">
        <v>54</v>
      </c>
      <c r="J1988" t="s">
        <v>217</v>
      </c>
      <c r="K1988" t="s">
        <v>209</v>
      </c>
      <c r="L1988" t="s">
        <v>794</v>
      </c>
    </row>
    <row r="1989" spans="1:12">
      <c r="A1989" t="s">
        <v>2772</v>
      </c>
      <c r="B1989" s="5">
        <v>46224</v>
      </c>
      <c r="C1989" t="s">
        <v>124</v>
      </c>
      <c r="D1989">
        <v>1</v>
      </c>
      <c r="E1989" s="3">
        <v>79.47</v>
      </c>
      <c r="F1989" s="4">
        <v>0</v>
      </c>
      <c r="G1989" s="3">
        <v>4.99</v>
      </c>
      <c r="H1989" t="s">
        <v>212</v>
      </c>
      <c r="I1989" t="s">
        <v>18</v>
      </c>
      <c r="J1989" t="s">
        <v>217</v>
      </c>
      <c r="K1989" t="s">
        <v>304</v>
      </c>
      <c r="L1989" t="s">
        <v>251</v>
      </c>
    </row>
    <row r="1990" spans="1:12">
      <c r="A1990" t="s">
        <v>2773</v>
      </c>
      <c r="B1990" s="5">
        <v>46224</v>
      </c>
      <c r="C1990" t="s">
        <v>83</v>
      </c>
      <c r="D1990">
        <v>2</v>
      </c>
      <c r="E1990" s="3">
        <v>79.31</v>
      </c>
      <c r="F1990" s="4">
        <v>0</v>
      </c>
      <c r="G1990" s="3">
        <v>0</v>
      </c>
      <c r="H1990" t="s">
        <v>216</v>
      </c>
      <c r="I1990" t="s">
        <v>18</v>
      </c>
      <c r="J1990" t="s">
        <v>208</v>
      </c>
      <c r="K1990" t="s">
        <v>209</v>
      </c>
      <c r="L1990" t="s">
        <v>539</v>
      </c>
    </row>
    <row r="1991" spans="1:12">
      <c r="A1991" t="s">
        <v>2774</v>
      </c>
      <c r="B1991" s="5">
        <v>46224</v>
      </c>
      <c r="C1991" t="s">
        <v>180</v>
      </c>
      <c r="D1991">
        <v>3</v>
      </c>
      <c r="E1991" s="3">
        <v>60.42</v>
      </c>
      <c r="F1991" s="4">
        <v>0</v>
      </c>
      <c r="G1991" s="3">
        <v>0</v>
      </c>
      <c r="H1991" t="s">
        <v>216</v>
      </c>
      <c r="I1991" t="s">
        <v>37</v>
      </c>
      <c r="J1991" t="s">
        <v>213</v>
      </c>
      <c r="K1991" t="s">
        <v>209</v>
      </c>
      <c r="L1991" t="s">
        <v>2306</v>
      </c>
    </row>
    <row r="1992" spans="1:12">
      <c r="A1992" t="s">
        <v>2775</v>
      </c>
      <c r="B1992" s="5">
        <v>46224</v>
      </c>
      <c r="C1992" t="s">
        <v>180</v>
      </c>
      <c r="D1992">
        <v>3</v>
      </c>
      <c r="E1992" s="3">
        <v>60.42</v>
      </c>
      <c r="F1992" s="4">
        <v>0.05</v>
      </c>
      <c r="G1992" s="3">
        <v>9.99</v>
      </c>
      <c r="H1992" t="s">
        <v>212</v>
      </c>
      <c r="I1992" t="s">
        <v>54</v>
      </c>
      <c r="J1992" t="s">
        <v>213</v>
      </c>
      <c r="K1992" t="s">
        <v>209</v>
      </c>
      <c r="L1992" t="s">
        <v>420</v>
      </c>
    </row>
    <row r="1993" spans="1:12">
      <c r="A1993" t="s">
        <v>2776</v>
      </c>
      <c r="B1993" s="5">
        <v>46224</v>
      </c>
      <c r="C1993" t="s">
        <v>106</v>
      </c>
      <c r="D1993">
        <v>1</v>
      </c>
      <c r="E1993" s="3">
        <v>85.27</v>
      </c>
      <c r="F1993" s="4">
        <v>0.1</v>
      </c>
      <c r="G1993" s="3">
        <v>0</v>
      </c>
      <c r="H1993" t="s">
        <v>216</v>
      </c>
      <c r="I1993" t="s">
        <v>37</v>
      </c>
      <c r="J1993" t="s">
        <v>208</v>
      </c>
      <c r="K1993" t="s">
        <v>209</v>
      </c>
      <c r="L1993" t="s">
        <v>587</v>
      </c>
    </row>
    <row r="1994" spans="1:12">
      <c r="A1994" t="s">
        <v>2777</v>
      </c>
      <c r="B1994" s="5">
        <v>46224</v>
      </c>
      <c r="C1994" t="s">
        <v>106</v>
      </c>
      <c r="D1994">
        <v>2</v>
      </c>
      <c r="E1994" s="3">
        <v>85.27</v>
      </c>
      <c r="F1994" s="4">
        <v>0</v>
      </c>
      <c r="G1994" s="3">
        <v>0</v>
      </c>
      <c r="H1994" t="s">
        <v>207</v>
      </c>
      <c r="I1994" t="s">
        <v>54</v>
      </c>
      <c r="J1994" t="s">
        <v>217</v>
      </c>
      <c r="K1994" t="s">
        <v>304</v>
      </c>
      <c r="L1994" t="s">
        <v>1187</v>
      </c>
    </row>
    <row r="1995" spans="1:12">
      <c r="A1995" t="s">
        <v>2778</v>
      </c>
      <c r="B1995" s="5">
        <v>46224</v>
      </c>
      <c r="C1995" t="s">
        <v>108</v>
      </c>
      <c r="D1995">
        <v>3</v>
      </c>
      <c r="E1995" s="3">
        <v>23.94</v>
      </c>
      <c r="F1995" s="4">
        <v>0</v>
      </c>
      <c r="G1995" s="3">
        <v>4.99</v>
      </c>
      <c r="H1995" t="s">
        <v>216</v>
      </c>
      <c r="I1995" t="s">
        <v>12</v>
      </c>
      <c r="J1995" t="s">
        <v>217</v>
      </c>
      <c r="K1995" t="s">
        <v>209</v>
      </c>
      <c r="L1995" t="s">
        <v>1389</v>
      </c>
    </row>
    <row r="1996" spans="1:12">
      <c r="A1996" t="s">
        <v>2779</v>
      </c>
      <c r="B1996" s="5">
        <v>46224</v>
      </c>
      <c r="C1996" t="s">
        <v>85</v>
      </c>
      <c r="D1996">
        <v>4</v>
      </c>
      <c r="E1996" s="3">
        <v>20.7</v>
      </c>
      <c r="F1996" s="4">
        <v>0</v>
      </c>
      <c r="G1996" s="3">
        <v>6.99</v>
      </c>
      <c r="H1996" t="s">
        <v>216</v>
      </c>
      <c r="I1996" t="s">
        <v>18</v>
      </c>
      <c r="J1996" t="s">
        <v>213</v>
      </c>
      <c r="K1996" t="s">
        <v>209</v>
      </c>
      <c r="L1996" t="s">
        <v>1409</v>
      </c>
    </row>
    <row r="1997" spans="1:12">
      <c r="A1997" t="s">
        <v>2780</v>
      </c>
      <c r="B1997" s="5">
        <v>46224</v>
      </c>
      <c r="C1997" t="s">
        <v>170</v>
      </c>
      <c r="D1997">
        <v>1</v>
      </c>
      <c r="E1997" s="3">
        <v>33.19</v>
      </c>
      <c r="F1997" s="4">
        <v>0</v>
      </c>
      <c r="G1997" s="3">
        <v>4.99</v>
      </c>
      <c r="H1997" t="s">
        <v>212</v>
      </c>
      <c r="I1997" t="s">
        <v>37</v>
      </c>
      <c r="J1997" t="s">
        <v>208</v>
      </c>
      <c r="K1997" t="s">
        <v>209</v>
      </c>
      <c r="L1997" t="s">
        <v>1883</v>
      </c>
    </row>
    <row r="1998" spans="1:12">
      <c r="A1998" t="s">
        <v>2781</v>
      </c>
      <c r="B1998" s="5">
        <v>46225</v>
      </c>
      <c r="C1998" t="s">
        <v>124</v>
      </c>
      <c r="D1998">
        <v>1</v>
      </c>
      <c r="E1998" s="3">
        <v>79.47</v>
      </c>
      <c r="F1998" s="4">
        <v>0</v>
      </c>
      <c r="G1998" s="3">
        <v>6.99</v>
      </c>
      <c r="H1998" t="s">
        <v>207</v>
      </c>
      <c r="I1998" t="s">
        <v>12</v>
      </c>
      <c r="J1998" t="s">
        <v>217</v>
      </c>
      <c r="K1998" t="s">
        <v>209</v>
      </c>
      <c r="L1998" t="s">
        <v>794</v>
      </c>
    </row>
    <row r="1999" spans="1:12">
      <c r="A1999" t="s">
        <v>2782</v>
      </c>
      <c r="B1999" s="5">
        <v>46225</v>
      </c>
      <c r="C1999" t="s">
        <v>112</v>
      </c>
      <c r="D1999">
        <v>2</v>
      </c>
      <c r="E1999" s="3">
        <v>48.12</v>
      </c>
      <c r="F1999" s="4">
        <v>0</v>
      </c>
      <c r="G1999" s="3">
        <v>0</v>
      </c>
      <c r="H1999" t="s">
        <v>216</v>
      </c>
      <c r="I1999" t="s">
        <v>224</v>
      </c>
      <c r="J1999" t="s">
        <v>217</v>
      </c>
      <c r="K1999" t="s">
        <v>209</v>
      </c>
      <c r="L1999" t="s">
        <v>1627</v>
      </c>
    </row>
    <row r="2000" spans="1:12">
      <c r="A2000" t="s">
        <v>2783</v>
      </c>
      <c r="B2000" s="5">
        <v>46225</v>
      </c>
      <c r="C2000" t="s">
        <v>138</v>
      </c>
      <c r="D2000">
        <v>4</v>
      </c>
      <c r="E2000" s="3">
        <v>56</v>
      </c>
      <c r="F2000" s="4">
        <v>0</v>
      </c>
      <c r="G2000" s="3">
        <v>0</v>
      </c>
      <c r="H2000" t="s">
        <v>212</v>
      </c>
      <c r="I2000" t="s">
        <v>12</v>
      </c>
      <c r="J2000" t="s">
        <v>217</v>
      </c>
      <c r="K2000" t="s">
        <v>209</v>
      </c>
      <c r="L2000" t="s">
        <v>1116</v>
      </c>
    </row>
    <row r="2001" spans="1:12">
      <c r="A2001" t="s">
        <v>2784</v>
      </c>
      <c r="B2001" s="5">
        <v>46225</v>
      </c>
      <c r="C2001" t="s">
        <v>170</v>
      </c>
      <c r="D2001">
        <v>1</v>
      </c>
      <c r="E2001" s="3">
        <v>33.19</v>
      </c>
      <c r="F2001" s="4">
        <v>0</v>
      </c>
      <c r="G2001" s="3">
        <v>4.99</v>
      </c>
      <c r="H2001" t="s">
        <v>216</v>
      </c>
      <c r="I2001" t="s">
        <v>18</v>
      </c>
      <c r="J2001" t="s">
        <v>217</v>
      </c>
      <c r="K2001" t="s">
        <v>209</v>
      </c>
      <c r="L2001" t="s">
        <v>1614</v>
      </c>
    </row>
    <row r="2002" spans="1:12">
      <c r="A2002" t="s">
        <v>2785</v>
      </c>
      <c r="B2002" s="5">
        <v>46225</v>
      </c>
      <c r="C2002" t="s">
        <v>71</v>
      </c>
      <c r="D2002">
        <v>1</v>
      </c>
      <c r="E2002" s="3">
        <v>11.23</v>
      </c>
      <c r="F2002" s="4">
        <v>0</v>
      </c>
      <c r="G2002" s="3">
        <v>6.99</v>
      </c>
      <c r="H2002" t="s">
        <v>207</v>
      </c>
      <c r="I2002" t="s">
        <v>37</v>
      </c>
      <c r="J2002" t="s">
        <v>217</v>
      </c>
      <c r="K2002" t="s">
        <v>304</v>
      </c>
      <c r="L2002" t="s">
        <v>770</v>
      </c>
    </row>
    <row r="2003" spans="1:12">
      <c r="A2003" t="s">
        <v>2786</v>
      </c>
      <c r="B2003" s="5">
        <v>46225</v>
      </c>
      <c r="C2003" t="s">
        <v>156</v>
      </c>
      <c r="D2003">
        <v>1</v>
      </c>
      <c r="E2003" s="3">
        <v>24.86</v>
      </c>
      <c r="F2003" s="4">
        <v>0.1</v>
      </c>
      <c r="G2003" s="3">
        <v>6.99</v>
      </c>
      <c r="H2003" t="s">
        <v>207</v>
      </c>
      <c r="I2003" t="s">
        <v>18</v>
      </c>
      <c r="J2003" t="s">
        <v>208</v>
      </c>
      <c r="K2003" t="s">
        <v>209</v>
      </c>
      <c r="L2003" t="s">
        <v>2172</v>
      </c>
    </row>
    <row r="2004" spans="1:12">
      <c r="A2004" t="s">
        <v>2787</v>
      </c>
      <c r="B2004" s="5">
        <v>46225</v>
      </c>
      <c r="C2004" t="s">
        <v>154</v>
      </c>
      <c r="D2004">
        <v>1</v>
      </c>
      <c r="E2004" s="3">
        <v>63.29</v>
      </c>
      <c r="F2004" s="4">
        <v>0</v>
      </c>
      <c r="G2004" s="3">
        <v>6.99</v>
      </c>
      <c r="H2004" t="s">
        <v>207</v>
      </c>
      <c r="I2004" t="s">
        <v>18</v>
      </c>
      <c r="J2004" t="s">
        <v>217</v>
      </c>
      <c r="K2004" t="s">
        <v>281</v>
      </c>
      <c r="L2004" t="s">
        <v>742</v>
      </c>
    </row>
    <row r="2005" spans="1:12">
      <c r="A2005" t="s">
        <v>2788</v>
      </c>
      <c r="B2005" s="5">
        <v>46225</v>
      </c>
      <c r="C2005" t="s">
        <v>170</v>
      </c>
      <c r="D2005">
        <v>1</v>
      </c>
      <c r="E2005" s="3">
        <v>33.19</v>
      </c>
      <c r="F2005" s="4">
        <v>0.05</v>
      </c>
      <c r="G2005" s="3">
        <v>0</v>
      </c>
      <c r="H2005" t="s">
        <v>216</v>
      </c>
      <c r="I2005" t="s">
        <v>18</v>
      </c>
      <c r="J2005" t="s">
        <v>217</v>
      </c>
      <c r="K2005" t="s">
        <v>209</v>
      </c>
      <c r="L2005" t="s">
        <v>936</v>
      </c>
    </row>
    <row r="2006" spans="1:12">
      <c r="A2006" t="s">
        <v>2789</v>
      </c>
      <c r="B2006" s="5">
        <v>46226</v>
      </c>
      <c r="C2006" t="s">
        <v>184</v>
      </c>
      <c r="D2006">
        <v>2</v>
      </c>
      <c r="E2006" s="3">
        <v>31.55</v>
      </c>
      <c r="F2006" s="4">
        <v>0</v>
      </c>
      <c r="G2006" s="3">
        <v>0</v>
      </c>
      <c r="H2006" t="s">
        <v>216</v>
      </c>
      <c r="I2006" t="s">
        <v>54</v>
      </c>
      <c r="J2006" t="s">
        <v>208</v>
      </c>
      <c r="K2006" t="s">
        <v>209</v>
      </c>
      <c r="L2006" t="s">
        <v>1128</v>
      </c>
    </row>
    <row r="2007" spans="1:12">
      <c r="A2007" t="s">
        <v>2790</v>
      </c>
      <c r="B2007" s="5">
        <v>46226</v>
      </c>
      <c r="C2007" t="s">
        <v>98</v>
      </c>
      <c r="D2007">
        <v>2</v>
      </c>
      <c r="E2007" s="3">
        <v>17.66</v>
      </c>
      <c r="F2007" s="4">
        <v>0.15</v>
      </c>
      <c r="G2007" s="3">
        <v>0</v>
      </c>
      <c r="H2007" t="s">
        <v>216</v>
      </c>
      <c r="I2007" t="s">
        <v>37</v>
      </c>
      <c r="J2007" t="s">
        <v>217</v>
      </c>
      <c r="K2007" t="s">
        <v>209</v>
      </c>
      <c r="L2007" t="s">
        <v>269</v>
      </c>
    </row>
    <row r="2008" spans="1:12">
      <c r="A2008" t="s">
        <v>2791</v>
      </c>
      <c r="B2008" s="5">
        <v>46226</v>
      </c>
      <c r="C2008" t="s">
        <v>126</v>
      </c>
      <c r="D2008">
        <v>5</v>
      </c>
      <c r="E2008" s="3">
        <v>44.98</v>
      </c>
      <c r="F2008" s="4">
        <v>0.05</v>
      </c>
      <c r="G2008" s="3">
        <v>0</v>
      </c>
      <c r="H2008" t="s">
        <v>207</v>
      </c>
      <c r="I2008" t="s">
        <v>54</v>
      </c>
      <c r="J2008" t="s">
        <v>217</v>
      </c>
      <c r="K2008" t="s">
        <v>304</v>
      </c>
      <c r="L2008" t="s">
        <v>1627</v>
      </c>
    </row>
    <row r="2009" spans="1:12">
      <c r="A2009" t="s">
        <v>2792</v>
      </c>
      <c r="B2009" s="5">
        <v>46226</v>
      </c>
      <c r="C2009" t="s">
        <v>120</v>
      </c>
      <c r="D2009">
        <v>2</v>
      </c>
      <c r="E2009" s="3">
        <v>33.65</v>
      </c>
      <c r="F2009" s="4">
        <v>0</v>
      </c>
      <c r="G2009" s="3">
        <v>9.99</v>
      </c>
      <c r="H2009" t="s">
        <v>212</v>
      </c>
      <c r="I2009" t="s">
        <v>37</v>
      </c>
      <c r="J2009" t="s">
        <v>217</v>
      </c>
      <c r="K2009" t="s">
        <v>209</v>
      </c>
      <c r="L2009" t="s">
        <v>1868</v>
      </c>
    </row>
    <row r="2010" spans="1:12">
      <c r="A2010" t="s">
        <v>2793</v>
      </c>
      <c r="B2010" s="5">
        <v>46226</v>
      </c>
      <c r="C2010" t="s">
        <v>140</v>
      </c>
      <c r="D2010">
        <v>5</v>
      </c>
      <c r="E2010" s="3">
        <v>25.18</v>
      </c>
      <c r="F2010" s="4">
        <v>0</v>
      </c>
      <c r="G2010" s="3">
        <v>0</v>
      </c>
      <c r="H2010" t="s">
        <v>216</v>
      </c>
      <c r="I2010" t="s">
        <v>12</v>
      </c>
      <c r="J2010" t="s">
        <v>213</v>
      </c>
      <c r="K2010" t="s">
        <v>209</v>
      </c>
      <c r="L2010" t="s">
        <v>620</v>
      </c>
    </row>
    <row r="2011" spans="1:12">
      <c r="A2011" t="s">
        <v>2794</v>
      </c>
      <c r="B2011" s="5">
        <v>46226</v>
      </c>
      <c r="C2011" t="s">
        <v>174</v>
      </c>
      <c r="D2011">
        <v>2</v>
      </c>
      <c r="E2011" s="3">
        <v>72.45</v>
      </c>
      <c r="F2011" s="4">
        <v>0.05</v>
      </c>
      <c r="G2011" s="3">
        <v>0</v>
      </c>
      <c r="H2011" t="s">
        <v>216</v>
      </c>
      <c r="I2011" t="s">
        <v>18</v>
      </c>
      <c r="J2011" t="s">
        <v>208</v>
      </c>
      <c r="K2011" t="s">
        <v>209</v>
      </c>
      <c r="L2011" t="s">
        <v>645</v>
      </c>
    </row>
    <row r="2012" spans="1:12">
      <c r="A2012" t="s">
        <v>2795</v>
      </c>
      <c r="B2012" s="5">
        <v>46226</v>
      </c>
      <c r="C2012" t="s">
        <v>100</v>
      </c>
      <c r="D2012">
        <v>4</v>
      </c>
      <c r="E2012" s="3">
        <v>47.38</v>
      </c>
      <c r="F2012" s="4">
        <v>0</v>
      </c>
      <c r="G2012" s="3">
        <v>0</v>
      </c>
      <c r="H2012" t="s">
        <v>207</v>
      </c>
      <c r="I2012" t="s">
        <v>224</v>
      </c>
      <c r="J2012" t="s">
        <v>213</v>
      </c>
      <c r="K2012" t="s">
        <v>209</v>
      </c>
      <c r="L2012" t="s">
        <v>2796</v>
      </c>
    </row>
    <row r="2013" spans="1:12">
      <c r="A2013" t="s">
        <v>2797</v>
      </c>
      <c r="B2013" s="5">
        <v>46226</v>
      </c>
      <c r="C2013" t="s">
        <v>87</v>
      </c>
      <c r="D2013">
        <v>4</v>
      </c>
      <c r="E2013" s="3">
        <v>49.34</v>
      </c>
      <c r="F2013" s="4">
        <v>0</v>
      </c>
      <c r="G2013" s="3">
        <v>6.99</v>
      </c>
      <c r="H2013" t="s">
        <v>212</v>
      </c>
      <c r="I2013" t="s">
        <v>12</v>
      </c>
      <c r="J2013" t="s">
        <v>217</v>
      </c>
      <c r="K2013" t="s">
        <v>209</v>
      </c>
      <c r="L2013" t="s">
        <v>782</v>
      </c>
    </row>
    <row r="2014" spans="1:12">
      <c r="A2014" t="s">
        <v>2798</v>
      </c>
      <c r="B2014" s="5">
        <v>46226</v>
      </c>
      <c r="C2014" t="s">
        <v>136</v>
      </c>
      <c r="D2014">
        <v>1</v>
      </c>
      <c r="E2014" s="3">
        <v>26.35</v>
      </c>
      <c r="F2014" s="4">
        <v>0</v>
      </c>
      <c r="G2014" s="3">
        <v>9.99</v>
      </c>
      <c r="H2014" t="s">
        <v>212</v>
      </c>
      <c r="I2014" t="s">
        <v>54</v>
      </c>
      <c r="J2014" t="s">
        <v>217</v>
      </c>
      <c r="K2014" t="s">
        <v>209</v>
      </c>
      <c r="L2014" t="s">
        <v>675</v>
      </c>
    </row>
    <row r="2015" spans="1:12">
      <c r="A2015" t="s">
        <v>2799</v>
      </c>
      <c r="B2015" s="5">
        <v>46226</v>
      </c>
      <c r="C2015" t="s">
        <v>150</v>
      </c>
      <c r="D2015">
        <v>1</v>
      </c>
      <c r="E2015" s="3">
        <v>50.17</v>
      </c>
      <c r="F2015" s="4">
        <v>0.1</v>
      </c>
      <c r="G2015" s="3">
        <v>4.99</v>
      </c>
      <c r="H2015" t="s">
        <v>212</v>
      </c>
      <c r="I2015" t="s">
        <v>12</v>
      </c>
      <c r="J2015" t="s">
        <v>213</v>
      </c>
      <c r="K2015" t="s">
        <v>209</v>
      </c>
      <c r="L2015" t="s">
        <v>2312</v>
      </c>
    </row>
    <row r="2016" spans="1:12">
      <c r="A2016" t="s">
        <v>2800</v>
      </c>
      <c r="B2016" s="5">
        <v>46227</v>
      </c>
      <c r="C2016" t="s">
        <v>77</v>
      </c>
      <c r="D2016">
        <v>2</v>
      </c>
      <c r="E2016" s="3">
        <v>47.77</v>
      </c>
      <c r="F2016" s="4">
        <v>0.2</v>
      </c>
      <c r="G2016" s="3">
        <v>0</v>
      </c>
      <c r="H2016" t="s">
        <v>207</v>
      </c>
      <c r="I2016" t="s">
        <v>37</v>
      </c>
      <c r="J2016" t="s">
        <v>208</v>
      </c>
      <c r="K2016" t="s">
        <v>209</v>
      </c>
      <c r="L2016" t="s">
        <v>335</v>
      </c>
    </row>
    <row r="2017" spans="1:12">
      <c r="A2017" t="s">
        <v>2801</v>
      </c>
      <c r="B2017" s="5">
        <v>46227</v>
      </c>
      <c r="C2017" t="s">
        <v>92</v>
      </c>
      <c r="D2017">
        <v>1</v>
      </c>
      <c r="E2017" s="3">
        <v>46.87</v>
      </c>
      <c r="F2017" s="4">
        <v>0</v>
      </c>
      <c r="G2017" s="3">
        <v>0</v>
      </c>
      <c r="H2017" t="s">
        <v>216</v>
      </c>
      <c r="I2017" t="s">
        <v>224</v>
      </c>
      <c r="J2017" t="s">
        <v>208</v>
      </c>
      <c r="K2017" t="s">
        <v>209</v>
      </c>
      <c r="L2017" t="s">
        <v>543</v>
      </c>
    </row>
    <row r="2018" spans="1:12">
      <c r="A2018" t="s">
        <v>2802</v>
      </c>
      <c r="B2018" s="5">
        <v>46227</v>
      </c>
      <c r="C2018" t="s">
        <v>114</v>
      </c>
      <c r="D2018">
        <v>2</v>
      </c>
      <c r="E2018" s="3">
        <v>87.66</v>
      </c>
      <c r="F2018" s="4">
        <v>0</v>
      </c>
      <c r="G2018" s="3">
        <v>4.99</v>
      </c>
      <c r="H2018" t="s">
        <v>212</v>
      </c>
      <c r="I2018" t="s">
        <v>54</v>
      </c>
      <c r="J2018" t="s">
        <v>217</v>
      </c>
      <c r="K2018" t="s">
        <v>209</v>
      </c>
      <c r="L2018" t="s">
        <v>692</v>
      </c>
    </row>
    <row r="2019" spans="1:12">
      <c r="A2019" t="s">
        <v>2803</v>
      </c>
      <c r="B2019" s="5">
        <v>46227</v>
      </c>
      <c r="C2019" t="s">
        <v>75</v>
      </c>
      <c r="D2019">
        <v>2</v>
      </c>
      <c r="E2019" s="3">
        <v>55.2</v>
      </c>
      <c r="F2019" s="4">
        <v>0.05</v>
      </c>
      <c r="G2019" s="3">
        <v>9.99</v>
      </c>
      <c r="H2019" t="s">
        <v>212</v>
      </c>
      <c r="I2019" t="s">
        <v>37</v>
      </c>
      <c r="J2019" t="s">
        <v>213</v>
      </c>
      <c r="K2019" t="s">
        <v>209</v>
      </c>
      <c r="L2019" t="s">
        <v>563</v>
      </c>
    </row>
    <row r="2020" spans="1:12">
      <c r="A2020" t="s">
        <v>2804</v>
      </c>
      <c r="B2020" s="5">
        <v>46227</v>
      </c>
      <c r="C2020" t="s">
        <v>154</v>
      </c>
      <c r="D2020">
        <v>3</v>
      </c>
      <c r="E2020" s="3">
        <v>63.29</v>
      </c>
      <c r="F2020" s="4">
        <v>0.05</v>
      </c>
      <c r="G2020" s="3">
        <v>0</v>
      </c>
      <c r="H2020" t="s">
        <v>207</v>
      </c>
      <c r="I2020" t="s">
        <v>54</v>
      </c>
      <c r="J2020" t="s">
        <v>208</v>
      </c>
      <c r="K2020" t="s">
        <v>209</v>
      </c>
      <c r="L2020" t="s">
        <v>953</v>
      </c>
    </row>
    <row r="2021" spans="1:12">
      <c r="A2021" t="s">
        <v>2805</v>
      </c>
      <c r="B2021" s="5">
        <v>46227</v>
      </c>
      <c r="C2021" t="s">
        <v>87</v>
      </c>
      <c r="D2021">
        <v>1</v>
      </c>
      <c r="E2021" s="3">
        <v>49.34</v>
      </c>
      <c r="F2021" s="4">
        <v>0</v>
      </c>
      <c r="G2021" s="3">
        <v>4.99</v>
      </c>
      <c r="H2021" t="s">
        <v>216</v>
      </c>
      <c r="I2021" t="s">
        <v>18</v>
      </c>
      <c r="J2021" t="s">
        <v>208</v>
      </c>
      <c r="K2021" t="s">
        <v>209</v>
      </c>
      <c r="L2021" t="s">
        <v>471</v>
      </c>
    </row>
    <row r="2022" spans="1:12">
      <c r="A2022" t="s">
        <v>2806</v>
      </c>
      <c r="B2022" s="5">
        <v>46227</v>
      </c>
      <c r="C2022" t="s">
        <v>142</v>
      </c>
      <c r="D2022">
        <v>1</v>
      </c>
      <c r="E2022" s="3">
        <v>100.1</v>
      </c>
      <c r="F2022" s="4">
        <v>0.05</v>
      </c>
      <c r="G2022" s="3">
        <v>0</v>
      </c>
      <c r="H2022" t="s">
        <v>207</v>
      </c>
      <c r="I2022" t="s">
        <v>12</v>
      </c>
      <c r="J2022" t="s">
        <v>217</v>
      </c>
      <c r="K2022" t="s">
        <v>209</v>
      </c>
      <c r="L2022" t="s">
        <v>329</v>
      </c>
    </row>
    <row r="2023" spans="1:12">
      <c r="A2023" t="s">
        <v>2807</v>
      </c>
      <c r="B2023" s="5">
        <v>46227</v>
      </c>
      <c r="C2023" t="s">
        <v>170</v>
      </c>
      <c r="D2023">
        <v>3</v>
      </c>
      <c r="E2023" s="3">
        <v>33.19</v>
      </c>
      <c r="F2023" s="4">
        <v>0.05</v>
      </c>
      <c r="G2023" s="3">
        <v>9.99</v>
      </c>
      <c r="H2023" t="s">
        <v>212</v>
      </c>
      <c r="I2023" t="s">
        <v>12</v>
      </c>
      <c r="J2023" t="s">
        <v>213</v>
      </c>
      <c r="K2023" t="s">
        <v>209</v>
      </c>
      <c r="L2023" t="s">
        <v>656</v>
      </c>
    </row>
    <row r="2024" spans="1:12">
      <c r="A2024" t="s">
        <v>2808</v>
      </c>
      <c r="B2024" s="5">
        <v>46228</v>
      </c>
      <c r="C2024" t="s">
        <v>142</v>
      </c>
      <c r="D2024">
        <v>2</v>
      </c>
      <c r="E2024" s="3">
        <v>100.1</v>
      </c>
      <c r="F2024" s="4">
        <v>0.2</v>
      </c>
      <c r="G2024" s="3">
        <v>0</v>
      </c>
      <c r="H2024" t="s">
        <v>207</v>
      </c>
      <c r="I2024" t="s">
        <v>54</v>
      </c>
      <c r="J2024" t="s">
        <v>217</v>
      </c>
      <c r="K2024" t="s">
        <v>209</v>
      </c>
      <c r="L2024" t="s">
        <v>1758</v>
      </c>
    </row>
    <row r="2025" spans="1:12">
      <c r="A2025" t="s">
        <v>2809</v>
      </c>
      <c r="B2025" s="5">
        <v>46228</v>
      </c>
      <c r="C2025" t="s">
        <v>154</v>
      </c>
      <c r="D2025">
        <v>1</v>
      </c>
      <c r="E2025" s="3">
        <v>63.29</v>
      </c>
      <c r="F2025" s="4">
        <v>0</v>
      </c>
      <c r="G2025" s="3">
        <v>4.99</v>
      </c>
      <c r="H2025" t="s">
        <v>212</v>
      </c>
      <c r="I2025" t="s">
        <v>54</v>
      </c>
      <c r="J2025" t="s">
        <v>217</v>
      </c>
      <c r="K2025" t="s">
        <v>209</v>
      </c>
      <c r="L2025" t="s">
        <v>1704</v>
      </c>
    </row>
    <row r="2026" spans="1:12">
      <c r="A2026" t="s">
        <v>2810</v>
      </c>
      <c r="B2026" s="5">
        <v>46228</v>
      </c>
      <c r="C2026" t="s">
        <v>98</v>
      </c>
      <c r="D2026">
        <v>4</v>
      </c>
      <c r="E2026" s="3">
        <v>17.66</v>
      </c>
      <c r="F2026" s="4">
        <v>0.05</v>
      </c>
      <c r="G2026" s="3">
        <v>9.99</v>
      </c>
      <c r="H2026" t="s">
        <v>216</v>
      </c>
      <c r="I2026" t="s">
        <v>224</v>
      </c>
      <c r="J2026" t="s">
        <v>217</v>
      </c>
      <c r="K2026" t="s">
        <v>209</v>
      </c>
      <c r="L2026" t="s">
        <v>521</v>
      </c>
    </row>
    <row r="2027" spans="1:12">
      <c r="A2027" t="s">
        <v>2811</v>
      </c>
      <c r="B2027" s="5">
        <v>46228</v>
      </c>
      <c r="C2027" t="s">
        <v>108</v>
      </c>
      <c r="D2027">
        <v>1</v>
      </c>
      <c r="E2027" s="3">
        <v>23.94</v>
      </c>
      <c r="F2027" s="4">
        <v>0.05</v>
      </c>
      <c r="G2027" s="3">
        <v>0</v>
      </c>
      <c r="H2027" t="s">
        <v>212</v>
      </c>
      <c r="I2027" t="s">
        <v>224</v>
      </c>
      <c r="J2027" t="s">
        <v>208</v>
      </c>
      <c r="K2027" t="s">
        <v>209</v>
      </c>
      <c r="L2027" t="s">
        <v>675</v>
      </c>
    </row>
    <row r="2028" spans="1:12">
      <c r="A2028" t="s">
        <v>2812</v>
      </c>
      <c r="B2028" s="5">
        <v>46228</v>
      </c>
      <c r="C2028" t="s">
        <v>168</v>
      </c>
      <c r="D2028">
        <v>2</v>
      </c>
      <c r="E2028" s="3">
        <v>50.46</v>
      </c>
      <c r="F2028" s="4">
        <v>0.05</v>
      </c>
      <c r="G2028" s="3">
        <v>0</v>
      </c>
      <c r="H2028" t="s">
        <v>216</v>
      </c>
      <c r="I2028" t="s">
        <v>37</v>
      </c>
      <c r="J2028" t="s">
        <v>213</v>
      </c>
      <c r="K2028" t="s">
        <v>209</v>
      </c>
      <c r="L2028" t="s">
        <v>233</v>
      </c>
    </row>
    <row r="2029" spans="1:12">
      <c r="A2029" t="s">
        <v>2813</v>
      </c>
      <c r="B2029" s="5">
        <v>46228</v>
      </c>
      <c r="C2029" t="s">
        <v>150</v>
      </c>
      <c r="D2029">
        <v>2</v>
      </c>
      <c r="E2029" s="3">
        <v>50.17</v>
      </c>
      <c r="F2029" s="4">
        <v>0.1</v>
      </c>
      <c r="G2029" s="3">
        <v>0</v>
      </c>
      <c r="H2029" t="s">
        <v>207</v>
      </c>
      <c r="I2029" t="s">
        <v>12</v>
      </c>
      <c r="J2029" t="s">
        <v>217</v>
      </c>
      <c r="K2029" t="s">
        <v>209</v>
      </c>
      <c r="L2029" t="s">
        <v>1519</v>
      </c>
    </row>
    <row r="2030" spans="1:12">
      <c r="A2030" t="s">
        <v>2814</v>
      </c>
      <c r="B2030" s="5">
        <v>46228</v>
      </c>
      <c r="C2030" t="s">
        <v>168</v>
      </c>
      <c r="D2030">
        <v>3</v>
      </c>
      <c r="E2030" s="3">
        <v>50.46</v>
      </c>
      <c r="F2030" s="4">
        <v>0</v>
      </c>
      <c r="G2030" s="3">
        <v>4.99</v>
      </c>
      <c r="H2030" t="s">
        <v>212</v>
      </c>
      <c r="I2030" t="s">
        <v>224</v>
      </c>
      <c r="J2030" t="s">
        <v>217</v>
      </c>
      <c r="K2030" t="s">
        <v>209</v>
      </c>
      <c r="L2030" t="s">
        <v>571</v>
      </c>
    </row>
    <row r="2031" spans="1:12">
      <c r="A2031" t="s">
        <v>2815</v>
      </c>
      <c r="B2031" s="5">
        <v>46228</v>
      </c>
      <c r="C2031" t="s">
        <v>138</v>
      </c>
      <c r="D2031">
        <v>1</v>
      </c>
      <c r="E2031" s="3">
        <v>56</v>
      </c>
      <c r="F2031" s="4">
        <v>0.2</v>
      </c>
      <c r="G2031" s="3">
        <v>9.99</v>
      </c>
      <c r="H2031" t="s">
        <v>212</v>
      </c>
      <c r="I2031" t="s">
        <v>12</v>
      </c>
      <c r="J2031" t="s">
        <v>213</v>
      </c>
      <c r="K2031" t="s">
        <v>209</v>
      </c>
      <c r="L2031" t="s">
        <v>979</v>
      </c>
    </row>
    <row r="2032" spans="1:12">
      <c r="A2032" t="s">
        <v>2816</v>
      </c>
      <c r="B2032" s="5">
        <v>46228</v>
      </c>
      <c r="C2032" t="s">
        <v>148</v>
      </c>
      <c r="D2032">
        <v>2</v>
      </c>
      <c r="E2032" s="3">
        <v>76.3</v>
      </c>
      <c r="F2032" s="4">
        <v>0</v>
      </c>
      <c r="G2032" s="3">
        <v>0</v>
      </c>
      <c r="H2032" t="s">
        <v>216</v>
      </c>
      <c r="I2032" t="s">
        <v>54</v>
      </c>
      <c r="J2032" t="s">
        <v>217</v>
      </c>
      <c r="K2032" t="s">
        <v>209</v>
      </c>
      <c r="L2032" t="s">
        <v>348</v>
      </c>
    </row>
    <row r="2033" spans="1:12">
      <c r="A2033" t="s">
        <v>2817</v>
      </c>
      <c r="B2033" s="5">
        <v>46228</v>
      </c>
      <c r="C2033" t="s">
        <v>134</v>
      </c>
      <c r="D2033">
        <v>1</v>
      </c>
      <c r="E2033" s="3">
        <v>53.25</v>
      </c>
      <c r="F2033" s="4">
        <v>0</v>
      </c>
      <c r="G2033" s="3">
        <v>9.99</v>
      </c>
      <c r="H2033" t="s">
        <v>216</v>
      </c>
      <c r="I2033" t="s">
        <v>37</v>
      </c>
      <c r="J2033" t="s">
        <v>213</v>
      </c>
      <c r="K2033" t="s">
        <v>209</v>
      </c>
      <c r="L2033" t="s">
        <v>620</v>
      </c>
    </row>
    <row r="2034" spans="1:12">
      <c r="A2034" t="s">
        <v>2818</v>
      </c>
      <c r="B2034" s="5">
        <v>46228</v>
      </c>
      <c r="C2034" t="s">
        <v>106</v>
      </c>
      <c r="D2034">
        <v>1</v>
      </c>
      <c r="E2034" s="3">
        <v>85.27</v>
      </c>
      <c r="F2034" s="4">
        <v>0.1</v>
      </c>
      <c r="G2034" s="3">
        <v>0</v>
      </c>
      <c r="H2034" t="s">
        <v>207</v>
      </c>
      <c r="I2034" t="s">
        <v>54</v>
      </c>
      <c r="J2034" t="s">
        <v>213</v>
      </c>
      <c r="K2034" t="s">
        <v>209</v>
      </c>
      <c r="L2034" t="s">
        <v>1185</v>
      </c>
    </row>
    <row r="2035" spans="1:12">
      <c r="A2035" t="s">
        <v>2819</v>
      </c>
      <c r="B2035" s="5">
        <v>46229</v>
      </c>
      <c r="C2035" t="s">
        <v>150</v>
      </c>
      <c r="D2035">
        <v>5</v>
      </c>
      <c r="E2035" s="3">
        <v>50.17</v>
      </c>
      <c r="F2035" s="4">
        <v>0.1</v>
      </c>
      <c r="G2035" s="3">
        <v>0</v>
      </c>
      <c r="H2035" t="s">
        <v>216</v>
      </c>
      <c r="I2035" t="s">
        <v>54</v>
      </c>
      <c r="J2035" t="s">
        <v>213</v>
      </c>
      <c r="K2035" t="s">
        <v>281</v>
      </c>
      <c r="L2035" t="s">
        <v>1045</v>
      </c>
    </row>
    <row r="2036" spans="1:12">
      <c r="A2036" t="s">
        <v>2820</v>
      </c>
      <c r="B2036" s="5">
        <v>46229</v>
      </c>
      <c r="C2036" t="s">
        <v>79</v>
      </c>
      <c r="D2036">
        <v>1</v>
      </c>
      <c r="E2036" s="3">
        <v>12.76</v>
      </c>
      <c r="F2036" s="4">
        <v>0</v>
      </c>
      <c r="G2036" s="3">
        <v>0</v>
      </c>
      <c r="H2036" t="s">
        <v>212</v>
      </c>
      <c r="I2036" t="s">
        <v>18</v>
      </c>
      <c r="J2036" t="s">
        <v>213</v>
      </c>
      <c r="K2036" t="s">
        <v>209</v>
      </c>
      <c r="L2036" t="s">
        <v>2566</v>
      </c>
    </row>
    <row r="2037" spans="1:12">
      <c r="A2037" t="s">
        <v>2821</v>
      </c>
      <c r="B2037" s="5">
        <v>46229</v>
      </c>
      <c r="C2037" t="s">
        <v>98</v>
      </c>
      <c r="D2037">
        <v>2</v>
      </c>
      <c r="E2037" s="3">
        <v>17.66</v>
      </c>
      <c r="F2037" s="4">
        <v>0.1</v>
      </c>
      <c r="G2037" s="3">
        <v>0</v>
      </c>
      <c r="H2037" t="s">
        <v>207</v>
      </c>
      <c r="I2037" t="s">
        <v>12</v>
      </c>
      <c r="J2037" t="s">
        <v>213</v>
      </c>
      <c r="K2037" t="s">
        <v>209</v>
      </c>
      <c r="L2037" t="s">
        <v>2822</v>
      </c>
    </row>
    <row r="2038" spans="1:12">
      <c r="A2038" t="s">
        <v>2823</v>
      </c>
      <c r="B2038" s="5">
        <v>46230</v>
      </c>
      <c r="C2038" t="s">
        <v>83</v>
      </c>
      <c r="D2038">
        <v>3</v>
      </c>
      <c r="E2038" s="3">
        <v>79.31</v>
      </c>
      <c r="F2038" s="4">
        <v>0.1</v>
      </c>
      <c r="G2038" s="3">
        <v>0</v>
      </c>
      <c r="H2038" t="s">
        <v>212</v>
      </c>
      <c r="I2038" t="s">
        <v>12</v>
      </c>
      <c r="J2038" t="s">
        <v>208</v>
      </c>
      <c r="K2038" t="s">
        <v>209</v>
      </c>
      <c r="L2038" t="s">
        <v>298</v>
      </c>
    </row>
    <row r="2039" spans="1:12">
      <c r="A2039" t="s">
        <v>2824</v>
      </c>
      <c r="B2039" s="5">
        <v>46230</v>
      </c>
      <c r="C2039" t="s">
        <v>144</v>
      </c>
      <c r="D2039">
        <v>1</v>
      </c>
      <c r="E2039" s="3">
        <v>12.74</v>
      </c>
      <c r="F2039" s="4">
        <v>0</v>
      </c>
      <c r="G2039" s="3">
        <v>6.99</v>
      </c>
      <c r="H2039" t="s">
        <v>216</v>
      </c>
      <c r="I2039" t="s">
        <v>54</v>
      </c>
      <c r="J2039" t="s">
        <v>208</v>
      </c>
      <c r="K2039" t="s">
        <v>209</v>
      </c>
      <c r="L2039" t="s">
        <v>1239</v>
      </c>
    </row>
    <row r="2040" spans="1:12">
      <c r="A2040" t="s">
        <v>2825</v>
      </c>
      <c r="B2040" s="5">
        <v>46230</v>
      </c>
      <c r="C2040" t="s">
        <v>94</v>
      </c>
      <c r="D2040">
        <v>1</v>
      </c>
      <c r="E2040" s="3">
        <v>74.41</v>
      </c>
      <c r="F2040" s="4">
        <v>0.05</v>
      </c>
      <c r="G2040" s="3">
        <v>4.99</v>
      </c>
      <c r="H2040" t="s">
        <v>207</v>
      </c>
      <c r="I2040" t="s">
        <v>12</v>
      </c>
      <c r="J2040" t="s">
        <v>217</v>
      </c>
      <c r="K2040" t="s">
        <v>209</v>
      </c>
      <c r="L2040" t="s">
        <v>858</v>
      </c>
    </row>
    <row r="2041" spans="1:12">
      <c r="A2041" t="s">
        <v>2826</v>
      </c>
      <c r="B2041" s="5">
        <v>46230</v>
      </c>
      <c r="C2041" t="s">
        <v>124</v>
      </c>
      <c r="D2041">
        <v>5</v>
      </c>
      <c r="E2041" s="3">
        <v>79.47</v>
      </c>
      <c r="F2041" s="4">
        <v>0.15</v>
      </c>
      <c r="G2041" s="3">
        <v>6.99</v>
      </c>
      <c r="H2041" t="s">
        <v>212</v>
      </c>
      <c r="I2041" t="s">
        <v>54</v>
      </c>
      <c r="J2041" t="s">
        <v>213</v>
      </c>
      <c r="K2041" t="s">
        <v>209</v>
      </c>
      <c r="L2041" t="s">
        <v>1175</v>
      </c>
    </row>
    <row r="2042" spans="1:12">
      <c r="A2042" t="s">
        <v>2827</v>
      </c>
      <c r="B2042" s="5">
        <v>46231</v>
      </c>
      <c r="C2042" t="s">
        <v>138</v>
      </c>
      <c r="D2042">
        <v>2</v>
      </c>
      <c r="E2042" s="3">
        <v>56</v>
      </c>
      <c r="F2042" s="4">
        <v>0.05</v>
      </c>
      <c r="G2042" s="3">
        <v>6.99</v>
      </c>
      <c r="H2042" t="s">
        <v>216</v>
      </c>
      <c r="I2042" t="s">
        <v>224</v>
      </c>
      <c r="J2042" t="s">
        <v>217</v>
      </c>
      <c r="K2042" t="s">
        <v>304</v>
      </c>
      <c r="L2042" t="s">
        <v>1821</v>
      </c>
    </row>
    <row r="2043" spans="1:12">
      <c r="A2043" t="s">
        <v>2828</v>
      </c>
      <c r="B2043" s="5">
        <v>46231</v>
      </c>
      <c r="C2043" t="s">
        <v>140</v>
      </c>
      <c r="D2043">
        <v>5</v>
      </c>
      <c r="E2043" s="3">
        <v>25.18</v>
      </c>
      <c r="F2043" s="4">
        <v>0</v>
      </c>
      <c r="G2043" s="3">
        <v>0</v>
      </c>
      <c r="H2043" t="s">
        <v>212</v>
      </c>
      <c r="I2043" t="s">
        <v>54</v>
      </c>
      <c r="J2043" t="s">
        <v>208</v>
      </c>
      <c r="K2043" t="s">
        <v>209</v>
      </c>
      <c r="L2043" t="s">
        <v>1683</v>
      </c>
    </row>
    <row r="2044" spans="1:12">
      <c r="A2044" t="s">
        <v>2829</v>
      </c>
      <c r="B2044" s="5">
        <v>46231</v>
      </c>
      <c r="C2044" t="s">
        <v>172</v>
      </c>
      <c r="D2044">
        <v>1</v>
      </c>
      <c r="E2044" s="3">
        <v>80.63</v>
      </c>
      <c r="F2044" s="4">
        <v>0</v>
      </c>
      <c r="G2044" s="3">
        <v>4.99</v>
      </c>
      <c r="H2044" t="s">
        <v>207</v>
      </c>
      <c r="I2044" t="s">
        <v>224</v>
      </c>
      <c r="J2044" t="s">
        <v>208</v>
      </c>
      <c r="K2044" t="s">
        <v>209</v>
      </c>
      <c r="L2044" t="s">
        <v>1017</v>
      </c>
    </row>
    <row r="2045" spans="1:12">
      <c r="A2045" t="s">
        <v>2830</v>
      </c>
      <c r="B2045" s="5">
        <v>46231</v>
      </c>
      <c r="C2045" t="s">
        <v>106</v>
      </c>
      <c r="D2045">
        <v>2</v>
      </c>
      <c r="E2045" s="3">
        <v>85.27</v>
      </c>
      <c r="F2045" s="4">
        <v>0.15</v>
      </c>
      <c r="G2045" s="3">
        <v>0</v>
      </c>
      <c r="H2045" t="s">
        <v>212</v>
      </c>
      <c r="I2045" t="s">
        <v>37</v>
      </c>
      <c r="J2045" t="s">
        <v>208</v>
      </c>
      <c r="K2045" t="s">
        <v>209</v>
      </c>
      <c r="L2045" t="s">
        <v>597</v>
      </c>
    </row>
    <row r="2046" spans="1:12">
      <c r="A2046" t="s">
        <v>2831</v>
      </c>
      <c r="B2046" s="5">
        <v>46231</v>
      </c>
      <c r="C2046" t="s">
        <v>180</v>
      </c>
      <c r="D2046">
        <v>2</v>
      </c>
      <c r="E2046" s="3">
        <v>60.42</v>
      </c>
      <c r="F2046" s="4">
        <v>0.05</v>
      </c>
      <c r="G2046" s="3">
        <v>0</v>
      </c>
      <c r="H2046" t="s">
        <v>216</v>
      </c>
      <c r="I2046" t="s">
        <v>54</v>
      </c>
      <c r="J2046" t="s">
        <v>217</v>
      </c>
      <c r="K2046" t="s">
        <v>209</v>
      </c>
      <c r="L2046" t="s">
        <v>275</v>
      </c>
    </row>
    <row r="2047" spans="1:12">
      <c r="A2047" t="s">
        <v>2832</v>
      </c>
      <c r="B2047" s="5">
        <v>46231</v>
      </c>
      <c r="C2047" t="s">
        <v>150</v>
      </c>
      <c r="D2047">
        <v>3</v>
      </c>
      <c r="E2047" s="3">
        <v>50.17</v>
      </c>
      <c r="F2047" s="4">
        <v>0.2</v>
      </c>
      <c r="G2047" s="3">
        <v>0</v>
      </c>
      <c r="H2047" t="s">
        <v>207</v>
      </c>
      <c r="I2047" t="s">
        <v>224</v>
      </c>
      <c r="J2047" t="s">
        <v>217</v>
      </c>
      <c r="K2047" t="s">
        <v>209</v>
      </c>
      <c r="L2047" t="s">
        <v>583</v>
      </c>
    </row>
    <row r="2048" spans="1:12">
      <c r="A2048" t="s">
        <v>2833</v>
      </c>
      <c r="B2048" s="5">
        <v>46231</v>
      </c>
      <c r="C2048" t="s">
        <v>96</v>
      </c>
      <c r="D2048">
        <v>1</v>
      </c>
      <c r="E2048" s="3">
        <v>26.72</v>
      </c>
      <c r="F2048" s="4">
        <v>0</v>
      </c>
      <c r="G2048" s="3">
        <v>0</v>
      </c>
      <c r="H2048" t="s">
        <v>216</v>
      </c>
      <c r="I2048" t="s">
        <v>54</v>
      </c>
      <c r="J2048" t="s">
        <v>217</v>
      </c>
      <c r="K2048" t="s">
        <v>209</v>
      </c>
      <c r="L2048" t="s">
        <v>467</v>
      </c>
    </row>
    <row r="2049" spans="1:12">
      <c r="A2049" t="s">
        <v>2834</v>
      </c>
      <c r="B2049" s="5">
        <v>46231</v>
      </c>
      <c r="C2049" t="s">
        <v>148</v>
      </c>
      <c r="D2049">
        <v>3</v>
      </c>
      <c r="E2049" s="3">
        <v>76.3</v>
      </c>
      <c r="F2049" s="4">
        <v>0</v>
      </c>
      <c r="G2049" s="3">
        <v>9.99</v>
      </c>
      <c r="H2049" t="s">
        <v>207</v>
      </c>
      <c r="I2049" t="s">
        <v>54</v>
      </c>
      <c r="J2049" t="s">
        <v>213</v>
      </c>
      <c r="K2049" t="s">
        <v>209</v>
      </c>
      <c r="L2049" t="s">
        <v>302</v>
      </c>
    </row>
    <row r="2050" spans="1:12">
      <c r="A2050" t="s">
        <v>2835</v>
      </c>
      <c r="B2050" s="5">
        <v>46231</v>
      </c>
      <c r="C2050" t="s">
        <v>138</v>
      </c>
      <c r="D2050">
        <v>2</v>
      </c>
      <c r="E2050" s="3">
        <v>56</v>
      </c>
      <c r="F2050" s="4">
        <v>0.1</v>
      </c>
      <c r="G2050" s="3">
        <v>6.99</v>
      </c>
      <c r="H2050" t="s">
        <v>212</v>
      </c>
      <c r="I2050" t="s">
        <v>54</v>
      </c>
      <c r="J2050" t="s">
        <v>213</v>
      </c>
      <c r="K2050" t="s">
        <v>209</v>
      </c>
      <c r="L2050" t="s">
        <v>1289</v>
      </c>
    </row>
    <row r="2051" spans="1:12">
      <c r="A2051" t="s">
        <v>2836</v>
      </c>
      <c r="B2051" s="5">
        <v>46231</v>
      </c>
      <c r="C2051" t="s">
        <v>96</v>
      </c>
      <c r="D2051">
        <v>2</v>
      </c>
      <c r="E2051" s="3">
        <v>26.72</v>
      </c>
      <c r="F2051" s="4">
        <v>0</v>
      </c>
      <c r="G2051" s="3">
        <v>0</v>
      </c>
      <c r="H2051" t="s">
        <v>212</v>
      </c>
      <c r="I2051" t="s">
        <v>12</v>
      </c>
      <c r="J2051" t="s">
        <v>208</v>
      </c>
      <c r="K2051" t="s">
        <v>281</v>
      </c>
      <c r="L2051" t="s">
        <v>750</v>
      </c>
    </row>
    <row r="2052" spans="1:12">
      <c r="A2052" t="s">
        <v>2837</v>
      </c>
      <c r="B2052" s="5">
        <v>46231</v>
      </c>
      <c r="C2052" t="s">
        <v>130</v>
      </c>
      <c r="D2052">
        <v>2</v>
      </c>
      <c r="E2052" s="3">
        <v>10.18</v>
      </c>
      <c r="F2052" s="4">
        <v>0.1</v>
      </c>
      <c r="G2052" s="3">
        <v>9.99</v>
      </c>
      <c r="H2052" t="s">
        <v>212</v>
      </c>
      <c r="I2052" t="s">
        <v>37</v>
      </c>
      <c r="J2052" t="s">
        <v>217</v>
      </c>
      <c r="K2052" t="s">
        <v>209</v>
      </c>
      <c r="L2052" t="s">
        <v>1406</v>
      </c>
    </row>
    <row r="2053" spans="1:12">
      <c r="A2053" t="s">
        <v>2838</v>
      </c>
      <c r="B2053" s="5">
        <v>46232</v>
      </c>
      <c r="C2053" t="s">
        <v>89</v>
      </c>
      <c r="D2053">
        <v>1</v>
      </c>
      <c r="E2053" s="3">
        <v>81.14</v>
      </c>
      <c r="F2053" s="4">
        <v>0.2</v>
      </c>
      <c r="G2053" s="3">
        <v>4.99</v>
      </c>
      <c r="H2053" t="s">
        <v>212</v>
      </c>
      <c r="I2053" t="s">
        <v>18</v>
      </c>
      <c r="J2053" t="s">
        <v>217</v>
      </c>
      <c r="K2053" t="s">
        <v>209</v>
      </c>
      <c r="L2053" t="s">
        <v>1411</v>
      </c>
    </row>
    <row r="2054" spans="1:12">
      <c r="A2054" t="s">
        <v>2839</v>
      </c>
      <c r="B2054" s="5">
        <v>46232</v>
      </c>
      <c r="C2054" t="s">
        <v>114</v>
      </c>
      <c r="D2054">
        <v>2</v>
      </c>
      <c r="E2054" s="3">
        <v>87.66</v>
      </c>
      <c r="F2054" s="4">
        <v>0.05</v>
      </c>
      <c r="G2054" s="3">
        <v>4.99</v>
      </c>
      <c r="H2054" t="s">
        <v>216</v>
      </c>
      <c r="I2054" t="s">
        <v>12</v>
      </c>
      <c r="J2054" t="s">
        <v>217</v>
      </c>
      <c r="K2054" t="s">
        <v>209</v>
      </c>
      <c r="L2054" t="s">
        <v>463</v>
      </c>
    </row>
    <row r="2055" spans="1:12">
      <c r="A2055" t="s">
        <v>2840</v>
      </c>
      <c r="B2055" s="5">
        <v>46232</v>
      </c>
      <c r="C2055" t="s">
        <v>144</v>
      </c>
      <c r="D2055">
        <v>4</v>
      </c>
      <c r="E2055" s="3">
        <v>12.74</v>
      </c>
      <c r="F2055" s="4">
        <v>0.05</v>
      </c>
      <c r="G2055" s="3">
        <v>9.99</v>
      </c>
      <c r="H2055" t="s">
        <v>207</v>
      </c>
      <c r="I2055" t="s">
        <v>224</v>
      </c>
      <c r="J2055" t="s">
        <v>208</v>
      </c>
      <c r="K2055" t="s">
        <v>209</v>
      </c>
      <c r="L2055" t="s">
        <v>1074</v>
      </c>
    </row>
    <row r="2056" spans="1:12">
      <c r="A2056" t="s">
        <v>2841</v>
      </c>
      <c r="B2056" s="5">
        <v>46232</v>
      </c>
      <c r="C2056" t="s">
        <v>128</v>
      </c>
      <c r="D2056">
        <v>1</v>
      </c>
      <c r="E2056" s="3">
        <v>74.72</v>
      </c>
      <c r="F2056" s="4">
        <v>0.05</v>
      </c>
      <c r="G2056" s="3">
        <v>0</v>
      </c>
      <c r="H2056" t="s">
        <v>216</v>
      </c>
      <c r="I2056" t="s">
        <v>18</v>
      </c>
      <c r="J2056" t="s">
        <v>213</v>
      </c>
      <c r="K2056" t="s">
        <v>209</v>
      </c>
      <c r="L2056" t="s">
        <v>1283</v>
      </c>
    </row>
    <row r="2057" spans="1:12">
      <c r="A2057" t="s">
        <v>2842</v>
      </c>
      <c r="B2057" s="5">
        <v>46232</v>
      </c>
      <c r="C2057" t="s">
        <v>134</v>
      </c>
      <c r="D2057">
        <v>3</v>
      </c>
      <c r="E2057" s="3">
        <v>53.25</v>
      </c>
      <c r="F2057" s="4">
        <v>0</v>
      </c>
      <c r="G2057" s="3">
        <v>6.99</v>
      </c>
      <c r="H2057" t="s">
        <v>212</v>
      </c>
      <c r="I2057" t="s">
        <v>18</v>
      </c>
      <c r="J2057" t="s">
        <v>208</v>
      </c>
      <c r="K2057" t="s">
        <v>209</v>
      </c>
      <c r="L2057" t="s">
        <v>402</v>
      </c>
    </row>
    <row r="2058" spans="1:12">
      <c r="A2058" t="s">
        <v>2843</v>
      </c>
      <c r="B2058" s="5">
        <v>46232</v>
      </c>
      <c r="C2058" t="s">
        <v>75</v>
      </c>
      <c r="D2058">
        <v>1</v>
      </c>
      <c r="E2058" s="3">
        <v>55.2</v>
      </c>
      <c r="F2058" s="4">
        <v>0.1</v>
      </c>
      <c r="G2058" s="3">
        <v>0</v>
      </c>
      <c r="H2058" t="s">
        <v>216</v>
      </c>
      <c r="I2058" t="s">
        <v>224</v>
      </c>
      <c r="J2058" t="s">
        <v>208</v>
      </c>
      <c r="K2058" t="s">
        <v>209</v>
      </c>
      <c r="L2058" t="s">
        <v>383</v>
      </c>
    </row>
    <row r="2059" spans="1:12">
      <c r="A2059" t="s">
        <v>2844</v>
      </c>
      <c r="B2059" s="5">
        <v>46232</v>
      </c>
      <c r="C2059" t="s">
        <v>108</v>
      </c>
      <c r="D2059">
        <v>2</v>
      </c>
      <c r="E2059" s="3">
        <v>23.94</v>
      </c>
      <c r="F2059" s="4">
        <v>0</v>
      </c>
      <c r="G2059" s="3">
        <v>0</v>
      </c>
      <c r="H2059" t="s">
        <v>212</v>
      </c>
      <c r="I2059" t="s">
        <v>224</v>
      </c>
      <c r="J2059" t="s">
        <v>217</v>
      </c>
      <c r="K2059" t="s">
        <v>209</v>
      </c>
      <c r="L2059" t="s">
        <v>2587</v>
      </c>
    </row>
    <row r="2060" spans="1:12">
      <c r="A2060" t="s">
        <v>2845</v>
      </c>
      <c r="B2060" s="5">
        <v>46233</v>
      </c>
      <c r="C2060" t="s">
        <v>130</v>
      </c>
      <c r="D2060">
        <v>2</v>
      </c>
      <c r="E2060" s="3">
        <v>10.18</v>
      </c>
      <c r="F2060" s="4">
        <v>0</v>
      </c>
      <c r="G2060" s="3">
        <v>0</v>
      </c>
      <c r="H2060" t="s">
        <v>216</v>
      </c>
      <c r="I2060" t="s">
        <v>224</v>
      </c>
      <c r="J2060" t="s">
        <v>213</v>
      </c>
      <c r="K2060" t="s">
        <v>209</v>
      </c>
      <c r="L2060" t="s">
        <v>862</v>
      </c>
    </row>
    <row r="2061" spans="1:12">
      <c r="A2061" t="s">
        <v>2846</v>
      </c>
      <c r="B2061" s="5">
        <v>46233</v>
      </c>
      <c r="C2061" t="s">
        <v>184</v>
      </c>
      <c r="D2061">
        <v>4</v>
      </c>
      <c r="E2061" s="3">
        <v>31.55</v>
      </c>
      <c r="F2061" s="4">
        <v>0.15</v>
      </c>
      <c r="G2061" s="3">
        <v>4.99</v>
      </c>
      <c r="H2061" t="s">
        <v>216</v>
      </c>
      <c r="I2061" t="s">
        <v>37</v>
      </c>
      <c r="J2061" t="s">
        <v>213</v>
      </c>
      <c r="K2061" t="s">
        <v>209</v>
      </c>
      <c r="L2061" t="s">
        <v>950</v>
      </c>
    </row>
    <row r="2062" spans="1:12">
      <c r="A2062" t="s">
        <v>2847</v>
      </c>
      <c r="B2062" s="5">
        <v>46233</v>
      </c>
      <c r="C2062" t="s">
        <v>160</v>
      </c>
      <c r="D2062">
        <v>1</v>
      </c>
      <c r="E2062" s="3">
        <v>36.47</v>
      </c>
      <c r="F2062" s="4">
        <v>0</v>
      </c>
      <c r="G2062" s="3">
        <v>6.99</v>
      </c>
      <c r="H2062" t="s">
        <v>216</v>
      </c>
      <c r="I2062" t="s">
        <v>37</v>
      </c>
      <c r="J2062" t="s">
        <v>217</v>
      </c>
      <c r="K2062" t="s">
        <v>209</v>
      </c>
      <c r="L2062" t="s">
        <v>1252</v>
      </c>
    </row>
    <row r="2063" spans="1:12">
      <c r="A2063" t="s">
        <v>2848</v>
      </c>
      <c r="B2063" s="5">
        <v>46233</v>
      </c>
      <c r="C2063" t="s">
        <v>128</v>
      </c>
      <c r="D2063">
        <v>3</v>
      </c>
      <c r="E2063" s="3">
        <v>74.72</v>
      </c>
      <c r="F2063" s="4">
        <v>0</v>
      </c>
      <c r="G2063" s="3">
        <v>9.99</v>
      </c>
      <c r="H2063" t="s">
        <v>216</v>
      </c>
      <c r="I2063" t="s">
        <v>12</v>
      </c>
      <c r="J2063" t="s">
        <v>208</v>
      </c>
      <c r="K2063" t="s">
        <v>209</v>
      </c>
      <c r="L2063" t="s">
        <v>2822</v>
      </c>
    </row>
    <row r="2064" spans="1:12">
      <c r="A2064" t="s">
        <v>2849</v>
      </c>
      <c r="B2064" s="5">
        <v>46234</v>
      </c>
      <c r="C2064" t="s">
        <v>94</v>
      </c>
      <c r="D2064">
        <v>2</v>
      </c>
      <c r="E2064" s="3">
        <v>74.41</v>
      </c>
      <c r="F2064" s="4">
        <v>0.2</v>
      </c>
      <c r="G2064" s="3">
        <v>0</v>
      </c>
      <c r="H2064" t="s">
        <v>207</v>
      </c>
      <c r="I2064" t="s">
        <v>12</v>
      </c>
      <c r="J2064" t="s">
        <v>208</v>
      </c>
      <c r="K2064" t="s">
        <v>209</v>
      </c>
      <c r="L2064" t="s">
        <v>1501</v>
      </c>
    </row>
    <row r="2065" spans="1:12">
      <c r="A2065" t="s">
        <v>2850</v>
      </c>
      <c r="B2065" s="5">
        <v>46234</v>
      </c>
      <c r="C2065" t="s">
        <v>146</v>
      </c>
      <c r="D2065">
        <v>1</v>
      </c>
      <c r="E2065" s="3">
        <v>30.05</v>
      </c>
      <c r="F2065" s="4">
        <v>0</v>
      </c>
      <c r="G2065" s="3">
        <v>4.99</v>
      </c>
      <c r="H2065" t="s">
        <v>212</v>
      </c>
      <c r="I2065" t="s">
        <v>37</v>
      </c>
      <c r="J2065" t="s">
        <v>213</v>
      </c>
      <c r="K2065" t="s">
        <v>304</v>
      </c>
      <c r="L2065" t="s">
        <v>1440</v>
      </c>
    </row>
    <row r="2066" spans="1:12">
      <c r="A2066" t="s">
        <v>2851</v>
      </c>
      <c r="B2066" s="5">
        <v>46234</v>
      </c>
      <c r="C2066" t="s">
        <v>112</v>
      </c>
      <c r="D2066">
        <v>1</v>
      </c>
      <c r="E2066" s="3">
        <v>48.12</v>
      </c>
      <c r="F2066" s="4">
        <v>0</v>
      </c>
      <c r="G2066" s="3">
        <v>9.99</v>
      </c>
      <c r="H2066" t="s">
        <v>207</v>
      </c>
      <c r="I2066" t="s">
        <v>18</v>
      </c>
      <c r="J2066" t="s">
        <v>213</v>
      </c>
      <c r="K2066" t="s">
        <v>209</v>
      </c>
      <c r="L2066" t="s">
        <v>2852</v>
      </c>
    </row>
    <row r="2067" spans="1:12">
      <c r="A2067" t="s">
        <v>2853</v>
      </c>
      <c r="B2067" s="5">
        <v>46234</v>
      </c>
      <c r="C2067" t="s">
        <v>132</v>
      </c>
      <c r="D2067">
        <v>2</v>
      </c>
      <c r="E2067" s="3">
        <v>72.08</v>
      </c>
      <c r="F2067" s="4">
        <v>0.2</v>
      </c>
      <c r="G2067" s="3">
        <v>0</v>
      </c>
      <c r="H2067" t="s">
        <v>216</v>
      </c>
      <c r="I2067" t="s">
        <v>54</v>
      </c>
      <c r="J2067" t="s">
        <v>208</v>
      </c>
      <c r="K2067" t="s">
        <v>209</v>
      </c>
      <c r="L2067" t="s">
        <v>484</v>
      </c>
    </row>
    <row r="2068" spans="1:12">
      <c r="A2068" t="s">
        <v>2854</v>
      </c>
      <c r="B2068" s="5">
        <v>46234</v>
      </c>
      <c r="C2068" t="s">
        <v>71</v>
      </c>
      <c r="D2068">
        <v>2</v>
      </c>
      <c r="E2068" s="3">
        <v>11.23</v>
      </c>
      <c r="F2068" s="4">
        <v>0.05</v>
      </c>
      <c r="G2068" s="3">
        <v>0</v>
      </c>
      <c r="H2068" t="s">
        <v>216</v>
      </c>
      <c r="I2068" t="s">
        <v>54</v>
      </c>
      <c r="J2068" t="s">
        <v>213</v>
      </c>
      <c r="K2068" t="s">
        <v>209</v>
      </c>
      <c r="L2068" t="s">
        <v>1342</v>
      </c>
    </row>
    <row r="2069" spans="1:12">
      <c r="A2069" t="s">
        <v>2855</v>
      </c>
      <c r="B2069" s="5">
        <v>46234</v>
      </c>
      <c r="C2069" t="s">
        <v>180</v>
      </c>
      <c r="D2069">
        <v>3</v>
      </c>
      <c r="E2069" s="3">
        <v>60.42</v>
      </c>
      <c r="F2069" s="4">
        <v>0.15</v>
      </c>
      <c r="G2069" s="3">
        <v>9.99</v>
      </c>
      <c r="H2069" t="s">
        <v>212</v>
      </c>
      <c r="I2069" t="s">
        <v>54</v>
      </c>
      <c r="J2069" t="s">
        <v>217</v>
      </c>
      <c r="K2069" t="s">
        <v>304</v>
      </c>
      <c r="L2069" t="s">
        <v>1342</v>
      </c>
    </row>
    <row r="2070" spans="1:12">
      <c r="A2070" t="s">
        <v>2856</v>
      </c>
      <c r="B2070" s="5">
        <v>46234</v>
      </c>
      <c r="C2070" t="s">
        <v>77</v>
      </c>
      <c r="D2070">
        <v>2</v>
      </c>
      <c r="E2070" s="3">
        <v>47.77</v>
      </c>
      <c r="F2070" s="4">
        <v>0</v>
      </c>
      <c r="G2070" s="3">
        <v>0</v>
      </c>
      <c r="H2070" t="s">
        <v>212</v>
      </c>
      <c r="I2070" t="s">
        <v>54</v>
      </c>
      <c r="J2070" t="s">
        <v>213</v>
      </c>
      <c r="K2070" t="s">
        <v>209</v>
      </c>
      <c r="L2070" t="s">
        <v>356</v>
      </c>
    </row>
    <row r="2071" spans="1:12">
      <c r="A2071" t="s">
        <v>2857</v>
      </c>
      <c r="B2071" s="5">
        <v>46234</v>
      </c>
      <c r="C2071" t="s">
        <v>104</v>
      </c>
      <c r="D2071">
        <v>1</v>
      </c>
      <c r="E2071" s="3">
        <v>29.49</v>
      </c>
      <c r="F2071" s="4">
        <v>0.05</v>
      </c>
      <c r="G2071" s="3">
        <v>9.99</v>
      </c>
      <c r="H2071" t="s">
        <v>212</v>
      </c>
      <c r="I2071" t="s">
        <v>18</v>
      </c>
      <c r="J2071" t="s">
        <v>213</v>
      </c>
      <c r="K2071" t="s">
        <v>209</v>
      </c>
      <c r="L2071" t="s">
        <v>257</v>
      </c>
    </row>
    <row r="2072" spans="1:12">
      <c r="A2072" t="s">
        <v>2858</v>
      </c>
      <c r="B2072" s="5">
        <v>46234</v>
      </c>
      <c r="C2072" t="s">
        <v>142</v>
      </c>
      <c r="D2072">
        <v>5</v>
      </c>
      <c r="E2072" s="3">
        <v>100.1</v>
      </c>
      <c r="F2072" s="4">
        <v>0.2</v>
      </c>
      <c r="G2072" s="3">
        <v>0</v>
      </c>
      <c r="H2072" t="s">
        <v>207</v>
      </c>
      <c r="I2072" t="s">
        <v>12</v>
      </c>
      <c r="J2072" t="s">
        <v>213</v>
      </c>
      <c r="K2072" t="s">
        <v>209</v>
      </c>
      <c r="L2072" t="s">
        <v>435</v>
      </c>
    </row>
    <row r="2073" spans="1:12">
      <c r="A2073" t="s">
        <v>2859</v>
      </c>
      <c r="B2073" s="5">
        <v>46234</v>
      </c>
      <c r="C2073" t="s">
        <v>148</v>
      </c>
      <c r="D2073">
        <v>5</v>
      </c>
      <c r="E2073" s="3">
        <v>76.3</v>
      </c>
      <c r="F2073" s="4">
        <v>0</v>
      </c>
      <c r="G2073" s="3">
        <v>0</v>
      </c>
      <c r="H2073" t="s">
        <v>212</v>
      </c>
      <c r="I2073" t="s">
        <v>37</v>
      </c>
      <c r="J2073" t="s">
        <v>208</v>
      </c>
      <c r="K2073" t="s">
        <v>209</v>
      </c>
      <c r="L2073" t="s">
        <v>1778</v>
      </c>
    </row>
    <row r="2074" spans="1:12">
      <c r="A2074" t="s">
        <v>2860</v>
      </c>
      <c r="B2074" s="5">
        <v>46235</v>
      </c>
      <c r="C2074" t="s">
        <v>94</v>
      </c>
      <c r="D2074">
        <v>4</v>
      </c>
      <c r="E2074" s="3">
        <v>74.41</v>
      </c>
      <c r="F2074" s="4">
        <v>0.05</v>
      </c>
      <c r="G2074" s="3">
        <v>0</v>
      </c>
      <c r="H2074" t="s">
        <v>207</v>
      </c>
      <c r="I2074" t="s">
        <v>54</v>
      </c>
      <c r="J2074" t="s">
        <v>217</v>
      </c>
      <c r="K2074" t="s">
        <v>304</v>
      </c>
      <c r="L2074" t="s">
        <v>965</v>
      </c>
    </row>
    <row r="2075" spans="1:12">
      <c r="A2075" t="s">
        <v>2861</v>
      </c>
      <c r="B2075" s="5">
        <v>46235</v>
      </c>
      <c r="C2075" t="s">
        <v>174</v>
      </c>
      <c r="D2075">
        <v>1</v>
      </c>
      <c r="E2075" s="3">
        <v>72.45</v>
      </c>
      <c r="F2075" s="4">
        <v>0</v>
      </c>
      <c r="G2075" s="3">
        <v>0</v>
      </c>
      <c r="H2075" t="s">
        <v>212</v>
      </c>
      <c r="I2075" t="s">
        <v>12</v>
      </c>
      <c r="J2075" t="s">
        <v>208</v>
      </c>
      <c r="K2075" t="s">
        <v>209</v>
      </c>
      <c r="L2075" t="s">
        <v>628</v>
      </c>
    </row>
    <row r="2076" spans="1:12">
      <c r="A2076" t="s">
        <v>2862</v>
      </c>
      <c r="B2076" s="5">
        <v>46235</v>
      </c>
      <c r="C2076" t="s">
        <v>146</v>
      </c>
      <c r="D2076">
        <v>5</v>
      </c>
      <c r="E2076" s="3">
        <v>30.05</v>
      </c>
      <c r="F2076" s="4">
        <v>0</v>
      </c>
      <c r="G2076" s="3">
        <v>4.99</v>
      </c>
      <c r="H2076" t="s">
        <v>212</v>
      </c>
      <c r="I2076" t="s">
        <v>12</v>
      </c>
      <c r="J2076" t="s">
        <v>213</v>
      </c>
      <c r="K2076" t="s">
        <v>209</v>
      </c>
      <c r="L2076" t="s">
        <v>959</v>
      </c>
    </row>
    <row r="2077" spans="1:12">
      <c r="A2077" t="s">
        <v>2863</v>
      </c>
      <c r="B2077" s="5">
        <v>46235</v>
      </c>
      <c r="C2077" t="s">
        <v>180</v>
      </c>
      <c r="D2077">
        <v>2</v>
      </c>
      <c r="E2077" s="3">
        <v>60.42</v>
      </c>
      <c r="F2077" s="4">
        <v>0</v>
      </c>
      <c r="G2077" s="3">
        <v>4.99</v>
      </c>
      <c r="H2077" t="s">
        <v>207</v>
      </c>
      <c r="I2077" t="s">
        <v>18</v>
      </c>
      <c r="J2077" t="s">
        <v>213</v>
      </c>
      <c r="K2077" t="s">
        <v>209</v>
      </c>
      <c r="L2077" t="s">
        <v>1778</v>
      </c>
    </row>
    <row r="2078" spans="1:12">
      <c r="A2078" t="s">
        <v>2864</v>
      </c>
      <c r="B2078" s="5">
        <v>46236</v>
      </c>
      <c r="C2078" t="s">
        <v>138</v>
      </c>
      <c r="D2078">
        <v>3</v>
      </c>
      <c r="E2078" s="3">
        <v>56</v>
      </c>
      <c r="F2078" s="4">
        <v>0</v>
      </c>
      <c r="G2078" s="3">
        <v>4.99</v>
      </c>
      <c r="H2078" t="s">
        <v>212</v>
      </c>
      <c r="I2078" t="s">
        <v>37</v>
      </c>
      <c r="J2078" t="s">
        <v>213</v>
      </c>
      <c r="K2078" t="s">
        <v>209</v>
      </c>
      <c r="L2078" t="s">
        <v>531</v>
      </c>
    </row>
    <row r="2079" spans="1:12">
      <c r="A2079" t="s">
        <v>2865</v>
      </c>
      <c r="B2079" s="5">
        <v>46236</v>
      </c>
      <c r="C2079" t="s">
        <v>150</v>
      </c>
      <c r="D2079">
        <v>2</v>
      </c>
      <c r="E2079" s="3">
        <v>50.17</v>
      </c>
      <c r="F2079" s="4">
        <v>0.1</v>
      </c>
      <c r="G2079" s="3">
        <v>6.99</v>
      </c>
      <c r="H2079" t="s">
        <v>212</v>
      </c>
      <c r="I2079" t="s">
        <v>224</v>
      </c>
      <c r="J2079" t="s">
        <v>213</v>
      </c>
      <c r="K2079" t="s">
        <v>209</v>
      </c>
      <c r="L2079" t="s">
        <v>373</v>
      </c>
    </row>
    <row r="2080" spans="1:12">
      <c r="A2080" t="s">
        <v>2866</v>
      </c>
      <c r="B2080" s="5">
        <v>46236</v>
      </c>
      <c r="C2080" t="s">
        <v>162</v>
      </c>
      <c r="D2080">
        <v>2</v>
      </c>
      <c r="E2080" s="3">
        <v>12.2</v>
      </c>
      <c r="F2080" s="4">
        <v>0</v>
      </c>
      <c r="G2080" s="3">
        <v>0</v>
      </c>
      <c r="H2080" t="s">
        <v>216</v>
      </c>
      <c r="I2080" t="s">
        <v>12</v>
      </c>
      <c r="J2080" t="s">
        <v>213</v>
      </c>
      <c r="K2080" t="s">
        <v>209</v>
      </c>
      <c r="L2080" t="s">
        <v>286</v>
      </c>
    </row>
    <row r="2081" spans="1:12">
      <c r="A2081" t="s">
        <v>2867</v>
      </c>
      <c r="B2081" s="5">
        <v>46236</v>
      </c>
      <c r="C2081" t="s">
        <v>166</v>
      </c>
      <c r="D2081">
        <v>2</v>
      </c>
      <c r="E2081" s="3">
        <v>39.19</v>
      </c>
      <c r="F2081" s="4">
        <v>0</v>
      </c>
      <c r="G2081" s="3">
        <v>0</v>
      </c>
      <c r="H2081" t="s">
        <v>216</v>
      </c>
      <c r="I2081" t="s">
        <v>37</v>
      </c>
      <c r="J2081" t="s">
        <v>208</v>
      </c>
      <c r="K2081" t="s">
        <v>209</v>
      </c>
      <c r="L2081" t="s">
        <v>451</v>
      </c>
    </row>
    <row r="2082" spans="1:12">
      <c r="A2082" t="s">
        <v>2868</v>
      </c>
      <c r="B2082" s="5">
        <v>46236</v>
      </c>
      <c r="C2082" t="s">
        <v>73</v>
      </c>
      <c r="D2082">
        <v>2</v>
      </c>
      <c r="E2082" s="3">
        <v>23.84</v>
      </c>
      <c r="F2082" s="4">
        <v>0.1</v>
      </c>
      <c r="G2082" s="3">
        <v>0</v>
      </c>
      <c r="H2082" t="s">
        <v>216</v>
      </c>
      <c r="I2082" t="s">
        <v>37</v>
      </c>
      <c r="J2082" t="s">
        <v>213</v>
      </c>
      <c r="K2082" t="s">
        <v>209</v>
      </c>
      <c r="L2082" t="s">
        <v>2822</v>
      </c>
    </row>
    <row r="2083" spans="1:12">
      <c r="A2083" t="s">
        <v>2869</v>
      </c>
      <c r="B2083" s="5">
        <v>46236</v>
      </c>
      <c r="C2083" t="s">
        <v>176</v>
      </c>
      <c r="D2083">
        <v>2</v>
      </c>
      <c r="E2083" s="3">
        <v>11.86</v>
      </c>
      <c r="F2083" s="4">
        <v>0.05</v>
      </c>
      <c r="G2083" s="3">
        <v>0</v>
      </c>
      <c r="H2083" t="s">
        <v>216</v>
      </c>
      <c r="I2083" t="s">
        <v>18</v>
      </c>
      <c r="J2083" t="s">
        <v>213</v>
      </c>
      <c r="K2083" t="s">
        <v>209</v>
      </c>
      <c r="L2083" t="s">
        <v>2117</v>
      </c>
    </row>
    <row r="2084" spans="1:12">
      <c r="A2084" t="s">
        <v>2870</v>
      </c>
      <c r="B2084" s="5">
        <v>46236</v>
      </c>
      <c r="C2084" t="s">
        <v>96</v>
      </c>
      <c r="D2084">
        <v>1</v>
      </c>
      <c r="E2084" s="3">
        <v>26.72</v>
      </c>
      <c r="F2084" s="4">
        <v>0</v>
      </c>
      <c r="G2084" s="3">
        <v>6.99</v>
      </c>
      <c r="H2084" t="s">
        <v>207</v>
      </c>
      <c r="I2084" t="s">
        <v>12</v>
      </c>
      <c r="J2084" t="s">
        <v>208</v>
      </c>
      <c r="K2084" t="s">
        <v>209</v>
      </c>
      <c r="L2084" t="s">
        <v>1049</v>
      </c>
    </row>
    <row r="2085" spans="1:12">
      <c r="A2085" t="s">
        <v>2871</v>
      </c>
      <c r="B2085" s="5">
        <v>46236</v>
      </c>
      <c r="C2085" t="s">
        <v>154</v>
      </c>
      <c r="D2085">
        <v>1</v>
      </c>
      <c r="E2085" s="3">
        <v>63.29</v>
      </c>
      <c r="F2085" s="4">
        <v>0.2</v>
      </c>
      <c r="G2085" s="3">
        <v>0</v>
      </c>
      <c r="H2085" t="s">
        <v>216</v>
      </c>
      <c r="I2085" t="s">
        <v>12</v>
      </c>
      <c r="J2085" t="s">
        <v>213</v>
      </c>
      <c r="K2085" t="s">
        <v>209</v>
      </c>
      <c r="L2085" t="s">
        <v>265</v>
      </c>
    </row>
    <row r="2086" spans="1:12">
      <c r="A2086" t="s">
        <v>2872</v>
      </c>
      <c r="B2086" s="5">
        <v>46237</v>
      </c>
      <c r="C2086" t="s">
        <v>152</v>
      </c>
      <c r="D2086">
        <v>5</v>
      </c>
      <c r="E2086" s="3">
        <v>39.21</v>
      </c>
      <c r="F2086" s="4">
        <v>0.15</v>
      </c>
      <c r="G2086" s="3">
        <v>4.99</v>
      </c>
      <c r="H2086" t="s">
        <v>212</v>
      </c>
      <c r="I2086" t="s">
        <v>37</v>
      </c>
      <c r="J2086" t="s">
        <v>208</v>
      </c>
      <c r="K2086" t="s">
        <v>209</v>
      </c>
      <c r="L2086" t="s">
        <v>531</v>
      </c>
    </row>
    <row r="2087" spans="1:12">
      <c r="A2087" t="s">
        <v>2873</v>
      </c>
      <c r="B2087" s="5">
        <v>46237</v>
      </c>
      <c r="C2087" t="s">
        <v>174</v>
      </c>
      <c r="D2087">
        <v>5</v>
      </c>
      <c r="E2087" s="3">
        <v>72.45</v>
      </c>
      <c r="F2087" s="4">
        <v>0.05</v>
      </c>
      <c r="G2087" s="3">
        <v>9.99</v>
      </c>
      <c r="H2087" t="s">
        <v>207</v>
      </c>
      <c r="I2087" t="s">
        <v>37</v>
      </c>
      <c r="J2087" t="s">
        <v>217</v>
      </c>
      <c r="K2087" t="s">
        <v>209</v>
      </c>
      <c r="L2087" t="s">
        <v>1193</v>
      </c>
    </row>
    <row r="2088" spans="1:12">
      <c r="A2088" t="s">
        <v>2874</v>
      </c>
      <c r="B2088" s="5">
        <v>46237</v>
      </c>
      <c r="C2088" t="s">
        <v>77</v>
      </c>
      <c r="D2088">
        <v>1</v>
      </c>
      <c r="E2088" s="3">
        <v>47.77</v>
      </c>
      <c r="F2088" s="4">
        <v>0.1</v>
      </c>
      <c r="G2088" s="3">
        <v>4.99</v>
      </c>
      <c r="H2088" t="s">
        <v>207</v>
      </c>
      <c r="I2088" t="s">
        <v>54</v>
      </c>
      <c r="J2088" t="s">
        <v>217</v>
      </c>
      <c r="K2088" t="s">
        <v>209</v>
      </c>
      <c r="L2088" t="s">
        <v>1092</v>
      </c>
    </row>
    <row r="2089" spans="1:12">
      <c r="A2089" t="s">
        <v>2875</v>
      </c>
      <c r="B2089" s="5">
        <v>46237</v>
      </c>
      <c r="C2089" t="s">
        <v>96</v>
      </c>
      <c r="D2089">
        <v>1</v>
      </c>
      <c r="E2089" s="3">
        <v>26.72</v>
      </c>
      <c r="F2089" s="4">
        <v>0</v>
      </c>
      <c r="G2089" s="3">
        <v>6.99</v>
      </c>
      <c r="H2089" t="s">
        <v>207</v>
      </c>
      <c r="I2089" t="s">
        <v>18</v>
      </c>
      <c r="J2089" t="s">
        <v>213</v>
      </c>
      <c r="K2089" t="s">
        <v>209</v>
      </c>
      <c r="L2089" t="s">
        <v>475</v>
      </c>
    </row>
    <row r="2090" spans="1:12">
      <c r="A2090" t="s">
        <v>2876</v>
      </c>
      <c r="B2090" s="5">
        <v>46237</v>
      </c>
      <c r="C2090" t="s">
        <v>108</v>
      </c>
      <c r="D2090">
        <v>1</v>
      </c>
      <c r="E2090" s="3">
        <v>23.94</v>
      </c>
      <c r="F2090" s="4">
        <v>0</v>
      </c>
      <c r="G2090" s="3">
        <v>6.99</v>
      </c>
      <c r="H2090" t="s">
        <v>216</v>
      </c>
      <c r="I2090" t="s">
        <v>18</v>
      </c>
      <c r="J2090" t="s">
        <v>213</v>
      </c>
      <c r="K2090" t="s">
        <v>209</v>
      </c>
      <c r="L2090" t="s">
        <v>2095</v>
      </c>
    </row>
    <row r="2091" spans="1:12">
      <c r="A2091" t="s">
        <v>2877</v>
      </c>
      <c r="B2091" s="5">
        <v>46237</v>
      </c>
      <c r="C2091" t="s">
        <v>160</v>
      </c>
      <c r="D2091">
        <v>3</v>
      </c>
      <c r="E2091" s="3">
        <v>36.47</v>
      </c>
      <c r="F2091" s="4">
        <v>0</v>
      </c>
      <c r="G2091" s="3">
        <v>0</v>
      </c>
      <c r="H2091" t="s">
        <v>207</v>
      </c>
      <c r="I2091" t="s">
        <v>224</v>
      </c>
      <c r="J2091" t="s">
        <v>217</v>
      </c>
      <c r="K2091" t="s">
        <v>209</v>
      </c>
      <c r="L2091" t="s">
        <v>428</v>
      </c>
    </row>
    <row r="2092" spans="1:12">
      <c r="A2092" t="s">
        <v>2878</v>
      </c>
      <c r="B2092" s="5">
        <v>46238</v>
      </c>
      <c r="C2092" t="s">
        <v>96</v>
      </c>
      <c r="D2092">
        <v>1</v>
      </c>
      <c r="E2092" s="3">
        <v>26.72</v>
      </c>
      <c r="F2092" s="4">
        <v>0</v>
      </c>
      <c r="G2092" s="3">
        <v>0</v>
      </c>
      <c r="H2092" t="s">
        <v>216</v>
      </c>
      <c r="I2092" t="s">
        <v>54</v>
      </c>
      <c r="J2092" t="s">
        <v>217</v>
      </c>
      <c r="K2092" t="s">
        <v>209</v>
      </c>
      <c r="L2092" t="s">
        <v>2357</v>
      </c>
    </row>
    <row r="2093" spans="1:12">
      <c r="A2093" t="s">
        <v>2879</v>
      </c>
      <c r="B2093" s="5">
        <v>46238</v>
      </c>
      <c r="C2093" t="s">
        <v>132</v>
      </c>
      <c r="D2093">
        <v>1</v>
      </c>
      <c r="E2093" s="3">
        <v>72.08</v>
      </c>
      <c r="F2093" s="4">
        <v>0</v>
      </c>
      <c r="G2093" s="3">
        <v>0</v>
      </c>
      <c r="H2093" t="s">
        <v>216</v>
      </c>
      <c r="I2093" t="s">
        <v>224</v>
      </c>
      <c r="J2093" t="s">
        <v>208</v>
      </c>
      <c r="K2093" t="s">
        <v>209</v>
      </c>
      <c r="L2093" t="s">
        <v>1066</v>
      </c>
    </row>
    <row r="2094" spans="1:12">
      <c r="A2094" t="s">
        <v>2880</v>
      </c>
      <c r="B2094" s="5">
        <v>46238</v>
      </c>
      <c r="C2094" t="s">
        <v>146</v>
      </c>
      <c r="D2094">
        <v>1</v>
      </c>
      <c r="E2094" s="3">
        <v>30.05</v>
      </c>
      <c r="F2094" s="4">
        <v>0</v>
      </c>
      <c r="G2094" s="3">
        <v>4.99</v>
      </c>
      <c r="H2094" t="s">
        <v>207</v>
      </c>
      <c r="I2094" t="s">
        <v>54</v>
      </c>
      <c r="J2094" t="s">
        <v>208</v>
      </c>
      <c r="K2094" t="s">
        <v>209</v>
      </c>
      <c r="L2094" t="s">
        <v>1440</v>
      </c>
    </row>
    <row r="2095" spans="1:12">
      <c r="A2095" t="s">
        <v>2881</v>
      </c>
      <c r="B2095" s="5">
        <v>46239</v>
      </c>
      <c r="C2095" t="s">
        <v>148</v>
      </c>
      <c r="D2095">
        <v>1</v>
      </c>
      <c r="E2095" s="3">
        <v>76.3</v>
      </c>
      <c r="F2095" s="4">
        <v>0</v>
      </c>
      <c r="G2095" s="3">
        <v>6.99</v>
      </c>
      <c r="H2095" t="s">
        <v>207</v>
      </c>
      <c r="I2095" t="s">
        <v>54</v>
      </c>
      <c r="J2095" t="s">
        <v>217</v>
      </c>
      <c r="K2095" t="s">
        <v>209</v>
      </c>
      <c r="L2095" t="s">
        <v>791</v>
      </c>
    </row>
    <row r="2096" spans="1:12">
      <c r="A2096" t="s">
        <v>2882</v>
      </c>
      <c r="B2096" s="5">
        <v>46239</v>
      </c>
      <c r="C2096" t="s">
        <v>180</v>
      </c>
      <c r="D2096">
        <v>2</v>
      </c>
      <c r="E2096" s="3">
        <v>60.42</v>
      </c>
      <c r="F2096" s="4">
        <v>0.05</v>
      </c>
      <c r="G2096" s="3">
        <v>0</v>
      </c>
      <c r="H2096" t="s">
        <v>216</v>
      </c>
      <c r="I2096" t="s">
        <v>224</v>
      </c>
      <c r="J2096" t="s">
        <v>217</v>
      </c>
      <c r="K2096" t="s">
        <v>209</v>
      </c>
      <c r="L2096" t="s">
        <v>845</v>
      </c>
    </row>
    <row r="2097" spans="1:12">
      <c r="A2097" t="s">
        <v>2883</v>
      </c>
      <c r="B2097" s="5">
        <v>46239</v>
      </c>
      <c r="C2097" t="s">
        <v>73</v>
      </c>
      <c r="D2097">
        <v>2</v>
      </c>
      <c r="E2097" s="3">
        <v>23.84</v>
      </c>
      <c r="F2097" s="4">
        <v>0.05</v>
      </c>
      <c r="G2097" s="3">
        <v>9.99</v>
      </c>
      <c r="H2097" t="s">
        <v>207</v>
      </c>
      <c r="I2097" t="s">
        <v>224</v>
      </c>
      <c r="J2097" t="s">
        <v>213</v>
      </c>
      <c r="K2097" t="s">
        <v>209</v>
      </c>
      <c r="L2097" t="s">
        <v>317</v>
      </c>
    </row>
    <row r="2098" spans="1:12">
      <c r="A2098" t="s">
        <v>2884</v>
      </c>
      <c r="B2098" s="5">
        <v>46239</v>
      </c>
      <c r="C2098" t="s">
        <v>92</v>
      </c>
      <c r="D2098">
        <v>3</v>
      </c>
      <c r="E2098" s="3">
        <v>46.87</v>
      </c>
      <c r="F2098" s="4">
        <v>0.15</v>
      </c>
      <c r="G2098" s="3">
        <v>0</v>
      </c>
      <c r="H2098" t="s">
        <v>216</v>
      </c>
      <c r="I2098" t="s">
        <v>12</v>
      </c>
      <c r="J2098" t="s">
        <v>217</v>
      </c>
      <c r="K2098" t="s">
        <v>209</v>
      </c>
      <c r="L2098" t="s">
        <v>257</v>
      </c>
    </row>
    <row r="2099" spans="1:12">
      <c r="A2099" t="s">
        <v>2885</v>
      </c>
      <c r="B2099" s="5">
        <v>46239</v>
      </c>
      <c r="C2099" t="s">
        <v>172</v>
      </c>
      <c r="D2099">
        <v>1</v>
      </c>
      <c r="E2099" s="3">
        <v>80.63</v>
      </c>
      <c r="F2099" s="4">
        <v>0.15</v>
      </c>
      <c r="G2099" s="3">
        <v>0</v>
      </c>
      <c r="H2099" t="s">
        <v>216</v>
      </c>
      <c r="I2099" t="s">
        <v>18</v>
      </c>
      <c r="J2099" t="s">
        <v>213</v>
      </c>
      <c r="K2099" t="s">
        <v>209</v>
      </c>
      <c r="L2099" t="s">
        <v>870</v>
      </c>
    </row>
    <row r="2100" spans="1:12">
      <c r="A2100" t="s">
        <v>2886</v>
      </c>
      <c r="B2100" s="5">
        <v>46239</v>
      </c>
      <c r="C2100" t="s">
        <v>98</v>
      </c>
      <c r="D2100">
        <v>4</v>
      </c>
      <c r="E2100" s="3">
        <v>17.66</v>
      </c>
      <c r="F2100" s="4">
        <v>0.15</v>
      </c>
      <c r="G2100" s="3">
        <v>6.99</v>
      </c>
      <c r="H2100" t="s">
        <v>212</v>
      </c>
      <c r="I2100" t="s">
        <v>37</v>
      </c>
      <c r="J2100" t="s">
        <v>217</v>
      </c>
      <c r="K2100" t="s">
        <v>209</v>
      </c>
      <c r="L2100" t="s">
        <v>335</v>
      </c>
    </row>
    <row r="2101" spans="1:12">
      <c r="A2101" t="s">
        <v>2887</v>
      </c>
      <c r="B2101" s="5">
        <v>46239</v>
      </c>
      <c r="C2101" t="s">
        <v>176</v>
      </c>
      <c r="D2101">
        <v>2</v>
      </c>
      <c r="E2101" s="3">
        <v>11.86</v>
      </c>
      <c r="F2101" s="4">
        <v>0.15</v>
      </c>
      <c r="G2101" s="3">
        <v>6.99</v>
      </c>
      <c r="H2101" t="s">
        <v>212</v>
      </c>
      <c r="I2101" t="s">
        <v>54</v>
      </c>
      <c r="J2101" t="s">
        <v>213</v>
      </c>
      <c r="K2101" t="s">
        <v>209</v>
      </c>
      <c r="L2101" t="s">
        <v>845</v>
      </c>
    </row>
    <row r="2102" spans="1:12">
      <c r="A2102" t="s">
        <v>2888</v>
      </c>
      <c r="B2102" s="5">
        <v>46239</v>
      </c>
      <c r="C2102" t="s">
        <v>152</v>
      </c>
      <c r="D2102">
        <v>1</v>
      </c>
      <c r="E2102" s="3">
        <v>39.21</v>
      </c>
      <c r="F2102" s="4">
        <v>0</v>
      </c>
      <c r="G2102" s="3">
        <v>0</v>
      </c>
      <c r="H2102" t="s">
        <v>212</v>
      </c>
      <c r="I2102" t="s">
        <v>37</v>
      </c>
      <c r="J2102" t="s">
        <v>217</v>
      </c>
      <c r="K2102" t="s">
        <v>209</v>
      </c>
      <c r="L2102" t="s">
        <v>904</v>
      </c>
    </row>
    <row r="2103" spans="1:12">
      <c r="A2103" t="s">
        <v>2889</v>
      </c>
      <c r="B2103" s="5">
        <v>46239</v>
      </c>
      <c r="C2103" t="s">
        <v>120</v>
      </c>
      <c r="D2103">
        <v>5</v>
      </c>
      <c r="E2103" s="3">
        <v>33.65</v>
      </c>
      <c r="F2103" s="4">
        <v>0.05</v>
      </c>
      <c r="G2103" s="3">
        <v>6.99</v>
      </c>
      <c r="H2103" t="s">
        <v>216</v>
      </c>
      <c r="I2103" t="s">
        <v>12</v>
      </c>
      <c r="J2103" t="s">
        <v>208</v>
      </c>
      <c r="K2103" t="s">
        <v>209</v>
      </c>
      <c r="L2103" t="s">
        <v>1421</v>
      </c>
    </row>
    <row r="2104" spans="1:12">
      <c r="A2104" t="s">
        <v>2890</v>
      </c>
      <c r="B2104" s="5">
        <v>46239</v>
      </c>
      <c r="C2104" t="s">
        <v>160</v>
      </c>
      <c r="D2104">
        <v>2</v>
      </c>
      <c r="E2104" s="3">
        <v>36.47</v>
      </c>
      <c r="F2104" s="4">
        <v>0</v>
      </c>
      <c r="G2104" s="3">
        <v>0</v>
      </c>
      <c r="H2104" t="s">
        <v>207</v>
      </c>
      <c r="I2104" t="s">
        <v>18</v>
      </c>
      <c r="J2104" t="s">
        <v>208</v>
      </c>
      <c r="K2104" t="s">
        <v>209</v>
      </c>
      <c r="L2104" t="s">
        <v>2891</v>
      </c>
    </row>
    <row r="2105" spans="1:12">
      <c r="A2105" t="s">
        <v>2892</v>
      </c>
      <c r="B2105" s="5">
        <v>46239</v>
      </c>
      <c r="C2105" t="s">
        <v>132</v>
      </c>
      <c r="D2105">
        <v>2</v>
      </c>
      <c r="E2105" s="3">
        <v>72.08</v>
      </c>
      <c r="F2105" s="4">
        <v>0.05</v>
      </c>
      <c r="G2105" s="3">
        <v>6.99</v>
      </c>
      <c r="H2105" t="s">
        <v>216</v>
      </c>
      <c r="I2105" t="s">
        <v>12</v>
      </c>
      <c r="J2105" t="s">
        <v>213</v>
      </c>
      <c r="K2105" t="s">
        <v>209</v>
      </c>
      <c r="L2105" t="s">
        <v>1776</v>
      </c>
    </row>
    <row r="2106" spans="1:12">
      <c r="A2106" t="s">
        <v>2893</v>
      </c>
      <c r="B2106" s="5">
        <v>46239</v>
      </c>
      <c r="C2106" t="s">
        <v>174</v>
      </c>
      <c r="D2106">
        <v>2</v>
      </c>
      <c r="E2106" s="3">
        <v>72.45</v>
      </c>
      <c r="F2106" s="4">
        <v>0.1</v>
      </c>
      <c r="G2106" s="3">
        <v>6.99</v>
      </c>
      <c r="H2106" t="s">
        <v>212</v>
      </c>
      <c r="I2106" t="s">
        <v>54</v>
      </c>
      <c r="J2106" t="s">
        <v>213</v>
      </c>
      <c r="K2106" t="s">
        <v>209</v>
      </c>
      <c r="L2106" t="s">
        <v>461</v>
      </c>
    </row>
    <row r="2107" spans="1:12">
      <c r="A2107" t="s">
        <v>2894</v>
      </c>
      <c r="B2107" s="5">
        <v>46239</v>
      </c>
      <c r="C2107" t="s">
        <v>144</v>
      </c>
      <c r="D2107">
        <v>2</v>
      </c>
      <c r="E2107" s="3">
        <v>12.74</v>
      </c>
      <c r="F2107" s="4">
        <v>0.1</v>
      </c>
      <c r="G2107" s="3">
        <v>4.99</v>
      </c>
      <c r="H2107" t="s">
        <v>216</v>
      </c>
      <c r="I2107" t="s">
        <v>12</v>
      </c>
      <c r="J2107" t="s">
        <v>208</v>
      </c>
      <c r="K2107" t="s">
        <v>209</v>
      </c>
      <c r="L2107" t="s">
        <v>247</v>
      </c>
    </row>
    <row r="2108" spans="1:12">
      <c r="A2108" t="s">
        <v>2895</v>
      </c>
      <c r="B2108" s="5">
        <v>46240</v>
      </c>
      <c r="C2108" t="s">
        <v>110</v>
      </c>
      <c r="D2108">
        <v>1</v>
      </c>
      <c r="E2108" s="3">
        <v>32.130000000000003</v>
      </c>
      <c r="F2108" s="4">
        <v>0</v>
      </c>
      <c r="G2108" s="3">
        <v>9.99</v>
      </c>
      <c r="H2108" t="s">
        <v>207</v>
      </c>
      <c r="I2108" t="s">
        <v>12</v>
      </c>
      <c r="J2108" t="s">
        <v>208</v>
      </c>
      <c r="K2108" t="s">
        <v>209</v>
      </c>
      <c r="L2108" t="s">
        <v>991</v>
      </c>
    </row>
    <row r="2109" spans="1:12">
      <c r="A2109" t="s">
        <v>2896</v>
      </c>
      <c r="B2109" s="5">
        <v>46240</v>
      </c>
      <c r="C2109" t="s">
        <v>138</v>
      </c>
      <c r="D2109">
        <v>8</v>
      </c>
      <c r="E2109" s="3">
        <v>56</v>
      </c>
      <c r="F2109" s="4">
        <v>0.05</v>
      </c>
      <c r="G2109" s="3">
        <v>4.99</v>
      </c>
      <c r="H2109" t="s">
        <v>216</v>
      </c>
      <c r="I2109" t="s">
        <v>18</v>
      </c>
      <c r="J2109" t="s">
        <v>217</v>
      </c>
      <c r="K2109" t="s">
        <v>209</v>
      </c>
      <c r="L2109" t="s">
        <v>1185</v>
      </c>
    </row>
    <row r="2110" spans="1:12">
      <c r="A2110" t="s">
        <v>2897</v>
      </c>
      <c r="B2110" s="5">
        <v>46240</v>
      </c>
      <c r="C2110" t="s">
        <v>100</v>
      </c>
      <c r="D2110">
        <v>3</v>
      </c>
      <c r="E2110" s="3">
        <v>47.38</v>
      </c>
      <c r="F2110" s="4">
        <v>0.2</v>
      </c>
      <c r="G2110" s="3">
        <v>9.99</v>
      </c>
      <c r="H2110" t="s">
        <v>212</v>
      </c>
      <c r="I2110" t="s">
        <v>18</v>
      </c>
      <c r="J2110" t="s">
        <v>217</v>
      </c>
      <c r="K2110" t="s">
        <v>209</v>
      </c>
      <c r="L2110" t="s">
        <v>2796</v>
      </c>
    </row>
    <row r="2111" spans="1:12">
      <c r="A2111" t="s">
        <v>2898</v>
      </c>
      <c r="B2111" s="5">
        <v>46240</v>
      </c>
      <c r="C2111" t="s">
        <v>156</v>
      </c>
      <c r="D2111">
        <v>4</v>
      </c>
      <c r="E2111" s="3">
        <v>24.86</v>
      </c>
      <c r="F2111" s="4">
        <v>0.15</v>
      </c>
      <c r="G2111" s="3">
        <v>0</v>
      </c>
      <c r="H2111" t="s">
        <v>207</v>
      </c>
      <c r="I2111" t="s">
        <v>12</v>
      </c>
      <c r="J2111" t="s">
        <v>208</v>
      </c>
      <c r="K2111" t="s">
        <v>209</v>
      </c>
      <c r="L2111" t="s">
        <v>1012</v>
      </c>
    </row>
    <row r="2112" spans="1:12">
      <c r="A2112" t="s">
        <v>2899</v>
      </c>
      <c r="B2112" s="5">
        <v>46240</v>
      </c>
      <c r="C2112" t="s">
        <v>152</v>
      </c>
      <c r="D2112">
        <v>2</v>
      </c>
      <c r="E2112" s="3">
        <v>39.21</v>
      </c>
      <c r="F2112" s="4">
        <v>0</v>
      </c>
      <c r="G2112" s="3">
        <v>4.99</v>
      </c>
      <c r="H2112" t="s">
        <v>216</v>
      </c>
      <c r="I2112" t="s">
        <v>18</v>
      </c>
      <c r="J2112" t="s">
        <v>213</v>
      </c>
      <c r="K2112" t="s">
        <v>209</v>
      </c>
      <c r="L2112" t="s">
        <v>664</v>
      </c>
    </row>
    <row r="2113" spans="1:12">
      <c r="A2113" t="s">
        <v>2900</v>
      </c>
      <c r="B2113" s="5">
        <v>46240</v>
      </c>
      <c r="C2113" t="s">
        <v>110</v>
      </c>
      <c r="D2113">
        <v>1</v>
      </c>
      <c r="E2113" s="3">
        <v>32.130000000000003</v>
      </c>
      <c r="F2113" s="4">
        <v>0.2</v>
      </c>
      <c r="G2113" s="3">
        <v>0</v>
      </c>
      <c r="H2113" t="s">
        <v>216</v>
      </c>
      <c r="I2113" t="s">
        <v>37</v>
      </c>
      <c r="J2113" t="s">
        <v>208</v>
      </c>
      <c r="K2113" t="s">
        <v>304</v>
      </c>
      <c r="L2113" t="s">
        <v>1153</v>
      </c>
    </row>
    <row r="2114" spans="1:12">
      <c r="A2114" t="s">
        <v>2901</v>
      </c>
      <c r="B2114" s="5">
        <v>46240</v>
      </c>
      <c r="C2114" t="s">
        <v>98</v>
      </c>
      <c r="D2114">
        <v>1</v>
      </c>
      <c r="E2114" s="3">
        <v>17.66</v>
      </c>
      <c r="F2114" s="4">
        <v>0</v>
      </c>
      <c r="G2114" s="3">
        <v>0</v>
      </c>
      <c r="H2114" t="s">
        <v>207</v>
      </c>
      <c r="I2114" t="s">
        <v>37</v>
      </c>
      <c r="J2114" t="s">
        <v>217</v>
      </c>
      <c r="K2114" t="s">
        <v>209</v>
      </c>
      <c r="L2114" t="s">
        <v>876</v>
      </c>
    </row>
    <row r="2115" spans="1:12">
      <c r="A2115" t="s">
        <v>2902</v>
      </c>
      <c r="B2115" s="5">
        <v>46240</v>
      </c>
      <c r="C2115" t="s">
        <v>112</v>
      </c>
      <c r="D2115">
        <v>1</v>
      </c>
      <c r="E2115" s="3">
        <v>48.12</v>
      </c>
      <c r="F2115" s="4">
        <v>0.2</v>
      </c>
      <c r="G2115" s="3">
        <v>0</v>
      </c>
      <c r="H2115" t="s">
        <v>207</v>
      </c>
      <c r="I2115" t="s">
        <v>37</v>
      </c>
      <c r="J2115" t="s">
        <v>213</v>
      </c>
      <c r="K2115" t="s">
        <v>209</v>
      </c>
      <c r="L2115" t="s">
        <v>1485</v>
      </c>
    </row>
    <row r="2116" spans="1:12">
      <c r="A2116" t="s">
        <v>2903</v>
      </c>
      <c r="B2116" s="5">
        <v>46240</v>
      </c>
      <c r="C2116" t="s">
        <v>130</v>
      </c>
      <c r="D2116">
        <v>3</v>
      </c>
      <c r="E2116" s="3">
        <v>10.18</v>
      </c>
      <c r="F2116" s="4">
        <v>0.1</v>
      </c>
      <c r="G2116" s="3">
        <v>9.99</v>
      </c>
      <c r="H2116" t="s">
        <v>216</v>
      </c>
      <c r="I2116" t="s">
        <v>54</v>
      </c>
      <c r="J2116" t="s">
        <v>213</v>
      </c>
      <c r="K2116" t="s">
        <v>209</v>
      </c>
      <c r="L2116" t="s">
        <v>947</v>
      </c>
    </row>
    <row r="2117" spans="1:12">
      <c r="A2117" t="s">
        <v>2904</v>
      </c>
      <c r="B2117" s="5">
        <v>46240</v>
      </c>
      <c r="C2117" t="s">
        <v>136</v>
      </c>
      <c r="D2117">
        <v>1</v>
      </c>
      <c r="E2117" s="3">
        <v>26.35</v>
      </c>
      <c r="F2117" s="4">
        <v>0</v>
      </c>
      <c r="G2117" s="3">
        <v>4.99</v>
      </c>
      <c r="H2117" t="s">
        <v>216</v>
      </c>
      <c r="I2117" t="s">
        <v>18</v>
      </c>
      <c r="J2117" t="s">
        <v>208</v>
      </c>
      <c r="K2117" t="s">
        <v>209</v>
      </c>
      <c r="L2117" t="s">
        <v>567</v>
      </c>
    </row>
    <row r="2118" spans="1:12">
      <c r="A2118" t="s">
        <v>2905</v>
      </c>
      <c r="B2118" s="5">
        <v>46241</v>
      </c>
      <c r="C2118" t="s">
        <v>182</v>
      </c>
      <c r="D2118">
        <v>3</v>
      </c>
      <c r="E2118" s="3">
        <v>11.57</v>
      </c>
      <c r="F2118" s="4">
        <v>0</v>
      </c>
      <c r="G2118" s="3">
        <v>0</v>
      </c>
      <c r="H2118" t="s">
        <v>207</v>
      </c>
      <c r="I2118" t="s">
        <v>18</v>
      </c>
      <c r="J2118" t="s">
        <v>217</v>
      </c>
      <c r="K2118" t="s">
        <v>209</v>
      </c>
      <c r="L2118" t="s">
        <v>698</v>
      </c>
    </row>
    <row r="2119" spans="1:12">
      <c r="A2119" t="s">
        <v>2906</v>
      </c>
      <c r="B2119" s="5">
        <v>46241</v>
      </c>
      <c r="C2119" t="s">
        <v>98</v>
      </c>
      <c r="D2119">
        <v>2</v>
      </c>
      <c r="E2119" s="3">
        <v>17.66</v>
      </c>
      <c r="F2119" s="4">
        <v>0.05</v>
      </c>
      <c r="G2119" s="3">
        <v>6.99</v>
      </c>
      <c r="H2119" t="s">
        <v>212</v>
      </c>
      <c r="I2119" t="s">
        <v>37</v>
      </c>
      <c r="J2119" t="s">
        <v>213</v>
      </c>
      <c r="K2119" t="s">
        <v>304</v>
      </c>
      <c r="L2119" t="s">
        <v>1541</v>
      </c>
    </row>
    <row r="2120" spans="1:12">
      <c r="A2120" t="s">
        <v>2907</v>
      </c>
      <c r="B2120" s="5">
        <v>46241</v>
      </c>
      <c r="C2120" t="s">
        <v>164</v>
      </c>
      <c r="D2120">
        <v>8</v>
      </c>
      <c r="E2120" s="3">
        <v>93.35</v>
      </c>
      <c r="F2120" s="4">
        <v>0.1</v>
      </c>
      <c r="G2120" s="3">
        <v>0</v>
      </c>
      <c r="H2120" t="s">
        <v>207</v>
      </c>
      <c r="I2120" t="s">
        <v>12</v>
      </c>
      <c r="J2120" t="s">
        <v>208</v>
      </c>
      <c r="K2120" t="s">
        <v>209</v>
      </c>
      <c r="L2120" t="s">
        <v>225</v>
      </c>
    </row>
    <row r="2121" spans="1:12">
      <c r="A2121" t="s">
        <v>2908</v>
      </c>
      <c r="B2121" s="5">
        <v>46242</v>
      </c>
      <c r="C2121" t="s">
        <v>138</v>
      </c>
      <c r="D2121">
        <v>4</v>
      </c>
      <c r="E2121" s="3">
        <v>56</v>
      </c>
      <c r="F2121" s="4">
        <v>0.15</v>
      </c>
      <c r="G2121" s="3">
        <v>9.99</v>
      </c>
      <c r="H2121" t="s">
        <v>216</v>
      </c>
      <c r="I2121" t="s">
        <v>54</v>
      </c>
      <c r="J2121" t="s">
        <v>208</v>
      </c>
      <c r="K2121" t="s">
        <v>209</v>
      </c>
      <c r="L2121" t="s">
        <v>2909</v>
      </c>
    </row>
    <row r="2122" spans="1:12">
      <c r="A2122" t="s">
        <v>2910</v>
      </c>
      <c r="B2122" s="5">
        <v>46242</v>
      </c>
      <c r="C2122" t="s">
        <v>104</v>
      </c>
      <c r="D2122">
        <v>1</v>
      </c>
      <c r="E2122" s="3">
        <v>29.49</v>
      </c>
      <c r="F2122" s="4">
        <v>0</v>
      </c>
      <c r="G2122" s="3">
        <v>6.99</v>
      </c>
      <c r="H2122" t="s">
        <v>207</v>
      </c>
      <c r="I2122" t="s">
        <v>37</v>
      </c>
      <c r="J2122" t="s">
        <v>217</v>
      </c>
      <c r="K2122" t="s">
        <v>209</v>
      </c>
      <c r="L2122" t="s">
        <v>775</v>
      </c>
    </row>
    <row r="2123" spans="1:12">
      <c r="A2123" t="s">
        <v>2911</v>
      </c>
      <c r="B2123" s="5">
        <v>46242</v>
      </c>
      <c r="C2123" t="s">
        <v>104</v>
      </c>
      <c r="D2123">
        <v>6</v>
      </c>
      <c r="E2123" s="3">
        <v>29.49</v>
      </c>
      <c r="F2123" s="4">
        <v>0</v>
      </c>
      <c r="G2123" s="3">
        <v>0</v>
      </c>
      <c r="H2123" t="s">
        <v>207</v>
      </c>
      <c r="I2123" t="s">
        <v>18</v>
      </c>
      <c r="J2123" t="s">
        <v>208</v>
      </c>
      <c r="K2123" t="s">
        <v>209</v>
      </c>
      <c r="L2123" t="s">
        <v>269</v>
      </c>
    </row>
    <row r="2124" spans="1:12">
      <c r="A2124" t="s">
        <v>2912</v>
      </c>
      <c r="B2124" s="5">
        <v>46242</v>
      </c>
      <c r="C2124" t="s">
        <v>128</v>
      </c>
      <c r="D2124">
        <v>2</v>
      </c>
      <c r="E2124" s="3">
        <v>74.72</v>
      </c>
      <c r="F2124" s="4">
        <v>0.15</v>
      </c>
      <c r="G2124" s="3">
        <v>0</v>
      </c>
      <c r="H2124" t="s">
        <v>216</v>
      </c>
      <c r="I2124" t="s">
        <v>54</v>
      </c>
      <c r="J2124" t="s">
        <v>213</v>
      </c>
      <c r="K2124" t="s">
        <v>209</v>
      </c>
      <c r="L2124" t="s">
        <v>1281</v>
      </c>
    </row>
    <row r="2125" spans="1:12">
      <c r="A2125" t="s">
        <v>2913</v>
      </c>
      <c r="B2125" s="5">
        <v>46242</v>
      </c>
      <c r="C2125" t="s">
        <v>120</v>
      </c>
      <c r="D2125">
        <v>1</v>
      </c>
      <c r="E2125" s="3">
        <v>33.65</v>
      </c>
      <c r="F2125" s="4">
        <v>0</v>
      </c>
      <c r="G2125" s="3">
        <v>0</v>
      </c>
      <c r="H2125" t="s">
        <v>212</v>
      </c>
      <c r="I2125" t="s">
        <v>224</v>
      </c>
      <c r="J2125" t="s">
        <v>208</v>
      </c>
      <c r="K2125" t="s">
        <v>209</v>
      </c>
      <c r="L2125" t="s">
        <v>317</v>
      </c>
    </row>
    <row r="2126" spans="1:12">
      <c r="A2126" t="s">
        <v>2914</v>
      </c>
      <c r="B2126" s="5">
        <v>46242</v>
      </c>
      <c r="C2126" t="s">
        <v>144</v>
      </c>
      <c r="D2126">
        <v>2</v>
      </c>
      <c r="E2126" s="3">
        <v>12.74</v>
      </c>
      <c r="F2126" s="4">
        <v>0</v>
      </c>
      <c r="G2126" s="3">
        <v>4.99</v>
      </c>
      <c r="H2126" t="s">
        <v>207</v>
      </c>
      <c r="I2126" t="s">
        <v>18</v>
      </c>
      <c r="J2126" t="s">
        <v>217</v>
      </c>
      <c r="K2126" t="s">
        <v>209</v>
      </c>
      <c r="L2126" t="s">
        <v>1080</v>
      </c>
    </row>
    <row r="2127" spans="1:12">
      <c r="A2127" t="s">
        <v>2915</v>
      </c>
      <c r="B2127" s="5">
        <v>46242</v>
      </c>
      <c r="C2127" t="s">
        <v>168</v>
      </c>
      <c r="D2127">
        <v>3</v>
      </c>
      <c r="E2127" s="3">
        <v>50.46</v>
      </c>
      <c r="F2127" s="4">
        <v>0</v>
      </c>
      <c r="G2127" s="3">
        <v>0</v>
      </c>
      <c r="H2127" t="s">
        <v>207</v>
      </c>
      <c r="I2127" t="s">
        <v>37</v>
      </c>
      <c r="J2127" t="s">
        <v>217</v>
      </c>
      <c r="K2127" t="s">
        <v>209</v>
      </c>
      <c r="L2127" t="s">
        <v>2340</v>
      </c>
    </row>
    <row r="2128" spans="1:12">
      <c r="A2128" t="s">
        <v>2916</v>
      </c>
      <c r="B2128" s="5">
        <v>46242</v>
      </c>
      <c r="C2128" t="s">
        <v>77</v>
      </c>
      <c r="D2128">
        <v>2</v>
      </c>
      <c r="E2128" s="3">
        <v>47.77</v>
      </c>
      <c r="F2128" s="4">
        <v>0.05</v>
      </c>
      <c r="G2128" s="3">
        <v>0</v>
      </c>
      <c r="H2128" t="s">
        <v>207</v>
      </c>
      <c r="I2128" t="s">
        <v>224</v>
      </c>
      <c r="J2128" t="s">
        <v>217</v>
      </c>
      <c r="K2128" t="s">
        <v>209</v>
      </c>
      <c r="L2128" t="s">
        <v>930</v>
      </c>
    </row>
    <row r="2129" spans="1:12">
      <c r="A2129" t="s">
        <v>2917</v>
      </c>
      <c r="B2129" s="5">
        <v>46242</v>
      </c>
      <c r="C2129" t="s">
        <v>182</v>
      </c>
      <c r="D2129">
        <v>1</v>
      </c>
      <c r="E2129" s="3">
        <v>11.57</v>
      </c>
      <c r="F2129" s="4">
        <v>0.15</v>
      </c>
      <c r="G2129" s="3">
        <v>0</v>
      </c>
      <c r="H2129" t="s">
        <v>207</v>
      </c>
      <c r="I2129" t="s">
        <v>12</v>
      </c>
      <c r="J2129" t="s">
        <v>213</v>
      </c>
      <c r="K2129" t="s">
        <v>209</v>
      </c>
      <c r="L2129" t="s">
        <v>1145</v>
      </c>
    </row>
    <row r="2130" spans="1:12">
      <c r="A2130" t="s">
        <v>2918</v>
      </c>
      <c r="B2130" s="5">
        <v>46243</v>
      </c>
      <c r="C2130" t="s">
        <v>96</v>
      </c>
      <c r="D2130">
        <v>4</v>
      </c>
      <c r="E2130" s="3">
        <v>26.72</v>
      </c>
      <c r="F2130" s="4">
        <v>0</v>
      </c>
      <c r="G2130" s="3">
        <v>0</v>
      </c>
      <c r="H2130" t="s">
        <v>216</v>
      </c>
      <c r="I2130" t="s">
        <v>12</v>
      </c>
      <c r="J2130" t="s">
        <v>213</v>
      </c>
      <c r="K2130" t="s">
        <v>209</v>
      </c>
      <c r="L2130" t="s">
        <v>1431</v>
      </c>
    </row>
    <row r="2131" spans="1:12">
      <c r="A2131" t="s">
        <v>2919</v>
      </c>
      <c r="B2131" s="5">
        <v>46243</v>
      </c>
      <c r="C2131" t="s">
        <v>150</v>
      </c>
      <c r="D2131">
        <v>3</v>
      </c>
      <c r="E2131" s="3">
        <v>50.17</v>
      </c>
      <c r="F2131" s="4">
        <v>0</v>
      </c>
      <c r="G2131" s="3">
        <v>0</v>
      </c>
      <c r="H2131" t="s">
        <v>212</v>
      </c>
      <c r="I2131" t="s">
        <v>37</v>
      </c>
      <c r="J2131" t="s">
        <v>208</v>
      </c>
      <c r="K2131" t="s">
        <v>209</v>
      </c>
      <c r="L2131" t="s">
        <v>1588</v>
      </c>
    </row>
    <row r="2132" spans="1:12">
      <c r="A2132" t="s">
        <v>2920</v>
      </c>
      <c r="B2132" s="5">
        <v>46243</v>
      </c>
      <c r="C2132" t="s">
        <v>77</v>
      </c>
      <c r="D2132">
        <v>4</v>
      </c>
      <c r="E2132" s="3">
        <v>47.77</v>
      </c>
      <c r="F2132" s="4">
        <v>0</v>
      </c>
      <c r="G2132" s="3">
        <v>9.99</v>
      </c>
      <c r="H2132" t="s">
        <v>216</v>
      </c>
      <c r="I2132" t="s">
        <v>18</v>
      </c>
      <c r="J2132" t="s">
        <v>208</v>
      </c>
      <c r="K2132" t="s">
        <v>209</v>
      </c>
      <c r="L2132" t="s">
        <v>479</v>
      </c>
    </row>
    <row r="2133" spans="1:12">
      <c r="A2133" t="s">
        <v>2921</v>
      </c>
      <c r="B2133" s="5">
        <v>46243</v>
      </c>
      <c r="C2133" t="s">
        <v>124</v>
      </c>
      <c r="D2133">
        <v>1</v>
      </c>
      <c r="E2133" s="3">
        <v>79.47</v>
      </c>
      <c r="F2133" s="4">
        <v>0</v>
      </c>
      <c r="G2133" s="3">
        <v>0</v>
      </c>
      <c r="H2133" t="s">
        <v>212</v>
      </c>
      <c r="I2133" t="s">
        <v>18</v>
      </c>
      <c r="J2133" t="s">
        <v>217</v>
      </c>
      <c r="K2133" t="s">
        <v>209</v>
      </c>
      <c r="L2133" t="s">
        <v>2922</v>
      </c>
    </row>
    <row r="2134" spans="1:12">
      <c r="A2134" t="s">
        <v>2923</v>
      </c>
      <c r="B2134" s="5">
        <v>46243</v>
      </c>
      <c r="C2134" t="s">
        <v>152</v>
      </c>
      <c r="D2134">
        <v>1</v>
      </c>
      <c r="E2134" s="3">
        <v>39.21</v>
      </c>
      <c r="F2134" s="4">
        <v>0</v>
      </c>
      <c r="G2134" s="3">
        <v>0</v>
      </c>
      <c r="H2134" t="s">
        <v>212</v>
      </c>
      <c r="I2134" t="s">
        <v>37</v>
      </c>
      <c r="J2134" t="s">
        <v>208</v>
      </c>
      <c r="K2134" t="s">
        <v>209</v>
      </c>
      <c r="L2134" t="s">
        <v>441</v>
      </c>
    </row>
    <row r="2135" spans="1:12">
      <c r="A2135" t="s">
        <v>2924</v>
      </c>
      <c r="B2135" s="5">
        <v>46243</v>
      </c>
      <c r="C2135" t="s">
        <v>108</v>
      </c>
      <c r="D2135">
        <v>2</v>
      </c>
      <c r="E2135" s="3">
        <v>23.94</v>
      </c>
      <c r="F2135" s="4">
        <v>0.05</v>
      </c>
      <c r="G2135" s="3">
        <v>0</v>
      </c>
      <c r="H2135" t="s">
        <v>216</v>
      </c>
      <c r="I2135" t="s">
        <v>54</v>
      </c>
      <c r="J2135" t="s">
        <v>208</v>
      </c>
      <c r="K2135" t="s">
        <v>304</v>
      </c>
      <c r="L2135" t="s">
        <v>501</v>
      </c>
    </row>
    <row r="2136" spans="1:12">
      <c r="A2136" t="s">
        <v>2925</v>
      </c>
      <c r="B2136" s="5">
        <v>46243</v>
      </c>
      <c r="C2136" t="s">
        <v>96</v>
      </c>
      <c r="D2136">
        <v>1</v>
      </c>
      <c r="E2136" s="3">
        <v>26.72</v>
      </c>
      <c r="F2136" s="4">
        <v>0</v>
      </c>
      <c r="G2136" s="3">
        <v>0</v>
      </c>
      <c r="H2136" t="s">
        <v>207</v>
      </c>
      <c r="I2136" t="s">
        <v>54</v>
      </c>
      <c r="J2136" t="s">
        <v>217</v>
      </c>
      <c r="K2136" t="s">
        <v>209</v>
      </c>
      <c r="L2136" t="s">
        <v>1487</v>
      </c>
    </row>
    <row r="2137" spans="1:12">
      <c r="A2137" t="s">
        <v>2926</v>
      </c>
      <c r="B2137" s="5">
        <v>46243</v>
      </c>
      <c r="C2137" t="s">
        <v>106</v>
      </c>
      <c r="D2137">
        <v>1</v>
      </c>
      <c r="E2137" s="3">
        <v>85.27</v>
      </c>
      <c r="F2137" s="4">
        <v>0.2</v>
      </c>
      <c r="G2137" s="3">
        <v>0</v>
      </c>
      <c r="H2137" t="s">
        <v>212</v>
      </c>
      <c r="I2137" t="s">
        <v>18</v>
      </c>
      <c r="J2137" t="s">
        <v>217</v>
      </c>
      <c r="K2137" t="s">
        <v>209</v>
      </c>
      <c r="L2137" t="s">
        <v>1704</v>
      </c>
    </row>
    <row r="2138" spans="1:12">
      <c r="A2138" t="s">
        <v>2927</v>
      </c>
      <c r="B2138" s="5">
        <v>46243</v>
      </c>
      <c r="C2138" t="s">
        <v>116</v>
      </c>
      <c r="D2138">
        <v>4</v>
      </c>
      <c r="E2138" s="3">
        <v>30.89</v>
      </c>
      <c r="F2138" s="4">
        <v>0.05</v>
      </c>
      <c r="G2138" s="3">
        <v>0</v>
      </c>
      <c r="H2138" t="s">
        <v>216</v>
      </c>
      <c r="I2138" t="s">
        <v>54</v>
      </c>
      <c r="J2138" t="s">
        <v>213</v>
      </c>
      <c r="K2138" t="s">
        <v>209</v>
      </c>
      <c r="L2138" t="s">
        <v>1883</v>
      </c>
    </row>
    <row r="2139" spans="1:12">
      <c r="A2139" t="s">
        <v>2928</v>
      </c>
      <c r="B2139" s="5">
        <v>46243</v>
      </c>
      <c r="C2139" t="s">
        <v>152</v>
      </c>
      <c r="D2139">
        <v>2</v>
      </c>
      <c r="E2139" s="3">
        <v>39.21</v>
      </c>
      <c r="F2139" s="4">
        <v>0.1</v>
      </c>
      <c r="G2139" s="3">
        <v>0</v>
      </c>
      <c r="H2139" t="s">
        <v>207</v>
      </c>
      <c r="I2139" t="s">
        <v>224</v>
      </c>
      <c r="J2139" t="s">
        <v>208</v>
      </c>
      <c r="K2139" t="s">
        <v>209</v>
      </c>
      <c r="L2139" t="s">
        <v>895</v>
      </c>
    </row>
    <row r="2140" spans="1:12">
      <c r="A2140" t="s">
        <v>2929</v>
      </c>
      <c r="B2140" s="5">
        <v>46243</v>
      </c>
      <c r="C2140" t="s">
        <v>138</v>
      </c>
      <c r="D2140">
        <v>3</v>
      </c>
      <c r="E2140" s="3">
        <v>56</v>
      </c>
      <c r="F2140" s="4">
        <v>0</v>
      </c>
      <c r="G2140" s="3">
        <v>4.99</v>
      </c>
      <c r="H2140" t="s">
        <v>212</v>
      </c>
      <c r="I2140" t="s">
        <v>37</v>
      </c>
      <c r="J2140" t="s">
        <v>208</v>
      </c>
      <c r="K2140" t="s">
        <v>209</v>
      </c>
      <c r="L2140" t="s">
        <v>1059</v>
      </c>
    </row>
    <row r="2141" spans="1:12">
      <c r="A2141" t="s">
        <v>2930</v>
      </c>
      <c r="B2141" s="5">
        <v>46243</v>
      </c>
      <c r="C2141" t="s">
        <v>92</v>
      </c>
      <c r="D2141">
        <v>2</v>
      </c>
      <c r="E2141" s="3">
        <v>46.87</v>
      </c>
      <c r="F2141" s="4">
        <v>0</v>
      </c>
      <c r="G2141" s="3">
        <v>0</v>
      </c>
      <c r="H2141" t="s">
        <v>216</v>
      </c>
      <c r="I2141" t="s">
        <v>18</v>
      </c>
      <c r="J2141" t="s">
        <v>208</v>
      </c>
      <c r="K2141" t="s">
        <v>209</v>
      </c>
      <c r="L2141" t="s">
        <v>1584</v>
      </c>
    </row>
    <row r="2142" spans="1:12">
      <c r="A2142" t="s">
        <v>2931</v>
      </c>
      <c r="B2142" s="5">
        <v>46244</v>
      </c>
      <c r="C2142" t="s">
        <v>160</v>
      </c>
      <c r="D2142">
        <v>4</v>
      </c>
      <c r="E2142" s="3">
        <v>36.47</v>
      </c>
      <c r="F2142" s="4">
        <v>0.05</v>
      </c>
      <c r="G2142" s="3">
        <v>6.99</v>
      </c>
      <c r="H2142" t="s">
        <v>216</v>
      </c>
      <c r="I2142" t="s">
        <v>54</v>
      </c>
      <c r="J2142" t="s">
        <v>208</v>
      </c>
      <c r="K2142" t="s">
        <v>209</v>
      </c>
      <c r="L2142" t="s">
        <v>1724</v>
      </c>
    </row>
    <row r="2143" spans="1:12">
      <c r="A2143" t="s">
        <v>2932</v>
      </c>
      <c r="B2143" s="5">
        <v>46244</v>
      </c>
      <c r="C2143" t="s">
        <v>120</v>
      </c>
      <c r="D2143">
        <v>4</v>
      </c>
      <c r="E2143" s="3">
        <v>33.65</v>
      </c>
      <c r="F2143" s="4">
        <v>0.15</v>
      </c>
      <c r="G2143" s="3">
        <v>6.99</v>
      </c>
      <c r="H2143" t="s">
        <v>212</v>
      </c>
      <c r="I2143" t="s">
        <v>12</v>
      </c>
      <c r="J2143" t="s">
        <v>208</v>
      </c>
      <c r="K2143" t="s">
        <v>209</v>
      </c>
      <c r="L2143" t="s">
        <v>2252</v>
      </c>
    </row>
    <row r="2144" spans="1:12">
      <c r="A2144" t="s">
        <v>2933</v>
      </c>
      <c r="B2144" s="5">
        <v>46244</v>
      </c>
      <c r="C2144" t="s">
        <v>152</v>
      </c>
      <c r="D2144">
        <v>2</v>
      </c>
      <c r="E2144" s="3">
        <v>39.21</v>
      </c>
      <c r="F2144" s="4">
        <v>0</v>
      </c>
      <c r="G2144" s="3">
        <v>6.99</v>
      </c>
      <c r="H2144" t="s">
        <v>216</v>
      </c>
      <c r="I2144" t="s">
        <v>18</v>
      </c>
      <c r="J2144" t="s">
        <v>213</v>
      </c>
      <c r="K2144" t="s">
        <v>209</v>
      </c>
      <c r="L2144" t="s">
        <v>245</v>
      </c>
    </row>
    <row r="2145" spans="1:12">
      <c r="A2145" t="s">
        <v>2934</v>
      </c>
      <c r="B2145" s="5">
        <v>46244</v>
      </c>
      <c r="C2145" t="s">
        <v>75</v>
      </c>
      <c r="D2145">
        <v>1</v>
      </c>
      <c r="E2145" s="3">
        <v>55.2</v>
      </c>
      <c r="F2145" s="4">
        <v>0</v>
      </c>
      <c r="G2145" s="3">
        <v>0</v>
      </c>
      <c r="H2145" t="s">
        <v>216</v>
      </c>
      <c r="I2145" t="s">
        <v>37</v>
      </c>
      <c r="J2145" t="s">
        <v>217</v>
      </c>
      <c r="K2145" t="s">
        <v>209</v>
      </c>
      <c r="L2145" t="s">
        <v>1883</v>
      </c>
    </row>
    <row r="2146" spans="1:12">
      <c r="A2146" t="s">
        <v>2935</v>
      </c>
      <c r="B2146" s="5">
        <v>46244</v>
      </c>
      <c r="C2146" t="s">
        <v>92</v>
      </c>
      <c r="D2146">
        <v>4</v>
      </c>
      <c r="E2146" s="3">
        <v>46.87</v>
      </c>
      <c r="F2146" s="4">
        <v>0</v>
      </c>
      <c r="G2146" s="3">
        <v>0</v>
      </c>
      <c r="H2146" t="s">
        <v>216</v>
      </c>
      <c r="I2146" t="s">
        <v>18</v>
      </c>
      <c r="J2146" t="s">
        <v>217</v>
      </c>
      <c r="K2146" t="s">
        <v>209</v>
      </c>
      <c r="L2146" t="s">
        <v>1559</v>
      </c>
    </row>
    <row r="2147" spans="1:12">
      <c r="A2147" t="s">
        <v>2936</v>
      </c>
      <c r="B2147" s="5">
        <v>46244</v>
      </c>
      <c r="C2147" t="s">
        <v>142</v>
      </c>
      <c r="D2147">
        <v>5</v>
      </c>
      <c r="E2147" s="3">
        <v>100.1</v>
      </c>
      <c r="F2147" s="4">
        <v>0.1</v>
      </c>
      <c r="G2147" s="3">
        <v>0</v>
      </c>
      <c r="H2147" t="s">
        <v>212</v>
      </c>
      <c r="I2147" t="s">
        <v>18</v>
      </c>
      <c r="J2147" t="s">
        <v>208</v>
      </c>
      <c r="K2147" t="s">
        <v>209</v>
      </c>
      <c r="L2147" t="s">
        <v>321</v>
      </c>
    </row>
    <row r="2148" spans="1:12">
      <c r="A2148" t="s">
        <v>2937</v>
      </c>
      <c r="B2148" s="5">
        <v>46244</v>
      </c>
      <c r="C2148" t="s">
        <v>142</v>
      </c>
      <c r="D2148">
        <v>4</v>
      </c>
      <c r="E2148" s="3">
        <v>100.1</v>
      </c>
      <c r="F2148" s="4">
        <v>0.1</v>
      </c>
      <c r="G2148" s="3">
        <v>6.99</v>
      </c>
      <c r="H2148" t="s">
        <v>216</v>
      </c>
      <c r="I2148" t="s">
        <v>12</v>
      </c>
      <c r="J2148" t="s">
        <v>208</v>
      </c>
      <c r="K2148" t="s">
        <v>209</v>
      </c>
      <c r="L2148" t="s">
        <v>2938</v>
      </c>
    </row>
    <row r="2149" spans="1:12">
      <c r="A2149" t="s">
        <v>2939</v>
      </c>
      <c r="B2149" s="5">
        <v>46244</v>
      </c>
      <c r="C2149" t="s">
        <v>108</v>
      </c>
      <c r="D2149">
        <v>2</v>
      </c>
      <c r="E2149" s="3">
        <v>23.94</v>
      </c>
      <c r="F2149" s="4">
        <v>0</v>
      </c>
      <c r="G2149" s="3">
        <v>6.99</v>
      </c>
      <c r="H2149" t="s">
        <v>207</v>
      </c>
      <c r="I2149" t="s">
        <v>18</v>
      </c>
      <c r="J2149" t="s">
        <v>213</v>
      </c>
      <c r="K2149" t="s">
        <v>209</v>
      </c>
      <c r="L2149" t="s">
        <v>649</v>
      </c>
    </row>
    <row r="2150" spans="1:12">
      <c r="A2150" t="s">
        <v>2940</v>
      </c>
      <c r="B2150" s="5">
        <v>46245</v>
      </c>
      <c r="C2150" t="s">
        <v>114</v>
      </c>
      <c r="D2150">
        <v>4</v>
      </c>
      <c r="E2150" s="3">
        <v>87.66</v>
      </c>
      <c r="F2150" s="4">
        <v>0</v>
      </c>
      <c r="G2150" s="3">
        <v>0</v>
      </c>
      <c r="H2150" t="s">
        <v>207</v>
      </c>
      <c r="I2150" t="s">
        <v>224</v>
      </c>
      <c r="J2150" t="s">
        <v>213</v>
      </c>
      <c r="K2150" t="s">
        <v>209</v>
      </c>
      <c r="L2150" t="s">
        <v>2941</v>
      </c>
    </row>
    <row r="2151" spans="1:12">
      <c r="A2151" t="s">
        <v>2942</v>
      </c>
      <c r="B2151" s="5">
        <v>46245</v>
      </c>
      <c r="C2151" t="s">
        <v>146</v>
      </c>
      <c r="D2151">
        <v>2</v>
      </c>
      <c r="E2151" s="3">
        <v>30.05</v>
      </c>
      <c r="F2151" s="4">
        <v>0</v>
      </c>
      <c r="G2151" s="3">
        <v>0</v>
      </c>
      <c r="H2151" t="s">
        <v>212</v>
      </c>
      <c r="I2151" t="s">
        <v>224</v>
      </c>
      <c r="J2151" t="s">
        <v>208</v>
      </c>
      <c r="K2151" t="s">
        <v>209</v>
      </c>
      <c r="L2151" t="s">
        <v>1281</v>
      </c>
    </row>
    <row r="2152" spans="1:12">
      <c r="A2152" t="s">
        <v>2943</v>
      </c>
      <c r="B2152" s="5">
        <v>46245</v>
      </c>
      <c r="C2152" t="s">
        <v>174</v>
      </c>
      <c r="D2152">
        <v>3</v>
      </c>
      <c r="E2152" s="3">
        <v>72.45</v>
      </c>
      <c r="F2152" s="4">
        <v>0</v>
      </c>
      <c r="G2152" s="3">
        <v>9.99</v>
      </c>
      <c r="H2152" t="s">
        <v>216</v>
      </c>
      <c r="I2152" t="s">
        <v>37</v>
      </c>
      <c r="J2152" t="s">
        <v>208</v>
      </c>
      <c r="K2152" t="s">
        <v>209</v>
      </c>
      <c r="L2152" t="s">
        <v>883</v>
      </c>
    </row>
    <row r="2153" spans="1:12">
      <c r="A2153" t="s">
        <v>2944</v>
      </c>
      <c r="B2153" s="5">
        <v>46245</v>
      </c>
      <c r="C2153" t="s">
        <v>94</v>
      </c>
      <c r="D2153">
        <v>4</v>
      </c>
      <c r="E2153" s="3">
        <v>74.41</v>
      </c>
      <c r="F2153" s="4">
        <v>0.15</v>
      </c>
      <c r="G2153" s="3">
        <v>0</v>
      </c>
      <c r="H2153" t="s">
        <v>207</v>
      </c>
      <c r="I2153" t="s">
        <v>12</v>
      </c>
      <c r="J2153" t="s">
        <v>208</v>
      </c>
      <c r="K2153" t="s">
        <v>209</v>
      </c>
      <c r="L2153" t="s">
        <v>942</v>
      </c>
    </row>
    <row r="2154" spans="1:12">
      <c r="A2154" t="s">
        <v>2945</v>
      </c>
      <c r="B2154" s="5">
        <v>46245</v>
      </c>
      <c r="C2154" t="s">
        <v>150</v>
      </c>
      <c r="D2154">
        <v>2</v>
      </c>
      <c r="E2154" s="3">
        <v>50.17</v>
      </c>
      <c r="F2154" s="4">
        <v>0</v>
      </c>
      <c r="G2154" s="3">
        <v>0</v>
      </c>
      <c r="H2154" t="s">
        <v>216</v>
      </c>
      <c r="I2154" t="s">
        <v>37</v>
      </c>
      <c r="J2154" t="s">
        <v>208</v>
      </c>
      <c r="K2154" t="s">
        <v>209</v>
      </c>
      <c r="L2154" t="s">
        <v>541</v>
      </c>
    </row>
    <row r="2155" spans="1:12">
      <c r="A2155" t="s">
        <v>2946</v>
      </c>
      <c r="B2155" s="5">
        <v>46245</v>
      </c>
      <c r="C2155" t="s">
        <v>108</v>
      </c>
      <c r="D2155">
        <v>8</v>
      </c>
      <c r="E2155" s="3">
        <v>23.94</v>
      </c>
      <c r="F2155" s="4">
        <v>0.1</v>
      </c>
      <c r="G2155" s="3">
        <v>0</v>
      </c>
      <c r="H2155" t="s">
        <v>207</v>
      </c>
      <c r="I2155" t="s">
        <v>54</v>
      </c>
      <c r="J2155" t="s">
        <v>208</v>
      </c>
      <c r="K2155" t="s">
        <v>209</v>
      </c>
      <c r="L2155" t="s">
        <v>553</v>
      </c>
    </row>
    <row r="2156" spans="1:12">
      <c r="A2156" t="s">
        <v>2947</v>
      </c>
      <c r="B2156" s="5">
        <v>46246</v>
      </c>
      <c r="C2156" t="s">
        <v>124</v>
      </c>
      <c r="D2156">
        <v>1</v>
      </c>
      <c r="E2156" s="3">
        <v>79.47</v>
      </c>
      <c r="F2156" s="4">
        <v>0.1</v>
      </c>
      <c r="G2156" s="3">
        <v>9.99</v>
      </c>
      <c r="H2156" t="s">
        <v>207</v>
      </c>
      <c r="I2156" t="s">
        <v>37</v>
      </c>
      <c r="J2156" t="s">
        <v>208</v>
      </c>
      <c r="K2156" t="s">
        <v>209</v>
      </c>
      <c r="L2156" t="s">
        <v>449</v>
      </c>
    </row>
    <row r="2157" spans="1:12">
      <c r="A2157" t="s">
        <v>2948</v>
      </c>
      <c r="B2157" s="5">
        <v>46246</v>
      </c>
      <c r="C2157" t="s">
        <v>112</v>
      </c>
      <c r="D2157">
        <v>1</v>
      </c>
      <c r="E2157" s="3">
        <v>48.12</v>
      </c>
      <c r="F2157" s="4">
        <v>0.05</v>
      </c>
      <c r="G2157" s="3">
        <v>0</v>
      </c>
      <c r="H2157" t="s">
        <v>216</v>
      </c>
      <c r="I2157" t="s">
        <v>12</v>
      </c>
      <c r="J2157" t="s">
        <v>213</v>
      </c>
      <c r="K2157" t="s">
        <v>209</v>
      </c>
      <c r="L2157" t="s">
        <v>306</v>
      </c>
    </row>
    <row r="2158" spans="1:12">
      <c r="A2158" t="s">
        <v>2949</v>
      </c>
      <c r="B2158" s="5">
        <v>46246</v>
      </c>
      <c r="C2158" t="s">
        <v>96</v>
      </c>
      <c r="D2158">
        <v>2</v>
      </c>
      <c r="E2158" s="3">
        <v>26.72</v>
      </c>
      <c r="F2158" s="4">
        <v>0.1</v>
      </c>
      <c r="G2158" s="3">
        <v>0</v>
      </c>
      <c r="H2158" t="s">
        <v>216</v>
      </c>
      <c r="I2158" t="s">
        <v>54</v>
      </c>
      <c r="J2158" t="s">
        <v>217</v>
      </c>
      <c r="K2158" t="s">
        <v>209</v>
      </c>
      <c r="L2158" t="s">
        <v>1552</v>
      </c>
    </row>
    <row r="2159" spans="1:12">
      <c r="A2159" t="s">
        <v>2950</v>
      </c>
      <c r="B2159" s="5">
        <v>46246</v>
      </c>
      <c r="C2159" t="s">
        <v>94</v>
      </c>
      <c r="D2159">
        <v>2</v>
      </c>
      <c r="E2159" s="3">
        <v>74.41</v>
      </c>
      <c r="F2159" s="4">
        <v>0</v>
      </c>
      <c r="G2159" s="3">
        <v>0</v>
      </c>
      <c r="H2159" t="s">
        <v>216</v>
      </c>
      <c r="I2159" t="s">
        <v>12</v>
      </c>
      <c r="J2159" t="s">
        <v>217</v>
      </c>
      <c r="K2159" t="s">
        <v>209</v>
      </c>
      <c r="L2159" t="s">
        <v>862</v>
      </c>
    </row>
    <row r="2160" spans="1:12">
      <c r="A2160" t="s">
        <v>2951</v>
      </c>
      <c r="B2160" s="5">
        <v>46246</v>
      </c>
      <c r="C2160" t="s">
        <v>89</v>
      </c>
      <c r="D2160">
        <v>1</v>
      </c>
      <c r="E2160" s="3">
        <v>81.14</v>
      </c>
      <c r="F2160" s="4">
        <v>0.05</v>
      </c>
      <c r="G2160" s="3">
        <v>0</v>
      </c>
      <c r="H2160" t="s">
        <v>216</v>
      </c>
      <c r="I2160" t="s">
        <v>12</v>
      </c>
      <c r="J2160" t="s">
        <v>208</v>
      </c>
      <c r="K2160" t="s">
        <v>209</v>
      </c>
      <c r="L2160" t="s">
        <v>573</v>
      </c>
    </row>
    <row r="2161" spans="1:12">
      <c r="A2161" t="s">
        <v>2952</v>
      </c>
      <c r="B2161" s="5">
        <v>46246</v>
      </c>
      <c r="C2161" t="s">
        <v>128</v>
      </c>
      <c r="D2161">
        <v>1</v>
      </c>
      <c r="E2161" s="3">
        <v>74.72</v>
      </c>
      <c r="F2161" s="4">
        <v>0.05</v>
      </c>
      <c r="G2161" s="3">
        <v>0</v>
      </c>
      <c r="H2161" t="s">
        <v>216</v>
      </c>
      <c r="I2161" t="s">
        <v>224</v>
      </c>
      <c r="J2161" t="s">
        <v>208</v>
      </c>
      <c r="K2161" t="s">
        <v>209</v>
      </c>
      <c r="L2161" t="s">
        <v>727</v>
      </c>
    </row>
    <row r="2162" spans="1:12">
      <c r="A2162" t="s">
        <v>2953</v>
      </c>
      <c r="B2162" s="5">
        <v>46247</v>
      </c>
      <c r="C2162" t="s">
        <v>69</v>
      </c>
      <c r="D2162">
        <v>3</v>
      </c>
      <c r="E2162" s="3">
        <v>73.180000000000007</v>
      </c>
      <c r="F2162" s="4">
        <v>0</v>
      </c>
      <c r="G2162" s="3">
        <v>6.99</v>
      </c>
      <c r="H2162" t="s">
        <v>212</v>
      </c>
      <c r="I2162" t="s">
        <v>37</v>
      </c>
      <c r="J2162" t="s">
        <v>213</v>
      </c>
      <c r="K2162" t="s">
        <v>209</v>
      </c>
      <c r="L2162" t="s">
        <v>379</v>
      </c>
    </row>
    <row r="2163" spans="1:12">
      <c r="A2163" t="s">
        <v>2954</v>
      </c>
      <c r="B2163" s="5">
        <v>46247</v>
      </c>
      <c r="C2163" t="s">
        <v>184</v>
      </c>
      <c r="D2163">
        <v>1</v>
      </c>
      <c r="E2163" s="3">
        <v>31.55</v>
      </c>
      <c r="F2163" s="4">
        <v>0.15</v>
      </c>
      <c r="G2163" s="3">
        <v>9.99</v>
      </c>
      <c r="H2163" t="s">
        <v>212</v>
      </c>
      <c r="I2163" t="s">
        <v>37</v>
      </c>
      <c r="J2163" t="s">
        <v>208</v>
      </c>
      <c r="K2163" t="s">
        <v>209</v>
      </c>
      <c r="L2163" t="s">
        <v>1683</v>
      </c>
    </row>
    <row r="2164" spans="1:12">
      <c r="A2164" t="s">
        <v>2955</v>
      </c>
      <c r="B2164" s="5">
        <v>46247</v>
      </c>
      <c r="C2164" t="s">
        <v>168</v>
      </c>
      <c r="D2164">
        <v>5</v>
      </c>
      <c r="E2164" s="3">
        <v>50.46</v>
      </c>
      <c r="F2164" s="4">
        <v>0</v>
      </c>
      <c r="G2164" s="3">
        <v>9.99</v>
      </c>
      <c r="H2164" t="s">
        <v>216</v>
      </c>
      <c r="I2164" t="s">
        <v>37</v>
      </c>
      <c r="J2164" t="s">
        <v>213</v>
      </c>
      <c r="K2164" t="s">
        <v>209</v>
      </c>
      <c r="L2164" t="s">
        <v>369</v>
      </c>
    </row>
    <row r="2165" spans="1:12">
      <c r="A2165" t="s">
        <v>2956</v>
      </c>
      <c r="B2165" s="5">
        <v>46247</v>
      </c>
      <c r="C2165" t="s">
        <v>114</v>
      </c>
      <c r="D2165">
        <v>1</v>
      </c>
      <c r="E2165" s="3">
        <v>87.66</v>
      </c>
      <c r="F2165" s="4">
        <v>0.2</v>
      </c>
      <c r="G2165" s="3">
        <v>0</v>
      </c>
      <c r="H2165" t="s">
        <v>216</v>
      </c>
      <c r="I2165" t="s">
        <v>18</v>
      </c>
      <c r="J2165" t="s">
        <v>213</v>
      </c>
      <c r="K2165" t="s">
        <v>209</v>
      </c>
      <c r="L2165" t="s">
        <v>2098</v>
      </c>
    </row>
    <row r="2166" spans="1:12">
      <c r="A2166" t="s">
        <v>2957</v>
      </c>
      <c r="B2166" s="5">
        <v>46247</v>
      </c>
      <c r="C2166" t="s">
        <v>154</v>
      </c>
      <c r="D2166">
        <v>2</v>
      </c>
      <c r="E2166" s="3">
        <v>63.29</v>
      </c>
      <c r="F2166" s="4">
        <v>0.05</v>
      </c>
      <c r="G2166" s="3">
        <v>0</v>
      </c>
      <c r="H2166" t="s">
        <v>207</v>
      </c>
      <c r="I2166" t="s">
        <v>54</v>
      </c>
      <c r="J2166" t="s">
        <v>217</v>
      </c>
      <c r="K2166" t="s">
        <v>209</v>
      </c>
      <c r="L2166" t="s">
        <v>352</v>
      </c>
    </row>
    <row r="2167" spans="1:12">
      <c r="A2167" t="s">
        <v>2958</v>
      </c>
      <c r="B2167" s="5">
        <v>46247</v>
      </c>
      <c r="C2167" t="s">
        <v>158</v>
      </c>
      <c r="D2167">
        <v>3</v>
      </c>
      <c r="E2167" s="3">
        <v>44.59</v>
      </c>
      <c r="F2167" s="4">
        <v>0</v>
      </c>
      <c r="G2167" s="3">
        <v>0</v>
      </c>
      <c r="H2167" t="s">
        <v>207</v>
      </c>
      <c r="I2167" t="s">
        <v>12</v>
      </c>
      <c r="J2167" t="s">
        <v>208</v>
      </c>
      <c r="K2167" t="s">
        <v>209</v>
      </c>
      <c r="L2167" t="s">
        <v>2176</v>
      </c>
    </row>
    <row r="2168" spans="1:12">
      <c r="A2168" t="s">
        <v>2959</v>
      </c>
      <c r="B2168" s="5">
        <v>46247</v>
      </c>
      <c r="C2168" t="s">
        <v>75</v>
      </c>
      <c r="D2168">
        <v>3</v>
      </c>
      <c r="E2168" s="3">
        <v>55.2</v>
      </c>
      <c r="F2168" s="4">
        <v>0.05</v>
      </c>
      <c r="G2168" s="3">
        <v>0</v>
      </c>
      <c r="H2168" t="s">
        <v>212</v>
      </c>
      <c r="I2168" t="s">
        <v>54</v>
      </c>
      <c r="J2168" t="s">
        <v>213</v>
      </c>
      <c r="K2168" t="s">
        <v>209</v>
      </c>
      <c r="L2168" t="s">
        <v>1234</v>
      </c>
    </row>
    <row r="2169" spans="1:12">
      <c r="A2169" t="s">
        <v>2960</v>
      </c>
      <c r="B2169" s="5">
        <v>46247</v>
      </c>
      <c r="C2169" t="s">
        <v>100</v>
      </c>
      <c r="D2169">
        <v>1</v>
      </c>
      <c r="E2169" s="3">
        <v>47.38</v>
      </c>
      <c r="F2169" s="4">
        <v>0</v>
      </c>
      <c r="G2169" s="3">
        <v>0</v>
      </c>
      <c r="H2169" t="s">
        <v>216</v>
      </c>
      <c r="I2169" t="s">
        <v>224</v>
      </c>
      <c r="J2169" t="s">
        <v>217</v>
      </c>
      <c r="K2169" t="s">
        <v>209</v>
      </c>
      <c r="L2169" t="s">
        <v>689</v>
      </c>
    </row>
    <row r="2170" spans="1:12">
      <c r="A2170" t="s">
        <v>2961</v>
      </c>
      <c r="B2170" s="5">
        <v>46247</v>
      </c>
      <c r="C2170" t="s">
        <v>156</v>
      </c>
      <c r="D2170">
        <v>1</v>
      </c>
      <c r="E2170" s="3">
        <v>24.86</v>
      </c>
      <c r="F2170" s="4">
        <v>0</v>
      </c>
      <c r="G2170" s="3">
        <v>9.99</v>
      </c>
      <c r="H2170" t="s">
        <v>216</v>
      </c>
      <c r="I2170" t="s">
        <v>37</v>
      </c>
      <c r="J2170" t="s">
        <v>213</v>
      </c>
      <c r="K2170" t="s">
        <v>209</v>
      </c>
      <c r="L2170" t="s">
        <v>1209</v>
      </c>
    </row>
    <row r="2171" spans="1:12">
      <c r="A2171" t="s">
        <v>2962</v>
      </c>
      <c r="B2171" s="5">
        <v>46247</v>
      </c>
      <c r="C2171" t="s">
        <v>92</v>
      </c>
      <c r="D2171">
        <v>4</v>
      </c>
      <c r="E2171" s="3">
        <v>46.87</v>
      </c>
      <c r="F2171" s="4">
        <v>0</v>
      </c>
      <c r="G2171" s="3">
        <v>9.99</v>
      </c>
      <c r="H2171" t="s">
        <v>216</v>
      </c>
      <c r="I2171" t="s">
        <v>37</v>
      </c>
      <c r="J2171" t="s">
        <v>208</v>
      </c>
      <c r="K2171" t="s">
        <v>209</v>
      </c>
      <c r="L2171" t="s">
        <v>1246</v>
      </c>
    </row>
    <row r="2172" spans="1:12">
      <c r="A2172" t="s">
        <v>2963</v>
      </c>
      <c r="B2172" s="5">
        <v>46247</v>
      </c>
      <c r="C2172" t="s">
        <v>186</v>
      </c>
      <c r="D2172">
        <v>1</v>
      </c>
      <c r="E2172" s="3">
        <v>54.93</v>
      </c>
      <c r="F2172" s="4">
        <v>0.05</v>
      </c>
      <c r="G2172" s="3">
        <v>4.99</v>
      </c>
      <c r="H2172" t="s">
        <v>216</v>
      </c>
      <c r="I2172" t="s">
        <v>224</v>
      </c>
      <c r="J2172" t="s">
        <v>217</v>
      </c>
      <c r="K2172" t="s">
        <v>209</v>
      </c>
      <c r="L2172" t="s">
        <v>435</v>
      </c>
    </row>
    <row r="2173" spans="1:12">
      <c r="A2173" t="s">
        <v>2964</v>
      </c>
      <c r="B2173" s="5">
        <v>46248</v>
      </c>
      <c r="C2173" t="s">
        <v>92</v>
      </c>
      <c r="D2173">
        <v>1</v>
      </c>
      <c r="E2173" s="3">
        <v>46.87</v>
      </c>
      <c r="F2173" s="4">
        <v>0</v>
      </c>
      <c r="G2173" s="3">
        <v>0</v>
      </c>
      <c r="H2173" t="s">
        <v>216</v>
      </c>
      <c r="I2173" t="s">
        <v>18</v>
      </c>
      <c r="J2173" t="s">
        <v>217</v>
      </c>
      <c r="K2173" t="s">
        <v>209</v>
      </c>
      <c r="L2173" t="s">
        <v>1462</v>
      </c>
    </row>
    <row r="2174" spans="1:12">
      <c r="A2174" t="s">
        <v>2965</v>
      </c>
      <c r="B2174" s="5">
        <v>46248</v>
      </c>
      <c r="C2174" t="s">
        <v>138</v>
      </c>
      <c r="D2174">
        <v>1</v>
      </c>
      <c r="E2174" s="3">
        <v>56</v>
      </c>
      <c r="F2174" s="4">
        <v>0.05</v>
      </c>
      <c r="G2174" s="3">
        <v>0</v>
      </c>
      <c r="H2174" t="s">
        <v>216</v>
      </c>
      <c r="I2174" t="s">
        <v>37</v>
      </c>
      <c r="J2174" t="s">
        <v>208</v>
      </c>
      <c r="K2174" t="s">
        <v>209</v>
      </c>
      <c r="L2174" t="s">
        <v>1012</v>
      </c>
    </row>
    <row r="2175" spans="1:12">
      <c r="A2175" t="s">
        <v>2966</v>
      </c>
      <c r="B2175" s="5">
        <v>46248</v>
      </c>
      <c r="C2175" t="s">
        <v>108</v>
      </c>
      <c r="D2175">
        <v>1</v>
      </c>
      <c r="E2175" s="3">
        <v>23.94</v>
      </c>
      <c r="F2175" s="4">
        <v>0.1</v>
      </c>
      <c r="G2175" s="3">
        <v>9.99</v>
      </c>
      <c r="H2175" t="s">
        <v>216</v>
      </c>
      <c r="I2175" t="s">
        <v>18</v>
      </c>
      <c r="J2175" t="s">
        <v>213</v>
      </c>
      <c r="K2175" t="s">
        <v>209</v>
      </c>
      <c r="L2175" t="s">
        <v>647</v>
      </c>
    </row>
    <row r="2176" spans="1:12">
      <c r="A2176" t="s">
        <v>2967</v>
      </c>
      <c r="B2176" s="5">
        <v>46248</v>
      </c>
      <c r="C2176" t="s">
        <v>134</v>
      </c>
      <c r="D2176">
        <v>5</v>
      </c>
      <c r="E2176" s="3">
        <v>53.25</v>
      </c>
      <c r="F2176" s="4">
        <v>0.15</v>
      </c>
      <c r="G2176" s="3">
        <v>6.99</v>
      </c>
      <c r="H2176" t="s">
        <v>207</v>
      </c>
      <c r="I2176" t="s">
        <v>37</v>
      </c>
      <c r="J2176" t="s">
        <v>208</v>
      </c>
      <c r="K2176" t="s">
        <v>209</v>
      </c>
      <c r="L2176" t="s">
        <v>970</v>
      </c>
    </row>
    <row r="2177" spans="1:12">
      <c r="A2177" t="s">
        <v>2968</v>
      </c>
      <c r="B2177" s="5">
        <v>46248</v>
      </c>
      <c r="C2177" t="s">
        <v>128</v>
      </c>
      <c r="D2177">
        <v>1</v>
      </c>
      <c r="E2177" s="3">
        <v>74.72</v>
      </c>
      <c r="F2177" s="4">
        <v>0.1</v>
      </c>
      <c r="G2177" s="3">
        <v>4.99</v>
      </c>
      <c r="H2177" t="s">
        <v>216</v>
      </c>
      <c r="I2177" t="s">
        <v>224</v>
      </c>
      <c r="J2177" t="s">
        <v>217</v>
      </c>
      <c r="K2177" t="s">
        <v>209</v>
      </c>
      <c r="L2177" t="s">
        <v>968</v>
      </c>
    </row>
    <row r="2178" spans="1:12">
      <c r="A2178" t="s">
        <v>2969</v>
      </c>
      <c r="B2178" s="5">
        <v>46248</v>
      </c>
      <c r="C2178" t="s">
        <v>170</v>
      </c>
      <c r="D2178">
        <v>4</v>
      </c>
      <c r="E2178" s="3">
        <v>33.19</v>
      </c>
      <c r="F2178" s="4">
        <v>0</v>
      </c>
      <c r="G2178" s="3">
        <v>0</v>
      </c>
      <c r="H2178" t="s">
        <v>212</v>
      </c>
      <c r="I2178" t="s">
        <v>18</v>
      </c>
      <c r="J2178" t="s">
        <v>217</v>
      </c>
      <c r="K2178" t="s">
        <v>209</v>
      </c>
      <c r="L2178" t="s">
        <v>1877</v>
      </c>
    </row>
    <row r="2179" spans="1:12">
      <c r="A2179" t="s">
        <v>2970</v>
      </c>
      <c r="B2179" s="5">
        <v>46248</v>
      </c>
      <c r="C2179" t="s">
        <v>152</v>
      </c>
      <c r="D2179">
        <v>1</v>
      </c>
      <c r="E2179" s="3">
        <v>39.21</v>
      </c>
      <c r="F2179" s="4">
        <v>0.05</v>
      </c>
      <c r="G2179" s="3">
        <v>0</v>
      </c>
      <c r="H2179" t="s">
        <v>207</v>
      </c>
      <c r="I2179" t="s">
        <v>12</v>
      </c>
      <c r="J2179" t="s">
        <v>208</v>
      </c>
      <c r="K2179" t="s">
        <v>209</v>
      </c>
      <c r="L2179" t="s">
        <v>241</v>
      </c>
    </row>
    <row r="2180" spans="1:12">
      <c r="A2180" t="s">
        <v>2971</v>
      </c>
      <c r="B2180" s="5">
        <v>46248</v>
      </c>
      <c r="C2180" t="s">
        <v>69</v>
      </c>
      <c r="D2180">
        <v>2</v>
      </c>
      <c r="E2180" s="3">
        <v>73.180000000000007</v>
      </c>
      <c r="F2180" s="4">
        <v>0</v>
      </c>
      <c r="G2180" s="3">
        <v>4.99</v>
      </c>
      <c r="H2180" t="s">
        <v>212</v>
      </c>
      <c r="I2180" t="s">
        <v>12</v>
      </c>
      <c r="J2180" t="s">
        <v>208</v>
      </c>
      <c r="K2180" t="s">
        <v>209</v>
      </c>
      <c r="L2180" t="s">
        <v>902</v>
      </c>
    </row>
    <row r="2181" spans="1:12">
      <c r="A2181" t="s">
        <v>2972</v>
      </c>
      <c r="B2181" s="5">
        <v>46249</v>
      </c>
      <c r="C2181" t="s">
        <v>174</v>
      </c>
      <c r="D2181">
        <v>4</v>
      </c>
      <c r="E2181" s="3">
        <v>72.45</v>
      </c>
      <c r="F2181" s="4">
        <v>0</v>
      </c>
      <c r="G2181" s="3">
        <v>4.99</v>
      </c>
      <c r="H2181" t="s">
        <v>212</v>
      </c>
      <c r="I2181" t="s">
        <v>18</v>
      </c>
      <c r="J2181" t="s">
        <v>208</v>
      </c>
      <c r="K2181" t="s">
        <v>209</v>
      </c>
      <c r="L2181" t="s">
        <v>1064</v>
      </c>
    </row>
    <row r="2182" spans="1:12">
      <c r="A2182" t="s">
        <v>2973</v>
      </c>
      <c r="B2182" s="5">
        <v>46249</v>
      </c>
      <c r="C2182" t="s">
        <v>94</v>
      </c>
      <c r="D2182">
        <v>1</v>
      </c>
      <c r="E2182" s="3">
        <v>74.41</v>
      </c>
      <c r="F2182" s="4">
        <v>0.05</v>
      </c>
      <c r="G2182" s="3">
        <v>0</v>
      </c>
      <c r="H2182" t="s">
        <v>207</v>
      </c>
      <c r="I2182" t="s">
        <v>37</v>
      </c>
      <c r="J2182" t="s">
        <v>208</v>
      </c>
      <c r="K2182" t="s">
        <v>209</v>
      </c>
      <c r="L2182" t="s">
        <v>624</v>
      </c>
    </row>
    <row r="2183" spans="1:12">
      <c r="A2183" t="s">
        <v>2974</v>
      </c>
      <c r="B2183" s="5">
        <v>46249</v>
      </c>
      <c r="C2183" t="s">
        <v>140</v>
      </c>
      <c r="D2183">
        <v>2</v>
      </c>
      <c r="E2183" s="3">
        <v>25.18</v>
      </c>
      <c r="F2183" s="4">
        <v>0.1</v>
      </c>
      <c r="G2183" s="3">
        <v>6.99</v>
      </c>
      <c r="H2183" t="s">
        <v>216</v>
      </c>
      <c r="I2183" t="s">
        <v>18</v>
      </c>
      <c r="J2183" t="s">
        <v>208</v>
      </c>
      <c r="K2183" t="s">
        <v>209</v>
      </c>
      <c r="L2183" t="s">
        <v>1736</v>
      </c>
    </row>
    <row r="2184" spans="1:12">
      <c r="A2184" t="s">
        <v>2975</v>
      </c>
      <c r="B2184" s="5">
        <v>46249</v>
      </c>
      <c r="C2184" t="s">
        <v>98</v>
      </c>
      <c r="D2184">
        <v>2</v>
      </c>
      <c r="E2184" s="3">
        <v>17.66</v>
      </c>
      <c r="F2184" s="4">
        <v>0</v>
      </c>
      <c r="G2184" s="3">
        <v>0</v>
      </c>
      <c r="H2184" t="s">
        <v>216</v>
      </c>
      <c r="I2184" t="s">
        <v>37</v>
      </c>
      <c r="J2184" t="s">
        <v>217</v>
      </c>
      <c r="K2184" t="s">
        <v>209</v>
      </c>
      <c r="L2184" t="s">
        <v>569</v>
      </c>
    </row>
    <row r="2185" spans="1:12">
      <c r="A2185" t="s">
        <v>2976</v>
      </c>
      <c r="B2185" s="5">
        <v>46250</v>
      </c>
      <c r="C2185" t="s">
        <v>172</v>
      </c>
      <c r="D2185">
        <v>5</v>
      </c>
      <c r="E2185" s="3">
        <v>80.63</v>
      </c>
      <c r="F2185" s="4">
        <v>0.1</v>
      </c>
      <c r="G2185" s="3">
        <v>0</v>
      </c>
      <c r="H2185" t="s">
        <v>207</v>
      </c>
      <c r="I2185" t="s">
        <v>224</v>
      </c>
      <c r="J2185" t="s">
        <v>213</v>
      </c>
      <c r="K2185" t="s">
        <v>209</v>
      </c>
      <c r="L2185" t="s">
        <v>2922</v>
      </c>
    </row>
    <row r="2186" spans="1:12">
      <c r="A2186" t="s">
        <v>2977</v>
      </c>
      <c r="B2186" s="5">
        <v>46250</v>
      </c>
      <c r="C2186" t="s">
        <v>83</v>
      </c>
      <c r="D2186">
        <v>1</v>
      </c>
      <c r="E2186" s="3">
        <v>79.31</v>
      </c>
      <c r="F2186" s="4">
        <v>0.1</v>
      </c>
      <c r="G2186" s="3">
        <v>0</v>
      </c>
      <c r="H2186" t="s">
        <v>216</v>
      </c>
      <c r="I2186" t="s">
        <v>12</v>
      </c>
      <c r="J2186" t="s">
        <v>208</v>
      </c>
      <c r="K2186" t="s">
        <v>209</v>
      </c>
      <c r="L2186" t="s">
        <v>729</v>
      </c>
    </row>
    <row r="2187" spans="1:12">
      <c r="A2187" t="s">
        <v>2978</v>
      </c>
      <c r="B2187" s="5">
        <v>46250</v>
      </c>
      <c r="C2187" t="s">
        <v>114</v>
      </c>
      <c r="D2187">
        <v>1</v>
      </c>
      <c r="E2187" s="3">
        <v>87.66</v>
      </c>
      <c r="F2187" s="4">
        <v>0</v>
      </c>
      <c r="G2187" s="3">
        <v>9.99</v>
      </c>
      <c r="H2187" t="s">
        <v>212</v>
      </c>
      <c r="I2187" t="s">
        <v>37</v>
      </c>
      <c r="J2187" t="s">
        <v>213</v>
      </c>
      <c r="K2187" t="s">
        <v>209</v>
      </c>
      <c r="L2187" t="s">
        <v>463</v>
      </c>
    </row>
    <row r="2188" spans="1:12">
      <c r="A2188" t="s">
        <v>2979</v>
      </c>
      <c r="B2188" s="5">
        <v>46250</v>
      </c>
      <c r="C2188" t="s">
        <v>178</v>
      </c>
      <c r="D2188">
        <v>2</v>
      </c>
      <c r="E2188" s="3">
        <v>77.760000000000005</v>
      </c>
      <c r="F2188" s="4">
        <v>0.05</v>
      </c>
      <c r="G2188" s="3">
        <v>4.99</v>
      </c>
      <c r="H2188" t="s">
        <v>216</v>
      </c>
      <c r="I2188" t="s">
        <v>12</v>
      </c>
      <c r="J2188" t="s">
        <v>208</v>
      </c>
      <c r="K2188" t="s">
        <v>209</v>
      </c>
      <c r="L2188" t="s">
        <v>1426</v>
      </c>
    </row>
    <row r="2189" spans="1:12">
      <c r="A2189" t="s">
        <v>2980</v>
      </c>
      <c r="B2189" s="5">
        <v>46250</v>
      </c>
      <c r="C2189" t="s">
        <v>77</v>
      </c>
      <c r="D2189">
        <v>3</v>
      </c>
      <c r="E2189" s="3">
        <v>47.77</v>
      </c>
      <c r="F2189" s="4">
        <v>0</v>
      </c>
      <c r="G2189" s="3">
        <v>9.99</v>
      </c>
      <c r="H2189" t="s">
        <v>212</v>
      </c>
      <c r="I2189" t="s">
        <v>18</v>
      </c>
      <c r="J2189" t="s">
        <v>208</v>
      </c>
      <c r="K2189" t="s">
        <v>209</v>
      </c>
      <c r="L2189" t="s">
        <v>344</v>
      </c>
    </row>
    <row r="2190" spans="1:12">
      <c r="A2190" t="s">
        <v>2981</v>
      </c>
      <c r="B2190" s="5">
        <v>46250</v>
      </c>
      <c r="C2190" t="s">
        <v>69</v>
      </c>
      <c r="D2190">
        <v>1</v>
      </c>
      <c r="E2190" s="3">
        <v>73.180000000000007</v>
      </c>
      <c r="F2190" s="4">
        <v>0</v>
      </c>
      <c r="G2190" s="3">
        <v>4.99</v>
      </c>
      <c r="H2190" t="s">
        <v>207</v>
      </c>
      <c r="I2190" t="s">
        <v>224</v>
      </c>
      <c r="J2190" t="s">
        <v>208</v>
      </c>
      <c r="K2190" t="s">
        <v>209</v>
      </c>
      <c r="L2190" t="s">
        <v>1092</v>
      </c>
    </row>
    <row r="2191" spans="1:12">
      <c r="A2191" t="s">
        <v>2982</v>
      </c>
      <c r="B2191" s="5">
        <v>46250</v>
      </c>
      <c r="C2191" t="s">
        <v>98</v>
      </c>
      <c r="D2191">
        <v>2</v>
      </c>
      <c r="E2191" s="3">
        <v>17.66</v>
      </c>
      <c r="F2191" s="4">
        <v>0</v>
      </c>
      <c r="G2191" s="3">
        <v>9.99</v>
      </c>
      <c r="H2191" t="s">
        <v>207</v>
      </c>
      <c r="I2191" t="s">
        <v>18</v>
      </c>
      <c r="J2191" t="s">
        <v>217</v>
      </c>
      <c r="K2191" t="s">
        <v>209</v>
      </c>
      <c r="L2191" t="s">
        <v>843</v>
      </c>
    </row>
    <row r="2192" spans="1:12">
      <c r="A2192" t="s">
        <v>2983</v>
      </c>
      <c r="B2192" s="5">
        <v>46250</v>
      </c>
      <c r="C2192" t="s">
        <v>69</v>
      </c>
      <c r="D2192">
        <v>5</v>
      </c>
      <c r="E2192" s="3">
        <v>73.180000000000007</v>
      </c>
      <c r="F2192" s="4">
        <v>0</v>
      </c>
      <c r="G2192" s="3">
        <v>4.99</v>
      </c>
      <c r="H2192" t="s">
        <v>212</v>
      </c>
      <c r="I2192" t="s">
        <v>18</v>
      </c>
      <c r="J2192" t="s">
        <v>213</v>
      </c>
      <c r="K2192" t="s">
        <v>209</v>
      </c>
      <c r="L2192" t="s">
        <v>2098</v>
      </c>
    </row>
    <row r="2193" spans="1:12">
      <c r="A2193" t="s">
        <v>2984</v>
      </c>
      <c r="B2193" s="5">
        <v>46251</v>
      </c>
      <c r="C2193" t="s">
        <v>114</v>
      </c>
      <c r="D2193">
        <v>1</v>
      </c>
      <c r="E2193" s="3">
        <v>87.66</v>
      </c>
      <c r="F2193" s="4">
        <v>0</v>
      </c>
      <c r="G2193" s="3">
        <v>4.99</v>
      </c>
      <c r="H2193" t="s">
        <v>207</v>
      </c>
      <c r="I2193" t="s">
        <v>54</v>
      </c>
      <c r="J2193" t="s">
        <v>213</v>
      </c>
      <c r="K2193" t="s">
        <v>209</v>
      </c>
      <c r="L2193" t="s">
        <v>1162</v>
      </c>
    </row>
    <row r="2194" spans="1:12">
      <c r="A2194" t="s">
        <v>2985</v>
      </c>
      <c r="B2194" s="5">
        <v>46251</v>
      </c>
      <c r="C2194" t="s">
        <v>170</v>
      </c>
      <c r="D2194">
        <v>2</v>
      </c>
      <c r="E2194" s="3">
        <v>33.19</v>
      </c>
      <c r="F2194" s="4">
        <v>0</v>
      </c>
      <c r="G2194" s="3">
        <v>6.99</v>
      </c>
      <c r="H2194" t="s">
        <v>207</v>
      </c>
      <c r="I2194" t="s">
        <v>224</v>
      </c>
      <c r="J2194" t="s">
        <v>213</v>
      </c>
      <c r="K2194" t="s">
        <v>209</v>
      </c>
      <c r="L2194" t="s">
        <v>296</v>
      </c>
    </row>
    <row r="2195" spans="1:12">
      <c r="A2195" t="s">
        <v>2986</v>
      </c>
      <c r="B2195" s="5">
        <v>46251</v>
      </c>
      <c r="C2195" t="s">
        <v>160</v>
      </c>
      <c r="D2195">
        <v>5</v>
      </c>
      <c r="E2195" s="3">
        <v>36.47</v>
      </c>
      <c r="F2195" s="4">
        <v>0</v>
      </c>
      <c r="G2195" s="3">
        <v>9.99</v>
      </c>
      <c r="H2195" t="s">
        <v>207</v>
      </c>
      <c r="I2195" t="s">
        <v>54</v>
      </c>
      <c r="J2195" t="s">
        <v>208</v>
      </c>
      <c r="K2195" t="s">
        <v>209</v>
      </c>
      <c r="L2195" t="s">
        <v>1331</v>
      </c>
    </row>
    <row r="2196" spans="1:12">
      <c r="A2196" t="s">
        <v>2987</v>
      </c>
      <c r="B2196" s="5">
        <v>46251</v>
      </c>
      <c r="C2196" t="s">
        <v>69</v>
      </c>
      <c r="D2196">
        <v>3</v>
      </c>
      <c r="E2196" s="3">
        <v>73.180000000000007</v>
      </c>
      <c r="F2196" s="4">
        <v>0</v>
      </c>
      <c r="G2196" s="3">
        <v>9.99</v>
      </c>
      <c r="H2196" t="s">
        <v>212</v>
      </c>
      <c r="I2196" t="s">
        <v>224</v>
      </c>
      <c r="J2196" t="s">
        <v>217</v>
      </c>
      <c r="K2196" t="s">
        <v>209</v>
      </c>
      <c r="L2196" t="s">
        <v>1064</v>
      </c>
    </row>
    <row r="2197" spans="1:12">
      <c r="A2197" t="s">
        <v>2988</v>
      </c>
      <c r="B2197" s="5">
        <v>46251</v>
      </c>
      <c r="C2197" t="s">
        <v>146</v>
      </c>
      <c r="D2197">
        <v>2</v>
      </c>
      <c r="E2197" s="3">
        <v>30.05</v>
      </c>
      <c r="F2197" s="4">
        <v>0</v>
      </c>
      <c r="G2197" s="3">
        <v>9.99</v>
      </c>
      <c r="H2197" t="s">
        <v>207</v>
      </c>
      <c r="I2197" t="s">
        <v>18</v>
      </c>
      <c r="J2197" t="s">
        <v>208</v>
      </c>
      <c r="K2197" t="s">
        <v>209</v>
      </c>
      <c r="L2197" t="s">
        <v>449</v>
      </c>
    </row>
    <row r="2198" spans="1:12">
      <c r="A2198" t="s">
        <v>2989</v>
      </c>
      <c r="B2198" s="5">
        <v>46251</v>
      </c>
      <c r="C2198" t="s">
        <v>71</v>
      </c>
      <c r="D2198">
        <v>4</v>
      </c>
      <c r="E2198" s="3">
        <v>11.23</v>
      </c>
      <c r="F2198" s="4">
        <v>0</v>
      </c>
      <c r="G2198" s="3">
        <v>9.99</v>
      </c>
      <c r="H2198" t="s">
        <v>207</v>
      </c>
      <c r="I2198" t="s">
        <v>18</v>
      </c>
      <c r="J2198" t="s">
        <v>217</v>
      </c>
      <c r="K2198" t="s">
        <v>209</v>
      </c>
      <c r="L2198" t="s">
        <v>791</v>
      </c>
    </row>
    <row r="2199" spans="1:12">
      <c r="A2199" t="s">
        <v>2990</v>
      </c>
      <c r="B2199" s="5">
        <v>46251</v>
      </c>
      <c r="C2199" t="s">
        <v>176</v>
      </c>
      <c r="D2199">
        <v>8</v>
      </c>
      <c r="E2199" s="3">
        <v>11.86</v>
      </c>
      <c r="F2199" s="4">
        <v>0</v>
      </c>
      <c r="G2199" s="3">
        <v>0</v>
      </c>
      <c r="H2199" t="s">
        <v>212</v>
      </c>
      <c r="I2199" t="s">
        <v>37</v>
      </c>
      <c r="J2199" t="s">
        <v>208</v>
      </c>
      <c r="K2199" t="s">
        <v>304</v>
      </c>
      <c r="L2199" t="s">
        <v>1519</v>
      </c>
    </row>
    <row r="2200" spans="1:12">
      <c r="A2200" t="s">
        <v>2991</v>
      </c>
      <c r="B2200" s="5">
        <v>46251</v>
      </c>
      <c r="C2200" t="s">
        <v>152</v>
      </c>
      <c r="D2200">
        <v>4</v>
      </c>
      <c r="E2200" s="3">
        <v>39.21</v>
      </c>
      <c r="F2200" s="4">
        <v>0.05</v>
      </c>
      <c r="G2200" s="3">
        <v>0</v>
      </c>
      <c r="H2200" t="s">
        <v>212</v>
      </c>
      <c r="I2200" t="s">
        <v>54</v>
      </c>
      <c r="J2200" t="s">
        <v>208</v>
      </c>
      <c r="K2200" t="s">
        <v>209</v>
      </c>
      <c r="L2200" t="s">
        <v>1385</v>
      </c>
    </row>
    <row r="2201" spans="1:12">
      <c r="A2201" t="s">
        <v>2992</v>
      </c>
      <c r="B2201" s="5">
        <v>46252</v>
      </c>
      <c r="C2201" t="s">
        <v>144</v>
      </c>
      <c r="D2201">
        <v>4</v>
      </c>
      <c r="E2201" s="3">
        <v>12.74</v>
      </c>
      <c r="F2201" s="4">
        <v>0.05</v>
      </c>
      <c r="G2201" s="3">
        <v>0</v>
      </c>
      <c r="H2201" t="s">
        <v>212</v>
      </c>
      <c r="I2201" t="s">
        <v>37</v>
      </c>
      <c r="J2201" t="s">
        <v>217</v>
      </c>
      <c r="K2201" t="s">
        <v>209</v>
      </c>
      <c r="L2201" t="s">
        <v>1297</v>
      </c>
    </row>
    <row r="2202" spans="1:12">
      <c r="A2202" t="s">
        <v>2993</v>
      </c>
      <c r="B2202" s="5">
        <v>46252</v>
      </c>
      <c r="C2202" t="s">
        <v>94</v>
      </c>
      <c r="D2202">
        <v>3</v>
      </c>
      <c r="E2202" s="3">
        <v>74.41</v>
      </c>
      <c r="F2202" s="4">
        <v>0.05</v>
      </c>
      <c r="G2202" s="3">
        <v>4.99</v>
      </c>
      <c r="H2202" t="s">
        <v>207</v>
      </c>
      <c r="I2202" t="s">
        <v>18</v>
      </c>
      <c r="J2202" t="s">
        <v>213</v>
      </c>
      <c r="K2202" t="s">
        <v>209</v>
      </c>
      <c r="L2202" t="s">
        <v>577</v>
      </c>
    </row>
    <row r="2203" spans="1:12">
      <c r="A2203" t="s">
        <v>2994</v>
      </c>
      <c r="B2203" s="5">
        <v>46252</v>
      </c>
      <c r="C2203" t="s">
        <v>94</v>
      </c>
      <c r="D2203">
        <v>3</v>
      </c>
      <c r="E2203" s="3">
        <v>74.41</v>
      </c>
      <c r="F2203" s="4">
        <v>0</v>
      </c>
      <c r="G2203" s="3">
        <v>0</v>
      </c>
      <c r="H2203" t="s">
        <v>212</v>
      </c>
      <c r="I2203" t="s">
        <v>37</v>
      </c>
      <c r="J2203" t="s">
        <v>208</v>
      </c>
      <c r="K2203" t="s">
        <v>209</v>
      </c>
      <c r="L2203" t="s">
        <v>1515</v>
      </c>
    </row>
    <row r="2204" spans="1:12">
      <c r="A2204" t="s">
        <v>2995</v>
      </c>
      <c r="B2204" s="5">
        <v>46252</v>
      </c>
      <c r="C2204" t="s">
        <v>110</v>
      </c>
      <c r="D2204">
        <v>2</v>
      </c>
      <c r="E2204" s="3">
        <v>32.130000000000003</v>
      </c>
      <c r="F2204" s="4">
        <v>0</v>
      </c>
      <c r="G2204" s="3">
        <v>0</v>
      </c>
      <c r="H2204" t="s">
        <v>212</v>
      </c>
      <c r="I2204" t="s">
        <v>18</v>
      </c>
      <c r="J2204" t="s">
        <v>208</v>
      </c>
      <c r="K2204" t="s">
        <v>209</v>
      </c>
      <c r="L2204" t="s">
        <v>420</v>
      </c>
    </row>
    <row r="2205" spans="1:12">
      <c r="A2205" t="s">
        <v>2996</v>
      </c>
      <c r="B2205" s="5">
        <v>46252</v>
      </c>
      <c r="C2205" t="s">
        <v>138</v>
      </c>
      <c r="D2205">
        <v>2</v>
      </c>
      <c r="E2205" s="3">
        <v>56</v>
      </c>
      <c r="F2205" s="4">
        <v>0</v>
      </c>
      <c r="G2205" s="3">
        <v>9.99</v>
      </c>
      <c r="H2205" t="s">
        <v>216</v>
      </c>
      <c r="I2205" t="s">
        <v>12</v>
      </c>
      <c r="J2205" t="s">
        <v>208</v>
      </c>
      <c r="K2205" t="s">
        <v>209</v>
      </c>
      <c r="L2205" t="s">
        <v>344</v>
      </c>
    </row>
    <row r="2206" spans="1:12">
      <c r="A2206" t="s">
        <v>2997</v>
      </c>
      <c r="B2206" s="5">
        <v>46252</v>
      </c>
      <c r="C2206" t="s">
        <v>94</v>
      </c>
      <c r="D2206">
        <v>1</v>
      </c>
      <c r="E2206" s="3">
        <v>74.41</v>
      </c>
      <c r="F2206" s="4">
        <v>0</v>
      </c>
      <c r="G2206" s="3">
        <v>0</v>
      </c>
      <c r="H2206" t="s">
        <v>207</v>
      </c>
      <c r="I2206" t="s">
        <v>54</v>
      </c>
      <c r="J2206" t="s">
        <v>208</v>
      </c>
      <c r="K2206" t="s">
        <v>209</v>
      </c>
      <c r="L2206" t="s">
        <v>654</v>
      </c>
    </row>
    <row r="2207" spans="1:12">
      <c r="A2207" t="s">
        <v>2998</v>
      </c>
      <c r="B2207" s="5">
        <v>46252</v>
      </c>
      <c r="C2207" t="s">
        <v>112</v>
      </c>
      <c r="D2207">
        <v>1</v>
      </c>
      <c r="E2207" s="3">
        <v>48.12</v>
      </c>
      <c r="F2207" s="4">
        <v>0.05</v>
      </c>
      <c r="G2207" s="3">
        <v>0</v>
      </c>
      <c r="H2207" t="s">
        <v>207</v>
      </c>
      <c r="I2207" t="s">
        <v>54</v>
      </c>
      <c r="J2207" t="s">
        <v>213</v>
      </c>
      <c r="K2207" t="s">
        <v>209</v>
      </c>
      <c r="L2207" t="s">
        <v>396</v>
      </c>
    </row>
    <row r="2208" spans="1:12">
      <c r="A2208" t="s">
        <v>2999</v>
      </c>
      <c r="B2208" s="5">
        <v>46252</v>
      </c>
      <c r="C2208" t="s">
        <v>154</v>
      </c>
      <c r="D2208">
        <v>5</v>
      </c>
      <c r="E2208" s="3">
        <v>63.29</v>
      </c>
      <c r="F2208" s="4">
        <v>0</v>
      </c>
      <c r="G2208" s="3">
        <v>0</v>
      </c>
      <c r="H2208" t="s">
        <v>207</v>
      </c>
      <c r="I2208" t="s">
        <v>37</v>
      </c>
      <c r="J2208" t="s">
        <v>208</v>
      </c>
      <c r="K2208" t="s">
        <v>209</v>
      </c>
      <c r="L2208" t="s">
        <v>2257</v>
      </c>
    </row>
    <row r="2209" spans="1:12">
      <c r="A2209" t="s">
        <v>3000</v>
      </c>
      <c r="B2209" s="5">
        <v>46253</v>
      </c>
      <c r="C2209" t="s">
        <v>184</v>
      </c>
      <c r="D2209">
        <v>2</v>
      </c>
      <c r="E2209" s="3">
        <v>31.55</v>
      </c>
      <c r="F2209" s="4">
        <v>0</v>
      </c>
      <c r="G2209" s="3">
        <v>0</v>
      </c>
      <c r="H2209" t="s">
        <v>207</v>
      </c>
      <c r="I2209" t="s">
        <v>224</v>
      </c>
      <c r="J2209" t="s">
        <v>213</v>
      </c>
      <c r="K2209" t="s">
        <v>209</v>
      </c>
      <c r="L2209" t="s">
        <v>237</v>
      </c>
    </row>
    <row r="2210" spans="1:12">
      <c r="A2210" t="s">
        <v>3001</v>
      </c>
      <c r="B2210" s="5">
        <v>46253</v>
      </c>
      <c r="C2210" t="s">
        <v>104</v>
      </c>
      <c r="D2210">
        <v>1</v>
      </c>
      <c r="E2210" s="3">
        <v>29.49</v>
      </c>
      <c r="F2210" s="4">
        <v>0.1</v>
      </c>
      <c r="G2210" s="3">
        <v>6.99</v>
      </c>
      <c r="H2210" t="s">
        <v>207</v>
      </c>
      <c r="I2210" t="s">
        <v>224</v>
      </c>
      <c r="J2210" t="s">
        <v>213</v>
      </c>
      <c r="K2210" t="s">
        <v>209</v>
      </c>
      <c r="L2210" t="s">
        <v>820</v>
      </c>
    </row>
    <row r="2211" spans="1:12">
      <c r="A2211" t="s">
        <v>3002</v>
      </c>
      <c r="B2211" s="5">
        <v>46253</v>
      </c>
      <c r="C2211" t="s">
        <v>102</v>
      </c>
      <c r="D2211">
        <v>4</v>
      </c>
      <c r="E2211" s="3">
        <v>18.5</v>
      </c>
      <c r="F2211" s="4">
        <v>0</v>
      </c>
      <c r="G2211" s="3">
        <v>9.99</v>
      </c>
      <c r="H2211" t="s">
        <v>216</v>
      </c>
      <c r="I2211" t="s">
        <v>54</v>
      </c>
      <c r="J2211" t="s">
        <v>208</v>
      </c>
      <c r="K2211" t="s">
        <v>209</v>
      </c>
      <c r="L2211" t="s">
        <v>241</v>
      </c>
    </row>
    <row r="2212" spans="1:12">
      <c r="A2212" t="s">
        <v>3003</v>
      </c>
      <c r="B2212" s="5">
        <v>46253</v>
      </c>
      <c r="C2212" t="s">
        <v>116</v>
      </c>
      <c r="D2212">
        <v>1</v>
      </c>
      <c r="E2212" s="3">
        <v>30.89</v>
      </c>
      <c r="F2212" s="4">
        <v>0</v>
      </c>
      <c r="G2212" s="3">
        <v>0</v>
      </c>
      <c r="H2212" t="s">
        <v>216</v>
      </c>
      <c r="I2212" t="s">
        <v>18</v>
      </c>
      <c r="J2212" t="s">
        <v>213</v>
      </c>
      <c r="K2212" t="s">
        <v>304</v>
      </c>
      <c r="L2212" t="s">
        <v>1281</v>
      </c>
    </row>
    <row r="2213" spans="1:12">
      <c r="A2213" t="s">
        <v>3004</v>
      </c>
      <c r="B2213" s="5">
        <v>46253</v>
      </c>
      <c r="C2213" t="s">
        <v>158</v>
      </c>
      <c r="D2213">
        <v>1</v>
      </c>
      <c r="E2213" s="3">
        <v>44.59</v>
      </c>
      <c r="F2213" s="4">
        <v>0</v>
      </c>
      <c r="G2213" s="3">
        <v>9.99</v>
      </c>
      <c r="H2213" t="s">
        <v>207</v>
      </c>
      <c r="I2213" t="s">
        <v>224</v>
      </c>
      <c r="J2213" t="s">
        <v>208</v>
      </c>
      <c r="K2213" t="s">
        <v>209</v>
      </c>
      <c r="L2213" t="s">
        <v>327</v>
      </c>
    </row>
    <row r="2214" spans="1:12">
      <c r="A2214" t="s">
        <v>3005</v>
      </c>
      <c r="B2214" s="5">
        <v>46254</v>
      </c>
      <c r="C2214" t="s">
        <v>184</v>
      </c>
      <c r="D2214">
        <v>4</v>
      </c>
      <c r="E2214" s="3">
        <v>31.55</v>
      </c>
      <c r="F2214" s="4">
        <v>0</v>
      </c>
      <c r="G2214" s="3">
        <v>6.99</v>
      </c>
      <c r="H2214" t="s">
        <v>207</v>
      </c>
      <c r="I2214" t="s">
        <v>224</v>
      </c>
      <c r="J2214" t="s">
        <v>208</v>
      </c>
      <c r="K2214" t="s">
        <v>209</v>
      </c>
      <c r="L2214" t="s">
        <v>218</v>
      </c>
    </row>
    <row r="2215" spans="1:12">
      <c r="A2215" t="s">
        <v>3006</v>
      </c>
      <c r="B2215" s="5">
        <v>46254</v>
      </c>
      <c r="C2215" t="s">
        <v>136</v>
      </c>
      <c r="D2215">
        <v>1</v>
      </c>
      <c r="E2215" s="3">
        <v>26.35</v>
      </c>
      <c r="F2215" s="4">
        <v>0.1</v>
      </c>
      <c r="G2215" s="3">
        <v>4.99</v>
      </c>
      <c r="H2215" t="s">
        <v>216</v>
      </c>
      <c r="I2215" t="s">
        <v>224</v>
      </c>
      <c r="J2215" t="s">
        <v>217</v>
      </c>
      <c r="K2215" t="s">
        <v>209</v>
      </c>
      <c r="L2215" t="s">
        <v>1082</v>
      </c>
    </row>
    <row r="2216" spans="1:12">
      <c r="A2216" t="s">
        <v>3007</v>
      </c>
      <c r="B2216" s="5">
        <v>46254</v>
      </c>
      <c r="C2216" t="s">
        <v>116</v>
      </c>
      <c r="D2216">
        <v>2</v>
      </c>
      <c r="E2216" s="3">
        <v>30.89</v>
      </c>
      <c r="F2216" s="4">
        <v>0.05</v>
      </c>
      <c r="G2216" s="3">
        <v>4.99</v>
      </c>
      <c r="H2216" t="s">
        <v>212</v>
      </c>
      <c r="I2216" t="s">
        <v>18</v>
      </c>
      <c r="J2216" t="s">
        <v>208</v>
      </c>
      <c r="K2216" t="s">
        <v>209</v>
      </c>
      <c r="L2216" t="s">
        <v>369</v>
      </c>
    </row>
    <row r="2217" spans="1:12">
      <c r="A2217" t="s">
        <v>3008</v>
      </c>
      <c r="B2217" s="5">
        <v>46254</v>
      </c>
      <c r="C2217" t="s">
        <v>186</v>
      </c>
      <c r="D2217">
        <v>3</v>
      </c>
      <c r="E2217" s="3">
        <v>54.93</v>
      </c>
      <c r="F2217" s="4">
        <v>0</v>
      </c>
      <c r="G2217" s="3">
        <v>0</v>
      </c>
      <c r="H2217" t="s">
        <v>207</v>
      </c>
      <c r="I2217" t="s">
        <v>18</v>
      </c>
      <c r="J2217" t="s">
        <v>217</v>
      </c>
      <c r="K2217" t="s">
        <v>209</v>
      </c>
      <c r="L2217" t="s">
        <v>422</v>
      </c>
    </row>
    <row r="2218" spans="1:12">
      <c r="A2218" t="s">
        <v>3009</v>
      </c>
      <c r="B2218" s="5">
        <v>46254</v>
      </c>
      <c r="C2218" t="s">
        <v>89</v>
      </c>
      <c r="D2218">
        <v>2</v>
      </c>
      <c r="E2218" s="3">
        <v>81.14</v>
      </c>
      <c r="F2218" s="4">
        <v>0</v>
      </c>
      <c r="G2218" s="3">
        <v>0</v>
      </c>
      <c r="H2218" t="s">
        <v>212</v>
      </c>
      <c r="I2218" t="s">
        <v>224</v>
      </c>
      <c r="J2218" t="s">
        <v>217</v>
      </c>
      <c r="K2218" t="s">
        <v>209</v>
      </c>
      <c r="L2218" t="s">
        <v>828</v>
      </c>
    </row>
    <row r="2219" spans="1:12">
      <c r="A2219" t="s">
        <v>3010</v>
      </c>
      <c r="B2219" s="5">
        <v>46254</v>
      </c>
      <c r="C2219" t="s">
        <v>180</v>
      </c>
      <c r="D2219">
        <v>3</v>
      </c>
      <c r="E2219" s="3">
        <v>60.42</v>
      </c>
      <c r="F2219" s="4">
        <v>0.05</v>
      </c>
      <c r="G2219" s="3">
        <v>9.99</v>
      </c>
      <c r="H2219" t="s">
        <v>212</v>
      </c>
      <c r="I2219" t="s">
        <v>54</v>
      </c>
      <c r="J2219" t="s">
        <v>208</v>
      </c>
      <c r="K2219" t="s">
        <v>209</v>
      </c>
      <c r="L2219" t="s">
        <v>705</v>
      </c>
    </row>
    <row r="2220" spans="1:12">
      <c r="A2220" t="s">
        <v>3011</v>
      </c>
      <c r="B2220" s="5">
        <v>46254</v>
      </c>
      <c r="C2220" t="s">
        <v>116</v>
      </c>
      <c r="D2220">
        <v>2</v>
      </c>
      <c r="E2220" s="3">
        <v>30.89</v>
      </c>
      <c r="F2220" s="4">
        <v>0.2</v>
      </c>
      <c r="G2220" s="3">
        <v>9.99</v>
      </c>
      <c r="H2220" t="s">
        <v>207</v>
      </c>
      <c r="I2220" t="s">
        <v>37</v>
      </c>
      <c r="J2220" t="s">
        <v>213</v>
      </c>
      <c r="K2220" t="s">
        <v>209</v>
      </c>
      <c r="L2220" t="s">
        <v>3012</v>
      </c>
    </row>
    <row r="2221" spans="1:12">
      <c r="A2221" t="s">
        <v>3013</v>
      </c>
      <c r="B2221" s="5">
        <v>46254</v>
      </c>
      <c r="C2221" t="s">
        <v>162</v>
      </c>
      <c r="D2221">
        <v>1</v>
      </c>
      <c r="E2221" s="3">
        <v>12.2</v>
      </c>
      <c r="F2221" s="4">
        <v>0</v>
      </c>
      <c r="G2221" s="3">
        <v>0</v>
      </c>
      <c r="H2221" t="s">
        <v>207</v>
      </c>
      <c r="I2221" t="s">
        <v>224</v>
      </c>
      <c r="J2221" t="s">
        <v>213</v>
      </c>
      <c r="K2221" t="s">
        <v>209</v>
      </c>
      <c r="L2221" t="s">
        <v>626</v>
      </c>
    </row>
    <row r="2222" spans="1:12">
      <c r="A2222" t="s">
        <v>3014</v>
      </c>
      <c r="B2222" s="5">
        <v>46254</v>
      </c>
      <c r="C2222" t="s">
        <v>81</v>
      </c>
      <c r="D2222">
        <v>1</v>
      </c>
      <c r="E2222" s="3">
        <v>30.29</v>
      </c>
      <c r="F2222" s="4">
        <v>0.15</v>
      </c>
      <c r="G2222" s="3">
        <v>0</v>
      </c>
      <c r="H2222" t="s">
        <v>207</v>
      </c>
      <c r="I2222" t="s">
        <v>224</v>
      </c>
      <c r="J2222" t="s">
        <v>213</v>
      </c>
      <c r="K2222" t="s">
        <v>209</v>
      </c>
      <c r="L2222" t="s">
        <v>3015</v>
      </c>
    </row>
    <row r="2223" spans="1:12">
      <c r="A2223" t="s">
        <v>3016</v>
      </c>
      <c r="B2223" s="5">
        <v>46254</v>
      </c>
      <c r="C2223" t="s">
        <v>138</v>
      </c>
      <c r="D2223">
        <v>1</v>
      </c>
      <c r="E2223" s="3">
        <v>56</v>
      </c>
      <c r="F2223" s="4">
        <v>0</v>
      </c>
      <c r="G2223" s="3">
        <v>0</v>
      </c>
      <c r="H2223" t="s">
        <v>207</v>
      </c>
      <c r="I2223" t="s">
        <v>54</v>
      </c>
      <c r="J2223" t="s">
        <v>217</v>
      </c>
      <c r="K2223" t="s">
        <v>209</v>
      </c>
      <c r="L2223" t="s">
        <v>2078</v>
      </c>
    </row>
    <row r="2224" spans="1:12">
      <c r="A2224" t="s">
        <v>3017</v>
      </c>
      <c r="B2224" s="5">
        <v>46254</v>
      </c>
      <c r="C2224" t="s">
        <v>69</v>
      </c>
      <c r="D2224">
        <v>2</v>
      </c>
      <c r="E2224" s="3">
        <v>73.180000000000007</v>
      </c>
      <c r="F2224" s="4">
        <v>0.15</v>
      </c>
      <c r="G2224" s="3">
        <v>9.99</v>
      </c>
      <c r="H2224" t="s">
        <v>207</v>
      </c>
      <c r="I2224" t="s">
        <v>37</v>
      </c>
      <c r="J2224" t="s">
        <v>208</v>
      </c>
      <c r="K2224" t="s">
        <v>209</v>
      </c>
      <c r="L2224" t="s">
        <v>1158</v>
      </c>
    </row>
    <row r="2225" spans="1:12">
      <c r="A2225" t="s">
        <v>3018</v>
      </c>
      <c r="B2225" s="5">
        <v>46254</v>
      </c>
      <c r="C2225" t="s">
        <v>154</v>
      </c>
      <c r="D2225">
        <v>1</v>
      </c>
      <c r="E2225" s="3">
        <v>63.29</v>
      </c>
      <c r="F2225" s="4">
        <v>0</v>
      </c>
      <c r="G2225" s="3">
        <v>0</v>
      </c>
      <c r="H2225" t="s">
        <v>207</v>
      </c>
      <c r="I2225" t="s">
        <v>224</v>
      </c>
      <c r="J2225" t="s">
        <v>217</v>
      </c>
      <c r="K2225" t="s">
        <v>209</v>
      </c>
      <c r="L2225" t="s">
        <v>1669</v>
      </c>
    </row>
    <row r="2226" spans="1:12">
      <c r="A2226" t="s">
        <v>3019</v>
      </c>
      <c r="B2226" s="5">
        <v>46254</v>
      </c>
      <c r="C2226" t="s">
        <v>92</v>
      </c>
      <c r="D2226">
        <v>4</v>
      </c>
      <c r="E2226" s="3">
        <v>46.87</v>
      </c>
      <c r="F2226" s="4">
        <v>0</v>
      </c>
      <c r="G2226" s="3">
        <v>4.99</v>
      </c>
      <c r="H2226" t="s">
        <v>212</v>
      </c>
      <c r="I2226" t="s">
        <v>12</v>
      </c>
      <c r="J2226" t="s">
        <v>208</v>
      </c>
      <c r="K2226" t="s">
        <v>209</v>
      </c>
      <c r="L2226" t="s">
        <v>237</v>
      </c>
    </row>
    <row r="2227" spans="1:12">
      <c r="A2227" t="s">
        <v>3020</v>
      </c>
      <c r="B2227" s="5">
        <v>46255</v>
      </c>
      <c r="C2227" t="s">
        <v>102</v>
      </c>
      <c r="D2227">
        <v>2</v>
      </c>
      <c r="E2227" s="3">
        <v>18.5</v>
      </c>
      <c r="F2227" s="4">
        <v>0.15</v>
      </c>
      <c r="G2227" s="3">
        <v>0</v>
      </c>
      <c r="H2227" t="s">
        <v>212</v>
      </c>
      <c r="I2227" t="s">
        <v>224</v>
      </c>
      <c r="J2227" t="s">
        <v>208</v>
      </c>
      <c r="K2227" t="s">
        <v>209</v>
      </c>
      <c r="L2227" t="s">
        <v>996</v>
      </c>
    </row>
    <row r="2228" spans="1:12">
      <c r="A2228" t="s">
        <v>3021</v>
      </c>
      <c r="B2228" s="5">
        <v>46255</v>
      </c>
      <c r="C2228" t="s">
        <v>100</v>
      </c>
      <c r="D2228">
        <v>1</v>
      </c>
      <c r="E2228" s="3">
        <v>47.38</v>
      </c>
      <c r="F2228" s="4">
        <v>0.2</v>
      </c>
      <c r="G2228" s="3">
        <v>6.99</v>
      </c>
      <c r="H2228" t="s">
        <v>207</v>
      </c>
      <c r="I2228" t="s">
        <v>18</v>
      </c>
      <c r="J2228" t="s">
        <v>217</v>
      </c>
      <c r="K2228" t="s">
        <v>209</v>
      </c>
      <c r="L2228" t="s">
        <v>2529</v>
      </c>
    </row>
    <row r="2229" spans="1:12">
      <c r="A2229" t="s">
        <v>3022</v>
      </c>
      <c r="B2229" s="5">
        <v>46255</v>
      </c>
      <c r="C2229" t="s">
        <v>98</v>
      </c>
      <c r="D2229">
        <v>8</v>
      </c>
      <c r="E2229" s="3">
        <v>17.66</v>
      </c>
      <c r="F2229" s="4">
        <v>0</v>
      </c>
      <c r="G2229" s="3">
        <v>0</v>
      </c>
      <c r="H2229" t="s">
        <v>216</v>
      </c>
      <c r="I2229" t="s">
        <v>224</v>
      </c>
      <c r="J2229" t="s">
        <v>213</v>
      </c>
      <c r="K2229" t="s">
        <v>209</v>
      </c>
      <c r="L2229" t="s">
        <v>1019</v>
      </c>
    </row>
    <row r="2230" spans="1:12">
      <c r="A2230" t="s">
        <v>3023</v>
      </c>
      <c r="B2230" s="5">
        <v>46255</v>
      </c>
      <c r="C2230" t="s">
        <v>178</v>
      </c>
      <c r="D2230">
        <v>4</v>
      </c>
      <c r="E2230" s="3">
        <v>77.760000000000005</v>
      </c>
      <c r="F2230" s="4">
        <v>0.15</v>
      </c>
      <c r="G2230" s="3">
        <v>9.99</v>
      </c>
      <c r="H2230" t="s">
        <v>212</v>
      </c>
      <c r="I2230" t="s">
        <v>54</v>
      </c>
      <c r="J2230" t="s">
        <v>208</v>
      </c>
      <c r="K2230" t="s">
        <v>209</v>
      </c>
      <c r="L2230" t="s">
        <v>512</v>
      </c>
    </row>
    <row r="2231" spans="1:12">
      <c r="A2231" t="s">
        <v>3024</v>
      </c>
      <c r="B2231" s="5">
        <v>46255</v>
      </c>
      <c r="C2231" t="s">
        <v>136</v>
      </c>
      <c r="D2231">
        <v>1</v>
      </c>
      <c r="E2231" s="3">
        <v>26.35</v>
      </c>
      <c r="F2231" s="4">
        <v>0.1</v>
      </c>
      <c r="G2231" s="3">
        <v>6.99</v>
      </c>
      <c r="H2231" t="s">
        <v>216</v>
      </c>
      <c r="I2231" t="s">
        <v>18</v>
      </c>
      <c r="J2231" t="s">
        <v>217</v>
      </c>
      <c r="K2231" t="s">
        <v>209</v>
      </c>
      <c r="L2231" t="s">
        <v>721</v>
      </c>
    </row>
    <row r="2232" spans="1:12">
      <c r="A2232" t="s">
        <v>3025</v>
      </c>
      <c r="B2232" s="5">
        <v>46256</v>
      </c>
      <c r="C2232" t="s">
        <v>77</v>
      </c>
      <c r="D2232">
        <v>1</v>
      </c>
      <c r="E2232" s="3">
        <v>47.77</v>
      </c>
      <c r="F2232" s="4">
        <v>0.05</v>
      </c>
      <c r="G2232" s="3">
        <v>0</v>
      </c>
      <c r="H2232" t="s">
        <v>212</v>
      </c>
      <c r="I2232" t="s">
        <v>224</v>
      </c>
      <c r="J2232" t="s">
        <v>213</v>
      </c>
      <c r="K2232" t="s">
        <v>209</v>
      </c>
      <c r="L2232" t="s">
        <v>2041</v>
      </c>
    </row>
    <row r="2233" spans="1:12">
      <c r="A2233" t="s">
        <v>3026</v>
      </c>
      <c r="B2233" s="5">
        <v>46256</v>
      </c>
      <c r="C2233" t="s">
        <v>75</v>
      </c>
      <c r="D2233">
        <v>1</v>
      </c>
      <c r="E2233" s="3">
        <v>55.2</v>
      </c>
      <c r="F2233" s="4">
        <v>0</v>
      </c>
      <c r="G2233" s="3">
        <v>4.99</v>
      </c>
      <c r="H2233" t="s">
        <v>207</v>
      </c>
      <c r="I2233" t="s">
        <v>54</v>
      </c>
      <c r="J2233" t="s">
        <v>217</v>
      </c>
      <c r="K2233" t="s">
        <v>304</v>
      </c>
      <c r="L2233" t="s">
        <v>671</v>
      </c>
    </row>
    <row r="2234" spans="1:12">
      <c r="A2234" t="s">
        <v>3027</v>
      </c>
      <c r="B2234" s="5">
        <v>46256</v>
      </c>
      <c r="C2234" t="s">
        <v>110</v>
      </c>
      <c r="D2234">
        <v>1</v>
      </c>
      <c r="E2234" s="3">
        <v>32.130000000000003</v>
      </c>
      <c r="F2234" s="4">
        <v>0</v>
      </c>
      <c r="G2234" s="3">
        <v>4.99</v>
      </c>
      <c r="H2234" t="s">
        <v>207</v>
      </c>
      <c r="I2234" t="s">
        <v>224</v>
      </c>
      <c r="J2234" t="s">
        <v>213</v>
      </c>
      <c r="K2234" t="s">
        <v>209</v>
      </c>
      <c r="L2234" t="s">
        <v>358</v>
      </c>
    </row>
    <row r="2235" spans="1:12">
      <c r="A2235" t="s">
        <v>3028</v>
      </c>
      <c r="B2235" s="5">
        <v>46256</v>
      </c>
      <c r="C2235" t="s">
        <v>114</v>
      </c>
      <c r="D2235">
        <v>1</v>
      </c>
      <c r="E2235" s="3">
        <v>87.66</v>
      </c>
      <c r="F2235" s="4">
        <v>0</v>
      </c>
      <c r="G2235" s="3">
        <v>0</v>
      </c>
      <c r="H2235" t="s">
        <v>212</v>
      </c>
      <c r="I2235" t="s">
        <v>37</v>
      </c>
      <c r="J2235" t="s">
        <v>213</v>
      </c>
      <c r="K2235" t="s">
        <v>209</v>
      </c>
      <c r="L2235" t="s">
        <v>214</v>
      </c>
    </row>
    <row r="2236" spans="1:12">
      <c r="A2236" t="s">
        <v>3029</v>
      </c>
      <c r="B2236" s="5">
        <v>46256</v>
      </c>
      <c r="C2236" t="s">
        <v>180</v>
      </c>
      <c r="D2236">
        <v>2</v>
      </c>
      <c r="E2236" s="3">
        <v>60.42</v>
      </c>
      <c r="F2236" s="4">
        <v>0.1</v>
      </c>
      <c r="G2236" s="3">
        <v>6.99</v>
      </c>
      <c r="H2236" t="s">
        <v>216</v>
      </c>
      <c r="I2236" t="s">
        <v>224</v>
      </c>
      <c r="J2236" t="s">
        <v>213</v>
      </c>
      <c r="K2236" t="s">
        <v>209</v>
      </c>
      <c r="L2236" t="s">
        <v>1025</v>
      </c>
    </row>
    <row r="2237" spans="1:12">
      <c r="A2237" t="s">
        <v>3030</v>
      </c>
      <c r="B2237" s="5">
        <v>46256</v>
      </c>
      <c r="C2237" t="s">
        <v>94</v>
      </c>
      <c r="D2237">
        <v>1</v>
      </c>
      <c r="E2237" s="3">
        <v>74.41</v>
      </c>
      <c r="F2237" s="4">
        <v>0</v>
      </c>
      <c r="G2237" s="3">
        <v>0</v>
      </c>
      <c r="H2237" t="s">
        <v>212</v>
      </c>
      <c r="I2237" t="s">
        <v>37</v>
      </c>
      <c r="J2237" t="s">
        <v>208</v>
      </c>
      <c r="K2237" t="s">
        <v>209</v>
      </c>
      <c r="L2237" t="s">
        <v>692</v>
      </c>
    </row>
    <row r="2238" spans="1:12">
      <c r="A2238" t="s">
        <v>3031</v>
      </c>
      <c r="B2238" s="5">
        <v>46256</v>
      </c>
      <c r="C2238" t="s">
        <v>148</v>
      </c>
      <c r="D2238">
        <v>3</v>
      </c>
      <c r="E2238" s="3">
        <v>76.3</v>
      </c>
      <c r="F2238" s="4">
        <v>0.1</v>
      </c>
      <c r="G2238" s="3">
        <v>6.99</v>
      </c>
      <c r="H2238" t="s">
        <v>216</v>
      </c>
      <c r="I2238" t="s">
        <v>18</v>
      </c>
      <c r="J2238" t="s">
        <v>213</v>
      </c>
      <c r="K2238" t="s">
        <v>209</v>
      </c>
      <c r="L2238" t="s">
        <v>1094</v>
      </c>
    </row>
    <row r="2239" spans="1:12">
      <c r="A2239" t="s">
        <v>3032</v>
      </c>
      <c r="B2239" s="5">
        <v>46256</v>
      </c>
      <c r="C2239" t="s">
        <v>184</v>
      </c>
      <c r="D2239">
        <v>3</v>
      </c>
      <c r="E2239" s="3">
        <v>31.55</v>
      </c>
      <c r="F2239" s="4">
        <v>0</v>
      </c>
      <c r="G2239" s="3">
        <v>0</v>
      </c>
      <c r="H2239" t="s">
        <v>212</v>
      </c>
      <c r="I2239" t="s">
        <v>224</v>
      </c>
      <c r="J2239" t="s">
        <v>217</v>
      </c>
      <c r="K2239" t="s">
        <v>209</v>
      </c>
      <c r="L2239" t="s">
        <v>1345</v>
      </c>
    </row>
    <row r="2240" spans="1:12">
      <c r="A2240" t="s">
        <v>3033</v>
      </c>
      <c r="B2240" s="5">
        <v>46256</v>
      </c>
      <c r="C2240" t="s">
        <v>116</v>
      </c>
      <c r="D2240">
        <v>3</v>
      </c>
      <c r="E2240" s="3">
        <v>30.89</v>
      </c>
      <c r="F2240" s="4">
        <v>0.1</v>
      </c>
      <c r="G2240" s="3">
        <v>0</v>
      </c>
      <c r="H2240" t="s">
        <v>216</v>
      </c>
      <c r="I2240" t="s">
        <v>54</v>
      </c>
      <c r="J2240" t="s">
        <v>213</v>
      </c>
      <c r="K2240" t="s">
        <v>209</v>
      </c>
      <c r="L2240" t="s">
        <v>754</v>
      </c>
    </row>
    <row r="2241" spans="1:12">
      <c r="A2241" t="s">
        <v>3034</v>
      </c>
      <c r="B2241" s="5">
        <v>46256</v>
      </c>
      <c r="C2241" t="s">
        <v>96</v>
      </c>
      <c r="D2241">
        <v>3</v>
      </c>
      <c r="E2241" s="3">
        <v>26.72</v>
      </c>
      <c r="F2241" s="4">
        <v>0</v>
      </c>
      <c r="G2241" s="3">
        <v>0</v>
      </c>
      <c r="H2241" t="s">
        <v>207</v>
      </c>
      <c r="I2241" t="s">
        <v>12</v>
      </c>
      <c r="J2241" t="s">
        <v>213</v>
      </c>
      <c r="K2241" t="s">
        <v>209</v>
      </c>
      <c r="L2241" t="s">
        <v>786</v>
      </c>
    </row>
    <row r="2242" spans="1:12">
      <c r="A2242" t="s">
        <v>3035</v>
      </c>
      <c r="B2242" s="5">
        <v>46256</v>
      </c>
      <c r="C2242" t="s">
        <v>100</v>
      </c>
      <c r="D2242">
        <v>2</v>
      </c>
      <c r="E2242" s="3">
        <v>47.38</v>
      </c>
      <c r="F2242" s="4">
        <v>0</v>
      </c>
      <c r="G2242" s="3">
        <v>4.99</v>
      </c>
      <c r="H2242" t="s">
        <v>212</v>
      </c>
      <c r="I2242" t="s">
        <v>37</v>
      </c>
      <c r="J2242" t="s">
        <v>217</v>
      </c>
      <c r="K2242" t="s">
        <v>209</v>
      </c>
      <c r="L2242" t="s">
        <v>1778</v>
      </c>
    </row>
    <row r="2243" spans="1:12">
      <c r="A2243" t="s">
        <v>3036</v>
      </c>
      <c r="B2243" s="5">
        <v>46256</v>
      </c>
      <c r="C2243" t="s">
        <v>106</v>
      </c>
      <c r="D2243">
        <v>4</v>
      </c>
      <c r="E2243" s="3">
        <v>85.27</v>
      </c>
      <c r="F2243" s="4">
        <v>0</v>
      </c>
      <c r="G2243" s="3">
        <v>0</v>
      </c>
      <c r="H2243" t="s">
        <v>216</v>
      </c>
      <c r="I2243" t="s">
        <v>224</v>
      </c>
      <c r="J2243" t="s">
        <v>213</v>
      </c>
      <c r="K2243" t="s">
        <v>209</v>
      </c>
      <c r="L2243" t="s">
        <v>604</v>
      </c>
    </row>
    <row r="2244" spans="1:12">
      <c r="A2244" t="s">
        <v>3037</v>
      </c>
      <c r="B2244" s="5">
        <v>46257</v>
      </c>
      <c r="C2244" t="s">
        <v>170</v>
      </c>
      <c r="D2244">
        <v>2</v>
      </c>
      <c r="E2244" s="3">
        <v>33.19</v>
      </c>
      <c r="F2244" s="4">
        <v>0.1</v>
      </c>
      <c r="G2244" s="3">
        <v>0</v>
      </c>
      <c r="H2244" t="s">
        <v>216</v>
      </c>
      <c r="I2244" t="s">
        <v>54</v>
      </c>
      <c r="J2244" t="s">
        <v>208</v>
      </c>
      <c r="K2244" t="s">
        <v>209</v>
      </c>
      <c r="L2244" t="s">
        <v>708</v>
      </c>
    </row>
    <row r="2245" spans="1:12">
      <c r="A2245" t="s">
        <v>3038</v>
      </c>
      <c r="B2245" s="5">
        <v>46257</v>
      </c>
      <c r="C2245" t="s">
        <v>168</v>
      </c>
      <c r="D2245">
        <v>3</v>
      </c>
      <c r="E2245" s="3">
        <v>50.46</v>
      </c>
      <c r="F2245" s="4">
        <v>0.05</v>
      </c>
      <c r="G2245" s="3">
        <v>0</v>
      </c>
      <c r="H2245" t="s">
        <v>216</v>
      </c>
      <c r="I2245" t="s">
        <v>37</v>
      </c>
      <c r="J2245" t="s">
        <v>208</v>
      </c>
      <c r="K2245" t="s">
        <v>304</v>
      </c>
      <c r="L2245" t="s">
        <v>1709</v>
      </c>
    </row>
    <row r="2246" spans="1:12">
      <c r="A2246" t="s">
        <v>3039</v>
      </c>
      <c r="B2246" s="5">
        <v>46257</v>
      </c>
      <c r="C2246" t="s">
        <v>94</v>
      </c>
      <c r="D2246">
        <v>4</v>
      </c>
      <c r="E2246" s="3">
        <v>74.41</v>
      </c>
      <c r="F2246" s="4">
        <v>0</v>
      </c>
      <c r="G2246" s="3">
        <v>6.99</v>
      </c>
      <c r="H2246" t="s">
        <v>207</v>
      </c>
      <c r="I2246" t="s">
        <v>37</v>
      </c>
      <c r="J2246" t="s">
        <v>213</v>
      </c>
      <c r="K2246" t="s">
        <v>209</v>
      </c>
      <c r="L2246" t="s">
        <v>2075</v>
      </c>
    </row>
    <row r="2247" spans="1:12">
      <c r="A2247" t="s">
        <v>3040</v>
      </c>
      <c r="B2247" s="5">
        <v>46257</v>
      </c>
      <c r="C2247" t="s">
        <v>71</v>
      </c>
      <c r="D2247">
        <v>1</v>
      </c>
      <c r="E2247" s="3">
        <v>11.23</v>
      </c>
      <c r="F2247" s="4">
        <v>0</v>
      </c>
      <c r="G2247" s="3">
        <v>6.99</v>
      </c>
      <c r="H2247" t="s">
        <v>207</v>
      </c>
      <c r="I2247" t="s">
        <v>37</v>
      </c>
      <c r="J2247" t="s">
        <v>213</v>
      </c>
      <c r="K2247" t="s">
        <v>209</v>
      </c>
      <c r="L2247" t="s">
        <v>3041</v>
      </c>
    </row>
    <row r="2248" spans="1:12">
      <c r="A2248" t="s">
        <v>3042</v>
      </c>
      <c r="B2248" s="5">
        <v>46257</v>
      </c>
      <c r="C2248" t="s">
        <v>69</v>
      </c>
      <c r="D2248">
        <v>4</v>
      </c>
      <c r="E2248" s="3">
        <v>73.180000000000007</v>
      </c>
      <c r="F2248" s="4">
        <v>0.1</v>
      </c>
      <c r="G2248" s="3">
        <v>6.99</v>
      </c>
      <c r="H2248" t="s">
        <v>212</v>
      </c>
      <c r="I2248" t="s">
        <v>37</v>
      </c>
      <c r="J2248" t="s">
        <v>213</v>
      </c>
      <c r="K2248" t="s">
        <v>209</v>
      </c>
      <c r="L2248" t="s">
        <v>563</v>
      </c>
    </row>
    <row r="2249" spans="1:12">
      <c r="A2249" t="s">
        <v>3043</v>
      </c>
      <c r="B2249" s="5">
        <v>46257</v>
      </c>
      <c r="C2249" t="s">
        <v>118</v>
      </c>
      <c r="D2249">
        <v>1</v>
      </c>
      <c r="E2249" s="3">
        <v>41.81</v>
      </c>
      <c r="F2249" s="4">
        <v>0.05</v>
      </c>
      <c r="G2249" s="3">
        <v>0</v>
      </c>
      <c r="H2249" t="s">
        <v>212</v>
      </c>
      <c r="I2249" t="s">
        <v>37</v>
      </c>
      <c r="J2249" t="s">
        <v>208</v>
      </c>
      <c r="K2249" t="s">
        <v>209</v>
      </c>
      <c r="L2249" t="s">
        <v>2078</v>
      </c>
    </row>
    <row r="2250" spans="1:12">
      <c r="A2250" t="s">
        <v>3044</v>
      </c>
      <c r="B2250" s="5">
        <v>46258</v>
      </c>
      <c r="C2250" t="s">
        <v>81</v>
      </c>
      <c r="D2250">
        <v>3</v>
      </c>
      <c r="E2250" s="3">
        <v>30.29</v>
      </c>
      <c r="F2250" s="4">
        <v>0</v>
      </c>
      <c r="G2250" s="3">
        <v>9.99</v>
      </c>
      <c r="H2250" t="s">
        <v>216</v>
      </c>
      <c r="I2250" t="s">
        <v>54</v>
      </c>
      <c r="J2250" t="s">
        <v>217</v>
      </c>
      <c r="K2250" t="s">
        <v>209</v>
      </c>
      <c r="L2250" t="s">
        <v>1295</v>
      </c>
    </row>
    <row r="2251" spans="1:12">
      <c r="A2251" t="s">
        <v>3045</v>
      </c>
      <c r="B2251" s="5">
        <v>46258</v>
      </c>
      <c r="C2251" t="s">
        <v>134</v>
      </c>
      <c r="D2251">
        <v>1</v>
      </c>
      <c r="E2251" s="3">
        <v>53.25</v>
      </c>
      <c r="F2251" s="4">
        <v>0.05</v>
      </c>
      <c r="G2251" s="3">
        <v>9.99</v>
      </c>
      <c r="H2251" t="s">
        <v>212</v>
      </c>
      <c r="I2251" t="s">
        <v>18</v>
      </c>
      <c r="J2251" t="s">
        <v>208</v>
      </c>
      <c r="K2251" t="s">
        <v>209</v>
      </c>
      <c r="L2251" t="s">
        <v>571</v>
      </c>
    </row>
    <row r="2252" spans="1:12">
      <c r="A2252" t="s">
        <v>3046</v>
      </c>
      <c r="B2252" s="5">
        <v>46258</v>
      </c>
      <c r="C2252" t="s">
        <v>138</v>
      </c>
      <c r="D2252">
        <v>1</v>
      </c>
      <c r="E2252" s="3">
        <v>56</v>
      </c>
      <c r="F2252" s="4">
        <v>0.05</v>
      </c>
      <c r="G2252" s="3">
        <v>0</v>
      </c>
      <c r="H2252" t="s">
        <v>216</v>
      </c>
      <c r="I2252" t="s">
        <v>54</v>
      </c>
      <c r="J2252" t="s">
        <v>208</v>
      </c>
      <c r="K2252" t="s">
        <v>209</v>
      </c>
      <c r="L2252" t="s">
        <v>1736</v>
      </c>
    </row>
    <row r="2253" spans="1:12">
      <c r="A2253" t="s">
        <v>3047</v>
      </c>
      <c r="B2253" s="5">
        <v>46258</v>
      </c>
      <c r="C2253" t="s">
        <v>158</v>
      </c>
      <c r="D2253">
        <v>4</v>
      </c>
      <c r="E2253" s="3">
        <v>44.59</v>
      </c>
      <c r="F2253" s="4">
        <v>0</v>
      </c>
      <c r="G2253" s="3">
        <v>0</v>
      </c>
      <c r="H2253" t="s">
        <v>207</v>
      </c>
      <c r="I2253" t="s">
        <v>224</v>
      </c>
      <c r="J2253" t="s">
        <v>208</v>
      </c>
      <c r="K2253" t="s">
        <v>209</v>
      </c>
      <c r="L2253" t="s">
        <v>1639</v>
      </c>
    </row>
    <row r="2254" spans="1:12">
      <c r="A2254" t="s">
        <v>3048</v>
      </c>
      <c r="B2254" s="5">
        <v>46258</v>
      </c>
      <c r="C2254" t="s">
        <v>122</v>
      </c>
      <c r="D2254">
        <v>5</v>
      </c>
      <c r="E2254" s="3">
        <v>29.71</v>
      </c>
      <c r="F2254" s="4">
        <v>0.15</v>
      </c>
      <c r="G2254" s="3">
        <v>0</v>
      </c>
      <c r="H2254" t="s">
        <v>207</v>
      </c>
      <c r="I2254" t="s">
        <v>54</v>
      </c>
      <c r="J2254" t="s">
        <v>208</v>
      </c>
      <c r="K2254" t="s">
        <v>209</v>
      </c>
      <c r="L2254" t="s">
        <v>416</v>
      </c>
    </row>
    <row r="2255" spans="1:12">
      <c r="A2255" t="s">
        <v>3049</v>
      </c>
      <c r="B2255" s="5">
        <v>46258</v>
      </c>
      <c r="C2255" t="s">
        <v>154</v>
      </c>
      <c r="D2255">
        <v>1</v>
      </c>
      <c r="E2255" s="3">
        <v>63.29</v>
      </c>
      <c r="F2255" s="4">
        <v>0</v>
      </c>
      <c r="G2255" s="3">
        <v>0</v>
      </c>
      <c r="H2255" t="s">
        <v>207</v>
      </c>
      <c r="I2255" t="s">
        <v>18</v>
      </c>
      <c r="J2255" t="s">
        <v>213</v>
      </c>
      <c r="K2255" t="s">
        <v>209</v>
      </c>
      <c r="L2255" t="s">
        <v>1802</v>
      </c>
    </row>
    <row r="2256" spans="1:12">
      <c r="A2256" t="s">
        <v>3050</v>
      </c>
      <c r="B2256" s="5">
        <v>46258</v>
      </c>
      <c r="C2256" t="s">
        <v>69</v>
      </c>
      <c r="D2256">
        <v>1</v>
      </c>
      <c r="E2256" s="3">
        <v>73.180000000000007</v>
      </c>
      <c r="F2256" s="4">
        <v>0</v>
      </c>
      <c r="G2256" s="3">
        <v>0</v>
      </c>
      <c r="H2256" t="s">
        <v>212</v>
      </c>
      <c r="I2256" t="s">
        <v>18</v>
      </c>
      <c r="J2256" t="s">
        <v>217</v>
      </c>
      <c r="K2256" t="s">
        <v>209</v>
      </c>
      <c r="L2256" t="s">
        <v>1056</v>
      </c>
    </row>
    <row r="2257" spans="1:12">
      <c r="A2257" t="s">
        <v>3051</v>
      </c>
      <c r="B2257" s="5">
        <v>46258</v>
      </c>
      <c r="C2257" t="s">
        <v>108</v>
      </c>
      <c r="D2257">
        <v>1</v>
      </c>
      <c r="E2257" s="3">
        <v>23.94</v>
      </c>
      <c r="F2257" s="4">
        <v>0.1</v>
      </c>
      <c r="G2257" s="3">
        <v>0</v>
      </c>
      <c r="H2257" t="s">
        <v>212</v>
      </c>
      <c r="I2257" t="s">
        <v>37</v>
      </c>
      <c r="J2257" t="s">
        <v>213</v>
      </c>
      <c r="K2257" t="s">
        <v>209</v>
      </c>
      <c r="L2257" t="s">
        <v>379</v>
      </c>
    </row>
    <row r="2258" spans="1:12">
      <c r="A2258" t="s">
        <v>3052</v>
      </c>
      <c r="B2258" s="5">
        <v>46258</v>
      </c>
      <c r="C2258" t="s">
        <v>174</v>
      </c>
      <c r="D2258">
        <v>3</v>
      </c>
      <c r="E2258" s="3">
        <v>72.45</v>
      </c>
      <c r="F2258" s="4">
        <v>0.15</v>
      </c>
      <c r="G2258" s="3">
        <v>0</v>
      </c>
      <c r="H2258" t="s">
        <v>212</v>
      </c>
      <c r="I2258" t="s">
        <v>224</v>
      </c>
      <c r="J2258" t="s">
        <v>217</v>
      </c>
      <c r="K2258" t="s">
        <v>209</v>
      </c>
      <c r="L2258" t="s">
        <v>1316</v>
      </c>
    </row>
    <row r="2259" spans="1:12">
      <c r="A2259" t="s">
        <v>3053</v>
      </c>
      <c r="B2259" s="5">
        <v>46258</v>
      </c>
      <c r="C2259" t="s">
        <v>148</v>
      </c>
      <c r="D2259">
        <v>1</v>
      </c>
      <c r="E2259" s="3">
        <v>76.3</v>
      </c>
      <c r="F2259" s="4">
        <v>0</v>
      </c>
      <c r="G2259" s="3">
        <v>4.99</v>
      </c>
      <c r="H2259" t="s">
        <v>212</v>
      </c>
      <c r="I2259" t="s">
        <v>37</v>
      </c>
      <c r="J2259" t="s">
        <v>208</v>
      </c>
      <c r="K2259" t="s">
        <v>209</v>
      </c>
      <c r="L2259" t="s">
        <v>1350</v>
      </c>
    </row>
    <row r="2260" spans="1:12">
      <c r="A2260" t="s">
        <v>3054</v>
      </c>
      <c r="B2260" s="5">
        <v>46258</v>
      </c>
      <c r="C2260" t="s">
        <v>110</v>
      </c>
      <c r="D2260">
        <v>4</v>
      </c>
      <c r="E2260" s="3">
        <v>32.130000000000003</v>
      </c>
      <c r="F2260" s="4">
        <v>0.1</v>
      </c>
      <c r="G2260" s="3">
        <v>9.99</v>
      </c>
      <c r="H2260" t="s">
        <v>216</v>
      </c>
      <c r="I2260" t="s">
        <v>18</v>
      </c>
      <c r="J2260" t="s">
        <v>213</v>
      </c>
      <c r="K2260" t="s">
        <v>209</v>
      </c>
      <c r="L2260" t="s">
        <v>775</v>
      </c>
    </row>
    <row r="2261" spans="1:12">
      <c r="A2261" t="s">
        <v>3055</v>
      </c>
      <c r="B2261" s="5">
        <v>46258</v>
      </c>
      <c r="C2261" t="s">
        <v>176</v>
      </c>
      <c r="D2261">
        <v>8</v>
      </c>
      <c r="E2261" s="3">
        <v>11.86</v>
      </c>
      <c r="F2261" s="4">
        <v>0</v>
      </c>
      <c r="G2261" s="3">
        <v>0</v>
      </c>
      <c r="H2261" t="s">
        <v>212</v>
      </c>
      <c r="I2261" t="s">
        <v>54</v>
      </c>
      <c r="J2261" t="s">
        <v>208</v>
      </c>
      <c r="K2261" t="s">
        <v>209</v>
      </c>
      <c r="L2261" t="s">
        <v>350</v>
      </c>
    </row>
    <row r="2262" spans="1:12">
      <c r="A2262" t="s">
        <v>3056</v>
      </c>
      <c r="B2262" s="5">
        <v>46259</v>
      </c>
      <c r="C2262" t="s">
        <v>108</v>
      </c>
      <c r="D2262">
        <v>2</v>
      </c>
      <c r="E2262" s="3">
        <v>23.94</v>
      </c>
      <c r="F2262" s="4">
        <v>0</v>
      </c>
      <c r="G2262" s="3">
        <v>0</v>
      </c>
      <c r="H2262" t="s">
        <v>216</v>
      </c>
      <c r="I2262" t="s">
        <v>37</v>
      </c>
      <c r="J2262" t="s">
        <v>213</v>
      </c>
      <c r="K2262" t="s">
        <v>304</v>
      </c>
      <c r="L2262" t="s">
        <v>1017</v>
      </c>
    </row>
    <row r="2263" spans="1:12">
      <c r="A2263" t="s">
        <v>3057</v>
      </c>
      <c r="B2263" s="5">
        <v>46259</v>
      </c>
      <c r="C2263" t="s">
        <v>144</v>
      </c>
      <c r="D2263">
        <v>1</v>
      </c>
      <c r="E2263" s="3">
        <v>12.74</v>
      </c>
      <c r="F2263" s="4">
        <v>0.2</v>
      </c>
      <c r="G2263" s="3">
        <v>4.99</v>
      </c>
      <c r="H2263" t="s">
        <v>207</v>
      </c>
      <c r="I2263" t="s">
        <v>12</v>
      </c>
      <c r="J2263" t="s">
        <v>213</v>
      </c>
      <c r="K2263" t="s">
        <v>209</v>
      </c>
      <c r="L2263" t="s">
        <v>3058</v>
      </c>
    </row>
    <row r="2264" spans="1:12">
      <c r="A2264" t="s">
        <v>3059</v>
      </c>
      <c r="B2264" s="5">
        <v>46259</v>
      </c>
      <c r="C2264" t="s">
        <v>94</v>
      </c>
      <c r="D2264">
        <v>1</v>
      </c>
      <c r="E2264" s="3">
        <v>74.41</v>
      </c>
      <c r="F2264" s="4">
        <v>0.1</v>
      </c>
      <c r="G2264" s="3">
        <v>0</v>
      </c>
      <c r="H2264" t="s">
        <v>207</v>
      </c>
      <c r="I2264" t="s">
        <v>18</v>
      </c>
      <c r="J2264" t="s">
        <v>213</v>
      </c>
      <c r="K2264" t="s">
        <v>209</v>
      </c>
      <c r="L2264" t="s">
        <v>286</v>
      </c>
    </row>
    <row r="2265" spans="1:12">
      <c r="A2265" t="s">
        <v>3060</v>
      </c>
      <c r="B2265" s="5">
        <v>46259</v>
      </c>
      <c r="C2265" t="s">
        <v>152</v>
      </c>
      <c r="D2265">
        <v>8</v>
      </c>
      <c r="E2265" s="3">
        <v>39.21</v>
      </c>
      <c r="F2265" s="4">
        <v>0.15</v>
      </c>
      <c r="G2265" s="3">
        <v>9.99</v>
      </c>
      <c r="H2265" t="s">
        <v>212</v>
      </c>
      <c r="I2265" t="s">
        <v>12</v>
      </c>
      <c r="J2265" t="s">
        <v>213</v>
      </c>
      <c r="K2265" t="s">
        <v>209</v>
      </c>
      <c r="L2265" t="s">
        <v>1139</v>
      </c>
    </row>
    <row r="2266" spans="1:12">
      <c r="A2266" t="s">
        <v>3061</v>
      </c>
      <c r="B2266" s="5">
        <v>46259</v>
      </c>
      <c r="C2266" t="s">
        <v>142</v>
      </c>
      <c r="D2266">
        <v>1</v>
      </c>
      <c r="E2266" s="3">
        <v>100.1</v>
      </c>
      <c r="F2266" s="4">
        <v>0</v>
      </c>
      <c r="G2266" s="3">
        <v>0</v>
      </c>
      <c r="H2266" t="s">
        <v>212</v>
      </c>
      <c r="I2266" t="s">
        <v>37</v>
      </c>
      <c r="J2266" t="s">
        <v>213</v>
      </c>
      <c r="K2266" t="s">
        <v>304</v>
      </c>
      <c r="L2266" t="s">
        <v>371</v>
      </c>
    </row>
    <row r="2267" spans="1:12">
      <c r="A2267" t="s">
        <v>3062</v>
      </c>
      <c r="B2267" s="5">
        <v>46259</v>
      </c>
      <c r="C2267" t="s">
        <v>85</v>
      </c>
      <c r="D2267">
        <v>2</v>
      </c>
      <c r="E2267" s="3">
        <v>20.7</v>
      </c>
      <c r="F2267" s="4">
        <v>0</v>
      </c>
      <c r="G2267" s="3">
        <v>0</v>
      </c>
      <c r="H2267" t="s">
        <v>216</v>
      </c>
      <c r="I2267" t="s">
        <v>54</v>
      </c>
      <c r="J2267" t="s">
        <v>217</v>
      </c>
      <c r="K2267" t="s">
        <v>209</v>
      </c>
      <c r="L2267" t="s">
        <v>383</v>
      </c>
    </row>
    <row r="2268" spans="1:12">
      <c r="A2268" t="s">
        <v>3063</v>
      </c>
      <c r="B2268" s="5">
        <v>46259</v>
      </c>
      <c r="C2268" t="s">
        <v>83</v>
      </c>
      <c r="D2268">
        <v>1</v>
      </c>
      <c r="E2268" s="3">
        <v>79.31</v>
      </c>
      <c r="F2268" s="4">
        <v>0.05</v>
      </c>
      <c r="G2268" s="3">
        <v>0</v>
      </c>
      <c r="H2268" t="s">
        <v>216</v>
      </c>
      <c r="I2268" t="s">
        <v>54</v>
      </c>
      <c r="J2268" t="s">
        <v>217</v>
      </c>
      <c r="K2268" t="s">
        <v>209</v>
      </c>
      <c r="L2268" t="s">
        <v>1717</v>
      </c>
    </row>
    <row r="2269" spans="1:12">
      <c r="A2269" t="s">
        <v>3064</v>
      </c>
      <c r="B2269" s="5">
        <v>46259</v>
      </c>
      <c r="C2269" t="s">
        <v>75</v>
      </c>
      <c r="D2269">
        <v>4</v>
      </c>
      <c r="E2269" s="3">
        <v>55.2</v>
      </c>
      <c r="F2269" s="4">
        <v>0.2</v>
      </c>
      <c r="G2269" s="3">
        <v>0</v>
      </c>
      <c r="H2269" t="s">
        <v>216</v>
      </c>
      <c r="I2269" t="s">
        <v>18</v>
      </c>
      <c r="J2269" t="s">
        <v>208</v>
      </c>
      <c r="K2269" t="s">
        <v>209</v>
      </c>
      <c r="L2269" t="s">
        <v>339</v>
      </c>
    </row>
    <row r="2270" spans="1:12">
      <c r="A2270" t="s">
        <v>3065</v>
      </c>
      <c r="B2270" s="5">
        <v>46260</v>
      </c>
      <c r="C2270" t="s">
        <v>130</v>
      </c>
      <c r="D2270">
        <v>1</v>
      </c>
      <c r="E2270" s="3">
        <v>10.18</v>
      </c>
      <c r="F2270" s="4">
        <v>0.1</v>
      </c>
      <c r="G2270" s="3">
        <v>9.99</v>
      </c>
      <c r="H2270" t="s">
        <v>207</v>
      </c>
      <c r="I2270" t="s">
        <v>18</v>
      </c>
      <c r="J2270" t="s">
        <v>213</v>
      </c>
      <c r="K2270" t="s">
        <v>209</v>
      </c>
      <c r="L2270" t="s">
        <v>1120</v>
      </c>
    </row>
    <row r="2271" spans="1:12">
      <c r="A2271" t="s">
        <v>3066</v>
      </c>
      <c r="B2271" s="5">
        <v>46260</v>
      </c>
      <c r="C2271" t="s">
        <v>182</v>
      </c>
      <c r="D2271">
        <v>4</v>
      </c>
      <c r="E2271" s="3">
        <v>11.57</v>
      </c>
      <c r="F2271" s="4">
        <v>0.05</v>
      </c>
      <c r="G2271" s="3">
        <v>6.99</v>
      </c>
      <c r="H2271" t="s">
        <v>207</v>
      </c>
      <c r="I2271" t="s">
        <v>54</v>
      </c>
      <c r="J2271" t="s">
        <v>217</v>
      </c>
      <c r="K2271" t="s">
        <v>304</v>
      </c>
      <c r="L2271" t="s">
        <v>2252</v>
      </c>
    </row>
    <row r="2272" spans="1:12">
      <c r="A2272" t="s">
        <v>3067</v>
      </c>
      <c r="B2272" s="5">
        <v>46260</v>
      </c>
      <c r="C2272" t="s">
        <v>102</v>
      </c>
      <c r="D2272">
        <v>5</v>
      </c>
      <c r="E2272" s="3">
        <v>18.5</v>
      </c>
      <c r="F2272" s="4">
        <v>0.05</v>
      </c>
      <c r="G2272" s="3">
        <v>0</v>
      </c>
      <c r="H2272" t="s">
        <v>212</v>
      </c>
      <c r="I2272" t="s">
        <v>224</v>
      </c>
      <c r="J2272" t="s">
        <v>208</v>
      </c>
      <c r="K2272" t="s">
        <v>209</v>
      </c>
      <c r="L2272" t="s">
        <v>235</v>
      </c>
    </row>
    <row r="2273" spans="1:12">
      <c r="A2273" t="s">
        <v>3068</v>
      </c>
      <c r="B2273" s="5">
        <v>46260</v>
      </c>
      <c r="C2273" t="s">
        <v>132</v>
      </c>
      <c r="D2273">
        <v>1</v>
      </c>
      <c r="E2273" s="3">
        <v>72.08</v>
      </c>
      <c r="F2273" s="4">
        <v>0.05</v>
      </c>
      <c r="G2273" s="3">
        <v>0</v>
      </c>
      <c r="H2273" t="s">
        <v>216</v>
      </c>
      <c r="I2273" t="s">
        <v>37</v>
      </c>
      <c r="J2273" t="s">
        <v>213</v>
      </c>
      <c r="K2273" t="s">
        <v>209</v>
      </c>
      <c r="L2273" t="s">
        <v>698</v>
      </c>
    </row>
    <row r="2274" spans="1:12">
      <c r="A2274" t="s">
        <v>3069</v>
      </c>
      <c r="B2274" s="5">
        <v>46260</v>
      </c>
      <c r="C2274" t="s">
        <v>96</v>
      </c>
      <c r="D2274">
        <v>4</v>
      </c>
      <c r="E2274" s="3">
        <v>26.72</v>
      </c>
      <c r="F2274" s="4">
        <v>0.05</v>
      </c>
      <c r="G2274" s="3">
        <v>6.99</v>
      </c>
      <c r="H2274" t="s">
        <v>207</v>
      </c>
      <c r="I2274" t="s">
        <v>224</v>
      </c>
      <c r="J2274" t="s">
        <v>217</v>
      </c>
      <c r="K2274" t="s">
        <v>304</v>
      </c>
      <c r="L2274" t="s">
        <v>3070</v>
      </c>
    </row>
    <row r="2275" spans="1:12">
      <c r="A2275" t="s">
        <v>3071</v>
      </c>
      <c r="B2275" s="5">
        <v>46260</v>
      </c>
      <c r="C2275" t="s">
        <v>79</v>
      </c>
      <c r="D2275">
        <v>2</v>
      </c>
      <c r="E2275" s="3">
        <v>12.76</v>
      </c>
      <c r="F2275" s="4">
        <v>0</v>
      </c>
      <c r="G2275" s="3">
        <v>4.99</v>
      </c>
      <c r="H2275" t="s">
        <v>207</v>
      </c>
      <c r="I2275" t="s">
        <v>12</v>
      </c>
      <c r="J2275" t="s">
        <v>213</v>
      </c>
      <c r="K2275" t="s">
        <v>209</v>
      </c>
      <c r="L2275" t="s">
        <v>1153</v>
      </c>
    </row>
    <row r="2276" spans="1:12">
      <c r="A2276" t="s">
        <v>3072</v>
      </c>
      <c r="B2276" s="5">
        <v>46260</v>
      </c>
      <c r="C2276" t="s">
        <v>89</v>
      </c>
      <c r="D2276">
        <v>5</v>
      </c>
      <c r="E2276" s="3">
        <v>81.14</v>
      </c>
      <c r="F2276" s="4">
        <v>0.05</v>
      </c>
      <c r="G2276" s="3">
        <v>4.99</v>
      </c>
      <c r="H2276" t="s">
        <v>216</v>
      </c>
      <c r="I2276" t="s">
        <v>224</v>
      </c>
      <c r="J2276" t="s">
        <v>217</v>
      </c>
      <c r="K2276" t="s">
        <v>209</v>
      </c>
      <c r="L2276" t="s">
        <v>290</v>
      </c>
    </row>
    <row r="2277" spans="1:12">
      <c r="A2277" t="s">
        <v>3073</v>
      </c>
      <c r="B2277" s="5">
        <v>46261</v>
      </c>
      <c r="C2277" t="s">
        <v>85</v>
      </c>
      <c r="D2277">
        <v>2</v>
      </c>
      <c r="E2277" s="3">
        <v>20.7</v>
      </c>
      <c r="F2277" s="4">
        <v>0</v>
      </c>
      <c r="G2277" s="3">
        <v>0</v>
      </c>
      <c r="H2277" t="s">
        <v>216</v>
      </c>
      <c r="I2277" t="s">
        <v>224</v>
      </c>
      <c r="J2277" t="s">
        <v>208</v>
      </c>
      <c r="K2277" t="s">
        <v>209</v>
      </c>
      <c r="L2277" t="s">
        <v>348</v>
      </c>
    </row>
    <row r="2278" spans="1:12">
      <c r="A2278" t="s">
        <v>3074</v>
      </c>
      <c r="B2278" s="5">
        <v>46261</v>
      </c>
      <c r="C2278" t="s">
        <v>75</v>
      </c>
      <c r="D2278">
        <v>2</v>
      </c>
      <c r="E2278" s="3">
        <v>55.2</v>
      </c>
      <c r="F2278" s="4">
        <v>0</v>
      </c>
      <c r="G2278" s="3">
        <v>9.99</v>
      </c>
      <c r="H2278" t="s">
        <v>216</v>
      </c>
      <c r="I2278" t="s">
        <v>18</v>
      </c>
      <c r="J2278" t="s">
        <v>208</v>
      </c>
      <c r="K2278" t="s">
        <v>209</v>
      </c>
      <c r="L2278" t="s">
        <v>243</v>
      </c>
    </row>
    <row r="2279" spans="1:12">
      <c r="A2279" t="s">
        <v>3075</v>
      </c>
      <c r="B2279" s="5">
        <v>46261</v>
      </c>
      <c r="C2279" t="s">
        <v>154</v>
      </c>
      <c r="D2279">
        <v>2</v>
      </c>
      <c r="E2279" s="3">
        <v>63.29</v>
      </c>
      <c r="F2279" s="4">
        <v>0</v>
      </c>
      <c r="G2279" s="3">
        <v>9.99</v>
      </c>
      <c r="H2279" t="s">
        <v>207</v>
      </c>
      <c r="I2279" t="s">
        <v>224</v>
      </c>
      <c r="J2279" t="s">
        <v>217</v>
      </c>
      <c r="K2279" t="s">
        <v>209</v>
      </c>
      <c r="L2279" t="s">
        <v>1547</v>
      </c>
    </row>
    <row r="2280" spans="1:12">
      <c r="A2280" t="s">
        <v>3076</v>
      </c>
      <c r="B2280" s="5">
        <v>46261</v>
      </c>
      <c r="C2280" t="s">
        <v>132</v>
      </c>
      <c r="D2280">
        <v>1</v>
      </c>
      <c r="E2280" s="3">
        <v>72.08</v>
      </c>
      <c r="F2280" s="4">
        <v>0.15</v>
      </c>
      <c r="G2280" s="3">
        <v>0</v>
      </c>
      <c r="H2280" t="s">
        <v>207</v>
      </c>
      <c r="I2280" t="s">
        <v>18</v>
      </c>
      <c r="J2280" t="s">
        <v>208</v>
      </c>
      <c r="K2280" t="s">
        <v>209</v>
      </c>
      <c r="L2280" t="s">
        <v>271</v>
      </c>
    </row>
    <row r="2281" spans="1:12">
      <c r="A2281" t="s">
        <v>3077</v>
      </c>
      <c r="B2281" s="5">
        <v>46261</v>
      </c>
      <c r="C2281" t="s">
        <v>168</v>
      </c>
      <c r="D2281">
        <v>5</v>
      </c>
      <c r="E2281" s="3">
        <v>50.46</v>
      </c>
      <c r="F2281" s="4">
        <v>0.1</v>
      </c>
      <c r="G2281" s="3">
        <v>0</v>
      </c>
      <c r="H2281" t="s">
        <v>212</v>
      </c>
      <c r="I2281" t="s">
        <v>12</v>
      </c>
      <c r="J2281" t="s">
        <v>217</v>
      </c>
      <c r="K2281" t="s">
        <v>209</v>
      </c>
      <c r="L2281" t="s">
        <v>595</v>
      </c>
    </row>
    <row r="2282" spans="1:12">
      <c r="A2282" t="s">
        <v>3078</v>
      </c>
      <c r="B2282" s="5">
        <v>46261</v>
      </c>
      <c r="C2282" t="s">
        <v>162</v>
      </c>
      <c r="D2282">
        <v>3</v>
      </c>
      <c r="E2282" s="3">
        <v>12.2</v>
      </c>
      <c r="F2282" s="4">
        <v>0</v>
      </c>
      <c r="G2282" s="3">
        <v>0</v>
      </c>
      <c r="H2282" t="s">
        <v>216</v>
      </c>
      <c r="I2282" t="s">
        <v>18</v>
      </c>
      <c r="J2282" t="s">
        <v>217</v>
      </c>
      <c r="K2282" t="s">
        <v>209</v>
      </c>
      <c r="L2282" t="s">
        <v>2385</v>
      </c>
    </row>
    <row r="2283" spans="1:12">
      <c r="A2283" t="s">
        <v>3079</v>
      </c>
      <c r="B2283" s="5">
        <v>46261</v>
      </c>
      <c r="C2283" t="s">
        <v>100</v>
      </c>
      <c r="D2283">
        <v>2</v>
      </c>
      <c r="E2283" s="3">
        <v>47.38</v>
      </c>
      <c r="F2283" s="4">
        <v>0</v>
      </c>
      <c r="G2283" s="3">
        <v>0</v>
      </c>
      <c r="H2283" t="s">
        <v>216</v>
      </c>
      <c r="I2283" t="s">
        <v>224</v>
      </c>
      <c r="J2283" t="s">
        <v>213</v>
      </c>
      <c r="K2283" t="s">
        <v>209</v>
      </c>
      <c r="L2283" t="s">
        <v>692</v>
      </c>
    </row>
    <row r="2284" spans="1:12">
      <c r="A2284" t="s">
        <v>3080</v>
      </c>
      <c r="B2284" s="5">
        <v>46262</v>
      </c>
      <c r="C2284" t="s">
        <v>112</v>
      </c>
      <c r="D2284">
        <v>3</v>
      </c>
      <c r="E2284" s="3">
        <v>48.12</v>
      </c>
      <c r="F2284" s="4">
        <v>0</v>
      </c>
      <c r="G2284" s="3">
        <v>0</v>
      </c>
      <c r="H2284" t="s">
        <v>212</v>
      </c>
      <c r="I2284" t="s">
        <v>224</v>
      </c>
      <c r="J2284" t="s">
        <v>208</v>
      </c>
      <c r="K2284" t="s">
        <v>209</v>
      </c>
      <c r="L2284" t="s">
        <v>3081</v>
      </c>
    </row>
    <row r="2285" spans="1:12">
      <c r="A2285" t="s">
        <v>3082</v>
      </c>
      <c r="B2285" s="5">
        <v>46262</v>
      </c>
      <c r="C2285" t="s">
        <v>69</v>
      </c>
      <c r="D2285">
        <v>3</v>
      </c>
      <c r="E2285" s="3">
        <v>73.180000000000007</v>
      </c>
      <c r="F2285" s="4">
        <v>0</v>
      </c>
      <c r="G2285" s="3">
        <v>0</v>
      </c>
      <c r="H2285" t="s">
        <v>207</v>
      </c>
      <c r="I2285" t="s">
        <v>12</v>
      </c>
      <c r="J2285" t="s">
        <v>217</v>
      </c>
      <c r="K2285" t="s">
        <v>209</v>
      </c>
      <c r="L2285" t="s">
        <v>3070</v>
      </c>
    </row>
    <row r="2286" spans="1:12">
      <c r="A2286" t="s">
        <v>3083</v>
      </c>
      <c r="B2286" s="5">
        <v>46262</v>
      </c>
      <c r="C2286" t="s">
        <v>160</v>
      </c>
      <c r="D2286">
        <v>8</v>
      </c>
      <c r="E2286" s="3">
        <v>36.47</v>
      </c>
      <c r="F2286" s="4">
        <v>0</v>
      </c>
      <c r="G2286" s="3">
        <v>0</v>
      </c>
      <c r="H2286" t="s">
        <v>207</v>
      </c>
      <c r="I2286" t="s">
        <v>12</v>
      </c>
      <c r="J2286" t="s">
        <v>217</v>
      </c>
      <c r="K2286" t="s">
        <v>209</v>
      </c>
      <c r="L2286" t="s">
        <v>583</v>
      </c>
    </row>
    <row r="2287" spans="1:12">
      <c r="A2287" t="s">
        <v>3084</v>
      </c>
      <c r="B2287" s="5">
        <v>46262</v>
      </c>
      <c r="C2287" t="s">
        <v>136</v>
      </c>
      <c r="D2287">
        <v>1</v>
      </c>
      <c r="E2287" s="3">
        <v>26.35</v>
      </c>
      <c r="F2287" s="4">
        <v>0</v>
      </c>
      <c r="G2287" s="3">
        <v>0</v>
      </c>
      <c r="H2287" t="s">
        <v>216</v>
      </c>
      <c r="I2287" t="s">
        <v>18</v>
      </c>
      <c r="J2287" t="s">
        <v>217</v>
      </c>
      <c r="K2287" t="s">
        <v>209</v>
      </c>
      <c r="L2287" t="s">
        <v>573</v>
      </c>
    </row>
    <row r="2288" spans="1:12">
      <c r="A2288" t="s">
        <v>3085</v>
      </c>
      <c r="B2288" s="5">
        <v>46262</v>
      </c>
      <c r="C2288" t="s">
        <v>134</v>
      </c>
      <c r="D2288">
        <v>6</v>
      </c>
      <c r="E2288" s="3">
        <v>53.25</v>
      </c>
      <c r="F2288" s="4">
        <v>0.1</v>
      </c>
      <c r="G2288" s="3">
        <v>0</v>
      </c>
      <c r="H2288" t="s">
        <v>212</v>
      </c>
      <c r="I2288" t="s">
        <v>18</v>
      </c>
      <c r="J2288" t="s">
        <v>213</v>
      </c>
      <c r="K2288" t="s">
        <v>209</v>
      </c>
      <c r="L2288" t="s">
        <v>265</v>
      </c>
    </row>
    <row r="2289" spans="1:12">
      <c r="A2289" t="s">
        <v>3086</v>
      </c>
      <c r="B2289" s="5">
        <v>46262</v>
      </c>
      <c r="C2289" t="s">
        <v>176</v>
      </c>
      <c r="D2289">
        <v>1</v>
      </c>
      <c r="E2289" s="3">
        <v>11.86</v>
      </c>
      <c r="F2289" s="4">
        <v>0.05</v>
      </c>
      <c r="G2289" s="3">
        <v>0</v>
      </c>
      <c r="H2289" t="s">
        <v>212</v>
      </c>
      <c r="I2289" t="s">
        <v>18</v>
      </c>
      <c r="J2289" t="s">
        <v>217</v>
      </c>
      <c r="K2289" t="s">
        <v>209</v>
      </c>
      <c r="L2289" t="s">
        <v>1993</v>
      </c>
    </row>
    <row r="2290" spans="1:12">
      <c r="A2290" t="s">
        <v>3087</v>
      </c>
      <c r="B2290" s="5">
        <v>46262</v>
      </c>
      <c r="C2290" t="s">
        <v>87</v>
      </c>
      <c r="D2290">
        <v>2</v>
      </c>
      <c r="E2290" s="3">
        <v>49.34</v>
      </c>
      <c r="F2290" s="4">
        <v>0.05</v>
      </c>
      <c r="G2290" s="3">
        <v>0</v>
      </c>
      <c r="H2290" t="s">
        <v>216</v>
      </c>
      <c r="I2290" t="s">
        <v>54</v>
      </c>
      <c r="J2290" t="s">
        <v>208</v>
      </c>
      <c r="K2290" t="s">
        <v>209</v>
      </c>
      <c r="L2290" t="s">
        <v>2093</v>
      </c>
    </row>
    <row r="2291" spans="1:12">
      <c r="A2291" t="s">
        <v>3088</v>
      </c>
      <c r="B2291" s="5">
        <v>46262</v>
      </c>
      <c r="C2291" t="s">
        <v>130</v>
      </c>
      <c r="D2291">
        <v>3</v>
      </c>
      <c r="E2291" s="3">
        <v>10.18</v>
      </c>
      <c r="F2291" s="4">
        <v>0.1</v>
      </c>
      <c r="G2291" s="3">
        <v>0</v>
      </c>
      <c r="H2291" t="s">
        <v>207</v>
      </c>
      <c r="I2291" t="s">
        <v>12</v>
      </c>
      <c r="J2291" t="s">
        <v>208</v>
      </c>
      <c r="K2291" t="s">
        <v>209</v>
      </c>
      <c r="L2291" t="s">
        <v>2203</v>
      </c>
    </row>
    <row r="2292" spans="1:12">
      <c r="A2292" t="s">
        <v>3089</v>
      </c>
      <c r="B2292" s="5">
        <v>46262</v>
      </c>
      <c r="C2292" t="s">
        <v>152</v>
      </c>
      <c r="D2292">
        <v>2</v>
      </c>
      <c r="E2292" s="3">
        <v>39.21</v>
      </c>
      <c r="F2292" s="4">
        <v>0.05</v>
      </c>
      <c r="G2292" s="3">
        <v>0</v>
      </c>
      <c r="H2292" t="s">
        <v>216</v>
      </c>
      <c r="I2292" t="s">
        <v>18</v>
      </c>
      <c r="J2292" t="s">
        <v>217</v>
      </c>
      <c r="K2292" t="s">
        <v>209</v>
      </c>
      <c r="L2292" t="s">
        <v>1690</v>
      </c>
    </row>
    <row r="2293" spans="1:12">
      <c r="A2293" t="s">
        <v>3090</v>
      </c>
      <c r="B2293" s="5">
        <v>46263</v>
      </c>
      <c r="C2293" t="s">
        <v>92</v>
      </c>
      <c r="D2293">
        <v>4</v>
      </c>
      <c r="E2293" s="3">
        <v>46.87</v>
      </c>
      <c r="F2293" s="4">
        <v>0</v>
      </c>
      <c r="G2293" s="3">
        <v>9.99</v>
      </c>
      <c r="H2293" t="s">
        <v>216</v>
      </c>
      <c r="I2293" t="s">
        <v>54</v>
      </c>
      <c r="J2293" t="s">
        <v>217</v>
      </c>
      <c r="K2293" t="s">
        <v>209</v>
      </c>
      <c r="L2293" t="s">
        <v>269</v>
      </c>
    </row>
    <row r="2294" spans="1:12">
      <c r="A2294" t="s">
        <v>3091</v>
      </c>
      <c r="B2294" s="5">
        <v>46263</v>
      </c>
      <c r="C2294" t="s">
        <v>116</v>
      </c>
      <c r="D2294">
        <v>3</v>
      </c>
      <c r="E2294" s="3">
        <v>30.89</v>
      </c>
      <c r="F2294" s="4">
        <v>0</v>
      </c>
      <c r="G2294" s="3">
        <v>0</v>
      </c>
      <c r="H2294" t="s">
        <v>207</v>
      </c>
      <c r="I2294" t="s">
        <v>224</v>
      </c>
      <c r="J2294" t="s">
        <v>217</v>
      </c>
      <c r="K2294" t="s">
        <v>209</v>
      </c>
      <c r="L2294" t="s">
        <v>2312</v>
      </c>
    </row>
    <row r="2295" spans="1:12">
      <c r="A2295" t="s">
        <v>3092</v>
      </c>
      <c r="B2295" s="5">
        <v>46263</v>
      </c>
      <c r="C2295" t="s">
        <v>108</v>
      </c>
      <c r="D2295">
        <v>5</v>
      </c>
      <c r="E2295" s="3">
        <v>23.94</v>
      </c>
      <c r="F2295" s="4">
        <v>0</v>
      </c>
      <c r="G2295" s="3">
        <v>9.99</v>
      </c>
      <c r="H2295" t="s">
        <v>216</v>
      </c>
      <c r="I2295" t="s">
        <v>54</v>
      </c>
      <c r="J2295" t="s">
        <v>217</v>
      </c>
      <c r="K2295" t="s">
        <v>209</v>
      </c>
      <c r="L2295" t="s">
        <v>1604</v>
      </c>
    </row>
    <row r="2296" spans="1:12">
      <c r="A2296" t="s">
        <v>3093</v>
      </c>
      <c r="B2296" s="5">
        <v>46263</v>
      </c>
      <c r="C2296" t="s">
        <v>120</v>
      </c>
      <c r="D2296">
        <v>2</v>
      </c>
      <c r="E2296" s="3">
        <v>33.65</v>
      </c>
      <c r="F2296" s="4">
        <v>0.05</v>
      </c>
      <c r="G2296" s="3">
        <v>6.99</v>
      </c>
      <c r="H2296" t="s">
        <v>216</v>
      </c>
      <c r="I2296" t="s">
        <v>54</v>
      </c>
      <c r="J2296" t="s">
        <v>208</v>
      </c>
      <c r="K2296" t="s">
        <v>209</v>
      </c>
      <c r="L2296" t="s">
        <v>895</v>
      </c>
    </row>
    <row r="2297" spans="1:12">
      <c r="A2297" t="s">
        <v>3094</v>
      </c>
      <c r="B2297" s="5">
        <v>46263</v>
      </c>
      <c r="C2297" t="s">
        <v>116</v>
      </c>
      <c r="D2297">
        <v>5</v>
      </c>
      <c r="E2297" s="3">
        <v>30.89</v>
      </c>
      <c r="F2297" s="4">
        <v>0.15</v>
      </c>
      <c r="G2297" s="3">
        <v>0</v>
      </c>
      <c r="H2297" t="s">
        <v>216</v>
      </c>
      <c r="I2297" t="s">
        <v>18</v>
      </c>
      <c r="J2297" t="s">
        <v>217</v>
      </c>
      <c r="K2297" t="s">
        <v>209</v>
      </c>
      <c r="L2297" t="s">
        <v>1331</v>
      </c>
    </row>
    <row r="2298" spans="1:12">
      <c r="A2298" t="s">
        <v>3095</v>
      </c>
      <c r="B2298" s="5">
        <v>46263</v>
      </c>
      <c r="C2298" t="s">
        <v>85</v>
      </c>
      <c r="D2298">
        <v>4</v>
      </c>
      <c r="E2298" s="3">
        <v>20.7</v>
      </c>
      <c r="F2298" s="4">
        <v>0</v>
      </c>
      <c r="G2298" s="3">
        <v>0</v>
      </c>
      <c r="H2298" t="s">
        <v>207</v>
      </c>
      <c r="I2298" t="s">
        <v>37</v>
      </c>
      <c r="J2298" t="s">
        <v>213</v>
      </c>
      <c r="K2298" t="s">
        <v>209</v>
      </c>
      <c r="L2298" t="s">
        <v>1035</v>
      </c>
    </row>
    <row r="2299" spans="1:12">
      <c r="A2299" t="s">
        <v>3096</v>
      </c>
      <c r="B2299" s="5">
        <v>46263</v>
      </c>
      <c r="C2299" t="s">
        <v>69</v>
      </c>
      <c r="D2299">
        <v>2</v>
      </c>
      <c r="E2299" s="3">
        <v>73.180000000000007</v>
      </c>
      <c r="F2299" s="4">
        <v>0.1</v>
      </c>
      <c r="G2299" s="3">
        <v>6.99</v>
      </c>
      <c r="H2299" t="s">
        <v>207</v>
      </c>
      <c r="I2299" t="s">
        <v>18</v>
      </c>
      <c r="J2299" t="s">
        <v>213</v>
      </c>
      <c r="K2299" t="s">
        <v>281</v>
      </c>
      <c r="L2299" t="s">
        <v>2227</v>
      </c>
    </row>
    <row r="2300" spans="1:12">
      <c r="A2300" t="s">
        <v>3097</v>
      </c>
      <c r="B2300" s="5">
        <v>46263</v>
      </c>
      <c r="C2300" t="s">
        <v>122</v>
      </c>
      <c r="D2300">
        <v>3</v>
      </c>
      <c r="E2300" s="3">
        <v>29.71</v>
      </c>
      <c r="F2300" s="4">
        <v>0.1</v>
      </c>
      <c r="G2300" s="3">
        <v>0</v>
      </c>
      <c r="H2300" t="s">
        <v>212</v>
      </c>
      <c r="I2300" t="s">
        <v>224</v>
      </c>
      <c r="J2300" t="s">
        <v>213</v>
      </c>
      <c r="K2300" t="s">
        <v>209</v>
      </c>
      <c r="L2300" t="s">
        <v>1061</v>
      </c>
    </row>
    <row r="2301" spans="1:12">
      <c r="A2301" t="s">
        <v>3098</v>
      </c>
      <c r="B2301" s="5">
        <v>46263</v>
      </c>
      <c r="C2301" t="s">
        <v>98</v>
      </c>
      <c r="D2301">
        <v>4</v>
      </c>
      <c r="E2301" s="3">
        <v>17.66</v>
      </c>
      <c r="F2301" s="4">
        <v>0.05</v>
      </c>
      <c r="G2301" s="3">
        <v>0</v>
      </c>
      <c r="H2301" t="s">
        <v>207</v>
      </c>
      <c r="I2301" t="s">
        <v>224</v>
      </c>
      <c r="J2301" t="s">
        <v>217</v>
      </c>
      <c r="K2301" t="s">
        <v>209</v>
      </c>
      <c r="L2301" t="s">
        <v>233</v>
      </c>
    </row>
    <row r="2302" spans="1:12">
      <c r="A2302" t="s">
        <v>3099</v>
      </c>
      <c r="B2302" s="5">
        <v>46264</v>
      </c>
      <c r="C2302" t="s">
        <v>164</v>
      </c>
      <c r="D2302">
        <v>2</v>
      </c>
      <c r="E2302" s="3">
        <v>93.35</v>
      </c>
      <c r="F2302" s="4">
        <v>0.15</v>
      </c>
      <c r="G2302" s="3">
        <v>4.99</v>
      </c>
      <c r="H2302" t="s">
        <v>207</v>
      </c>
      <c r="I2302" t="s">
        <v>224</v>
      </c>
      <c r="J2302" t="s">
        <v>213</v>
      </c>
      <c r="K2302" t="s">
        <v>209</v>
      </c>
      <c r="L2302" t="s">
        <v>1053</v>
      </c>
    </row>
    <row r="2303" spans="1:12">
      <c r="A2303" t="s">
        <v>3100</v>
      </c>
      <c r="B2303" s="5">
        <v>46264</v>
      </c>
      <c r="C2303" t="s">
        <v>94</v>
      </c>
      <c r="D2303">
        <v>2</v>
      </c>
      <c r="E2303" s="3">
        <v>74.41</v>
      </c>
      <c r="F2303" s="4">
        <v>0.05</v>
      </c>
      <c r="G2303" s="3">
        <v>0</v>
      </c>
      <c r="H2303" t="s">
        <v>212</v>
      </c>
      <c r="I2303" t="s">
        <v>224</v>
      </c>
      <c r="J2303" t="s">
        <v>217</v>
      </c>
      <c r="K2303" t="s">
        <v>209</v>
      </c>
      <c r="L2303" t="s">
        <v>1802</v>
      </c>
    </row>
    <row r="2304" spans="1:12">
      <c r="A2304" t="s">
        <v>3101</v>
      </c>
      <c r="B2304" s="5">
        <v>46264</v>
      </c>
      <c r="C2304" t="s">
        <v>102</v>
      </c>
      <c r="D2304">
        <v>2</v>
      </c>
      <c r="E2304" s="3">
        <v>18.5</v>
      </c>
      <c r="F2304" s="4">
        <v>0</v>
      </c>
      <c r="G2304" s="3">
        <v>0</v>
      </c>
      <c r="H2304" t="s">
        <v>207</v>
      </c>
      <c r="I2304" t="s">
        <v>18</v>
      </c>
      <c r="J2304" t="s">
        <v>208</v>
      </c>
      <c r="K2304" t="s">
        <v>209</v>
      </c>
      <c r="L2304" t="s">
        <v>399</v>
      </c>
    </row>
    <row r="2305" spans="1:12">
      <c r="A2305" t="s">
        <v>3102</v>
      </c>
      <c r="B2305" s="5">
        <v>46264</v>
      </c>
      <c r="C2305" t="s">
        <v>154</v>
      </c>
      <c r="D2305">
        <v>1</v>
      </c>
      <c r="E2305" s="3">
        <v>63.29</v>
      </c>
      <c r="F2305" s="4">
        <v>0.05</v>
      </c>
      <c r="G2305" s="3">
        <v>9.99</v>
      </c>
      <c r="H2305" t="s">
        <v>207</v>
      </c>
      <c r="I2305" t="s">
        <v>12</v>
      </c>
      <c r="J2305" t="s">
        <v>213</v>
      </c>
      <c r="K2305" t="s">
        <v>209</v>
      </c>
      <c r="L2305" t="s">
        <v>481</v>
      </c>
    </row>
    <row r="2306" spans="1:12">
      <c r="A2306" t="s">
        <v>3103</v>
      </c>
      <c r="B2306" s="5">
        <v>46264</v>
      </c>
      <c r="C2306" t="s">
        <v>186</v>
      </c>
      <c r="D2306">
        <v>2</v>
      </c>
      <c r="E2306" s="3">
        <v>54.93</v>
      </c>
      <c r="F2306" s="4">
        <v>0.05</v>
      </c>
      <c r="G2306" s="3">
        <v>9.99</v>
      </c>
      <c r="H2306" t="s">
        <v>207</v>
      </c>
      <c r="I2306" t="s">
        <v>54</v>
      </c>
      <c r="J2306" t="s">
        <v>217</v>
      </c>
      <c r="K2306" t="s">
        <v>209</v>
      </c>
      <c r="L2306" t="s">
        <v>1030</v>
      </c>
    </row>
    <row r="2307" spans="1:12">
      <c r="A2307" t="s">
        <v>3104</v>
      </c>
      <c r="B2307" s="5">
        <v>46264</v>
      </c>
      <c r="C2307" t="s">
        <v>114</v>
      </c>
      <c r="D2307">
        <v>5</v>
      </c>
      <c r="E2307" s="3">
        <v>87.66</v>
      </c>
      <c r="F2307" s="4">
        <v>0</v>
      </c>
      <c r="G2307" s="3">
        <v>0</v>
      </c>
      <c r="H2307" t="s">
        <v>207</v>
      </c>
      <c r="I2307" t="s">
        <v>54</v>
      </c>
      <c r="J2307" t="s">
        <v>208</v>
      </c>
      <c r="K2307" t="s">
        <v>209</v>
      </c>
      <c r="L2307" t="s">
        <v>654</v>
      </c>
    </row>
    <row r="2308" spans="1:12">
      <c r="A2308" t="s">
        <v>3105</v>
      </c>
      <c r="B2308" s="5">
        <v>46265</v>
      </c>
      <c r="C2308" t="s">
        <v>100</v>
      </c>
      <c r="D2308">
        <v>2</v>
      </c>
      <c r="E2308" s="3">
        <v>47.38</v>
      </c>
      <c r="F2308" s="4">
        <v>0</v>
      </c>
      <c r="G2308" s="3">
        <v>0</v>
      </c>
      <c r="H2308" t="s">
        <v>212</v>
      </c>
      <c r="I2308" t="s">
        <v>18</v>
      </c>
      <c r="J2308" t="s">
        <v>217</v>
      </c>
      <c r="K2308" t="s">
        <v>209</v>
      </c>
      <c r="L2308" t="s">
        <v>2041</v>
      </c>
    </row>
    <row r="2309" spans="1:12">
      <c r="A2309" t="s">
        <v>3106</v>
      </c>
      <c r="B2309" s="5">
        <v>46265</v>
      </c>
      <c r="C2309" t="s">
        <v>77</v>
      </c>
      <c r="D2309">
        <v>1</v>
      </c>
      <c r="E2309" s="3">
        <v>47.77</v>
      </c>
      <c r="F2309" s="4">
        <v>0</v>
      </c>
      <c r="G2309" s="3">
        <v>0</v>
      </c>
      <c r="H2309" t="s">
        <v>207</v>
      </c>
      <c r="I2309" t="s">
        <v>54</v>
      </c>
      <c r="J2309" t="s">
        <v>217</v>
      </c>
      <c r="K2309" t="s">
        <v>209</v>
      </c>
      <c r="L2309" t="s">
        <v>918</v>
      </c>
    </row>
    <row r="2310" spans="1:12">
      <c r="A2310" t="s">
        <v>3107</v>
      </c>
      <c r="B2310" s="5">
        <v>46265</v>
      </c>
      <c r="C2310" t="s">
        <v>106</v>
      </c>
      <c r="D2310">
        <v>3</v>
      </c>
      <c r="E2310" s="3">
        <v>85.27</v>
      </c>
      <c r="F2310" s="4">
        <v>0.05</v>
      </c>
      <c r="G2310" s="3">
        <v>9.99</v>
      </c>
      <c r="H2310" t="s">
        <v>216</v>
      </c>
      <c r="I2310" t="s">
        <v>224</v>
      </c>
      <c r="J2310" t="s">
        <v>213</v>
      </c>
      <c r="K2310" t="s">
        <v>209</v>
      </c>
      <c r="L2310" t="s">
        <v>2529</v>
      </c>
    </row>
    <row r="2311" spans="1:12">
      <c r="A2311" t="s">
        <v>3108</v>
      </c>
      <c r="B2311" s="5">
        <v>46265</v>
      </c>
      <c r="C2311" t="s">
        <v>102</v>
      </c>
      <c r="D2311">
        <v>8</v>
      </c>
      <c r="E2311" s="3">
        <v>18.5</v>
      </c>
      <c r="F2311" s="4">
        <v>0.05</v>
      </c>
      <c r="G2311" s="3">
        <v>0</v>
      </c>
      <c r="H2311" t="s">
        <v>207</v>
      </c>
      <c r="I2311" t="s">
        <v>12</v>
      </c>
      <c r="J2311" t="s">
        <v>213</v>
      </c>
      <c r="K2311" t="s">
        <v>209</v>
      </c>
      <c r="L2311" t="s">
        <v>1633</v>
      </c>
    </row>
    <row r="2312" spans="1:12">
      <c r="A2312" t="s">
        <v>3109</v>
      </c>
      <c r="B2312" s="5">
        <v>46265</v>
      </c>
      <c r="C2312" t="s">
        <v>89</v>
      </c>
      <c r="D2312">
        <v>1</v>
      </c>
      <c r="E2312" s="3">
        <v>81.14</v>
      </c>
      <c r="F2312" s="4">
        <v>0.05</v>
      </c>
      <c r="G2312" s="3">
        <v>0</v>
      </c>
      <c r="H2312" t="s">
        <v>216</v>
      </c>
      <c r="I2312" t="s">
        <v>54</v>
      </c>
      <c r="J2312" t="s">
        <v>217</v>
      </c>
      <c r="K2312" t="s">
        <v>209</v>
      </c>
      <c r="L2312" t="s">
        <v>1345</v>
      </c>
    </row>
    <row r="2313" spans="1:12">
      <c r="A2313" t="s">
        <v>3110</v>
      </c>
      <c r="B2313" s="5">
        <v>46265</v>
      </c>
      <c r="C2313" t="s">
        <v>160</v>
      </c>
      <c r="D2313">
        <v>1</v>
      </c>
      <c r="E2313" s="3">
        <v>36.47</v>
      </c>
      <c r="F2313" s="4">
        <v>0.2</v>
      </c>
      <c r="G2313" s="3">
        <v>4.99</v>
      </c>
      <c r="H2313" t="s">
        <v>216</v>
      </c>
      <c r="I2313" t="s">
        <v>54</v>
      </c>
      <c r="J2313" t="s">
        <v>213</v>
      </c>
      <c r="K2313" t="s">
        <v>209</v>
      </c>
      <c r="L2313" t="s">
        <v>505</v>
      </c>
    </row>
    <row r="2314" spans="1:12">
      <c r="A2314" t="s">
        <v>3111</v>
      </c>
      <c r="B2314" s="5">
        <v>46265</v>
      </c>
      <c r="C2314" t="s">
        <v>158</v>
      </c>
      <c r="D2314">
        <v>2</v>
      </c>
      <c r="E2314" s="3">
        <v>44.59</v>
      </c>
      <c r="F2314" s="4">
        <v>0.1</v>
      </c>
      <c r="G2314" s="3">
        <v>0</v>
      </c>
      <c r="H2314" t="s">
        <v>212</v>
      </c>
      <c r="I2314" t="s">
        <v>18</v>
      </c>
      <c r="J2314" t="s">
        <v>213</v>
      </c>
      <c r="K2314" t="s">
        <v>209</v>
      </c>
      <c r="L2314" t="s">
        <v>286</v>
      </c>
    </row>
    <row r="2315" spans="1:12">
      <c r="A2315" t="s">
        <v>3112</v>
      </c>
      <c r="B2315" s="5">
        <v>46265</v>
      </c>
      <c r="C2315" t="s">
        <v>98</v>
      </c>
      <c r="D2315">
        <v>4</v>
      </c>
      <c r="E2315" s="3">
        <v>17.66</v>
      </c>
      <c r="F2315" s="4">
        <v>0</v>
      </c>
      <c r="G2315" s="3">
        <v>6.99</v>
      </c>
      <c r="H2315" t="s">
        <v>207</v>
      </c>
      <c r="I2315" t="s">
        <v>37</v>
      </c>
      <c r="J2315" t="s">
        <v>217</v>
      </c>
      <c r="K2315" t="s">
        <v>209</v>
      </c>
      <c r="L2315" t="s">
        <v>1886</v>
      </c>
    </row>
    <row r="2316" spans="1:12">
      <c r="A2316" t="s">
        <v>3113</v>
      </c>
      <c r="B2316" s="5">
        <v>46265</v>
      </c>
      <c r="C2316" t="s">
        <v>172</v>
      </c>
      <c r="D2316">
        <v>2</v>
      </c>
      <c r="E2316" s="3">
        <v>80.63</v>
      </c>
      <c r="F2316" s="4">
        <v>0.05</v>
      </c>
      <c r="G2316" s="3">
        <v>4.99</v>
      </c>
      <c r="H2316" t="s">
        <v>216</v>
      </c>
      <c r="I2316" t="s">
        <v>18</v>
      </c>
      <c r="J2316" t="s">
        <v>213</v>
      </c>
      <c r="K2316" t="s">
        <v>209</v>
      </c>
      <c r="L2316" t="s">
        <v>410</v>
      </c>
    </row>
    <row r="2317" spans="1:12">
      <c r="A2317" t="s">
        <v>3114</v>
      </c>
      <c r="B2317" s="5">
        <v>46265</v>
      </c>
      <c r="C2317" t="s">
        <v>158</v>
      </c>
      <c r="D2317">
        <v>1</v>
      </c>
      <c r="E2317" s="3">
        <v>44.59</v>
      </c>
      <c r="F2317" s="4">
        <v>0</v>
      </c>
      <c r="G2317" s="3">
        <v>0</v>
      </c>
      <c r="H2317" t="s">
        <v>216</v>
      </c>
      <c r="I2317" t="s">
        <v>18</v>
      </c>
      <c r="J2317" t="s">
        <v>213</v>
      </c>
      <c r="K2317" t="s">
        <v>209</v>
      </c>
      <c r="L2317" t="s">
        <v>2121</v>
      </c>
    </row>
    <row r="2318" spans="1:12">
      <c r="A2318" t="s">
        <v>3115</v>
      </c>
      <c r="B2318" s="5">
        <v>46266</v>
      </c>
      <c r="C2318" t="s">
        <v>170</v>
      </c>
      <c r="D2318">
        <v>1</v>
      </c>
      <c r="E2318" s="3">
        <v>33.19</v>
      </c>
      <c r="F2318" s="4">
        <v>0</v>
      </c>
      <c r="G2318" s="3">
        <v>6.99</v>
      </c>
      <c r="H2318" t="s">
        <v>212</v>
      </c>
      <c r="I2318" t="s">
        <v>18</v>
      </c>
      <c r="J2318" t="s">
        <v>213</v>
      </c>
      <c r="K2318" t="s">
        <v>304</v>
      </c>
      <c r="L2318" t="s">
        <v>1080</v>
      </c>
    </row>
    <row r="2319" spans="1:12">
      <c r="A2319" t="s">
        <v>3116</v>
      </c>
      <c r="B2319" s="5">
        <v>46266</v>
      </c>
      <c r="C2319" t="s">
        <v>184</v>
      </c>
      <c r="D2319">
        <v>1</v>
      </c>
      <c r="E2319" s="3">
        <v>31.55</v>
      </c>
      <c r="F2319" s="4">
        <v>0</v>
      </c>
      <c r="G2319" s="3">
        <v>6.99</v>
      </c>
      <c r="H2319" t="s">
        <v>207</v>
      </c>
      <c r="I2319" t="s">
        <v>18</v>
      </c>
      <c r="J2319" t="s">
        <v>213</v>
      </c>
      <c r="K2319" t="s">
        <v>209</v>
      </c>
      <c r="L2319" t="s">
        <v>2355</v>
      </c>
    </row>
    <row r="2320" spans="1:12">
      <c r="A2320" t="s">
        <v>3117</v>
      </c>
      <c r="B2320" s="5">
        <v>46266</v>
      </c>
      <c r="C2320" t="s">
        <v>146</v>
      </c>
      <c r="D2320">
        <v>2</v>
      </c>
      <c r="E2320" s="3">
        <v>30.05</v>
      </c>
      <c r="F2320" s="4">
        <v>0.1</v>
      </c>
      <c r="G2320" s="3">
        <v>4.99</v>
      </c>
      <c r="H2320" t="s">
        <v>216</v>
      </c>
      <c r="I2320" t="s">
        <v>37</v>
      </c>
      <c r="J2320" t="s">
        <v>213</v>
      </c>
      <c r="K2320" t="s">
        <v>209</v>
      </c>
      <c r="L2320" t="s">
        <v>1012</v>
      </c>
    </row>
    <row r="2321" spans="1:12">
      <c r="A2321" t="s">
        <v>3118</v>
      </c>
      <c r="B2321" s="5">
        <v>46266</v>
      </c>
      <c r="C2321" t="s">
        <v>122</v>
      </c>
      <c r="D2321">
        <v>2</v>
      </c>
      <c r="E2321" s="3">
        <v>29.71</v>
      </c>
      <c r="F2321" s="4">
        <v>0</v>
      </c>
      <c r="G2321" s="3">
        <v>4.99</v>
      </c>
      <c r="H2321" t="s">
        <v>216</v>
      </c>
      <c r="I2321" t="s">
        <v>37</v>
      </c>
      <c r="J2321" t="s">
        <v>213</v>
      </c>
      <c r="K2321" t="s">
        <v>209</v>
      </c>
      <c r="L2321" t="s">
        <v>936</v>
      </c>
    </row>
    <row r="2322" spans="1:12">
      <c r="A2322" t="s">
        <v>3119</v>
      </c>
      <c r="B2322" s="5">
        <v>46266</v>
      </c>
      <c r="C2322" t="s">
        <v>138</v>
      </c>
      <c r="D2322">
        <v>1</v>
      </c>
      <c r="E2322" s="3">
        <v>56</v>
      </c>
      <c r="F2322" s="4">
        <v>0</v>
      </c>
      <c r="G2322" s="3">
        <v>0</v>
      </c>
      <c r="H2322" t="s">
        <v>212</v>
      </c>
      <c r="I2322" t="s">
        <v>224</v>
      </c>
      <c r="J2322" t="s">
        <v>217</v>
      </c>
      <c r="K2322" t="s">
        <v>281</v>
      </c>
      <c r="L2322" t="s">
        <v>2043</v>
      </c>
    </row>
    <row r="2323" spans="1:12">
      <c r="A2323" t="s">
        <v>3120</v>
      </c>
      <c r="B2323" s="5">
        <v>46266</v>
      </c>
      <c r="C2323" t="s">
        <v>75</v>
      </c>
      <c r="D2323">
        <v>1</v>
      </c>
      <c r="E2323" s="3">
        <v>55.2</v>
      </c>
      <c r="F2323" s="4">
        <v>0.15</v>
      </c>
      <c r="G2323" s="3">
        <v>0</v>
      </c>
      <c r="H2323" t="s">
        <v>207</v>
      </c>
      <c r="I2323" t="s">
        <v>54</v>
      </c>
      <c r="J2323" t="s">
        <v>217</v>
      </c>
      <c r="K2323" t="s">
        <v>209</v>
      </c>
      <c r="L2323" t="s">
        <v>1246</v>
      </c>
    </row>
    <row r="2324" spans="1:12">
      <c r="A2324" t="s">
        <v>3121</v>
      </c>
      <c r="B2324" s="5">
        <v>46266</v>
      </c>
      <c r="C2324" t="s">
        <v>89</v>
      </c>
      <c r="D2324">
        <v>3</v>
      </c>
      <c r="E2324" s="3">
        <v>81.14</v>
      </c>
      <c r="F2324" s="4">
        <v>0</v>
      </c>
      <c r="G2324" s="3">
        <v>0</v>
      </c>
      <c r="H2324" t="s">
        <v>212</v>
      </c>
      <c r="I2324" t="s">
        <v>54</v>
      </c>
      <c r="J2324" t="s">
        <v>208</v>
      </c>
      <c r="K2324" t="s">
        <v>209</v>
      </c>
      <c r="L2324" t="s">
        <v>1462</v>
      </c>
    </row>
    <row r="2325" spans="1:12">
      <c r="A2325" t="s">
        <v>3122</v>
      </c>
      <c r="B2325" s="5">
        <v>46267</v>
      </c>
      <c r="C2325" t="s">
        <v>184</v>
      </c>
      <c r="D2325">
        <v>3</v>
      </c>
      <c r="E2325" s="3">
        <v>31.55</v>
      </c>
      <c r="F2325" s="4">
        <v>0.05</v>
      </c>
      <c r="G2325" s="3">
        <v>0</v>
      </c>
      <c r="H2325" t="s">
        <v>207</v>
      </c>
      <c r="I2325" t="s">
        <v>54</v>
      </c>
      <c r="J2325" t="s">
        <v>217</v>
      </c>
      <c r="K2325" t="s">
        <v>304</v>
      </c>
      <c r="L2325" t="s">
        <v>327</v>
      </c>
    </row>
    <row r="2326" spans="1:12">
      <c r="A2326" t="s">
        <v>3123</v>
      </c>
      <c r="B2326" s="5">
        <v>46267</v>
      </c>
      <c r="C2326" t="s">
        <v>102</v>
      </c>
      <c r="D2326">
        <v>5</v>
      </c>
      <c r="E2326" s="3">
        <v>18.5</v>
      </c>
      <c r="F2326" s="4">
        <v>0</v>
      </c>
      <c r="G2326" s="3">
        <v>0</v>
      </c>
      <c r="H2326" t="s">
        <v>212</v>
      </c>
      <c r="I2326" t="s">
        <v>54</v>
      </c>
      <c r="J2326" t="s">
        <v>208</v>
      </c>
      <c r="K2326" t="s">
        <v>304</v>
      </c>
      <c r="L2326" t="s">
        <v>745</v>
      </c>
    </row>
    <row r="2327" spans="1:12">
      <c r="A2327" t="s">
        <v>3124</v>
      </c>
      <c r="B2327" s="5">
        <v>46267</v>
      </c>
      <c r="C2327" t="s">
        <v>102</v>
      </c>
      <c r="D2327">
        <v>3</v>
      </c>
      <c r="E2327" s="3">
        <v>18.5</v>
      </c>
      <c r="F2327" s="4">
        <v>0</v>
      </c>
      <c r="G2327" s="3">
        <v>0</v>
      </c>
      <c r="H2327" t="s">
        <v>212</v>
      </c>
      <c r="I2327" t="s">
        <v>12</v>
      </c>
      <c r="J2327" t="s">
        <v>217</v>
      </c>
      <c r="K2327" t="s">
        <v>209</v>
      </c>
      <c r="L2327" t="s">
        <v>1096</v>
      </c>
    </row>
    <row r="2328" spans="1:12">
      <c r="A2328" t="s">
        <v>3125</v>
      </c>
      <c r="B2328" s="5">
        <v>46267</v>
      </c>
      <c r="C2328" t="s">
        <v>116</v>
      </c>
      <c r="D2328">
        <v>3</v>
      </c>
      <c r="E2328" s="3">
        <v>30.89</v>
      </c>
      <c r="F2328" s="4">
        <v>0.1</v>
      </c>
      <c r="G2328" s="3">
        <v>0</v>
      </c>
      <c r="H2328" t="s">
        <v>212</v>
      </c>
      <c r="I2328" t="s">
        <v>224</v>
      </c>
      <c r="J2328" t="s">
        <v>213</v>
      </c>
      <c r="K2328" t="s">
        <v>209</v>
      </c>
      <c r="L2328" t="s">
        <v>557</v>
      </c>
    </row>
    <row r="2329" spans="1:12">
      <c r="A2329" t="s">
        <v>3126</v>
      </c>
      <c r="B2329" s="5">
        <v>46267</v>
      </c>
      <c r="C2329" t="s">
        <v>89</v>
      </c>
      <c r="D2329">
        <v>1</v>
      </c>
      <c r="E2329" s="3">
        <v>81.14</v>
      </c>
      <c r="F2329" s="4">
        <v>0</v>
      </c>
      <c r="G2329" s="3">
        <v>0</v>
      </c>
      <c r="H2329" t="s">
        <v>207</v>
      </c>
      <c r="I2329" t="s">
        <v>18</v>
      </c>
      <c r="J2329" t="s">
        <v>208</v>
      </c>
      <c r="K2329" t="s">
        <v>209</v>
      </c>
      <c r="L2329" t="s">
        <v>1353</v>
      </c>
    </row>
    <row r="2330" spans="1:12">
      <c r="A2330" t="s">
        <v>3127</v>
      </c>
      <c r="B2330" s="5">
        <v>46268</v>
      </c>
      <c r="C2330" t="s">
        <v>85</v>
      </c>
      <c r="D2330">
        <v>2</v>
      </c>
      <c r="E2330" s="3">
        <v>20.7</v>
      </c>
      <c r="F2330" s="4">
        <v>0</v>
      </c>
      <c r="G2330" s="3">
        <v>4.99</v>
      </c>
      <c r="H2330" t="s">
        <v>216</v>
      </c>
      <c r="I2330" t="s">
        <v>12</v>
      </c>
      <c r="J2330" t="s">
        <v>208</v>
      </c>
      <c r="K2330" t="s">
        <v>209</v>
      </c>
      <c r="L2330" t="s">
        <v>1802</v>
      </c>
    </row>
    <row r="2331" spans="1:12">
      <c r="A2331" t="s">
        <v>3128</v>
      </c>
      <c r="B2331" s="5">
        <v>46268</v>
      </c>
      <c r="C2331" t="s">
        <v>104</v>
      </c>
      <c r="D2331">
        <v>8</v>
      </c>
      <c r="E2331" s="3">
        <v>29.49</v>
      </c>
      <c r="F2331" s="4">
        <v>0.2</v>
      </c>
      <c r="G2331" s="3">
        <v>0</v>
      </c>
      <c r="H2331" t="s">
        <v>216</v>
      </c>
      <c r="I2331" t="s">
        <v>18</v>
      </c>
      <c r="J2331" t="s">
        <v>208</v>
      </c>
      <c r="K2331" t="s">
        <v>209</v>
      </c>
      <c r="L2331" t="s">
        <v>1007</v>
      </c>
    </row>
    <row r="2332" spans="1:12">
      <c r="A2332" t="s">
        <v>3129</v>
      </c>
      <c r="B2332" s="5">
        <v>46268</v>
      </c>
      <c r="C2332" t="s">
        <v>126</v>
      </c>
      <c r="D2332">
        <v>1</v>
      </c>
      <c r="E2332" s="3">
        <v>44.98</v>
      </c>
      <c r="F2332" s="4">
        <v>0</v>
      </c>
      <c r="G2332" s="3">
        <v>0</v>
      </c>
      <c r="H2332" t="s">
        <v>207</v>
      </c>
      <c r="I2332" t="s">
        <v>37</v>
      </c>
      <c r="J2332" t="s">
        <v>217</v>
      </c>
      <c r="K2332" t="s">
        <v>209</v>
      </c>
      <c r="L2332" t="s">
        <v>938</v>
      </c>
    </row>
    <row r="2333" spans="1:12">
      <c r="A2333" t="s">
        <v>3130</v>
      </c>
      <c r="B2333" s="5">
        <v>46268</v>
      </c>
      <c r="C2333" t="s">
        <v>154</v>
      </c>
      <c r="D2333">
        <v>1</v>
      </c>
      <c r="E2333" s="3">
        <v>63.29</v>
      </c>
      <c r="F2333" s="4">
        <v>0</v>
      </c>
      <c r="G2333" s="3">
        <v>0</v>
      </c>
      <c r="H2333" t="s">
        <v>216</v>
      </c>
      <c r="I2333" t="s">
        <v>12</v>
      </c>
      <c r="J2333" t="s">
        <v>217</v>
      </c>
      <c r="K2333" t="s">
        <v>209</v>
      </c>
      <c r="L2333" t="s">
        <v>838</v>
      </c>
    </row>
    <row r="2334" spans="1:12">
      <c r="A2334" t="s">
        <v>3131</v>
      </c>
      <c r="B2334" s="5">
        <v>46268</v>
      </c>
      <c r="C2334" t="s">
        <v>142</v>
      </c>
      <c r="D2334">
        <v>1</v>
      </c>
      <c r="E2334" s="3">
        <v>100.1</v>
      </c>
      <c r="F2334" s="4">
        <v>0</v>
      </c>
      <c r="G2334" s="3">
        <v>0</v>
      </c>
      <c r="H2334" t="s">
        <v>216</v>
      </c>
      <c r="I2334" t="s">
        <v>12</v>
      </c>
      <c r="J2334" t="s">
        <v>217</v>
      </c>
      <c r="K2334" t="s">
        <v>209</v>
      </c>
      <c r="L2334" t="s">
        <v>820</v>
      </c>
    </row>
    <row r="2335" spans="1:12">
      <c r="A2335" t="s">
        <v>3132</v>
      </c>
      <c r="B2335" s="5">
        <v>46268</v>
      </c>
      <c r="C2335" t="s">
        <v>182</v>
      </c>
      <c r="D2335">
        <v>4</v>
      </c>
      <c r="E2335" s="3">
        <v>11.57</v>
      </c>
      <c r="F2335" s="4">
        <v>0.1</v>
      </c>
      <c r="G2335" s="3">
        <v>0</v>
      </c>
      <c r="H2335" t="s">
        <v>216</v>
      </c>
      <c r="I2335" t="s">
        <v>224</v>
      </c>
      <c r="J2335" t="s">
        <v>217</v>
      </c>
      <c r="K2335" t="s">
        <v>209</v>
      </c>
      <c r="L2335" t="s">
        <v>975</v>
      </c>
    </row>
    <row r="2336" spans="1:12">
      <c r="A2336" t="s">
        <v>3133</v>
      </c>
      <c r="B2336" s="5">
        <v>46268</v>
      </c>
      <c r="C2336" t="s">
        <v>182</v>
      </c>
      <c r="D2336">
        <v>1</v>
      </c>
      <c r="E2336" s="3">
        <v>11.57</v>
      </c>
      <c r="F2336" s="4">
        <v>0</v>
      </c>
      <c r="G2336" s="3">
        <v>0</v>
      </c>
      <c r="H2336" t="s">
        <v>207</v>
      </c>
      <c r="I2336" t="s">
        <v>12</v>
      </c>
      <c r="J2336" t="s">
        <v>217</v>
      </c>
      <c r="K2336" t="s">
        <v>209</v>
      </c>
      <c r="L2336" t="s">
        <v>575</v>
      </c>
    </row>
    <row r="2337" spans="1:12">
      <c r="A2337" t="s">
        <v>3134</v>
      </c>
      <c r="B2337" s="5">
        <v>46268</v>
      </c>
      <c r="C2337" t="s">
        <v>75</v>
      </c>
      <c r="D2337">
        <v>2</v>
      </c>
      <c r="E2337" s="3">
        <v>55.2</v>
      </c>
      <c r="F2337" s="4">
        <v>0.1</v>
      </c>
      <c r="G2337" s="3">
        <v>4.99</v>
      </c>
      <c r="H2337" t="s">
        <v>212</v>
      </c>
      <c r="I2337" t="s">
        <v>12</v>
      </c>
      <c r="J2337" t="s">
        <v>208</v>
      </c>
      <c r="K2337" t="s">
        <v>209</v>
      </c>
      <c r="L2337" t="s">
        <v>3135</v>
      </c>
    </row>
    <row r="2338" spans="1:12">
      <c r="A2338" t="s">
        <v>3136</v>
      </c>
      <c r="B2338" s="5">
        <v>46269</v>
      </c>
      <c r="C2338" t="s">
        <v>156</v>
      </c>
      <c r="D2338">
        <v>4</v>
      </c>
      <c r="E2338" s="3">
        <v>24.86</v>
      </c>
      <c r="F2338" s="4">
        <v>0</v>
      </c>
      <c r="G2338" s="3">
        <v>0</v>
      </c>
      <c r="H2338" t="s">
        <v>207</v>
      </c>
      <c r="I2338" t="s">
        <v>37</v>
      </c>
      <c r="J2338" t="s">
        <v>217</v>
      </c>
      <c r="K2338" t="s">
        <v>209</v>
      </c>
      <c r="L2338" t="s">
        <v>2098</v>
      </c>
    </row>
    <row r="2339" spans="1:12">
      <c r="A2339" t="s">
        <v>3137</v>
      </c>
      <c r="B2339" s="5">
        <v>46269</v>
      </c>
      <c r="C2339" t="s">
        <v>154</v>
      </c>
      <c r="D2339">
        <v>1</v>
      </c>
      <c r="E2339" s="3">
        <v>63.29</v>
      </c>
      <c r="F2339" s="4">
        <v>0</v>
      </c>
      <c r="G2339" s="3">
        <v>0</v>
      </c>
      <c r="H2339" t="s">
        <v>207</v>
      </c>
      <c r="I2339" t="s">
        <v>18</v>
      </c>
      <c r="J2339" t="s">
        <v>213</v>
      </c>
      <c r="K2339" t="s">
        <v>209</v>
      </c>
      <c r="L2339" t="s">
        <v>1849</v>
      </c>
    </row>
    <row r="2340" spans="1:12">
      <c r="A2340" t="s">
        <v>3138</v>
      </c>
      <c r="B2340" s="5">
        <v>46269</v>
      </c>
      <c r="C2340" t="s">
        <v>71</v>
      </c>
      <c r="D2340">
        <v>3</v>
      </c>
      <c r="E2340" s="3">
        <v>11.23</v>
      </c>
      <c r="F2340" s="4">
        <v>0</v>
      </c>
      <c r="G2340" s="3">
        <v>9.99</v>
      </c>
      <c r="H2340" t="s">
        <v>216</v>
      </c>
      <c r="I2340" t="s">
        <v>224</v>
      </c>
      <c r="J2340" t="s">
        <v>213</v>
      </c>
      <c r="K2340" t="s">
        <v>209</v>
      </c>
      <c r="L2340" t="s">
        <v>541</v>
      </c>
    </row>
    <row r="2341" spans="1:12">
      <c r="A2341" t="s">
        <v>3139</v>
      </c>
      <c r="B2341" s="5">
        <v>46269</v>
      </c>
      <c r="C2341" t="s">
        <v>110</v>
      </c>
      <c r="D2341">
        <v>1</v>
      </c>
      <c r="E2341" s="3">
        <v>32.130000000000003</v>
      </c>
      <c r="F2341" s="4">
        <v>0.05</v>
      </c>
      <c r="G2341" s="3">
        <v>9.99</v>
      </c>
      <c r="H2341" t="s">
        <v>212</v>
      </c>
      <c r="I2341" t="s">
        <v>12</v>
      </c>
      <c r="J2341" t="s">
        <v>213</v>
      </c>
      <c r="K2341" t="s">
        <v>281</v>
      </c>
      <c r="L2341" t="s">
        <v>3015</v>
      </c>
    </row>
    <row r="2342" spans="1:12">
      <c r="A2342" t="s">
        <v>3140</v>
      </c>
      <c r="B2342" s="5">
        <v>46269</v>
      </c>
      <c r="C2342" t="s">
        <v>146</v>
      </c>
      <c r="D2342">
        <v>2</v>
      </c>
      <c r="E2342" s="3">
        <v>30.05</v>
      </c>
      <c r="F2342" s="4">
        <v>0.1</v>
      </c>
      <c r="G2342" s="3">
        <v>0</v>
      </c>
      <c r="H2342" t="s">
        <v>216</v>
      </c>
      <c r="I2342" t="s">
        <v>18</v>
      </c>
      <c r="J2342" t="s">
        <v>208</v>
      </c>
      <c r="K2342" t="s">
        <v>209</v>
      </c>
      <c r="L2342" t="s">
        <v>1064</v>
      </c>
    </row>
    <row r="2343" spans="1:12">
      <c r="A2343" t="s">
        <v>3141</v>
      </c>
      <c r="B2343" s="5">
        <v>46270</v>
      </c>
      <c r="C2343" t="s">
        <v>174</v>
      </c>
      <c r="D2343">
        <v>1</v>
      </c>
      <c r="E2343" s="3">
        <v>72.45</v>
      </c>
      <c r="F2343" s="4">
        <v>0.05</v>
      </c>
      <c r="G2343" s="3">
        <v>0</v>
      </c>
      <c r="H2343" t="s">
        <v>212</v>
      </c>
      <c r="I2343" t="s">
        <v>224</v>
      </c>
      <c r="J2343" t="s">
        <v>208</v>
      </c>
      <c r="K2343" t="s">
        <v>209</v>
      </c>
      <c r="L2343" t="s">
        <v>497</v>
      </c>
    </row>
    <row r="2344" spans="1:12">
      <c r="A2344" t="s">
        <v>3142</v>
      </c>
      <c r="B2344" s="5">
        <v>46270</v>
      </c>
      <c r="C2344" t="s">
        <v>172</v>
      </c>
      <c r="D2344">
        <v>4</v>
      </c>
      <c r="E2344" s="3">
        <v>80.63</v>
      </c>
      <c r="F2344" s="4">
        <v>0.05</v>
      </c>
      <c r="G2344" s="3">
        <v>0</v>
      </c>
      <c r="H2344" t="s">
        <v>216</v>
      </c>
      <c r="I2344" t="s">
        <v>54</v>
      </c>
      <c r="J2344" t="s">
        <v>217</v>
      </c>
      <c r="K2344" t="s">
        <v>209</v>
      </c>
      <c r="L2344" t="s">
        <v>1914</v>
      </c>
    </row>
    <row r="2345" spans="1:12">
      <c r="A2345" t="s">
        <v>3143</v>
      </c>
      <c r="B2345" s="5">
        <v>46271</v>
      </c>
      <c r="C2345" t="s">
        <v>87</v>
      </c>
      <c r="D2345">
        <v>3</v>
      </c>
      <c r="E2345" s="3">
        <v>49.34</v>
      </c>
      <c r="F2345" s="4">
        <v>0</v>
      </c>
      <c r="G2345" s="3">
        <v>0</v>
      </c>
      <c r="H2345" t="s">
        <v>212</v>
      </c>
      <c r="I2345" t="s">
        <v>54</v>
      </c>
      <c r="J2345" t="s">
        <v>213</v>
      </c>
      <c r="K2345" t="s">
        <v>209</v>
      </c>
      <c r="L2345" t="s">
        <v>656</v>
      </c>
    </row>
    <row r="2346" spans="1:12">
      <c r="A2346" t="s">
        <v>3144</v>
      </c>
      <c r="B2346" s="5">
        <v>46271</v>
      </c>
      <c r="C2346" t="s">
        <v>87</v>
      </c>
      <c r="D2346">
        <v>1</v>
      </c>
      <c r="E2346" s="3">
        <v>49.34</v>
      </c>
      <c r="F2346" s="4">
        <v>0</v>
      </c>
      <c r="G2346" s="3">
        <v>0</v>
      </c>
      <c r="H2346" t="s">
        <v>212</v>
      </c>
      <c r="I2346" t="s">
        <v>54</v>
      </c>
      <c r="J2346" t="s">
        <v>213</v>
      </c>
      <c r="K2346" t="s">
        <v>209</v>
      </c>
      <c r="L2346" t="s">
        <v>1197</v>
      </c>
    </row>
    <row r="2347" spans="1:12">
      <c r="A2347" t="s">
        <v>3145</v>
      </c>
      <c r="B2347" s="5">
        <v>46271</v>
      </c>
      <c r="C2347" t="s">
        <v>168</v>
      </c>
      <c r="D2347">
        <v>1</v>
      </c>
      <c r="E2347" s="3">
        <v>50.46</v>
      </c>
      <c r="F2347" s="4">
        <v>0.1</v>
      </c>
      <c r="G2347" s="3">
        <v>4.99</v>
      </c>
      <c r="H2347" t="s">
        <v>207</v>
      </c>
      <c r="I2347" t="s">
        <v>18</v>
      </c>
      <c r="J2347" t="s">
        <v>217</v>
      </c>
      <c r="K2347" t="s">
        <v>209</v>
      </c>
      <c r="L2347" t="s">
        <v>2529</v>
      </c>
    </row>
    <row r="2348" spans="1:12">
      <c r="A2348" t="s">
        <v>3146</v>
      </c>
      <c r="B2348" s="5">
        <v>46271</v>
      </c>
      <c r="C2348" t="s">
        <v>106</v>
      </c>
      <c r="D2348">
        <v>2</v>
      </c>
      <c r="E2348" s="3">
        <v>85.27</v>
      </c>
      <c r="F2348" s="4">
        <v>0.2</v>
      </c>
      <c r="G2348" s="3">
        <v>0</v>
      </c>
      <c r="H2348" t="s">
        <v>216</v>
      </c>
      <c r="I2348" t="s">
        <v>54</v>
      </c>
      <c r="J2348" t="s">
        <v>213</v>
      </c>
      <c r="K2348" t="s">
        <v>209</v>
      </c>
      <c r="L2348" t="s">
        <v>325</v>
      </c>
    </row>
    <row r="2349" spans="1:12">
      <c r="A2349" t="s">
        <v>3147</v>
      </c>
      <c r="B2349" s="5">
        <v>46271</v>
      </c>
      <c r="C2349" t="s">
        <v>166</v>
      </c>
      <c r="D2349">
        <v>2</v>
      </c>
      <c r="E2349" s="3">
        <v>39.19</v>
      </c>
      <c r="F2349" s="4">
        <v>0.05</v>
      </c>
      <c r="G2349" s="3">
        <v>9.99</v>
      </c>
      <c r="H2349" t="s">
        <v>216</v>
      </c>
      <c r="I2349" t="s">
        <v>18</v>
      </c>
      <c r="J2349" t="s">
        <v>213</v>
      </c>
      <c r="K2349" t="s">
        <v>209</v>
      </c>
      <c r="L2349" t="s">
        <v>1193</v>
      </c>
    </row>
    <row r="2350" spans="1:12">
      <c r="A2350" t="s">
        <v>3148</v>
      </c>
      <c r="B2350" s="5">
        <v>46272</v>
      </c>
      <c r="C2350" t="s">
        <v>94</v>
      </c>
      <c r="D2350">
        <v>1</v>
      </c>
      <c r="E2350" s="3">
        <v>74.41</v>
      </c>
      <c r="F2350" s="4">
        <v>0.1</v>
      </c>
      <c r="G2350" s="3">
        <v>4.99</v>
      </c>
      <c r="H2350" t="s">
        <v>212</v>
      </c>
      <c r="I2350" t="s">
        <v>54</v>
      </c>
      <c r="J2350" t="s">
        <v>217</v>
      </c>
      <c r="K2350" t="s">
        <v>281</v>
      </c>
      <c r="L2350" t="s">
        <v>3149</v>
      </c>
    </row>
    <row r="2351" spans="1:12">
      <c r="A2351" t="s">
        <v>3150</v>
      </c>
      <c r="B2351" s="5">
        <v>46272</v>
      </c>
      <c r="C2351" t="s">
        <v>104</v>
      </c>
      <c r="D2351">
        <v>2</v>
      </c>
      <c r="E2351" s="3">
        <v>29.49</v>
      </c>
      <c r="F2351" s="4">
        <v>0</v>
      </c>
      <c r="G2351" s="3">
        <v>9.99</v>
      </c>
      <c r="H2351" t="s">
        <v>207</v>
      </c>
      <c r="I2351" t="s">
        <v>12</v>
      </c>
      <c r="J2351" t="s">
        <v>217</v>
      </c>
      <c r="K2351" t="s">
        <v>209</v>
      </c>
      <c r="L2351" t="s">
        <v>814</v>
      </c>
    </row>
    <row r="2352" spans="1:12">
      <c r="A2352" t="s">
        <v>3151</v>
      </c>
      <c r="B2352" s="5">
        <v>46272</v>
      </c>
      <c r="C2352" t="s">
        <v>118</v>
      </c>
      <c r="D2352">
        <v>4</v>
      </c>
      <c r="E2352" s="3">
        <v>41.81</v>
      </c>
      <c r="F2352" s="4">
        <v>0</v>
      </c>
      <c r="G2352" s="3">
        <v>9.99</v>
      </c>
      <c r="H2352" t="s">
        <v>216</v>
      </c>
      <c r="I2352" t="s">
        <v>12</v>
      </c>
      <c r="J2352" t="s">
        <v>217</v>
      </c>
      <c r="K2352" t="s">
        <v>209</v>
      </c>
      <c r="L2352" t="s">
        <v>3152</v>
      </c>
    </row>
    <row r="2353" spans="1:12">
      <c r="A2353" t="s">
        <v>3153</v>
      </c>
      <c r="B2353" s="5">
        <v>46273</v>
      </c>
      <c r="C2353" t="s">
        <v>170</v>
      </c>
      <c r="D2353">
        <v>2</v>
      </c>
      <c r="E2353" s="3">
        <v>33.19</v>
      </c>
      <c r="F2353" s="4">
        <v>0.15</v>
      </c>
      <c r="G2353" s="3">
        <v>0</v>
      </c>
      <c r="H2353" t="s">
        <v>212</v>
      </c>
      <c r="I2353" t="s">
        <v>54</v>
      </c>
      <c r="J2353" t="s">
        <v>217</v>
      </c>
      <c r="K2353" t="s">
        <v>209</v>
      </c>
      <c r="L2353" t="s">
        <v>1049</v>
      </c>
    </row>
    <row r="2354" spans="1:12">
      <c r="A2354" t="s">
        <v>3154</v>
      </c>
      <c r="B2354" s="5">
        <v>46273</v>
      </c>
      <c r="C2354" t="s">
        <v>71</v>
      </c>
      <c r="D2354">
        <v>3</v>
      </c>
      <c r="E2354" s="3">
        <v>11.23</v>
      </c>
      <c r="F2354" s="4">
        <v>0</v>
      </c>
      <c r="G2354" s="3">
        <v>0</v>
      </c>
      <c r="H2354" t="s">
        <v>212</v>
      </c>
      <c r="I2354" t="s">
        <v>12</v>
      </c>
      <c r="J2354" t="s">
        <v>213</v>
      </c>
      <c r="K2354" t="s">
        <v>209</v>
      </c>
      <c r="L2354" t="s">
        <v>243</v>
      </c>
    </row>
    <row r="2355" spans="1:12">
      <c r="A2355" t="s">
        <v>3155</v>
      </c>
      <c r="B2355" s="5">
        <v>46273</v>
      </c>
      <c r="C2355" t="s">
        <v>168</v>
      </c>
      <c r="D2355">
        <v>1</v>
      </c>
      <c r="E2355" s="3">
        <v>50.46</v>
      </c>
      <c r="F2355" s="4">
        <v>0.05</v>
      </c>
      <c r="G2355" s="3">
        <v>0</v>
      </c>
      <c r="H2355" t="s">
        <v>207</v>
      </c>
      <c r="I2355" t="s">
        <v>37</v>
      </c>
      <c r="J2355" t="s">
        <v>208</v>
      </c>
      <c r="K2355" t="s">
        <v>281</v>
      </c>
      <c r="L2355" t="s">
        <v>471</v>
      </c>
    </row>
    <row r="2356" spans="1:12">
      <c r="A2356" t="s">
        <v>3156</v>
      </c>
      <c r="B2356" s="5">
        <v>46273</v>
      </c>
      <c r="C2356" t="s">
        <v>98</v>
      </c>
      <c r="D2356">
        <v>2</v>
      </c>
      <c r="E2356" s="3">
        <v>17.66</v>
      </c>
      <c r="F2356" s="4">
        <v>0</v>
      </c>
      <c r="G2356" s="3">
        <v>9.99</v>
      </c>
      <c r="H2356" t="s">
        <v>207</v>
      </c>
      <c r="I2356" t="s">
        <v>18</v>
      </c>
      <c r="J2356" t="s">
        <v>217</v>
      </c>
      <c r="K2356" t="s">
        <v>209</v>
      </c>
      <c r="L2356" t="s">
        <v>1621</v>
      </c>
    </row>
    <row r="2357" spans="1:12">
      <c r="A2357" t="s">
        <v>3157</v>
      </c>
      <c r="B2357" s="5">
        <v>46273</v>
      </c>
      <c r="C2357" t="s">
        <v>100</v>
      </c>
      <c r="D2357">
        <v>3</v>
      </c>
      <c r="E2357" s="3">
        <v>47.38</v>
      </c>
      <c r="F2357" s="4">
        <v>0</v>
      </c>
      <c r="G2357" s="3">
        <v>0</v>
      </c>
      <c r="H2357" t="s">
        <v>207</v>
      </c>
      <c r="I2357" t="s">
        <v>12</v>
      </c>
      <c r="J2357" t="s">
        <v>213</v>
      </c>
      <c r="K2357" t="s">
        <v>209</v>
      </c>
      <c r="L2357" t="s">
        <v>2452</v>
      </c>
    </row>
    <row r="2358" spans="1:12">
      <c r="A2358" t="s">
        <v>3158</v>
      </c>
      <c r="B2358" s="5">
        <v>46273</v>
      </c>
      <c r="C2358" t="s">
        <v>104</v>
      </c>
      <c r="D2358">
        <v>4</v>
      </c>
      <c r="E2358" s="3">
        <v>29.49</v>
      </c>
      <c r="F2358" s="4">
        <v>0.15</v>
      </c>
      <c r="G2358" s="3">
        <v>0</v>
      </c>
      <c r="H2358" t="s">
        <v>216</v>
      </c>
      <c r="I2358" t="s">
        <v>54</v>
      </c>
      <c r="J2358" t="s">
        <v>217</v>
      </c>
      <c r="K2358" t="s">
        <v>209</v>
      </c>
      <c r="L2358" t="s">
        <v>1539</v>
      </c>
    </row>
    <row r="2359" spans="1:12">
      <c r="A2359" t="s">
        <v>3159</v>
      </c>
      <c r="B2359" s="5">
        <v>46273</v>
      </c>
      <c r="C2359" t="s">
        <v>75</v>
      </c>
      <c r="D2359">
        <v>4</v>
      </c>
      <c r="E2359" s="3">
        <v>55.2</v>
      </c>
      <c r="F2359" s="4">
        <v>0</v>
      </c>
      <c r="G2359" s="3">
        <v>6.99</v>
      </c>
      <c r="H2359" t="s">
        <v>212</v>
      </c>
      <c r="I2359" t="s">
        <v>54</v>
      </c>
      <c r="J2359" t="s">
        <v>213</v>
      </c>
      <c r="K2359" t="s">
        <v>209</v>
      </c>
      <c r="L2359" t="s">
        <v>2098</v>
      </c>
    </row>
    <row r="2360" spans="1:12">
      <c r="A2360" t="s">
        <v>3160</v>
      </c>
      <c r="B2360" s="5">
        <v>46273</v>
      </c>
      <c r="C2360" t="s">
        <v>96</v>
      </c>
      <c r="D2360">
        <v>8</v>
      </c>
      <c r="E2360" s="3">
        <v>26.72</v>
      </c>
      <c r="F2360" s="4">
        <v>0.2</v>
      </c>
      <c r="G2360" s="3">
        <v>9.99</v>
      </c>
      <c r="H2360" t="s">
        <v>212</v>
      </c>
      <c r="I2360" t="s">
        <v>224</v>
      </c>
      <c r="J2360" t="s">
        <v>217</v>
      </c>
      <c r="K2360" t="s">
        <v>209</v>
      </c>
      <c r="L2360" t="s">
        <v>2041</v>
      </c>
    </row>
    <row r="2361" spans="1:12">
      <c r="A2361" t="s">
        <v>3161</v>
      </c>
      <c r="B2361" s="5">
        <v>46273</v>
      </c>
      <c r="C2361" t="s">
        <v>176</v>
      </c>
      <c r="D2361">
        <v>2</v>
      </c>
      <c r="E2361" s="3">
        <v>11.86</v>
      </c>
      <c r="F2361" s="4">
        <v>0</v>
      </c>
      <c r="G2361" s="3">
        <v>4.99</v>
      </c>
      <c r="H2361" t="s">
        <v>207</v>
      </c>
      <c r="I2361" t="s">
        <v>18</v>
      </c>
      <c r="J2361" t="s">
        <v>217</v>
      </c>
      <c r="K2361" t="s">
        <v>209</v>
      </c>
      <c r="L2361" t="s">
        <v>1720</v>
      </c>
    </row>
    <row r="2362" spans="1:12">
      <c r="A2362" t="s">
        <v>3162</v>
      </c>
      <c r="B2362" s="5">
        <v>46273</v>
      </c>
      <c r="C2362" t="s">
        <v>138</v>
      </c>
      <c r="D2362">
        <v>1</v>
      </c>
      <c r="E2362" s="3">
        <v>56</v>
      </c>
      <c r="F2362" s="4">
        <v>0</v>
      </c>
      <c r="G2362" s="3">
        <v>0</v>
      </c>
      <c r="H2362" t="s">
        <v>212</v>
      </c>
      <c r="I2362" t="s">
        <v>37</v>
      </c>
      <c r="J2362" t="s">
        <v>217</v>
      </c>
      <c r="K2362" t="s">
        <v>209</v>
      </c>
      <c r="L2362" t="s">
        <v>671</v>
      </c>
    </row>
    <row r="2363" spans="1:12">
      <c r="A2363" t="s">
        <v>3163</v>
      </c>
      <c r="B2363" s="5">
        <v>46274</v>
      </c>
      <c r="C2363" t="s">
        <v>154</v>
      </c>
      <c r="D2363">
        <v>3</v>
      </c>
      <c r="E2363" s="3">
        <v>63.29</v>
      </c>
      <c r="F2363" s="4">
        <v>0.1</v>
      </c>
      <c r="G2363" s="3">
        <v>4.99</v>
      </c>
      <c r="H2363" t="s">
        <v>207</v>
      </c>
      <c r="I2363" t="s">
        <v>12</v>
      </c>
      <c r="J2363" t="s">
        <v>217</v>
      </c>
      <c r="K2363" t="s">
        <v>209</v>
      </c>
      <c r="L2363" t="s">
        <v>975</v>
      </c>
    </row>
    <row r="2364" spans="1:12">
      <c r="A2364" t="s">
        <v>3164</v>
      </c>
      <c r="B2364" s="5">
        <v>46274</v>
      </c>
      <c r="C2364" t="s">
        <v>158</v>
      </c>
      <c r="D2364">
        <v>2</v>
      </c>
      <c r="E2364" s="3">
        <v>44.59</v>
      </c>
      <c r="F2364" s="4">
        <v>0.05</v>
      </c>
      <c r="G2364" s="3">
        <v>0</v>
      </c>
      <c r="H2364" t="s">
        <v>207</v>
      </c>
      <c r="I2364" t="s">
        <v>12</v>
      </c>
      <c r="J2364" t="s">
        <v>217</v>
      </c>
      <c r="K2364" t="s">
        <v>209</v>
      </c>
      <c r="L2364" t="s">
        <v>360</v>
      </c>
    </row>
    <row r="2365" spans="1:12">
      <c r="A2365" t="s">
        <v>3165</v>
      </c>
      <c r="B2365" s="5">
        <v>46274</v>
      </c>
      <c r="C2365" t="s">
        <v>122</v>
      </c>
      <c r="D2365">
        <v>2</v>
      </c>
      <c r="E2365" s="3">
        <v>29.71</v>
      </c>
      <c r="F2365" s="4">
        <v>0.05</v>
      </c>
      <c r="G2365" s="3">
        <v>0</v>
      </c>
      <c r="H2365" t="s">
        <v>207</v>
      </c>
      <c r="I2365" t="s">
        <v>224</v>
      </c>
      <c r="J2365" t="s">
        <v>217</v>
      </c>
      <c r="K2365" t="s">
        <v>209</v>
      </c>
      <c r="L2365" t="s">
        <v>1120</v>
      </c>
    </row>
    <row r="2366" spans="1:12">
      <c r="A2366" t="s">
        <v>3166</v>
      </c>
      <c r="B2366" s="5">
        <v>46274</v>
      </c>
      <c r="C2366" t="s">
        <v>164</v>
      </c>
      <c r="D2366">
        <v>3</v>
      </c>
      <c r="E2366" s="3">
        <v>93.35</v>
      </c>
      <c r="F2366" s="4">
        <v>0.15</v>
      </c>
      <c r="G2366" s="3">
        <v>0</v>
      </c>
      <c r="H2366" t="s">
        <v>212</v>
      </c>
      <c r="I2366" t="s">
        <v>18</v>
      </c>
      <c r="J2366" t="s">
        <v>213</v>
      </c>
      <c r="K2366" t="s">
        <v>209</v>
      </c>
      <c r="L2366" t="s">
        <v>1541</v>
      </c>
    </row>
    <row r="2367" spans="1:12">
      <c r="A2367" t="s">
        <v>3167</v>
      </c>
      <c r="B2367" s="5">
        <v>46274</v>
      </c>
      <c r="C2367" t="s">
        <v>144</v>
      </c>
      <c r="D2367">
        <v>5</v>
      </c>
      <c r="E2367" s="3">
        <v>12.74</v>
      </c>
      <c r="F2367" s="4">
        <v>0.1</v>
      </c>
      <c r="G2367" s="3">
        <v>9.99</v>
      </c>
      <c r="H2367" t="s">
        <v>212</v>
      </c>
      <c r="I2367" t="s">
        <v>224</v>
      </c>
      <c r="J2367" t="s">
        <v>208</v>
      </c>
      <c r="K2367" t="s">
        <v>209</v>
      </c>
      <c r="L2367" t="s">
        <v>938</v>
      </c>
    </row>
    <row r="2368" spans="1:12">
      <c r="A2368" t="s">
        <v>3168</v>
      </c>
      <c r="B2368" s="5">
        <v>46274</v>
      </c>
      <c r="C2368" t="s">
        <v>83</v>
      </c>
      <c r="D2368">
        <v>1</v>
      </c>
      <c r="E2368" s="3">
        <v>79.31</v>
      </c>
      <c r="F2368" s="4">
        <v>0</v>
      </c>
      <c r="G2368" s="3">
        <v>0</v>
      </c>
      <c r="H2368" t="s">
        <v>212</v>
      </c>
      <c r="I2368" t="s">
        <v>224</v>
      </c>
      <c r="J2368" t="s">
        <v>208</v>
      </c>
      <c r="K2368" t="s">
        <v>304</v>
      </c>
      <c r="L2368" t="s">
        <v>1455</v>
      </c>
    </row>
    <row r="2369" spans="1:12">
      <c r="A2369" t="s">
        <v>3169</v>
      </c>
      <c r="B2369" s="5">
        <v>46274</v>
      </c>
      <c r="C2369" t="s">
        <v>136</v>
      </c>
      <c r="D2369">
        <v>4</v>
      </c>
      <c r="E2369" s="3">
        <v>26.35</v>
      </c>
      <c r="F2369" s="4">
        <v>0.05</v>
      </c>
      <c r="G2369" s="3">
        <v>9.99</v>
      </c>
      <c r="H2369" t="s">
        <v>212</v>
      </c>
      <c r="I2369" t="s">
        <v>54</v>
      </c>
      <c r="J2369" t="s">
        <v>208</v>
      </c>
      <c r="K2369" t="s">
        <v>209</v>
      </c>
      <c r="L2369" t="s">
        <v>308</v>
      </c>
    </row>
    <row r="2370" spans="1:12">
      <c r="A2370" t="s">
        <v>3170</v>
      </c>
      <c r="B2370" s="5">
        <v>46274</v>
      </c>
      <c r="C2370" t="s">
        <v>184</v>
      </c>
      <c r="D2370">
        <v>5</v>
      </c>
      <c r="E2370" s="3">
        <v>31.55</v>
      </c>
      <c r="F2370" s="4">
        <v>0</v>
      </c>
      <c r="G2370" s="3">
        <v>6.99</v>
      </c>
      <c r="H2370" t="s">
        <v>207</v>
      </c>
      <c r="I2370" t="s">
        <v>12</v>
      </c>
      <c r="J2370" t="s">
        <v>217</v>
      </c>
      <c r="K2370" t="s">
        <v>209</v>
      </c>
      <c r="L2370" t="s">
        <v>1297</v>
      </c>
    </row>
    <row r="2371" spans="1:12">
      <c r="A2371" t="s">
        <v>3171</v>
      </c>
      <c r="B2371" s="5">
        <v>46275</v>
      </c>
      <c r="C2371" t="s">
        <v>77</v>
      </c>
      <c r="D2371">
        <v>2</v>
      </c>
      <c r="E2371" s="3">
        <v>47.77</v>
      </c>
      <c r="F2371" s="4">
        <v>0.05</v>
      </c>
      <c r="G2371" s="3">
        <v>9.99</v>
      </c>
      <c r="H2371" t="s">
        <v>216</v>
      </c>
      <c r="I2371" t="s">
        <v>54</v>
      </c>
      <c r="J2371" t="s">
        <v>208</v>
      </c>
      <c r="K2371" t="s">
        <v>209</v>
      </c>
      <c r="L2371" t="s">
        <v>895</v>
      </c>
    </row>
    <row r="2372" spans="1:12">
      <c r="A2372" t="s">
        <v>3172</v>
      </c>
      <c r="B2372" s="5">
        <v>46275</v>
      </c>
      <c r="C2372" t="s">
        <v>152</v>
      </c>
      <c r="D2372">
        <v>2</v>
      </c>
      <c r="E2372" s="3">
        <v>39.21</v>
      </c>
      <c r="F2372" s="4">
        <v>0.15</v>
      </c>
      <c r="G2372" s="3">
        <v>0</v>
      </c>
      <c r="H2372" t="s">
        <v>207</v>
      </c>
      <c r="I2372" t="s">
        <v>18</v>
      </c>
      <c r="J2372" t="s">
        <v>217</v>
      </c>
      <c r="K2372" t="s">
        <v>209</v>
      </c>
      <c r="L2372" t="s">
        <v>1120</v>
      </c>
    </row>
    <row r="2373" spans="1:12">
      <c r="A2373" t="s">
        <v>3173</v>
      </c>
      <c r="B2373" s="5">
        <v>46275</v>
      </c>
      <c r="C2373" t="s">
        <v>148</v>
      </c>
      <c r="D2373">
        <v>1</v>
      </c>
      <c r="E2373" s="3">
        <v>76.3</v>
      </c>
      <c r="F2373" s="4">
        <v>0.05</v>
      </c>
      <c r="G2373" s="3">
        <v>4.99</v>
      </c>
      <c r="H2373" t="s">
        <v>216</v>
      </c>
      <c r="I2373" t="s">
        <v>224</v>
      </c>
      <c r="J2373" t="s">
        <v>213</v>
      </c>
      <c r="K2373" t="s">
        <v>209</v>
      </c>
      <c r="L2373" t="s">
        <v>553</v>
      </c>
    </row>
    <row r="2374" spans="1:12">
      <c r="A2374" t="s">
        <v>3174</v>
      </c>
      <c r="B2374" s="5">
        <v>46275</v>
      </c>
      <c r="C2374" t="s">
        <v>92</v>
      </c>
      <c r="D2374">
        <v>1</v>
      </c>
      <c r="E2374" s="3">
        <v>46.87</v>
      </c>
      <c r="F2374" s="4">
        <v>0</v>
      </c>
      <c r="G2374" s="3">
        <v>6.99</v>
      </c>
      <c r="H2374" t="s">
        <v>216</v>
      </c>
      <c r="I2374" t="s">
        <v>18</v>
      </c>
      <c r="J2374" t="s">
        <v>208</v>
      </c>
      <c r="K2374" t="s">
        <v>209</v>
      </c>
      <c r="L2374" t="s">
        <v>768</v>
      </c>
    </row>
    <row r="2375" spans="1:12">
      <c r="A2375" t="s">
        <v>3175</v>
      </c>
      <c r="B2375" s="5">
        <v>46275</v>
      </c>
      <c r="C2375" t="s">
        <v>75</v>
      </c>
      <c r="D2375">
        <v>2</v>
      </c>
      <c r="E2375" s="3">
        <v>55.2</v>
      </c>
      <c r="F2375" s="4">
        <v>0.05</v>
      </c>
      <c r="G2375" s="3">
        <v>0</v>
      </c>
      <c r="H2375" t="s">
        <v>216</v>
      </c>
      <c r="I2375" t="s">
        <v>18</v>
      </c>
      <c r="J2375" t="s">
        <v>217</v>
      </c>
      <c r="K2375" t="s">
        <v>209</v>
      </c>
      <c r="L2375" t="s">
        <v>519</v>
      </c>
    </row>
    <row r="2376" spans="1:12">
      <c r="A2376" t="s">
        <v>3176</v>
      </c>
      <c r="B2376" s="5">
        <v>46275</v>
      </c>
      <c r="C2376" t="s">
        <v>110</v>
      </c>
      <c r="D2376">
        <v>1</v>
      </c>
      <c r="E2376" s="3">
        <v>32.130000000000003</v>
      </c>
      <c r="F2376" s="4">
        <v>0.1</v>
      </c>
      <c r="G2376" s="3">
        <v>4.99</v>
      </c>
      <c r="H2376" t="s">
        <v>207</v>
      </c>
      <c r="I2376" t="s">
        <v>12</v>
      </c>
      <c r="J2376" t="s">
        <v>213</v>
      </c>
      <c r="K2376" t="s">
        <v>209</v>
      </c>
      <c r="L2376" t="s">
        <v>593</v>
      </c>
    </row>
    <row r="2377" spans="1:12">
      <c r="A2377" t="s">
        <v>3177</v>
      </c>
      <c r="B2377" s="5">
        <v>46275</v>
      </c>
      <c r="C2377" t="s">
        <v>134</v>
      </c>
      <c r="D2377">
        <v>3</v>
      </c>
      <c r="E2377" s="3">
        <v>53.25</v>
      </c>
      <c r="F2377" s="4">
        <v>0.05</v>
      </c>
      <c r="G2377" s="3">
        <v>0</v>
      </c>
      <c r="H2377" t="s">
        <v>216</v>
      </c>
      <c r="I2377" t="s">
        <v>224</v>
      </c>
      <c r="J2377" t="s">
        <v>213</v>
      </c>
      <c r="K2377" t="s">
        <v>209</v>
      </c>
      <c r="L2377" t="s">
        <v>1489</v>
      </c>
    </row>
    <row r="2378" spans="1:12">
      <c r="A2378" t="s">
        <v>3178</v>
      </c>
      <c r="B2378" s="5">
        <v>46275</v>
      </c>
      <c r="C2378" t="s">
        <v>100</v>
      </c>
      <c r="D2378">
        <v>3</v>
      </c>
      <c r="E2378" s="3">
        <v>47.38</v>
      </c>
      <c r="F2378" s="4">
        <v>0</v>
      </c>
      <c r="G2378" s="3">
        <v>0</v>
      </c>
      <c r="H2378" t="s">
        <v>212</v>
      </c>
      <c r="I2378" t="s">
        <v>18</v>
      </c>
      <c r="J2378" t="s">
        <v>213</v>
      </c>
      <c r="K2378" t="s">
        <v>209</v>
      </c>
      <c r="L2378" t="s">
        <v>418</v>
      </c>
    </row>
    <row r="2379" spans="1:12">
      <c r="A2379" t="s">
        <v>3179</v>
      </c>
      <c r="B2379" s="5">
        <v>46275</v>
      </c>
      <c r="C2379" t="s">
        <v>166</v>
      </c>
      <c r="D2379">
        <v>6</v>
      </c>
      <c r="E2379" s="3">
        <v>39.19</v>
      </c>
      <c r="F2379" s="4">
        <v>0</v>
      </c>
      <c r="G2379" s="3">
        <v>0</v>
      </c>
      <c r="H2379" t="s">
        <v>216</v>
      </c>
      <c r="I2379" t="s">
        <v>18</v>
      </c>
      <c r="J2379" t="s">
        <v>213</v>
      </c>
      <c r="K2379" t="s">
        <v>209</v>
      </c>
      <c r="L2379" t="s">
        <v>2922</v>
      </c>
    </row>
    <row r="2380" spans="1:12">
      <c r="A2380" t="s">
        <v>3180</v>
      </c>
      <c r="B2380" s="5">
        <v>46275</v>
      </c>
      <c r="C2380" t="s">
        <v>146</v>
      </c>
      <c r="D2380">
        <v>1</v>
      </c>
      <c r="E2380" s="3">
        <v>30.05</v>
      </c>
      <c r="F2380" s="4">
        <v>0</v>
      </c>
      <c r="G2380" s="3">
        <v>0</v>
      </c>
      <c r="H2380" t="s">
        <v>207</v>
      </c>
      <c r="I2380" t="s">
        <v>54</v>
      </c>
      <c r="J2380" t="s">
        <v>217</v>
      </c>
      <c r="K2380" t="s">
        <v>281</v>
      </c>
      <c r="L2380" t="s">
        <v>689</v>
      </c>
    </row>
    <row r="2381" spans="1:12">
      <c r="A2381" t="s">
        <v>3181</v>
      </c>
      <c r="B2381" s="5">
        <v>46276</v>
      </c>
      <c r="C2381" t="s">
        <v>142</v>
      </c>
      <c r="D2381">
        <v>3</v>
      </c>
      <c r="E2381" s="3">
        <v>100.1</v>
      </c>
      <c r="F2381" s="4">
        <v>0</v>
      </c>
      <c r="G2381" s="3">
        <v>6.99</v>
      </c>
      <c r="H2381" t="s">
        <v>216</v>
      </c>
      <c r="I2381" t="s">
        <v>54</v>
      </c>
      <c r="J2381" t="s">
        <v>217</v>
      </c>
      <c r="K2381" t="s">
        <v>209</v>
      </c>
      <c r="L2381" t="s">
        <v>257</v>
      </c>
    </row>
    <row r="2382" spans="1:12">
      <c r="A2382" t="s">
        <v>3182</v>
      </c>
      <c r="B2382" s="5">
        <v>46276</v>
      </c>
      <c r="C2382" t="s">
        <v>126</v>
      </c>
      <c r="D2382">
        <v>2</v>
      </c>
      <c r="E2382" s="3">
        <v>44.98</v>
      </c>
      <c r="F2382" s="4">
        <v>0.1</v>
      </c>
      <c r="G2382" s="3">
        <v>4.99</v>
      </c>
      <c r="H2382" t="s">
        <v>216</v>
      </c>
      <c r="I2382" t="s">
        <v>12</v>
      </c>
      <c r="J2382" t="s">
        <v>217</v>
      </c>
      <c r="K2382" t="s">
        <v>209</v>
      </c>
      <c r="L2382" t="s">
        <v>269</v>
      </c>
    </row>
    <row r="2383" spans="1:12">
      <c r="A2383" t="s">
        <v>3183</v>
      </c>
      <c r="B2383" s="5">
        <v>46276</v>
      </c>
      <c r="C2383" t="s">
        <v>152</v>
      </c>
      <c r="D2383">
        <v>1</v>
      </c>
      <c r="E2383" s="3">
        <v>39.21</v>
      </c>
      <c r="F2383" s="4">
        <v>0</v>
      </c>
      <c r="G2383" s="3">
        <v>0</v>
      </c>
      <c r="H2383" t="s">
        <v>216</v>
      </c>
      <c r="I2383" t="s">
        <v>18</v>
      </c>
      <c r="J2383" t="s">
        <v>217</v>
      </c>
      <c r="K2383" t="s">
        <v>209</v>
      </c>
      <c r="L2383" t="s">
        <v>1244</v>
      </c>
    </row>
    <row r="2384" spans="1:12">
      <c r="A2384" t="s">
        <v>3184</v>
      </c>
      <c r="B2384" s="5">
        <v>46276</v>
      </c>
      <c r="C2384" t="s">
        <v>158</v>
      </c>
      <c r="D2384">
        <v>1</v>
      </c>
      <c r="E2384" s="3">
        <v>44.59</v>
      </c>
      <c r="F2384" s="4">
        <v>0</v>
      </c>
      <c r="G2384" s="3">
        <v>0</v>
      </c>
      <c r="H2384" t="s">
        <v>216</v>
      </c>
      <c r="I2384" t="s">
        <v>224</v>
      </c>
      <c r="J2384" t="s">
        <v>213</v>
      </c>
      <c r="K2384" t="s">
        <v>209</v>
      </c>
      <c r="L2384" t="s">
        <v>881</v>
      </c>
    </row>
    <row r="2385" spans="1:12">
      <c r="A2385" t="s">
        <v>3185</v>
      </c>
      <c r="B2385" s="5">
        <v>46276</v>
      </c>
      <c r="C2385" t="s">
        <v>81</v>
      </c>
      <c r="D2385">
        <v>1</v>
      </c>
      <c r="E2385" s="3">
        <v>30.29</v>
      </c>
      <c r="F2385" s="4">
        <v>0.1</v>
      </c>
      <c r="G2385" s="3">
        <v>9.99</v>
      </c>
      <c r="H2385" t="s">
        <v>216</v>
      </c>
      <c r="I2385" t="s">
        <v>224</v>
      </c>
      <c r="J2385" t="s">
        <v>208</v>
      </c>
      <c r="K2385" t="s">
        <v>209</v>
      </c>
      <c r="L2385" t="s">
        <v>539</v>
      </c>
    </row>
    <row r="2386" spans="1:12">
      <c r="A2386" t="s">
        <v>3186</v>
      </c>
      <c r="B2386" s="5">
        <v>46277</v>
      </c>
      <c r="C2386" t="s">
        <v>162</v>
      </c>
      <c r="D2386">
        <v>1</v>
      </c>
      <c r="E2386" s="3">
        <v>12.2</v>
      </c>
      <c r="F2386" s="4">
        <v>0.15</v>
      </c>
      <c r="G2386" s="3">
        <v>4.99</v>
      </c>
      <c r="H2386" t="s">
        <v>212</v>
      </c>
      <c r="I2386" t="s">
        <v>224</v>
      </c>
      <c r="J2386" t="s">
        <v>213</v>
      </c>
      <c r="K2386" t="s">
        <v>209</v>
      </c>
      <c r="L2386" t="s">
        <v>547</v>
      </c>
    </row>
    <row r="2387" spans="1:12">
      <c r="A2387" t="s">
        <v>3187</v>
      </c>
      <c r="B2387" s="5">
        <v>46277</v>
      </c>
      <c r="C2387" t="s">
        <v>106</v>
      </c>
      <c r="D2387">
        <v>1</v>
      </c>
      <c r="E2387" s="3">
        <v>85.27</v>
      </c>
      <c r="F2387" s="4">
        <v>0.05</v>
      </c>
      <c r="G2387" s="3">
        <v>4.99</v>
      </c>
      <c r="H2387" t="s">
        <v>216</v>
      </c>
      <c r="I2387" t="s">
        <v>12</v>
      </c>
      <c r="J2387" t="s">
        <v>217</v>
      </c>
      <c r="K2387" t="s">
        <v>209</v>
      </c>
      <c r="L2387" t="s">
        <v>1527</v>
      </c>
    </row>
    <row r="2388" spans="1:12">
      <c r="A2388" t="s">
        <v>3188</v>
      </c>
      <c r="B2388" s="5">
        <v>46277</v>
      </c>
      <c r="C2388" t="s">
        <v>126</v>
      </c>
      <c r="D2388">
        <v>6</v>
      </c>
      <c r="E2388" s="3">
        <v>44.98</v>
      </c>
      <c r="F2388" s="4">
        <v>0</v>
      </c>
      <c r="G2388" s="3">
        <v>6.99</v>
      </c>
      <c r="H2388" t="s">
        <v>216</v>
      </c>
      <c r="I2388" t="s">
        <v>18</v>
      </c>
      <c r="J2388" t="s">
        <v>208</v>
      </c>
      <c r="K2388" t="s">
        <v>209</v>
      </c>
      <c r="L2388" t="s">
        <v>679</v>
      </c>
    </row>
    <row r="2389" spans="1:12">
      <c r="A2389" t="s">
        <v>3189</v>
      </c>
      <c r="B2389" s="5">
        <v>46277</v>
      </c>
      <c r="C2389" t="s">
        <v>77</v>
      </c>
      <c r="D2389">
        <v>1</v>
      </c>
      <c r="E2389" s="3">
        <v>47.77</v>
      </c>
      <c r="F2389" s="4">
        <v>0.05</v>
      </c>
      <c r="G2389" s="3">
        <v>6.99</v>
      </c>
      <c r="H2389" t="s">
        <v>212</v>
      </c>
      <c r="I2389" t="s">
        <v>224</v>
      </c>
      <c r="J2389" t="s">
        <v>208</v>
      </c>
      <c r="K2389" t="s">
        <v>209</v>
      </c>
      <c r="L2389" t="s">
        <v>431</v>
      </c>
    </row>
    <row r="2390" spans="1:12">
      <c r="A2390" t="s">
        <v>3190</v>
      </c>
      <c r="B2390" s="5">
        <v>46277</v>
      </c>
      <c r="C2390" t="s">
        <v>96</v>
      </c>
      <c r="D2390">
        <v>3</v>
      </c>
      <c r="E2390" s="3">
        <v>26.72</v>
      </c>
      <c r="F2390" s="4">
        <v>0</v>
      </c>
      <c r="G2390" s="3">
        <v>6.99</v>
      </c>
      <c r="H2390" t="s">
        <v>207</v>
      </c>
      <c r="I2390" t="s">
        <v>12</v>
      </c>
      <c r="J2390" t="s">
        <v>208</v>
      </c>
      <c r="K2390" t="s">
        <v>209</v>
      </c>
      <c r="L2390" t="s">
        <v>388</v>
      </c>
    </row>
    <row r="2391" spans="1:12">
      <c r="A2391" t="s">
        <v>3191</v>
      </c>
      <c r="B2391" s="5">
        <v>46278</v>
      </c>
      <c r="C2391" t="s">
        <v>178</v>
      </c>
      <c r="D2391">
        <v>1</v>
      </c>
      <c r="E2391" s="3">
        <v>77.760000000000005</v>
      </c>
      <c r="F2391" s="4">
        <v>0.1</v>
      </c>
      <c r="G2391" s="3">
        <v>0</v>
      </c>
      <c r="H2391" t="s">
        <v>216</v>
      </c>
      <c r="I2391" t="s">
        <v>224</v>
      </c>
      <c r="J2391" t="s">
        <v>217</v>
      </c>
      <c r="K2391" t="s">
        <v>209</v>
      </c>
      <c r="L2391" t="s">
        <v>399</v>
      </c>
    </row>
    <row r="2392" spans="1:12">
      <c r="A2392" t="s">
        <v>3192</v>
      </c>
      <c r="B2392" s="5">
        <v>46278</v>
      </c>
      <c r="C2392" t="s">
        <v>176</v>
      </c>
      <c r="D2392">
        <v>4</v>
      </c>
      <c r="E2392" s="3">
        <v>11.86</v>
      </c>
      <c r="F2392" s="4">
        <v>0</v>
      </c>
      <c r="G2392" s="3">
        <v>0</v>
      </c>
      <c r="H2392" t="s">
        <v>207</v>
      </c>
      <c r="I2392" t="s">
        <v>12</v>
      </c>
      <c r="J2392" t="s">
        <v>213</v>
      </c>
      <c r="K2392" t="s">
        <v>209</v>
      </c>
      <c r="L2392" t="s">
        <v>1753</v>
      </c>
    </row>
    <row r="2393" spans="1:12">
      <c r="A2393" t="s">
        <v>3193</v>
      </c>
      <c r="B2393" s="5">
        <v>46278</v>
      </c>
      <c r="C2393" t="s">
        <v>94</v>
      </c>
      <c r="D2393">
        <v>3</v>
      </c>
      <c r="E2393" s="3">
        <v>74.41</v>
      </c>
      <c r="F2393" s="4">
        <v>0.15</v>
      </c>
      <c r="G2393" s="3">
        <v>0</v>
      </c>
      <c r="H2393" t="s">
        <v>216</v>
      </c>
      <c r="I2393" t="s">
        <v>18</v>
      </c>
      <c r="J2393" t="s">
        <v>217</v>
      </c>
      <c r="K2393" t="s">
        <v>209</v>
      </c>
      <c r="L2393" t="s">
        <v>406</v>
      </c>
    </row>
    <row r="2394" spans="1:12">
      <c r="A2394" t="s">
        <v>3194</v>
      </c>
      <c r="B2394" s="5">
        <v>46278</v>
      </c>
      <c r="C2394" t="s">
        <v>110</v>
      </c>
      <c r="D2394">
        <v>1</v>
      </c>
      <c r="E2394" s="3">
        <v>32.130000000000003</v>
      </c>
      <c r="F2394" s="4">
        <v>0</v>
      </c>
      <c r="G2394" s="3">
        <v>0</v>
      </c>
      <c r="H2394" t="s">
        <v>207</v>
      </c>
      <c r="I2394" t="s">
        <v>12</v>
      </c>
      <c r="J2394" t="s">
        <v>213</v>
      </c>
      <c r="K2394" t="s">
        <v>209</v>
      </c>
      <c r="L2394" t="s">
        <v>465</v>
      </c>
    </row>
    <row r="2395" spans="1:12">
      <c r="A2395" t="s">
        <v>3195</v>
      </c>
      <c r="B2395" s="5">
        <v>46278</v>
      </c>
      <c r="C2395" t="s">
        <v>186</v>
      </c>
      <c r="D2395">
        <v>4</v>
      </c>
      <c r="E2395" s="3">
        <v>54.93</v>
      </c>
      <c r="F2395" s="4">
        <v>0</v>
      </c>
      <c r="G2395" s="3">
        <v>9.99</v>
      </c>
      <c r="H2395" t="s">
        <v>212</v>
      </c>
      <c r="I2395" t="s">
        <v>18</v>
      </c>
      <c r="J2395" t="s">
        <v>217</v>
      </c>
      <c r="K2395" t="s">
        <v>209</v>
      </c>
      <c r="L2395" t="s">
        <v>2211</v>
      </c>
    </row>
    <row r="2396" spans="1:12">
      <c r="A2396" t="s">
        <v>3196</v>
      </c>
      <c r="B2396" s="5">
        <v>46279</v>
      </c>
      <c r="C2396" t="s">
        <v>180</v>
      </c>
      <c r="D2396">
        <v>3</v>
      </c>
      <c r="E2396" s="3">
        <v>60.42</v>
      </c>
      <c r="F2396" s="4">
        <v>0</v>
      </c>
      <c r="G2396" s="3">
        <v>4.99</v>
      </c>
      <c r="H2396" t="s">
        <v>207</v>
      </c>
      <c r="I2396" t="s">
        <v>18</v>
      </c>
      <c r="J2396" t="s">
        <v>213</v>
      </c>
      <c r="K2396" t="s">
        <v>209</v>
      </c>
      <c r="L2396" t="s">
        <v>1012</v>
      </c>
    </row>
    <row r="2397" spans="1:12">
      <c r="A2397" t="s">
        <v>3197</v>
      </c>
      <c r="B2397" s="5">
        <v>46279</v>
      </c>
      <c r="C2397" t="s">
        <v>66</v>
      </c>
      <c r="D2397">
        <v>3</v>
      </c>
      <c r="E2397" s="3">
        <v>31.13</v>
      </c>
      <c r="F2397" s="4">
        <v>0</v>
      </c>
      <c r="G2397" s="3">
        <v>4.99</v>
      </c>
      <c r="H2397" t="s">
        <v>212</v>
      </c>
      <c r="I2397" t="s">
        <v>224</v>
      </c>
      <c r="J2397" t="s">
        <v>208</v>
      </c>
      <c r="K2397" t="s">
        <v>209</v>
      </c>
      <c r="L2397" t="s">
        <v>600</v>
      </c>
    </row>
    <row r="2398" spans="1:12">
      <c r="A2398" t="s">
        <v>3198</v>
      </c>
      <c r="B2398" s="5">
        <v>46279</v>
      </c>
      <c r="C2398" t="s">
        <v>174</v>
      </c>
      <c r="D2398">
        <v>3</v>
      </c>
      <c r="E2398" s="3">
        <v>72.45</v>
      </c>
      <c r="F2398" s="4">
        <v>0</v>
      </c>
      <c r="G2398" s="3">
        <v>0</v>
      </c>
      <c r="H2398" t="s">
        <v>212</v>
      </c>
      <c r="I2398" t="s">
        <v>224</v>
      </c>
      <c r="J2398" t="s">
        <v>217</v>
      </c>
      <c r="K2398" t="s">
        <v>209</v>
      </c>
      <c r="L2398" t="s">
        <v>733</v>
      </c>
    </row>
    <row r="2399" spans="1:12">
      <c r="A2399" t="s">
        <v>3199</v>
      </c>
      <c r="B2399" s="5">
        <v>46279</v>
      </c>
      <c r="C2399" t="s">
        <v>162</v>
      </c>
      <c r="D2399">
        <v>2</v>
      </c>
      <c r="E2399" s="3">
        <v>12.2</v>
      </c>
      <c r="F2399" s="4">
        <v>0</v>
      </c>
      <c r="G2399" s="3">
        <v>0</v>
      </c>
      <c r="H2399" t="s">
        <v>207</v>
      </c>
      <c r="I2399" t="s">
        <v>37</v>
      </c>
      <c r="J2399" t="s">
        <v>213</v>
      </c>
      <c r="K2399" t="s">
        <v>209</v>
      </c>
      <c r="L2399" t="s">
        <v>263</v>
      </c>
    </row>
    <row r="2400" spans="1:12">
      <c r="A2400" t="s">
        <v>3200</v>
      </c>
      <c r="B2400" s="5">
        <v>46279</v>
      </c>
      <c r="C2400" t="s">
        <v>172</v>
      </c>
      <c r="D2400">
        <v>1</v>
      </c>
      <c r="E2400" s="3">
        <v>80.63</v>
      </c>
      <c r="F2400" s="4">
        <v>0.2</v>
      </c>
      <c r="G2400" s="3">
        <v>4.99</v>
      </c>
      <c r="H2400" t="s">
        <v>216</v>
      </c>
      <c r="I2400" t="s">
        <v>54</v>
      </c>
      <c r="J2400" t="s">
        <v>213</v>
      </c>
      <c r="K2400" t="s">
        <v>209</v>
      </c>
      <c r="L2400" t="s">
        <v>3081</v>
      </c>
    </row>
    <row r="2401" spans="1:12">
      <c r="A2401" t="s">
        <v>3201</v>
      </c>
      <c r="B2401" s="5">
        <v>46279</v>
      </c>
      <c r="C2401" t="s">
        <v>112</v>
      </c>
      <c r="D2401">
        <v>1</v>
      </c>
      <c r="E2401" s="3">
        <v>48.12</v>
      </c>
      <c r="F2401" s="4">
        <v>0</v>
      </c>
      <c r="G2401" s="3">
        <v>6.99</v>
      </c>
      <c r="H2401" t="s">
        <v>207</v>
      </c>
      <c r="I2401" t="s">
        <v>18</v>
      </c>
      <c r="J2401" t="s">
        <v>213</v>
      </c>
      <c r="K2401" t="s">
        <v>209</v>
      </c>
      <c r="L2401" t="s">
        <v>1914</v>
      </c>
    </row>
    <row r="2402" spans="1:12">
      <c r="A2402" t="s">
        <v>3202</v>
      </c>
      <c r="B2402" s="5">
        <v>46279</v>
      </c>
      <c r="C2402" t="s">
        <v>66</v>
      </c>
      <c r="D2402">
        <v>1</v>
      </c>
      <c r="E2402" s="3">
        <v>31.13</v>
      </c>
      <c r="F2402" s="4">
        <v>0</v>
      </c>
      <c r="G2402" s="3">
        <v>4.99</v>
      </c>
      <c r="H2402" t="s">
        <v>207</v>
      </c>
      <c r="I2402" t="s">
        <v>12</v>
      </c>
      <c r="J2402" t="s">
        <v>213</v>
      </c>
      <c r="K2402" t="s">
        <v>304</v>
      </c>
      <c r="L2402" t="s">
        <v>1455</v>
      </c>
    </row>
    <row r="2403" spans="1:12">
      <c r="A2403" t="s">
        <v>3203</v>
      </c>
      <c r="B2403" s="5">
        <v>46279</v>
      </c>
      <c r="C2403" t="s">
        <v>148</v>
      </c>
      <c r="D2403">
        <v>3</v>
      </c>
      <c r="E2403" s="3">
        <v>76.3</v>
      </c>
      <c r="F2403" s="4">
        <v>0</v>
      </c>
      <c r="G2403" s="3">
        <v>0</v>
      </c>
      <c r="H2403" t="s">
        <v>207</v>
      </c>
      <c r="I2403" t="s">
        <v>54</v>
      </c>
      <c r="J2403" t="s">
        <v>213</v>
      </c>
      <c r="K2403" t="s">
        <v>209</v>
      </c>
      <c r="L2403" t="s">
        <v>938</v>
      </c>
    </row>
    <row r="2404" spans="1:12">
      <c r="A2404" t="s">
        <v>3204</v>
      </c>
      <c r="B2404" s="5">
        <v>46279</v>
      </c>
      <c r="C2404" t="s">
        <v>186</v>
      </c>
      <c r="D2404">
        <v>1</v>
      </c>
      <c r="E2404" s="3">
        <v>54.93</v>
      </c>
      <c r="F2404" s="4">
        <v>0</v>
      </c>
      <c r="G2404" s="3">
        <v>4.99</v>
      </c>
      <c r="H2404" t="s">
        <v>216</v>
      </c>
      <c r="I2404" t="s">
        <v>12</v>
      </c>
      <c r="J2404" t="s">
        <v>208</v>
      </c>
      <c r="K2404" t="s">
        <v>209</v>
      </c>
      <c r="L2404" t="s">
        <v>557</v>
      </c>
    </row>
    <row r="2405" spans="1:12">
      <c r="A2405" t="s">
        <v>3205</v>
      </c>
      <c r="B2405" s="5">
        <v>46279</v>
      </c>
      <c r="C2405" t="s">
        <v>66</v>
      </c>
      <c r="D2405">
        <v>2</v>
      </c>
      <c r="E2405" s="3">
        <v>31.13</v>
      </c>
      <c r="F2405" s="4">
        <v>0</v>
      </c>
      <c r="G2405" s="3">
        <v>9.99</v>
      </c>
      <c r="H2405" t="s">
        <v>212</v>
      </c>
      <c r="I2405" t="s">
        <v>54</v>
      </c>
      <c r="J2405" t="s">
        <v>213</v>
      </c>
      <c r="K2405" t="s">
        <v>209</v>
      </c>
      <c r="L2405" t="s">
        <v>1004</v>
      </c>
    </row>
    <row r="2406" spans="1:12">
      <c r="A2406" t="s">
        <v>3206</v>
      </c>
      <c r="B2406" s="5">
        <v>46280</v>
      </c>
      <c r="C2406" t="s">
        <v>83</v>
      </c>
      <c r="D2406">
        <v>1</v>
      </c>
      <c r="E2406" s="3">
        <v>79.31</v>
      </c>
      <c r="F2406" s="4">
        <v>0</v>
      </c>
      <c r="G2406" s="3">
        <v>9.99</v>
      </c>
      <c r="H2406" t="s">
        <v>207</v>
      </c>
      <c r="I2406" t="s">
        <v>37</v>
      </c>
      <c r="J2406" t="s">
        <v>213</v>
      </c>
      <c r="K2406" t="s">
        <v>209</v>
      </c>
      <c r="L2406" t="s">
        <v>3207</v>
      </c>
    </row>
    <row r="2407" spans="1:12">
      <c r="A2407" t="s">
        <v>3208</v>
      </c>
      <c r="B2407" s="5">
        <v>46281</v>
      </c>
      <c r="C2407" t="s">
        <v>156</v>
      </c>
      <c r="D2407">
        <v>1</v>
      </c>
      <c r="E2407" s="3">
        <v>24.86</v>
      </c>
      <c r="F2407" s="4">
        <v>0.05</v>
      </c>
      <c r="G2407" s="3">
        <v>4.99</v>
      </c>
      <c r="H2407" t="s">
        <v>212</v>
      </c>
      <c r="I2407" t="s">
        <v>224</v>
      </c>
      <c r="J2407" t="s">
        <v>217</v>
      </c>
      <c r="K2407" t="s">
        <v>209</v>
      </c>
      <c r="L2407" t="s">
        <v>679</v>
      </c>
    </row>
    <row r="2408" spans="1:12">
      <c r="A2408" t="s">
        <v>3209</v>
      </c>
      <c r="B2408" s="5">
        <v>46281</v>
      </c>
      <c r="C2408" t="s">
        <v>75</v>
      </c>
      <c r="D2408">
        <v>3</v>
      </c>
      <c r="E2408" s="3">
        <v>55.2</v>
      </c>
      <c r="F2408" s="4">
        <v>0.1</v>
      </c>
      <c r="G2408" s="3">
        <v>6.99</v>
      </c>
      <c r="H2408" t="s">
        <v>216</v>
      </c>
      <c r="I2408" t="s">
        <v>18</v>
      </c>
      <c r="J2408" t="s">
        <v>213</v>
      </c>
      <c r="K2408" t="s">
        <v>209</v>
      </c>
      <c r="L2408" t="s">
        <v>1717</v>
      </c>
    </row>
    <row r="2409" spans="1:12">
      <c r="A2409" t="s">
        <v>3210</v>
      </c>
      <c r="B2409" s="5">
        <v>46281</v>
      </c>
      <c r="C2409" t="s">
        <v>120</v>
      </c>
      <c r="D2409">
        <v>3</v>
      </c>
      <c r="E2409" s="3">
        <v>33.65</v>
      </c>
      <c r="F2409" s="4">
        <v>0</v>
      </c>
      <c r="G2409" s="3">
        <v>4.99</v>
      </c>
      <c r="H2409" t="s">
        <v>207</v>
      </c>
      <c r="I2409" t="s">
        <v>12</v>
      </c>
      <c r="J2409" t="s">
        <v>217</v>
      </c>
      <c r="K2409" t="s">
        <v>281</v>
      </c>
      <c r="L2409" t="s">
        <v>335</v>
      </c>
    </row>
    <row r="2410" spans="1:12">
      <c r="A2410" t="s">
        <v>3211</v>
      </c>
      <c r="B2410" s="5">
        <v>46281</v>
      </c>
      <c r="C2410" t="s">
        <v>144</v>
      </c>
      <c r="D2410">
        <v>1</v>
      </c>
      <c r="E2410" s="3">
        <v>12.74</v>
      </c>
      <c r="F2410" s="4">
        <v>0</v>
      </c>
      <c r="G2410" s="3">
        <v>0</v>
      </c>
      <c r="H2410" t="s">
        <v>216</v>
      </c>
      <c r="I2410" t="s">
        <v>37</v>
      </c>
      <c r="J2410" t="s">
        <v>213</v>
      </c>
      <c r="K2410" t="s">
        <v>209</v>
      </c>
      <c r="L2410" t="s">
        <v>800</v>
      </c>
    </row>
    <row r="2411" spans="1:12">
      <c r="A2411" t="s">
        <v>3212</v>
      </c>
      <c r="B2411" s="5">
        <v>46281</v>
      </c>
      <c r="C2411" t="s">
        <v>94</v>
      </c>
      <c r="D2411">
        <v>2</v>
      </c>
      <c r="E2411" s="3">
        <v>74.41</v>
      </c>
      <c r="F2411" s="4">
        <v>0</v>
      </c>
      <c r="G2411" s="3">
        <v>6.99</v>
      </c>
      <c r="H2411" t="s">
        <v>207</v>
      </c>
      <c r="I2411" t="s">
        <v>12</v>
      </c>
      <c r="J2411" t="s">
        <v>213</v>
      </c>
      <c r="K2411" t="s">
        <v>209</v>
      </c>
      <c r="L2411" t="s">
        <v>2498</v>
      </c>
    </row>
    <row r="2412" spans="1:12">
      <c r="A2412" t="s">
        <v>3213</v>
      </c>
      <c r="B2412" s="5">
        <v>46281</v>
      </c>
      <c r="C2412" t="s">
        <v>144</v>
      </c>
      <c r="D2412">
        <v>2</v>
      </c>
      <c r="E2412" s="3">
        <v>12.74</v>
      </c>
      <c r="F2412" s="4">
        <v>0.1</v>
      </c>
      <c r="G2412" s="3">
        <v>9.99</v>
      </c>
      <c r="H2412" t="s">
        <v>216</v>
      </c>
      <c r="I2412" t="s">
        <v>12</v>
      </c>
      <c r="J2412" t="s">
        <v>208</v>
      </c>
      <c r="K2412" t="s">
        <v>209</v>
      </c>
      <c r="L2412" t="s">
        <v>2587</v>
      </c>
    </row>
    <row r="2413" spans="1:12">
      <c r="A2413" t="s">
        <v>3214</v>
      </c>
      <c r="B2413" s="5">
        <v>46281</v>
      </c>
      <c r="C2413" t="s">
        <v>98</v>
      </c>
      <c r="D2413">
        <v>5</v>
      </c>
      <c r="E2413" s="3">
        <v>17.66</v>
      </c>
      <c r="F2413" s="4">
        <v>0</v>
      </c>
      <c r="G2413" s="3">
        <v>0</v>
      </c>
      <c r="H2413" t="s">
        <v>207</v>
      </c>
      <c r="I2413" t="s">
        <v>224</v>
      </c>
      <c r="J2413" t="s">
        <v>208</v>
      </c>
      <c r="K2413" t="s">
        <v>209</v>
      </c>
      <c r="L2413" t="s">
        <v>541</v>
      </c>
    </row>
    <row r="2414" spans="1:12">
      <c r="A2414" t="s">
        <v>3215</v>
      </c>
      <c r="B2414" s="5">
        <v>46282</v>
      </c>
      <c r="C2414" t="s">
        <v>81</v>
      </c>
      <c r="D2414">
        <v>3</v>
      </c>
      <c r="E2414" s="3">
        <v>30.29</v>
      </c>
      <c r="F2414" s="4">
        <v>0.2</v>
      </c>
      <c r="G2414" s="3">
        <v>0</v>
      </c>
      <c r="H2414" t="s">
        <v>207</v>
      </c>
      <c r="I2414" t="s">
        <v>54</v>
      </c>
      <c r="J2414" t="s">
        <v>208</v>
      </c>
      <c r="K2414" t="s">
        <v>209</v>
      </c>
      <c r="L2414" t="s">
        <v>325</v>
      </c>
    </row>
    <row r="2415" spans="1:12">
      <c r="A2415" t="s">
        <v>3216</v>
      </c>
      <c r="B2415" s="5">
        <v>46282</v>
      </c>
      <c r="C2415" t="s">
        <v>174</v>
      </c>
      <c r="D2415">
        <v>1</v>
      </c>
      <c r="E2415" s="3">
        <v>72.45</v>
      </c>
      <c r="F2415" s="4">
        <v>0.15</v>
      </c>
      <c r="G2415" s="3">
        <v>0</v>
      </c>
      <c r="H2415" t="s">
        <v>212</v>
      </c>
      <c r="I2415" t="s">
        <v>18</v>
      </c>
      <c r="J2415" t="s">
        <v>217</v>
      </c>
      <c r="K2415" t="s">
        <v>209</v>
      </c>
      <c r="L2415" t="s">
        <v>775</v>
      </c>
    </row>
    <row r="2416" spans="1:12">
      <c r="A2416" t="s">
        <v>3217</v>
      </c>
      <c r="B2416" s="5">
        <v>46282</v>
      </c>
      <c r="C2416" t="s">
        <v>92</v>
      </c>
      <c r="D2416">
        <v>1</v>
      </c>
      <c r="E2416" s="3">
        <v>46.87</v>
      </c>
      <c r="F2416" s="4">
        <v>0.05</v>
      </c>
      <c r="G2416" s="3">
        <v>6.99</v>
      </c>
      <c r="H2416" t="s">
        <v>212</v>
      </c>
      <c r="I2416" t="s">
        <v>224</v>
      </c>
      <c r="J2416" t="s">
        <v>208</v>
      </c>
      <c r="K2416" t="s">
        <v>209</v>
      </c>
      <c r="L2416" t="s">
        <v>259</v>
      </c>
    </row>
    <row r="2417" spans="1:12">
      <c r="A2417" t="s">
        <v>3218</v>
      </c>
      <c r="B2417" s="5">
        <v>46282</v>
      </c>
      <c r="C2417" t="s">
        <v>110</v>
      </c>
      <c r="D2417">
        <v>3</v>
      </c>
      <c r="E2417" s="3">
        <v>32.130000000000003</v>
      </c>
      <c r="F2417" s="4">
        <v>0.05</v>
      </c>
      <c r="G2417" s="3">
        <v>4.99</v>
      </c>
      <c r="H2417" t="s">
        <v>216</v>
      </c>
      <c r="I2417" t="s">
        <v>224</v>
      </c>
      <c r="J2417" t="s">
        <v>217</v>
      </c>
      <c r="K2417" t="s">
        <v>209</v>
      </c>
      <c r="L2417" t="s">
        <v>2529</v>
      </c>
    </row>
    <row r="2418" spans="1:12">
      <c r="A2418" t="s">
        <v>3219</v>
      </c>
      <c r="B2418" s="5">
        <v>46282</v>
      </c>
      <c r="C2418" t="s">
        <v>114</v>
      </c>
      <c r="D2418">
        <v>3</v>
      </c>
      <c r="E2418" s="3">
        <v>87.66</v>
      </c>
      <c r="F2418" s="4">
        <v>0.1</v>
      </c>
      <c r="G2418" s="3">
        <v>4.99</v>
      </c>
      <c r="H2418" t="s">
        <v>207</v>
      </c>
      <c r="I2418" t="s">
        <v>54</v>
      </c>
      <c r="J2418" t="s">
        <v>213</v>
      </c>
      <c r="K2418" t="s">
        <v>209</v>
      </c>
      <c r="L2418" t="s">
        <v>253</v>
      </c>
    </row>
    <row r="2419" spans="1:12">
      <c r="A2419" t="s">
        <v>3220</v>
      </c>
      <c r="B2419" s="5">
        <v>46283</v>
      </c>
      <c r="C2419" t="s">
        <v>184</v>
      </c>
      <c r="D2419">
        <v>2</v>
      </c>
      <c r="E2419" s="3">
        <v>31.55</v>
      </c>
      <c r="F2419" s="4">
        <v>0.05</v>
      </c>
      <c r="G2419" s="3">
        <v>6.99</v>
      </c>
      <c r="H2419" t="s">
        <v>216</v>
      </c>
      <c r="I2419" t="s">
        <v>54</v>
      </c>
      <c r="J2419" t="s">
        <v>213</v>
      </c>
      <c r="K2419" t="s">
        <v>209</v>
      </c>
      <c r="L2419" t="s">
        <v>876</v>
      </c>
    </row>
    <row r="2420" spans="1:12">
      <c r="A2420" t="s">
        <v>3221</v>
      </c>
      <c r="B2420" s="5">
        <v>46283</v>
      </c>
      <c r="C2420" t="s">
        <v>162</v>
      </c>
      <c r="D2420">
        <v>3</v>
      </c>
      <c r="E2420" s="3">
        <v>12.2</v>
      </c>
      <c r="F2420" s="4">
        <v>0</v>
      </c>
      <c r="G2420" s="3">
        <v>0</v>
      </c>
      <c r="H2420" t="s">
        <v>216</v>
      </c>
      <c r="I2420" t="s">
        <v>18</v>
      </c>
      <c r="J2420" t="s">
        <v>208</v>
      </c>
      <c r="K2420" t="s">
        <v>209</v>
      </c>
      <c r="L2420" t="s">
        <v>501</v>
      </c>
    </row>
    <row r="2421" spans="1:12">
      <c r="A2421" t="s">
        <v>3222</v>
      </c>
      <c r="B2421" s="5">
        <v>46283</v>
      </c>
      <c r="C2421" t="s">
        <v>118</v>
      </c>
      <c r="D2421">
        <v>1</v>
      </c>
      <c r="E2421" s="3">
        <v>41.81</v>
      </c>
      <c r="F2421" s="4">
        <v>0.1</v>
      </c>
      <c r="G2421" s="3">
        <v>0</v>
      </c>
      <c r="H2421" t="s">
        <v>207</v>
      </c>
      <c r="I2421" t="s">
        <v>18</v>
      </c>
      <c r="J2421" t="s">
        <v>208</v>
      </c>
      <c r="K2421" t="s">
        <v>209</v>
      </c>
      <c r="L2421" t="s">
        <v>2172</v>
      </c>
    </row>
    <row r="2422" spans="1:12">
      <c r="A2422" t="s">
        <v>3223</v>
      </c>
      <c r="B2422" s="5">
        <v>46284</v>
      </c>
      <c r="C2422" t="s">
        <v>160</v>
      </c>
      <c r="D2422">
        <v>1</v>
      </c>
      <c r="E2422" s="3">
        <v>36.47</v>
      </c>
      <c r="F2422" s="4">
        <v>0</v>
      </c>
      <c r="G2422" s="3">
        <v>0</v>
      </c>
      <c r="H2422" t="s">
        <v>212</v>
      </c>
      <c r="I2422" t="s">
        <v>12</v>
      </c>
      <c r="J2422" t="s">
        <v>208</v>
      </c>
      <c r="K2422" t="s">
        <v>209</v>
      </c>
      <c r="L2422" t="s">
        <v>563</v>
      </c>
    </row>
    <row r="2423" spans="1:12">
      <c r="A2423" t="s">
        <v>3224</v>
      </c>
      <c r="B2423" s="5">
        <v>46284</v>
      </c>
      <c r="C2423" t="s">
        <v>116</v>
      </c>
      <c r="D2423">
        <v>1</v>
      </c>
      <c r="E2423" s="3">
        <v>30.89</v>
      </c>
      <c r="F2423" s="4">
        <v>0.2</v>
      </c>
      <c r="G2423" s="3">
        <v>0</v>
      </c>
      <c r="H2423" t="s">
        <v>216</v>
      </c>
      <c r="I2423" t="s">
        <v>18</v>
      </c>
      <c r="J2423" t="s">
        <v>208</v>
      </c>
      <c r="K2423" t="s">
        <v>281</v>
      </c>
      <c r="L2423" t="s">
        <v>714</v>
      </c>
    </row>
    <row r="2424" spans="1:12">
      <c r="A2424" t="s">
        <v>3225</v>
      </c>
      <c r="B2424" s="5">
        <v>46284</v>
      </c>
      <c r="C2424" t="s">
        <v>182</v>
      </c>
      <c r="D2424">
        <v>6</v>
      </c>
      <c r="E2424" s="3">
        <v>11.57</v>
      </c>
      <c r="F2424" s="4">
        <v>0</v>
      </c>
      <c r="G2424" s="3">
        <v>0</v>
      </c>
      <c r="H2424" t="s">
        <v>212</v>
      </c>
      <c r="I2424" t="s">
        <v>18</v>
      </c>
      <c r="J2424" t="s">
        <v>217</v>
      </c>
      <c r="K2424" t="s">
        <v>209</v>
      </c>
      <c r="L2424" t="s">
        <v>292</v>
      </c>
    </row>
    <row r="2425" spans="1:12">
      <c r="A2425" t="s">
        <v>3226</v>
      </c>
      <c r="B2425" s="5">
        <v>46284</v>
      </c>
      <c r="C2425" t="s">
        <v>184</v>
      </c>
      <c r="D2425">
        <v>1</v>
      </c>
      <c r="E2425" s="3">
        <v>31.55</v>
      </c>
      <c r="F2425" s="4">
        <v>0</v>
      </c>
      <c r="G2425" s="3">
        <v>6.99</v>
      </c>
      <c r="H2425" t="s">
        <v>216</v>
      </c>
      <c r="I2425" t="s">
        <v>54</v>
      </c>
      <c r="J2425" t="s">
        <v>213</v>
      </c>
      <c r="K2425" t="s">
        <v>209</v>
      </c>
      <c r="L2425" t="s">
        <v>1092</v>
      </c>
    </row>
    <row r="2426" spans="1:12">
      <c r="A2426" t="s">
        <v>3227</v>
      </c>
      <c r="B2426" s="5">
        <v>46284</v>
      </c>
      <c r="C2426" t="s">
        <v>162</v>
      </c>
      <c r="D2426">
        <v>4</v>
      </c>
      <c r="E2426" s="3">
        <v>12.2</v>
      </c>
      <c r="F2426" s="4">
        <v>0</v>
      </c>
      <c r="G2426" s="3">
        <v>0</v>
      </c>
      <c r="H2426" t="s">
        <v>216</v>
      </c>
      <c r="I2426" t="s">
        <v>54</v>
      </c>
      <c r="J2426" t="s">
        <v>217</v>
      </c>
      <c r="K2426" t="s">
        <v>304</v>
      </c>
      <c r="L2426" t="s">
        <v>766</v>
      </c>
    </row>
    <row r="2427" spans="1:12">
      <c r="A2427" t="s">
        <v>3228</v>
      </c>
      <c r="B2427" s="5">
        <v>46284</v>
      </c>
      <c r="C2427" t="s">
        <v>83</v>
      </c>
      <c r="D2427">
        <v>2</v>
      </c>
      <c r="E2427" s="3">
        <v>79.31</v>
      </c>
      <c r="F2427" s="4">
        <v>0.05</v>
      </c>
      <c r="G2427" s="3">
        <v>6.99</v>
      </c>
      <c r="H2427" t="s">
        <v>212</v>
      </c>
      <c r="I2427" t="s">
        <v>18</v>
      </c>
      <c r="J2427" t="s">
        <v>208</v>
      </c>
      <c r="K2427" t="s">
        <v>209</v>
      </c>
      <c r="L2427" t="s">
        <v>1195</v>
      </c>
    </row>
    <row r="2428" spans="1:12">
      <c r="A2428" t="s">
        <v>3229</v>
      </c>
      <c r="B2428" s="5">
        <v>46285</v>
      </c>
      <c r="C2428" t="s">
        <v>154</v>
      </c>
      <c r="D2428">
        <v>1</v>
      </c>
      <c r="E2428" s="3">
        <v>63.29</v>
      </c>
      <c r="F2428" s="4">
        <v>0.1</v>
      </c>
      <c r="G2428" s="3">
        <v>0</v>
      </c>
      <c r="H2428" t="s">
        <v>216</v>
      </c>
      <c r="I2428" t="s">
        <v>37</v>
      </c>
      <c r="J2428" t="s">
        <v>213</v>
      </c>
      <c r="K2428" t="s">
        <v>209</v>
      </c>
      <c r="L2428" t="s">
        <v>2662</v>
      </c>
    </row>
    <row r="2429" spans="1:12">
      <c r="A2429" t="s">
        <v>3230</v>
      </c>
      <c r="B2429" s="5">
        <v>46285</v>
      </c>
      <c r="C2429" t="s">
        <v>85</v>
      </c>
      <c r="D2429">
        <v>4</v>
      </c>
      <c r="E2429" s="3">
        <v>20.7</v>
      </c>
      <c r="F2429" s="4">
        <v>0</v>
      </c>
      <c r="G2429" s="3">
        <v>6.99</v>
      </c>
      <c r="H2429" t="s">
        <v>212</v>
      </c>
      <c r="I2429" t="s">
        <v>54</v>
      </c>
      <c r="J2429" t="s">
        <v>213</v>
      </c>
      <c r="K2429" t="s">
        <v>209</v>
      </c>
      <c r="L2429" t="s">
        <v>838</v>
      </c>
    </row>
    <row r="2430" spans="1:12">
      <c r="A2430" t="s">
        <v>3231</v>
      </c>
      <c r="B2430" s="5">
        <v>46285</v>
      </c>
      <c r="C2430" t="s">
        <v>104</v>
      </c>
      <c r="D2430">
        <v>1</v>
      </c>
      <c r="E2430" s="3">
        <v>29.49</v>
      </c>
      <c r="F2430" s="4">
        <v>0</v>
      </c>
      <c r="G2430" s="3">
        <v>9.99</v>
      </c>
      <c r="H2430" t="s">
        <v>216</v>
      </c>
      <c r="I2430" t="s">
        <v>18</v>
      </c>
      <c r="J2430" t="s">
        <v>217</v>
      </c>
      <c r="K2430" t="s">
        <v>209</v>
      </c>
      <c r="L2430" t="s">
        <v>492</v>
      </c>
    </row>
    <row r="2431" spans="1:12">
      <c r="A2431" t="s">
        <v>3232</v>
      </c>
      <c r="B2431" s="5">
        <v>46285</v>
      </c>
      <c r="C2431" t="s">
        <v>132</v>
      </c>
      <c r="D2431">
        <v>2</v>
      </c>
      <c r="E2431" s="3">
        <v>72.08</v>
      </c>
      <c r="F2431" s="4">
        <v>0.05</v>
      </c>
      <c r="G2431" s="3">
        <v>0</v>
      </c>
      <c r="H2431" t="s">
        <v>216</v>
      </c>
      <c r="I2431" t="s">
        <v>224</v>
      </c>
      <c r="J2431" t="s">
        <v>213</v>
      </c>
      <c r="K2431" t="s">
        <v>209</v>
      </c>
      <c r="L2431" t="s">
        <v>426</v>
      </c>
    </row>
    <row r="2432" spans="1:12">
      <c r="A2432" t="s">
        <v>3233</v>
      </c>
      <c r="B2432" s="5">
        <v>46285</v>
      </c>
      <c r="C2432" t="s">
        <v>136</v>
      </c>
      <c r="D2432">
        <v>2</v>
      </c>
      <c r="E2432" s="3">
        <v>26.35</v>
      </c>
      <c r="F2432" s="4">
        <v>0.1</v>
      </c>
      <c r="G2432" s="3">
        <v>4.99</v>
      </c>
      <c r="H2432" t="s">
        <v>216</v>
      </c>
      <c r="I2432" t="s">
        <v>12</v>
      </c>
      <c r="J2432" t="s">
        <v>208</v>
      </c>
      <c r="K2432" t="s">
        <v>209</v>
      </c>
      <c r="L2432" t="s">
        <v>473</v>
      </c>
    </row>
    <row r="2433" spans="1:12">
      <c r="A2433" t="s">
        <v>3234</v>
      </c>
      <c r="B2433" s="5">
        <v>46285</v>
      </c>
      <c r="C2433" t="s">
        <v>178</v>
      </c>
      <c r="D2433">
        <v>1</v>
      </c>
      <c r="E2433" s="3">
        <v>77.760000000000005</v>
      </c>
      <c r="F2433" s="4">
        <v>0.15</v>
      </c>
      <c r="G2433" s="3">
        <v>6.99</v>
      </c>
      <c r="H2433" t="s">
        <v>207</v>
      </c>
      <c r="I2433" t="s">
        <v>12</v>
      </c>
      <c r="J2433" t="s">
        <v>217</v>
      </c>
      <c r="K2433" t="s">
        <v>304</v>
      </c>
      <c r="L2433" t="s">
        <v>1527</v>
      </c>
    </row>
    <row r="2434" spans="1:12">
      <c r="A2434" t="s">
        <v>3235</v>
      </c>
      <c r="B2434" s="5">
        <v>46286</v>
      </c>
      <c r="C2434" t="s">
        <v>69</v>
      </c>
      <c r="D2434">
        <v>3</v>
      </c>
      <c r="E2434" s="3">
        <v>73.180000000000007</v>
      </c>
      <c r="F2434" s="4">
        <v>0.1</v>
      </c>
      <c r="G2434" s="3">
        <v>0</v>
      </c>
      <c r="H2434" t="s">
        <v>216</v>
      </c>
      <c r="I2434" t="s">
        <v>37</v>
      </c>
      <c r="J2434" t="s">
        <v>217</v>
      </c>
      <c r="K2434" t="s">
        <v>209</v>
      </c>
      <c r="L2434" t="s">
        <v>1246</v>
      </c>
    </row>
    <row r="2435" spans="1:12">
      <c r="A2435" t="s">
        <v>3236</v>
      </c>
      <c r="B2435" s="5">
        <v>46286</v>
      </c>
      <c r="C2435" t="s">
        <v>81</v>
      </c>
      <c r="D2435">
        <v>2</v>
      </c>
      <c r="E2435" s="3">
        <v>30.29</v>
      </c>
      <c r="F2435" s="4">
        <v>0.05</v>
      </c>
      <c r="G2435" s="3">
        <v>0</v>
      </c>
      <c r="H2435" t="s">
        <v>212</v>
      </c>
      <c r="I2435" t="s">
        <v>224</v>
      </c>
      <c r="J2435" t="s">
        <v>213</v>
      </c>
      <c r="K2435" t="s">
        <v>209</v>
      </c>
      <c r="L2435" t="s">
        <v>2355</v>
      </c>
    </row>
    <row r="2436" spans="1:12">
      <c r="A2436" t="s">
        <v>3237</v>
      </c>
      <c r="B2436" s="5">
        <v>46286</v>
      </c>
      <c r="C2436" t="s">
        <v>132</v>
      </c>
      <c r="D2436">
        <v>1</v>
      </c>
      <c r="E2436" s="3">
        <v>72.08</v>
      </c>
      <c r="F2436" s="4">
        <v>0</v>
      </c>
      <c r="G2436" s="3">
        <v>0</v>
      </c>
      <c r="H2436" t="s">
        <v>207</v>
      </c>
      <c r="I2436" t="s">
        <v>37</v>
      </c>
      <c r="J2436" t="s">
        <v>208</v>
      </c>
      <c r="K2436" t="s">
        <v>209</v>
      </c>
      <c r="L2436" t="s">
        <v>1305</v>
      </c>
    </row>
    <row r="2437" spans="1:12">
      <c r="A2437" t="s">
        <v>3238</v>
      </c>
      <c r="B2437" s="5">
        <v>46286</v>
      </c>
      <c r="C2437" t="s">
        <v>87</v>
      </c>
      <c r="D2437">
        <v>2</v>
      </c>
      <c r="E2437" s="3">
        <v>49.34</v>
      </c>
      <c r="F2437" s="4">
        <v>0</v>
      </c>
      <c r="G2437" s="3">
        <v>4.99</v>
      </c>
      <c r="H2437" t="s">
        <v>216</v>
      </c>
      <c r="I2437" t="s">
        <v>54</v>
      </c>
      <c r="J2437" t="s">
        <v>213</v>
      </c>
      <c r="K2437" t="s">
        <v>209</v>
      </c>
      <c r="L2437" t="s">
        <v>1267</v>
      </c>
    </row>
    <row r="2438" spans="1:12">
      <c r="A2438" t="s">
        <v>3239</v>
      </c>
      <c r="B2438" s="5">
        <v>46286</v>
      </c>
      <c r="C2438" t="s">
        <v>96</v>
      </c>
      <c r="D2438">
        <v>3</v>
      </c>
      <c r="E2438" s="3">
        <v>26.72</v>
      </c>
      <c r="F2438" s="4">
        <v>0</v>
      </c>
      <c r="G2438" s="3">
        <v>0</v>
      </c>
      <c r="H2438" t="s">
        <v>216</v>
      </c>
      <c r="I2438" t="s">
        <v>12</v>
      </c>
      <c r="J2438" t="s">
        <v>217</v>
      </c>
      <c r="K2438" t="s">
        <v>209</v>
      </c>
      <c r="L2438" t="s">
        <v>247</v>
      </c>
    </row>
    <row r="2439" spans="1:12">
      <c r="A2439" t="s">
        <v>3240</v>
      </c>
      <c r="B2439" s="5">
        <v>46286</v>
      </c>
      <c r="C2439" t="s">
        <v>79</v>
      </c>
      <c r="D2439">
        <v>2</v>
      </c>
      <c r="E2439" s="3">
        <v>12.76</v>
      </c>
      <c r="F2439" s="4">
        <v>0.2</v>
      </c>
      <c r="G2439" s="3">
        <v>0</v>
      </c>
      <c r="H2439" t="s">
        <v>207</v>
      </c>
      <c r="I2439" t="s">
        <v>37</v>
      </c>
      <c r="J2439" t="s">
        <v>213</v>
      </c>
      <c r="K2439" t="s">
        <v>209</v>
      </c>
      <c r="L2439" t="s">
        <v>1185</v>
      </c>
    </row>
    <row r="2440" spans="1:12">
      <c r="A2440" t="s">
        <v>3241</v>
      </c>
      <c r="B2440" s="5">
        <v>46286</v>
      </c>
      <c r="C2440" t="s">
        <v>126</v>
      </c>
      <c r="D2440">
        <v>2</v>
      </c>
      <c r="E2440" s="3">
        <v>44.98</v>
      </c>
      <c r="F2440" s="4">
        <v>0.15</v>
      </c>
      <c r="G2440" s="3">
        <v>9.99</v>
      </c>
      <c r="H2440" t="s">
        <v>216</v>
      </c>
      <c r="I2440" t="s">
        <v>12</v>
      </c>
      <c r="J2440" t="s">
        <v>213</v>
      </c>
      <c r="K2440" t="s">
        <v>209</v>
      </c>
      <c r="L2440" t="s">
        <v>2130</v>
      </c>
    </row>
    <row r="2441" spans="1:12">
      <c r="A2441" t="s">
        <v>3242</v>
      </c>
      <c r="B2441" s="5">
        <v>46286</v>
      </c>
      <c r="C2441" t="s">
        <v>152</v>
      </c>
      <c r="D2441">
        <v>1</v>
      </c>
      <c r="E2441" s="3">
        <v>39.21</v>
      </c>
      <c r="F2441" s="4">
        <v>0</v>
      </c>
      <c r="G2441" s="3">
        <v>0</v>
      </c>
      <c r="H2441" t="s">
        <v>216</v>
      </c>
      <c r="I2441" t="s">
        <v>37</v>
      </c>
      <c r="J2441" t="s">
        <v>217</v>
      </c>
      <c r="K2441" t="s">
        <v>209</v>
      </c>
      <c r="L2441" t="s">
        <v>279</v>
      </c>
    </row>
    <row r="2442" spans="1:12">
      <c r="A2442" t="s">
        <v>3243</v>
      </c>
      <c r="B2442" s="5">
        <v>46286</v>
      </c>
      <c r="C2442" t="s">
        <v>96</v>
      </c>
      <c r="D2442">
        <v>6</v>
      </c>
      <c r="E2442" s="3">
        <v>26.72</v>
      </c>
      <c r="F2442" s="4">
        <v>0.1</v>
      </c>
      <c r="G2442" s="3">
        <v>0</v>
      </c>
      <c r="H2442" t="s">
        <v>216</v>
      </c>
      <c r="I2442" t="s">
        <v>54</v>
      </c>
      <c r="J2442" t="s">
        <v>213</v>
      </c>
      <c r="K2442" t="s">
        <v>209</v>
      </c>
      <c r="L2442" t="s">
        <v>1720</v>
      </c>
    </row>
    <row r="2443" spans="1:12">
      <c r="A2443" t="s">
        <v>3244</v>
      </c>
      <c r="B2443" s="5">
        <v>46286</v>
      </c>
      <c r="C2443" t="s">
        <v>126</v>
      </c>
      <c r="D2443">
        <v>2</v>
      </c>
      <c r="E2443" s="3">
        <v>44.98</v>
      </c>
      <c r="F2443" s="4">
        <v>0</v>
      </c>
      <c r="G2443" s="3">
        <v>0</v>
      </c>
      <c r="H2443" t="s">
        <v>207</v>
      </c>
      <c r="I2443" t="s">
        <v>12</v>
      </c>
      <c r="J2443" t="s">
        <v>213</v>
      </c>
      <c r="K2443" t="s">
        <v>209</v>
      </c>
      <c r="L2443" t="s">
        <v>426</v>
      </c>
    </row>
    <row r="2444" spans="1:12">
      <c r="A2444" t="s">
        <v>3245</v>
      </c>
      <c r="B2444" s="5">
        <v>46287</v>
      </c>
      <c r="C2444" t="s">
        <v>128</v>
      </c>
      <c r="D2444">
        <v>5</v>
      </c>
      <c r="E2444" s="3">
        <v>74.72</v>
      </c>
      <c r="F2444" s="4">
        <v>0</v>
      </c>
      <c r="G2444" s="3">
        <v>0</v>
      </c>
      <c r="H2444" t="s">
        <v>212</v>
      </c>
      <c r="I2444" t="s">
        <v>12</v>
      </c>
      <c r="J2444" t="s">
        <v>213</v>
      </c>
      <c r="K2444" t="s">
        <v>209</v>
      </c>
      <c r="L2444" t="s">
        <v>1160</v>
      </c>
    </row>
    <row r="2445" spans="1:12">
      <c r="A2445" t="s">
        <v>3246</v>
      </c>
      <c r="B2445" s="5">
        <v>46287</v>
      </c>
      <c r="C2445" t="s">
        <v>162</v>
      </c>
      <c r="D2445">
        <v>4</v>
      </c>
      <c r="E2445" s="3">
        <v>12.2</v>
      </c>
      <c r="F2445" s="4">
        <v>0.05</v>
      </c>
      <c r="G2445" s="3">
        <v>0</v>
      </c>
      <c r="H2445" t="s">
        <v>216</v>
      </c>
      <c r="I2445" t="s">
        <v>18</v>
      </c>
      <c r="J2445" t="s">
        <v>208</v>
      </c>
      <c r="K2445" t="s">
        <v>209</v>
      </c>
      <c r="L2445" t="s">
        <v>488</v>
      </c>
    </row>
    <row r="2446" spans="1:12">
      <c r="A2446" t="s">
        <v>3247</v>
      </c>
      <c r="B2446" s="5">
        <v>46287</v>
      </c>
      <c r="C2446" t="s">
        <v>144</v>
      </c>
      <c r="D2446">
        <v>1</v>
      </c>
      <c r="E2446" s="3">
        <v>12.74</v>
      </c>
      <c r="F2446" s="4">
        <v>0</v>
      </c>
      <c r="G2446" s="3">
        <v>0</v>
      </c>
      <c r="H2446" t="s">
        <v>212</v>
      </c>
      <c r="I2446" t="s">
        <v>18</v>
      </c>
      <c r="J2446" t="s">
        <v>217</v>
      </c>
      <c r="K2446" t="s">
        <v>209</v>
      </c>
      <c r="L2446" t="s">
        <v>517</v>
      </c>
    </row>
    <row r="2447" spans="1:12">
      <c r="A2447" t="s">
        <v>3248</v>
      </c>
      <c r="B2447" s="5">
        <v>46288</v>
      </c>
      <c r="C2447" t="s">
        <v>118</v>
      </c>
      <c r="D2447">
        <v>4</v>
      </c>
      <c r="E2447" s="3">
        <v>41.81</v>
      </c>
      <c r="F2447" s="4">
        <v>0</v>
      </c>
      <c r="G2447" s="3">
        <v>0</v>
      </c>
      <c r="H2447" t="s">
        <v>212</v>
      </c>
      <c r="I2447" t="s">
        <v>18</v>
      </c>
      <c r="J2447" t="s">
        <v>213</v>
      </c>
      <c r="K2447" t="s">
        <v>209</v>
      </c>
      <c r="L2447" t="s">
        <v>647</v>
      </c>
    </row>
    <row r="2448" spans="1:12">
      <c r="A2448" t="s">
        <v>3249</v>
      </c>
      <c r="B2448" s="5">
        <v>46288</v>
      </c>
      <c r="C2448" t="s">
        <v>166</v>
      </c>
      <c r="D2448">
        <v>1</v>
      </c>
      <c r="E2448" s="3">
        <v>39.19</v>
      </c>
      <c r="F2448" s="4">
        <v>0</v>
      </c>
      <c r="G2448" s="3">
        <v>9.99</v>
      </c>
      <c r="H2448" t="s">
        <v>216</v>
      </c>
      <c r="I2448" t="s">
        <v>37</v>
      </c>
      <c r="J2448" t="s">
        <v>217</v>
      </c>
      <c r="K2448" t="s">
        <v>209</v>
      </c>
      <c r="L2448" t="s">
        <v>350</v>
      </c>
    </row>
    <row r="2449" spans="1:12">
      <c r="A2449" t="s">
        <v>3250</v>
      </c>
      <c r="B2449" s="5">
        <v>46288</v>
      </c>
      <c r="C2449" t="s">
        <v>156</v>
      </c>
      <c r="D2449">
        <v>4</v>
      </c>
      <c r="E2449" s="3">
        <v>24.86</v>
      </c>
      <c r="F2449" s="4">
        <v>0.05</v>
      </c>
      <c r="G2449" s="3">
        <v>9.99</v>
      </c>
      <c r="H2449" t="s">
        <v>212</v>
      </c>
      <c r="I2449" t="s">
        <v>37</v>
      </c>
      <c r="J2449" t="s">
        <v>213</v>
      </c>
      <c r="K2449" t="s">
        <v>209</v>
      </c>
      <c r="L2449" t="s">
        <v>1303</v>
      </c>
    </row>
    <row r="2450" spans="1:12">
      <c r="A2450" t="s">
        <v>3251</v>
      </c>
      <c r="B2450" s="5">
        <v>46288</v>
      </c>
      <c r="C2450" t="s">
        <v>178</v>
      </c>
      <c r="D2450">
        <v>1</v>
      </c>
      <c r="E2450" s="3">
        <v>77.760000000000005</v>
      </c>
      <c r="F2450" s="4">
        <v>0</v>
      </c>
      <c r="G2450" s="3">
        <v>0</v>
      </c>
      <c r="H2450" t="s">
        <v>207</v>
      </c>
      <c r="I2450" t="s">
        <v>18</v>
      </c>
      <c r="J2450" t="s">
        <v>217</v>
      </c>
      <c r="K2450" t="s">
        <v>209</v>
      </c>
      <c r="L2450" t="s">
        <v>1139</v>
      </c>
    </row>
    <row r="2451" spans="1:12">
      <c r="A2451" t="s">
        <v>3252</v>
      </c>
      <c r="B2451" s="5">
        <v>46288</v>
      </c>
      <c r="C2451" t="s">
        <v>144</v>
      </c>
      <c r="D2451">
        <v>4</v>
      </c>
      <c r="E2451" s="3">
        <v>12.74</v>
      </c>
      <c r="F2451" s="4">
        <v>0.15</v>
      </c>
      <c r="G2451" s="3">
        <v>4.99</v>
      </c>
      <c r="H2451" t="s">
        <v>212</v>
      </c>
      <c r="I2451" t="s">
        <v>12</v>
      </c>
      <c r="J2451" t="s">
        <v>208</v>
      </c>
      <c r="K2451" t="s">
        <v>209</v>
      </c>
      <c r="L2451" t="s">
        <v>2257</v>
      </c>
    </row>
    <row r="2452" spans="1:12">
      <c r="A2452" t="s">
        <v>3253</v>
      </c>
      <c r="B2452" s="5">
        <v>46288</v>
      </c>
      <c r="C2452" t="s">
        <v>154</v>
      </c>
      <c r="D2452">
        <v>2</v>
      </c>
      <c r="E2452" s="3">
        <v>63.29</v>
      </c>
      <c r="F2452" s="4">
        <v>0.05</v>
      </c>
      <c r="G2452" s="3">
        <v>6.99</v>
      </c>
      <c r="H2452" t="s">
        <v>212</v>
      </c>
      <c r="I2452" t="s">
        <v>37</v>
      </c>
      <c r="J2452" t="s">
        <v>208</v>
      </c>
      <c r="K2452" t="s">
        <v>209</v>
      </c>
      <c r="L2452" t="s">
        <v>1305</v>
      </c>
    </row>
    <row r="2453" spans="1:12">
      <c r="A2453" t="s">
        <v>3254</v>
      </c>
      <c r="B2453" s="5">
        <v>46288</v>
      </c>
      <c r="C2453" t="s">
        <v>66</v>
      </c>
      <c r="D2453">
        <v>1</v>
      </c>
      <c r="E2453" s="3">
        <v>31.13</v>
      </c>
      <c r="F2453" s="4">
        <v>0</v>
      </c>
      <c r="G2453" s="3">
        <v>0</v>
      </c>
      <c r="H2453" t="s">
        <v>212</v>
      </c>
      <c r="I2453" t="s">
        <v>54</v>
      </c>
      <c r="J2453" t="s">
        <v>208</v>
      </c>
      <c r="K2453" t="s">
        <v>209</v>
      </c>
      <c r="L2453" t="s">
        <v>481</v>
      </c>
    </row>
    <row r="2454" spans="1:12">
      <c r="A2454" t="s">
        <v>3255</v>
      </c>
      <c r="B2454" s="5">
        <v>46289</v>
      </c>
      <c r="C2454" t="s">
        <v>87</v>
      </c>
      <c r="D2454">
        <v>1</v>
      </c>
      <c r="E2454" s="3">
        <v>49.34</v>
      </c>
      <c r="F2454" s="4">
        <v>0</v>
      </c>
      <c r="G2454" s="3">
        <v>4.99</v>
      </c>
      <c r="H2454" t="s">
        <v>216</v>
      </c>
      <c r="I2454" t="s">
        <v>18</v>
      </c>
      <c r="J2454" t="s">
        <v>217</v>
      </c>
      <c r="K2454" t="s">
        <v>209</v>
      </c>
      <c r="L2454" t="s">
        <v>433</v>
      </c>
    </row>
    <row r="2455" spans="1:12">
      <c r="A2455" t="s">
        <v>3256</v>
      </c>
      <c r="B2455" s="5">
        <v>46289</v>
      </c>
      <c r="C2455" t="s">
        <v>81</v>
      </c>
      <c r="D2455">
        <v>1</v>
      </c>
      <c r="E2455" s="3">
        <v>30.29</v>
      </c>
      <c r="F2455" s="4">
        <v>0.05</v>
      </c>
      <c r="G2455" s="3">
        <v>9.99</v>
      </c>
      <c r="H2455" t="s">
        <v>207</v>
      </c>
      <c r="I2455" t="s">
        <v>224</v>
      </c>
      <c r="J2455" t="s">
        <v>217</v>
      </c>
      <c r="K2455" t="s">
        <v>209</v>
      </c>
      <c r="L2455" t="s">
        <v>814</v>
      </c>
    </row>
    <row r="2456" spans="1:12">
      <c r="A2456" t="s">
        <v>3257</v>
      </c>
      <c r="B2456" s="5">
        <v>46289</v>
      </c>
      <c r="C2456" t="s">
        <v>116</v>
      </c>
      <c r="D2456">
        <v>3</v>
      </c>
      <c r="E2456" s="3">
        <v>30.89</v>
      </c>
      <c r="F2456" s="4">
        <v>0</v>
      </c>
      <c r="G2456" s="3">
        <v>6.99</v>
      </c>
      <c r="H2456" t="s">
        <v>216</v>
      </c>
      <c r="I2456" t="s">
        <v>18</v>
      </c>
      <c r="J2456" t="s">
        <v>208</v>
      </c>
      <c r="K2456" t="s">
        <v>209</v>
      </c>
      <c r="L2456" t="s">
        <v>459</v>
      </c>
    </row>
    <row r="2457" spans="1:12">
      <c r="A2457" t="s">
        <v>3258</v>
      </c>
      <c r="B2457" s="5">
        <v>46289</v>
      </c>
      <c r="C2457" t="s">
        <v>96</v>
      </c>
      <c r="D2457">
        <v>6</v>
      </c>
      <c r="E2457" s="3">
        <v>26.72</v>
      </c>
      <c r="F2457" s="4">
        <v>0.1</v>
      </c>
      <c r="G2457" s="3">
        <v>0</v>
      </c>
      <c r="H2457" t="s">
        <v>207</v>
      </c>
      <c r="I2457" t="s">
        <v>18</v>
      </c>
      <c r="J2457" t="s">
        <v>213</v>
      </c>
      <c r="K2457" t="s">
        <v>209</v>
      </c>
      <c r="L2457" t="s">
        <v>766</v>
      </c>
    </row>
    <row r="2458" spans="1:12">
      <c r="A2458" t="s">
        <v>3259</v>
      </c>
      <c r="B2458" s="5">
        <v>46289</v>
      </c>
      <c r="C2458" t="s">
        <v>144</v>
      </c>
      <c r="D2458">
        <v>2</v>
      </c>
      <c r="E2458" s="3">
        <v>12.74</v>
      </c>
      <c r="F2458" s="4">
        <v>0</v>
      </c>
      <c r="G2458" s="3">
        <v>9.99</v>
      </c>
      <c r="H2458" t="s">
        <v>212</v>
      </c>
      <c r="I2458" t="s">
        <v>224</v>
      </c>
      <c r="J2458" t="s">
        <v>208</v>
      </c>
      <c r="K2458" t="s">
        <v>209</v>
      </c>
      <c r="L2458" t="s">
        <v>1209</v>
      </c>
    </row>
    <row r="2459" spans="1:12">
      <c r="A2459" t="s">
        <v>3260</v>
      </c>
      <c r="B2459" s="5">
        <v>46289</v>
      </c>
      <c r="C2459" t="s">
        <v>120</v>
      </c>
      <c r="D2459">
        <v>2</v>
      </c>
      <c r="E2459" s="3">
        <v>33.65</v>
      </c>
      <c r="F2459" s="4">
        <v>0.1</v>
      </c>
      <c r="G2459" s="3">
        <v>9.99</v>
      </c>
      <c r="H2459" t="s">
        <v>212</v>
      </c>
      <c r="I2459" t="s">
        <v>18</v>
      </c>
      <c r="J2459" t="s">
        <v>217</v>
      </c>
      <c r="K2459" t="s">
        <v>209</v>
      </c>
      <c r="L2459" t="s">
        <v>944</v>
      </c>
    </row>
    <row r="2460" spans="1:12">
      <c r="A2460" t="s">
        <v>3261</v>
      </c>
      <c r="B2460" s="5">
        <v>46289</v>
      </c>
      <c r="C2460" t="s">
        <v>154</v>
      </c>
      <c r="D2460">
        <v>1</v>
      </c>
      <c r="E2460" s="3">
        <v>63.29</v>
      </c>
      <c r="F2460" s="4">
        <v>0.1</v>
      </c>
      <c r="G2460" s="3">
        <v>9.99</v>
      </c>
      <c r="H2460" t="s">
        <v>216</v>
      </c>
      <c r="I2460" t="s">
        <v>18</v>
      </c>
      <c r="J2460" t="s">
        <v>208</v>
      </c>
      <c r="K2460" t="s">
        <v>209</v>
      </c>
      <c r="L2460" t="s">
        <v>768</v>
      </c>
    </row>
    <row r="2461" spans="1:12">
      <c r="A2461" t="s">
        <v>3262</v>
      </c>
      <c r="B2461" s="5">
        <v>46290</v>
      </c>
      <c r="C2461" t="s">
        <v>71</v>
      </c>
      <c r="D2461">
        <v>1</v>
      </c>
      <c r="E2461" s="3">
        <v>11.23</v>
      </c>
      <c r="F2461" s="4">
        <v>0.1</v>
      </c>
      <c r="G2461" s="3">
        <v>0</v>
      </c>
      <c r="H2461" t="s">
        <v>207</v>
      </c>
      <c r="I2461" t="s">
        <v>224</v>
      </c>
      <c r="J2461" t="s">
        <v>217</v>
      </c>
      <c r="K2461" t="s">
        <v>209</v>
      </c>
      <c r="L2461" t="s">
        <v>1507</v>
      </c>
    </row>
    <row r="2462" spans="1:12">
      <c r="A2462" t="s">
        <v>3263</v>
      </c>
      <c r="B2462" s="5">
        <v>46290</v>
      </c>
      <c r="C2462" t="s">
        <v>178</v>
      </c>
      <c r="D2462">
        <v>4</v>
      </c>
      <c r="E2462" s="3">
        <v>77.760000000000005</v>
      </c>
      <c r="F2462" s="4">
        <v>0</v>
      </c>
      <c r="G2462" s="3">
        <v>0</v>
      </c>
      <c r="H2462" t="s">
        <v>212</v>
      </c>
      <c r="I2462" t="s">
        <v>37</v>
      </c>
      <c r="J2462" t="s">
        <v>208</v>
      </c>
      <c r="K2462" t="s">
        <v>209</v>
      </c>
      <c r="L2462" t="s">
        <v>953</v>
      </c>
    </row>
    <row r="2463" spans="1:12">
      <c r="A2463" t="s">
        <v>3264</v>
      </c>
      <c r="B2463" s="5">
        <v>46290</v>
      </c>
      <c r="C2463" t="s">
        <v>136</v>
      </c>
      <c r="D2463">
        <v>1</v>
      </c>
      <c r="E2463" s="3">
        <v>26.35</v>
      </c>
      <c r="F2463" s="4">
        <v>0.2</v>
      </c>
      <c r="G2463" s="3">
        <v>4.99</v>
      </c>
      <c r="H2463" t="s">
        <v>212</v>
      </c>
      <c r="I2463" t="s">
        <v>54</v>
      </c>
      <c r="J2463" t="s">
        <v>213</v>
      </c>
      <c r="K2463" t="s">
        <v>209</v>
      </c>
      <c r="L2463" t="s">
        <v>265</v>
      </c>
    </row>
    <row r="2464" spans="1:12">
      <c r="A2464" t="s">
        <v>3265</v>
      </c>
      <c r="B2464" s="5">
        <v>46290</v>
      </c>
      <c r="C2464" t="s">
        <v>186</v>
      </c>
      <c r="D2464">
        <v>2</v>
      </c>
      <c r="E2464" s="3">
        <v>54.93</v>
      </c>
      <c r="F2464" s="4">
        <v>0</v>
      </c>
      <c r="G2464" s="3">
        <v>9.99</v>
      </c>
      <c r="H2464" t="s">
        <v>207</v>
      </c>
      <c r="I2464" t="s">
        <v>37</v>
      </c>
      <c r="J2464" t="s">
        <v>213</v>
      </c>
      <c r="K2464" t="s">
        <v>281</v>
      </c>
      <c r="L2464" t="s">
        <v>377</v>
      </c>
    </row>
    <row r="2465" spans="1:12">
      <c r="A2465" t="s">
        <v>3266</v>
      </c>
      <c r="B2465" s="5">
        <v>46290</v>
      </c>
      <c r="C2465" t="s">
        <v>94</v>
      </c>
      <c r="D2465">
        <v>2</v>
      </c>
      <c r="E2465" s="3">
        <v>74.41</v>
      </c>
      <c r="F2465" s="4">
        <v>0</v>
      </c>
      <c r="G2465" s="3">
        <v>0</v>
      </c>
      <c r="H2465" t="s">
        <v>207</v>
      </c>
      <c r="I2465" t="s">
        <v>18</v>
      </c>
      <c r="J2465" t="s">
        <v>208</v>
      </c>
      <c r="K2465" t="s">
        <v>209</v>
      </c>
      <c r="L2465" t="s">
        <v>1234</v>
      </c>
    </row>
    <row r="2466" spans="1:12">
      <c r="A2466" t="s">
        <v>3267</v>
      </c>
      <c r="B2466" s="5">
        <v>46291</v>
      </c>
      <c r="C2466" t="s">
        <v>144</v>
      </c>
      <c r="D2466">
        <v>2</v>
      </c>
      <c r="E2466" s="3">
        <v>12.74</v>
      </c>
      <c r="F2466" s="4">
        <v>0</v>
      </c>
      <c r="G2466" s="3">
        <v>0</v>
      </c>
      <c r="H2466" t="s">
        <v>216</v>
      </c>
      <c r="I2466" t="s">
        <v>54</v>
      </c>
      <c r="J2466" t="s">
        <v>213</v>
      </c>
      <c r="K2466" t="s">
        <v>209</v>
      </c>
      <c r="L2466" t="s">
        <v>3058</v>
      </c>
    </row>
    <row r="2467" spans="1:12">
      <c r="A2467" t="s">
        <v>3268</v>
      </c>
      <c r="B2467" s="5">
        <v>46291</v>
      </c>
      <c r="C2467" t="s">
        <v>92</v>
      </c>
      <c r="D2467">
        <v>2</v>
      </c>
      <c r="E2467" s="3">
        <v>46.87</v>
      </c>
      <c r="F2467" s="4">
        <v>0.1</v>
      </c>
      <c r="G2467" s="3">
        <v>0</v>
      </c>
      <c r="H2467" t="s">
        <v>212</v>
      </c>
      <c r="I2467" t="s">
        <v>18</v>
      </c>
      <c r="J2467" t="s">
        <v>217</v>
      </c>
      <c r="K2467" t="s">
        <v>209</v>
      </c>
      <c r="L2467" t="s">
        <v>702</v>
      </c>
    </row>
    <row r="2468" spans="1:12">
      <c r="A2468" t="s">
        <v>3269</v>
      </c>
      <c r="B2468" s="5">
        <v>46291</v>
      </c>
      <c r="C2468" t="s">
        <v>118</v>
      </c>
      <c r="D2468">
        <v>2</v>
      </c>
      <c r="E2468" s="3">
        <v>41.81</v>
      </c>
      <c r="F2468" s="4">
        <v>0.1</v>
      </c>
      <c r="G2468" s="3">
        <v>6.99</v>
      </c>
      <c r="H2468" t="s">
        <v>216</v>
      </c>
      <c r="I2468" t="s">
        <v>12</v>
      </c>
      <c r="J2468" t="s">
        <v>217</v>
      </c>
      <c r="K2468" t="s">
        <v>209</v>
      </c>
      <c r="L2468" t="s">
        <v>399</v>
      </c>
    </row>
    <row r="2469" spans="1:12">
      <c r="A2469" t="s">
        <v>3270</v>
      </c>
      <c r="B2469" s="5">
        <v>46291</v>
      </c>
      <c r="C2469" t="s">
        <v>85</v>
      </c>
      <c r="D2469">
        <v>3</v>
      </c>
      <c r="E2469" s="3">
        <v>20.7</v>
      </c>
      <c r="F2469" s="4">
        <v>0.05</v>
      </c>
      <c r="G2469" s="3">
        <v>0</v>
      </c>
      <c r="H2469" t="s">
        <v>212</v>
      </c>
      <c r="I2469" t="s">
        <v>18</v>
      </c>
      <c r="J2469" t="s">
        <v>208</v>
      </c>
      <c r="K2469" t="s">
        <v>209</v>
      </c>
      <c r="L2469" t="s">
        <v>1868</v>
      </c>
    </row>
    <row r="2470" spans="1:12">
      <c r="A2470" t="s">
        <v>3271</v>
      </c>
      <c r="B2470" s="5">
        <v>46291</v>
      </c>
      <c r="C2470" t="s">
        <v>66</v>
      </c>
      <c r="D2470">
        <v>3</v>
      </c>
      <c r="E2470" s="3">
        <v>31.13</v>
      </c>
      <c r="F2470" s="4">
        <v>0.05</v>
      </c>
      <c r="G2470" s="3">
        <v>0</v>
      </c>
      <c r="H2470" t="s">
        <v>207</v>
      </c>
      <c r="I2470" t="s">
        <v>224</v>
      </c>
      <c r="J2470" t="s">
        <v>217</v>
      </c>
      <c r="K2470" t="s">
        <v>209</v>
      </c>
      <c r="L2470" t="s">
        <v>820</v>
      </c>
    </row>
    <row r="2471" spans="1:12">
      <c r="A2471" t="s">
        <v>3272</v>
      </c>
      <c r="B2471" s="5">
        <v>46291</v>
      </c>
      <c r="C2471" t="s">
        <v>85</v>
      </c>
      <c r="D2471">
        <v>2</v>
      </c>
      <c r="E2471" s="3">
        <v>20.7</v>
      </c>
      <c r="F2471" s="4">
        <v>0</v>
      </c>
      <c r="G2471" s="3">
        <v>4.99</v>
      </c>
      <c r="H2471" t="s">
        <v>207</v>
      </c>
      <c r="I2471" t="s">
        <v>12</v>
      </c>
      <c r="J2471" t="s">
        <v>208</v>
      </c>
      <c r="K2471" t="s">
        <v>209</v>
      </c>
      <c r="L2471" t="s">
        <v>1153</v>
      </c>
    </row>
    <row r="2472" spans="1:12">
      <c r="A2472" t="s">
        <v>3273</v>
      </c>
      <c r="B2472" s="5">
        <v>46291</v>
      </c>
      <c r="C2472" t="s">
        <v>168</v>
      </c>
      <c r="D2472">
        <v>3</v>
      </c>
      <c r="E2472" s="3">
        <v>50.46</v>
      </c>
      <c r="F2472" s="4">
        <v>0.1</v>
      </c>
      <c r="G2472" s="3">
        <v>0</v>
      </c>
      <c r="H2472" t="s">
        <v>207</v>
      </c>
      <c r="I2472" t="s">
        <v>54</v>
      </c>
      <c r="J2472" t="s">
        <v>208</v>
      </c>
      <c r="K2472" t="s">
        <v>209</v>
      </c>
      <c r="L2472" t="s">
        <v>406</v>
      </c>
    </row>
    <row r="2473" spans="1:12">
      <c r="A2473" t="s">
        <v>3274</v>
      </c>
      <c r="B2473" s="5">
        <v>46291</v>
      </c>
      <c r="C2473" t="s">
        <v>77</v>
      </c>
      <c r="D2473">
        <v>1</v>
      </c>
      <c r="E2473" s="3">
        <v>47.77</v>
      </c>
      <c r="F2473" s="4">
        <v>0</v>
      </c>
      <c r="G2473" s="3">
        <v>0</v>
      </c>
      <c r="H2473" t="s">
        <v>216</v>
      </c>
      <c r="I2473" t="s">
        <v>18</v>
      </c>
      <c r="J2473" t="s">
        <v>213</v>
      </c>
      <c r="K2473" t="s">
        <v>209</v>
      </c>
      <c r="L2473" t="s">
        <v>1211</v>
      </c>
    </row>
    <row r="2474" spans="1:12">
      <c r="A2474" t="s">
        <v>3275</v>
      </c>
      <c r="B2474" s="5">
        <v>46291</v>
      </c>
      <c r="C2474" t="s">
        <v>71</v>
      </c>
      <c r="D2474">
        <v>2</v>
      </c>
      <c r="E2474" s="3">
        <v>11.23</v>
      </c>
      <c r="F2474" s="4">
        <v>0</v>
      </c>
      <c r="G2474" s="3">
        <v>4.99</v>
      </c>
      <c r="H2474" t="s">
        <v>207</v>
      </c>
      <c r="I2474" t="s">
        <v>224</v>
      </c>
      <c r="J2474" t="s">
        <v>213</v>
      </c>
      <c r="K2474" t="s">
        <v>209</v>
      </c>
      <c r="L2474" t="s">
        <v>1706</v>
      </c>
    </row>
    <row r="2475" spans="1:12">
      <c r="A2475" t="s">
        <v>3276</v>
      </c>
      <c r="B2475" s="5">
        <v>46292</v>
      </c>
      <c r="C2475" t="s">
        <v>136</v>
      </c>
      <c r="D2475">
        <v>5</v>
      </c>
      <c r="E2475" s="3">
        <v>26.35</v>
      </c>
      <c r="F2475" s="4">
        <v>0</v>
      </c>
      <c r="G2475" s="3">
        <v>0</v>
      </c>
      <c r="H2475" t="s">
        <v>207</v>
      </c>
      <c r="I2475" t="s">
        <v>18</v>
      </c>
      <c r="J2475" t="s">
        <v>217</v>
      </c>
      <c r="K2475" t="s">
        <v>209</v>
      </c>
      <c r="L2475" t="s">
        <v>551</v>
      </c>
    </row>
    <row r="2476" spans="1:12">
      <c r="A2476" t="s">
        <v>3277</v>
      </c>
      <c r="B2476" s="5">
        <v>46292</v>
      </c>
      <c r="C2476" t="s">
        <v>170</v>
      </c>
      <c r="D2476">
        <v>2</v>
      </c>
      <c r="E2476" s="3">
        <v>33.19</v>
      </c>
      <c r="F2476" s="4">
        <v>0.1</v>
      </c>
      <c r="G2476" s="3">
        <v>0</v>
      </c>
      <c r="H2476" t="s">
        <v>212</v>
      </c>
      <c r="I2476" t="s">
        <v>224</v>
      </c>
      <c r="J2476" t="s">
        <v>208</v>
      </c>
      <c r="K2476" t="s">
        <v>209</v>
      </c>
      <c r="L2476" t="s">
        <v>1350</v>
      </c>
    </row>
    <row r="2477" spans="1:12">
      <c r="A2477" t="s">
        <v>3278</v>
      </c>
      <c r="B2477" s="5">
        <v>46292</v>
      </c>
      <c r="C2477" t="s">
        <v>138</v>
      </c>
      <c r="D2477">
        <v>1</v>
      </c>
      <c r="E2477" s="3">
        <v>56</v>
      </c>
      <c r="F2477" s="4">
        <v>0</v>
      </c>
      <c r="G2477" s="3">
        <v>0</v>
      </c>
      <c r="H2477" t="s">
        <v>207</v>
      </c>
      <c r="I2477" t="s">
        <v>18</v>
      </c>
      <c r="J2477" t="s">
        <v>208</v>
      </c>
      <c r="K2477" t="s">
        <v>209</v>
      </c>
      <c r="L2477" t="s">
        <v>786</v>
      </c>
    </row>
    <row r="2478" spans="1:12">
      <c r="A2478" t="s">
        <v>3279</v>
      </c>
      <c r="B2478" s="5">
        <v>46292</v>
      </c>
      <c r="C2478" t="s">
        <v>112</v>
      </c>
      <c r="D2478">
        <v>1</v>
      </c>
      <c r="E2478" s="3">
        <v>48.12</v>
      </c>
      <c r="F2478" s="4">
        <v>0</v>
      </c>
      <c r="G2478" s="3">
        <v>6.99</v>
      </c>
      <c r="H2478" t="s">
        <v>212</v>
      </c>
      <c r="I2478" t="s">
        <v>18</v>
      </c>
      <c r="J2478" t="s">
        <v>208</v>
      </c>
      <c r="K2478" t="s">
        <v>209</v>
      </c>
      <c r="L2478" t="s">
        <v>2312</v>
      </c>
    </row>
    <row r="2479" spans="1:12">
      <c r="A2479" t="s">
        <v>3280</v>
      </c>
      <c r="B2479" s="5">
        <v>46292</v>
      </c>
      <c r="C2479" t="s">
        <v>81</v>
      </c>
      <c r="D2479">
        <v>3</v>
      </c>
      <c r="E2479" s="3">
        <v>30.29</v>
      </c>
      <c r="F2479" s="4">
        <v>0.1</v>
      </c>
      <c r="G2479" s="3">
        <v>4.99</v>
      </c>
      <c r="H2479" t="s">
        <v>216</v>
      </c>
      <c r="I2479" t="s">
        <v>224</v>
      </c>
      <c r="J2479" t="s">
        <v>208</v>
      </c>
      <c r="K2479" t="s">
        <v>209</v>
      </c>
      <c r="L2479" t="s">
        <v>3152</v>
      </c>
    </row>
    <row r="2480" spans="1:12">
      <c r="A2480" t="s">
        <v>3281</v>
      </c>
      <c r="B2480" s="5">
        <v>46292</v>
      </c>
      <c r="C2480" t="s">
        <v>156</v>
      </c>
      <c r="D2480">
        <v>1</v>
      </c>
      <c r="E2480" s="3">
        <v>24.86</v>
      </c>
      <c r="F2480" s="4">
        <v>0</v>
      </c>
      <c r="G2480" s="3">
        <v>0</v>
      </c>
      <c r="H2480" t="s">
        <v>212</v>
      </c>
      <c r="I2480" t="s">
        <v>224</v>
      </c>
      <c r="J2480" t="s">
        <v>208</v>
      </c>
      <c r="K2480" t="s">
        <v>209</v>
      </c>
      <c r="L2480" t="s">
        <v>1099</v>
      </c>
    </row>
    <row r="2481" spans="1:12">
      <c r="A2481" t="s">
        <v>3282</v>
      </c>
      <c r="B2481" s="5">
        <v>46292</v>
      </c>
      <c r="C2481" t="s">
        <v>170</v>
      </c>
      <c r="D2481">
        <v>1</v>
      </c>
      <c r="E2481" s="3">
        <v>33.19</v>
      </c>
      <c r="F2481" s="4">
        <v>0</v>
      </c>
      <c r="G2481" s="3">
        <v>6.99</v>
      </c>
      <c r="H2481" t="s">
        <v>207</v>
      </c>
      <c r="I2481" t="s">
        <v>37</v>
      </c>
      <c r="J2481" t="s">
        <v>208</v>
      </c>
      <c r="K2481" t="s">
        <v>209</v>
      </c>
      <c r="L2481" t="s">
        <v>269</v>
      </c>
    </row>
    <row r="2482" spans="1:12">
      <c r="A2482" t="s">
        <v>3283</v>
      </c>
      <c r="B2482" s="5">
        <v>46292</v>
      </c>
      <c r="C2482" t="s">
        <v>87</v>
      </c>
      <c r="D2482">
        <v>1</v>
      </c>
      <c r="E2482" s="3">
        <v>49.34</v>
      </c>
      <c r="F2482" s="4">
        <v>0.05</v>
      </c>
      <c r="G2482" s="3">
        <v>4.99</v>
      </c>
      <c r="H2482" t="s">
        <v>207</v>
      </c>
      <c r="I2482" t="s">
        <v>18</v>
      </c>
      <c r="J2482" t="s">
        <v>213</v>
      </c>
      <c r="K2482" t="s">
        <v>209</v>
      </c>
      <c r="L2482" t="s">
        <v>342</v>
      </c>
    </row>
    <row r="2483" spans="1:12">
      <c r="A2483" t="s">
        <v>3284</v>
      </c>
      <c r="B2483" s="5">
        <v>46292</v>
      </c>
      <c r="C2483" t="s">
        <v>104</v>
      </c>
      <c r="D2483">
        <v>2</v>
      </c>
      <c r="E2483" s="3">
        <v>29.49</v>
      </c>
      <c r="F2483" s="4">
        <v>0</v>
      </c>
      <c r="G2483" s="3">
        <v>9.99</v>
      </c>
      <c r="H2483" t="s">
        <v>216</v>
      </c>
      <c r="I2483" t="s">
        <v>18</v>
      </c>
      <c r="J2483" t="s">
        <v>217</v>
      </c>
      <c r="K2483" t="s">
        <v>209</v>
      </c>
      <c r="L2483" t="s">
        <v>986</v>
      </c>
    </row>
    <row r="2484" spans="1:12">
      <c r="A2484" t="s">
        <v>3285</v>
      </c>
      <c r="B2484" s="5">
        <v>46293</v>
      </c>
      <c r="C2484" t="s">
        <v>124</v>
      </c>
      <c r="D2484">
        <v>2</v>
      </c>
      <c r="E2484" s="3">
        <v>79.47</v>
      </c>
      <c r="F2484" s="4">
        <v>0</v>
      </c>
      <c r="G2484" s="3">
        <v>0</v>
      </c>
      <c r="H2484" t="s">
        <v>207</v>
      </c>
      <c r="I2484" t="s">
        <v>18</v>
      </c>
      <c r="J2484" t="s">
        <v>213</v>
      </c>
      <c r="K2484" t="s">
        <v>209</v>
      </c>
      <c r="L2484" t="s">
        <v>1228</v>
      </c>
    </row>
    <row r="2485" spans="1:12">
      <c r="A2485" t="s">
        <v>3286</v>
      </c>
      <c r="B2485" s="5">
        <v>46293</v>
      </c>
      <c r="C2485" t="s">
        <v>116</v>
      </c>
      <c r="D2485">
        <v>2</v>
      </c>
      <c r="E2485" s="3">
        <v>30.89</v>
      </c>
      <c r="F2485" s="4">
        <v>0</v>
      </c>
      <c r="G2485" s="3">
        <v>6.99</v>
      </c>
      <c r="H2485" t="s">
        <v>216</v>
      </c>
      <c r="I2485" t="s">
        <v>54</v>
      </c>
      <c r="J2485" t="s">
        <v>217</v>
      </c>
      <c r="K2485" t="s">
        <v>209</v>
      </c>
      <c r="L2485" t="s">
        <v>2121</v>
      </c>
    </row>
    <row r="2486" spans="1:12">
      <c r="A2486" t="s">
        <v>3287</v>
      </c>
      <c r="B2486" s="5">
        <v>46293</v>
      </c>
      <c r="C2486" t="s">
        <v>174</v>
      </c>
      <c r="D2486">
        <v>3</v>
      </c>
      <c r="E2486" s="3">
        <v>72.45</v>
      </c>
      <c r="F2486" s="4">
        <v>0</v>
      </c>
      <c r="G2486" s="3">
        <v>6.99</v>
      </c>
      <c r="H2486" t="s">
        <v>207</v>
      </c>
      <c r="I2486" t="s">
        <v>37</v>
      </c>
      <c r="J2486" t="s">
        <v>217</v>
      </c>
      <c r="K2486" t="s">
        <v>304</v>
      </c>
      <c r="L2486" t="s">
        <v>579</v>
      </c>
    </row>
    <row r="2487" spans="1:12">
      <c r="A2487" t="s">
        <v>3288</v>
      </c>
      <c r="B2487" s="5">
        <v>46293</v>
      </c>
      <c r="C2487" t="s">
        <v>174</v>
      </c>
      <c r="D2487">
        <v>1</v>
      </c>
      <c r="E2487" s="3">
        <v>72.45</v>
      </c>
      <c r="F2487" s="4">
        <v>0.1</v>
      </c>
      <c r="G2487" s="3">
        <v>6.99</v>
      </c>
      <c r="H2487" t="s">
        <v>216</v>
      </c>
      <c r="I2487" t="s">
        <v>37</v>
      </c>
      <c r="J2487" t="s">
        <v>217</v>
      </c>
      <c r="K2487" t="s">
        <v>209</v>
      </c>
      <c r="L2487" t="s">
        <v>891</v>
      </c>
    </row>
    <row r="2488" spans="1:12">
      <c r="A2488" t="s">
        <v>3289</v>
      </c>
      <c r="B2488" s="5">
        <v>46293</v>
      </c>
      <c r="C2488" t="s">
        <v>124</v>
      </c>
      <c r="D2488">
        <v>2</v>
      </c>
      <c r="E2488" s="3">
        <v>79.47</v>
      </c>
      <c r="F2488" s="4">
        <v>0</v>
      </c>
      <c r="G2488" s="3">
        <v>6.99</v>
      </c>
      <c r="H2488" t="s">
        <v>216</v>
      </c>
      <c r="I2488" t="s">
        <v>54</v>
      </c>
      <c r="J2488" t="s">
        <v>208</v>
      </c>
      <c r="K2488" t="s">
        <v>209</v>
      </c>
      <c r="L2488" t="s">
        <v>3135</v>
      </c>
    </row>
    <row r="2489" spans="1:12">
      <c r="A2489" t="s">
        <v>3290</v>
      </c>
      <c r="B2489" s="5">
        <v>46293</v>
      </c>
      <c r="C2489" t="s">
        <v>71</v>
      </c>
      <c r="D2489">
        <v>3</v>
      </c>
      <c r="E2489" s="3">
        <v>11.23</v>
      </c>
      <c r="F2489" s="4">
        <v>0.15</v>
      </c>
      <c r="G2489" s="3">
        <v>0</v>
      </c>
      <c r="H2489" t="s">
        <v>207</v>
      </c>
      <c r="I2489" t="s">
        <v>18</v>
      </c>
      <c r="J2489" t="s">
        <v>217</v>
      </c>
      <c r="K2489" t="s">
        <v>209</v>
      </c>
      <c r="L2489" t="s">
        <v>2596</v>
      </c>
    </row>
    <row r="2490" spans="1:12">
      <c r="A2490" t="s">
        <v>3291</v>
      </c>
      <c r="B2490" s="5">
        <v>46293</v>
      </c>
      <c r="C2490" t="s">
        <v>94</v>
      </c>
      <c r="D2490">
        <v>2</v>
      </c>
      <c r="E2490" s="3">
        <v>74.41</v>
      </c>
      <c r="F2490" s="4">
        <v>0</v>
      </c>
      <c r="G2490" s="3">
        <v>4.99</v>
      </c>
      <c r="H2490" t="s">
        <v>212</v>
      </c>
      <c r="I2490" t="s">
        <v>224</v>
      </c>
      <c r="J2490" t="s">
        <v>213</v>
      </c>
      <c r="K2490" t="s">
        <v>209</v>
      </c>
      <c r="L2490" t="s">
        <v>686</v>
      </c>
    </row>
    <row r="2491" spans="1:12">
      <c r="A2491" t="s">
        <v>3292</v>
      </c>
      <c r="B2491" s="5">
        <v>46293</v>
      </c>
      <c r="C2491" t="s">
        <v>146</v>
      </c>
      <c r="D2491">
        <v>1</v>
      </c>
      <c r="E2491" s="3">
        <v>30.05</v>
      </c>
      <c r="F2491" s="4">
        <v>0.05</v>
      </c>
      <c r="G2491" s="3">
        <v>6.99</v>
      </c>
      <c r="H2491" t="s">
        <v>212</v>
      </c>
      <c r="I2491" t="s">
        <v>224</v>
      </c>
      <c r="J2491" t="s">
        <v>213</v>
      </c>
      <c r="K2491" t="s">
        <v>209</v>
      </c>
      <c r="L2491" t="s">
        <v>2203</v>
      </c>
    </row>
    <row r="2492" spans="1:12">
      <c r="A2492" t="s">
        <v>3293</v>
      </c>
      <c r="B2492" s="5">
        <v>46294</v>
      </c>
      <c r="C2492" t="s">
        <v>146</v>
      </c>
      <c r="D2492">
        <v>1</v>
      </c>
      <c r="E2492" s="3">
        <v>30.05</v>
      </c>
      <c r="F2492" s="4">
        <v>0</v>
      </c>
      <c r="G2492" s="3">
        <v>6.99</v>
      </c>
      <c r="H2492" t="s">
        <v>212</v>
      </c>
      <c r="I2492" t="s">
        <v>54</v>
      </c>
      <c r="J2492" t="s">
        <v>213</v>
      </c>
      <c r="K2492" t="s">
        <v>209</v>
      </c>
      <c r="L2492" t="s">
        <v>265</v>
      </c>
    </row>
    <row r="2493" spans="1:12">
      <c r="A2493" t="s">
        <v>3294</v>
      </c>
      <c r="B2493" s="5">
        <v>46294</v>
      </c>
      <c r="C2493" t="s">
        <v>126</v>
      </c>
      <c r="D2493">
        <v>1</v>
      </c>
      <c r="E2493" s="3">
        <v>44.98</v>
      </c>
      <c r="F2493" s="4">
        <v>0.05</v>
      </c>
      <c r="G2493" s="3">
        <v>9.99</v>
      </c>
      <c r="H2493" t="s">
        <v>212</v>
      </c>
      <c r="I2493" t="s">
        <v>18</v>
      </c>
      <c r="J2493" t="s">
        <v>213</v>
      </c>
      <c r="K2493" t="s">
        <v>209</v>
      </c>
      <c r="L2493" t="s">
        <v>265</v>
      </c>
    </row>
    <row r="2494" spans="1:12">
      <c r="A2494" t="s">
        <v>3295</v>
      </c>
      <c r="B2494" s="5">
        <v>46294</v>
      </c>
      <c r="C2494" t="s">
        <v>180</v>
      </c>
      <c r="D2494">
        <v>1</v>
      </c>
      <c r="E2494" s="3">
        <v>60.42</v>
      </c>
      <c r="F2494" s="4">
        <v>0</v>
      </c>
      <c r="G2494" s="3">
        <v>6.99</v>
      </c>
      <c r="H2494" t="s">
        <v>212</v>
      </c>
      <c r="I2494" t="s">
        <v>224</v>
      </c>
      <c r="J2494" t="s">
        <v>217</v>
      </c>
      <c r="K2494" t="s">
        <v>304</v>
      </c>
      <c r="L2494" t="s">
        <v>284</v>
      </c>
    </row>
    <row r="2495" spans="1:12">
      <c r="A2495" t="s">
        <v>3296</v>
      </c>
      <c r="B2495" s="5">
        <v>46294</v>
      </c>
      <c r="C2495" t="s">
        <v>154</v>
      </c>
      <c r="D2495">
        <v>8</v>
      </c>
      <c r="E2495" s="3">
        <v>63.29</v>
      </c>
      <c r="F2495" s="4">
        <v>0.1</v>
      </c>
      <c r="G2495" s="3">
        <v>0</v>
      </c>
      <c r="H2495" t="s">
        <v>216</v>
      </c>
      <c r="I2495" t="s">
        <v>54</v>
      </c>
      <c r="J2495" t="s">
        <v>217</v>
      </c>
      <c r="K2495" t="s">
        <v>209</v>
      </c>
      <c r="L2495" t="s">
        <v>406</v>
      </c>
    </row>
    <row r="2496" spans="1:12">
      <c r="A2496" t="s">
        <v>3297</v>
      </c>
      <c r="B2496" s="5">
        <v>46294</v>
      </c>
      <c r="C2496" t="s">
        <v>182</v>
      </c>
      <c r="D2496">
        <v>5</v>
      </c>
      <c r="E2496" s="3">
        <v>11.57</v>
      </c>
      <c r="F2496" s="4">
        <v>0</v>
      </c>
      <c r="G2496" s="3">
        <v>0</v>
      </c>
      <c r="H2496" t="s">
        <v>216</v>
      </c>
      <c r="I2496" t="s">
        <v>37</v>
      </c>
      <c r="J2496" t="s">
        <v>213</v>
      </c>
      <c r="K2496" t="s">
        <v>209</v>
      </c>
      <c r="L2496" t="s">
        <v>830</v>
      </c>
    </row>
    <row r="2497" spans="1:12">
      <c r="A2497" t="s">
        <v>3298</v>
      </c>
      <c r="B2497" s="5">
        <v>46295</v>
      </c>
      <c r="C2497" t="s">
        <v>144</v>
      </c>
      <c r="D2497">
        <v>4</v>
      </c>
      <c r="E2497" s="3">
        <v>12.74</v>
      </c>
      <c r="F2497" s="4">
        <v>0.2</v>
      </c>
      <c r="G2497" s="3">
        <v>0</v>
      </c>
      <c r="H2497" t="s">
        <v>216</v>
      </c>
      <c r="I2497" t="s">
        <v>18</v>
      </c>
      <c r="J2497" t="s">
        <v>208</v>
      </c>
      <c r="K2497" t="s">
        <v>209</v>
      </c>
      <c r="L2497" t="s">
        <v>2227</v>
      </c>
    </row>
    <row r="2498" spans="1:12">
      <c r="A2498" t="s">
        <v>3299</v>
      </c>
      <c r="B2498" s="5">
        <v>46295</v>
      </c>
      <c r="C2498" t="s">
        <v>104</v>
      </c>
      <c r="D2498">
        <v>3</v>
      </c>
      <c r="E2498" s="3">
        <v>29.49</v>
      </c>
      <c r="F2498" s="4">
        <v>0</v>
      </c>
      <c r="G2498" s="3">
        <v>0</v>
      </c>
      <c r="H2498" t="s">
        <v>216</v>
      </c>
      <c r="I2498" t="s">
        <v>224</v>
      </c>
      <c r="J2498" t="s">
        <v>213</v>
      </c>
      <c r="K2498" t="s">
        <v>209</v>
      </c>
      <c r="L2498" t="s">
        <v>1305</v>
      </c>
    </row>
    <row r="2499" spans="1:12">
      <c r="A2499" t="s">
        <v>3300</v>
      </c>
      <c r="B2499" s="5">
        <v>46295</v>
      </c>
      <c r="C2499" t="s">
        <v>83</v>
      </c>
      <c r="D2499">
        <v>3</v>
      </c>
      <c r="E2499" s="3">
        <v>79.31</v>
      </c>
      <c r="F2499" s="4">
        <v>0</v>
      </c>
      <c r="G2499" s="3">
        <v>9.99</v>
      </c>
      <c r="H2499" t="s">
        <v>212</v>
      </c>
      <c r="I2499" t="s">
        <v>224</v>
      </c>
      <c r="J2499" t="s">
        <v>213</v>
      </c>
      <c r="K2499" t="s">
        <v>209</v>
      </c>
      <c r="L2499" t="s">
        <v>826</v>
      </c>
    </row>
    <row r="2500" spans="1:12">
      <c r="A2500" t="s">
        <v>3301</v>
      </c>
      <c r="B2500" s="5">
        <v>46295</v>
      </c>
      <c r="C2500" t="s">
        <v>152</v>
      </c>
      <c r="D2500">
        <v>2</v>
      </c>
      <c r="E2500" s="3">
        <v>39.21</v>
      </c>
      <c r="F2500" s="4">
        <v>0</v>
      </c>
      <c r="G2500" s="3">
        <v>0</v>
      </c>
      <c r="H2500" t="s">
        <v>207</v>
      </c>
      <c r="I2500" t="s">
        <v>224</v>
      </c>
      <c r="J2500" t="s">
        <v>217</v>
      </c>
      <c r="K2500" t="s">
        <v>209</v>
      </c>
      <c r="L2500" t="s">
        <v>225</v>
      </c>
    </row>
    <row r="2501" spans="1:12">
      <c r="A2501" t="s">
        <v>3302</v>
      </c>
      <c r="B2501" s="5">
        <v>46295</v>
      </c>
      <c r="C2501" t="s">
        <v>152</v>
      </c>
      <c r="D2501">
        <v>2</v>
      </c>
      <c r="E2501" s="3">
        <v>39.21</v>
      </c>
      <c r="F2501" s="4">
        <v>0</v>
      </c>
      <c r="G2501" s="3">
        <v>0</v>
      </c>
      <c r="H2501" t="s">
        <v>212</v>
      </c>
      <c r="I2501" t="s">
        <v>54</v>
      </c>
      <c r="J2501" t="s">
        <v>217</v>
      </c>
      <c r="K2501" t="s">
        <v>209</v>
      </c>
      <c r="L2501" t="s">
        <v>337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workbookViewId="0">
      <pane ySplit="1" topLeftCell="A2" activePane="bottomLeft" state="frozen"/>
      <selection pane="bottomLeft"/>
    </sheetView>
  </sheetViews>
  <sheetFormatPr defaultRowHeight="14.25"/>
  <cols>
    <col min="1" max="1" width="10.75" bestFit="1" customWidth="1"/>
    <col min="2" max="2" width="22.5" bestFit="1" customWidth="1"/>
    <col min="3" max="3" width="14.25" bestFit="1" customWidth="1"/>
    <col min="4" max="4" width="10" bestFit="1" customWidth="1"/>
    <col min="5" max="5" width="5.5" bestFit="1" customWidth="1"/>
    <col min="6" max="6" width="15" bestFit="1" customWidth="1"/>
    <col min="7" max="7" width="21.375" bestFit="1" customWidth="1"/>
    <col min="8" max="8" width="20.125" bestFit="1" customWidth="1"/>
    <col min="9" max="9" width="14.625" bestFit="1" customWidth="1"/>
  </cols>
  <sheetData>
    <row r="1" spans="1:9" ht="15">
      <c r="A1" s="2" t="s">
        <v>0</v>
      </c>
      <c r="B1" s="2" t="s">
        <v>1</v>
      </c>
      <c r="C1" s="2" t="s">
        <v>2</v>
      </c>
      <c r="D1" s="2" t="s">
        <v>3</v>
      </c>
      <c r="E1" s="2" t="s">
        <v>4</v>
      </c>
      <c r="F1" s="2" t="s">
        <v>5</v>
      </c>
      <c r="G1" s="2" t="s">
        <v>6</v>
      </c>
      <c r="H1" s="2" t="s">
        <v>7</v>
      </c>
      <c r="I1" s="2" t="s">
        <v>8</v>
      </c>
    </row>
    <row r="2" spans="1:9">
      <c r="A2" t="s">
        <v>9</v>
      </c>
      <c r="B2" t="s">
        <v>10</v>
      </c>
      <c r="C2" t="s">
        <v>11</v>
      </c>
      <c r="D2" t="s">
        <v>12</v>
      </c>
      <c r="E2" t="s">
        <v>13</v>
      </c>
      <c r="F2">
        <v>6</v>
      </c>
      <c r="G2" s="4">
        <v>0.96</v>
      </c>
      <c r="H2" s="3">
        <v>150</v>
      </c>
      <c r="I2" t="s">
        <v>14</v>
      </c>
    </row>
    <row r="3" spans="1:9">
      <c r="A3" t="s">
        <v>15</v>
      </c>
      <c r="B3" t="s">
        <v>16</v>
      </c>
      <c r="C3" t="s">
        <v>17</v>
      </c>
      <c r="D3" t="s">
        <v>18</v>
      </c>
      <c r="E3" t="s">
        <v>13</v>
      </c>
      <c r="F3">
        <v>12</v>
      </c>
      <c r="G3" s="4">
        <v>0.9</v>
      </c>
      <c r="H3" s="3">
        <v>350</v>
      </c>
      <c r="I3" t="s">
        <v>14</v>
      </c>
    </row>
    <row r="4" spans="1:9">
      <c r="A4" t="s">
        <v>19</v>
      </c>
      <c r="B4" t="s">
        <v>20</v>
      </c>
      <c r="C4" t="s">
        <v>21</v>
      </c>
      <c r="D4" t="s">
        <v>22</v>
      </c>
      <c r="E4" t="s">
        <v>23</v>
      </c>
      <c r="F4">
        <v>9</v>
      </c>
      <c r="G4" s="4">
        <v>0.93</v>
      </c>
      <c r="H4" s="3">
        <v>200</v>
      </c>
      <c r="I4" t="s">
        <v>24</v>
      </c>
    </row>
    <row r="5" spans="1:9">
      <c r="A5" t="s">
        <v>25</v>
      </c>
      <c r="B5" t="s">
        <v>26</v>
      </c>
      <c r="C5" t="s">
        <v>27</v>
      </c>
      <c r="D5" t="s">
        <v>28</v>
      </c>
      <c r="E5" t="s">
        <v>29</v>
      </c>
      <c r="F5">
        <v>7</v>
      </c>
      <c r="G5" s="4">
        <v>0.97</v>
      </c>
      <c r="H5" s="3">
        <v>175</v>
      </c>
      <c r="I5" t="s">
        <v>14</v>
      </c>
    </row>
    <row r="6" spans="1:9">
      <c r="A6" t="s">
        <v>30</v>
      </c>
      <c r="B6" t="s">
        <v>31</v>
      </c>
      <c r="C6" t="s">
        <v>32</v>
      </c>
      <c r="D6" t="s">
        <v>33</v>
      </c>
      <c r="E6" t="s">
        <v>34</v>
      </c>
      <c r="F6">
        <v>15</v>
      </c>
      <c r="G6" s="4">
        <v>0.88</v>
      </c>
      <c r="H6" s="3">
        <v>300</v>
      </c>
      <c r="I6" t="s">
        <v>24</v>
      </c>
    </row>
    <row r="7" spans="1:9">
      <c r="A7" t="s">
        <v>35</v>
      </c>
      <c r="B7" t="s">
        <v>36</v>
      </c>
      <c r="C7" t="s">
        <v>11</v>
      </c>
      <c r="D7" t="s">
        <v>37</v>
      </c>
      <c r="E7" t="s">
        <v>13</v>
      </c>
      <c r="F7">
        <v>5</v>
      </c>
      <c r="G7" s="4">
        <v>0.98</v>
      </c>
      <c r="H7" s="3">
        <v>100</v>
      </c>
      <c r="I7" t="s">
        <v>38</v>
      </c>
    </row>
    <row r="8" spans="1:9">
      <c r="A8" t="s">
        <v>39</v>
      </c>
      <c r="B8" t="s">
        <v>40</v>
      </c>
      <c r="C8" t="s">
        <v>17</v>
      </c>
      <c r="D8" t="s">
        <v>41</v>
      </c>
      <c r="E8" t="s">
        <v>29</v>
      </c>
      <c r="F8">
        <v>11</v>
      </c>
      <c r="G8" s="4">
        <v>0.92</v>
      </c>
      <c r="H8" s="3">
        <v>300</v>
      </c>
      <c r="I8" t="s">
        <v>14</v>
      </c>
    </row>
    <row r="9" spans="1:9">
      <c r="A9" t="s">
        <v>42</v>
      </c>
      <c r="B9" t="s">
        <v>43</v>
      </c>
      <c r="C9" t="s">
        <v>21</v>
      </c>
      <c r="D9" t="s">
        <v>44</v>
      </c>
      <c r="E9" t="s">
        <v>45</v>
      </c>
      <c r="F9">
        <v>8</v>
      </c>
      <c r="G9" s="4">
        <v>0.94</v>
      </c>
      <c r="H9" s="3">
        <v>200</v>
      </c>
      <c r="I9" t="s">
        <v>14</v>
      </c>
    </row>
    <row r="10" spans="1:9">
      <c r="A10" t="s">
        <v>46</v>
      </c>
      <c r="B10" t="s">
        <v>47</v>
      </c>
      <c r="C10" t="s">
        <v>27</v>
      </c>
      <c r="D10" t="s">
        <v>48</v>
      </c>
      <c r="E10" t="s">
        <v>23</v>
      </c>
      <c r="F10">
        <v>4</v>
      </c>
      <c r="G10" s="4">
        <v>0.97</v>
      </c>
      <c r="H10" s="3">
        <v>125</v>
      </c>
      <c r="I10" t="s">
        <v>38</v>
      </c>
    </row>
    <row r="11" spans="1:9">
      <c r="A11" t="s">
        <v>49</v>
      </c>
      <c r="B11" t="s">
        <v>50</v>
      </c>
      <c r="C11" t="s">
        <v>32</v>
      </c>
      <c r="D11" t="s">
        <v>51</v>
      </c>
      <c r="E11" t="s">
        <v>45</v>
      </c>
      <c r="F11">
        <v>13</v>
      </c>
      <c r="G11" s="4">
        <v>0.89</v>
      </c>
      <c r="H11" s="3">
        <v>250</v>
      </c>
      <c r="I11" t="s">
        <v>14</v>
      </c>
    </row>
    <row r="12" spans="1:9">
      <c r="A12" t="s">
        <v>52</v>
      </c>
      <c r="B12" t="s">
        <v>53</v>
      </c>
      <c r="C12" t="s">
        <v>11</v>
      </c>
      <c r="D12" t="s">
        <v>54</v>
      </c>
      <c r="E12" t="s">
        <v>13</v>
      </c>
      <c r="F12">
        <v>10</v>
      </c>
      <c r="G12" s="4">
        <v>0.91</v>
      </c>
      <c r="H12" s="3">
        <v>225</v>
      </c>
      <c r="I12" t="s">
        <v>14</v>
      </c>
    </row>
    <row r="13" spans="1:9">
      <c r="A13" t="s">
        <v>55</v>
      </c>
      <c r="B13" t="s">
        <v>56</v>
      </c>
      <c r="C13" t="s">
        <v>21</v>
      </c>
      <c r="D13" t="s">
        <v>57</v>
      </c>
      <c r="E13" t="s">
        <v>29</v>
      </c>
      <c r="F13">
        <v>14</v>
      </c>
      <c r="G13" s="4">
        <v>0.87</v>
      </c>
      <c r="H13" s="3">
        <v>325</v>
      </c>
      <c r="I13"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workbookViewId="0">
      <pane ySplit="1" topLeftCell="A2" activePane="bottomLeft" state="frozen"/>
      <selection pane="bottomLeft"/>
    </sheetView>
  </sheetViews>
  <sheetFormatPr defaultRowHeight="14.25"/>
  <cols>
    <col min="1" max="1" width="9.25" bestFit="1" customWidth="1"/>
    <col min="2" max="2" width="21.375" bestFit="1" customWidth="1"/>
    <col min="3" max="3" width="14.25" bestFit="1" customWidth="1"/>
    <col min="4" max="4" width="20.125" bestFit="1" customWidth="1"/>
    <col min="5" max="5" width="9.125" bestFit="1" customWidth="1"/>
    <col min="6" max="6" width="9.25" bestFit="1" customWidth="1"/>
    <col min="7" max="7" width="14.125" bestFit="1" customWidth="1"/>
    <col min="8" max="8" width="11.125" bestFit="1" customWidth="1"/>
  </cols>
  <sheetData>
    <row r="1" spans="1:8" ht="15">
      <c r="A1" s="2" t="s">
        <v>58</v>
      </c>
      <c r="B1" s="2" t="s">
        <v>59</v>
      </c>
      <c r="C1" s="2" t="s">
        <v>60</v>
      </c>
      <c r="D1" s="2" t="s">
        <v>61</v>
      </c>
      <c r="E1" s="2" t="s">
        <v>62</v>
      </c>
      <c r="F1" s="2" t="s">
        <v>63</v>
      </c>
      <c r="G1" s="2" t="s">
        <v>64</v>
      </c>
      <c r="H1" s="2" t="s">
        <v>65</v>
      </c>
    </row>
    <row r="2" spans="1:8">
      <c r="A2" t="s">
        <v>66</v>
      </c>
      <c r="B2" t="s">
        <v>67</v>
      </c>
      <c r="C2" t="s">
        <v>11</v>
      </c>
      <c r="D2" t="s">
        <v>35</v>
      </c>
      <c r="E2" s="3">
        <v>13.79</v>
      </c>
      <c r="F2" s="3">
        <v>31.13</v>
      </c>
      <c r="G2" t="s">
        <v>68</v>
      </c>
      <c r="H2" s="5">
        <v>45364</v>
      </c>
    </row>
    <row r="3" spans="1:8">
      <c r="A3" t="s">
        <v>69</v>
      </c>
      <c r="B3" t="s">
        <v>70</v>
      </c>
      <c r="C3" t="s">
        <v>11</v>
      </c>
      <c r="D3" t="s">
        <v>9</v>
      </c>
      <c r="E3" s="3">
        <v>37</v>
      </c>
      <c r="F3" s="3">
        <v>73.180000000000007</v>
      </c>
      <c r="G3" t="s">
        <v>68</v>
      </c>
      <c r="H3" s="5">
        <v>45781</v>
      </c>
    </row>
    <row r="4" spans="1:8">
      <c r="A4" t="s">
        <v>71</v>
      </c>
      <c r="B4" t="s">
        <v>72</v>
      </c>
      <c r="C4" t="s">
        <v>11</v>
      </c>
      <c r="D4" t="s">
        <v>52</v>
      </c>
      <c r="E4" s="3">
        <v>6.46</v>
      </c>
      <c r="F4" s="3">
        <v>11.23</v>
      </c>
      <c r="G4" t="s">
        <v>68</v>
      </c>
      <c r="H4" s="5">
        <v>45918</v>
      </c>
    </row>
    <row r="5" spans="1:8">
      <c r="A5" t="s">
        <v>73</v>
      </c>
      <c r="B5" t="s">
        <v>74</v>
      </c>
      <c r="C5" t="s">
        <v>11</v>
      </c>
      <c r="D5" t="s">
        <v>35</v>
      </c>
      <c r="E5" s="3">
        <v>11.55</v>
      </c>
      <c r="F5" s="3">
        <v>23.84</v>
      </c>
      <c r="G5" t="s">
        <v>68</v>
      </c>
      <c r="H5" s="5">
        <v>45949</v>
      </c>
    </row>
    <row r="6" spans="1:8">
      <c r="A6" t="s">
        <v>75</v>
      </c>
      <c r="B6" t="s">
        <v>76</v>
      </c>
      <c r="C6" t="s">
        <v>11</v>
      </c>
      <c r="D6" t="s">
        <v>35</v>
      </c>
      <c r="E6" s="3">
        <v>25.85</v>
      </c>
      <c r="F6" s="3">
        <v>55.2</v>
      </c>
      <c r="G6" t="s">
        <v>68</v>
      </c>
      <c r="H6" s="5">
        <v>45717</v>
      </c>
    </row>
    <row r="7" spans="1:8">
      <c r="A7" t="s">
        <v>77</v>
      </c>
      <c r="B7" t="s">
        <v>78</v>
      </c>
      <c r="C7" t="s">
        <v>11</v>
      </c>
      <c r="D7" t="s">
        <v>9</v>
      </c>
      <c r="E7" s="3">
        <v>21.34</v>
      </c>
      <c r="F7" s="3">
        <v>47.77</v>
      </c>
      <c r="G7" t="s">
        <v>68</v>
      </c>
      <c r="H7" s="5">
        <v>45494</v>
      </c>
    </row>
    <row r="8" spans="1:8">
      <c r="A8" t="s">
        <v>79</v>
      </c>
      <c r="B8" t="s">
        <v>80</v>
      </c>
      <c r="C8" t="s">
        <v>11</v>
      </c>
      <c r="D8" t="s">
        <v>9</v>
      </c>
      <c r="E8" s="3">
        <v>7.24</v>
      </c>
      <c r="F8" s="3">
        <v>12.76</v>
      </c>
      <c r="G8" t="s">
        <v>68</v>
      </c>
      <c r="H8" s="5">
        <v>45403</v>
      </c>
    </row>
    <row r="9" spans="1:8">
      <c r="A9" t="s">
        <v>81</v>
      </c>
      <c r="B9" t="s">
        <v>82</v>
      </c>
      <c r="C9" t="s">
        <v>11</v>
      </c>
      <c r="D9" t="s">
        <v>9</v>
      </c>
      <c r="E9" s="3">
        <v>13.1</v>
      </c>
      <c r="F9" s="3">
        <v>30.29</v>
      </c>
      <c r="G9" t="s">
        <v>68</v>
      </c>
      <c r="H9" s="5">
        <v>45541</v>
      </c>
    </row>
    <row r="10" spans="1:8">
      <c r="A10" t="s">
        <v>83</v>
      </c>
      <c r="B10" t="s">
        <v>84</v>
      </c>
      <c r="C10" t="s">
        <v>11</v>
      </c>
      <c r="D10" t="s">
        <v>9</v>
      </c>
      <c r="E10" s="3">
        <v>36.44</v>
      </c>
      <c r="F10" s="3">
        <v>79.31</v>
      </c>
      <c r="G10" t="s">
        <v>68</v>
      </c>
      <c r="H10" s="5">
        <v>45522</v>
      </c>
    </row>
    <row r="11" spans="1:8">
      <c r="A11" t="s">
        <v>85</v>
      </c>
      <c r="B11" t="s">
        <v>86</v>
      </c>
      <c r="C11" t="s">
        <v>11</v>
      </c>
      <c r="D11" t="s">
        <v>52</v>
      </c>
      <c r="E11" s="3">
        <v>8.5299999999999994</v>
      </c>
      <c r="F11" s="3">
        <v>20.7</v>
      </c>
      <c r="G11" t="s">
        <v>68</v>
      </c>
      <c r="H11" s="5">
        <v>45932</v>
      </c>
    </row>
    <row r="12" spans="1:8">
      <c r="A12" t="s">
        <v>87</v>
      </c>
      <c r="B12" t="s">
        <v>88</v>
      </c>
      <c r="C12" t="s">
        <v>11</v>
      </c>
      <c r="D12" t="s">
        <v>52</v>
      </c>
      <c r="E12" s="3">
        <v>24.06</v>
      </c>
      <c r="F12" s="3">
        <v>49.34</v>
      </c>
      <c r="G12" t="s">
        <v>68</v>
      </c>
      <c r="H12" s="5">
        <v>45553</v>
      </c>
    </row>
    <row r="13" spans="1:8">
      <c r="A13" t="s">
        <v>89</v>
      </c>
      <c r="B13" t="s">
        <v>90</v>
      </c>
      <c r="C13" t="s">
        <v>11</v>
      </c>
      <c r="D13" t="s">
        <v>52</v>
      </c>
      <c r="E13" s="3">
        <v>34.53</v>
      </c>
      <c r="F13" s="3">
        <v>81.14</v>
      </c>
      <c r="G13" t="s">
        <v>91</v>
      </c>
      <c r="H13" s="5">
        <v>45853</v>
      </c>
    </row>
    <row r="14" spans="1:8">
      <c r="A14" t="s">
        <v>92</v>
      </c>
      <c r="B14" t="s">
        <v>93</v>
      </c>
      <c r="C14" t="s">
        <v>17</v>
      </c>
      <c r="D14" t="s">
        <v>15</v>
      </c>
      <c r="E14" s="3">
        <v>21.33</v>
      </c>
      <c r="F14" s="3">
        <v>46.87</v>
      </c>
      <c r="G14" t="s">
        <v>68</v>
      </c>
      <c r="H14" s="5">
        <v>45516</v>
      </c>
    </row>
    <row r="15" spans="1:8">
      <c r="A15" t="s">
        <v>94</v>
      </c>
      <c r="B15" t="s">
        <v>95</v>
      </c>
      <c r="C15" t="s">
        <v>17</v>
      </c>
      <c r="D15" t="s">
        <v>39</v>
      </c>
      <c r="E15" s="3">
        <v>33.549999999999997</v>
      </c>
      <c r="F15" s="3">
        <v>74.41</v>
      </c>
      <c r="G15" t="s">
        <v>68</v>
      </c>
      <c r="H15" s="5">
        <v>45793</v>
      </c>
    </row>
    <row r="16" spans="1:8">
      <c r="A16" t="s">
        <v>96</v>
      </c>
      <c r="B16" t="s">
        <v>97</v>
      </c>
      <c r="C16" t="s">
        <v>17</v>
      </c>
      <c r="D16" t="s">
        <v>39</v>
      </c>
      <c r="E16" s="3">
        <v>14.4</v>
      </c>
      <c r="F16" s="3">
        <v>26.72</v>
      </c>
      <c r="G16" t="s">
        <v>68</v>
      </c>
      <c r="H16" s="5">
        <v>45942</v>
      </c>
    </row>
    <row r="17" spans="1:8">
      <c r="A17" t="s">
        <v>98</v>
      </c>
      <c r="B17" t="s">
        <v>99</v>
      </c>
      <c r="C17" t="s">
        <v>17</v>
      </c>
      <c r="D17" t="s">
        <v>15</v>
      </c>
      <c r="E17" s="3">
        <v>11.93</v>
      </c>
      <c r="F17" s="3">
        <v>17.66</v>
      </c>
      <c r="G17" t="s">
        <v>68</v>
      </c>
      <c r="H17" s="5">
        <v>45616</v>
      </c>
    </row>
    <row r="18" spans="1:8">
      <c r="A18" t="s">
        <v>100</v>
      </c>
      <c r="B18" t="s">
        <v>101</v>
      </c>
      <c r="C18" t="s">
        <v>17</v>
      </c>
      <c r="D18" t="s">
        <v>15</v>
      </c>
      <c r="E18" s="3">
        <v>31.21</v>
      </c>
      <c r="F18" s="3">
        <v>47.38</v>
      </c>
      <c r="G18" t="s">
        <v>68</v>
      </c>
      <c r="H18" s="5">
        <v>45860</v>
      </c>
    </row>
    <row r="19" spans="1:8">
      <c r="A19" t="s">
        <v>102</v>
      </c>
      <c r="B19" t="s">
        <v>103</v>
      </c>
      <c r="C19" t="s">
        <v>17</v>
      </c>
      <c r="D19" t="s">
        <v>15</v>
      </c>
      <c r="E19" s="3">
        <v>7.75</v>
      </c>
      <c r="F19" s="3">
        <v>18.5</v>
      </c>
      <c r="G19" t="s">
        <v>68</v>
      </c>
      <c r="H19" s="5">
        <v>45385</v>
      </c>
    </row>
    <row r="20" spans="1:8">
      <c r="A20" t="s">
        <v>104</v>
      </c>
      <c r="B20" t="s">
        <v>105</v>
      </c>
      <c r="C20" t="s">
        <v>17</v>
      </c>
      <c r="D20" t="s">
        <v>15</v>
      </c>
      <c r="E20" s="3">
        <v>13.03</v>
      </c>
      <c r="F20" s="3">
        <v>29.49</v>
      </c>
      <c r="G20" t="s">
        <v>68</v>
      </c>
      <c r="H20" s="5">
        <v>45636</v>
      </c>
    </row>
    <row r="21" spans="1:8">
      <c r="A21" t="s">
        <v>106</v>
      </c>
      <c r="B21" t="s">
        <v>107</v>
      </c>
      <c r="C21" t="s">
        <v>17</v>
      </c>
      <c r="D21" t="s">
        <v>15</v>
      </c>
      <c r="E21" s="3">
        <v>43.46</v>
      </c>
      <c r="F21" s="3">
        <v>85.27</v>
      </c>
      <c r="G21" t="s">
        <v>68</v>
      </c>
      <c r="H21" s="5">
        <v>45815</v>
      </c>
    </row>
    <row r="22" spans="1:8">
      <c r="A22" t="s">
        <v>108</v>
      </c>
      <c r="B22" t="s">
        <v>109</v>
      </c>
      <c r="C22" t="s">
        <v>17</v>
      </c>
      <c r="D22" t="s">
        <v>15</v>
      </c>
      <c r="E22" s="3">
        <v>13.98</v>
      </c>
      <c r="F22" s="3">
        <v>23.94</v>
      </c>
      <c r="G22" t="s">
        <v>68</v>
      </c>
      <c r="H22" s="5">
        <v>45921</v>
      </c>
    </row>
    <row r="23" spans="1:8">
      <c r="A23" t="s">
        <v>110</v>
      </c>
      <c r="B23" t="s">
        <v>111</v>
      </c>
      <c r="C23" t="s">
        <v>17</v>
      </c>
      <c r="D23" t="s">
        <v>39</v>
      </c>
      <c r="E23" s="3">
        <v>21.59</v>
      </c>
      <c r="F23" s="3">
        <v>32.130000000000003</v>
      </c>
      <c r="G23" t="s">
        <v>68</v>
      </c>
      <c r="H23" s="5">
        <v>45731</v>
      </c>
    </row>
    <row r="24" spans="1:8">
      <c r="A24" t="s">
        <v>112</v>
      </c>
      <c r="B24" t="s">
        <v>113</v>
      </c>
      <c r="C24" t="s">
        <v>17</v>
      </c>
      <c r="D24" t="s">
        <v>39</v>
      </c>
      <c r="E24" s="3">
        <v>23.26</v>
      </c>
      <c r="F24" s="3">
        <v>48.12</v>
      </c>
      <c r="G24" t="s">
        <v>68</v>
      </c>
      <c r="H24" s="5">
        <v>45362</v>
      </c>
    </row>
    <row r="25" spans="1:8">
      <c r="A25" t="s">
        <v>114</v>
      </c>
      <c r="B25" t="s">
        <v>115</v>
      </c>
      <c r="C25" t="s">
        <v>17</v>
      </c>
      <c r="D25" t="s">
        <v>15</v>
      </c>
      <c r="E25" s="3">
        <v>40.340000000000003</v>
      </c>
      <c r="F25" s="3">
        <v>87.66</v>
      </c>
      <c r="G25" t="s">
        <v>68</v>
      </c>
      <c r="H25" s="5">
        <v>46015</v>
      </c>
    </row>
    <row r="26" spans="1:8">
      <c r="A26" t="s">
        <v>116</v>
      </c>
      <c r="B26" t="s">
        <v>117</v>
      </c>
      <c r="C26" t="s">
        <v>21</v>
      </c>
      <c r="D26" t="s">
        <v>19</v>
      </c>
      <c r="E26" s="3">
        <v>13.41</v>
      </c>
      <c r="F26" s="3">
        <v>30.89</v>
      </c>
      <c r="G26" t="s">
        <v>68</v>
      </c>
      <c r="H26" s="5">
        <v>45413</v>
      </c>
    </row>
    <row r="27" spans="1:8">
      <c r="A27" t="s">
        <v>118</v>
      </c>
      <c r="B27" t="s">
        <v>119</v>
      </c>
      <c r="C27" t="s">
        <v>21</v>
      </c>
      <c r="D27" t="s">
        <v>55</v>
      </c>
      <c r="E27" s="3">
        <v>22.64</v>
      </c>
      <c r="F27" s="3">
        <v>41.81</v>
      </c>
      <c r="G27" t="s">
        <v>68</v>
      </c>
      <c r="H27" s="5">
        <v>45676</v>
      </c>
    </row>
    <row r="28" spans="1:8">
      <c r="A28" t="s">
        <v>120</v>
      </c>
      <c r="B28" t="s">
        <v>121</v>
      </c>
      <c r="C28" t="s">
        <v>21</v>
      </c>
      <c r="D28" t="s">
        <v>55</v>
      </c>
      <c r="E28" s="3">
        <v>17.22</v>
      </c>
      <c r="F28" s="3">
        <v>33.65</v>
      </c>
      <c r="G28" t="s">
        <v>68</v>
      </c>
      <c r="H28" s="5">
        <v>45386</v>
      </c>
    </row>
    <row r="29" spans="1:8">
      <c r="A29" t="s">
        <v>122</v>
      </c>
      <c r="B29" t="s">
        <v>123</v>
      </c>
      <c r="C29" t="s">
        <v>21</v>
      </c>
      <c r="D29" t="s">
        <v>42</v>
      </c>
      <c r="E29" s="3">
        <v>17.55</v>
      </c>
      <c r="F29" s="3">
        <v>29.71</v>
      </c>
      <c r="G29" t="s">
        <v>68</v>
      </c>
      <c r="H29" s="5">
        <v>45481</v>
      </c>
    </row>
    <row r="30" spans="1:8">
      <c r="A30" t="s">
        <v>124</v>
      </c>
      <c r="B30" t="s">
        <v>125</v>
      </c>
      <c r="C30" t="s">
        <v>21</v>
      </c>
      <c r="D30" t="s">
        <v>55</v>
      </c>
      <c r="E30" s="3">
        <v>38</v>
      </c>
      <c r="F30" s="3">
        <v>79.47</v>
      </c>
      <c r="G30" t="s">
        <v>68</v>
      </c>
      <c r="H30" s="5">
        <v>45870</v>
      </c>
    </row>
    <row r="31" spans="1:8">
      <c r="A31" t="s">
        <v>126</v>
      </c>
      <c r="B31" t="s">
        <v>127</v>
      </c>
      <c r="C31" t="s">
        <v>21</v>
      </c>
      <c r="D31" t="s">
        <v>19</v>
      </c>
      <c r="E31" s="3">
        <v>23.48</v>
      </c>
      <c r="F31" s="3">
        <v>44.98</v>
      </c>
      <c r="G31" t="s">
        <v>68</v>
      </c>
      <c r="H31" s="5">
        <v>45515</v>
      </c>
    </row>
    <row r="32" spans="1:8">
      <c r="A32" t="s">
        <v>128</v>
      </c>
      <c r="B32" t="s">
        <v>129</v>
      </c>
      <c r="C32" t="s">
        <v>21</v>
      </c>
      <c r="D32" t="s">
        <v>55</v>
      </c>
      <c r="E32" s="3">
        <v>36.28</v>
      </c>
      <c r="F32" s="3">
        <v>74.72</v>
      </c>
      <c r="G32" t="s">
        <v>68</v>
      </c>
      <c r="H32" s="5">
        <v>45934</v>
      </c>
    </row>
    <row r="33" spans="1:8">
      <c r="A33" t="s">
        <v>130</v>
      </c>
      <c r="B33" t="s">
        <v>131</v>
      </c>
      <c r="C33" t="s">
        <v>21</v>
      </c>
      <c r="D33" t="s">
        <v>55</v>
      </c>
      <c r="E33" s="3">
        <v>4.42</v>
      </c>
      <c r="F33" s="3">
        <v>10.18</v>
      </c>
      <c r="G33" t="s">
        <v>68</v>
      </c>
      <c r="H33" s="5">
        <v>45756</v>
      </c>
    </row>
    <row r="34" spans="1:8">
      <c r="A34" t="s">
        <v>132</v>
      </c>
      <c r="B34" t="s">
        <v>133</v>
      </c>
      <c r="C34" t="s">
        <v>21</v>
      </c>
      <c r="D34" t="s">
        <v>19</v>
      </c>
      <c r="E34" s="3">
        <v>45</v>
      </c>
      <c r="F34" s="3">
        <v>72.08</v>
      </c>
      <c r="G34" t="s">
        <v>68</v>
      </c>
      <c r="H34" s="5">
        <v>46007</v>
      </c>
    </row>
    <row r="35" spans="1:8">
      <c r="A35" t="s">
        <v>134</v>
      </c>
      <c r="B35" t="s">
        <v>135</v>
      </c>
      <c r="C35" t="s">
        <v>21</v>
      </c>
      <c r="D35" t="s">
        <v>42</v>
      </c>
      <c r="E35" s="3">
        <v>22.11</v>
      </c>
      <c r="F35" s="3">
        <v>53.25</v>
      </c>
      <c r="G35" t="s">
        <v>68</v>
      </c>
      <c r="H35" s="5">
        <v>45560</v>
      </c>
    </row>
    <row r="36" spans="1:8">
      <c r="A36" t="s">
        <v>136</v>
      </c>
      <c r="B36" t="s">
        <v>137</v>
      </c>
      <c r="C36" t="s">
        <v>21</v>
      </c>
      <c r="D36" t="s">
        <v>55</v>
      </c>
      <c r="E36" s="3">
        <v>13.28</v>
      </c>
      <c r="F36" s="3">
        <v>26.35</v>
      </c>
      <c r="G36" t="s">
        <v>68</v>
      </c>
      <c r="H36" s="5">
        <v>45599</v>
      </c>
    </row>
    <row r="37" spans="1:8">
      <c r="A37" t="s">
        <v>138</v>
      </c>
      <c r="B37" t="s">
        <v>139</v>
      </c>
      <c r="C37" t="s">
        <v>21</v>
      </c>
      <c r="D37" t="s">
        <v>19</v>
      </c>
      <c r="E37" s="3">
        <v>37.14</v>
      </c>
      <c r="F37" s="3">
        <v>56</v>
      </c>
      <c r="G37" t="s">
        <v>68</v>
      </c>
      <c r="H37" s="5">
        <v>45833</v>
      </c>
    </row>
    <row r="38" spans="1:8">
      <c r="A38" t="s">
        <v>140</v>
      </c>
      <c r="B38" t="s">
        <v>141</v>
      </c>
      <c r="C38" t="s">
        <v>27</v>
      </c>
      <c r="D38" t="s">
        <v>46</v>
      </c>
      <c r="E38" s="3">
        <v>13.85</v>
      </c>
      <c r="F38" s="3">
        <v>25.18</v>
      </c>
      <c r="G38" t="s">
        <v>68</v>
      </c>
      <c r="H38" s="5">
        <v>45305</v>
      </c>
    </row>
    <row r="39" spans="1:8">
      <c r="A39" t="s">
        <v>142</v>
      </c>
      <c r="B39" t="s">
        <v>143</v>
      </c>
      <c r="C39" t="s">
        <v>27</v>
      </c>
      <c r="D39" t="s">
        <v>25</v>
      </c>
      <c r="E39" s="3">
        <v>41.96</v>
      </c>
      <c r="F39" s="3">
        <v>100.1</v>
      </c>
      <c r="G39" t="s">
        <v>68</v>
      </c>
      <c r="H39" s="5">
        <v>45456</v>
      </c>
    </row>
    <row r="40" spans="1:8">
      <c r="A40" t="s">
        <v>144</v>
      </c>
      <c r="B40" t="s">
        <v>145</v>
      </c>
      <c r="C40" t="s">
        <v>27</v>
      </c>
      <c r="D40" t="s">
        <v>46</v>
      </c>
      <c r="E40" s="3">
        <v>5.81</v>
      </c>
      <c r="F40" s="3">
        <v>12.74</v>
      </c>
      <c r="G40" t="s">
        <v>91</v>
      </c>
      <c r="H40" s="5">
        <v>45375</v>
      </c>
    </row>
    <row r="41" spans="1:8">
      <c r="A41" t="s">
        <v>146</v>
      </c>
      <c r="B41" t="s">
        <v>147</v>
      </c>
      <c r="C41" t="s">
        <v>27</v>
      </c>
      <c r="D41" t="s">
        <v>46</v>
      </c>
      <c r="E41" s="3">
        <v>17.329999999999998</v>
      </c>
      <c r="F41" s="3">
        <v>30.05</v>
      </c>
      <c r="G41" t="s">
        <v>68</v>
      </c>
      <c r="H41" s="5">
        <v>45935</v>
      </c>
    </row>
    <row r="42" spans="1:8">
      <c r="A42" t="s">
        <v>148</v>
      </c>
      <c r="B42" t="s">
        <v>149</v>
      </c>
      <c r="C42" t="s">
        <v>27</v>
      </c>
      <c r="D42" t="s">
        <v>25</v>
      </c>
      <c r="E42" s="3">
        <v>33.700000000000003</v>
      </c>
      <c r="F42" s="3">
        <v>76.3</v>
      </c>
      <c r="G42" t="s">
        <v>68</v>
      </c>
      <c r="H42" s="5">
        <v>45366</v>
      </c>
    </row>
    <row r="43" spans="1:8">
      <c r="A43" t="s">
        <v>150</v>
      </c>
      <c r="B43" t="s">
        <v>151</v>
      </c>
      <c r="C43" t="s">
        <v>27</v>
      </c>
      <c r="D43" t="s">
        <v>25</v>
      </c>
      <c r="E43" s="3">
        <v>28.8</v>
      </c>
      <c r="F43" s="3">
        <v>50.17</v>
      </c>
      <c r="G43" t="s">
        <v>68</v>
      </c>
      <c r="H43" s="5">
        <v>45944</v>
      </c>
    </row>
    <row r="44" spans="1:8">
      <c r="A44" t="s">
        <v>152</v>
      </c>
      <c r="B44" t="s">
        <v>153</v>
      </c>
      <c r="C44" t="s">
        <v>27</v>
      </c>
      <c r="D44" t="s">
        <v>25</v>
      </c>
      <c r="E44" s="3">
        <v>19.66</v>
      </c>
      <c r="F44" s="3">
        <v>39.21</v>
      </c>
      <c r="G44" t="s">
        <v>68</v>
      </c>
      <c r="H44" s="5">
        <v>45581</v>
      </c>
    </row>
    <row r="45" spans="1:8">
      <c r="A45" t="s">
        <v>154</v>
      </c>
      <c r="B45" t="s">
        <v>155</v>
      </c>
      <c r="C45" t="s">
        <v>27</v>
      </c>
      <c r="D45" t="s">
        <v>46</v>
      </c>
      <c r="E45" s="3">
        <v>41.46</v>
      </c>
      <c r="F45" s="3">
        <v>63.29</v>
      </c>
      <c r="G45" t="s">
        <v>68</v>
      </c>
      <c r="H45" s="5">
        <v>45608</v>
      </c>
    </row>
    <row r="46" spans="1:8">
      <c r="A46" t="s">
        <v>156</v>
      </c>
      <c r="B46" t="s">
        <v>157</v>
      </c>
      <c r="C46" t="s">
        <v>27</v>
      </c>
      <c r="D46" t="s">
        <v>25</v>
      </c>
      <c r="E46" s="3">
        <v>16.329999999999998</v>
      </c>
      <c r="F46" s="3">
        <v>24.86</v>
      </c>
      <c r="G46" t="s">
        <v>68</v>
      </c>
      <c r="H46" s="5">
        <v>45874</v>
      </c>
    </row>
    <row r="47" spans="1:8">
      <c r="A47" t="s">
        <v>158</v>
      </c>
      <c r="B47" t="s">
        <v>159</v>
      </c>
      <c r="C47" t="s">
        <v>27</v>
      </c>
      <c r="D47" t="s">
        <v>46</v>
      </c>
      <c r="E47" s="3">
        <v>19.489999999999998</v>
      </c>
      <c r="F47" s="3">
        <v>44.59</v>
      </c>
      <c r="G47" t="s">
        <v>68</v>
      </c>
      <c r="H47" s="5">
        <v>45692</v>
      </c>
    </row>
    <row r="48" spans="1:8">
      <c r="A48" t="s">
        <v>160</v>
      </c>
      <c r="B48" t="s">
        <v>161</v>
      </c>
      <c r="C48" t="s">
        <v>27</v>
      </c>
      <c r="D48" t="s">
        <v>46</v>
      </c>
      <c r="E48" s="3">
        <v>21.05</v>
      </c>
      <c r="F48" s="3">
        <v>36.47</v>
      </c>
      <c r="G48" t="s">
        <v>68</v>
      </c>
      <c r="H48" s="5">
        <v>45549</v>
      </c>
    </row>
    <row r="49" spans="1:8">
      <c r="A49" t="s">
        <v>162</v>
      </c>
      <c r="B49" t="s">
        <v>163</v>
      </c>
      <c r="C49" t="s">
        <v>27</v>
      </c>
      <c r="D49" t="s">
        <v>46</v>
      </c>
      <c r="E49" s="3">
        <v>7.14</v>
      </c>
      <c r="F49" s="3">
        <v>12.2</v>
      </c>
      <c r="G49" t="s">
        <v>68</v>
      </c>
      <c r="H49" s="5">
        <v>45573</v>
      </c>
    </row>
    <row r="50" spans="1:8">
      <c r="A50" t="s">
        <v>164</v>
      </c>
      <c r="B50" t="s">
        <v>165</v>
      </c>
      <c r="C50" t="s">
        <v>32</v>
      </c>
      <c r="D50" t="s">
        <v>49</v>
      </c>
      <c r="E50" s="3">
        <v>39.76</v>
      </c>
      <c r="F50" s="3">
        <v>93.35</v>
      </c>
      <c r="G50" t="s">
        <v>68</v>
      </c>
      <c r="H50" s="5">
        <v>45918</v>
      </c>
    </row>
    <row r="51" spans="1:8">
      <c r="A51" t="s">
        <v>166</v>
      </c>
      <c r="B51" t="s">
        <v>167</v>
      </c>
      <c r="C51" t="s">
        <v>32</v>
      </c>
      <c r="D51" t="s">
        <v>49</v>
      </c>
      <c r="E51" s="3">
        <v>18.54</v>
      </c>
      <c r="F51" s="3">
        <v>39.19</v>
      </c>
      <c r="G51" t="s">
        <v>68</v>
      </c>
      <c r="H51" s="5">
        <v>45547</v>
      </c>
    </row>
    <row r="52" spans="1:8">
      <c r="A52" t="s">
        <v>168</v>
      </c>
      <c r="B52" t="s">
        <v>169</v>
      </c>
      <c r="C52" t="s">
        <v>32</v>
      </c>
      <c r="D52" t="s">
        <v>49</v>
      </c>
      <c r="E52" s="3">
        <v>23.03</v>
      </c>
      <c r="F52" s="3">
        <v>50.46</v>
      </c>
      <c r="G52" t="s">
        <v>68</v>
      </c>
      <c r="H52" s="5">
        <v>45700</v>
      </c>
    </row>
    <row r="53" spans="1:8">
      <c r="A53" t="s">
        <v>170</v>
      </c>
      <c r="B53" t="s">
        <v>171</v>
      </c>
      <c r="C53" t="s">
        <v>32</v>
      </c>
      <c r="D53" t="s">
        <v>30</v>
      </c>
      <c r="E53" s="3">
        <v>18.73</v>
      </c>
      <c r="F53" s="3">
        <v>33.19</v>
      </c>
      <c r="G53" t="s">
        <v>68</v>
      </c>
      <c r="H53" s="5">
        <v>45672</v>
      </c>
    </row>
    <row r="54" spans="1:8">
      <c r="A54" t="s">
        <v>172</v>
      </c>
      <c r="B54" t="s">
        <v>173</v>
      </c>
      <c r="C54" t="s">
        <v>32</v>
      </c>
      <c r="D54" t="s">
        <v>49</v>
      </c>
      <c r="E54" s="3">
        <v>44.56</v>
      </c>
      <c r="F54" s="3">
        <v>80.63</v>
      </c>
      <c r="G54" t="s">
        <v>68</v>
      </c>
      <c r="H54" s="5">
        <v>45523</v>
      </c>
    </row>
    <row r="55" spans="1:8">
      <c r="A55" t="s">
        <v>174</v>
      </c>
      <c r="B55" t="s">
        <v>175</v>
      </c>
      <c r="C55" t="s">
        <v>32</v>
      </c>
      <c r="D55" t="s">
        <v>30</v>
      </c>
      <c r="E55" s="3">
        <v>30.61</v>
      </c>
      <c r="F55" s="3">
        <v>72.45</v>
      </c>
      <c r="G55" t="s">
        <v>68</v>
      </c>
      <c r="H55" s="5">
        <v>45769</v>
      </c>
    </row>
    <row r="56" spans="1:8">
      <c r="A56" t="s">
        <v>176</v>
      </c>
      <c r="B56" t="s">
        <v>177</v>
      </c>
      <c r="C56" t="s">
        <v>32</v>
      </c>
      <c r="D56" t="s">
        <v>30</v>
      </c>
      <c r="E56" s="3">
        <v>4.93</v>
      </c>
      <c r="F56" s="3">
        <v>11.86</v>
      </c>
      <c r="G56" t="s">
        <v>68</v>
      </c>
      <c r="H56" s="5">
        <v>45314</v>
      </c>
    </row>
    <row r="57" spans="1:8">
      <c r="A57" t="s">
        <v>178</v>
      </c>
      <c r="B57" t="s">
        <v>179</v>
      </c>
      <c r="C57" t="s">
        <v>32</v>
      </c>
      <c r="D57" t="s">
        <v>49</v>
      </c>
      <c r="E57" s="3">
        <v>44.67</v>
      </c>
      <c r="F57" s="3">
        <v>77.760000000000005</v>
      </c>
      <c r="G57" t="s">
        <v>68</v>
      </c>
      <c r="H57" s="5">
        <v>45345</v>
      </c>
    </row>
    <row r="58" spans="1:8">
      <c r="A58" t="s">
        <v>180</v>
      </c>
      <c r="B58" t="s">
        <v>181</v>
      </c>
      <c r="C58" t="s">
        <v>32</v>
      </c>
      <c r="D58" t="s">
        <v>49</v>
      </c>
      <c r="E58" s="3">
        <v>25.69</v>
      </c>
      <c r="F58" s="3">
        <v>60.42</v>
      </c>
      <c r="G58" t="s">
        <v>68</v>
      </c>
      <c r="H58" s="5">
        <v>45512</v>
      </c>
    </row>
    <row r="59" spans="1:8">
      <c r="A59" t="s">
        <v>182</v>
      </c>
      <c r="B59" t="s">
        <v>183</v>
      </c>
      <c r="C59" t="s">
        <v>32</v>
      </c>
      <c r="D59" t="s">
        <v>49</v>
      </c>
      <c r="E59" s="3">
        <v>6.42</v>
      </c>
      <c r="F59" s="3">
        <v>11.57</v>
      </c>
      <c r="G59" t="s">
        <v>68</v>
      </c>
      <c r="H59" s="5">
        <v>46014</v>
      </c>
    </row>
    <row r="60" spans="1:8">
      <c r="A60" t="s">
        <v>184</v>
      </c>
      <c r="B60" t="s">
        <v>185</v>
      </c>
      <c r="C60" t="s">
        <v>32</v>
      </c>
      <c r="D60" t="s">
        <v>30</v>
      </c>
      <c r="E60" s="3">
        <v>18.04</v>
      </c>
      <c r="F60" s="3">
        <v>31.55</v>
      </c>
      <c r="G60" t="s">
        <v>68</v>
      </c>
      <c r="H60" s="5">
        <v>45839</v>
      </c>
    </row>
    <row r="61" spans="1:8">
      <c r="A61" t="s">
        <v>186</v>
      </c>
      <c r="B61" t="s">
        <v>187</v>
      </c>
      <c r="C61" t="s">
        <v>32</v>
      </c>
      <c r="D61" t="s">
        <v>49</v>
      </c>
      <c r="E61" s="3">
        <v>31.07</v>
      </c>
      <c r="F61" s="3">
        <v>54.93</v>
      </c>
      <c r="G61" t="s">
        <v>68</v>
      </c>
      <c r="H61" s="5">
        <v>45298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workbookViewId="0">
      <pane ySplit="1" topLeftCell="A2" activePane="bottomLeft" state="frozen"/>
      <selection pane="bottomLeft"/>
    </sheetView>
  </sheetViews>
  <sheetFormatPr defaultRowHeight="14.25"/>
  <cols>
    <col min="1" max="1" width="9.25" bestFit="1" customWidth="1"/>
    <col min="2" max="2" width="14" bestFit="1" customWidth="1"/>
    <col min="3" max="3" width="17.25" bestFit="1" customWidth="1"/>
    <col min="4" max="4" width="17.625" bestFit="1" customWidth="1"/>
    <col min="5" max="5" width="16.875" bestFit="1" customWidth="1"/>
    <col min="6" max="6" width="14" bestFit="1" customWidth="1"/>
    <col min="7" max="7" width="14.625" bestFit="1" customWidth="1"/>
    <col min="8" max="8" width="14.875" bestFit="1" customWidth="1"/>
  </cols>
  <sheetData>
    <row r="1" spans="1:8" ht="15">
      <c r="A1" s="2" t="s">
        <v>58</v>
      </c>
      <c r="B1" s="2" t="s">
        <v>188</v>
      </c>
      <c r="C1" s="2" t="s">
        <v>189</v>
      </c>
      <c r="D1" s="2" t="s">
        <v>190</v>
      </c>
      <c r="E1" s="2" t="s">
        <v>191</v>
      </c>
      <c r="F1" s="2" t="s">
        <v>192</v>
      </c>
      <c r="G1" s="2" t="s">
        <v>193</v>
      </c>
      <c r="H1" s="2" t="s">
        <v>194</v>
      </c>
    </row>
    <row r="2" spans="1:8">
      <c r="A2" t="s">
        <v>66</v>
      </c>
      <c r="B2">
        <v>92</v>
      </c>
      <c r="C2">
        <v>33</v>
      </c>
      <c r="D2">
        <v>130</v>
      </c>
      <c r="E2">
        <v>1.54</v>
      </c>
      <c r="F2" s="5">
        <v>46295</v>
      </c>
      <c r="G2">
        <v>24</v>
      </c>
      <c r="H2">
        <v>7</v>
      </c>
    </row>
    <row r="3" spans="1:8">
      <c r="A3" t="s">
        <v>69</v>
      </c>
      <c r="B3">
        <v>162</v>
      </c>
      <c r="C3">
        <v>20</v>
      </c>
      <c r="D3">
        <v>177</v>
      </c>
      <c r="E3">
        <v>2.72</v>
      </c>
      <c r="F3" s="5">
        <v>46295</v>
      </c>
      <c r="G3">
        <v>24</v>
      </c>
      <c r="H3">
        <v>1</v>
      </c>
    </row>
    <row r="4" spans="1:8">
      <c r="A4" t="s">
        <v>71</v>
      </c>
      <c r="B4">
        <v>180</v>
      </c>
      <c r="C4">
        <v>22</v>
      </c>
      <c r="D4">
        <v>140</v>
      </c>
      <c r="E4">
        <v>0.48</v>
      </c>
      <c r="F4" s="5">
        <v>46295</v>
      </c>
      <c r="G4">
        <v>1</v>
      </c>
      <c r="H4">
        <v>8</v>
      </c>
    </row>
    <row r="5" spans="1:8">
      <c r="A5" t="s">
        <v>73</v>
      </c>
      <c r="B5">
        <v>213</v>
      </c>
      <c r="C5">
        <v>35</v>
      </c>
      <c r="D5">
        <v>82</v>
      </c>
      <c r="E5">
        <v>2.04</v>
      </c>
      <c r="F5" s="5">
        <v>46295</v>
      </c>
      <c r="G5">
        <v>21</v>
      </c>
      <c r="H5">
        <v>9</v>
      </c>
    </row>
    <row r="6" spans="1:8">
      <c r="A6" t="s">
        <v>75</v>
      </c>
      <c r="B6">
        <v>33</v>
      </c>
      <c r="C6">
        <v>22</v>
      </c>
      <c r="D6">
        <v>175</v>
      </c>
      <c r="E6">
        <v>1.28</v>
      </c>
      <c r="F6" s="5">
        <v>46295</v>
      </c>
      <c r="G6">
        <v>20</v>
      </c>
      <c r="H6">
        <v>8</v>
      </c>
    </row>
    <row r="7" spans="1:8">
      <c r="A7" t="s">
        <v>77</v>
      </c>
      <c r="B7">
        <v>153</v>
      </c>
      <c r="C7">
        <v>23</v>
      </c>
      <c r="D7">
        <v>190</v>
      </c>
      <c r="E7">
        <v>1.1299999999999999</v>
      </c>
      <c r="F7" s="5">
        <v>46295</v>
      </c>
      <c r="G7">
        <v>9</v>
      </c>
      <c r="H7">
        <v>5</v>
      </c>
    </row>
    <row r="8" spans="1:8">
      <c r="A8" t="s">
        <v>79</v>
      </c>
      <c r="B8">
        <v>21</v>
      </c>
      <c r="C8">
        <v>31</v>
      </c>
      <c r="D8">
        <v>132</v>
      </c>
      <c r="E8">
        <v>3.29</v>
      </c>
      <c r="F8" s="5">
        <v>46295</v>
      </c>
      <c r="G8">
        <v>8</v>
      </c>
      <c r="H8">
        <v>0</v>
      </c>
    </row>
    <row r="9" spans="1:8">
      <c r="A9" t="s">
        <v>81</v>
      </c>
      <c r="B9">
        <v>142</v>
      </c>
      <c r="C9">
        <v>28</v>
      </c>
      <c r="D9">
        <v>223</v>
      </c>
      <c r="E9">
        <v>2.42</v>
      </c>
      <c r="F9" s="5">
        <v>46295</v>
      </c>
      <c r="G9">
        <v>7</v>
      </c>
      <c r="H9">
        <v>6</v>
      </c>
    </row>
    <row r="10" spans="1:8">
      <c r="A10" t="s">
        <v>83</v>
      </c>
      <c r="B10">
        <v>71</v>
      </c>
      <c r="C10">
        <v>28</v>
      </c>
      <c r="D10">
        <v>209</v>
      </c>
      <c r="E10">
        <v>0.4</v>
      </c>
      <c r="F10" s="5">
        <v>46295</v>
      </c>
      <c r="G10">
        <v>24</v>
      </c>
      <c r="H10">
        <v>6</v>
      </c>
    </row>
    <row r="11" spans="1:8">
      <c r="A11" t="s">
        <v>85</v>
      </c>
      <c r="B11">
        <v>8</v>
      </c>
      <c r="C11">
        <v>14</v>
      </c>
      <c r="D11">
        <v>149</v>
      </c>
      <c r="E11">
        <v>0.79</v>
      </c>
      <c r="F11" s="5">
        <v>46295</v>
      </c>
      <c r="G11">
        <v>19</v>
      </c>
      <c r="H11">
        <v>9</v>
      </c>
    </row>
    <row r="12" spans="1:8">
      <c r="A12" t="s">
        <v>87</v>
      </c>
      <c r="B12">
        <v>122</v>
      </c>
      <c r="C12">
        <v>24</v>
      </c>
      <c r="D12">
        <v>161</v>
      </c>
      <c r="E12">
        <v>1.87</v>
      </c>
      <c r="F12" s="5">
        <v>46295</v>
      </c>
      <c r="G12">
        <v>6</v>
      </c>
      <c r="H12">
        <v>7</v>
      </c>
    </row>
    <row r="13" spans="1:8">
      <c r="A13" t="s">
        <v>89</v>
      </c>
      <c r="B13">
        <v>188</v>
      </c>
      <c r="C13">
        <v>22</v>
      </c>
      <c r="D13">
        <v>116</v>
      </c>
      <c r="E13">
        <v>3.19</v>
      </c>
      <c r="F13" s="5">
        <v>46295</v>
      </c>
      <c r="G13">
        <v>3</v>
      </c>
      <c r="H13">
        <v>3</v>
      </c>
    </row>
    <row r="14" spans="1:8">
      <c r="A14" t="s">
        <v>92</v>
      </c>
      <c r="B14">
        <v>89</v>
      </c>
      <c r="C14">
        <v>27</v>
      </c>
      <c r="D14">
        <v>199</v>
      </c>
      <c r="E14">
        <v>1.59</v>
      </c>
      <c r="F14" s="5">
        <v>46295</v>
      </c>
      <c r="G14">
        <v>0</v>
      </c>
      <c r="H14">
        <v>3</v>
      </c>
    </row>
    <row r="15" spans="1:8">
      <c r="A15" t="s">
        <v>94</v>
      </c>
      <c r="B15">
        <v>88</v>
      </c>
      <c r="C15">
        <v>12</v>
      </c>
      <c r="D15">
        <v>126</v>
      </c>
      <c r="E15">
        <v>1.96</v>
      </c>
      <c r="F15" s="5">
        <v>46295</v>
      </c>
      <c r="G15">
        <v>17</v>
      </c>
      <c r="H15">
        <v>0</v>
      </c>
    </row>
    <row r="16" spans="1:8">
      <c r="A16" t="s">
        <v>96</v>
      </c>
      <c r="B16">
        <v>15</v>
      </c>
      <c r="C16">
        <v>13</v>
      </c>
      <c r="D16">
        <v>170</v>
      </c>
      <c r="E16">
        <v>1.89</v>
      </c>
      <c r="F16" s="5">
        <v>46295</v>
      </c>
      <c r="G16">
        <v>14</v>
      </c>
      <c r="H16">
        <v>0</v>
      </c>
    </row>
    <row r="17" spans="1:8">
      <c r="A17" t="s">
        <v>98</v>
      </c>
      <c r="B17">
        <v>105</v>
      </c>
      <c r="C17">
        <v>18</v>
      </c>
      <c r="D17">
        <v>219</v>
      </c>
      <c r="E17">
        <v>3.27</v>
      </c>
      <c r="F17" s="5">
        <v>46295</v>
      </c>
      <c r="G17">
        <v>23</v>
      </c>
      <c r="H17">
        <v>7</v>
      </c>
    </row>
    <row r="18" spans="1:8">
      <c r="A18" t="s">
        <v>100</v>
      </c>
      <c r="B18">
        <v>21</v>
      </c>
      <c r="C18">
        <v>36</v>
      </c>
      <c r="D18">
        <v>88</v>
      </c>
      <c r="E18">
        <v>2.17</v>
      </c>
      <c r="F18" s="5">
        <v>46295</v>
      </c>
      <c r="G18">
        <v>11</v>
      </c>
      <c r="H18">
        <v>6</v>
      </c>
    </row>
    <row r="19" spans="1:8">
      <c r="A19" t="s">
        <v>102</v>
      </c>
      <c r="B19">
        <v>172</v>
      </c>
      <c r="C19">
        <v>12</v>
      </c>
      <c r="D19">
        <v>104</v>
      </c>
      <c r="E19">
        <v>1.67</v>
      </c>
      <c r="F19" s="5">
        <v>46295</v>
      </c>
      <c r="G19">
        <v>23</v>
      </c>
      <c r="H19">
        <v>9</v>
      </c>
    </row>
    <row r="20" spans="1:8">
      <c r="A20" t="s">
        <v>104</v>
      </c>
      <c r="B20">
        <v>184</v>
      </c>
      <c r="C20">
        <v>30</v>
      </c>
      <c r="D20">
        <v>92</v>
      </c>
      <c r="E20">
        <v>3.18</v>
      </c>
      <c r="F20" s="5">
        <v>46295</v>
      </c>
      <c r="G20">
        <v>23</v>
      </c>
      <c r="H20">
        <v>8</v>
      </c>
    </row>
    <row r="21" spans="1:8">
      <c r="A21" t="s">
        <v>106</v>
      </c>
      <c r="B21">
        <v>170</v>
      </c>
      <c r="C21">
        <v>36</v>
      </c>
      <c r="D21">
        <v>163</v>
      </c>
      <c r="E21">
        <v>2.72</v>
      </c>
      <c r="F21" s="5">
        <v>46295</v>
      </c>
      <c r="G21">
        <v>7</v>
      </c>
      <c r="H21">
        <v>4</v>
      </c>
    </row>
    <row r="22" spans="1:8">
      <c r="A22" t="s">
        <v>108</v>
      </c>
      <c r="B22">
        <v>161</v>
      </c>
      <c r="C22">
        <v>33</v>
      </c>
      <c r="D22">
        <v>69</v>
      </c>
      <c r="E22">
        <v>1.69</v>
      </c>
      <c r="F22" s="5">
        <v>46295</v>
      </c>
      <c r="G22">
        <v>6</v>
      </c>
      <c r="H22">
        <v>8</v>
      </c>
    </row>
    <row r="23" spans="1:8">
      <c r="A23" t="s">
        <v>110</v>
      </c>
      <c r="B23">
        <v>133</v>
      </c>
      <c r="C23">
        <v>16</v>
      </c>
      <c r="D23">
        <v>111</v>
      </c>
      <c r="E23">
        <v>1.01</v>
      </c>
      <c r="F23" s="5">
        <v>46295</v>
      </c>
      <c r="G23">
        <v>5</v>
      </c>
      <c r="H23">
        <v>1</v>
      </c>
    </row>
    <row r="24" spans="1:8">
      <c r="A24" t="s">
        <v>112</v>
      </c>
      <c r="B24">
        <v>109</v>
      </c>
      <c r="C24">
        <v>24</v>
      </c>
      <c r="D24">
        <v>231</v>
      </c>
      <c r="E24">
        <v>3.19</v>
      </c>
      <c r="F24" s="5">
        <v>46295</v>
      </c>
      <c r="G24">
        <v>10</v>
      </c>
      <c r="H24">
        <v>7</v>
      </c>
    </row>
    <row r="25" spans="1:8">
      <c r="A25" t="s">
        <v>114</v>
      </c>
      <c r="B25">
        <v>183</v>
      </c>
      <c r="C25">
        <v>35</v>
      </c>
      <c r="D25">
        <v>103</v>
      </c>
      <c r="E25">
        <v>1.38</v>
      </c>
      <c r="F25" s="5">
        <v>46295</v>
      </c>
      <c r="G25">
        <v>0</v>
      </c>
      <c r="H25">
        <v>9</v>
      </c>
    </row>
    <row r="26" spans="1:8">
      <c r="A26" t="s">
        <v>116</v>
      </c>
      <c r="B26">
        <v>85</v>
      </c>
      <c r="C26">
        <v>24</v>
      </c>
      <c r="D26">
        <v>235</v>
      </c>
      <c r="E26">
        <v>1.91</v>
      </c>
      <c r="F26" s="5">
        <v>46295</v>
      </c>
      <c r="G26">
        <v>10</v>
      </c>
      <c r="H26">
        <v>6</v>
      </c>
    </row>
    <row r="27" spans="1:8">
      <c r="A27" t="s">
        <v>118</v>
      </c>
      <c r="B27">
        <v>50</v>
      </c>
      <c r="C27">
        <v>15</v>
      </c>
      <c r="D27">
        <v>80</v>
      </c>
      <c r="E27">
        <v>1.1000000000000001</v>
      </c>
      <c r="F27" s="5">
        <v>46295</v>
      </c>
      <c r="G27">
        <v>18</v>
      </c>
      <c r="H27">
        <v>2</v>
      </c>
    </row>
    <row r="28" spans="1:8">
      <c r="A28" t="s">
        <v>120</v>
      </c>
      <c r="B28">
        <v>151</v>
      </c>
      <c r="C28">
        <v>11</v>
      </c>
      <c r="D28">
        <v>172</v>
      </c>
      <c r="E28">
        <v>2.34</v>
      </c>
      <c r="F28" s="5">
        <v>46295</v>
      </c>
      <c r="G28">
        <v>5</v>
      </c>
      <c r="H28">
        <v>1</v>
      </c>
    </row>
    <row r="29" spans="1:8">
      <c r="A29" t="s">
        <v>122</v>
      </c>
      <c r="B29">
        <v>149</v>
      </c>
      <c r="C29">
        <v>30</v>
      </c>
      <c r="D29">
        <v>68</v>
      </c>
      <c r="E29">
        <v>1.2</v>
      </c>
      <c r="F29" s="5">
        <v>46295</v>
      </c>
      <c r="G29">
        <v>4</v>
      </c>
      <c r="H29">
        <v>1</v>
      </c>
    </row>
    <row r="30" spans="1:8">
      <c r="A30" t="s">
        <v>124</v>
      </c>
      <c r="B30">
        <v>162</v>
      </c>
      <c r="C30">
        <v>10</v>
      </c>
      <c r="D30">
        <v>100</v>
      </c>
      <c r="E30">
        <v>0.57999999999999996</v>
      </c>
      <c r="F30" s="5">
        <v>46295</v>
      </c>
      <c r="G30">
        <v>12</v>
      </c>
      <c r="H30">
        <v>9</v>
      </c>
    </row>
    <row r="31" spans="1:8">
      <c r="A31" t="s">
        <v>126</v>
      </c>
      <c r="B31">
        <v>189</v>
      </c>
      <c r="C31">
        <v>23</v>
      </c>
      <c r="D31">
        <v>129</v>
      </c>
      <c r="E31">
        <v>3.32</v>
      </c>
      <c r="F31" s="5">
        <v>46295</v>
      </c>
      <c r="G31">
        <v>15</v>
      </c>
      <c r="H31">
        <v>3</v>
      </c>
    </row>
    <row r="32" spans="1:8">
      <c r="A32" t="s">
        <v>128</v>
      </c>
      <c r="B32">
        <v>67</v>
      </c>
      <c r="C32">
        <v>10</v>
      </c>
      <c r="D32">
        <v>97</v>
      </c>
      <c r="E32">
        <v>0.66</v>
      </c>
      <c r="F32" s="5">
        <v>46295</v>
      </c>
      <c r="G32">
        <v>19</v>
      </c>
      <c r="H32">
        <v>3</v>
      </c>
    </row>
    <row r="33" spans="1:8">
      <c r="A33" t="s">
        <v>130</v>
      </c>
      <c r="B33">
        <v>154</v>
      </c>
      <c r="C33">
        <v>19</v>
      </c>
      <c r="D33">
        <v>158</v>
      </c>
      <c r="E33">
        <v>0.34</v>
      </c>
      <c r="F33" s="5">
        <v>46295</v>
      </c>
      <c r="G33">
        <v>9</v>
      </c>
      <c r="H33">
        <v>5</v>
      </c>
    </row>
    <row r="34" spans="1:8">
      <c r="A34" t="s">
        <v>132</v>
      </c>
      <c r="B34">
        <v>108</v>
      </c>
      <c r="C34">
        <v>17</v>
      </c>
      <c r="D34">
        <v>94</v>
      </c>
      <c r="E34">
        <v>3.16</v>
      </c>
      <c r="F34" s="5">
        <v>46295</v>
      </c>
      <c r="G34">
        <v>21</v>
      </c>
      <c r="H34">
        <v>5</v>
      </c>
    </row>
    <row r="35" spans="1:8">
      <c r="A35" t="s">
        <v>134</v>
      </c>
      <c r="B35">
        <v>120</v>
      </c>
      <c r="C35">
        <v>27</v>
      </c>
      <c r="D35">
        <v>177</v>
      </c>
      <c r="E35">
        <v>2.25</v>
      </c>
      <c r="F35" s="5">
        <v>46295</v>
      </c>
      <c r="G35">
        <v>21</v>
      </c>
      <c r="H35">
        <v>8</v>
      </c>
    </row>
    <row r="36" spans="1:8">
      <c r="A36" t="s">
        <v>136</v>
      </c>
      <c r="B36">
        <v>171</v>
      </c>
      <c r="C36">
        <v>24</v>
      </c>
      <c r="D36">
        <v>93</v>
      </c>
      <c r="E36">
        <v>1.33</v>
      </c>
      <c r="F36" s="5">
        <v>46295</v>
      </c>
      <c r="G36">
        <v>9</v>
      </c>
      <c r="H36">
        <v>6</v>
      </c>
    </row>
    <row r="37" spans="1:8">
      <c r="A37" t="s">
        <v>138</v>
      </c>
      <c r="B37">
        <v>27</v>
      </c>
      <c r="C37">
        <v>21</v>
      </c>
      <c r="D37">
        <v>159</v>
      </c>
      <c r="E37">
        <v>0.59</v>
      </c>
      <c r="F37" s="5">
        <v>46295</v>
      </c>
      <c r="G37">
        <v>2</v>
      </c>
      <c r="H37">
        <v>3</v>
      </c>
    </row>
    <row r="38" spans="1:8">
      <c r="A38" t="s">
        <v>140</v>
      </c>
      <c r="B38">
        <v>45</v>
      </c>
      <c r="C38">
        <v>30</v>
      </c>
      <c r="D38">
        <v>223</v>
      </c>
      <c r="E38">
        <v>1.51</v>
      </c>
      <c r="F38" s="5">
        <v>46295</v>
      </c>
      <c r="G38">
        <v>15</v>
      </c>
      <c r="H38">
        <v>4</v>
      </c>
    </row>
    <row r="39" spans="1:8">
      <c r="A39" t="s">
        <v>142</v>
      </c>
      <c r="B39">
        <v>84</v>
      </c>
      <c r="C39">
        <v>34</v>
      </c>
      <c r="D39">
        <v>123</v>
      </c>
      <c r="E39">
        <v>2.4300000000000002</v>
      </c>
      <c r="F39" s="5">
        <v>46295</v>
      </c>
      <c r="G39">
        <v>21</v>
      </c>
      <c r="H39">
        <v>7</v>
      </c>
    </row>
    <row r="40" spans="1:8">
      <c r="A40" t="s">
        <v>144</v>
      </c>
      <c r="B40">
        <v>57</v>
      </c>
      <c r="C40">
        <v>16</v>
      </c>
      <c r="D40">
        <v>73</v>
      </c>
      <c r="E40">
        <v>0.33</v>
      </c>
      <c r="F40" s="5">
        <v>46295</v>
      </c>
      <c r="G40">
        <v>5</v>
      </c>
      <c r="H40">
        <v>6</v>
      </c>
    </row>
    <row r="41" spans="1:8">
      <c r="A41" t="s">
        <v>146</v>
      </c>
      <c r="B41">
        <v>85</v>
      </c>
      <c r="C41">
        <v>17</v>
      </c>
      <c r="D41">
        <v>240</v>
      </c>
      <c r="E41">
        <v>3.28</v>
      </c>
      <c r="F41" s="5">
        <v>46295</v>
      </c>
      <c r="G41">
        <v>15</v>
      </c>
      <c r="H41">
        <v>2</v>
      </c>
    </row>
    <row r="42" spans="1:8">
      <c r="A42" t="s">
        <v>148</v>
      </c>
      <c r="B42">
        <v>112</v>
      </c>
      <c r="C42">
        <v>20</v>
      </c>
      <c r="D42">
        <v>85</v>
      </c>
      <c r="E42">
        <v>2.82</v>
      </c>
      <c r="F42" s="5">
        <v>46295</v>
      </c>
      <c r="G42">
        <v>16</v>
      </c>
      <c r="H42">
        <v>9</v>
      </c>
    </row>
    <row r="43" spans="1:8">
      <c r="A43" t="s">
        <v>150</v>
      </c>
      <c r="B43">
        <v>182</v>
      </c>
      <c r="C43">
        <v>18</v>
      </c>
      <c r="D43">
        <v>162</v>
      </c>
      <c r="E43">
        <v>2.91</v>
      </c>
      <c r="F43" s="5">
        <v>46295</v>
      </c>
      <c r="G43">
        <v>8</v>
      </c>
      <c r="H43">
        <v>2</v>
      </c>
    </row>
    <row r="44" spans="1:8">
      <c r="A44" t="s">
        <v>152</v>
      </c>
      <c r="B44">
        <v>68</v>
      </c>
      <c r="C44">
        <v>14</v>
      </c>
      <c r="D44">
        <v>224</v>
      </c>
      <c r="E44">
        <v>2.4500000000000002</v>
      </c>
      <c r="F44" s="5">
        <v>46295</v>
      </c>
      <c r="G44">
        <v>10</v>
      </c>
      <c r="H44">
        <v>5</v>
      </c>
    </row>
    <row r="45" spans="1:8">
      <c r="A45" t="s">
        <v>154</v>
      </c>
      <c r="B45">
        <v>63</v>
      </c>
      <c r="C45">
        <v>23</v>
      </c>
      <c r="D45">
        <v>167</v>
      </c>
      <c r="E45">
        <v>2.52</v>
      </c>
      <c r="F45" s="5">
        <v>46295</v>
      </c>
      <c r="G45">
        <v>21</v>
      </c>
      <c r="H45">
        <v>9</v>
      </c>
    </row>
    <row r="46" spans="1:8">
      <c r="A46" t="s">
        <v>156</v>
      </c>
      <c r="B46">
        <v>194</v>
      </c>
      <c r="C46">
        <v>26</v>
      </c>
      <c r="D46">
        <v>118</v>
      </c>
      <c r="E46">
        <v>1.9</v>
      </c>
      <c r="F46" s="5">
        <v>46295</v>
      </c>
      <c r="G46">
        <v>18</v>
      </c>
      <c r="H46">
        <v>8</v>
      </c>
    </row>
    <row r="47" spans="1:8">
      <c r="A47" t="s">
        <v>158</v>
      </c>
      <c r="B47">
        <v>129</v>
      </c>
      <c r="C47">
        <v>27</v>
      </c>
      <c r="D47">
        <v>136</v>
      </c>
      <c r="E47">
        <v>1.02</v>
      </c>
      <c r="F47" s="5">
        <v>46295</v>
      </c>
      <c r="G47">
        <v>8</v>
      </c>
      <c r="H47">
        <v>8</v>
      </c>
    </row>
    <row r="48" spans="1:8">
      <c r="A48" t="s">
        <v>160</v>
      </c>
      <c r="B48">
        <v>43</v>
      </c>
      <c r="C48">
        <v>26</v>
      </c>
      <c r="D48">
        <v>100</v>
      </c>
      <c r="E48">
        <v>1.44</v>
      </c>
      <c r="F48" s="5">
        <v>46295</v>
      </c>
      <c r="G48">
        <v>2</v>
      </c>
      <c r="H48">
        <v>7</v>
      </c>
    </row>
    <row r="49" spans="1:8">
      <c r="A49" t="s">
        <v>162</v>
      </c>
      <c r="B49">
        <v>121</v>
      </c>
      <c r="C49">
        <v>35</v>
      </c>
      <c r="D49">
        <v>87</v>
      </c>
      <c r="E49">
        <v>1.45</v>
      </c>
      <c r="F49" s="5">
        <v>46295</v>
      </c>
      <c r="G49">
        <v>24</v>
      </c>
      <c r="H49">
        <v>1</v>
      </c>
    </row>
    <row r="50" spans="1:8">
      <c r="A50" t="s">
        <v>164</v>
      </c>
      <c r="B50">
        <v>95</v>
      </c>
      <c r="C50">
        <v>30</v>
      </c>
      <c r="D50">
        <v>79</v>
      </c>
      <c r="E50">
        <v>1.57</v>
      </c>
      <c r="F50" s="5">
        <v>46295</v>
      </c>
      <c r="G50">
        <v>2</v>
      </c>
      <c r="H50">
        <v>9</v>
      </c>
    </row>
    <row r="51" spans="1:8">
      <c r="A51" t="s">
        <v>166</v>
      </c>
      <c r="B51">
        <v>111</v>
      </c>
      <c r="C51">
        <v>15</v>
      </c>
      <c r="D51">
        <v>182</v>
      </c>
      <c r="E51">
        <v>0.61</v>
      </c>
      <c r="F51" s="5">
        <v>46295</v>
      </c>
      <c r="G51">
        <v>17</v>
      </c>
      <c r="H51">
        <v>2</v>
      </c>
    </row>
    <row r="52" spans="1:8">
      <c r="A52" t="s">
        <v>168</v>
      </c>
      <c r="B52">
        <v>80</v>
      </c>
      <c r="C52">
        <v>20</v>
      </c>
      <c r="D52">
        <v>70</v>
      </c>
      <c r="E52">
        <v>2.87</v>
      </c>
      <c r="F52" s="5">
        <v>46295</v>
      </c>
      <c r="G52">
        <v>10</v>
      </c>
      <c r="H52">
        <v>9</v>
      </c>
    </row>
    <row r="53" spans="1:8">
      <c r="A53" t="s">
        <v>170</v>
      </c>
      <c r="B53">
        <v>44</v>
      </c>
      <c r="C53">
        <v>22</v>
      </c>
      <c r="D53">
        <v>184</v>
      </c>
      <c r="E53">
        <v>2.81</v>
      </c>
      <c r="F53" s="5">
        <v>46295</v>
      </c>
      <c r="G53">
        <v>4</v>
      </c>
      <c r="H53">
        <v>1</v>
      </c>
    </row>
    <row r="54" spans="1:8">
      <c r="A54" t="s">
        <v>172</v>
      </c>
      <c r="B54">
        <v>135</v>
      </c>
      <c r="C54">
        <v>16</v>
      </c>
      <c r="D54">
        <v>155</v>
      </c>
      <c r="E54">
        <v>1.82</v>
      </c>
      <c r="F54" s="5">
        <v>46295</v>
      </c>
      <c r="G54">
        <v>8</v>
      </c>
      <c r="H54">
        <v>8</v>
      </c>
    </row>
    <row r="55" spans="1:8">
      <c r="A55" t="s">
        <v>174</v>
      </c>
      <c r="B55">
        <v>194</v>
      </c>
      <c r="C55">
        <v>20</v>
      </c>
      <c r="D55">
        <v>98</v>
      </c>
      <c r="E55">
        <v>0.88</v>
      </c>
      <c r="F55" s="5">
        <v>46295</v>
      </c>
      <c r="G55">
        <v>10</v>
      </c>
      <c r="H55">
        <v>0</v>
      </c>
    </row>
    <row r="56" spans="1:8">
      <c r="A56" t="s">
        <v>176</v>
      </c>
      <c r="B56">
        <v>152</v>
      </c>
      <c r="C56">
        <v>32</v>
      </c>
      <c r="D56">
        <v>148</v>
      </c>
      <c r="E56">
        <v>1.19</v>
      </c>
      <c r="F56" s="5">
        <v>46295</v>
      </c>
      <c r="G56">
        <v>17</v>
      </c>
      <c r="H56">
        <v>4</v>
      </c>
    </row>
    <row r="57" spans="1:8">
      <c r="A57" t="s">
        <v>178</v>
      </c>
      <c r="B57">
        <v>127</v>
      </c>
      <c r="C57">
        <v>33</v>
      </c>
      <c r="D57">
        <v>204</v>
      </c>
      <c r="E57">
        <v>0.6</v>
      </c>
      <c r="F57" s="5">
        <v>46295</v>
      </c>
      <c r="G57">
        <v>18</v>
      </c>
      <c r="H57">
        <v>7</v>
      </c>
    </row>
    <row r="58" spans="1:8">
      <c r="A58" t="s">
        <v>180</v>
      </c>
      <c r="B58">
        <v>198</v>
      </c>
      <c r="C58">
        <v>16</v>
      </c>
      <c r="D58">
        <v>211</v>
      </c>
      <c r="E58">
        <v>2.76</v>
      </c>
      <c r="F58" s="5">
        <v>46295</v>
      </c>
      <c r="G58">
        <v>8</v>
      </c>
      <c r="H58">
        <v>1</v>
      </c>
    </row>
    <row r="59" spans="1:8">
      <c r="A59" t="s">
        <v>182</v>
      </c>
      <c r="B59">
        <v>27</v>
      </c>
      <c r="C59">
        <v>20</v>
      </c>
      <c r="D59">
        <v>119</v>
      </c>
      <c r="E59">
        <v>1.28</v>
      </c>
      <c r="F59" s="5">
        <v>46295</v>
      </c>
      <c r="G59">
        <v>21</v>
      </c>
      <c r="H59">
        <v>0</v>
      </c>
    </row>
    <row r="60" spans="1:8">
      <c r="A60" t="s">
        <v>184</v>
      </c>
      <c r="B60">
        <v>171</v>
      </c>
      <c r="C60">
        <v>28</v>
      </c>
      <c r="D60">
        <v>77</v>
      </c>
      <c r="E60">
        <v>1.47</v>
      </c>
      <c r="F60" s="5">
        <v>46295</v>
      </c>
      <c r="G60">
        <v>24</v>
      </c>
      <c r="H60">
        <v>4</v>
      </c>
    </row>
    <row r="61" spans="1:8">
      <c r="A61" t="s">
        <v>186</v>
      </c>
      <c r="B61">
        <v>151</v>
      </c>
      <c r="C61">
        <v>32</v>
      </c>
      <c r="D61">
        <v>127</v>
      </c>
      <c r="E61">
        <v>1.32</v>
      </c>
      <c r="F61" s="5">
        <v>46295</v>
      </c>
      <c r="G61">
        <v>13</v>
      </c>
      <c r="H61">
        <v>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B49A3-0E5E-4E97-9045-FF13B87DE3E4}">
  <dimension ref="A1:I13"/>
  <sheetViews>
    <sheetView workbookViewId="0"/>
  </sheetViews>
  <sheetFormatPr defaultRowHeight="14.25"/>
  <cols>
    <col min="1" max="1" width="12.75" bestFit="1" customWidth="1"/>
    <col min="2" max="2" width="22.5" bestFit="1" customWidth="1"/>
    <col min="3" max="3" width="14.25" bestFit="1" customWidth="1"/>
    <col min="4" max="4" width="10" bestFit="1" customWidth="1"/>
    <col min="5" max="5" width="7.5" bestFit="1" customWidth="1"/>
    <col min="6" max="6" width="17" bestFit="1" customWidth="1"/>
    <col min="7" max="7" width="23.375" bestFit="1" customWidth="1"/>
    <col min="8" max="8" width="22.125" bestFit="1" customWidth="1"/>
    <col min="9" max="9" width="16.625" bestFit="1"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v>6</v>
      </c>
      <c r="G2">
        <v>0.96</v>
      </c>
      <c r="H2">
        <v>150</v>
      </c>
      <c r="I2" t="s">
        <v>14</v>
      </c>
    </row>
    <row r="3" spans="1:9">
      <c r="A3" t="s">
        <v>15</v>
      </c>
      <c r="B3" t="s">
        <v>16</v>
      </c>
      <c r="C3" t="s">
        <v>17</v>
      </c>
      <c r="D3" t="s">
        <v>18</v>
      </c>
      <c r="E3" t="s">
        <v>13</v>
      </c>
      <c r="F3">
        <v>12</v>
      </c>
      <c r="G3">
        <v>0.9</v>
      </c>
      <c r="H3">
        <v>350</v>
      </c>
      <c r="I3" t="s">
        <v>14</v>
      </c>
    </row>
    <row r="4" spans="1:9">
      <c r="A4" t="s">
        <v>19</v>
      </c>
      <c r="B4" t="s">
        <v>20</v>
      </c>
      <c r="C4" t="s">
        <v>21</v>
      </c>
      <c r="D4" t="s">
        <v>22</v>
      </c>
      <c r="E4" t="s">
        <v>23</v>
      </c>
      <c r="F4">
        <v>9</v>
      </c>
      <c r="G4">
        <v>0.93</v>
      </c>
      <c r="H4">
        <v>200</v>
      </c>
      <c r="I4" t="s">
        <v>24</v>
      </c>
    </row>
    <row r="5" spans="1:9">
      <c r="A5" t="s">
        <v>25</v>
      </c>
      <c r="B5" t="s">
        <v>26</v>
      </c>
      <c r="C5" t="s">
        <v>27</v>
      </c>
      <c r="D5" t="s">
        <v>28</v>
      </c>
      <c r="E5" t="s">
        <v>29</v>
      </c>
      <c r="F5">
        <v>7</v>
      </c>
      <c r="G5">
        <v>0.97</v>
      </c>
      <c r="H5">
        <v>175</v>
      </c>
      <c r="I5" t="s">
        <v>14</v>
      </c>
    </row>
    <row r="6" spans="1:9">
      <c r="A6" t="s">
        <v>30</v>
      </c>
      <c r="B6" t="s">
        <v>31</v>
      </c>
      <c r="C6" t="s">
        <v>32</v>
      </c>
      <c r="D6" t="s">
        <v>33</v>
      </c>
      <c r="E6" t="s">
        <v>34</v>
      </c>
      <c r="F6">
        <v>15</v>
      </c>
      <c r="G6">
        <v>0.88</v>
      </c>
      <c r="H6">
        <v>300</v>
      </c>
      <c r="I6" t="s">
        <v>24</v>
      </c>
    </row>
    <row r="7" spans="1:9">
      <c r="A7" t="s">
        <v>35</v>
      </c>
      <c r="B7" t="s">
        <v>36</v>
      </c>
      <c r="C7" t="s">
        <v>11</v>
      </c>
      <c r="D7" t="s">
        <v>37</v>
      </c>
      <c r="E7" t="s">
        <v>13</v>
      </c>
      <c r="F7">
        <v>5</v>
      </c>
      <c r="G7">
        <v>0.98</v>
      </c>
      <c r="H7">
        <v>100</v>
      </c>
      <c r="I7" t="s">
        <v>38</v>
      </c>
    </row>
    <row r="8" spans="1:9">
      <c r="A8" t="s">
        <v>39</v>
      </c>
      <c r="B8" t="s">
        <v>40</v>
      </c>
      <c r="C8" t="s">
        <v>17</v>
      </c>
      <c r="D8" t="s">
        <v>41</v>
      </c>
      <c r="E8" t="s">
        <v>29</v>
      </c>
      <c r="F8">
        <v>11</v>
      </c>
      <c r="G8">
        <v>0.92</v>
      </c>
      <c r="H8">
        <v>300</v>
      </c>
      <c r="I8" t="s">
        <v>14</v>
      </c>
    </row>
    <row r="9" spans="1:9">
      <c r="A9" t="s">
        <v>42</v>
      </c>
      <c r="B9" t="s">
        <v>43</v>
      </c>
      <c r="C9" t="s">
        <v>21</v>
      </c>
      <c r="D9" t="s">
        <v>44</v>
      </c>
      <c r="E9" t="s">
        <v>45</v>
      </c>
      <c r="F9">
        <v>8</v>
      </c>
      <c r="G9">
        <v>0.94</v>
      </c>
      <c r="H9">
        <v>200</v>
      </c>
      <c r="I9" t="s">
        <v>14</v>
      </c>
    </row>
    <row r="10" spans="1:9">
      <c r="A10" t="s">
        <v>46</v>
      </c>
      <c r="B10" t="s">
        <v>47</v>
      </c>
      <c r="C10" t="s">
        <v>27</v>
      </c>
      <c r="D10" t="s">
        <v>48</v>
      </c>
      <c r="E10" t="s">
        <v>23</v>
      </c>
      <c r="F10">
        <v>4</v>
      </c>
      <c r="G10">
        <v>0.97</v>
      </c>
      <c r="H10">
        <v>125</v>
      </c>
      <c r="I10" t="s">
        <v>38</v>
      </c>
    </row>
    <row r="11" spans="1:9">
      <c r="A11" t="s">
        <v>49</v>
      </c>
      <c r="B11" t="s">
        <v>50</v>
      </c>
      <c r="C11" t="s">
        <v>32</v>
      </c>
      <c r="D11" t="s">
        <v>51</v>
      </c>
      <c r="E11" t="s">
        <v>45</v>
      </c>
      <c r="F11">
        <v>13</v>
      </c>
      <c r="G11">
        <v>0.89</v>
      </c>
      <c r="H11">
        <v>250</v>
      </c>
      <c r="I11" t="s">
        <v>14</v>
      </c>
    </row>
    <row r="12" spans="1:9">
      <c r="A12" t="s">
        <v>52</v>
      </c>
      <c r="B12" t="s">
        <v>53</v>
      </c>
      <c r="C12" t="s">
        <v>11</v>
      </c>
      <c r="D12" t="s">
        <v>54</v>
      </c>
      <c r="E12" t="s">
        <v>13</v>
      </c>
      <c r="F12">
        <v>10</v>
      </c>
      <c r="G12">
        <v>0.91</v>
      </c>
      <c r="H12">
        <v>225</v>
      </c>
      <c r="I12" t="s">
        <v>14</v>
      </c>
    </row>
    <row r="13" spans="1:9">
      <c r="A13" t="s">
        <v>55</v>
      </c>
      <c r="B13" t="s">
        <v>56</v>
      </c>
      <c r="C13" t="s">
        <v>21</v>
      </c>
      <c r="D13" t="s">
        <v>57</v>
      </c>
      <c r="E13" t="s">
        <v>29</v>
      </c>
      <c r="F13">
        <v>14</v>
      </c>
      <c r="G13">
        <v>0.87</v>
      </c>
      <c r="H13">
        <v>325</v>
      </c>
      <c r="I13" t="s">
        <v>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7156-7E73-434E-899F-51E390BEADDC}">
  <dimension ref="A1:H61"/>
  <sheetViews>
    <sheetView workbookViewId="0"/>
  </sheetViews>
  <sheetFormatPr defaultRowHeight="14.25"/>
  <cols>
    <col min="1" max="1" width="9.25" bestFit="1" customWidth="1"/>
    <col min="2" max="2" width="21.375" bestFit="1" customWidth="1"/>
    <col min="3" max="3" width="14.25" bestFit="1" customWidth="1"/>
    <col min="4" max="4" width="22.125" bestFit="1" customWidth="1"/>
    <col min="5" max="5" width="11.125" bestFit="1" customWidth="1"/>
    <col min="6" max="6" width="11.25" bestFit="1" customWidth="1"/>
    <col min="7" max="7" width="16.125" bestFit="1" customWidth="1"/>
    <col min="8" max="8" width="13.125" bestFit="1" customWidth="1"/>
  </cols>
  <sheetData>
    <row r="1" spans="1:8">
      <c r="A1" s="38" t="s">
        <v>58</v>
      </c>
      <c r="B1" t="s">
        <v>59</v>
      </c>
      <c r="C1" t="s">
        <v>60</v>
      </c>
      <c r="D1" t="s">
        <v>61</v>
      </c>
      <c r="E1" t="s">
        <v>62</v>
      </c>
      <c r="F1" t="s">
        <v>63</v>
      </c>
      <c r="G1" t="s">
        <v>64</v>
      </c>
      <c r="H1" t="s">
        <v>65</v>
      </c>
    </row>
    <row r="2" spans="1:8">
      <c r="A2" t="s">
        <v>66</v>
      </c>
      <c r="B2" t="s">
        <v>67</v>
      </c>
      <c r="C2" t="s">
        <v>11</v>
      </c>
      <c r="D2" t="s">
        <v>35</v>
      </c>
      <c r="E2">
        <v>13.79</v>
      </c>
      <c r="F2">
        <v>31.13</v>
      </c>
      <c r="G2" t="s">
        <v>68</v>
      </c>
      <c r="H2" s="7">
        <v>45364</v>
      </c>
    </row>
    <row r="3" spans="1:8">
      <c r="A3" t="s">
        <v>69</v>
      </c>
      <c r="B3" t="s">
        <v>70</v>
      </c>
      <c r="C3" t="s">
        <v>11</v>
      </c>
      <c r="D3" t="s">
        <v>9</v>
      </c>
      <c r="E3">
        <v>37</v>
      </c>
      <c r="F3">
        <v>73.180000000000007</v>
      </c>
      <c r="G3" t="s">
        <v>68</v>
      </c>
      <c r="H3" s="7">
        <v>45781</v>
      </c>
    </row>
    <row r="4" spans="1:8">
      <c r="A4" t="s">
        <v>71</v>
      </c>
      <c r="B4" t="s">
        <v>72</v>
      </c>
      <c r="C4" t="s">
        <v>11</v>
      </c>
      <c r="D4" t="s">
        <v>52</v>
      </c>
      <c r="E4">
        <v>6.46</v>
      </c>
      <c r="F4">
        <v>11.23</v>
      </c>
      <c r="G4" t="s">
        <v>68</v>
      </c>
      <c r="H4" s="7">
        <v>45918</v>
      </c>
    </row>
    <row r="5" spans="1:8">
      <c r="A5" t="s">
        <v>73</v>
      </c>
      <c r="B5" t="s">
        <v>74</v>
      </c>
      <c r="C5" t="s">
        <v>11</v>
      </c>
      <c r="D5" t="s">
        <v>35</v>
      </c>
      <c r="E5">
        <v>11.55</v>
      </c>
      <c r="F5">
        <v>23.84</v>
      </c>
      <c r="G5" t="s">
        <v>68</v>
      </c>
      <c r="H5" s="7">
        <v>45949</v>
      </c>
    </row>
    <row r="6" spans="1:8">
      <c r="A6" t="s">
        <v>75</v>
      </c>
      <c r="B6" t="s">
        <v>76</v>
      </c>
      <c r="C6" t="s">
        <v>11</v>
      </c>
      <c r="D6" t="s">
        <v>35</v>
      </c>
      <c r="E6">
        <v>25.85</v>
      </c>
      <c r="F6">
        <v>55.2</v>
      </c>
      <c r="G6" t="s">
        <v>68</v>
      </c>
      <c r="H6" s="7">
        <v>45717</v>
      </c>
    </row>
    <row r="7" spans="1:8">
      <c r="A7" t="s">
        <v>77</v>
      </c>
      <c r="B7" t="s">
        <v>78</v>
      </c>
      <c r="C7" t="s">
        <v>11</v>
      </c>
      <c r="D7" t="s">
        <v>9</v>
      </c>
      <c r="E7">
        <v>21.34</v>
      </c>
      <c r="F7">
        <v>47.77</v>
      </c>
      <c r="G7" t="s">
        <v>68</v>
      </c>
      <c r="H7" s="7">
        <v>45494</v>
      </c>
    </row>
    <row r="8" spans="1:8">
      <c r="A8" t="s">
        <v>79</v>
      </c>
      <c r="B8" t="s">
        <v>80</v>
      </c>
      <c r="C8" t="s">
        <v>11</v>
      </c>
      <c r="D8" t="s">
        <v>9</v>
      </c>
      <c r="E8">
        <v>7.24</v>
      </c>
      <c r="F8">
        <v>12.76</v>
      </c>
      <c r="G8" t="s">
        <v>68</v>
      </c>
      <c r="H8" s="7">
        <v>45403</v>
      </c>
    </row>
    <row r="9" spans="1:8">
      <c r="A9" t="s">
        <v>81</v>
      </c>
      <c r="B9" t="s">
        <v>82</v>
      </c>
      <c r="C9" t="s">
        <v>11</v>
      </c>
      <c r="D9" t="s">
        <v>9</v>
      </c>
      <c r="E9">
        <v>13.1</v>
      </c>
      <c r="F9">
        <v>30.29</v>
      </c>
      <c r="G9" t="s">
        <v>68</v>
      </c>
      <c r="H9" s="7">
        <v>45541</v>
      </c>
    </row>
    <row r="10" spans="1:8">
      <c r="A10" t="s">
        <v>83</v>
      </c>
      <c r="B10" t="s">
        <v>84</v>
      </c>
      <c r="C10" t="s">
        <v>11</v>
      </c>
      <c r="D10" t="s">
        <v>9</v>
      </c>
      <c r="E10">
        <v>36.44</v>
      </c>
      <c r="F10">
        <v>79.31</v>
      </c>
      <c r="G10" t="s">
        <v>68</v>
      </c>
      <c r="H10" s="7">
        <v>45522</v>
      </c>
    </row>
    <row r="11" spans="1:8">
      <c r="A11" t="s">
        <v>85</v>
      </c>
      <c r="B11" t="s">
        <v>86</v>
      </c>
      <c r="C11" t="s">
        <v>11</v>
      </c>
      <c r="D11" t="s">
        <v>52</v>
      </c>
      <c r="E11">
        <v>8.5299999999999994</v>
      </c>
      <c r="F11">
        <v>20.7</v>
      </c>
      <c r="G11" t="s">
        <v>68</v>
      </c>
      <c r="H11" s="7">
        <v>45932</v>
      </c>
    </row>
    <row r="12" spans="1:8">
      <c r="A12" t="s">
        <v>87</v>
      </c>
      <c r="B12" t="s">
        <v>88</v>
      </c>
      <c r="C12" t="s">
        <v>11</v>
      </c>
      <c r="D12" t="s">
        <v>52</v>
      </c>
      <c r="E12">
        <v>24.06</v>
      </c>
      <c r="F12">
        <v>49.34</v>
      </c>
      <c r="G12" t="s">
        <v>68</v>
      </c>
      <c r="H12" s="7">
        <v>45553</v>
      </c>
    </row>
    <row r="13" spans="1:8">
      <c r="A13" t="s">
        <v>89</v>
      </c>
      <c r="B13" t="s">
        <v>90</v>
      </c>
      <c r="C13" t="s">
        <v>11</v>
      </c>
      <c r="D13" t="s">
        <v>52</v>
      </c>
      <c r="E13">
        <v>34.53</v>
      </c>
      <c r="F13">
        <v>81.14</v>
      </c>
      <c r="G13" t="s">
        <v>91</v>
      </c>
      <c r="H13" s="7">
        <v>45853</v>
      </c>
    </row>
    <row r="14" spans="1:8">
      <c r="A14" t="s">
        <v>92</v>
      </c>
      <c r="B14" t="s">
        <v>93</v>
      </c>
      <c r="C14" t="s">
        <v>17</v>
      </c>
      <c r="D14" t="s">
        <v>15</v>
      </c>
      <c r="E14">
        <v>21.33</v>
      </c>
      <c r="F14">
        <v>46.87</v>
      </c>
      <c r="G14" t="s">
        <v>68</v>
      </c>
      <c r="H14" s="7">
        <v>45516</v>
      </c>
    </row>
    <row r="15" spans="1:8">
      <c r="A15" t="s">
        <v>94</v>
      </c>
      <c r="B15" t="s">
        <v>95</v>
      </c>
      <c r="C15" t="s">
        <v>17</v>
      </c>
      <c r="D15" t="s">
        <v>39</v>
      </c>
      <c r="E15">
        <v>33.549999999999997</v>
      </c>
      <c r="F15">
        <v>74.41</v>
      </c>
      <c r="G15" t="s">
        <v>68</v>
      </c>
      <c r="H15" s="7">
        <v>45793</v>
      </c>
    </row>
    <row r="16" spans="1:8">
      <c r="A16" t="s">
        <v>96</v>
      </c>
      <c r="B16" t="s">
        <v>97</v>
      </c>
      <c r="C16" t="s">
        <v>17</v>
      </c>
      <c r="D16" t="s">
        <v>39</v>
      </c>
      <c r="E16">
        <v>14.4</v>
      </c>
      <c r="F16">
        <v>26.72</v>
      </c>
      <c r="G16" t="s">
        <v>68</v>
      </c>
      <c r="H16" s="7">
        <v>45942</v>
      </c>
    </row>
    <row r="17" spans="1:8">
      <c r="A17" t="s">
        <v>98</v>
      </c>
      <c r="B17" t="s">
        <v>99</v>
      </c>
      <c r="C17" t="s">
        <v>17</v>
      </c>
      <c r="D17" t="s">
        <v>15</v>
      </c>
      <c r="E17">
        <v>11.93</v>
      </c>
      <c r="F17">
        <v>17.66</v>
      </c>
      <c r="G17" t="s">
        <v>68</v>
      </c>
      <c r="H17" s="7">
        <v>45616</v>
      </c>
    </row>
    <row r="18" spans="1:8">
      <c r="A18" t="s">
        <v>100</v>
      </c>
      <c r="B18" t="s">
        <v>101</v>
      </c>
      <c r="C18" t="s">
        <v>17</v>
      </c>
      <c r="D18" t="s">
        <v>15</v>
      </c>
      <c r="E18">
        <v>31.21</v>
      </c>
      <c r="F18">
        <v>47.38</v>
      </c>
      <c r="G18" t="s">
        <v>68</v>
      </c>
      <c r="H18" s="7">
        <v>45860</v>
      </c>
    </row>
    <row r="19" spans="1:8">
      <c r="A19" t="s">
        <v>102</v>
      </c>
      <c r="B19" t="s">
        <v>103</v>
      </c>
      <c r="C19" t="s">
        <v>17</v>
      </c>
      <c r="D19" t="s">
        <v>15</v>
      </c>
      <c r="E19">
        <v>7.75</v>
      </c>
      <c r="F19">
        <v>18.5</v>
      </c>
      <c r="G19" t="s">
        <v>68</v>
      </c>
      <c r="H19" s="7">
        <v>45385</v>
      </c>
    </row>
    <row r="20" spans="1:8">
      <c r="A20" t="s">
        <v>104</v>
      </c>
      <c r="B20" t="s">
        <v>105</v>
      </c>
      <c r="C20" t="s">
        <v>17</v>
      </c>
      <c r="D20" t="s">
        <v>15</v>
      </c>
      <c r="E20">
        <v>13.03</v>
      </c>
      <c r="F20">
        <v>29.49</v>
      </c>
      <c r="G20" t="s">
        <v>68</v>
      </c>
      <c r="H20" s="7">
        <v>45636</v>
      </c>
    </row>
    <row r="21" spans="1:8">
      <c r="A21" t="s">
        <v>106</v>
      </c>
      <c r="B21" t="s">
        <v>107</v>
      </c>
      <c r="C21" t="s">
        <v>17</v>
      </c>
      <c r="D21" t="s">
        <v>15</v>
      </c>
      <c r="E21">
        <v>43.46</v>
      </c>
      <c r="F21">
        <v>85.27</v>
      </c>
      <c r="G21" t="s">
        <v>68</v>
      </c>
      <c r="H21" s="7">
        <v>45815</v>
      </c>
    </row>
    <row r="22" spans="1:8">
      <c r="A22" t="s">
        <v>108</v>
      </c>
      <c r="B22" t="s">
        <v>109</v>
      </c>
      <c r="C22" t="s">
        <v>17</v>
      </c>
      <c r="D22" t="s">
        <v>15</v>
      </c>
      <c r="E22">
        <v>13.98</v>
      </c>
      <c r="F22">
        <v>23.94</v>
      </c>
      <c r="G22" t="s">
        <v>68</v>
      </c>
      <c r="H22" s="7">
        <v>45921</v>
      </c>
    </row>
    <row r="23" spans="1:8">
      <c r="A23" t="s">
        <v>110</v>
      </c>
      <c r="B23" t="s">
        <v>111</v>
      </c>
      <c r="C23" t="s">
        <v>17</v>
      </c>
      <c r="D23" t="s">
        <v>39</v>
      </c>
      <c r="E23">
        <v>21.59</v>
      </c>
      <c r="F23">
        <v>32.130000000000003</v>
      </c>
      <c r="G23" t="s">
        <v>68</v>
      </c>
      <c r="H23" s="7">
        <v>45731</v>
      </c>
    </row>
    <row r="24" spans="1:8">
      <c r="A24" t="s">
        <v>112</v>
      </c>
      <c r="B24" t="s">
        <v>113</v>
      </c>
      <c r="C24" t="s">
        <v>17</v>
      </c>
      <c r="D24" t="s">
        <v>39</v>
      </c>
      <c r="E24">
        <v>23.26</v>
      </c>
      <c r="F24">
        <v>48.12</v>
      </c>
      <c r="G24" t="s">
        <v>68</v>
      </c>
      <c r="H24" s="7">
        <v>45362</v>
      </c>
    </row>
    <row r="25" spans="1:8">
      <c r="A25" t="s">
        <v>114</v>
      </c>
      <c r="B25" t="s">
        <v>115</v>
      </c>
      <c r="C25" t="s">
        <v>17</v>
      </c>
      <c r="D25" t="s">
        <v>15</v>
      </c>
      <c r="E25">
        <v>40.340000000000003</v>
      </c>
      <c r="F25">
        <v>87.66</v>
      </c>
      <c r="G25" t="s">
        <v>68</v>
      </c>
      <c r="H25" s="7">
        <v>46015</v>
      </c>
    </row>
    <row r="26" spans="1:8">
      <c r="A26" t="s">
        <v>116</v>
      </c>
      <c r="B26" t="s">
        <v>117</v>
      </c>
      <c r="C26" t="s">
        <v>21</v>
      </c>
      <c r="D26" t="s">
        <v>19</v>
      </c>
      <c r="E26">
        <v>13.41</v>
      </c>
      <c r="F26">
        <v>30.89</v>
      </c>
      <c r="G26" t="s">
        <v>68</v>
      </c>
      <c r="H26" s="7">
        <v>45413</v>
      </c>
    </row>
    <row r="27" spans="1:8">
      <c r="A27" t="s">
        <v>118</v>
      </c>
      <c r="B27" t="s">
        <v>119</v>
      </c>
      <c r="C27" t="s">
        <v>21</v>
      </c>
      <c r="D27" t="s">
        <v>55</v>
      </c>
      <c r="E27">
        <v>22.64</v>
      </c>
      <c r="F27">
        <v>41.81</v>
      </c>
      <c r="G27" t="s">
        <v>68</v>
      </c>
      <c r="H27" s="7">
        <v>45676</v>
      </c>
    </row>
    <row r="28" spans="1:8">
      <c r="A28" t="s">
        <v>120</v>
      </c>
      <c r="B28" t="s">
        <v>121</v>
      </c>
      <c r="C28" t="s">
        <v>21</v>
      </c>
      <c r="D28" t="s">
        <v>55</v>
      </c>
      <c r="E28">
        <v>17.22</v>
      </c>
      <c r="F28">
        <v>33.65</v>
      </c>
      <c r="G28" t="s">
        <v>68</v>
      </c>
      <c r="H28" s="7">
        <v>45386</v>
      </c>
    </row>
    <row r="29" spans="1:8">
      <c r="A29" t="s">
        <v>122</v>
      </c>
      <c r="B29" t="s">
        <v>123</v>
      </c>
      <c r="C29" t="s">
        <v>21</v>
      </c>
      <c r="D29" t="s">
        <v>42</v>
      </c>
      <c r="E29">
        <v>17.55</v>
      </c>
      <c r="F29">
        <v>29.71</v>
      </c>
      <c r="G29" t="s">
        <v>68</v>
      </c>
      <c r="H29" s="7">
        <v>45481</v>
      </c>
    </row>
    <row r="30" spans="1:8">
      <c r="A30" t="s">
        <v>124</v>
      </c>
      <c r="B30" t="s">
        <v>125</v>
      </c>
      <c r="C30" t="s">
        <v>21</v>
      </c>
      <c r="D30" t="s">
        <v>55</v>
      </c>
      <c r="E30">
        <v>38</v>
      </c>
      <c r="F30">
        <v>79.47</v>
      </c>
      <c r="G30" t="s">
        <v>68</v>
      </c>
      <c r="H30" s="7">
        <v>45870</v>
      </c>
    </row>
    <row r="31" spans="1:8">
      <c r="A31" t="s">
        <v>126</v>
      </c>
      <c r="B31" t="s">
        <v>127</v>
      </c>
      <c r="C31" t="s">
        <v>21</v>
      </c>
      <c r="D31" t="s">
        <v>19</v>
      </c>
      <c r="E31">
        <v>23.48</v>
      </c>
      <c r="F31">
        <v>44.98</v>
      </c>
      <c r="G31" t="s">
        <v>68</v>
      </c>
      <c r="H31" s="7">
        <v>45515</v>
      </c>
    </row>
    <row r="32" spans="1:8">
      <c r="A32" t="s">
        <v>128</v>
      </c>
      <c r="B32" t="s">
        <v>129</v>
      </c>
      <c r="C32" t="s">
        <v>21</v>
      </c>
      <c r="D32" t="s">
        <v>55</v>
      </c>
      <c r="E32">
        <v>36.28</v>
      </c>
      <c r="F32">
        <v>74.72</v>
      </c>
      <c r="G32" t="s">
        <v>68</v>
      </c>
      <c r="H32" s="7">
        <v>45934</v>
      </c>
    </row>
    <row r="33" spans="1:8">
      <c r="A33" t="s">
        <v>130</v>
      </c>
      <c r="B33" t="s">
        <v>131</v>
      </c>
      <c r="C33" t="s">
        <v>21</v>
      </c>
      <c r="D33" t="s">
        <v>55</v>
      </c>
      <c r="E33">
        <v>4.42</v>
      </c>
      <c r="F33">
        <v>10.18</v>
      </c>
      <c r="G33" t="s">
        <v>68</v>
      </c>
      <c r="H33" s="7">
        <v>45756</v>
      </c>
    </row>
    <row r="34" spans="1:8">
      <c r="A34" t="s">
        <v>132</v>
      </c>
      <c r="B34" t="s">
        <v>133</v>
      </c>
      <c r="C34" t="s">
        <v>21</v>
      </c>
      <c r="D34" t="s">
        <v>19</v>
      </c>
      <c r="E34">
        <v>45</v>
      </c>
      <c r="F34">
        <v>72.08</v>
      </c>
      <c r="G34" t="s">
        <v>68</v>
      </c>
      <c r="H34" s="7">
        <v>46007</v>
      </c>
    </row>
    <row r="35" spans="1:8">
      <c r="A35" t="s">
        <v>134</v>
      </c>
      <c r="B35" t="s">
        <v>135</v>
      </c>
      <c r="C35" t="s">
        <v>21</v>
      </c>
      <c r="D35" t="s">
        <v>42</v>
      </c>
      <c r="E35">
        <v>22.11</v>
      </c>
      <c r="F35">
        <v>53.25</v>
      </c>
      <c r="G35" t="s">
        <v>68</v>
      </c>
      <c r="H35" s="7">
        <v>45560</v>
      </c>
    </row>
    <row r="36" spans="1:8">
      <c r="A36" t="s">
        <v>136</v>
      </c>
      <c r="B36" t="s">
        <v>137</v>
      </c>
      <c r="C36" t="s">
        <v>21</v>
      </c>
      <c r="D36" t="s">
        <v>55</v>
      </c>
      <c r="E36">
        <v>13.28</v>
      </c>
      <c r="F36">
        <v>26.35</v>
      </c>
      <c r="G36" t="s">
        <v>68</v>
      </c>
      <c r="H36" s="7">
        <v>45599</v>
      </c>
    </row>
    <row r="37" spans="1:8">
      <c r="A37" t="s">
        <v>138</v>
      </c>
      <c r="B37" t="s">
        <v>139</v>
      </c>
      <c r="C37" t="s">
        <v>21</v>
      </c>
      <c r="D37" t="s">
        <v>19</v>
      </c>
      <c r="E37">
        <v>37.14</v>
      </c>
      <c r="F37">
        <v>56</v>
      </c>
      <c r="G37" t="s">
        <v>68</v>
      </c>
      <c r="H37" s="7">
        <v>45833</v>
      </c>
    </row>
    <row r="38" spans="1:8">
      <c r="A38" t="s">
        <v>140</v>
      </c>
      <c r="B38" t="s">
        <v>141</v>
      </c>
      <c r="C38" t="s">
        <v>27</v>
      </c>
      <c r="D38" t="s">
        <v>46</v>
      </c>
      <c r="E38">
        <v>13.85</v>
      </c>
      <c r="F38">
        <v>25.18</v>
      </c>
      <c r="G38" t="s">
        <v>68</v>
      </c>
      <c r="H38" s="7">
        <v>45305</v>
      </c>
    </row>
    <row r="39" spans="1:8">
      <c r="A39" t="s">
        <v>142</v>
      </c>
      <c r="B39" t="s">
        <v>143</v>
      </c>
      <c r="C39" t="s">
        <v>27</v>
      </c>
      <c r="D39" t="s">
        <v>25</v>
      </c>
      <c r="E39">
        <v>41.96</v>
      </c>
      <c r="F39">
        <v>100.1</v>
      </c>
      <c r="G39" t="s">
        <v>68</v>
      </c>
      <c r="H39" s="7">
        <v>45456</v>
      </c>
    </row>
    <row r="40" spans="1:8">
      <c r="A40" t="s">
        <v>144</v>
      </c>
      <c r="B40" t="s">
        <v>145</v>
      </c>
      <c r="C40" t="s">
        <v>27</v>
      </c>
      <c r="D40" t="s">
        <v>46</v>
      </c>
      <c r="E40">
        <v>5.81</v>
      </c>
      <c r="F40">
        <v>12.74</v>
      </c>
      <c r="G40" t="s">
        <v>91</v>
      </c>
      <c r="H40" s="7">
        <v>45375</v>
      </c>
    </row>
    <row r="41" spans="1:8">
      <c r="A41" t="s">
        <v>146</v>
      </c>
      <c r="B41" t="s">
        <v>147</v>
      </c>
      <c r="C41" t="s">
        <v>27</v>
      </c>
      <c r="D41" t="s">
        <v>46</v>
      </c>
      <c r="E41">
        <v>17.329999999999998</v>
      </c>
      <c r="F41">
        <v>30.05</v>
      </c>
      <c r="G41" t="s">
        <v>68</v>
      </c>
      <c r="H41" s="7">
        <v>45935</v>
      </c>
    </row>
    <row r="42" spans="1:8">
      <c r="A42" t="s">
        <v>148</v>
      </c>
      <c r="B42" t="s">
        <v>149</v>
      </c>
      <c r="C42" t="s">
        <v>27</v>
      </c>
      <c r="D42" t="s">
        <v>25</v>
      </c>
      <c r="E42">
        <v>33.700000000000003</v>
      </c>
      <c r="F42">
        <v>76.3</v>
      </c>
      <c r="G42" t="s">
        <v>68</v>
      </c>
      <c r="H42" s="7">
        <v>45366</v>
      </c>
    </row>
    <row r="43" spans="1:8">
      <c r="A43" t="s">
        <v>150</v>
      </c>
      <c r="B43" t="s">
        <v>151</v>
      </c>
      <c r="C43" t="s">
        <v>27</v>
      </c>
      <c r="D43" t="s">
        <v>25</v>
      </c>
      <c r="E43">
        <v>28.8</v>
      </c>
      <c r="F43">
        <v>50.17</v>
      </c>
      <c r="G43" t="s">
        <v>68</v>
      </c>
      <c r="H43" s="7">
        <v>45944</v>
      </c>
    </row>
    <row r="44" spans="1:8">
      <c r="A44" t="s">
        <v>152</v>
      </c>
      <c r="B44" t="s">
        <v>153</v>
      </c>
      <c r="C44" t="s">
        <v>27</v>
      </c>
      <c r="D44" t="s">
        <v>25</v>
      </c>
      <c r="E44">
        <v>19.66</v>
      </c>
      <c r="F44">
        <v>39.21</v>
      </c>
      <c r="G44" t="s">
        <v>68</v>
      </c>
      <c r="H44" s="7">
        <v>45581</v>
      </c>
    </row>
    <row r="45" spans="1:8">
      <c r="A45" t="s">
        <v>154</v>
      </c>
      <c r="B45" t="s">
        <v>155</v>
      </c>
      <c r="C45" t="s">
        <v>27</v>
      </c>
      <c r="D45" t="s">
        <v>46</v>
      </c>
      <c r="E45">
        <v>41.46</v>
      </c>
      <c r="F45">
        <v>63.29</v>
      </c>
      <c r="G45" t="s">
        <v>68</v>
      </c>
      <c r="H45" s="7">
        <v>45608</v>
      </c>
    </row>
    <row r="46" spans="1:8">
      <c r="A46" t="s">
        <v>156</v>
      </c>
      <c r="B46" t="s">
        <v>157</v>
      </c>
      <c r="C46" t="s">
        <v>27</v>
      </c>
      <c r="D46" t="s">
        <v>25</v>
      </c>
      <c r="E46">
        <v>16.329999999999998</v>
      </c>
      <c r="F46">
        <v>24.86</v>
      </c>
      <c r="G46" t="s">
        <v>68</v>
      </c>
      <c r="H46" s="7">
        <v>45874</v>
      </c>
    </row>
    <row r="47" spans="1:8">
      <c r="A47" t="s">
        <v>158</v>
      </c>
      <c r="B47" t="s">
        <v>159</v>
      </c>
      <c r="C47" t="s">
        <v>27</v>
      </c>
      <c r="D47" t="s">
        <v>46</v>
      </c>
      <c r="E47">
        <v>19.489999999999998</v>
      </c>
      <c r="F47">
        <v>44.59</v>
      </c>
      <c r="G47" t="s">
        <v>68</v>
      </c>
      <c r="H47" s="7">
        <v>45692</v>
      </c>
    </row>
    <row r="48" spans="1:8">
      <c r="A48" t="s">
        <v>160</v>
      </c>
      <c r="B48" t="s">
        <v>161</v>
      </c>
      <c r="C48" t="s">
        <v>27</v>
      </c>
      <c r="D48" t="s">
        <v>46</v>
      </c>
      <c r="E48">
        <v>21.05</v>
      </c>
      <c r="F48">
        <v>36.47</v>
      </c>
      <c r="G48" t="s">
        <v>68</v>
      </c>
      <c r="H48" s="7">
        <v>45549</v>
      </c>
    </row>
    <row r="49" spans="1:8">
      <c r="A49" t="s">
        <v>162</v>
      </c>
      <c r="B49" t="s">
        <v>163</v>
      </c>
      <c r="C49" t="s">
        <v>27</v>
      </c>
      <c r="D49" t="s">
        <v>46</v>
      </c>
      <c r="E49">
        <v>7.14</v>
      </c>
      <c r="F49">
        <v>12.2</v>
      </c>
      <c r="G49" t="s">
        <v>68</v>
      </c>
      <c r="H49" s="7">
        <v>45573</v>
      </c>
    </row>
    <row r="50" spans="1:8">
      <c r="A50" t="s">
        <v>164</v>
      </c>
      <c r="B50" t="s">
        <v>165</v>
      </c>
      <c r="C50" t="s">
        <v>32</v>
      </c>
      <c r="D50" t="s">
        <v>49</v>
      </c>
      <c r="E50">
        <v>39.76</v>
      </c>
      <c r="F50">
        <v>93.35</v>
      </c>
      <c r="G50" t="s">
        <v>68</v>
      </c>
      <c r="H50" s="7">
        <v>45918</v>
      </c>
    </row>
    <row r="51" spans="1:8">
      <c r="A51" t="s">
        <v>166</v>
      </c>
      <c r="B51" t="s">
        <v>167</v>
      </c>
      <c r="C51" t="s">
        <v>32</v>
      </c>
      <c r="D51" t="s">
        <v>49</v>
      </c>
      <c r="E51">
        <v>18.54</v>
      </c>
      <c r="F51">
        <v>39.19</v>
      </c>
      <c r="G51" t="s">
        <v>68</v>
      </c>
      <c r="H51" s="7">
        <v>45547</v>
      </c>
    </row>
    <row r="52" spans="1:8">
      <c r="A52" t="s">
        <v>168</v>
      </c>
      <c r="B52" t="s">
        <v>169</v>
      </c>
      <c r="C52" t="s">
        <v>32</v>
      </c>
      <c r="D52" t="s">
        <v>49</v>
      </c>
      <c r="E52">
        <v>23.03</v>
      </c>
      <c r="F52">
        <v>50.46</v>
      </c>
      <c r="G52" t="s">
        <v>68</v>
      </c>
      <c r="H52" s="7">
        <v>45700</v>
      </c>
    </row>
    <row r="53" spans="1:8">
      <c r="A53" t="s">
        <v>170</v>
      </c>
      <c r="B53" t="s">
        <v>171</v>
      </c>
      <c r="C53" t="s">
        <v>32</v>
      </c>
      <c r="D53" t="s">
        <v>30</v>
      </c>
      <c r="E53">
        <v>18.73</v>
      </c>
      <c r="F53">
        <v>33.19</v>
      </c>
      <c r="G53" t="s">
        <v>68</v>
      </c>
      <c r="H53" s="7">
        <v>45672</v>
      </c>
    </row>
    <row r="54" spans="1:8">
      <c r="A54" t="s">
        <v>172</v>
      </c>
      <c r="B54" t="s">
        <v>173</v>
      </c>
      <c r="C54" t="s">
        <v>32</v>
      </c>
      <c r="D54" t="s">
        <v>49</v>
      </c>
      <c r="E54">
        <v>44.56</v>
      </c>
      <c r="F54">
        <v>80.63</v>
      </c>
      <c r="G54" t="s">
        <v>68</v>
      </c>
      <c r="H54" s="7">
        <v>45523</v>
      </c>
    </row>
    <row r="55" spans="1:8">
      <c r="A55" t="s">
        <v>174</v>
      </c>
      <c r="B55" t="s">
        <v>175</v>
      </c>
      <c r="C55" t="s">
        <v>32</v>
      </c>
      <c r="D55" t="s">
        <v>30</v>
      </c>
      <c r="E55">
        <v>30.61</v>
      </c>
      <c r="F55">
        <v>72.45</v>
      </c>
      <c r="G55" t="s">
        <v>68</v>
      </c>
      <c r="H55" s="7">
        <v>45769</v>
      </c>
    </row>
    <row r="56" spans="1:8">
      <c r="A56" t="s">
        <v>176</v>
      </c>
      <c r="B56" t="s">
        <v>177</v>
      </c>
      <c r="C56" t="s">
        <v>32</v>
      </c>
      <c r="D56" t="s">
        <v>30</v>
      </c>
      <c r="E56">
        <v>4.93</v>
      </c>
      <c r="F56">
        <v>11.86</v>
      </c>
      <c r="G56" t="s">
        <v>68</v>
      </c>
      <c r="H56" s="7">
        <v>45314</v>
      </c>
    </row>
    <row r="57" spans="1:8">
      <c r="A57" t="s">
        <v>178</v>
      </c>
      <c r="B57" t="s">
        <v>179</v>
      </c>
      <c r="C57" t="s">
        <v>32</v>
      </c>
      <c r="D57" t="s">
        <v>49</v>
      </c>
      <c r="E57">
        <v>44.67</v>
      </c>
      <c r="F57">
        <v>77.760000000000005</v>
      </c>
      <c r="G57" t="s">
        <v>68</v>
      </c>
      <c r="H57" s="7">
        <v>45345</v>
      </c>
    </row>
    <row r="58" spans="1:8">
      <c r="A58" t="s">
        <v>180</v>
      </c>
      <c r="B58" t="s">
        <v>181</v>
      </c>
      <c r="C58" t="s">
        <v>32</v>
      </c>
      <c r="D58" t="s">
        <v>49</v>
      </c>
      <c r="E58">
        <v>25.69</v>
      </c>
      <c r="F58">
        <v>60.42</v>
      </c>
      <c r="G58" t="s">
        <v>68</v>
      </c>
      <c r="H58" s="7">
        <v>45512</v>
      </c>
    </row>
    <row r="59" spans="1:8">
      <c r="A59" t="s">
        <v>182</v>
      </c>
      <c r="B59" t="s">
        <v>183</v>
      </c>
      <c r="C59" t="s">
        <v>32</v>
      </c>
      <c r="D59" t="s">
        <v>49</v>
      </c>
      <c r="E59">
        <v>6.42</v>
      </c>
      <c r="F59">
        <v>11.57</v>
      </c>
      <c r="G59" t="s">
        <v>68</v>
      </c>
      <c r="H59" s="7">
        <v>46014</v>
      </c>
    </row>
    <row r="60" spans="1:8">
      <c r="A60" t="s">
        <v>184</v>
      </c>
      <c r="B60" t="s">
        <v>185</v>
      </c>
      <c r="C60" t="s">
        <v>32</v>
      </c>
      <c r="D60" t="s">
        <v>30</v>
      </c>
      <c r="E60">
        <v>18.04</v>
      </c>
      <c r="F60">
        <v>31.55</v>
      </c>
      <c r="G60" t="s">
        <v>68</v>
      </c>
      <c r="H60" s="7">
        <v>45839</v>
      </c>
    </row>
    <row r="61" spans="1:8">
      <c r="A61" t="s">
        <v>186</v>
      </c>
      <c r="B61" t="s">
        <v>187</v>
      </c>
      <c r="C61" t="s">
        <v>32</v>
      </c>
      <c r="D61" t="s">
        <v>49</v>
      </c>
      <c r="E61">
        <v>31.07</v>
      </c>
      <c r="F61">
        <v>54.93</v>
      </c>
      <c r="G61" t="s">
        <v>68</v>
      </c>
      <c r="H61" s="7">
        <v>45298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7E7E0-AB72-4090-BB21-D2F865BB1DB8}">
  <dimension ref="A1:L2501"/>
  <sheetViews>
    <sheetView topLeftCell="A10" workbookViewId="0">
      <selection activeCell="J19" sqref="J19"/>
    </sheetView>
  </sheetViews>
  <sheetFormatPr defaultRowHeight="14.25"/>
  <cols>
    <col min="1" max="1" width="11.75" bestFit="1" customWidth="1"/>
    <col min="2" max="2" width="12.75" bestFit="1" customWidth="1"/>
    <col min="3" max="3" width="9.25" bestFit="1" customWidth="1"/>
    <col min="4" max="4" width="10.25" bestFit="1" customWidth="1"/>
    <col min="5" max="5" width="18.375" bestFit="1" customWidth="1"/>
    <col min="6" max="6" width="14.125" bestFit="1" customWidth="1"/>
    <col min="7" max="7" width="19.625" bestFit="1" customWidth="1"/>
    <col min="8" max="8" width="15.75" bestFit="1" customWidth="1"/>
    <col min="9" max="9" width="10.5" bestFit="1" customWidth="1"/>
    <col min="10" max="10" width="20.125" bestFit="1" customWidth="1"/>
    <col min="11" max="11" width="14.25" bestFit="1" customWidth="1"/>
    <col min="12" max="12" width="13.875" bestFit="1" customWidth="1"/>
  </cols>
  <sheetData>
    <row r="1" spans="1:12">
      <c r="A1" t="s">
        <v>195</v>
      </c>
      <c r="B1" t="s">
        <v>196</v>
      </c>
      <c r="C1" t="s">
        <v>58</v>
      </c>
      <c r="D1" t="s">
        <v>197</v>
      </c>
      <c r="E1" t="s">
        <v>198</v>
      </c>
      <c r="F1" t="s">
        <v>199</v>
      </c>
      <c r="G1" t="s">
        <v>200</v>
      </c>
      <c r="H1" t="s">
        <v>201</v>
      </c>
      <c r="I1" t="s">
        <v>202</v>
      </c>
      <c r="J1" t="s">
        <v>203</v>
      </c>
      <c r="K1" t="s">
        <v>204</v>
      </c>
      <c r="L1" t="s">
        <v>205</v>
      </c>
    </row>
    <row r="2" spans="1:12">
      <c r="A2" t="s">
        <v>206</v>
      </c>
      <c r="B2" s="7">
        <v>45931</v>
      </c>
      <c r="C2" t="s">
        <v>96</v>
      </c>
      <c r="D2">
        <v>1</v>
      </c>
      <c r="E2">
        <v>26.72</v>
      </c>
      <c r="F2">
        <v>0.1</v>
      </c>
      <c r="G2">
        <v>0</v>
      </c>
      <c r="H2" t="s">
        <v>207</v>
      </c>
      <c r="I2" t="s">
        <v>54</v>
      </c>
      <c r="J2" t="s">
        <v>208</v>
      </c>
      <c r="K2" t="s">
        <v>209</v>
      </c>
      <c r="L2" t="s">
        <v>210</v>
      </c>
    </row>
    <row r="3" spans="1:12">
      <c r="A3" t="s">
        <v>211</v>
      </c>
      <c r="B3" s="7">
        <v>45931</v>
      </c>
      <c r="C3" t="s">
        <v>174</v>
      </c>
      <c r="D3">
        <v>1</v>
      </c>
      <c r="E3">
        <v>72.45</v>
      </c>
      <c r="F3">
        <v>0</v>
      </c>
      <c r="G3">
        <v>6.99</v>
      </c>
      <c r="H3" t="s">
        <v>212</v>
      </c>
      <c r="I3" t="s">
        <v>54</v>
      </c>
      <c r="J3" t="s">
        <v>213</v>
      </c>
      <c r="K3" t="s">
        <v>209</v>
      </c>
      <c r="L3" t="s">
        <v>214</v>
      </c>
    </row>
    <row r="4" spans="1:12">
      <c r="A4" t="s">
        <v>215</v>
      </c>
      <c r="B4" s="7">
        <v>45931</v>
      </c>
      <c r="C4" t="s">
        <v>69</v>
      </c>
      <c r="D4">
        <v>3</v>
      </c>
      <c r="E4">
        <v>73.180000000000007</v>
      </c>
      <c r="F4">
        <v>0.1</v>
      </c>
      <c r="G4">
        <v>9.99</v>
      </c>
      <c r="H4" t="s">
        <v>216</v>
      </c>
      <c r="I4" t="s">
        <v>18</v>
      </c>
      <c r="J4" t="s">
        <v>217</v>
      </c>
      <c r="K4" t="s">
        <v>209</v>
      </c>
      <c r="L4" t="s">
        <v>218</v>
      </c>
    </row>
    <row r="5" spans="1:12">
      <c r="A5" t="s">
        <v>219</v>
      </c>
      <c r="B5" s="7">
        <v>45931</v>
      </c>
      <c r="C5" t="s">
        <v>126</v>
      </c>
      <c r="D5">
        <v>3</v>
      </c>
      <c r="E5">
        <v>44.98</v>
      </c>
      <c r="F5">
        <v>0</v>
      </c>
      <c r="G5">
        <v>4.99</v>
      </c>
      <c r="H5" t="s">
        <v>207</v>
      </c>
      <c r="I5" t="s">
        <v>18</v>
      </c>
      <c r="J5" t="s">
        <v>217</v>
      </c>
      <c r="K5" t="s">
        <v>209</v>
      </c>
      <c r="L5" t="s">
        <v>220</v>
      </c>
    </row>
    <row r="6" spans="1:12">
      <c r="A6" t="s">
        <v>221</v>
      </c>
      <c r="B6" s="7">
        <v>45931</v>
      </c>
      <c r="C6" t="s">
        <v>66</v>
      </c>
      <c r="D6">
        <v>1</v>
      </c>
      <c r="E6">
        <v>31.13</v>
      </c>
      <c r="F6">
        <v>0.15</v>
      </c>
      <c r="G6">
        <v>0</v>
      </c>
      <c r="H6" t="s">
        <v>212</v>
      </c>
      <c r="I6" t="s">
        <v>12</v>
      </c>
      <c r="J6" t="s">
        <v>217</v>
      </c>
      <c r="K6" t="s">
        <v>209</v>
      </c>
      <c r="L6" t="s">
        <v>222</v>
      </c>
    </row>
    <row r="7" spans="1:12">
      <c r="A7" t="s">
        <v>223</v>
      </c>
      <c r="B7" s="7">
        <v>45931</v>
      </c>
      <c r="C7" t="s">
        <v>140</v>
      </c>
      <c r="D7">
        <v>4</v>
      </c>
      <c r="E7">
        <v>25.18</v>
      </c>
      <c r="F7">
        <v>0</v>
      </c>
      <c r="G7">
        <v>6.99</v>
      </c>
      <c r="H7" t="s">
        <v>212</v>
      </c>
      <c r="I7" t="s">
        <v>224</v>
      </c>
      <c r="J7" t="s">
        <v>208</v>
      </c>
      <c r="K7" t="s">
        <v>209</v>
      </c>
      <c r="L7" t="s">
        <v>225</v>
      </c>
    </row>
    <row r="8" spans="1:12">
      <c r="A8" t="s">
        <v>226</v>
      </c>
      <c r="B8" s="7">
        <v>45932</v>
      </c>
      <c r="C8" t="s">
        <v>124</v>
      </c>
      <c r="D8">
        <v>1</v>
      </c>
      <c r="E8">
        <v>79.47</v>
      </c>
      <c r="F8">
        <v>0</v>
      </c>
      <c r="G8">
        <v>0</v>
      </c>
      <c r="H8" t="s">
        <v>212</v>
      </c>
      <c r="I8" t="s">
        <v>54</v>
      </c>
      <c r="J8" t="s">
        <v>217</v>
      </c>
      <c r="K8" t="s">
        <v>209</v>
      </c>
      <c r="L8" t="s">
        <v>227</v>
      </c>
    </row>
    <row r="9" spans="1:12">
      <c r="A9" t="s">
        <v>228</v>
      </c>
      <c r="B9" s="7">
        <v>45932</v>
      </c>
      <c r="C9" t="s">
        <v>104</v>
      </c>
      <c r="D9">
        <v>3</v>
      </c>
      <c r="E9">
        <v>29.49</v>
      </c>
      <c r="F9">
        <v>0</v>
      </c>
      <c r="G9">
        <v>0</v>
      </c>
      <c r="H9" t="s">
        <v>207</v>
      </c>
      <c r="I9" t="s">
        <v>18</v>
      </c>
      <c r="J9" t="s">
        <v>208</v>
      </c>
      <c r="K9" t="s">
        <v>209</v>
      </c>
      <c r="L9" t="s">
        <v>229</v>
      </c>
    </row>
    <row r="10" spans="1:12">
      <c r="A10" t="s">
        <v>230</v>
      </c>
      <c r="B10" s="7">
        <v>45932</v>
      </c>
      <c r="C10" t="s">
        <v>134</v>
      </c>
      <c r="D10">
        <v>2</v>
      </c>
      <c r="E10">
        <v>53.25</v>
      </c>
      <c r="F10">
        <v>0.05</v>
      </c>
      <c r="G10">
        <v>0</v>
      </c>
      <c r="H10" t="s">
        <v>207</v>
      </c>
      <c r="I10" t="s">
        <v>224</v>
      </c>
      <c r="J10" t="s">
        <v>217</v>
      </c>
      <c r="K10" t="s">
        <v>209</v>
      </c>
      <c r="L10" t="s">
        <v>231</v>
      </c>
    </row>
    <row r="11" spans="1:12">
      <c r="A11" t="s">
        <v>232</v>
      </c>
      <c r="B11" s="7">
        <v>45932</v>
      </c>
      <c r="C11" t="s">
        <v>81</v>
      </c>
      <c r="D11">
        <v>2</v>
      </c>
      <c r="E11">
        <v>30.29</v>
      </c>
      <c r="F11">
        <v>0.05</v>
      </c>
      <c r="G11">
        <v>0</v>
      </c>
      <c r="H11" t="s">
        <v>212</v>
      </c>
      <c r="I11" t="s">
        <v>224</v>
      </c>
      <c r="J11" t="s">
        <v>213</v>
      </c>
      <c r="K11" t="s">
        <v>209</v>
      </c>
      <c r="L11" t="s">
        <v>233</v>
      </c>
    </row>
    <row r="12" spans="1:12">
      <c r="A12" t="s">
        <v>234</v>
      </c>
      <c r="B12" s="7">
        <v>45932</v>
      </c>
      <c r="C12" t="s">
        <v>148</v>
      </c>
      <c r="D12">
        <v>1</v>
      </c>
      <c r="E12">
        <v>76.3</v>
      </c>
      <c r="F12">
        <v>0.15</v>
      </c>
      <c r="G12">
        <v>0</v>
      </c>
      <c r="H12" t="s">
        <v>216</v>
      </c>
      <c r="I12" t="s">
        <v>54</v>
      </c>
      <c r="J12" t="s">
        <v>213</v>
      </c>
      <c r="K12" t="s">
        <v>209</v>
      </c>
      <c r="L12" t="s">
        <v>235</v>
      </c>
    </row>
    <row r="13" spans="1:12">
      <c r="A13" t="s">
        <v>236</v>
      </c>
      <c r="B13" s="7">
        <v>45933</v>
      </c>
      <c r="C13" t="s">
        <v>162</v>
      </c>
      <c r="D13">
        <v>3</v>
      </c>
      <c r="E13">
        <v>12.2</v>
      </c>
      <c r="F13">
        <v>0</v>
      </c>
      <c r="G13">
        <v>9.99</v>
      </c>
      <c r="H13" t="s">
        <v>207</v>
      </c>
      <c r="I13" t="s">
        <v>54</v>
      </c>
      <c r="J13" t="s">
        <v>208</v>
      </c>
      <c r="K13" t="s">
        <v>209</v>
      </c>
      <c r="L13" t="s">
        <v>237</v>
      </c>
    </row>
    <row r="14" spans="1:12">
      <c r="A14" t="s">
        <v>238</v>
      </c>
      <c r="B14" s="7">
        <v>45933</v>
      </c>
      <c r="C14" t="s">
        <v>182</v>
      </c>
      <c r="D14">
        <v>2</v>
      </c>
      <c r="E14">
        <v>11.57</v>
      </c>
      <c r="F14">
        <v>0</v>
      </c>
      <c r="G14">
        <v>0</v>
      </c>
      <c r="H14" t="s">
        <v>216</v>
      </c>
      <c r="I14" t="s">
        <v>12</v>
      </c>
      <c r="J14" t="s">
        <v>217</v>
      </c>
      <c r="K14" t="s">
        <v>209</v>
      </c>
      <c r="L14" t="s">
        <v>239</v>
      </c>
    </row>
    <row r="15" spans="1:12">
      <c r="A15" t="s">
        <v>240</v>
      </c>
      <c r="B15" s="7">
        <v>45933</v>
      </c>
      <c r="C15" t="s">
        <v>154</v>
      </c>
      <c r="D15">
        <v>3</v>
      </c>
      <c r="E15">
        <v>63.29</v>
      </c>
      <c r="F15">
        <v>0.15</v>
      </c>
      <c r="G15">
        <v>0</v>
      </c>
      <c r="H15" t="s">
        <v>212</v>
      </c>
      <c r="I15" t="s">
        <v>224</v>
      </c>
      <c r="J15" t="s">
        <v>213</v>
      </c>
      <c r="K15" t="s">
        <v>209</v>
      </c>
      <c r="L15" t="s">
        <v>241</v>
      </c>
    </row>
    <row r="16" spans="1:12">
      <c r="A16" t="s">
        <v>242</v>
      </c>
      <c r="B16" s="7">
        <v>45933</v>
      </c>
      <c r="C16" t="s">
        <v>134</v>
      </c>
      <c r="D16">
        <v>2</v>
      </c>
      <c r="E16">
        <v>53.25</v>
      </c>
      <c r="F16">
        <v>0</v>
      </c>
      <c r="G16">
        <v>0</v>
      </c>
      <c r="H16" t="s">
        <v>212</v>
      </c>
      <c r="I16" t="s">
        <v>18</v>
      </c>
      <c r="J16" t="s">
        <v>217</v>
      </c>
      <c r="K16" t="s">
        <v>209</v>
      </c>
      <c r="L16" t="s">
        <v>243</v>
      </c>
    </row>
    <row r="17" spans="1:12">
      <c r="A17" t="s">
        <v>244</v>
      </c>
      <c r="B17" s="7">
        <v>45933</v>
      </c>
      <c r="C17" t="s">
        <v>184</v>
      </c>
      <c r="D17">
        <v>1</v>
      </c>
      <c r="E17">
        <v>31.55</v>
      </c>
      <c r="F17">
        <v>0</v>
      </c>
      <c r="G17">
        <v>0</v>
      </c>
      <c r="H17" t="s">
        <v>207</v>
      </c>
      <c r="I17" t="s">
        <v>37</v>
      </c>
      <c r="J17" t="s">
        <v>213</v>
      </c>
      <c r="K17" t="s">
        <v>209</v>
      </c>
      <c r="L17" t="s">
        <v>245</v>
      </c>
    </row>
    <row r="18" spans="1:12">
      <c r="A18" t="s">
        <v>246</v>
      </c>
      <c r="B18" s="7">
        <v>45933</v>
      </c>
      <c r="C18" t="s">
        <v>166</v>
      </c>
      <c r="D18">
        <v>1</v>
      </c>
      <c r="E18">
        <v>39.19</v>
      </c>
      <c r="F18">
        <v>0</v>
      </c>
      <c r="G18">
        <v>0</v>
      </c>
      <c r="H18" t="s">
        <v>207</v>
      </c>
      <c r="I18" t="s">
        <v>54</v>
      </c>
      <c r="J18" t="s">
        <v>217</v>
      </c>
      <c r="K18" t="s">
        <v>209</v>
      </c>
      <c r="L18" t="s">
        <v>247</v>
      </c>
    </row>
    <row r="19" spans="1:12">
      <c r="A19" t="s">
        <v>248</v>
      </c>
      <c r="B19" s="7">
        <v>45933</v>
      </c>
      <c r="C19" t="s">
        <v>166</v>
      </c>
      <c r="D19">
        <v>2</v>
      </c>
      <c r="E19">
        <v>39.19</v>
      </c>
      <c r="F19">
        <v>0.1</v>
      </c>
      <c r="G19">
        <v>6.99</v>
      </c>
      <c r="H19" t="s">
        <v>216</v>
      </c>
      <c r="I19" t="s">
        <v>18</v>
      </c>
      <c r="J19" t="s">
        <v>208</v>
      </c>
      <c r="K19" t="s">
        <v>209</v>
      </c>
      <c r="L19" t="s">
        <v>249</v>
      </c>
    </row>
    <row r="20" spans="1:12">
      <c r="A20" t="s">
        <v>250</v>
      </c>
      <c r="B20" s="7">
        <v>45933</v>
      </c>
      <c r="C20" t="s">
        <v>170</v>
      </c>
      <c r="D20">
        <v>3</v>
      </c>
      <c r="E20">
        <v>33.19</v>
      </c>
      <c r="F20">
        <v>0.1</v>
      </c>
      <c r="G20">
        <v>4.99</v>
      </c>
      <c r="H20" t="s">
        <v>212</v>
      </c>
      <c r="I20" t="s">
        <v>54</v>
      </c>
      <c r="J20" t="s">
        <v>217</v>
      </c>
      <c r="K20" t="s">
        <v>209</v>
      </c>
      <c r="L20" t="s">
        <v>251</v>
      </c>
    </row>
    <row r="21" spans="1:12">
      <c r="A21" t="s">
        <v>252</v>
      </c>
      <c r="B21" s="7">
        <v>45934</v>
      </c>
      <c r="C21" t="s">
        <v>120</v>
      </c>
      <c r="D21">
        <v>4</v>
      </c>
      <c r="E21">
        <v>33.65</v>
      </c>
      <c r="F21">
        <v>0.05</v>
      </c>
      <c r="G21">
        <v>9.99</v>
      </c>
      <c r="H21" t="s">
        <v>216</v>
      </c>
      <c r="I21" t="s">
        <v>37</v>
      </c>
      <c r="J21" t="s">
        <v>208</v>
      </c>
      <c r="K21" t="s">
        <v>209</v>
      </c>
      <c r="L21" t="s">
        <v>253</v>
      </c>
    </row>
    <row r="22" spans="1:12">
      <c r="A22" t="s">
        <v>254</v>
      </c>
      <c r="B22" s="7">
        <v>45934</v>
      </c>
      <c r="C22" t="s">
        <v>154</v>
      </c>
      <c r="D22">
        <v>2</v>
      </c>
      <c r="E22">
        <v>63.29</v>
      </c>
      <c r="F22">
        <v>0.1</v>
      </c>
      <c r="G22">
        <v>4.99</v>
      </c>
      <c r="H22" t="s">
        <v>216</v>
      </c>
      <c r="I22" t="s">
        <v>224</v>
      </c>
      <c r="J22" t="s">
        <v>217</v>
      </c>
      <c r="K22" t="s">
        <v>209</v>
      </c>
      <c r="L22" t="s">
        <v>255</v>
      </c>
    </row>
    <row r="23" spans="1:12">
      <c r="A23" t="s">
        <v>256</v>
      </c>
      <c r="B23" s="7">
        <v>45934</v>
      </c>
      <c r="C23" t="s">
        <v>136</v>
      </c>
      <c r="D23">
        <v>2</v>
      </c>
      <c r="E23">
        <v>26.35</v>
      </c>
      <c r="F23">
        <v>0.05</v>
      </c>
      <c r="G23">
        <v>0</v>
      </c>
      <c r="H23" t="s">
        <v>207</v>
      </c>
      <c r="I23" t="s">
        <v>18</v>
      </c>
      <c r="J23" t="s">
        <v>217</v>
      </c>
      <c r="K23" t="s">
        <v>209</v>
      </c>
      <c r="L23" t="s">
        <v>257</v>
      </c>
    </row>
    <row r="24" spans="1:12">
      <c r="A24" t="s">
        <v>258</v>
      </c>
      <c r="B24" s="7">
        <v>45934</v>
      </c>
      <c r="C24" t="s">
        <v>106</v>
      </c>
      <c r="D24">
        <v>1</v>
      </c>
      <c r="E24">
        <v>85.27</v>
      </c>
      <c r="F24">
        <v>0</v>
      </c>
      <c r="G24">
        <v>0</v>
      </c>
      <c r="H24" t="s">
        <v>216</v>
      </c>
      <c r="I24" t="s">
        <v>224</v>
      </c>
      <c r="J24" t="s">
        <v>217</v>
      </c>
      <c r="K24" t="s">
        <v>209</v>
      </c>
      <c r="L24" t="s">
        <v>259</v>
      </c>
    </row>
    <row r="25" spans="1:12">
      <c r="A25" t="s">
        <v>260</v>
      </c>
      <c r="B25" s="7">
        <v>45934</v>
      </c>
      <c r="C25" t="s">
        <v>110</v>
      </c>
      <c r="D25">
        <v>3</v>
      </c>
      <c r="E25">
        <v>32.130000000000003</v>
      </c>
      <c r="F25">
        <v>0.05</v>
      </c>
      <c r="G25">
        <v>0</v>
      </c>
      <c r="H25" t="s">
        <v>212</v>
      </c>
      <c r="I25" t="s">
        <v>224</v>
      </c>
      <c r="J25" t="s">
        <v>213</v>
      </c>
      <c r="K25" t="s">
        <v>209</v>
      </c>
      <c r="L25" t="s">
        <v>261</v>
      </c>
    </row>
    <row r="26" spans="1:12">
      <c r="A26" t="s">
        <v>262</v>
      </c>
      <c r="B26" s="7">
        <v>45934</v>
      </c>
      <c r="C26" t="s">
        <v>130</v>
      </c>
      <c r="D26">
        <v>1</v>
      </c>
      <c r="E26">
        <v>10.18</v>
      </c>
      <c r="F26">
        <v>0.15</v>
      </c>
      <c r="G26">
        <v>4.99</v>
      </c>
      <c r="H26" t="s">
        <v>212</v>
      </c>
      <c r="I26" t="s">
        <v>224</v>
      </c>
      <c r="J26" t="s">
        <v>217</v>
      </c>
      <c r="K26" t="s">
        <v>209</v>
      </c>
      <c r="L26" t="s">
        <v>263</v>
      </c>
    </row>
    <row r="27" spans="1:12">
      <c r="A27" t="s">
        <v>264</v>
      </c>
      <c r="B27" s="7">
        <v>45934</v>
      </c>
      <c r="C27" t="s">
        <v>66</v>
      </c>
      <c r="D27">
        <v>3</v>
      </c>
      <c r="E27">
        <v>31.13</v>
      </c>
      <c r="F27">
        <v>0.1</v>
      </c>
      <c r="G27">
        <v>6.99</v>
      </c>
      <c r="H27" t="s">
        <v>207</v>
      </c>
      <c r="I27" t="s">
        <v>54</v>
      </c>
      <c r="J27" t="s">
        <v>217</v>
      </c>
      <c r="K27" t="s">
        <v>209</v>
      </c>
      <c r="L27" t="s">
        <v>265</v>
      </c>
    </row>
    <row r="28" spans="1:12">
      <c r="A28" t="s">
        <v>266</v>
      </c>
      <c r="B28" s="7">
        <v>45935</v>
      </c>
      <c r="C28" t="s">
        <v>166</v>
      </c>
      <c r="D28">
        <v>2</v>
      </c>
      <c r="E28">
        <v>39.19</v>
      </c>
      <c r="F28">
        <v>0.1</v>
      </c>
      <c r="G28">
        <v>4.99</v>
      </c>
      <c r="H28" t="s">
        <v>216</v>
      </c>
      <c r="I28" t="s">
        <v>54</v>
      </c>
      <c r="J28" t="s">
        <v>217</v>
      </c>
      <c r="K28" t="s">
        <v>209</v>
      </c>
      <c r="L28" t="s">
        <v>267</v>
      </c>
    </row>
    <row r="29" spans="1:12">
      <c r="A29" t="s">
        <v>268</v>
      </c>
      <c r="B29" s="7">
        <v>45935</v>
      </c>
      <c r="C29" t="s">
        <v>142</v>
      </c>
      <c r="D29">
        <v>2</v>
      </c>
      <c r="E29">
        <v>100.1</v>
      </c>
      <c r="F29">
        <v>0.15</v>
      </c>
      <c r="G29">
        <v>0</v>
      </c>
      <c r="H29" t="s">
        <v>216</v>
      </c>
      <c r="I29" t="s">
        <v>224</v>
      </c>
      <c r="J29" t="s">
        <v>217</v>
      </c>
      <c r="K29" t="s">
        <v>209</v>
      </c>
      <c r="L29" t="s">
        <v>269</v>
      </c>
    </row>
    <row r="30" spans="1:12">
      <c r="A30" t="s">
        <v>270</v>
      </c>
      <c r="B30" s="7">
        <v>45935</v>
      </c>
      <c r="C30" t="s">
        <v>110</v>
      </c>
      <c r="D30">
        <v>2</v>
      </c>
      <c r="E30">
        <v>32.130000000000003</v>
      </c>
      <c r="F30">
        <v>0.05</v>
      </c>
      <c r="G30">
        <v>0</v>
      </c>
      <c r="H30" t="s">
        <v>207</v>
      </c>
      <c r="I30" t="s">
        <v>224</v>
      </c>
      <c r="J30" t="s">
        <v>208</v>
      </c>
      <c r="K30" t="s">
        <v>209</v>
      </c>
      <c r="L30" t="s">
        <v>271</v>
      </c>
    </row>
    <row r="31" spans="1:12">
      <c r="A31" t="s">
        <v>272</v>
      </c>
      <c r="B31" s="7">
        <v>45935</v>
      </c>
      <c r="C31" t="s">
        <v>178</v>
      </c>
      <c r="D31">
        <v>5</v>
      </c>
      <c r="E31">
        <v>77.760000000000005</v>
      </c>
      <c r="F31">
        <v>0</v>
      </c>
      <c r="G31">
        <v>0</v>
      </c>
      <c r="H31" t="s">
        <v>207</v>
      </c>
      <c r="I31" t="s">
        <v>12</v>
      </c>
      <c r="J31" t="s">
        <v>208</v>
      </c>
      <c r="K31" t="s">
        <v>209</v>
      </c>
      <c r="L31" t="s">
        <v>273</v>
      </c>
    </row>
    <row r="32" spans="1:12">
      <c r="A32" t="s">
        <v>274</v>
      </c>
      <c r="B32" s="7">
        <v>45935</v>
      </c>
      <c r="C32" t="s">
        <v>134</v>
      </c>
      <c r="D32">
        <v>1</v>
      </c>
      <c r="E32">
        <v>53.25</v>
      </c>
      <c r="F32">
        <v>0.2</v>
      </c>
      <c r="G32">
        <v>0</v>
      </c>
      <c r="H32" t="s">
        <v>216</v>
      </c>
      <c r="I32" t="s">
        <v>18</v>
      </c>
      <c r="J32" t="s">
        <v>213</v>
      </c>
      <c r="K32" t="s">
        <v>209</v>
      </c>
      <c r="L32" t="s">
        <v>275</v>
      </c>
    </row>
    <row r="33" spans="1:12">
      <c r="A33" t="s">
        <v>276</v>
      </c>
      <c r="B33" s="7">
        <v>45935</v>
      </c>
      <c r="C33" t="s">
        <v>160</v>
      </c>
      <c r="D33">
        <v>4</v>
      </c>
      <c r="E33">
        <v>36.47</v>
      </c>
      <c r="F33">
        <v>0.1</v>
      </c>
      <c r="G33">
        <v>0</v>
      </c>
      <c r="H33" t="s">
        <v>216</v>
      </c>
      <c r="I33" t="s">
        <v>18</v>
      </c>
      <c r="J33" t="s">
        <v>208</v>
      </c>
      <c r="K33" t="s">
        <v>209</v>
      </c>
      <c r="L33" t="s">
        <v>277</v>
      </c>
    </row>
    <row r="34" spans="1:12">
      <c r="A34" t="s">
        <v>278</v>
      </c>
      <c r="B34" s="7">
        <v>45935</v>
      </c>
      <c r="C34" t="s">
        <v>138</v>
      </c>
      <c r="D34">
        <v>1</v>
      </c>
      <c r="E34">
        <v>56</v>
      </c>
      <c r="F34">
        <v>0</v>
      </c>
      <c r="G34">
        <v>4.99</v>
      </c>
      <c r="H34" t="s">
        <v>207</v>
      </c>
      <c r="I34" t="s">
        <v>18</v>
      </c>
      <c r="J34" t="s">
        <v>217</v>
      </c>
      <c r="K34" t="s">
        <v>209</v>
      </c>
      <c r="L34" t="s">
        <v>279</v>
      </c>
    </row>
    <row r="35" spans="1:12">
      <c r="A35" t="s">
        <v>280</v>
      </c>
      <c r="B35" s="7">
        <v>45935</v>
      </c>
      <c r="C35" t="s">
        <v>138</v>
      </c>
      <c r="D35">
        <v>2</v>
      </c>
      <c r="E35">
        <v>56</v>
      </c>
      <c r="F35">
        <v>0.05</v>
      </c>
      <c r="G35">
        <v>6.99</v>
      </c>
      <c r="H35" t="s">
        <v>212</v>
      </c>
      <c r="I35" t="s">
        <v>12</v>
      </c>
      <c r="J35" t="s">
        <v>208</v>
      </c>
      <c r="K35" t="s">
        <v>281</v>
      </c>
      <c r="L35" t="s">
        <v>282</v>
      </c>
    </row>
    <row r="36" spans="1:12">
      <c r="A36" t="s">
        <v>283</v>
      </c>
      <c r="B36" s="7">
        <v>45936</v>
      </c>
      <c r="C36" t="s">
        <v>166</v>
      </c>
      <c r="D36">
        <v>6</v>
      </c>
      <c r="E36">
        <v>39.19</v>
      </c>
      <c r="F36">
        <v>0.1</v>
      </c>
      <c r="G36">
        <v>0</v>
      </c>
      <c r="H36" t="s">
        <v>216</v>
      </c>
      <c r="I36" t="s">
        <v>37</v>
      </c>
      <c r="J36" t="s">
        <v>213</v>
      </c>
      <c r="K36" t="s">
        <v>209</v>
      </c>
      <c r="L36" t="s">
        <v>284</v>
      </c>
    </row>
    <row r="37" spans="1:12">
      <c r="A37" t="s">
        <v>285</v>
      </c>
      <c r="B37" s="7">
        <v>45936</v>
      </c>
      <c r="C37" t="s">
        <v>116</v>
      </c>
      <c r="D37">
        <v>2</v>
      </c>
      <c r="E37">
        <v>30.89</v>
      </c>
      <c r="F37">
        <v>0</v>
      </c>
      <c r="G37">
        <v>0</v>
      </c>
      <c r="H37" t="s">
        <v>216</v>
      </c>
      <c r="I37" t="s">
        <v>224</v>
      </c>
      <c r="J37" t="s">
        <v>213</v>
      </c>
      <c r="K37" t="s">
        <v>209</v>
      </c>
      <c r="L37" t="s">
        <v>286</v>
      </c>
    </row>
    <row r="38" spans="1:12">
      <c r="A38" t="s">
        <v>287</v>
      </c>
      <c r="B38" s="7">
        <v>45936</v>
      </c>
      <c r="C38" t="s">
        <v>120</v>
      </c>
      <c r="D38">
        <v>6</v>
      </c>
      <c r="E38">
        <v>33.65</v>
      </c>
      <c r="F38">
        <v>0</v>
      </c>
      <c r="G38">
        <v>0</v>
      </c>
      <c r="H38" t="s">
        <v>216</v>
      </c>
      <c r="I38" t="s">
        <v>224</v>
      </c>
      <c r="J38" t="s">
        <v>213</v>
      </c>
      <c r="K38" t="s">
        <v>209</v>
      </c>
      <c r="L38" t="s">
        <v>288</v>
      </c>
    </row>
    <row r="39" spans="1:12">
      <c r="A39" t="s">
        <v>289</v>
      </c>
      <c r="B39" s="7">
        <v>45936</v>
      </c>
      <c r="C39" t="s">
        <v>66</v>
      </c>
      <c r="D39">
        <v>5</v>
      </c>
      <c r="E39">
        <v>31.13</v>
      </c>
      <c r="F39">
        <v>0</v>
      </c>
      <c r="G39">
        <v>0</v>
      </c>
      <c r="H39" t="s">
        <v>216</v>
      </c>
      <c r="I39" t="s">
        <v>18</v>
      </c>
      <c r="J39" t="s">
        <v>208</v>
      </c>
      <c r="K39" t="s">
        <v>209</v>
      </c>
      <c r="L39" t="s">
        <v>290</v>
      </c>
    </row>
    <row r="40" spans="1:12">
      <c r="A40" t="s">
        <v>291</v>
      </c>
      <c r="B40" s="7">
        <v>45937</v>
      </c>
      <c r="C40" t="s">
        <v>182</v>
      </c>
      <c r="D40">
        <v>1</v>
      </c>
      <c r="E40">
        <v>11.57</v>
      </c>
      <c r="F40">
        <v>0.05</v>
      </c>
      <c r="G40">
        <v>0</v>
      </c>
      <c r="H40" t="s">
        <v>216</v>
      </c>
      <c r="I40" t="s">
        <v>224</v>
      </c>
      <c r="J40" t="s">
        <v>213</v>
      </c>
      <c r="K40" t="s">
        <v>209</v>
      </c>
      <c r="L40" t="s">
        <v>292</v>
      </c>
    </row>
    <row r="41" spans="1:12">
      <c r="A41" t="s">
        <v>293</v>
      </c>
      <c r="B41" s="7">
        <v>45937</v>
      </c>
      <c r="C41" t="s">
        <v>156</v>
      </c>
      <c r="D41">
        <v>6</v>
      </c>
      <c r="E41">
        <v>24.86</v>
      </c>
      <c r="F41">
        <v>0.05</v>
      </c>
      <c r="G41">
        <v>0</v>
      </c>
      <c r="H41" t="s">
        <v>216</v>
      </c>
      <c r="I41" t="s">
        <v>37</v>
      </c>
      <c r="J41" t="s">
        <v>208</v>
      </c>
      <c r="K41" t="s">
        <v>209</v>
      </c>
      <c r="L41" t="s">
        <v>227</v>
      </c>
    </row>
    <row r="42" spans="1:12">
      <c r="A42" t="s">
        <v>294</v>
      </c>
      <c r="B42" s="7">
        <v>45937</v>
      </c>
      <c r="C42" t="s">
        <v>124</v>
      </c>
      <c r="D42">
        <v>2</v>
      </c>
      <c r="E42">
        <v>79.47</v>
      </c>
      <c r="F42">
        <v>0</v>
      </c>
      <c r="G42">
        <v>0</v>
      </c>
      <c r="H42" t="s">
        <v>212</v>
      </c>
      <c r="I42" t="s">
        <v>12</v>
      </c>
      <c r="J42" t="s">
        <v>208</v>
      </c>
      <c r="K42" t="s">
        <v>209</v>
      </c>
      <c r="L42" t="s">
        <v>275</v>
      </c>
    </row>
    <row r="43" spans="1:12">
      <c r="A43" t="s">
        <v>295</v>
      </c>
      <c r="B43" s="7">
        <v>45937</v>
      </c>
      <c r="C43" t="s">
        <v>184</v>
      </c>
      <c r="D43">
        <v>1</v>
      </c>
      <c r="E43">
        <v>31.55</v>
      </c>
      <c r="F43">
        <v>0.05</v>
      </c>
      <c r="G43">
        <v>4.99</v>
      </c>
      <c r="H43" t="s">
        <v>212</v>
      </c>
      <c r="I43" t="s">
        <v>224</v>
      </c>
      <c r="J43" t="s">
        <v>213</v>
      </c>
      <c r="K43" t="s">
        <v>209</v>
      </c>
      <c r="L43" t="s">
        <v>296</v>
      </c>
    </row>
    <row r="44" spans="1:12">
      <c r="A44" t="s">
        <v>297</v>
      </c>
      <c r="B44" s="7">
        <v>45937</v>
      </c>
      <c r="C44" t="s">
        <v>170</v>
      </c>
      <c r="D44">
        <v>3</v>
      </c>
      <c r="E44">
        <v>33.19</v>
      </c>
      <c r="F44">
        <v>0</v>
      </c>
      <c r="G44">
        <v>4.99</v>
      </c>
      <c r="H44" t="s">
        <v>212</v>
      </c>
      <c r="I44" t="s">
        <v>12</v>
      </c>
      <c r="J44" t="s">
        <v>213</v>
      </c>
      <c r="K44" t="s">
        <v>209</v>
      </c>
      <c r="L44" t="s">
        <v>298</v>
      </c>
    </row>
    <row r="45" spans="1:12">
      <c r="A45" t="s">
        <v>299</v>
      </c>
      <c r="B45" s="7">
        <v>45937</v>
      </c>
      <c r="C45" t="s">
        <v>176</v>
      </c>
      <c r="D45">
        <v>3</v>
      </c>
      <c r="E45">
        <v>11.86</v>
      </c>
      <c r="F45">
        <v>0</v>
      </c>
      <c r="G45">
        <v>9.99</v>
      </c>
      <c r="H45" t="s">
        <v>212</v>
      </c>
      <c r="I45" t="s">
        <v>12</v>
      </c>
      <c r="J45" t="s">
        <v>217</v>
      </c>
      <c r="K45" t="s">
        <v>209</v>
      </c>
      <c r="L45" t="s">
        <v>300</v>
      </c>
    </row>
    <row r="46" spans="1:12">
      <c r="A46" t="s">
        <v>301</v>
      </c>
      <c r="B46" s="7">
        <v>45938</v>
      </c>
      <c r="C46" t="s">
        <v>89</v>
      </c>
      <c r="D46">
        <v>3</v>
      </c>
      <c r="E46">
        <v>81.14</v>
      </c>
      <c r="F46">
        <v>0.05</v>
      </c>
      <c r="G46">
        <v>0</v>
      </c>
      <c r="H46" t="s">
        <v>207</v>
      </c>
      <c r="I46" t="s">
        <v>54</v>
      </c>
      <c r="J46" t="s">
        <v>217</v>
      </c>
      <c r="K46" t="s">
        <v>209</v>
      </c>
      <c r="L46" t="s">
        <v>302</v>
      </c>
    </row>
    <row r="47" spans="1:12">
      <c r="A47" t="s">
        <v>303</v>
      </c>
      <c r="B47" s="7">
        <v>45938</v>
      </c>
      <c r="C47" t="s">
        <v>100</v>
      </c>
      <c r="D47">
        <v>3</v>
      </c>
      <c r="E47">
        <v>47.38</v>
      </c>
      <c r="F47">
        <v>0.15</v>
      </c>
      <c r="G47">
        <v>4.99</v>
      </c>
      <c r="H47" t="s">
        <v>216</v>
      </c>
      <c r="I47" t="s">
        <v>37</v>
      </c>
      <c r="J47" t="s">
        <v>213</v>
      </c>
      <c r="K47" t="s">
        <v>304</v>
      </c>
      <c r="L47" t="s">
        <v>292</v>
      </c>
    </row>
    <row r="48" spans="1:12">
      <c r="A48" t="s">
        <v>305</v>
      </c>
      <c r="B48" s="7">
        <v>45938</v>
      </c>
      <c r="C48" t="s">
        <v>126</v>
      </c>
      <c r="D48">
        <v>1</v>
      </c>
      <c r="E48">
        <v>44.98</v>
      </c>
      <c r="F48">
        <v>0</v>
      </c>
      <c r="G48">
        <v>0</v>
      </c>
      <c r="H48" t="s">
        <v>212</v>
      </c>
      <c r="I48" t="s">
        <v>12</v>
      </c>
      <c r="J48" t="s">
        <v>208</v>
      </c>
      <c r="K48" t="s">
        <v>209</v>
      </c>
      <c r="L48" t="s">
        <v>306</v>
      </c>
    </row>
    <row r="49" spans="1:12">
      <c r="A49" t="s">
        <v>307</v>
      </c>
      <c r="B49" s="7">
        <v>45938</v>
      </c>
      <c r="C49" t="s">
        <v>124</v>
      </c>
      <c r="D49">
        <v>8</v>
      </c>
      <c r="E49">
        <v>79.47</v>
      </c>
      <c r="F49">
        <v>0.15</v>
      </c>
      <c r="G49">
        <v>6.99</v>
      </c>
      <c r="H49" t="s">
        <v>216</v>
      </c>
      <c r="I49" t="s">
        <v>224</v>
      </c>
      <c r="J49" t="s">
        <v>217</v>
      </c>
      <c r="K49" t="s">
        <v>209</v>
      </c>
      <c r="L49" t="s">
        <v>308</v>
      </c>
    </row>
    <row r="50" spans="1:12">
      <c r="A50" t="s">
        <v>309</v>
      </c>
      <c r="B50" s="7">
        <v>45938</v>
      </c>
      <c r="C50" t="s">
        <v>96</v>
      </c>
      <c r="D50">
        <v>2</v>
      </c>
      <c r="E50">
        <v>26.72</v>
      </c>
      <c r="F50">
        <v>0</v>
      </c>
      <c r="G50">
        <v>4.99</v>
      </c>
      <c r="H50" t="s">
        <v>216</v>
      </c>
      <c r="I50" t="s">
        <v>37</v>
      </c>
      <c r="J50" t="s">
        <v>213</v>
      </c>
      <c r="K50" t="s">
        <v>209</v>
      </c>
      <c r="L50" t="s">
        <v>310</v>
      </c>
    </row>
    <row r="51" spans="1:12">
      <c r="A51" t="s">
        <v>311</v>
      </c>
      <c r="B51" s="7">
        <v>45938</v>
      </c>
      <c r="C51" t="s">
        <v>75</v>
      </c>
      <c r="D51">
        <v>1</v>
      </c>
      <c r="E51">
        <v>55.2</v>
      </c>
      <c r="F51">
        <v>0.05</v>
      </c>
      <c r="G51">
        <v>0</v>
      </c>
      <c r="H51" t="s">
        <v>212</v>
      </c>
      <c r="I51" t="s">
        <v>54</v>
      </c>
      <c r="J51" t="s">
        <v>217</v>
      </c>
      <c r="K51" t="s">
        <v>209</v>
      </c>
      <c r="L51" t="s">
        <v>312</v>
      </c>
    </row>
    <row r="52" spans="1:12">
      <c r="A52" t="s">
        <v>313</v>
      </c>
      <c r="B52" s="7">
        <v>45939</v>
      </c>
      <c r="C52" t="s">
        <v>92</v>
      </c>
      <c r="D52">
        <v>1</v>
      </c>
      <c r="E52">
        <v>46.87</v>
      </c>
      <c r="F52">
        <v>0.15</v>
      </c>
      <c r="G52">
        <v>4.99</v>
      </c>
      <c r="H52" t="s">
        <v>216</v>
      </c>
      <c r="I52" t="s">
        <v>224</v>
      </c>
      <c r="J52" t="s">
        <v>208</v>
      </c>
      <c r="K52" t="s">
        <v>209</v>
      </c>
      <c r="L52" t="s">
        <v>237</v>
      </c>
    </row>
    <row r="53" spans="1:12">
      <c r="A53" t="s">
        <v>314</v>
      </c>
      <c r="B53" s="7">
        <v>45939</v>
      </c>
      <c r="C53" t="s">
        <v>134</v>
      </c>
      <c r="D53">
        <v>5</v>
      </c>
      <c r="E53">
        <v>53.25</v>
      </c>
      <c r="F53">
        <v>0</v>
      </c>
      <c r="G53">
        <v>0</v>
      </c>
      <c r="H53" t="s">
        <v>216</v>
      </c>
      <c r="I53" t="s">
        <v>224</v>
      </c>
      <c r="J53" t="s">
        <v>213</v>
      </c>
      <c r="K53" t="s">
        <v>304</v>
      </c>
      <c r="L53" t="s">
        <v>315</v>
      </c>
    </row>
    <row r="54" spans="1:12">
      <c r="A54" t="s">
        <v>316</v>
      </c>
      <c r="B54" s="7">
        <v>45939</v>
      </c>
      <c r="C54" t="s">
        <v>146</v>
      </c>
      <c r="D54">
        <v>3</v>
      </c>
      <c r="E54">
        <v>30.05</v>
      </c>
      <c r="F54">
        <v>0.2</v>
      </c>
      <c r="G54">
        <v>4.99</v>
      </c>
      <c r="H54" t="s">
        <v>212</v>
      </c>
      <c r="I54" t="s">
        <v>37</v>
      </c>
      <c r="J54" t="s">
        <v>208</v>
      </c>
      <c r="K54" t="s">
        <v>209</v>
      </c>
      <c r="L54" t="s">
        <v>317</v>
      </c>
    </row>
    <row r="55" spans="1:12">
      <c r="A55" t="s">
        <v>318</v>
      </c>
      <c r="B55" s="7">
        <v>45939</v>
      </c>
      <c r="C55" t="s">
        <v>114</v>
      </c>
      <c r="D55">
        <v>4</v>
      </c>
      <c r="E55">
        <v>87.66</v>
      </c>
      <c r="F55">
        <v>0.05</v>
      </c>
      <c r="G55">
        <v>0</v>
      </c>
      <c r="H55" t="s">
        <v>212</v>
      </c>
      <c r="I55" t="s">
        <v>12</v>
      </c>
      <c r="J55" t="s">
        <v>217</v>
      </c>
      <c r="K55" t="s">
        <v>281</v>
      </c>
      <c r="L55" t="s">
        <v>319</v>
      </c>
    </row>
    <row r="56" spans="1:12">
      <c r="A56" t="s">
        <v>320</v>
      </c>
      <c r="B56" s="7">
        <v>45939</v>
      </c>
      <c r="C56" t="s">
        <v>166</v>
      </c>
      <c r="D56">
        <v>1</v>
      </c>
      <c r="E56">
        <v>39.19</v>
      </c>
      <c r="F56">
        <v>0.05</v>
      </c>
      <c r="G56">
        <v>0</v>
      </c>
      <c r="H56" t="s">
        <v>216</v>
      </c>
      <c r="I56" t="s">
        <v>37</v>
      </c>
      <c r="J56" t="s">
        <v>208</v>
      </c>
      <c r="K56" t="s">
        <v>209</v>
      </c>
      <c r="L56" t="s">
        <v>321</v>
      </c>
    </row>
    <row r="57" spans="1:12">
      <c r="A57" t="s">
        <v>322</v>
      </c>
      <c r="B57" s="7">
        <v>45939</v>
      </c>
      <c r="C57" t="s">
        <v>85</v>
      </c>
      <c r="D57">
        <v>4</v>
      </c>
      <c r="E57">
        <v>20.7</v>
      </c>
      <c r="F57">
        <v>0.15</v>
      </c>
      <c r="G57">
        <v>0</v>
      </c>
      <c r="H57" t="s">
        <v>216</v>
      </c>
      <c r="I57" t="s">
        <v>18</v>
      </c>
      <c r="J57" t="s">
        <v>213</v>
      </c>
      <c r="K57" t="s">
        <v>209</v>
      </c>
      <c r="L57" t="s">
        <v>323</v>
      </c>
    </row>
    <row r="58" spans="1:12">
      <c r="A58" t="s">
        <v>324</v>
      </c>
      <c r="B58" s="7">
        <v>45939</v>
      </c>
      <c r="C58" t="s">
        <v>138</v>
      </c>
      <c r="D58">
        <v>2</v>
      </c>
      <c r="E58">
        <v>56</v>
      </c>
      <c r="F58">
        <v>0</v>
      </c>
      <c r="G58">
        <v>0</v>
      </c>
      <c r="H58" t="s">
        <v>212</v>
      </c>
      <c r="I58" t="s">
        <v>12</v>
      </c>
      <c r="J58" t="s">
        <v>213</v>
      </c>
      <c r="K58" t="s">
        <v>209</v>
      </c>
      <c r="L58" t="s">
        <v>325</v>
      </c>
    </row>
    <row r="59" spans="1:12">
      <c r="A59" t="s">
        <v>326</v>
      </c>
      <c r="B59" s="7">
        <v>45939</v>
      </c>
      <c r="C59" t="s">
        <v>132</v>
      </c>
      <c r="D59">
        <v>1</v>
      </c>
      <c r="E59">
        <v>72.08</v>
      </c>
      <c r="F59">
        <v>0.15</v>
      </c>
      <c r="G59">
        <v>6.99</v>
      </c>
      <c r="H59" t="s">
        <v>216</v>
      </c>
      <c r="I59" t="s">
        <v>224</v>
      </c>
      <c r="J59" t="s">
        <v>213</v>
      </c>
      <c r="K59" t="s">
        <v>209</v>
      </c>
      <c r="L59" t="s">
        <v>327</v>
      </c>
    </row>
    <row r="60" spans="1:12">
      <c r="A60" t="s">
        <v>328</v>
      </c>
      <c r="B60" s="7">
        <v>45939</v>
      </c>
      <c r="C60" t="s">
        <v>112</v>
      </c>
      <c r="D60">
        <v>2</v>
      </c>
      <c r="E60">
        <v>48.12</v>
      </c>
      <c r="F60">
        <v>0.1</v>
      </c>
      <c r="G60">
        <v>0</v>
      </c>
      <c r="H60" t="s">
        <v>212</v>
      </c>
      <c r="I60" t="s">
        <v>12</v>
      </c>
      <c r="J60" t="s">
        <v>208</v>
      </c>
      <c r="K60" t="s">
        <v>281</v>
      </c>
      <c r="L60" t="s">
        <v>329</v>
      </c>
    </row>
    <row r="61" spans="1:12">
      <c r="A61" t="s">
        <v>330</v>
      </c>
      <c r="B61" s="7">
        <v>45940</v>
      </c>
      <c r="C61" t="s">
        <v>138</v>
      </c>
      <c r="D61">
        <v>1</v>
      </c>
      <c r="E61">
        <v>56</v>
      </c>
      <c r="F61">
        <v>0</v>
      </c>
      <c r="G61">
        <v>0</v>
      </c>
      <c r="H61" t="s">
        <v>207</v>
      </c>
      <c r="I61" t="s">
        <v>12</v>
      </c>
      <c r="J61" t="s">
        <v>208</v>
      </c>
      <c r="K61" t="s">
        <v>209</v>
      </c>
      <c r="L61" t="s">
        <v>331</v>
      </c>
    </row>
    <row r="62" spans="1:12">
      <c r="A62" t="s">
        <v>332</v>
      </c>
      <c r="B62" s="7">
        <v>45940</v>
      </c>
      <c r="C62" t="s">
        <v>140</v>
      </c>
      <c r="D62">
        <v>1</v>
      </c>
      <c r="E62">
        <v>25.18</v>
      </c>
      <c r="F62">
        <v>0.15</v>
      </c>
      <c r="G62">
        <v>9.99</v>
      </c>
      <c r="H62" t="s">
        <v>216</v>
      </c>
      <c r="I62" t="s">
        <v>37</v>
      </c>
      <c r="J62" t="s">
        <v>217</v>
      </c>
      <c r="K62" t="s">
        <v>209</v>
      </c>
      <c r="L62" t="s">
        <v>333</v>
      </c>
    </row>
    <row r="63" spans="1:12">
      <c r="A63" t="s">
        <v>334</v>
      </c>
      <c r="B63" s="7">
        <v>45940</v>
      </c>
      <c r="C63" t="s">
        <v>160</v>
      </c>
      <c r="D63">
        <v>5</v>
      </c>
      <c r="E63">
        <v>36.47</v>
      </c>
      <c r="F63">
        <v>0.05</v>
      </c>
      <c r="G63">
        <v>9.99</v>
      </c>
      <c r="H63" t="s">
        <v>207</v>
      </c>
      <c r="I63" t="s">
        <v>12</v>
      </c>
      <c r="J63" t="s">
        <v>213</v>
      </c>
      <c r="K63" t="s">
        <v>209</v>
      </c>
      <c r="L63" t="s">
        <v>335</v>
      </c>
    </row>
    <row r="64" spans="1:12">
      <c r="A64" t="s">
        <v>336</v>
      </c>
      <c r="B64" s="7">
        <v>45940</v>
      </c>
      <c r="C64" t="s">
        <v>164</v>
      </c>
      <c r="D64">
        <v>1</v>
      </c>
      <c r="E64">
        <v>93.35</v>
      </c>
      <c r="F64">
        <v>0.05</v>
      </c>
      <c r="G64">
        <v>4.99</v>
      </c>
      <c r="H64" t="s">
        <v>216</v>
      </c>
      <c r="I64" t="s">
        <v>18</v>
      </c>
      <c r="J64" t="s">
        <v>213</v>
      </c>
      <c r="K64" t="s">
        <v>209</v>
      </c>
      <c r="L64" t="s">
        <v>337</v>
      </c>
    </row>
    <row r="65" spans="1:12">
      <c r="A65" t="s">
        <v>338</v>
      </c>
      <c r="B65" s="7">
        <v>45940</v>
      </c>
      <c r="C65" t="s">
        <v>128</v>
      </c>
      <c r="D65">
        <v>1</v>
      </c>
      <c r="E65">
        <v>74.72</v>
      </c>
      <c r="F65">
        <v>0.05</v>
      </c>
      <c r="G65">
        <v>0</v>
      </c>
      <c r="H65" t="s">
        <v>212</v>
      </c>
      <c r="I65" t="s">
        <v>224</v>
      </c>
      <c r="J65" t="s">
        <v>217</v>
      </c>
      <c r="K65" t="s">
        <v>209</v>
      </c>
      <c r="L65" t="s">
        <v>339</v>
      </c>
    </row>
    <row r="66" spans="1:12">
      <c r="A66" t="s">
        <v>340</v>
      </c>
      <c r="B66" s="7">
        <v>45940</v>
      </c>
      <c r="C66" t="s">
        <v>94</v>
      </c>
      <c r="D66">
        <v>1</v>
      </c>
      <c r="E66">
        <v>74.41</v>
      </c>
      <c r="F66">
        <v>0</v>
      </c>
      <c r="G66">
        <v>0</v>
      </c>
      <c r="H66" t="s">
        <v>207</v>
      </c>
      <c r="I66" t="s">
        <v>18</v>
      </c>
      <c r="J66" t="s">
        <v>217</v>
      </c>
      <c r="K66" t="s">
        <v>209</v>
      </c>
      <c r="L66" t="s">
        <v>315</v>
      </c>
    </row>
    <row r="67" spans="1:12">
      <c r="A67" t="s">
        <v>341</v>
      </c>
      <c r="B67" s="7">
        <v>45940</v>
      </c>
      <c r="C67" t="s">
        <v>89</v>
      </c>
      <c r="D67">
        <v>2</v>
      </c>
      <c r="E67">
        <v>81.14</v>
      </c>
      <c r="F67">
        <v>0.1</v>
      </c>
      <c r="G67">
        <v>6.99</v>
      </c>
      <c r="H67" t="s">
        <v>207</v>
      </c>
      <c r="I67" t="s">
        <v>18</v>
      </c>
      <c r="J67" t="s">
        <v>217</v>
      </c>
      <c r="K67" t="s">
        <v>209</v>
      </c>
      <c r="L67" t="s">
        <v>342</v>
      </c>
    </row>
    <row r="68" spans="1:12">
      <c r="A68" t="s">
        <v>343</v>
      </c>
      <c r="B68" s="7">
        <v>45941</v>
      </c>
      <c r="C68" t="s">
        <v>85</v>
      </c>
      <c r="D68">
        <v>8</v>
      </c>
      <c r="E68">
        <v>20.7</v>
      </c>
      <c r="F68">
        <v>0.05</v>
      </c>
      <c r="G68">
        <v>0</v>
      </c>
      <c r="H68" t="s">
        <v>216</v>
      </c>
      <c r="I68" t="s">
        <v>54</v>
      </c>
      <c r="J68" t="s">
        <v>217</v>
      </c>
      <c r="K68" t="s">
        <v>209</v>
      </c>
      <c r="L68" t="s">
        <v>344</v>
      </c>
    </row>
    <row r="69" spans="1:12">
      <c r="A69" t="s">
        <v>345</v>
      </c>
      <c r="B69" s="7">
        <v>45941</v>
      </c>
      <c r="C69" t="s">
        <v>130</v>
      </c>
      <c r="D69">
        <v>3</v>
      </c>
      <c r="E69">
        <v>10.18</v>
      </c>
      <c r="F69">
        <v>0</v>
      </c>
      <c r="G69">
        <v>0</v>
      </c>
      <c r="H69" t="s">
        <v>212</v>
      </c>
      <c r="I69" t="s">
        <v>12</v>
      </c>
      <c r="J69" t="s">
        <v>217</v>
      </c>
      <c r="K69" t="s">
        <v>209</v>
      </c>
      <c r="L69" t="s">
        <v>346</v>
      </c>
    </row>
    <row r="70" spans="1:12">
      <c r="A70" t="s">
        <v>347</v>
      </c>
      <c r="B70" s="7">
        <v>45941</v>
      </c>
      <c r="C70" t="s">
        <v>77</v>
      </c>
      <c r="D70">
        <v>2</v>
      </c>
      <c r="E70">
        <v>47.77</v>
      </c>
      <c r="F70">
        <v>0.1</v>
      </c>
      <c r="G70">
        <v>0</v>
      </c>
      <c r="H70" t="s">
        <v>216</v>
      </c>
      <c r="I70" t="s">
        <v>12</v>
      </c>
      <c r="J70" t="s">
        <v>213</v>
      </c>
      <c r="K70" t="s">
        <v>209</v>
      </c>
      <c r="L70" t="s">
        <v>348</v>
      </c>
    </row>
    <row r="71" spans="1:12">
      <c r="A71" t="s">
        <v>349</v>
      </c>
      <c r="B71" s="7">
        <v>45941</v>
      </c>
      <c r="C71" t="s">
        <v>122</v>
      </c>
      <c r="D71">
        <v>2</v>
      </c>
      <c r="E71">
        <v>29.71</v>
      </c>
      <c r="F71">
        <v>0</v>
      </c>
      <c r="G71">
        <v>0</v>
      </c>
      <c r="H71" t="s">
        <v>212</v>
      </c>
      <c r="I71" t="s">
        <v>18</v>
      </c>
      <c r="J71" t="s">
        <v>217</v>
      </c>
      <c r="K71" t="s">
        <v>209</v>
      </c>
      <c r="L71" t="s">
        <v>350</v>
      </c>
    </row>
    <row r="72" spans="1:12">
      <c r="A72" t="s">
        <v>351</v>
      </c>
      <c r="B72" s="7">
        <v>45941</v>
      </c>
      <c r="C72" t="s">
        <v>172</v>
      </c>
      <c r="D72">
        <v>1</v>
      </c>
      <c r="E72">
        <v>80.63</v>
      </c>
      <c r="F72">
        <v>0</v>
      </c>
      <c r="G72">
        <v>6.99</v>
      </c>
      <c r="H72" t="s">
        <v>207</v>
      </c>
      <c r="I72" t="s">
        <v>54</v>
      </c>
      <c r="J72" t="s">
        <v>217</v>
      </c>
      <c r="K72" t="s">
        <v>209</v>
      </c>
      <c r="L72" t="s">
        <v>352</v>
      </c>
    </row>
    <row r="73" spans="1:12">
      <c r="A73" t="s">
        <v>353</v>
      </c>
      <c r="B73" s="7">
        <v>45942</v>
      </c>
      <c r="C73" t="s">
        <v>184</v>
      </c>
      <c r="D73">
        <v>3</v>
      </c>
      <c r="E73">
        <v>31.55</v>
      </c>
      <c r="F73">
        <v>0</v>
      </c>
      <c r="G73">
        <v>0</v>
      </c>
      <c r="H73" t="s">
        <v>207</v>
      </c>
      <c r="I73" t="s">
        <v>54</v>
      </c>
      <c r="J73" t="s">
        <v>213</v>
      </c>
      <c r="K73" t="s">
        <v>209</v>
      </c>
      <c r="L73" t="s">
        <v>354</v>
      </c>
    </row>
    <row r="74" spans="1:12">
      <c r="A74" t="s">
        <v>355</v>
      </c>
      <c r="B74" s="7">
        <v>45942</v>
      </c>
      <c r="C74" t="s">
        <v>144</v>
      </c>
      <c r="D74">
        <v>2</v>
      </c>
      <c r="E74">
        <v>12.74</v>
      </c>
      <c r="F74">
        <v>0.15</v>
      </c>
      <c r="G74">
        <v>0</v>
      </c>
      <c r="H74" t="s">
        <v>216</v>
      </c>
      <c r="I74" t="s">
        <v>54</v>
      </c>
      <c r="J74" t="s">
        <v>217</v>
      </c>
      <c r="K74" t="s">
        <v>209</v>
      </c>
      <c r="L74" t="s">
        <v>356</v>
      </c>
    </row>
    <row r="75" spans="1:12">
      <c r="A75" t="s">
        <v>357</v>
      </c>
      <c r="B75" s="7">
        <v>45942</v>
      </c>
      <c r="C75" t="s">
        <v>100</v>
      </c>
      <c r="D75">
        <v>2</v>
      </c>
      <c r="E75">
        <v>47.38</v>
      </c>
      <c r="F75">
        <v>0</v>
      </c>
      <c r="G75">
        <v>9.99</v>
      </c>
      <c r="H75" t="s">
        <v>212</v>
      </c>
      <c r="I75" t="s">
        <v>224</v>
      </c>
      <c r="J75" t="s">
        <v>217</v>
      </c>
      <c r="K75" t="s">
        <v>209</v>
      </c>
      <c r="L75" t="s">
        <v>358</v>
      </c>
    </row>
    <row r="76" spans="1:12">
      <c r="A76" t="s">
        <v>359</v>
      </c>
      <c r="B76" s="7">
        <v>45942</v>
      </c>
      <c r="C76" t="s">
        <v>156</v>
      </c>
      <c r="D76">
        <v>4</v>
      </c>
      <c r="E76">
        <v>24.86</v>
      </c>
      <c r="F76">
        <v>0.15</v>
      </c>
      <c r="G76">
        <v>0</v>
      </c>
      <c r="H76" t="s">
        <v>212</v>
      </c>
      <c r="I76" t="s">
        <v>37</v>
      </c>
      <c r="J76" t="s">
        <v>208</v>
      </c>
      <c r="K76" t="s">
        <v>209</v>
      </c>
      <c r="L76" t="s">
        <v>360</v>
      </c>
    </row>
    <row r="77" spans="1:12">
      <c r="A77" t="s">
        <v>361</v>
      </c>
      <c r="B77" s="7">
        <v>45942</v>
      </c>
      <c r="C77" t="s">
        <v>122</v>
      </c>
      <c r="D77">
        <v>4</v>
      </c>
      <c r="E77">
        <v>29.71</v>
      </c>
      <c r="F77">
        <v>0</v>
      </c>
      <c r="G77">
        <v>0</v>
      </c>
      <c r="H77" t="s">
        <v>207</v>
      </c>
      <c r="I77" t="s">
        <v>18</v>
      </c>
      <c r="J77" t="s">
        <v>208</v>
      </c>
      <c r="K77" t="s">
        <v>281</v>
      </c>
      <c r="L77" t="s">
        <v>231</v>
      </c>
    </row>
    <row r="78" spans="1:12">
      <c r="A78" t="s">
        <v>362</v>
      </c>
      <c r="B78" s="7">
        <v>45942</v>
      </c>
      <c r="C78" t="s">
        <v>186</v>
      </c>
      <c r="D78">
        <v>1</v>
      </c>
      <c r="E78">
        <v>54.93</v>
      </c>
      <c r="F78">
        <v>0.05</v>
      </c>
      <c r="G78">
        <v>0</v>
      </c>
      <c r="H78" t="s">
        <v>212</v>
      </c>
      <c r="I78" t="s">
        <v>37</v>
      </c>
      <c r="J78" t="s">
        <v>213</v>
      </c>
      <c r="K78" t="s">
        <v>209</v>
      </c>
      <c r="L78" t="s">
        <v>363</v>
      </c>
    </row>
    <row r="79" spans="1:12">
      <c r="A79" t="s">
        <v>364</v>
      </c>
      <c r="B79" s="7">
        <v>45942</v>
      </c>
      <c r="C79" t="s">
        <v>134</v>
      </c>
      <c r="D79">
        <v>4</v>
      </c>
      <c r="E79">
        <v>53.25</v>
      </c>
      <c r="F79">
        <v>0.1</v>
      </c>
      <c r="G79">
        <v>0</v>
      </c>
      <c r="H79" t="s">
        <v>207</v>
      </c>
      <c r="I79" t="s">
        <v>224</v>
      </c>
      <c r="J79" t="s">
        <v>208</v>
      </c>
      <c r="K79" t="s">
        <v>209</v>
      </c>
      <c r="L79" t="s">
        <v>365</v>
      </c>
    </row>
    <row r="80" spans="1:12">
      <c r="A80" t="s">
        <v>366</v>
      </c>
      <c r="B80" s="7">
        <v>45942</v>
      </c>
      <c r="C80" t="s">
        <v>152</v>
      </c>
      <c r="D80">
        <v>1</v>
      </c>
      <c r="E80">
        <v>39.21</v>
      </c>
      <c r="F80">
        <v>0.05</v>
      </c>
      <c r="G80">
        <v>9.99</v>
      </c>
      <c r="H80" t="s">
        <v>216</v>
      </c>
      <c r="I80" t="s">
        <v>37</v>
      </c>
      <c r="J80" t="s">
        <v>213</v>
      </c>
      <c r="K80" t="s">
        <v>209</v>
      </c>
      <c r="L80" t="s">
        <v>367</v>
      </c>
    </row>
    <row r="81" spans="1:12">
      <c r="A81" t="s">
        <v>368</v>
      </c>
      <c r="B81" s="7">
        <v>45942</v>
      </c>
      <c r="C81" t="s">
        <v>162</v>
      </c>
      <c r="D81">
        <v>1</v>
      </c>
      <c r="E81">
        <v>12.2</v>
      </c>
      <c r="F81">
        <v>0.15</v>
      </c>
      <c r="G81">
        <v>0</v>
      </c>
      <c r="H81" t="s">
        <v>207</v>
      </c>
      <c r="I81" t="s">
        <v>37</v>
      </c>
      <c r="J81" t="s">
        <v>217</v>
      </c>
      <c r="K81" t="s">
        <v>209</v>
      </c>
      <c r="L81" t="s">
        <v>369</v>
      </c>
    </row>
    <row r="82" spans="1:12">
      <c r="A82" t="s">
        <v>370</v>
      </c>
      <c r="B82" s="7">
        <v>45942</v>
      </c>
      <c r="C82" t="s">
        <v>176</v>
      </c>
      <c r="D82">
        <v>1</v>
      </c>
      <c r="E82">
        <v>11.86</v>
      </c>
      <c r="F82">
        <v>0.05</v>
      </c>
      <c r="G82">
        <v>6.99</v>
      </c>
      <c r="H82" t="s">
        <v>207</v>
      </c>
      <c r="I82" t="s">
        <v>12</v>
      </c>
      <c r="J82" t="s">
        <v>213</v>
      </c>
      <c r="K82" t="s">
        <v>209</v>
      </c>
      <c r="L82" t="s">
        <v>371</v>
      </c>
    </row>
    <row r="83" spans="1:12">
      <c r="A83" t="s">
        <v>372</v>
      </c>
      <c r="B83" s="7">
        <v>45942</v>
      </c>
      <c r="C83" t="s">
        <v>168</v>
      </c>
      <c r="D83">
        <v>5</v>
      </c>
      <c r="E83">
        <v>50.46</v>
      </c>
      <c r="F83">
        <v>0</v>
      </c>
      <c r="G83">
        <v>0</v>
      </c>
      <c r="H83" t="s">
        <v>216</v>
      </c>
      <c r="I83" t="s">
        <v>54</v>
      </c>
      <c r="J83" t="s">
        <v>213</v>
      </c>
      <c r="K83" t="s">
        <v>209</v>
      </c>
      <c r="L83" t="s">
        <v>373</v>
      </c>
    </row>
    <row r="84" spans="1:12">
      <c r="A84" t="s">
        <v>374</v>
      </c>
      <c r="B84" s="7">
        <v>45942</v>
      </c>
      <c r="C84" t="s">
        <v>132</v>
      </c>
      <c r="D84">
        <v>2</v>
      </c>
      <c r="E84">
        <v>72.08</v>
      </c>
      <c r="F84">
        <v>0</v>
      </c>
      <c r="G84">
        <v>9.99</v>
      </c>
      <c r="H84" t="s">
        <v>212</v>
      </c>
      <c r="I84" t="s">
        <v>224</v>
      </c>
      <c r="J84" t="s">
        <v>213</v>
      </c>
      <c r="K84" t="s">
        <v>209</v>
      </c>
      <c r="L84" t="s">
        <v>375</v>
      </c>
    </row>
    <row r="85" spans="1:12">
      <c r="A85" t="s">
        <v>376</v>
      </c>
      <c r="B85" s="7">
        <v>45942</v>
      </c>
      <c r="C85" t="s">
        <v>120</v>
      </c>
      <c r="D85">
        <v>1</v>
      </c>
      <c r="E85">
        <v>33.65</v>
      </c>
      <c r="F85">
        <v>0.1</v>
      </c>
      <c r="G85">
        <v>4.99</v>
      </c>
      <c r="H85" t="s">
        <v>212</v>
      </c>
      <c r="I85" t="s">
        <v>18</v>
      </c>
      <c r="J85" t="s">
        <v>213</v>
      </c>
      <c r="K85" t="s">
        <v>209</v>
      </c>
      <c r="L85" t="s">
        <v>377</v>
      </c>
    </row>
    <row r="86" spans="1:12">
      <c r="A86" t="s">
        <v>378</v>
      </c>
      <c r="B86" s="7">
        <v>45942</v>
      </c>
      <c r="C86" t="s">
        <v>180</v>
      </c>
      <c r="D86">
        <v>3</v>
      </c>
      <c r="E86">
        <v>60.42</v>
      </c>
      <c r="F86">
        <v>0</v>
      </c>
      <c r="G86">
        <v>0</v>
      </c>
      <c r="H86" t="s">
        <v>212</v>
      </c>
      <c r="I86" t="s">
        <v>12</v>
      </c>
      <c r="J86" t="s">
        <v>208</v>
      </c>
      <c r="K86" t="s">
        <v>209</v>
      </c>
      <c r="L86" t="s">
        <v>379</v>
      </c>
    </row>
    <row r="87" spans="1:12">
      <c r="A87" t="s">
        <v>380</v>
      </c>
      <c r="B87" s="7">
        <v>45943</v>
      </c>
      <c r="C87" t="s">
        <v>94</v>
      </c>
      <c r="D87">
        <v>2</v>
      </c>
      <c r="E87">
        <v>74.41</v>
      </c>
      <c r="F87">
        <v>0.15</v>
      </c>
      <c r="G87">
        <v>0</v>
      </c>
      <c r="H87" t="s">
        <v>216</v>
      </c>
      <c r="I87" t="s">
        <v>37</v>
      </c>
      <c r="J87" t="s">
        <v>217</v>
      </c>
      <c r="K87" t="s">
        <v>209</v>
      </c>
      <c r="L87" t="s">
        <v>381</v>
      </c>
    </row>
    <row r="88" spans="1:12">
      <c r="A88" t="s">
        <v>382</v>
      </c>
      <c r="B88" s="7">
        <v>45943</v>
      </c>
      <c r="C88" t="s">
        <v>174</v>
      </c>
      <c r="D88">
        <v>2</v>
      </c>
      <c r="E88">
        <v>72.45</v>
      </c>
      <c r="F88">
        <v>0</v>
      </c>
      <c r="G88">
        <v>6.99</v>
      </c>
      <c r="H88" t="s">
        <v>216</v>
      </c>
      <c r="I88" t="s">
        <v>37</v>
      </c>
      <c r="J88" t="s">
        <v>217</v>
      </c>
      <c r="K88" t="s">
        <v>209</v>
      </c>
      <c r="L88" t="s">
        <v>383</v>
      </c>
    </row>
    <row r="89" spans="1:12">
      <c r="A89" t="s">
        <v>384</v>
      </c>
      <c r="B89" s="7">
        <v>45943</v>
      </c>
      <c r="C89" t="s">
        <v>144</v>
      </c>
      <c r="D89">
        <v>1</v>
      </c>
      <c r="E89">
        <v>12.74</v>
      </c>
      <c r="F89">
        <v>0</v>
      </c>
      <c r="G89">
        <v>9.99</v>
      </c>
      <c r="H89" t="s">
        <v>216</v>
      </c>
      <c r="I89" t="s">
        <v>18</v>
      </c>
      <c r="J89" t="s">
        <v>213</v>
      </c>
      <c r="K89" t="s">
        <v>209</v>
      </c>
      <c r="L89" t="s">
        <v>296</v>
      </c>
    </row>
    <row r="90" spans="1:12">
      <c r="A90" t="s">
        <v>385</v>
      </c>
      <c r="B90" s="7">
        <v>45943</v>
      </c>
      <c r="C90" t="s">
        <v>162</v>
      </c>
      <c r="D90">
        <v>2</v>
      </c>
      <c r="E90">
        <v>12.2</v>
      </c>
      <c r="F90">
        <v>0.15</v>
      </c>
      <c r="G90">
        <v>0</v>
      </c>
      <c r="H90" t="s">
        <v>207</v>
      </c>
      <c r="I90" t="s">
        <v>37</v>
      </c>
      <c r="J90" t="s">
        <v>213</v>
      </c>
      <c r="K90" t="s">
        <v>209</v>
      </c>
      <c r="L90" t="s">
        <v>386</v>
      </c>
    </row>
    <row r="91" spans="1:12">
      <c r="A91" t="s">
        <v>387</v>
      </c>
      <c r="B91" s="7">
        <v>45943</v>
      </c>
      <c r="C91" t="s">
        <v>81</v>
      </c>
      <c r="D91">
        <v>3</v>
      </c>
      <c r="E91">
        <v>30.29</v>
      </c>
      <c r="F91">
        <v>0.05</v>
      </c>
      <c r="G91">
        <v>4.99</v>
      </c>
      <c r="H91" t="s">
        <v>212</v>
      </c>
      <c r="I91" t="s">
        <v>37</v>
      </c>
      <c r="J91" t="s">
        <v>213</v>
      </c>
      <c r="K91" t="s">
        <v>304</v>
      </c>
      <c r="L91" t="s">
        <v>388</v>
      </c>
    </row>
    <row r="92" spans="1:12">
      <c r="A92" t="s">
        <v>389</v>
      </c>
      <c r="B92" s="7">
        <v>45943</v>
      </c>
      <c r="C92" t="s">
        <v>114</v>
      </c>
      <c r="D92">
        <v>2</v>
      </c>
      <c r="E92">
        <v>87.66</v>
      </c>
      <c r="F92">
        <v>0.2</v>
      </c>
      <c r="G92">
        <v>6.99</v>
      </c>
      <c r="H92" t="s">
        <v>216</v>
      </c>
      <c r="I92" t="s">
        <v>37</v>
      </c>
      <c r="J92" t="s">
        <v>213</v>
      </c>
      <c r="K92" t="s">
        <v>304</v>
      </c>
      <c r="L92" t="s">
        <v>327</v>
      </c>
    </row>
    <row r="93" spans="1:12">
      <c r="A93" t="s">
        <v>390</v>
      </c>
      <c r="B93" s="7">
        <v>45943</v>
      </c>
      <c r="C93" t="s">
        <v>182</v>
      </c>
      <c r="D93">
        <v>4</v>
      </c>
      <c r="E93">
        <v>11.57</v>
      </c>
      <c r="F93">
        <v>0.05</v>
      </c>
      <c r="G93">
        <v>9.99</v>
      </c>
      <c r="H93" t="s">
        <v>216</v>
      </c>
      <c r="I93" t="s">
        <v>37</v>
      </c>
      <c r="J93" t="s">
        <v>217</v>
      </c>
      <c r="K93" t="s">
        <v>209</v>
      </c>
      <c r="L93" t="s">
        <v>350</v>
      </c>
    </row>
    <row r="94" spans="1:12">
      <c r="A94" t="s">
        <v>391</v>
      </c>
      <c r="B94" s="7">
        <v>45944</v>
      </c>
      <c r="C94" t="s">
        <v>134</v>
      </c>
      <c r="D94">
        <v>1</v>
      </c>
      <c r="E94">
        <v>53.25</v>
      </c>
      <c r="F94">
        <v>0</v>
      </c>
      <c r="G94">
        <v>9.99</v>
      </c>
      <c r="H94" t="s">
        <v>207</v>
      </c>
      <c r="I94" t="s">
        <v>18</v>
      </c>
      <c r="J94" t="s">
        <v>208</v>
      </c>
      <c r="K94" t="s">
        <v>209</v>
      </c>
      <c r="L94" t="s">
        <v>392</v>
      </c>
    </row>
    <row r="95" spans="1:12">
      <c r="A95" t="s">
        <v>393</v>
      </c>
      <c r="B95" s="7">
        <v>45944</v>
      </c>
      <c r="C95" t="s">
        <v>66</v>
      </c>
      <c r="D95">
        <v>5</v>
      </c>
      <c r="E95">
        <v>31.13</v>
      </c>
      <c r="F95">
        <v>0</v>
      </c>
      <c r="G95">
        <v>0</v>
      </c>
      <c r="H95" t="s">
        <v>216</v>
      </c>
      <c r="I95" t="s">
        <v>224</v>
      </c>
      <c r="J95" t="s">
        <v>213</v>
      </c>
      <c r="K95" t="s">
        <v>209</v>
      </c>
      <c r="L95" t="s">
        <v>220</v>
      </c>
    </row>
    <row r="96" spans="1:12">
      <c r="A96" t="s">
        <v>394</v>
      </c>
      <c r="B96" s="7">
        <v>45944</v>
      </c>
      <c r="C96" t="s">
        <v>154</v>
      </c>
      <c r="D96">
        <v>1</v>
      </c>
      <c r="E96">
        <v>63.29</v>
      </c>
      <c r="F96">
        <v>0</v>
      </c>
      <c r="G96">
        <v>9.99</v>
      </c>
      <c r="H96" t="s">
        <v>207</v>
      </c>
      <c r="I96" t="s">
        <v>12</v>
      </c>
      <c r="J96" t="s">
        <v>208</v>
      </c>
      <c r="K96" t="s">
        <v>209</v>
      </c>
      <c r="L96" t="s">
        <v>271</v>
      </c>
    </row>
    <row r="97" spans="1:12">
      <c r="A97" t="s">
        <v>395</v>
      </c>
      <c r="B97" s="7">
        <v>45944</v>
      </c>
      <c r="C97" t="s">
        <v>85</v>
      </c>
      <c r="D97">
        <v>1</v>
      </c>
      <c r="E97">
        <v>20.7</v>
      </c>
      <c r="F97">
        <v>0</v>
      </c>
      <c r="G97">
        <v>0</v>
      </c>
      <c r="H97" t="s">
        <v>216</v>
      </c>
      <c r="I97" t="s">
        <v>37</v>
      </c>
      <c r="J97" t="s">
        <v>208</v>
      </c>
      <c r="K97" t="s">
        <v>209</v>
      </c>
      <c r="L97" t="s">
        <v>396</v>
      </c>
    </row>
    <row r="98" spans="1:12">
      <c r="A98" t="s">
        <v>397</v>
      </c>
      <c r="B98" s="7">
        <v>45944</v>
      </c>
      <c r="C98" t="s">
        <v>174</v>
      </c>
      <c r="D98">
        <v>2</v>
      </c>
      <c r="E98">
        <v>72.45</v>
      </c>
      <c r="F98">
        <v>0.1</v>
      </c>
      <c r="G98">
        <v>0</v>
      </c>
      <c r="H98" t="s">
        <v>216</v>
      </c>
      <c r="I98" t="s">
        <v>12</v>
      </c>
      <c r="J98" t="s">
        <v>213</v>
      </c>
      <c r="K98" t="s">
        <v>209</v>
      </c>
      <c r="L98" t="s">
        <v>255</v>
      </c>
    </row>
    <row r="99" spans="1:12">
      <c r="A99" t="s">
        <v>398</v>
      </c>
      <c r="B99" s="7">
        <v>45945</v>
      </c>
      <c r="C99" t="s">
        <v>94</v>
      </c>
      <c r="D99">
        <v>4</v>
      </c>
      <c r="E99">
        <v>74.41</v>
      </c>
      <c r="F99">
        <v>0.15</v>
      </c>
      <c r="G99">
        <v>0</v>
      </c>
      <c r="H99" t="s">
        <v>216</v>
      </c>
      <c r="I99" t="s">
        <v>18</v>
      </c>
      <c r="J99" t="s">
        <v>213</v>
      </c>
      <c r="K99" t="s">
        <v>209</v>
      </c>
      <c r="L99" t="s">
        <v>399</v>
      </c>
    </row>
    <row r="100" spans="1:12">
      <c r="A100" t="s">
        <v>400</v>
      </c>
      <c r="B100" s="7">
        <v>45945</v>
      </c>
      <c r="C100" t="s">
        <v>81</v>
      </c>
      <c r="D100">
        <v>1</v>
      </c>
      <c r="E100">
        <v>30.29</v>
      </c>
      <c r="F100">
        <v>0.1</v>
      </c>
      <c r="G100">
        <v>9.99</v>
      </c>
      <c r="H100" t="s">
        <v>212</v>
      </c>
      <c r="I100" t="s">
        <v>54</v>
      </c>
      <c r="J100" t="s">
        <v>217</v>
      </c>
      <c r="K100" t="s">
        <v>209</v>
      </c>
      <c r="L100" t="s">
        <v>399</v>
      </c>
    </row>
    <row r="101" spans="1:12">
      <c r="A101" t="s">
        <v>401</v>
      </c>
      <c r="B101" s="7">
        <v>45945</v>
      </c>
      <c r="C101" t="s">
        <v>128</v>
      </c>
      <c r="D101">
        <v>1</v>
      </c>
      <c r="E101">
        <v>74.72</v>
      </c>
      <c r="F101">
        <v>0.05</v>
      </c>
      <c r="G101">
        <v>0</v>
      </c>
      <c r="H101" t="s">
        <v>216</v>
      </c>
      <c r="I101" t="s">
        <v>12</v>
      </c>
      <c r="J101" t="s">
        <v>213</v>
      </c>
      <c r="K101" t="s">
        <v>209</v>
      </c>
      <c r="L101" t="s">
        <v>402</v>
      </c>
    </row>
    <row r="102" spans="1:12">
      <c r="A102" t="s">
        <v>403</v>
      </c>
      <c r="B102" s="7">
        <v>45945</v>
      </c>
      <c r="C102" t="s">
        <v>116</v>
      </c>
      <c r="D102">
        <v>2</v>
      </c>
      <c r="E102">
        <v>30.89</v>
      </c>
      <c r="F102">
        <v>0</v>
      </c>
      <c r="G102">
        <v>6.99</v>
      </c>
      <c r="H102" t="s">
        <v>207</v>
      </c>
      <c r="I102" t="s">
        <v>54</v>
      </c>
      <c r="J102" t="s">
        <v>217</v>
      </c>
      <c r="K102" t="s">
        <v>209</v>
      </c>
      <c r="L102" t="s">
        <v>404</v>
      </c>
    </row>
    <row r="103" spans="1:12">
      <c r="A103" t="s">
        <v>405</v>
      </c>
      <c r="B103" s="7">
        <v>45946</v>
      </c>
      <c r="C103" t="s">
        <v>172</v>
      </c>
      <c r="D103">
        <v>2</v>
      </c>
      <c r="E103">
        <v>80.63</v>
      </c>
      <c r="F103">
        <v>0.15</v>
      </c>
      <c r="G103">
        <v>0</v>
      </c>
      <c r="H103" t="s">
        <v>216</v>
      </c>
      <c r="I103" t="s">
        <v>18</v>
      </c>
      <c r="J103" t="s">
        <v>213</v>
      </c>
      <c r="K103" t="s">
        <v>304</v>
      </c>
      <c r="L103" t="s">
        <v>406</v>
      </c>
    </row>
    <row r="104" spans="1:12">
      <c r="A104" t="s">
        <v>407</v>
      </c>
      <c r="B104" s="7">
        <v>45946</v>
      </c>
      <c r="C104" t="s">
        <v>168</v>
      </c>
      <c r="D104">
        <v>2</v>
      </c>
      <c r="E104">
        <v>50.46</v>
      </c>
      <c r="F104">
        <v>0</v>
      </c>
      <c r="G104">
        <v>0</v>
      </c>
      <c r="H104" t="s">
        <v>207</v>
      </c>
      <c r="I104" t="s">
        <v>224</v>
      </c>
      <c r="J104" t="s">
        <v>208</v>
      </c>
      <c r="K104" t="s">
        <v>209</v>
      </c>
      <c r="L104" t="s">
        <v>408</v>
      </c>
    </row>
    <row r="105" spans="1:12">
      <c r="A105" t="s">
        <v>409</v>
      </c>
      <c r="B105" s="7">
        <v>45946</v>
      </c>
      <c r="C105" t="s">
        <v>114</v>
      </c>
      <c r="D105">
        <v>5</v>
      </c>
      <c r="E105">
        <v>87.66</v>
      </c>
      <c r="F105">
        <v>0</v>
      </c>
      <c r="G105">
        <v>0</v>
      </c>
      <c r="H105" t="s">
        <v>216</v>
      </c>
      <c r="I105" t="s">
        <v>54</v>
      </c>
      <c r="J105" t="s">
        <v>213</v>
      </c>
      <c r="K105" t="s">
        <v>209</v>
      </c>
      <c r="L105" t="s">
        <v>410</v>
      </c>
    </row>
    <row r="106" spans="1:12">
      <c r="A106" t="s">
        <v>411</v>
      </c>
      <c r="B106" s="7">
        <v>45946</v>
      </c>
      <c r="C106" t="s">
        <v>118</v>
      </c>
      <c r="D106">
        <v>5</v>
      </c>
      <c r="E106">
        <v>41.81</v>
      </c>
      <c r="F106">
        <v>0.1</v>
      </c>
      <c r="G106">
        <v>0</v>
      </c>
      <c r="H106" t="s">
        <v>216</v>
      </c>
      <c r="I106" t="s">
        <v>12</v>
      </c>
      <c r="J106" t="s">
        <v>217</v>
      </c>
      <c r="K106" t="s">
        <v>209</v>
      </c>
      <c r="L106" t="s">
        <v>412</v>
      </c>
    </row>
    <row r="107" spans="1:12">
      <c r="A107" t="s">
        <v>413</v>
      </c>
      <c r="B107" s="7">
        <v>45947</v>
      </c>
      <c r="C107" t="s">
        <v>85</v>
      </c>
      <c r="D107">
        <v>1</v>
      </c>
      <c r="E107">
        <v>20.7</v>
      </c>
      <c r="F107">
        <v>0.2</v>
      </c>
      <c r="G107">
        <v>6.99</v>
      </c>
      <c r="H107" t="s">
        <v>207</v>
      </c>
      <c r="I107" t="s">
        <v>12</v>
      </c>
      <c r="J107" t="s">
        <v>213</v>
      </c>
      <c r="K107" t="s">
        <v>209</v>
      </c>
      <c r="L107" t="s">
        <v>414</v>
      </c>
    </row>
    <row r="108" spans="1:12">
      <c r="A108" t="s">
        <v>415</v>
      </c>
      <c r="B108" s="7">
        <v>45947</v>
      </c>
      <c r="C108" t="s">
        <v>182</v>
      </c>
      <c r="D108">
        <v>2</v>
      </c>
      <c r="E108">
        <v>11.57</v>
      </c>
      <c r="F108">
        <v>0</v>
      </c>
      <c r="G108">
        <v>9.99</v>
      </c>
      <c r="H108" t="s">
        <v>212</v>
      </c>
      <c r="I108" t="s">
        <v>18</v>
      </c>
      <c r="J108" t="s">
        <v>213</v>
      </c>
      <c r="K108" t="s">
        <v>209</v>
      </c>
      <c r="L108" t="s">
        <v>416</v>
      </c>
    </row>
    <row r="109" spans="1:12">
      <c r="A109" t="s">
        <v>417</v>
      </c>
      <c r="B109" s="7">
        <v>45947</v>
      </c>
      <c r="C109" t="s">
        <v>94</v>
      </c>
      <c r="D109">
        <v>4</v>
      </c>
      <c r="E109">
        <v>74.41</v>
      </c>
      <c r="F109">
        <v>0</v>
      </c>
      <c r="G109">
        <v>0</v>
      </c>
      <c r="H109" t="s">
        <v>207</v>
      </c>
      <c r="I109" t="s">
        <v>54</v>
      </c>
      <c r="J109" t="s">
        <v>208</v>
      </c>
      <c r="K109" t="s">
        <v>209</v>
      </c>
      <c r="L109" t="s">
        <v>418</v>
      </c>
    </row>
    <row r="110" spans="1:12">
      <c r="A110" t="s">
        <v>419</v>
      </c>
      <c r="B110" s="7">
        <v>45947</v>
      </c>
      <c r="C110" t="s">
        <v>71</v>
      </c>
      <c r="D110">
        <v>1</v>
      </c>
      <c r="E110">
        <v>11.23</v>
      </c>
      <c r="F110">
        <v>0.1</v>
      </c>
      <c r="G110">
        <v>0</v>
      </c>
      <c r="H110" t="s">
        <v>207</v>
      </c>
      <c r="I110" t="s">
        <v>37</v>
      </c>
      <c r="J110" t="s">
        <v>208</v>
      </c>
      <c r="K110" t="s">
        <v>209</v>
      </c>
      <c r="L110" t="s">
        <v>420</v>
      </c>
    </row>
    <row r="111" spans="1:12">
      <c r="A111" t="s">
        <v>421</v>
      </c>
      <c r="B111" s="7">
        <v>45947</v>
      </c>
      <c r="C111" t="s">
        <v>104</v>
      </c>
      <c r="D111">
        <v>1</v>
      </c>
      <c r="E111">
        <v>29.49</v>
      </c>
      <c r="F111">
        <v>0.15</v>
      </c>
      <c r="G111">
        <v>9.99</v>
      </c>
      <c r="H111" t="s">
        <v>212</v>
      </c>
      <c r="I111" t="s">
        <v>37</v>
      </c>
      <c r="J111" t="s">
        <v>213</v>
      </c>
      <c r="K111" t="s">
        <v>209</v>
      </c>
      <c r="L111" t="s">
        <v>422</v>
      </c>
    </row>
    <row r="112" spans="1:12">
      <c r="A112" t="s">
        <v>423</v>
      </c>
      <c r="B112" s="7">
        <v>45947</v>
      </c>
      <c r="C112" t="s">
        <v>134</v>
      </c>
      <c r="D112">
        <v>1</v>
      </c>
      <c r="E112">
        <v>53.25</v>
      </c>
      <c r="F112">
        <v>0.15</v>
      </c>
      <c r="G112">
        <v>4.99</v>
      </c>
      <c r="H112" t="s">
        <v>216</v>
      </c>
      <c r="I112" t="s">
        <v>54</v>
      </c>
      <c r="J112" t="s">
        <v>217</v>
      </c>
      <c r="K112" t="s">
        <v>209</v>
      </c>
      <c r="L112" t="s">
        <v>424</v>
      </c>
    </row>
    <row r="113" spans="1:12">
      <c r="A113" t="s">
        <v>425</v>
      </c>
      <c r="B113" s="7">
        <v>45947</v>
      </c>
      <c r="C113" t="s">
        <v>186</v>
      </c>
      <c r="D113">
        <v>1</v>
      </c>
      <c r="E113">
        <v>54.93</v>
      </c>
      <c r="F113">
        <v>0</v>
      </c>
      <c r="G113">
        <v>9.99</v>
      </c>
      <c r="H113" t="s">
        <v>216</v>
      </c>
      <c r="I113" t="s">
        <v>37</v>
      </c>
      <c r="J113" t="s">
        <v>217</v>
      </c>
      <c r="K113" t="s">
        <v>209</v>
      </c>
      <c r="L113" t="s">
        <v>426</v>
      </c>
    </row>
    <row r="114" spans="1:12">
      <c r="A114" t="s">
        <v>427</v>
      </c>
      <c r="B114" s="7">
        <v>45948</v>
      </c>
      <c r="C114" t="s">
        <v>118</v>
      </c>
      <c r="D114">
        <v>2</v>
      </c>
      <c r="E114">
        <v>41.81</v>
      </c>
      <c r="F114">
        <v>0.1</v>
      </c>
      <c r="G114">
        <v>9.99</v>
      </c>
      <c r="H114" t="s">
        <v>207</v>
      </c>
      <c r="I114" t="s">
        <v>224</v>
      </c>
      <c r="J114" t="s">
        <v>217</v>
      </c>
      <c r="K114" t="s">
        <v>304</v>
      </c>
      <c r="L114" t="s">
        <v>428</v>
      </c>
    </row>
    <row r="115" spans="1:12">
      <c r="A115" t="s">
        <v>429</v>
      </c>
      <c r="B115" s="7">
        <v>45948</v>
      </c>
      <c r="C115" t="s">
        <v>158</v>
      </c>
      <c r="D115">
        <v>1</v>
      </c>
      <c r="E115">
        <v>44.59</v>
      </c>
      <c r="F115">
        <v>0</v>
      </c>
      <c r="G115">
        <v>0</v>
      </c>
      <c r="H115" t="s">
        <v>212</v>
      </c>
      <c r="I115" t="s">
        <v>18</v>
      </c>
      <c r="J115" t="s">
        <v>213</v>
      </c>
      <c r="K115" t="s">
        <v>209</v>
      </c>
      <c r="L115" t="s">
        <v>408</v>
      </c>
    </row>
    <row r="116" spans="1:12">
      <c r="A116" t="s">
        <v>430</v>
      </c>
      <c r="B116" s="7">
        <v>45948</v>
      </c>
      <c r="C116" t="s">
        <v>136</v>
      </c>
      <c r="D116">
        <v>5</v>
      </c>
      <c r="E116">
        <v>26.35</v>
      </c>
      <c r="F116">
        <v>0</v>
      </c>
      <c r="G116">
        <v>0</v>
      </c>
      <c r="H116" t="s">
        <v>212</v>
      </c>
      <c r="I116" t="s">
        <v>18</v>
      </c>
      <c r="J116" t="s">
        <v>213</v>
      </c>
      <c r="K116" t="s">
        <v>209</v>
      </c>
      <c r="L116" t="s">
        <v>431</v>
      </c>
    </row>
    <row r="117" spans="1:12">
      <c r="A117" t="s">
        <v>432</v>
      </c>
      <c r="B117" s="7">
        <v>45948</v>
      </c>
      <c r="C117" t="s">
        <v>104</v>
      </c>
      <c r="D117">
        <v>1</v>
      </c>
      <c r="E117">
        <v>29.49</v>
      </c>
      <c r="F117">
        <v>0</v>
      </c>
      <c r="G117">
        <v>9.99</v>
      </c>
      <c r="H117" t="s">
        <v>212</v>
      </c>
      <c r="I117" t="s">
        <v>37</v>
      </c>
      <c r="J117" t="s">
        <v>217</v>
      </c>
      <c r="K117" t="s">
        <v>209</v>
      </c>
      <c r="L117" t="s">
        <v>433</v>
      </c>
    </row>
    <row r="118" spans="1:12">
      <c r="A118" t="s">
        <v>434</v>
      </c>
      <c r="B118" s="7">
        <v>45948</v>
      </c>
      <c r="C118" t="s">
        <v>66</v>
      </c>
      <c r="D118">
        <v>2</v>
      </c>
      <c r="E118">
        <v>31.13</v>
      </c>
      <c r="F118">
        <v>0.05</v>
      </c>
      <c r="G118">
        <v>6.99</v>
      </c>
      <c r="H118" t="s">
        <v>212</v>
      </c>
      <c r="I118" t="s">
        <v>54</v>
      </c>
      <c r="J118" t="s">
        <v>208</v>
      </c>
      <c r="K118" t="s">
        <v>209</v>
      </c>
      <c r="L118" t="s">
        <v>435</v>
      </c>
    </row>
    <row r="119" spans="1:12">
      <c r="A119" t="s">
        <v>436</v>
      </c>
      <c r="B119" s="7">
        <v>45949</v>
      </c>
      <c r="C119" t="s">
        <v>81</v>
      </c>
      <c r="D119">
        <v>1</v>
      </c>
      <c r="E119">
        <v>30.29</v>
      </c>
      <c r="F119">
        <v>0</v>
      </c>
      <c r="G119">
        <v>9.99</v>
      </c>
      <c r="H119" t="s">
        <v>216</v>
      </c>
      <c r="I119" t="s">
        <v>37</v>
      </c>
      <c r="J119" t="s">
        <v>217</v>
      </c>
      <c r="K119" t="s">
        <v>209</v>
      </c>
      <c r="L119" t="s">
        <v>437</v>
      </c>
    </row>
    <row r="120" spans="1:12">
      <c r="A120" t="s">
        <v>438</v>
      </c>
      <c r="B120" s="7">
        <v>45949</v>
      </c>
      <c r="C120" t="s">
        <v>75</v>
      </c>
      <c r="D120">
        <v>6</v>
      </c>
      <c r="E120">
        <v>55.2</v>
      </c>
      <c r="F120">
        <v>0.1</v>
      </c>
      <c r="G120">
        <v>9.99</v>
      </c>
      <c r="H120" t="s">
        <v>212</v>
      </c>
      <c r="I120" t="s">
        <v>12</v>
      </c>
      <c r="J120" t="s">
        <v>208</v>
      </c>
      <c r="K120" t="s">
        <v>209</v>
      </c>
      <c r="L120" t="s">
        <v>439</v>
      </c>
    </row>
    <row r="121" spans="1:12">
      <c r="A121" t="s">
        <v>440</v>
      </c>
      <c r="B121" s="7">
        <v>45949</v>
      </c>
      <c r="C121" t="s">
        <v>104</v>
      </c>
      <c r="D121">
        <v>2</v>
      </c>
      <c r="E121">
        <v>29.49</v>
      </c>
      <c r="F121">
        <v>0.05</v>
      </c>
      <c r="G121">
        <v>0</v>
      </c>
      <c r="H121" t="s">
        <v>216</v>
      </c>
      <c r="I121" t="s">
        <v>37</v>
      </c>
      <c r="J121" t="s">
        <v>208</v>
      </c>
      <c r="K121" t="s">
        <v>209</v>
      </c>
      <c r="L121" t="s">
        <v>441</v>
      </c>
    </row>
    <row r="122" spans="1:12">
      <c r="A122" t="s">
        <v>442</v>
      </c>
      <c r="B122" s="7">
        <v>45949</v>
      </c>
      <c r="C122" t="s">
        <v>146</v>
      </c>
      <c r="D122">
        <v>2</v>
      </c>
      <c r="E122">
        <v>30.05</v>
      </c>
      <c r="F122">
        <v>0.1</v>
      </c>
      <c r="G122">
        <v>6.99</v>
      </c>
      <c r="H122" t="s">
        <v>216</v>
      </c>
      <c r="I122" t="s">
        <v>12</v>
      </c>
      <c r="J122" t="s">
        <v>208</v>
      </c>
      <c r="K122" t="s">
        <v>209</v>
      </c>
      <c r="L122" t="s">
        <v>443</v>
      </c>
    </row>
    <row r="123" spans="1:12">
      <c r="A123" t="s">
        <v>444</v>
      </c>
      <c r="B123" s="7">
        <v>45949</v>
      </c>
      <c r="C123" t="s">
        <v>83</v>
      </c>
      <c r="D123">
        <v>1</v>
      </c>
      <c r="E123">
        <v>79.31</v>
      </c>
      <c r="F123">
        <v>0.2</v>
      </c>
      <c r="G123">
        <v>0</v>
      </c>
      <c r="H123" t="s">
        <v>216</v>
      </c>
      <c r="I123" t="s">
        <v>18</v>
      </c>
      <c r="J123" t="s">
        <v>208</v>
      </c>
      <c r="K123" t="s">
        <v>209</v>
      </c>
      <c r="L123" t="s">
        <v>445</v>
      </c>
    </row>
    <row r="124" spans="1:12">
      <c r="A124" t="s">
        <v>446</v>
      </c>
      <c r="B124" s="7">
        <v>45949</v>
      </c>
      <c r="C124" t="s">
        <v>184</v>
      </c>
      <c r="D124">
        <v>1</v>
      </c>
      <c r="E124">
        <v>31.55</v>
      </c>
      <c r="F124">
        <v>0</v>
      </c>
      <c r="G124">
        <v>0</v>
      </c>
      <c r="H124" t="s">
        <v>207</v>
      </c>
      <c r="I124" t="s">
        <v>12</v>
      </c>
      <c r="J124" t="s">
        <v>208</v>
      </c>
      <c r="K124" t="s">
        <v>209</v>
      </c>
      <c r="L124" t="s">
        <v>447</v>
      </c>
    </row>
    <row r="125" spans="1:12">
      <c r="A125" t="s">
        <v>448</v>
      </c>
      <c r="B125" s="7">
        <v>45949</v>
      </c>
      <c r="C125" t="s">
        <v>120</v>
      </c>
      <c r="D125">
        <v>1</v>
      </c>
      <c r="E125">
        <v>33.65</v>
      </c>
      <c r="F125">
        <v>0.1</v>
      </c>
      <c r="G125">
        <v>0</v>
      </c>
      <c r="H125" t="s">
        <v>207</v>
      </c>
      <c r="I125" t="s">
        <v>18</v>
      </c>
      <c r="J125" t="s">
        <v>217</v>
      </c>
      <c r="K125" t="s">
        <v>209</v>
      </c>
      <c r="L125" t="s">
        <v>449</v>
      </c>
    </row>
    <row r="126" spans="1:12">
      <c r="A126" t="s">
        <v>450</v>
      </c>
      <c r="B126" s="7">
        <v>45949</v>
      </c>
      <c r="C126" t="s">
        <v>164</v>
      </c>
      <c r="D126">
        <v>1</v>
      </c>
      <c r="E126">
        <v>93.35</v>
      </c>
      <c r="F126">
        <v>0.15</v>
      </c>
      <c r="G126">
        <v>0</v>
      </c>
      <c r="H126" t="s">
        <v>216</v>
      </c>
      <c r="I126" t="s">
        <v>224</v>
      </c>
      <c r="J126" t="s">
        <v>217</v>
      </c>
      <c r="K126" t="s">
        <v>209</v>
      </c>
      <c r="L126" t="s">
        <v>451</v>
      </c>
    </row>
    <row r="127" spans="1:12">
      <c r="A127" t="s">
        <v>452</v>
      </c>
      <c r="B127" s="7">
        <v>45950</v>
      </c>
      <c r="C127" t="s">
        <v>96</v>
      </c>
      <c r="D127">
        <v>1</v>
      </c>
      <c r="E127">
        <v>26.72</v>
      </c>
      <c r="F127">
        <v>0.2</v>
      </c>
      <c r="G127">
        <v>0</v>
      </c>
      <c r="H127" t="s">
        <v>207</v>
      </c>
      <c r="I127" t="s">
        <v>54</v>
      </c>
      <c r="J127" t="s">
        <v>217</v>
      </c>
      <c r="K127" t="s">
        <v>209</v>
      </c>
      <c r="L127" t="s">
        <v>453</v>
      </c>
    </row>
    <row r="128" spans="1:12">
      <c r="A128" t="s">
        <v>454</v>
      </c>
      <c r="B128" s="7">
        <v>45950</v>
      </c>
      <c r="C128" t="s">
        <v>132</v>
      </c>
      <c r="D128">
        <v>2</v>
      </c>
      <c r="E128">
        <v>72.08</v>
      </c>
      <c r="F128">
        <v>0</v>
      </c>
      <c r="G128">
        <v>0</v>
      </c>
      <c r="H128" t="s">
        <v>216</v>
      </c>
      <c r="I128" t="s">
        <v>37</v>
      </c>
      <c r="J128" t="s">
        <v>217</v>
      </c>
      <c r="K128" t="s">
        <v>209</v>
      </c>
      <c r="L128" t="s">
        <v>455</v>
      </c>
    </row>
    <row r="129" spans="1:12">
      <c r="A129" t="s">
        <v>456</v>
      </c>
      <c r="B129" s="7">
        <v>45950</v>
      </c>
      <c r="C129" t="s">
        <v>128</v>
      </c>
      <c r="D129">
        <v>1</v>
      </c>
      <c r="E129">
        <v>74.72</v>
      </c>
      <c r="F129">
        <v>0.15</v>
      </c>
      <c r="G129">
        <v>4.99</v>
      </c>
      <c r="H129" t="s">
        <v>216</v>
      </c>
      <c r="I129" t="s">
        <v>12</v>
      </c>
      <c r="J129" t="s">
        <v>217</v>
      </c>
      <c r="K129" t="s">
        <v>209</v>
      </c>
      <c r="L129" t="s">
        <v>352</v>
      </c>
    </row>
    <row r="130" spans="1:12">
      <c r="A130" t="s">
        <v>457</v>
      </c>
      <c r="B130" s="7">
        <v>45950</v>
      </c>
      <c r="C130" t="s">
        <v>104</v>
      </c>
      <c r="D130">
        <v>1</v>
      </c>
      <c r="E130">
        <v>29.49</v>
      </c>
      <c r="F130">
        <v>0.1</v>
      </c>
      <c r="G130">
        <v>9.99</v>
      </c>
      <c r="H130" t="s">
        <v>212</v>
      </c>
      <c r="I130" t="s">
        <v>224</v>
      </c>
      <c r="J130" t="s">
        <v>213</v>
      </c>
      <c r="K130" t="s">
        <v>209</v>
      </c>
      <c r="L130" t="s">
        <v>302</v>
      </c>
    </row>
    <row r="131" spans="1:12">
      <c r="A131" t="s">
        <v>458</v>
      </c>
      <c r="B131" s="7">
        <v>45951</v>
      </c>
      <c r="C131" t="s">
        <v>75</v>
      </c>
      <c r="D131">
        <v>2</v>
      </c>
      <c r="E131">
        <v>55.2</v>
      </c>
      <c r="F131">
        <v>0.1</v>
      </c>
      <c r="G131">
        <v>0</v>
      </c>
      <c r="H131" t="s">
        <v>207</v>
      </c>
      <c r="I131" t="s">
        <v>18</v>
      </c>
      <c r="J131" t="s">
        <v>213</v>
      </c>
      <c r="K131" t="s">
        <v>209</v>
      </c>
      <c r="L131" t="s">
        <v>459</v>
      </c>
    </row>
    <row r="132" spans="1:12">
      <c r="A132" t="s">
        <v>460</v>
      </c>
      <c r="B132" s="7">
        <v>45951</v>
      </c>
      <c r="C132" t="s">
        <v>126</v>
      </c>
      <c r="D132">
        <v>2</v>
      </c>
      <c r="E132">
        <v>44.98</v>
      </c>
      <c r="F132">
        <v>0</v>
      </c>
      <c r="G132">
        <v>6.99</v>
      </c>
      <c r="H132" t="s">
        <v>216</v>
      </c>
      <c r="I132" t="s">
        <v>12</v>
      </c>
      <c r="J132" t="s">
        <v>213</v>
      </c>
      <c r="K132" t="s">
        <v>209</v>
      </c>
      <c r="L132" t="s">
        <v>461</v>
      </c>
    </row>
    <row r="133" spans="1:12">
      <c r="A133" t="s">
        <v>462</v>
      </c>
      <c r="B133" s="7">
        <v>45951</v>
      </c>
      <c r="C133" t="s">
        <v>118</v>
      </c>
      <c r="D133">
        <v>3</v>
      </c>
      <c r="E133">
        <v>41.81</v>
      </c>
      <c r="F133">
        <v>0.15</v>
      </c>
      <c r="G133">
        <v>4.99</v>
      </c>
      <c r="H133" t="s">
        <v>207</v>
      </c>
      <c r="I133" t="s">
        <v>37</v>
      </c>
      <c r="J133" t="s">
        <v>217</v>
      </c>
      <c r="K133" t="s">
        <v>209</v>
      </c>
      <c r="L133" t="s">
        <v>463</v>
      </c>
    </row>
    <row r="134" spans="1:12">
      <c r="A134" t="s">
        <v>464</v>
      </c>
      <c r="B134" s="7">
        <v>45951</v>
      </c>
      <c r="C134" t="s">
        <v>154</v>
      </c>
      <c r="D134">
        <v>2</v>
      </c>
      <c r="E134">
        <v>63.29</v>
      </c>
      <c r="F134">
        <v>0</v>
      </c>
      <c r="G134">
        <v>6.99</v>
      </c>
      <c r="H134" t="s">
        <v>216</v>
      </c>
      <c r="I134" t="s">
        <v>54</v>
      </c>
      <c r="J134" t="s">
        <v>213</v>
      </c>
      <c r="K134" t="s">
        <v>209</v>
      </c>
      <c r="L134" t="s">
        <v>465</v>
      </c>
    </row>
    <row r="135" spans="1:12">
      <c r="A135" t="s">
        <v>466</v>
      </c>
      <c r="B135" s="7">
        <v>45951</v>
      </c>
      <c r="C135" t="s">
        <v>180</v>
      </c>
      <c r="D135">
        <v>4</v>
      </c>
      <c r="E135">
        <v>60.42</v>
      </c>
      <c r="F135">
        <v>0</v>
      </c>
      <c r="G135">
        <v>0</v>
      </c>
      <c r="H135" t="s">
        <v>212</v>
      </c>
      <c r="I135" t="s">
        <v>224</v>
      </c>
      <c r="J135" t="s">
        <v>213</v>
      </c>
      <c r="K135" t="s">
        <v>209</v>
      </c>
      <c r="L135" t="s">
        <v>467</v>
      </c>
    </row>
    <row r="136" spans="1:12">
      <c r="A136" t="s">
        <v>468</v>
      </c>
      <c r="B136" s="7">
        <v>45951</v>
      </c>
      <c r="C136" t="s">
        <v>166</v>
      </c>
      <c r="D136">
        <v>2</v>
      </c>
      <c r="E136">
        <v>39.19</v>
      </c>
      <c r="F136">
        <v>0</v>
      </c>
      <c r="G136">
        <v>4.99</v>
      </c>
      <c r="H136" t="s">
        <v>216</v>
      </c>
      <c r="I136" t="s">
        <v>54</v>
      </c>
      <c r="J136" t="s">
        <v>213</v>
      </c>
      <c r="K136" t="s">
        <v>209</v>
      </c>
      <c r="L136" t="s">
        <v>469</v>
      </c>
    </row>
    <row r="137" spans="1:12">
      <c r="A137" t="s">
        <v>470</v>
      </c>
      <c r="B137" s="7">
        <v>45951</v>
      </c>
      <c r="C137" t="s">
        <v>104</v>
      </c>
      <c r="D137">
        <v>4</v>
      </c>
      <c r="E137">
        <v>29.49</v>
      </c>
      <c r="F137">
        <v>0</v>
      </c>
      <c r="G137">
        <v>4.99</v>
      </c>
      <c r="H137" t="s">
        <v>207</v>
      </c>
      <c r="I137" t="s">
        <v>37</v>
      </c>
      <c r="J137" t="s">
        <v>213</v>
      </c>
      <c r="K137" t="s">
        <v>209</v>
      </c>
      <c r="L137" t="s">
        <v>471</v>
      </c>
    </row>
    <row r="138" spans="1:12">
      <c r="A138" t="s">
        <v>472</v>
      </c>
      <c r="B138" s="7">
        <v>45951</v>
      </c>
      <c r="C138" t="s">
        <v>124</v>
      </c>
      <c r="D138">
        <v>1</v>
      </c>
      <c r="E138">
        <v>79.47</v>
      </c>
      <c r="F138">
        <v>0</v>
      </c>
      <c r="G138">
        <v>6.99</v>
      </c>
      <c r="H138" t="s">
        <v>216</v>
      </c>
      <c r="I138" t="s">
        <v>54</v>
      </c>
      <c r="J138" t="s">
        <v>217</v>
      </c>
      <c r="K138" t="s">
        <v>209</v>
      </c>
      <c r="L138" t="s">
        <v>473</v>
      </c>
    </row>
    <row r="139" spans="1:12">
      <c r="A139" t="s">
        <v>474</v>
      </c>
      <c r="B139" s="7">
        <v>45951</v>
      </c>
      <c r="C139" t="s">
        <v>146</v>
      </c>
      <c r="D139">
        <v>1</v>
      </c>
      <c r="E139">
        <v>30.05</v>
      </c>
      <c r="F139">
        <v>0</v>
      </c>
      <c r="G139">
        <v>6.99</v>
      </c>
      <c r="H139" t="s">
        <v>207</v>
      </c>
      <c r="I139" t="s">
        <v>18</v>
      </c>
      <c r="J139" t="s">
        <v>208</v>
      </c>
      <c r="K139" t="s">
        <v>209</v>
      </c>
      <c r="L139" t="s">
        <v>475</v>
      </c>
    </row>
    <row r="140" spans="1:12">
      <c r="A140" t="s">
        <v>476</v>
      </c>
      <c r="B140" s="7">
        <v>45951</v>
      </c>
      <c r="C140" t="s">
        <v>164</v>
      </c>
      <c r="D140">
        <v>1</v>
      </c>
      <c r="E140">
        <v>93.35</v>
      </c>
      <c r="F140">
        <v>0</v>
      </c>
      <c r="G140">
        <v>6.99</v>
      </c>
      <c r="H140" t="s">
        <v>207</v>
      </c>
      <c r="I140" t="s">
        <v>224</v>
      </c>
      <c r="J140" t="s">
        <v>213</v>
      </c>
      <c r="K140" t="s">
        <v>209</v>
      </c>
      <c r="L140" t="s">
        <v>477</v>
      </c>
    </row>
    <row r="141" spans="1:12">
      <c r="A141" t="s">
        <v>478</v>
      </c>
      <c r="B141" s="7">
        <v>45952</v>
      </c>
      <c r="C141" t="s">
        <v>166</v>
      </c>
      <c r="D141">
        <v>1</v>
      </c>
      <c r="E141">
        <v>39.19</v>
      </c>
      <c r="F141">
        <v>0</v>
      </c>
      <c r="G141">
        <v>9.99</v>
      </c>
      <c r="H141" t="s">
        <v>212</v>
      </c>
      <c r="I141" t="s">
        <v>224</v>
      </c>
      <c r="J141" t="s">
        <v>213</v>
      </c>
      <c r="K141" t="s">
        <v>304</v>
      </c>
      <c r="L141" t="s">
        <v>479</v>
      </c>
    </row>
    <row r="142" spans="1:12">
      <c r="A142" t="s">
        <v>480</v>
      </c>
      <c r="B142" s="7">
        <v>45952</v>
      </c>
      <c r="C142" t="s">
        <v>118</v>
      </c>
      <c r="D142">
        <v>3</v>
      </c>
      <c r="E142">
        <v>41.81</v>
      </c>
      <c r="F142">
        <v>0.15</v>
      </c>
      <c r="G142">
        <v>0</v>
      </c>
      <c r="H142" t="s">
        <v>212</v>
      </c>
      <c r="I142" t="s">
        <v>224</v>
      </c>
      <c r="J142" t="s">
        <v>208</v>
      </c>
      <c r="K142" t="s">
        <v>209</v>
      </c>
      <c r="L142" t="s">
        <v>481</v>
      </c>
    </row>
    <row r="143" spans="1:12">
      <c r="A143" t="s">
        <v>482</v>
      </c>
      <c r="B143" s="7">
        <v>45952</v>
      </c>
      <c r="C143" t="s">
        <v>118</v>
      </c>
      <c r="D143">
        <v>3</v>
      </c>
      <c r="E143">
        <v>41.81</v>
      </c>
      <c r="F143">
        <v>0.05</v>
      </c>
      <c r="G143">
        <v>0</v>
      </c>
      <c r="H143" t="s">
        <v>207</v>
      </c>
      <c r="I143" t="s">
        <v>224</v>
      </c>
      <c r="J143" t="s">
        <v>208</v>
      </c>
      <c r="K143" t="s">
        <v>209</v>
      </c>
      <c r="L143" t="s">
        <v>373</v>
      </c>
    </row>
    <row r="144" spans="1:12">
      <c r="A144" t="s">
        <v>483</v>
      </c>
      <c r="B144" s="7">
        <v>45952</v>
      </c>
      <c r="C144" t="s">
        <v>142</v>
      </c>
      <c r="D144">
        <v>2</v>
      </c>
      <c r="E144">
        <v>100.1</v>
      </c>
      <c r="F144">
        <v>0.1</v>
      </c>
      <c r="G144">
        <v>0</v>
      </c>
      <c r="H144" t="s">
        <v>207</v>
      </c>
      <c r="I144" t="s">
        <v>12</v>
      </c>
      <c r="J144" t="s">
        <v>213</v>
      </c>
      <c r="K144" t="s">
        <v>209</v>
      </c>
      <c r="L144" t="s">
        <v>484</v>
      </c>
    </row>
    <row r="145" spans="1:12">
      <c r="A145" t="s">
        <v>485</v>
      </c>
      <c r="B145" s="7">
        <v>45952</v>
      </c>
      <c r="C145" t="s">
        <v>172</v>
      </c>
      <c r="D145">
        <v>3</v>
      </c>
      <c r="E145">
        <v>80.63</v>
      </c>
      <c r="F145">
        <v>0.05</v>
      </c>
      <c r="G145">
        <v>4.99</v>
      </c>
      <c r="H145" t="s">
        <v>216</v>
      </c>
      <c r="I145" t="s">
        <v>224</v>
      </c>
      <c r="J145" t="s">
        <v>213</v>
      </c>
      <c r="K145" t="s">
        <v>209</v>
      </c>
      <c r="L145" t="s">
        <v>486</v>
      </c>
    </row>
    <row r="146" spans="1:12">
      <c r="A146" t="s">
        <v>487</v>
      </c>
      <c r="B146" s="7">
        <v>45952</v>
      </c>
      <c r="C146" t="s">
        <v>176</v>
      </c>
      <c r="D146">
        <v>4</v>
      </c>
      <c r="E146">
        <v>11.86</v>
      </c>
      <c r="F146">
        <v>0</v>
      </c>
      <c r="G146">
        <v>9.99</v>
      </c>
      <c r="H146" t="s">
        <v>212</v>
      </c>
      <c r="I146" t="s">
        <v>37</v>
      </c>
      <c r="J146" t="s">
        <v>208</v>
      </c>
      <c r="K146" t="s">
        <v>209</v>
      </c>
      <c r="L146" t="s">
        <v>488</v>
      </c>
    </row>
    <row r="147" spans="1:12">
      <c r="A147" t="s">
        <v>489</v>
      </c>
      <c r="B147" s="7">
        <v>45952</v>
      </c>
      <c r="C147" t="s">
        <v>138</v>
      </c>
      <c r="D147">
        <v>1</v>
      </c>
      <c r="E147">
        <v>56</v>
      </c>
      <c r="F147">
        <v>0.15</v>
      </c>
      <c r="G147">
        <v>4.99</v>
      </c>
      <c r="H147" t="s">
        <v>212</v>
      </c>
      <c r="I147" t="s">
        <v>54</v>
      </c>
      <c r="J147" t="s">
        <v>217</v>
      </c>
      <c r="K147" t="s">
        <v>209</v>
      </c>
      <c r="L147" t="s">
        <v>490</v>
      </c>
    </row>
    <row r="148" spans="1:12">
      <c r="A148" t="s">
        <v>491</v>
      </c>
      <c r="B148" s="7">
        <v>45952</v>
      </c>
      <c r="C148" t="s">
        <v>85</v>
      </c>
      <c r="D148">
        <v>3</v>
      </c>
      <c r="E148">
        <v>20.7</v>
      </c>
      <c r="F148">
        <v>0.05</v>
      </c>
      <c r="G148">
        <v>0</v>
      </c>
      <c r="H148" t="s">
        <v>216</v>
      </c>
      <c r="I148" t="s">
        <v>224</v>
      </c>
      <c r="J148" t="s">
        <v>213</v>
      </c>
      <c r="K148" t="s">
        <v>209</v>
      </c>
      <c r="L148" t="s">
        <v>492</v>
      </c>
    </row>
    <row r="149" spans="1:12">
      <c r="A149" t="s">
        <v>493</v>
      </c>
      <c r="B149" s="7">
        <v>45952</v>
      </c>
      <c r="C149" t="s">
        <v>77</v>
      </c>
      <c r="D149">
        <v>1</v>
      </c>
      <c r="E149">
        <v>47.77</v>
      </c>
      <c r="F149">
        <v>0</v>
      </c>
      <c r="G149">
        <v>9.99</v>
      </c>
      <c r="H149" t="s">
        <v>207</v>
      </c>
      <c r="I149" t="s">
        <v>37</v>
      </c>
      <c r="J149" t="s">
        <v>213</v>
      </c>
      <c r="K149" t="s">
        <v>209</v>
      </c>
      <c r="L149" t="s">
        <v>494</v>
      </c>
    </row>
    <row r="150" spans="1:12">
      <c r="A150" t="s">
        <v>495</v>
      </c>
      <c r="B150" s="7">
        <v>45952</v>
      </c>
      <c r="C150" t="s">
        <v>108</v>
      </c>
      <c r="D150">
        <v>1</v>
      </c>
      <c r="E150">
        <v>23.94</v>
      </c>
      <c r="F150">
        <v>0.1</v>
      </c>
      <c r="G150">
        <v>4.99</v>
      </c>
      <c r="H150" t="s">
        <v>216</v>
      </c>
      <c r="I150" t="s">
        <v>12</v>
      </c>
      <c r="J150" t="s">
        <v>217</v>
      </c>
      <c r="K150" t="s">
        <v>209</v>
      </c>
      <c r="L150" t="s">
        <v>404</v>
      </c>
    </row>
    <row r="151" spans="1:12">
      <c r="A151" t="s">
        <v>496</v>
      </c>
      <c r="B151" s="7">
        <v>45952</v>
      </c>
      <c r="C151" t="s">
        <v>75</v>
      </c>
      <c r="D151">
        <v>3</v>
      </c>
      <c r="E151">
        <v>55.2</v>
      </c>
      <c r="F151">
        <v>0</v>
      </c>
      <c r="G151">
        <v>0</v>
      </c>
      <c r="H151" t="s">
        <v>212</v>
      </c>
      <c r="I151" t="s">
        <v>37</v>
      </c>
      <c r="J151" t="s">
        <v>208</v>
      </c>
      <c r="K151" t="s">
        <v>209</v>
      </c>
      <c r="L151" t="s">
        <v>497</v>
      </c>
    </row>
    <row r="152" spans="1:12">
      <c r="A152" t="s">
        <v>498</v>
      </c>
      <c r="B152" s="7">
        <v>45952</v>
      </c>
      <c r="C152" t="s">
        <v>184</v>
      </c>
      <c r="D152">
        <v>2</v>
      </c>
      <c r="E152">
        <v>31.55</v>
      </c>
      <c r="F152">
        <v>0.1</v>
      </c>
      <c r="G152">
        <v>4.99</v>
      </c>
      <c r="H152" t="s">
        <v>216</v>
      </c>
      <c r="I152" t="s">
        <v>18</v>
      </c>
      <c r="J152" t="s">
        <v>217</v>
      </c>
      <c r="K152" t="s">
        <v>209</v>
      </c>
      <c r="L152" t="s">
        <v>499</v>
      </c>
    </row>
    <row r="153" spans="1:12">
      <c r="A153" t="s">
        <v>500</v>
      </c>
      <c r="B153" s="7">
        <v>45952</v>
      </c>
      <c r="C153" t="s">
        <v>104</v>
      </c>
      <c r="D153">
        <v>2</v>
      </c>
      <c r="E153">
        <v>29.49</v>
      </c>
      <c r="F153">
        <v>0.1</v>
      </c>
      <c r="G153">
        <v>6.99</v>
      </c>
      <c r="H153" t="s">
        <v>212</v>
      </c>
      <c r="I153" t="s">
        <v>224</v>
      </c>
      <c r="J153" t="s">
        <v>213</v>
      </c>
      <c r="K153" t="s">
        <v>209</v>
      </c>
      <c r="L153" t="s">
        <v>501</v>
      </c>
    </row>
    <row r="154" spans="1:12">
      <c r="A154" t="s">
        <v>502</v>
      </c>
      <c r="B154" s="7">
        <v>45952</v>
      </c>
      <c r="C154" t="s">
        <v>178</v>
      </c>
      <c r="D154">
        <v>2</v>
      </c>
      <c r="E154">
        <v>77.760000000000005</v>
      </c>
      <c r="F154">
        <v>0</v>
      </c>
      <c r="G154">
        <v>0</v>
      </c>
      <c r="H154" t="s">
        <v>216</v>
      </c>
      <c r="I154" t="s">
        <v>12</v>
      </c>
      <c r="J154" t="s">
        <v>217</v>
      </c>
      <c r="K154" t="s">
        <v>209</v>
      </c>
      <c r="L154" t="s">
        <v>503</v>
      </c>
    </row>
    <row r="155" spans="1:12">
      <c r="A155" t="s">
        <v>504</v>
      </c>
      <c r="B155" s="7">
        <v>45953</v>
      </c>
      <c r="C155" t="s">
        <v>98</v>
      </c>
      <c r="D155">
        <v>2</v>
      </c>
      <c r="E155">
        <v>17.66</v>
      </c>
      <c r="F155">
        <v>0.05</v>
      </c>
      <c r="G155">
        <v>0</v>
      </c>
      <c r="H155" t="s">
        <v>212</v>
      </c>
      <c r="I155" t="s">
        <v>37</v>
      </c>
      <c r="J155" t="s">
        <v>213</v>
      </c>
      <c r="K155" t="s">
        <v>209</v>
      </c>
      <c r="L155" t="s">
        <v>505</v>
      </c>
    </row>
    <row r="156" spans="1:12">
      <c r="A156" t="s">
        <v>506</v>
      </c>
      <c r="B156" s="7">
        <v>45953</v>
      </c>
      <c r="C156" t="s">
        <v>158</v>
      </c>
      <c r="D156">
        <v>3</v>
      </c>
      <c r="E156">
        <v>44.59</v>
      </c>
      <c r="F156">
        <v>0.1</v>
      </c>
      <c r="G156">
        <v>0</v>
      </c>
      <c r="H156" t="s">
        <v>216</v>
      </c>
      <c r="I156" t="s">
        <v>37</v>
      </c>
      <c r="J156" t="s">
        <v>213</v>
      </c>
      <c r="K156" t="s">
        <v>209</v>
      </c>
      <c r="L156" t="s">
        <v>507</v>
      </c>
    </row>
    <row r="157" spans="1:12">
      <c r="A157" t="s">
        <v>508</v>
      </c>
      <c r="B157" s="7">
        <v>45953</v>
      </c>
      <c r="C157" t="s">
        <v>75</v>
      </c>
      <c r="D157">
        <v>1</v>
      </c>
      <c r="E157">
        <v>55.2</v>
      </c>
      <c r="F157">
        <v>0</v>
      </c>
      <c r="G157">
        <v>4.99</v>
      </c>
      <c r="H157" t="s">
        <v>212</v>
      </c>
      <c r="I157" t="s">
        <v>224</v>
      </c>
      <c r="J157" t="s">
        <v>217</v>
      </c>
      <c r="K157" t="s">
        <v>209</v>
      </c>
      <c r="L157" t="s">
        <v>509</v>
      </c>
    </row>
    <row r="158" spans="1:12">
      <c r="A158" t="s">
        <v>510</v>
      </c>
      <c r="B158" s="7">
        <v>45953</v>
      </c>
      <c r="C158" t="s">
        <v>156</v>
      </c>
      <c r="D158">
        <v>2</v>
      </c>
      <c r="E158">
        <v>24.86</v>
      </c>
      <c r="F158">
        <v>0</v>
      </c>
      <c r="G158">
        <v>0</v>
      </c>
      <c r="H158" t="s">
        <v>212</v>
      </c>
      <c r="I158" t="s">
        <v>37</v>
      </c>
      <c r="J158" t="s">
        <v>213</v>
      </c>
      <c r="K158" t="s">
        <v>209</v>
      </c>
      <c r="L158" t="s">
        <v>342</v>
      </c>
    </row>
    <row r="159" spans="1:12">
      <c r="A159" t="s">
        <v>511</v>
      </c>
      <c r="B159" s="7">
        <v>45953</v>
      </c>
      <c r="C159" t="s">
        <v>124</v>
      </c>
      <c r="D159">
        <v>4</v>
      </c>
      <c r="E159">
        <v>79.47</v>
      </c>
      <c r="F159">
        <v>0.1</v>
      </c>
      <c r="G159">
        <v>6.99</v>
      </c>
      <c r="H159" t="s">
        <v>212</v>
      </c>
      <c r="I159" t="s">
        <v>224</v>
      </c>
      <c r="J159" t="s">
        <v>217</v>
      </c>
      <c r="K159" t="s">
        <v>209</v>
      </c>
      <c r="L159" t="s">
        <v>512</v>
      </c>
    </row>
    <row r="160" spans="1:12">
      <c r="A160" t="s">
        <v>513</v>
      </c>
      <c r="B160" s="7">
        <v>45954</v>
      </c>
      <c r="C160" t="s">
        <v>182</v>
      </c>
      <c r="D160">
        <v>1</v>
      </c>
      <c r="E160">
        <v>11.57</v>
      </c>
      <c r="F160">
        <v>0.05</v>
      </c>
      <c r="G160">
        <v>0</v>
      </c>
      <c r="H160" t="s">
        <v>212</v>
      </c>
      <c r="I160" t="s">
        <v>37</v>
      </c>
      <c r="J160" t="s">
        <v>217</v>
      </c>
      <c r="K160" t="s">
        <v>209</v>
      </c>
      <c r="L160" t="s">
        <v>237</v>
      </c>
    </row>
    <row r="161" spans="1:12">
      <c r="A161" t="s">
        <v>514</v>
      </c>
      <c r="B161" s="7">
        <v>45954</v>
      </c>
      <c r="C161" t="s">
        <v>87</v>
      </c>
      <c r="D161">
        <v>1</v>
      </c>
      <c r="E161">
        <v>49.34</v>
      </c>
      <c r="F161">
        <v>0</v>
      </c>
      <c r="G161">
        <v>0</v>
      </c>
      <c r="H161" t="s">
        <v>207</v>
      </c>
      <c r="I161" t="s">
        <v>54</v>
      </c>
      <c r="J161" t="s">
        <v>217</v>
      </c>
      <c r="K161" t="s">
        <v>209</v>
      </c>
      <c r="L161" t="s">
        <v>515</v>
      </c>
    </row>
    <row r="162" spans="1:12">
      <c r="A162" t="s">
        <v>516</v>
      </c>
      <c r="B162" s="7">
        <v>45954</v>
      </c>
      <c r="C162" t="s">
        <v>108</v>
      </c>
      <c r="D162">
        <v>3</v>
      </c>
      <c r="E162">
        <v>23.94</v>
      </c>
      <c r="F162">
        <v>0</v>
      </c>
      <c r="G162">
        <v>6.99</v>
      </c>
      <c r="H162" t="s">
        <v>212</v>
      </c>
      <c r="I162" t="s">
        <v>224</v>
      </c>
      <c r="J162" t="s">
        <v>213</v>
      </c>
      <c r="K162" t="s">
        <v>209</v>
      </c>
      <c r="L162" t="s">
        <v>517</v>
      </c>
    </row>
    <row r="163" spans="1:12">
      <c r="A163" t="s">
        <v>518</v>
      </c>
      <c r="B163" s="7">
        <v>45954</v>
      </c>
      <c r="C163" t="s">
        <v>146</v>
      </c>
      <c r="D163">
        <v>5</v>
      </c>
      <c r="E163">
        <v>30.05</v>
      </c>
      <c r="F163">
        <v>0</v>
      </c>
      <c r="G163">
        <v>6.99</v>
      </c>
      <c r="H163" t="s">
        <v>212</v>
      </c>
      <c r="I163" t="s">
        <v>37</v>
      </c>
      <c r="J163" t="s">
        <v>217</v>
      </c>
      <c r="K163" t="s">
        <v>209</v>
      </c>
      <c r="L163" t="s">
        <v>519</v>
      </c>
    </row>
    <row r="164" spans="1:12">
      <c r="A164" t="s">
        <v>520</v>
      </c>
      <c r="B164" s="7">
        <v>45954</v>
      </c>
      <c r="C164" t="s">
        <v>180</v>
      </c>
      <c r="D164">
        <v>2</v>
      </c>
      <c r="E164">
        <v>60.42</v>
      </c>
      <c r="F164">
        <v>0.2</v>
      </c>
      <c r="G164">
        <v>0</v>
      </c>
      <c r="H164" t="s">
        <v>212</v>
      </c>
      <c r="I164" t="s">
        <v>12</v>
      </c>
      <c r="J164" t="s">
        <v>213</v>
      </c>
      <c r="K164" t="s">
        <v>209</v>
      </c>
      <c r="L164" t="s">
        <v>521</v>
      </c>
    </row>
    <row r="165" spans="1:12">
      <c r="A165" t="s">
        <v>522</v>
      </c>
      <c r="B165" s="7">
        <v>45954</v>
      </c>
      <c r="C165" t="s">
        <v>170</v>
      </c>
      <c r="D165">
        <v>3</v>
      </c>
      <c r="E165">
        <v>33.19</v>
      </c>
      <c r="F165">
        <v>0.1</v>
      </c>
      <c r="G165">
        <v>0</v>
      </c>
      <c r="H165" t="s">
        <v>212</v>
      </c>
      <c r="I165" t="s">
        <v>12</v>
      </c>
      <c r="J165" t="s">
        <v>213</v>
      </c>
      <c r="K165" t="s">
        <v>209</v>
      </c>
      <c r="L165" t="s">
        <v>523</v>
      </c>
    </row>
    <row r="166" spans="1:12">
      <c r="A166" t="s">
        <v>524</v>
      </c>
      <c r="B166" s="7">
        <v>45955</v>
      </c>
      <c r="C166" t="s">
        <v>164</v>
      </c>
      <c r="D166">
        <v>1</v>
      </c>
      <c r="E166">
        <v>93.35</v>
      </c>
      <c r="F166">
        <v>0</v>
      </c>
      <c r="G166">
        <v>9.99</v>
      </c>
      <c r="H166" t="s">
        <v>216</v>
      </c>
      <c r="I166" t="s">
        <v>12</v>
      </c>
      <c r="J166" t="s">
        <v>213</v>
      </c>
      <c r="K166" t="s">
        <v>304</v>
      </c>
      <c r="L166" t="s">
        <v>525</v>
      </c>
    </row>
    <row r="167" spans="1:12">
      <c r="A167" t="s">
        <v>526</v>
      </c>
      <c r="B167" s="7">
        <v>45955</v>
      </c>
      <c r="C167" t="s">
        <v>150</v>
      </c>
      <c r="D167">
        <v>1</v>
      </c>
      <c r="E167">
        <v>50.17</v>
      </c>
      <c r="F167">
        <v>0.2</v>
      </c>
      <c r="G167">
        <v>4.99</v>
      </c>
      <c r="H167" t="s">
        <v>212</v>
      </c>
      <c r="I167" t="s">
        <v>54</v>
      </c>
      <c r="J167" t="s">
        <v>213</v>
      </c>
      <c r="K167" t="s">
        <v>209</v>
      </c>
      <c r="L167" t="s">
        <v>519</v>
      </c>
    </row>
    <row r="168" spans="1:12">
      <c r="A168" t="s">
        <v>527</v>
      </c>
      <c r="B168" s="7">
        <v>45955</v>
      </c>
      <c r="C168" t="s">
        <v>160</v>
      </c>
      <c r="D168">
        <v>2</v>
      </c>
      <c r="E168">
        <v>36.47</v>
      </c>
      <c r="F168">
        <v>0</v>
      </c>
      <c r="G168">
        <v>0</v>
      </c>
      <c r="H168" t="s">
        <v>207</v>
      </c>
      <c r="I168" t="s">
        <v>12</v>
      </c>
      <c r="J168" t="s">
        <v>217</v>
      </c>
      <c r="K168" t="s">
        <v>209</v>
      </c>
      <c r="L168" t="s">
        <v>267</v>
      </c>
    </row>
    <row r="169" spans="1:12">
      <c r="A169" t="s">
        <v>528</v>
      </c>
      <c r="B169" s="7">
        <v>45955</v>
      </c>
      <c r="C169" t="s">
        <v>136</v>
      </c>
      <c r="D169">
        <v>1</v>
      </c>
      <c r="E169">
        <v>26.35</v>
      </c>
      <c r="F169">
        <v>0</v>
      </c>
      <c r="G169">
        <v>0</v>
      </c>
      <c r="H169" t="s">
        <v>216</v>
      </c>
      <c r="I169" t="s">
        <v>54</v>
      </c>
      <c r="J169" t="s">
        <v>208</v>
      </c>
      <c r="K169" t="s">
        <v>209</v>
      </c>
      <c r="L169" t="s">
        <v>529</v>
      </c>
    </row>
    <row r="170" spans="1:12">
      <c r="A170" t="s">
        <v>530</v>
      </c>
      <c r="B170" s="7">
        <v>45955</v>
      </c>
      <c r="C170" t="s">
        <v>94</v>
      </c>
      <c r="D170">
        <v>4</v>
      </c>
      <c r="E170">
        <v>74.41</v>
      </c>
      <c r="F170">
        <v>0.1</v>
      </c>
      <c r="G170">
        <v>0</v>
      </c>
      <c r="H170" t="s">
        <v>216</v>
      </c>
      <c r="I170" t="s">
        <v>224</v>
      </c>
      <c r="J170" t="s">
        <v>217</v>
      </c>
      <c r="K170" t="s">
        <v>209</v>
      </c>
      <c r="L170" t="s">
        <v>531</v>
      </c>
    </row>
    <row r="171" spans="1:12">
      <c r="A171" t="s">
        <v>532</v>
      </c>
      <c r="B171" s="7">
        <v>45955</v>
      </c>
      <c r="C171" t="s">
        <v>182</v>
      </c>
      <c r="D171">
        <v>4</v>
      </c>
      <c r="E171">
        <v>11.57</v>
      </c>
      <c r="F171">
        <v>0</v>
      </c>
      <c r="G171">
        <v>0</v>
      </c>
      <c r="H171" t="s">
        <v>216</v>
      </c>
      <c r="I171" t="s">
        <v>18</v>
      </c>
      <c r="J171" t="s">
        <v>208</v>
      </c>
      <c r="K171" t="s">
        <v>209</v>
      </c>
      <c r="L171" t="s">
        <v>533</v>
      </c>
    </row>
    <row r="172" spans="1:12">
      <c r="A172" t="s">
        <v>534</v>
      </c>
      <c r="B172" s="7">
        <v>45956</v>
      </c>
      <c r="C172" t="s">
        <v>180</v>
      </c>
      <c r="D172">
        <v>3</v>
      </c>
      <c r="E172">
        <v>60.42</v>
      </c>
      <c r="F172">
        <v>0</v>
      </c>
      <c r="G172">
        <v>6.99</v>
      </c>
      <c r="H172" t="s">
        <v>212</v>
      </c>
      <c r="I172" t="s">
        <v>54</v>
      </c>
      <c r="J172" t="s">
        <v>208</v>
      </c>
      <c r="K172" t="s">
        <v>209</v>
      </c>
      <c r="L172" t="s">
        <v>535</v>
      </c>
    </row>
    <row r="173" spans="1:12">
      <c r="A173" t="s">
        <v>536</v>
      </c>
      <c r="B173" s="7">
        <v>45956</v>
      </c>
      <c r="C173" t="s">
        <v>168</v>
      </c>
      <c r="D173">
        <v>5</v>
      </c>
      <c r="E173">
        <v>50.46</v>
      </c>
      <c r="F173">
        <v>0</v>
      </c>
      <c r="G173">
        <v>9.99</v>
      </c>
      <c r="H173" t="s">
        <v>207</v>
      </c>
      <c r="I173" t="s">
        <v>37</v>
      </c>
      <c r="J173" t="s">
        <v>208</v>
      </c>
      <c r="K173" t="s">
        <v>209</v>
      </c>
      <c r="L173" t="s">
        <v>229</v>
      </c>
    </row>
    <row r="174" spans="1:12">
      <c r="A174" t="s">
        <v>537</v>
      </c>
      <c r="B174" s="7">
        <v>45956</v>
      </c>
      <c r="C174" t="s">
        <v>124</v>
      </c>
      <c r="D174">
        <v>3</v>
      </c>
      <c r="E174">
        <v>79.47</v>
      </c>
      <c r="F174">
        <v>0</v>
      </c>
      <c r="G174">
        <v>0</v>
      </c>
      <c r="H174" t="s">
        <v>216</v>
      </c>
      <c r="I174" t="s">
        <v>18</v>
      </c>
      <c r="J174" t="s">
        <v>213</v>
      </c>
      <c r="K174" t="s">
        <v>209</v>
      </c>
      <c r="L174" t="s">
        <v>279</v>
      </c>
    </row>
    <row r="175" spans="1:12">
      <c r="A175" t="s">
        <v>538</v>
      </c>
      <c r="B175" s="7">
        <v>45956</v>
      </c>
      <c r="C175" t="s">
        <v>124</v>
      </c>
      <c r="D175">
        <v>2</v>
      </c>
      <c r="E175">
        <v>79.47</v>
      </c>
      <c r="F175">
        <v>0.1</v>
      </c>
      <c r="G175">
        <v>6.99</v>
      </c>
      <c r="H175" t="s">
        <v>216</v>
      </c>
      <c r="I175" t="s">
        <v>224</v>
      </c>
      <c r="J175" t="s">
        <v>208</v>
      </c>
      <c r="K175" t="s">
        <v>209</v>
      </c>
      <c r="L175" t="s">
        <v>539</v>
      </c>
    </row>
    <row r="176" spans="1:12">
      <c r="A176" t="s">
        <v>540</v>
      </c>
      <c r="B176" s="7">
        <v>45956</v>
      </c>
      <c r="C176" t="s">
        <v>69</v>
      </c>
      <c r="D176">
        <v>1</v>
      </c>
      <c r="E176">
        <v>73.180000000000007</v>
      </c>
      <c r="F176">
        <v>0</v>
      </c>
      <c r="G176">
        <v>0</v>
      </c>
      <c r="H176" t="s">
        <v>216</v>
      </c>
      <c r="I176" t="s">
        <v>54</v>
      </c>
      <c r="J176" t="s">
        <v>217</v>
      </c>
      <c r="K176" t="s">
        <v>209</v>
      </c>
      <c r="L176" t="s">
        <v>541</v>
      </c>
    </row>
    <row r="177" spans="1:12">
      <c r="A177" t="s">
        <v>542</v>
      </c>
      <c r="B177" s="7">
        <v>45956</v>
      </c>
      <c r="C177" t="s">
        <v>170</v>
      </c>
      <c r="D177">
        <v>2</v>
      </c>
      <c r="E177">
        <v>33.19</v>
      </c>
      <c r="F177">
        <v>0.1</v>
      </c>
      <c r="G177">
        <v>6.99</v>
      </c>
      <c r="H177" t="s">
        <v>216</v>
      </c>
      <c r="I177" t="s">
        <v>18</v>
      </c>
      <c r="J177" t="s">
        <v>217</v>
      </c>
      <c r="K177" t="s">
        <v>209</v>
      </c>
      <c r="L177" t="s">
        <v>543</v>
      </c>
    </row>
    <row r="178" spans="1:12">
      <c r="A178" t="s">
        <v>544</v>
      </c>
      <c r="B178" s="7">
        <v>45957</v>
      </c>
      <c r="C178" t="s">
        <v>186</v>
      </c>
      <c r="D178">
        <v>2</v>
      </c>
      <c r="E178">
        <v>54.93</v>
      </c>
      <c r="F178">
        <v>0</v>
      </c>
      <c r="G178">
        <v>4.99</v>
      </c>
      <c r="H178" t="s">
        <v>207</v>
      </c>
      <c r="I178" t="s">
        <v>12</v>
      </c>
      <c r="J178" t="s">
        <v>213</v>
      </c>
      <c r="K178" t="s">
        <v>209</v>
      </c>
      <c r="L178" t="s">
        <v>545</v>
      </c>
    </row>
    <row r="179" spans="1:12">
      <c r="A179" t="s">
        <v>546</v>
      </c>
      <c r="B179" s="7">
        <v>45957</v>
      </c>
      <c r="C179" t="s">
        <v>118</v>
      </c>
      <c r="D179">
        <v>2</v>
      </c>
      <c r="E179">
        <v>41.81</v>
      </c>
      <c r="F179">
        <v>0.1</v>
      </c>
      <c r="G179">
        <v>0</v>
      </c>
      <c r="H179" t="s">
        <v>212</v>
      </c>
      <c r="I179" t="s">
        <v>224</v>
      </c>
      <c r="J179" t="s">
        <v>213</v>
      </c>
      <c r="K179" t="s">
        <v>209</v>
      </c>
      <c r="L179" t="s">
        <v>547</v>
      </c>
    </row>
    <row r="180" spans="1:12">
      <c r="A180" t="s">
        <v>548</v>
      </c>
      <c r="B180" s="7">
        <v>45957</v>
      </c>
      <c r="C180" t="s">
        <v>79</v>
      </c>
      <c r="D180">
        <v>2</v>
      </c>
      <c r="E180">
        <v>12.76</v>
      </c>
      <c r="F180">
        <v>0.1</v>
      </c>
      <c r="G180">
        <v>0</v>
      </c>
      <c r="H180" t="s">
        <v>212</v>
      </c>
      <c r="I180" t="s">
        <v>12</v>
      </c>
      <c r="J180" t="s">
        <v>217</v>
      </c>
      <c r="K180" t="s">
        <v>209</v>
      </c>
      <c r="L180" t="s">
        <v>549</v>
      </c>
    </row>
    <row r="181" spans="1:12">
      <c r="A181" t="s">
        <v>550</v>
      </c>
      <c r="B181" s="7">
        <v>45957</v>
      </c>
      <c r="C181" t="s">
        <v>83</v>
      </c>
      <c r="D181">
        <v>1</v>
      </c>
      <c r="E181">
        <v>79.31</v>
      </c>
      <c r="F181">
        <v>0</v>
      </c>
      <c r="G181">
        <v>9.99</v>
      </c>
      <c r="H181" t="s">
        <v>212</v>
      </c>
      <c r="I181" t="s">
        <v>37</v>
      </c>
      <c r="J181" t="s">
        <v>217</v>
      </c>
      <c r="K181" t="s">
        <v>209</v>
      </c>
      <c r="L181" t="s">
        <v>551</v>
      </c>
    </row>
    <row r="182" spans="1:12">
      <c r="A182" t="s">
        <v>552</v>
      </c>
      <c r="B182" s="7">
        <v>45957</v>
      </c>
      <c r="C182" t="s">
        <v>186</v>
      </c>
      <c r="D182">
        <v>1</v>
      </c>
      <c r="E182">
        <v>54.93</v>
      </c>
      <c r="F182">
        <v>0.1</v>
      </c>
      <c r="G182">
        <v>9.99</v>
      </c>
      <c r="H182" t="s">
        <v>207</v>
      </c>
      <c r="I182" t="s">
        <v>12</v>
      </c>
      <c r="J182" t="s">
        <v>208</v>
      </c>
      <c r="K182" t="s">
        <v>209</v>
      </c>
      <c r="L182" t="s">
        <v>553</v>
      </c>
    </row>
    <row r="183" spans="1:12">
      <c r="A183" t="s">
        <v>554</v>
      </c>
      <c r="B183" s="7">
        <v>45957</v>
      </c>
      <c r="C183" t="s">
        <v>148</v>
      </c>
      <c r="D183">
        <v>2</v>
      </c>
      <c r="E183">
        <v>76.3</v>
      </c>
      <c r="F183">
        <v>0</v>
      </c>
      <c r="G183">
        <v>0</v>
      </c>
      <c r="H183" t="s">
        <v>212</v>
      </c>
      <c r="I183" t="s">
        <v>37</v>
      </c>
      <c r="J183" t="s">
        <v>213</v>
      </c>
      <c r="K183" t="s">
        <v>209</v>
      </c>
      <c r="L183" t="s">
        <v>555</v>
      </c>
    </row>
    <row r="184" spans="1:12">
      <c r="A184" t="s">
        <v>556</v>
      </c>
      <c r="B184" s="7">
        <v>45957</v>
      </c>
      <c r="C184" t="s">
        <v>144</v>
      </c>
      <c r="D184">
        <v>1</v>
      </c>
      <c r="E184">
        <v>12.74</v>
      </c>
      <c r="F184">
        <v>0</v>
      </c>
      <c r="G184">
        <v>0</v>
      </c>
      <c r="H184" t="s">
        <v>216</v>
      </c>
      <c r="I184" t="s">
        <v>12</v>
      </c>
      <c r="J184" t="s">
        <v>213</v>
      </c>
      <c r="K184" t="s">
        <v>209</v>
      </c>
      <c r="L184" t="s">
        <v>557</v>
      </c>
    </row>
    <row r="185" spans="1:12">
      <c r="A185" t="s">
        <v>558</v>
      </c>
      <c r="B185" s="7">
        <v>45958</v>
      </c>
      <c r="C185" t="s">
        <v>180</v>
      </c>
      <c r="D185">
        <v>3</v>
      </c>
      <c r="E185">
        <v>60.42</v>
      </c>
      <c r="F185">
        <v>0</v>
      </c>
      <c r="G185">
        <v>0</v>
      </c>
      <c r="H185" t="s">
        <v>216</v>
      </c>
      <c r="I185" t="s">
        <v>12</v>
      </c>
      <c r="J185" t="s">
        <v>208</v>
      </c>
      <c r="K185" t="s">
        <v>209</v>
      </c>
      <c r="L185" t="s">
        <v>559</v>
      </c>
    </row>
    <row r="186" spans="1:12">
      <c r="A186" t="s">
        <v>560</v>
      </c>
      <c r="B186" s="7">
        <v>45958</v>
      </c>
      <c r="C186" t="s">
        <v>162</v>
      </c>
      <c r="D186">
        <v>1</v>
      </c>
      <c r="E186">
        <v>12.2</v>
      </c>
      <c r="F186">
        <v>0.05</v>
      </c>
      <c r="G186">
        <v>9.99</v>
      </c>
      <c r="H186" t="s">
        <v>216</v>
      </c>
      <c r="I186" t="s">
        <v>18</v>
      </c>
      <c r="J186" t="s">
        <v>208</v>
      </c>
      <c r="K186" t="s">
        <v>209</v>
      </c>
      <c r="L186" t="s">
        <v>561</v>
      </c>
    </row>
    <row r="187" spans="1:12">
      <c r="A187" t="s">
        <v>562</v>
      </c>
      <c r="B187" s="7">
        <v>45958</v>
      </c>
      <c r="C187" t="s">
        <v>144</v>
      </c>
      <c r="D187">
        <v>1</v>
      </c>
      <c r="E187">
        <v>12.74</v>
      </c>
      <c r="F187">
        <v>0</v>
      </c>
      <c r="G187">
        <v>0</v>
      </c>
      <c r="H187" t="s">
        <v>212</v>
      </c>
      <c r="I187" t="s">
        <v>37</v>
      </c>
      <c r="J187" t="s">
        <v>208</v>
      </c>
      <c r="K187" t="s">
        <v>209</v>
      </c>
      <c r="L187" t="s">
        <v>563</v>
      </c>
    </row>
    <row r="188" spans="1:12">
      <c r="A188" t="s">
        <v>564</v>
      </c>
      <c r="B188" s="7">
        <v>45958</v>
      </c>
      <c r="C188" t="s">
        <v>104</v>
      </c>
      <c r="D188">
        <v>2</v>
      </c>
      <c r="E188">
        <v>29.49</v>
      </c>
      <c r="F188">
        <v>0</v>
      </c>
      <c r="G188">
        <v>0</v>
      </c>
      <c r="H188" t="s">
        <v>207</v>
      </c>
      <c r="I188" t="s">
        <v>224</v>
      </c>
      <c r="J188" t="s">
        <v>217</v>
      </c>
      <c r="K188" t="s">
        <v>209</v>
      </c>
      <c r="L188" t="s">
        <v>565</v>
      </c>
    </row>
    <row r="189" spans="1:12">
      <c r="A189" t="s">
        <v>566</v>
      </c>
      <c r="B189" s="7">
        <v>45958</v>
      </c>
      <c r="C189" t="s">
        <v>186</v>
      </c>
      <c r="D189">
        <v>2</v>
      </c>
      <c r="E189">
        <v>54.93</v>
      </c>
      <c r="F189">
        <v>0</v>
      </c>
      <c r="G189">
        <v>0</v>
      </c>
      <c r="H189" t="s">
        <v>212</v>
      </c>
      <c r="I189" t="s">
        <v>54</v>
      </c>
      <c r="J189" t="s">
        <v>213</v>
      </c>
      <c r="K189" t="s">
        <v>281</v>
      </c>
      <c r="L189" t="s">
        <v>567</v>
      </c>
    </row>
    <row r="190" spans="1:12">
      <c r="A190" t="s">
        <v>568</v>
      </c>
      <c r="B190" s="7">
        <v>45958</v>
      </c>
      <c r="C190" t="s">
        <v>110</v>
      </c>
      <c r="D190">
        <v>2</v>
      </c>
      <c r="E190">
        <v>32.130000000000003</v>
      </c>
      <c r="F190">
        <v>0</v>
      </c>
      <c r="G190">
        <v>0</v>
      </c>
      <c r="H190" t="s">
        <v>207</v>
      </c>
      <c r="I190" t="s">
        <v>18</v>
      </c>
      <c r="J190" t="s">
        <v>208</v>
      </c>
      <c r="K190" t="s">
        <v>209</v>
      </c>
      <c r="L190" t="s">
        <v>569</v>
      </c>
    </row>
    <row r="191" spans="1:12">
      <c r="A191" t="s">
        <v>570</v>
      </c>
      <c r="B191" s="7">
        <v>45959</v>
      </c>
      <c r="C191" t="s">
        <v>128</v>
      </c>
      <c r="D191">
        <v>3</v>
      </c>
      <c r="E191">
        <v>74.72</v>
      </c>
      <c r="F191">
        <v>0.1</v>
      </c>
      <c r="G191">
        <v>6.99</v>
      </c>
      <c r="H191" t="s">
        <v>207</v>
      </c>
      <c r="I191" t="s">
        <v>224</v>
      </c>
      <c r="J191" t="s">
        <v>217</v>
      </c>
      <c r="K191" t="s">
        <v>209</v>
      </c>
      <c r="L191" t="s">
        <v>571</v>
      </c>
    </row>
    <row r="192" spans="1:12">
      <c r="A192" t="s">
        <v>572</v>
      </c>
      <c r="B192" s="7">
        <v>45959</v>
      </c>
      <c r="C192" t="s">
        <v>79</v>
      </c>
      <c r="D192">
        <v>1</v>
      </c>
      <c r="E192">
        <v>12.76</v>
      </c>
      <c r="F192">
        <v>0</v>
      </c>
      <c r="G192">
        <v>4.99</v>
      </c>
      <c r="H192" t="s">
        <v>216</v>
      </c>
      <c r="I192" t="s">
        <v>37</v>
      </c>
      <c r="J192" t="s">
        <v>213</v>
      </c>
      <c r="K192" t="s">
        <v>304</v>
      </c>
      <c r="L192" t="s">
        <v>573</v>
      </c>
    </row>
    <row r="193" spans="1:12">
      <c r="A193" t="s">
        <v>574</v>
      </c>
      <c r="B193" s="7">
        <v>45959</v>
      </c>
      <c r="C193" t="s">
        <v>178</v>
      </c>
      <c r="D193">
        <v>4</v>
      </c>
      <c r="E193">
        <v>77.760000000000005</v>
      </c>
      <c r="F193">
        <v>0</v>
      </c>
      <c r="G193">
        <v>9.99</v>
      </c>
      <c r="H193" t="s">
        <v>212</v>
      </c>
      <c r="I193" t="s">
        <v>37</v>
      </c>
      <c r="J193" t="s">
        <v>213</v>
      </c>
      <c r="K193" t="s">
        <v>209</v>
      </c>
      <c r="L193" t="s">
        <v>575</v>
      </c>
    </row>
    <row r="194" spans="1:12">
      <c r="A194" t="s">
        <v>576</v>
      </c>
      <c r="B194" s="7">
        <v>45959</v>
      </c>
      <c r="C194" t="s">
        <v>116</v>
      </c>
      <c r="D194">
        <v>1</v>
      </c>
      <c r="E194">
        <v>30.89</v>
      </c>
      <c r="F194">
        <v>0</v>
      </c>
      <c r="G194">
        <v>6.99</v>
      </c>
      <c r="H194" t="s">
        <v>216</v>
      </c>
      <c r="I194" t="s">
        <v>224</v>
      </c>
      <c r="J194" t="s">
        <v>208</v>
      </c>
      <c r="K194" t="s">
        <v>209</v>
      </c>
      <c r="L194" t="s">
        <v>577</v>
      </c>
    </row>
    <row r="195" spans="1:12">
      <c r="A195" t="s">
        <v>578</v>
      </c>
      <c r="B195" s="7">
        <v>45959</v>
      </c>
      <c r="C195" t="s">
        <v>110</v>
      </c>
      <c r="D195">
        <v>1</v>
      </c>
      <c r="E195">
        <v>32.130000000000003</v>
      </c>
      <c r="F195">
        <v>0.1</v>
      </c>
      <c r="G195">
        <v>0</v>
      </c>
      <c r="H195" t="s">
        <v>207</v>
      </c>
      <c r="I195" t="s">
        <v>37</v>
      </c>
      <c r="J195" t="s">
        <v>213</v>
      </c>
      <c r="K195" t="s">
        <v>209</v>
      </c>
      <c r="L195" t="s">
        <v>579</v>
      </c>
    </row>
    <row r="196" spans="1:12">
      <c r="A196" t="s">
        <v>580</v>
      </c>
      <c r="B196" s="7">
        <v>45959</v>
      </c>
      <c r="C196" t="s">
        <v>164</v>
      </c>
      <c r="D196">
        <v>4</v>
      </c>
      <c r="E196">
        <v>93.35</v>
      </c>
      <c r="F196">
        <v>0</v>
      </c>
      <c r="G196">
        <v>4.99</v>
      </c>
      <c r="H196" t="s">
        <v>207</v>
      </c>
      <c r="I196" t="s">
        <v>12</v>
      </c>
      <c r="J196" t="s">
        <v>208</v>
      </c>
      <c r="K196" t="s">
        <v>209</v>
      </c>
      <c r="L196" t="s">
        <v>499</v>
      </c>
    </row>
    <row r="197" spans="1:12">
      <c r="A197" t="s">
        <v>581</v>
      </c>
      <c r="B197" s="7">
        <v>45960</v>
      </c>
      <c r="C197" t="s">
        <v>186</v>
      </c>
      <c r="D197">
        <v>2</v>
      </c>
      <c r="E197">
        <v>54.93</v>
      </c>
      <c r="F197">
        <v>0.1</v>
      </c>
      <c r="G197">
        <v>0</v>
      </c>
      <c r="H197" t="s">
        <v>207</v>
      </c>
      <c r="I197" t="s">
        <v>54</v>
      </c>
      <c r="J197" t="s">
        <v>217</v>
      </c>
      <c r="K197" t="s">
        <v>209</v>
      </c>
      <c r="L197" t="s">
        <v>251</v>
      </c>
    </row>
    <row r="198" spans="1:12">
      <c r="A198" t="s">
        <v>582</v>
      </c>
      <c r="B198" s="7">
        <v>45960</v>
      </c>
      <c r="C198" t="s">
        <v>186</v>
      </c>
      <c r="D198">
        <v>3</v>
      </c>
      <c r="E198">
        <v>54.93</v>
      </c>
      <c r="F198">
        <v>0</v>
      </c>
      <c r="G198">
        <v>0</v>
      </c>
      <c r="H198" t="s">
        <v>212</v>
      </c>
      <c r="I198" t="s">
        <v>224</v>
      </c>
      <c r="J198" t="s">
        <v>213</v>
      </c>
      <c r="K198" t="s">
        <v>209</v>
      </c>
      <c r="L198" t="s">
        <v>583</v>
      </c>
    </row>
    <row r="199" spans="1:12">
      <c r="A199" t="s">
        <v>584</v>
      </c>
      <c r="B199" s="7">
        <v>45960</v>
      </c>
      <c r="C199" t="s">
        <v>132</v>
      </c>
      <c r="D199">
        <v>1</v>
      </c>
      <c r="E199">
        <v>72.08</v>
      </c>
      <c r="F199">
        <v>0.05</v>
      </c>
      <c r="G199">
        <v>9.99</v>
      </c>
      <c r="H199" t="s">
        <v>212</v>
      </c>
      <c r="I199" t="s">
        <v>224</v>
      </c>
      <c r="J199" t="s">
        <v>213</v>
      </c>
      <c r="K199" t="s">
        <v>209</v>
      </c>
      <c r="L199" t="s">
        <v>585</v>
      </c>
    </row>
    <row r="200" spans="1:12">
      <c r="A200" t="s">
        <v>586</v>
      </c>
      <c r="B200" s="7">
        <v>45960</v>
      </c>
      <c r="C200" t="s">
        <v>176</v>
      </c>
      <c r="D200">
        <v>1</v>
      </c>
      <c r="E200">
        <v>11.86</v>
      </c>
      <c r="F200">
        <v>0.05</v>
      </c>
      <c r="G200">
        <v>6.99</v>
      </c>
      <c r="H200" t="s">
        <v>216</v>
      </c>
      <c r="I200" t="s">
        <v>37</v>
      </c>
      <c r="J200" t="s">
        <v>217</v>
      </c>
      <c r="K200" t="s">
        <v>209</v>
      </c>
      <c r="L200" t="s">
        <v>587</v>
      </c>
    </row>
    <row r="201" spans="1:12">
      <c r="A201" t="s">
        <v>588</v>
      </c>
      <c r="B201" s="7">
        <v>45961</v>
      </c>
      <c r="C201" t="s">
        <v>89</v>
      </c>
      <c r="D201">
        <v>1</v>
      </c>
      <c r="E201">
        <v>81.14</v>
      </c>
      <c r="F201">
        <v>0</v>
      </c>
      <c r="G201">
        <v>0</v>
      </c>
      <c r="H201" t="s">
        <v>212</v>
      </c>
      <c r="I201" t="s">
        <v>18</v>
      </c>
      <c r="J201" t="s">
        <v>208</v>
      </c>
      <c r="K201" t="s">
        <v>209</v>
      </c>
      <c r="L201" t="s">
        <v>589</v>
      </c>
    </row>
    <row r="202" spans="1:12">
      <c r="A202" t="s">
        <v>590</v>
      </c>
      <c r="B202" s="7">
        <v>45961</v>
      </c>
      <c r="C202" t="s">
        <v>92</v>
      </c>
      <c r="D202">
        <v>2</v>
      </c>
      <c r="E202">
        <v>46.87</v>
      </c>
      <c r="F202">
        <v>0</v>
      </c>
      <c r="G202">
        <v>4.99</v>
      </c>
      <c r="H202" t="s">
        <v>207</v>
      </c>
      <c r="I202" t="s">
        <v>224</v>
      </c>
      <c r="J202" t="s">
        <v>208</v>
      </c>
      <c r="K202" t="s">
        <v>209</v>
      </c>
      <c r="L202" t="s">
        <v>492</v>
      </c>
    </row>
    <row r="203" spans="1:12">
      <c r="A203" t="s">
        <v>591</v>
      </c>
      <c r="B203" s="7">
        <v>45961</v>
      </c>
      <c r="C203" t="s">
        <v>172</v>
      </c>
      <c r="D203">
        <v>2</v>
      </c>
      <c r="E203">
        <v>80.63</v>
      </c>
      <c r="F203">
        <v>0</v>
      </c>
      <c r="G203">
        <v>0</v>
      </c>
      <c r="H203" t="s">
        <v>207</v>
      </c>
      <c r="I203" t="s">
        <v>12</v>
      </c>
      <c r="J203" t="s">
        <v>208</v>
      </c>
      <c r="K203" t="s">
        <v>209</v>
      </c>
      <c r="L203" t="s">
        <v>559</v>
      </c>
    </row>
    <row r="204" spans="1:12">
      <c r="A204" t="s">
        <v>592</v>
      </c>
      <c r="B204" s="7">
        <v>45961</v>
      </c>
      <c r="C204" t="s">
        <v>122</v>
      </c>
      <c r="D204">
        <v>3</v>
      </c>
      <c r="E204">
        <v>29.71</v>
      </c>
      <c r="F204">
        <v>0</v>
      </c>
      <c r="G204">
        <v>6.99</v>
      </c>
      <c r="H204" t="s">
        <v>212</v>
      </c>
      <c r="I204" t="s">
        <v>224</v>
      </c>
      <c r="J204" t="s">
        <v>213</v>
      </c>
      <c r="K204" t="s">
        <v>209</v>
      </c>
      <c r="L204" t="s">
        <v>593</v>
      </c>
    </row>
    <row r="205" spans="1:12">
      <c r="A205" t="s">
        <v>594</v>
      </c>
      <c r="B205" s="7">
        <v>45961</v>
      </c>
      <c r="C205" t="s">
        <v>118</v>
      </c>
      <c r="D205">
        <v>1</v>
      </c>
      <c r="E205">
        <v>41.81</v>
      </c>
      <c r="F205">
        <v>0.1</v>
      </c>
      <c r="G205">
        <v>0</v>
      </c>
      <c r="H205" t="s">
        <v>212</v>
      </c>
      <c r="I205" t="s">
        <v>18</v>
      </c>
      <c r="J205" t="s">
        <v>208</v>
      </c>
      <c r="K205" t="s">
        <v>209</v>
      </c>
      <c r="L205" t="s">
        <v>595</v>
      </c>
    </row>
    <row r="206" spans="1:12">
      <c r="A206" t="s">
        <v>596</v>
      </c>
      <c r="B206" s="7">
        <v>45961</v>
      </c>
      <c r="C206" t="s">
        <v>71</v>
      </c>
      <c r="D206">
        <v>1</v>
      </c>
      <c r="E206">
        <v>11.23</v>
      </c>
      <c r="F206">
        <v>0</v>
      </c>
      <c r="G206">
        <v>9.99</v>
      </c>
      <c r="H206" t="s">
        <v>216</v>
      </c>
      <c r="I206" t="s">
        <v>224</v>
      </c>
      <c r="J206" t="s">
        <v>208</v>
      </c>
      <c r="K206" t="s">
        <v>209</v>
      </c>
      <c r="L206" t="s">
        <v>597</v>
      </c>
    </row>
    <row r="207" spans="1:12">
      <c r="A207" t="s">
        <v>598</v>
      </c>
      <c r="B207" s="7">
        <v>45961</v>
      </c>
      <c r="C207" t="s">
        <v>180</v>
      </c>
      <c r="D207">
        <v>5</v>
      </c>
      <c r="E207">
        <v>60.42</v>
      </c>
      <c r="F207">
        <v>0</v>
      </c>
      <c r="G207">
        <v>6.99</v>
      </c>
      <c r="H207" t="s">
        <v>212</v>
      </c>
      <c r="I207" t="s">
        <v>54</v>
      </c>
      <c r="J207" t="s">
        <v>217</v>
      </c>
      <c r="K207" t="s">
        <v>209</v>
      </c>
      <c r="L207" t="s">
        <v>445</v>
      </c>
    </row>
    <row r="208" spans="1:12">
      <c r="A208" t="s">
        <v>599</v>
      </c>
      <c r="B208" s="7">
        <v>45961</v>
      </c>
      <c r="C208" t="s">
        <v>146</v>
      </c>
      <c r="D208">
        <v>1</v>
      </c>
      <c r="E208">
        <v>30.05</v>
      </c>
      <c r="F208">
        <v>0.1</v>
      </c>
      <c r="G208">
        <v>6.99</v>
      </c>
      <c r="H208" t="s">
        <v>216</v>
      </c>
      <c r="I208" t="s">
        <v>37</v>
      </c>
      <c r="J208" t="s">
        <v>217</v>
      </c>
      <c r="K208" t="s">
        <v>304</v>
      </c>
      <c r="L208" t="s">
        <v>600</v>
      </c>
    </row>
    <row r="209" spans="1:12">
      <c r="A209" t="s">
        <v>601</v>
      </c>
      <c r="B209" s="7">
        <v>45962</v>
      </c>
      <c r="C209" t="s">
        <v>140</v>
      </c>
      <c r="D209">
        <v>1</v>
      </c>
      <c r="E209">
        <v>25.18</v>
      </c>
      <c r="F209">
        <v>0.05</v>
      </c>
      <c r="G209">
        <v>6.99</v>
      </c>
      <c r="H209" t="s">
        <v>212</v>
      </c>
      <c r="I209" t="s">
        <v>12</v>
      </c>
      <c r="J209" t="s">
        <v>217</v>
      </c>
      <c r="K209" t="s">
        <v>209</v>
      </c>
      <c r="L209" t="s">
        <v>602</v>
      </c>
    </row>
    <row r="210" spans="1:12">
      <c r="A210" t="s">
        <v>603</v>
      </c>
      <c r="B210" s="7">
        <v>45962</v>
      </c>
      <c r="C210" t="s">
        <v>110</v>
      </c>
      <c r="D210">
        <v>1</v>
      </c>
      <c r="E210">
        <v>32.130000000000003</v>
      </c>
      <c r="F210">
        <v>0</v>
      </c>
      <c r="G210">
        <v>4.99</v>
      </c>
      <c r="H210" t="s">
        <v>207</v>
      </c>
      <c r="I210" t="s">
        <v>12</v>
      </c>
      <c r="J210" t="s">
        <v>213</v>
      </c>
      <c r="K210" t="s">
        <v>304</v>
      </c>
      <c r="L210" t="s">
        <v>604</v>
      </c>
    </row>
    <row r="211" spans="1:12">
      <c r="A211" t="s">
        <v>605</v>
      </c>
      <c r="B211" s="7">
        <v>45962</v>
      </c>
      <c r="C211" t="s">
        <v>156</v>
      </c>
      <c r="D211">
        <v>4</v>
      </c>
      <c r="E211">
        <v>24.86</v>
      </c>
      <c r="F211">
        <v>0.05</v>
      </c>
      <c r="G211">
        <v>6.99</v>
      </c>
      <c r="H211" t="s">
        <v>216</v>
      </c>
      <c r="I211" t="s">
        <v>224</v>
      </c>
      <c r="J211" t="s">
        <v>208</v>
      </c>
      <c r="K211" t="s">
        <v>209</v>
      </c>
      <c r="L211" t="s">
        <v>319</v>
      </c>
    </row>
    <row r="212" spans="1:12">
      <c r="A212" t="s">
        <v>606</v>
      </c>
      <c r="B212" s="7">
        <v>45962</v>
      </c>
      <c r="C212" t="s">
        <v>130</v>
      </c>
      <c r="D212">
        <v>1</v>
      </c>
      <c r="E212">
        <v>10.18</v>
      </c>
      <c r="F212">
        <v>0.05</v>
      </c>
      <c r="G212">
        <v>0</v>
      </c>
      <c r="H212" t="s">
        <v>216</v>
      </c>
      <c r="I212" t="s">
        <v>54</v>
      </c>
      <c r="J212" t="s">
        <v>217</v>
      </c>
      <c r="K212" t="s">
        <v>209</v>
      </c>
      <c r="L212" t="s">
        <v>607</v>
      </c>
    </row>
    <row r="213" spans="1:12">
      <c r="A213" t="s">
        <v>608</v>
      </c>
      <c r="B213" s="7">
        <v>45962</v>
      </c>
      <c r="C213" t="s">
        <v>120</v>
      </c>
      <c r="D213">
        <v>2</v>
      </c>
      <c r="E213">
        <v>33.65</v>
      </c>
      <c r="F213">
        <v>0.05</v>
      </c>
      <c r="G213">
        <v>0</v>
      </c>
      <c r="H213" t="s">
        <v>207</v>
      </c>
      <c r="I213" t="s">
        <v>54</v>
      </c>
      <c r="J213" t="s">
        <v>217</v>
      </c>
      <c r="K213" t="s">
        <v>209</v>
      </c>
      <c r="L213" t="s">
        <v>360</v>
      </c>
    </row>
    <row r="214" spans="1:12">
      <c r="A214" t="s">
        <v>609</v>
      </c>
      <c r="B214" s="7">
        <v>45962</v>
      </c>
      <c r="C214" t="s">
        <v>81</v>
      </c>
      <c r="D214">
        <v>2</v>
      </c>
      <c r="E214">
        <v>30.29</v>
      </c>
      <c r="F214">
        <v>0.05</v>
      </c>
      <c r="G214">
        <v>4.99</v>
      </c>
      <c r="H214" t="s">
        <v>212</v>
      </c>
      <c r="I214" t="s">
        <v>224</v>
      </c>
      <c r="J214" t="s">
        <v>217</v>
      </c>
      <c r="K214" t="s">
        <v>209</v>
      </c>
      <c r="L214" t="s">
        <v>453</v>
      </c>
    </row>
    <row r="215" spans="1:12">
      <c r="A215" t="s">
        <v>610</v>
      </c>
      <c r="B215" s="7">
        <v>45962</v>
      </c>
      <c r="C215" t="s">
        <v>160</v>
      </c>
      <c r="D215">
        <v>2</v>
      </c>
      <c r="E215">
        <v>36.47</v>
      </c>
      <c r="F215">
        <v>0</v>
      </c>
      <c r="G215">
        <v>0</v>
      </c>
      <c r="H215" t="s">
        <v>207</v>
      </c>
      <c r="I215" t="s">
        <v>12</v>
      </c>
      <c r="J215" t="s">
        <v>213</v>
      </c>
      <c r="K215" t="s">
        <v>209</v>
      </c>
      <c r="L215" t="s">
        <v>611</v>
      </c>
    </row>
    <row r="216" spans="1:12">
      <c r="A216" t="s">
        <v>612</v>
      </c>
      <c r="B216" s="7">
        <v>45963</v>
      </c>
      <c r="C216" t="s">
        <v>108</v>
      </c>
      <c r="D216">
        <v>1</v>
      </c>
      <c r="E216">
        <v>23.94</v>
      </c>
      <c r="F216">
        <v>0.05</v>
      </c>
      <c r="G216">
        <v>9.99</v>
      </c>
      <c r="H216" t="s">
        <v>212</v>
      </c>
      <c r="I216" t="s">
        <v>54</v>
      </c>
      <c r="J216" t="s">
        <v>217</v>
      </c>
      <c r="K216" t="s">
        <v>209</v>
      </c>
      <c r="L216" t="s">
        <v>613</v>
      </c>
    </row>
    <row r="217" spans="1:12">
      <c r="A217" t="s">
        <v>614</v>
      </c>
      <c r="B217" s="7">
        <v>45963</v>
      </c>
      <c r="C217" t="s">
        <v>158</v>
      </c>
      <c r="D217">
        <v>5</v>
      </c>
      <c r="E217">
        <v>44.59</v>
      </c>
      <c r="F217">
        <v>0</v>
      </c>
      <c r="G217">
        <v>0</v>
      </c>
      <c r="H217" t="s">
        <v>216</v>
      </c>
      <c r="I217" t="s">
        <v>54</v>
      </c>
      <c r="J217" t="s">
        <v>217</v>
      </c>
      <c r="K217" t="s">
        <v>209</v>
      </c>
      <c r="L217" t="s">
        <v>615</v>
      </c>
    </row>
    <row r="218" spans="1:12">
      <c r="A218" t="s">
        <v>616</v>
      </c>
      <c r="B218" s="7">
        <v>45963</v>
      </c>
      <c r="C218" t="s">
        <v>92</v>
      </c>
      <c r="D218">
        <v>6</v>
      </c>
      <c r="E218">
        <v>46.87</v>
      </c>
      <c r="F218">
        <v>0</v>
      </c>
      <c r="G218">
        <v>9.99</v>
      </c>
      <c r="H218" t="s">
        <v>216</v>
      </c>
      <c r="I218" t="s">
        <v>37</v>
      </c>
      <c r="J218" t="s">
        <v>213</v>
      </c>
      <c r="K218" t="s">
        <v>209</v>
      </c>
      <c r="L218" t="s">
        <v>383</v>
      </c>
    </row>
    <row r="219" spans="1:12">
      <c r="A219" t="s">
        <v>617</v>
      </c>
      <c r="B219" s="7">
        <v>45963</v>
      </c>
      <c r="C219" t="s">
        <v>114</v>
      </c>
      <c r="D219">
        <v>3</v>
      </c>
      <c r="E219">
        <v>87.66</v>
      </c>
      <c r="F219">
        <v>0</v>
      </c>
      <c r="G219">
        <v>4.99</v>
      </c>
      <c r="H219" t="s">
        <v>212</v>
      </c>
      <c r="I219" t="s">
        <v>12</v>
      </c>
      <c r="J219" t="s">
        <v>213</v>
      </c>
      <c r="K219" t="s">
        <v>209</v>
      </c>
      <c r="L219" t="s">
        <v>618</v>
      </c>
    </row>
    <row r="220" spans="1:12">
      <c r="A220" t="s">
        <v>619</v>
      </c>
      <c r="B220" s="7">
        <v>45963</v>
      </c>
      <c r="C220" t="s">
        <v>73</v>
      </c>
      <c r="D220">
        <v>4</v>
      </c>
      <c r="E220">
        <v>23.84</v>
      </c>
      <c r="F220">
        <v>0.1</v>
      </c>
      <c r="G220">
        <v>6.99</v>
      </c>
      <c r="H220" t="s">
        <v>212</v>
      </c>
      <c r="I220" t="s">
        <v>18</v>
      </c>
      <c r="J220" t="s">
        <v>213</v>
      </c>
      <c r="K220" t="s">
        <v>209</v>
      </c>
      <c r="L220" t="s">
        <v>620</v>
      </c>
    </row>
    <row r="221" spans="1:12">
      <c r="A221" t="s">
        <v>621</v>
      </c>
      <c r="B221" s="7">
        <v>45963</v>
      </c>
      <c r="C221" t="s">
        <v>120</v>
      </c>
      <c r="D221">
        <v>6</v>
      </c>
      <c r="E221">
        <v>33.65</v>
      </c>
      <c r="F221">
        <v>0.1</v>
      </c>
      <c r="G221">
        <v>6.99</v>
      </c>
      <c r="H221" t="s">
        <v>212</v>
      </c>
      <c r="I221" t="s">
        <v>224</v>
      </c>
      <c r="J221" t="s">
        <v>213</v>
      </c>
      <c r="K221" t="s">
        <v>209</v>
      </c>
      <c r="L221" t="s">
        <v>431</v>
      </c>
    </row>
    <row r="222" spans="1:12">
      <c r="A222" t="s">
        <v>622</v>
      </c>
      <c r="B222" s="7">
        <v>45963</v>
      </c>
      <c r="C222" t="s">
        <v>79</v>
      </c>
      <c r="D222">
        <v>4</v>
      </c>
      <c r="E222">
        <v>12.76</v>
      </c>
      <c r="F222">
        <v>0.1</v>
      </c>
      <c r="G222">
        <v>6.99</v>
      </c>
      <c r="H222" t="s">
        <v>207</v>
      </c>
      <c r="I222" t="s">
        <v>54</v>
      </c>
      <c r="J222" t="s">
        <v>213</v>
      </c>
      <c r="K222" t="s">
        <v>209</v>
      </c>
      <c r="L222" t="s">
        <v>373</v>
      </c>
    </row>
    <row r="223" spans="1:12">
      <c r="A223" t="s">
        <v>623</v>
      </c>
      <c r="B223" s="7">
        <v>45963</v>
      </c>
      <c r="C223" t="s">
        <v>140</v>
      </c>
      <c r="D223">
        <v>1</v>
      </c>
      <c r="E223">
        <v>25.18</v>
      </c>
      <c r="F223">
        <v>0.2</v>
      </c>
      <c r="G223">
        <v>0</v>
      </c>
      <c r="H223" t="s">
        <v>207</v>
      </c>
      <c r="I223" t="s">
        <v>224</v>
      </c>
      <c r="J223" t="s">
        <v>208</v>
      </c>
      <c r="K223" t="s">
        <v>209</v>
      </c>
      <c r="L223" t="s">
        <v>624</v>
      </c>
    </row>
    <row r="224" spans="1:12">
      <c r="A224" t="s">
        <v>625</v>
      </c>
      <c r="B224" s="7">
        <v>45964</v>
      </c>
      <c r="C224" t="s">
        <v>168</v>
      </c>
      <c r="D224">
        <v>2</v>
      </c>
      <c r="E224">
        <v>50.46</v>
      </c>
      <c r="F224">
        <v>0</v>
      </c>
      <c r="G224">
        <v>4.99</v>
      </c>
      <c r="H224" t="s">
        <v>207</v>
      </c>
      <c r="I224" t="s">
        <v>224</v>
      </c>
      <c r="J224" t="s">
        <v>208</v>
      </c>
      <c r="K224" t="s">
        <v>304</v>
      </c>
      <c r="L224" t="s">
        <v>626</v>
      </c>
    </row>
    <row r="225" spans="1:12">
      <c r="A225" t="s">
        <v>627</v>
      </c>
      <c r="B225" s="7">
        <v>45964</v>
      </c>
      <c r="C225" t="s">
        <v>180</v>
      </c>
      <c r="D225">
        <v>1</v>
      </c>
      <c r="E225">
        <v>60.42</v>
      </c>
      <c r="F225">
        <v>0</v>
      </c>
      <c r="G225">
        <v>4.99</v>
      </c>
      <c r="H225" t="s">
        <v>212</v>
      </c>
      <c r="I225" t="s">
        <v>37</v>
      </c>
      <c r="J225" t="s">
        <v>213</v>
      </c>
      <c r="K225" t="s">
        <v>209</v>
      </c>
      <c r="L225" t="s">
        <v>628</v>
      </c>
    </row>
    <row r="226" spans="1:12">
      <c r="A226" t="s">
        <v>629</v>
      </c>
      <c r="B226" s="7">
        <v>45964</v>
      </c>
      <c r="C226" t="s">
        <v>106</v>
      </c>
      <c r="D226">
        <v>2</v>
      </c>
      <c r="E226">
        <v>85.27</v>
      </c>
      <c r="F226">
        <v>0</v>
      </c>
      <c r="G226">
        <v>6.99</v>
      </c>
      <c r="H226" t="s">
        <v>212</v>
      </c>
      <c r="I226" t="s">
        <v>37</v>
      </c>
      <c r="J226" t="s">
        <v>217</v>
      </c>
      <c r="K226" t="s">
        <v>209</v>
      </c>
      <c r="L226" t="s">
        <v>630</v>
      </c>
    </row>
    <row r="227" spans="1:12">
      <c r="A227" t="s">
        <v>631</v>
      </c>
      <c r="B227" s="7">
        <v>45964</v>
      </c>
      <c r="C227" t="s">
        <v>162</v>
      </c>
      <c r="D227">
        <v>1</v>
      </c>
      <c r="E227">
        <v>12.2</v>
      </c>
      <c r="F227">
        <v>0</v>
      </c>
      <c r="G227">
        <v>4.99</v>
      </c>
      <c r="H227" t="s">
        <v>216</v>
      </c>
      <c r="I227" t="s">
        <v>12</v>
      </c>
      <c r="J227" t="s">
        <v>208</v>
      </c>
      <c r="K227" t="s">
        <v>209</v>
      </c>
      <c r="L227" t="s">
        <v>467</v>
      </c>
    </row>
    <row r="228" spans="1:12">
      <c r="A228" t="s">
        <v>632</v>
      </c>
      <c r="B228" s="7">
        <v>45964</v>
      </c>
      <c r="C228" t="s">
        <v>83</v>
      </c>
      <c r="D228">
        <v>3</v>
      </c>
      <c r="E228">
        <v>79.31</v>
      </c>
      <c r="F228">
        <v>0</v>
      </c>
      <c r="G228">
        <v>0</v>
      </c>
      <c r="H228" t="s">
        <v>207</v>
      </c>
      <c r="I228" t="s">
        <v>12</v>
      </c>
      <c r="J228" t="s">
        <v>208</v>
      </c>
      <c r="K228" t="s">
        <v>209</v>
      </c>
      <c r="L228" t="s">
        <v>633</v>
      </c>
    </row>
    <row r="229" spans="1:12">
      <c r="A229" t="s">
        <v>634</v>
      </c>
      <c r="B229" s="7">
        <v>45964</v>
      </c>
      <c r="C229" t="s">
        <v>140</v>
      </c>
      <c r="D229">
        <v>2</v>
      </c>
      <c r="E229">
        <v>25.18</v>
      </c>
      <c r="F229">
        <v>0.05</v>
      </c>
      <c r="G229">
        <v>0</v>
      </c>
      <c r="H229" t="s">
        <v>212</v>
      </c>
      <c r="I229" t="s">
        <v>18</v>
      </c>
      <c r="J229" t="s">
        <v>208</v>
      </c>
      <c r="K229" t="s">
        <v>209</v>
      </c>
      <c r="L229" t="s">
        <v>635</v>
      </c>
    </row>
    <row r="230" spans="1:12">
      <c r="A230" t="s">
        <v>636</v>
      </c>
      <c r="B230" s="7">
        <v>45964</v>
      </c>
      <c r="C230" t="s">
        <v>83</v>
      </c>
      <c r="D230">
        <v>4</v>
      </c>
      <c r="E230">
        <v>79.31</v>
      </c>
      <c r="F230">
        <v>0</v>
      </c>
      <c r="G230">
        <v>0</v>
      </c>
      <c r="H230" t="s">
        <v>207</v>
      </c>
      <c r="I230" t="s">
        <v>18</v>
      </c>
      <c r="J230" t="s">
        <v>208</v>
      </c>
      <c r="K230" t="s">
        <v>209</v>
      </c>
      <c r="L230" t="s">
        <v>637</v>
      </c>
    </row>
    <row r="231" spans="1:12">
      <c r="A231" t="s">
        <v>638</v>
      </c>
      <c r="B231" s="7">
        <v>45964</v>
      </c>
      <c r="C231" t="s">
        <v>116</v>
      </c>
      <c r="D231">
        <v>1</v>
      </c>
      <c r="E231">
        <v>30.89</v>
      </c>
      <c r="F231">
        <v>0</v>
      </c>
      <c r="G231">
        <v>0</v>
      </c>
      <c r="H231" t="s">
        <v>216</v>
      </c>
      <c r="I231" t="s">
        <v>54</v>
      </c>
      <c r="J231" t="s">
        <v>208</v>
      </c>
      <c r="K231" t="s">
        <v>209</v>
      </c>
      <c r="L231" t="s">
        <v>639</v>
      </c>
    </row>
    <row r="232" spans="1:12">
      <c r="A232" t="s">
        <v>640</v>
      </c>
      <c r="B232" s="7">
        <v>45964</v>
      </c>
      <c r="C232" t="s">
        <v>69</v>
      </c>
      <c r="D232">
        <v>1</v>
      </c>
      <c r="E232">
        <v>73.180000000000007</v>
      </c>
      <c r="F232">
        <v>0</v>
      </c>
      <c r="G232">
        <v>4.99</v>
      </c>
      <c r="H232" t="s">
        <v>216</v>
      </c>
      <c r="I232" t="s">
        <v>18</v>
      </c>
      <c r="J232" t="s">
        <v>213</v>
      </c>
      <c r="K232" t="s">
        <v>209</v>
      </c>
      <c r="L232" t="s">
        <v>597</v>
      </c>
    </row>
    <row r="233" spans="1:12">
      <c r="A233" t="s">
        <v>641</v>
      </c>
      <c r="B233" s="7">
        <v>45964</v>
      </c>
      <c r="C233" t="s">
        <v>102</v>
      </c>
      <c r="D233">
        <v>2</v>
      </c>
      <c r="E233">
        <v>18.5</v>
      </c>
      <c r="F233">
        <v>0</v>
      </c>
      <c r="G233">
        <v>0</v>
      </c>
      <c r="H233" t="s">
        <v>216</v>
      </c>
      <c r="I233" t="s">
        <v>12</v>
      </c>
      <c r="J233" t="s">
        <v>208</v>
      </c>
      <c r="K233" t="s">
        <v>209</v>
      </c>
      <c r="L233" t="s">
        <v>642</v>
      </c>
    </row>
    <row r="234" spans="1:12">
      <c r="A234" t="s">
        <v>643</v>
      </c>
      <c r="B234" s="7">
        <v>45964</v>
      </c>
      <c r="C234" t="s">
        <v>120</v>
      </c>
      <c r="D234">
        <v>3</v>
      </c>
      <c r="E234">
        <v>33.65</v>
      </c>
      <c r="F234">
        <v>0.05</v>
      </c>
      <c r="G234">
        <v>0</v>
      </c>
      <c r="H234" t="s">
        <v>207</v>
      </c>
      <c r="I234" t="s">
        <v>54</v>
      </c>
      <c r="J234" t="s">
        <v>213</v>
      </c>
      <c r="K234" t="s">
        <v>209</v>
      </c>
      <c r="L234" t="s">
        <v>358</v>
      </c>
    </row>
    <row r="235" spans="1:12">
      <c r="A235" t="s">
        <v>644</v>
      </c>
      <c r="B235" s="7">
        <v>45965</v>
      </c>
      <c r="C235" t="s">
        <v>118</v>
      </c>
      <c r="D235">
        <v>2</v>
      </c>
      <c r="E235">
        <v>41.81</v>
      </c>
      <c r="F235">
        <v>0.05</v>
      </c>
      <c r="G235">
        <v>0</v>
      </c>
      <c r="H235" t="s">
        <v>207</v>
      </c>
      <c r="I235" t="s">
        <v>37</v>
      </c>
      <c r="J235" t="s">
        <v>217</v>
      </c>
      <c r="K235" t="s">
        <v>209</v>
      </c>
      <c r="L235" t="s">
        <v>645</v>
      </c>
    </row>
    <row r="236" spans="1:12">
      <c r="A236" t="s">
        <v>646</v>
      </c>
      <c r="B236" s="7">
        <v>45965</v>
      </c>
      <c r="C236" t="s">
        <v>69</v>
      </c>
      <c r="D236">
        <v>2</v>
      </c>
      <c r="E236">
        <v>73.180000000000007</v>
      </c>
      <c r="F236">
        <v>0.15</v>
      </c>
      <c r="G236">
        <v>0</v>
      </c>
      <c r="H236" t="s">
        <v>216</v>
      </c>
      <c r="I236" t="s">
        <v>37</v>
      </c>
      <c r="J236" t="s">
        <v>217</v>
      </c>
      <c r="K236" t="s">
        <v>209</v>
      </c>
      <c r="L236" t="s">
        <v>647</v>
      </c>
    </row>
    <row r="237" spans="1:12">
      <c r="A237" t="s">
        <v>648</v>
      </c>
      <c r="B237" s="7">
        <v>45965</v>
      </c>
      <c r="C237" t="s">
        <v>162</v>
      </c>
      <c r="D237">
        <v>1</v>
      </c>
      <c r="E237">
        <v>12.2</v>
      </c>
      <c r="F237">
        <v>0.05</v>
      </c>
      <c r="G237">
        <v>0</v>
      </c>
      <c r="H237" t="s">
        <v>216</v>
      </c>
      <c r="I237" t="s">
        <v>224</v>
      </c>
      <c r="J237" t="s">
        <v>217</v>
      </c>
      <c r="K237" t="s">
        <v>209</v>
      </c>
      <c r="L237" t="s">
        <v>649</v>
      </c>
    </row>
    <row r="238" spans="1:12">
      <c r="A238" t="s">
        <v>650</v>
      </c>
      <c r="B238" s="7">
        <v>45965</v>
      </c>
      <c r="C238" t="s">
        <v>166</v>
      </c>
      <c r="D238">
        <v>2</v>
      </c>
      <c r="E238">
        <v>39.19</v>
      </c>
      <c r="F238">
        <v>0</v>
      </c>
      <c r="G238">
        <v>0</v>
      </c>
      <c r="H238" t="s">
        <v>207</v>
      </c>
      <c r="I238" t="s">
        <v>54</v>
      </c>
      <c r="J238" t="s">
        <v>208</v>
      </c>
      <c r="K238" t="s">
        <v>209</v>
      </c>
      <c r="L238" t="s">
        <v>651</v>
      </c>
    </row>
    <row r="239" spans="1:12">
      <c r="A239" t="s">
        <v>652</v>
      </c>
      <c r="B239" s="7">
        <v>45965</v>
      </c>
      <c r="C239" t="s">
        <v>184</v>
      </c>
      <c r="D239">
        <v>1</v>
      </c>
      <c r="E239">
        <v>31.55</v>
      </c>
      <c r="F239">
        <v>0.1</v>
      </c>
      <c r="G239">
        <v>0</v>
      </c>
      <c r="H239" t="s">
        <v>207</v>
      </c>
      <c r="I239" t="s">
        <v>54</v>
      </c>
      <c r="J239" t="s">
        <v>217</v>
      </c>
      <c r="K239" t="s">
        <v>209</v>
      </c>
      <c r="L239" t="s">
        <v>335</v>
      </c>
    </row>
    <row r="240" spans="1:12">
      <c r="A240" t="s">
        <v>653</v>
      </c>
      <c r="B240" s="7">
        <v>45965</v>
      </c>
      <c r="C240" t="s">
        <v>186</v>
      </c>
      <c r="D240">
        <v>2</v>
      </c>
      <c r="E240">
        <v>54.93</v>
      </c>
      <c r="F240">
        <v>0.1</v>
      </c>
      <c r="G240">
        <v>9.99</v>
      </c>
      <c r="H240" t="s">
        <v>212</v>
      </c>
      <c r="I240" t="s">
        <v>37</v>
      </c>
      <c r="J240" t="s">
        <v>208</v>
      </c>
      <c r="K240" t="s">
        <v>209</v>
      </c>
      <c r="L240" t="s">
        <v>654</v>
      </c>
    </row>
    <row r="241" spans="1:12">
      <c r="A241" t="s">
        <v>655</v>
      </c>
      <c r="B241" s="7">
        <v>45966</v>
      </c>
      <c r="C241" t="s">
        <v>81</v>
      </c>
      <c r="D241">
        <v>1</v>
      </c>
      <c r="E241">
        <v>30.29</v>
      </c>
      <c r="F241">
        <v>0</v>
      </c>
      <c r="G241">
        <v>4.99</v>
      </c>
      <c r="H241" t="s">
        <v>216</v>
      </c>
      <c r="I241" t="s">
        <v>12</v>
      </c>
      <c r="J241" t="s">
        <v>208</v>
      </c>
      <c r="K241" t="s">
        <v>209</v>
      </c>
      <c r="L241" t="s">
        <v>656</v>
      </c>
    </row>
    <row r="242" spans="1:12">
      <c r="A242" t="s">
        <v>657</v>
      </c>
      <c r="B242" s="7">
        <v>45966</v>
      </c>
      <c r="C242" t="s">
        <v>98</v>
      </c>
      <c r="D242">
        <v>1</v>
      </c>
      <c r="E242">
        <v>17.66</v>
      </c>
      <c r="F242">
        <v>0.05</v>
      </c>
      <c r="G242">
        <v>0</v>
      </c>
      <c r="H242" t="s">
        <v>207</v>
      </c>
      <c r="I242" t="s">
        <v>224</v>
      </c>
      <c r="J242" t="s">
        <v>213</v>
      </c>
      <c r="K242" t="s">
        <v>209</v>
      </c>
      <c r="L242" t="s">
        <v>231</v>
      </c>
    </row>
    <row r="243" spans="1:12">
      <c r="A243" t="s">
        <v>658</v>
      </c>
      <c r="B243" s="7">
        <v>45966</v>
      </c>
      <c r="C243" t="s">
        <v>83</v>
      </c>
      <c r="D243">
        <v>1</v>
      </c>
      <c r="E243">
        <v>79.31</v>
      </c>
      <c r="F243">
        <v>0.1</v>
      </c>
      <c r="G243">
        <v>6.99</v>
      </c>
      <c r="H243" t="s">
        <v>216</v>
      </c>
      <c r="I243" t="s">
        <v>54</v>
      </c>
      <c r="J243" t="s">
        <v>208</v>
      </c>
      <c r="K243" t="s">
        <v>209</v>
      </c>
      <c r="L243" t="s">
        <v>659</v>
      </c>
    </row>
    <row r="244" spans="1:12">
      <c r="A244" t="s">
        <v>660</v>
      </c>
      <c r="B244" s="7">
        <v>45966</v>
      </c>
      <c r="C244" t="s">
        <v>176</v>
      </c>
      <c r="D244">
        <v>1</v>
      </c>
      <c r="E244">
        <v>11.86</v>
      </c>
      <c r="F244">
        <v>0</v>
      </c>
      <c r="G244">
        <v>4.99</v>
      </c>
      <c r="H244" t="s">
        <v>216</v>
      </c>
      <c r="I244" t="s">
        <v>12</v>
      </c>
      <c r="J244" t="s">
        <v>208</v>
      </c>
      <c r="K244" t="s">
        <v>209</v>
      </c>
      <c r="L244" t="s">
        <v>661</v>
      </c>
    </row>
    <row r="245" spans="1:12">
      <c r="A245" t="s">
        <v>662</v>
      </c>
      <c r="B245" s="7">
        <v>45966</v>
      </c>
      <c r="C245" t="s">
        <v>174</v>
      </c>
      <c r="D245">
        <v>5</v>
      </c>
      <c r="E245">
        <v>72.45</v>
      </c>
      <c r="F245">
        <v>0.1</v>
      </c>
      <c r="G245">
        <v>0</v>
      </c>
      <c r="H245" t="s">
        <v>212</v>
      </c>
      <c r="I245" t="s">
        <v>54</v>
      </c>
      <c r="J245" t="s">
        <v>208</v>
      </c>
      <c r="K245" t="s">
        <v>209</v>
      </c>
      <c r="L245" t="s">
        <v>358</v>
      </c>
    </row>
    <row r="246" spans="1:12">
      <c r="A246" t="s">
        <v>663</v>
      </c>
      <c r="B246" s="7">
        <v>45966</v>
      </c>
      <c r="C246" t="s">
        <v>168</v>
      </c>
      <c r="D246">
        <v>3</v>
      </c>
      <c r="E246">
        <v>50.46</v>
      </c>
      <c r="F246">
        <v>0</v>
      </c>
      <c r="G246">
        <v>0</v>
      </c>
      <c r="H246" t="s">
        <v>207</v>
      </c>
      <c r="I246" t="s">
        <v>37</v>
      </c>
      <c r="J246" t="s">
        <v>213</v>
      </c>
      <c r="K246" t="s">
        <v>209</v>
      </c>
      <c r="L246" t="s">
        <v>664</v>
      </c>
    </row>
    <row r="247" spans="1:12">
      <c r="A247" t="s">
        <v>665</v>
      </c>
      <c r="B247" s="7">
        <v>45966</v>
      </c>
      <c r="C247" t="s">
        <v>122</v>
      </c>
      <c r="D247">
        <v>3</v>
      </c>
      <c r="E247">
        <v>29.71</v>
      </c>
      <c r="F247">
        <v>0.15</v>
      </c>
      <c r="G247">
        <v>9.99</v>
      </c>
      <c r="H247" t="s">
        <v>207</v>
      </c>
      <c r="I247" t="s">
        <v>12</v>
      </c>
      <c r="J247" t="s">
        <v>213</v>
      </c>
      <c r="K247" t="s">
        <v>209</v>
      </c>
      <c r="L247" t="s">
        <v>428</v>
      </c>
    </row>
    <row r="248" spans="1:12">
      <c r="A248" t="s">
        <v>666</v>
      </c>
      <c r="B248" s="7">
        <v>45967</v>
      </c>
      <c r="C248" t="s">
        <v>104</v>
      </c>
      <c r="D248">
        <v>1</v>
      </c>
      <c r="E248">
        <v>29.49</v>
      </c>
      <c r="F248">
        <v>0</v>
      </c>
      <c r="G248">
        <v>6.99</v>
      </c>
      <c r="H248" t="s">
        <v>212</v>
      </c>
      <c r="I248" t="s">
        <v>12</v>
      </c>
      <c r="J248" t="s">
        <v>208</v>
      </c>
      <c r="K248" t="s">
        <v>209</v>
      </c>
      <c r="L248" t="s">
        <v>225</v>
      </c>
    </row>
    <row r="249" spans="1:12">
      <c r="A249" t="s">
        <v>667</v>
      </c>
      <c r="B249" s="7">
        <v>45967</v>
      </c>
      <c r="C249" t="s">
        <v>69</v>
      </c>
      <c r="D249">
        <v>2</v>
      </c>
      <c r="E249">
        <v>73.180000000000007</v>
      </c>
      <c r="F249">
        <v>0.1</v>
      </c>
      <c r="G249">
        <v>4.99</v>
      </c>
      <c r="H249" t="s">
        <v>216</v>
      </c>
      <c r="I249" t="s">
        <v>54</v>
      </c>
      <c r="J249" t="s">
        <v>208</v>
      </c>
      <c r="K249" t="s">
        <v>209</v>
      </c>
      <c r="L249" t="s">
        <v>477</v>
      </c>
    </row>
    <row r="250" spans="1:12">
      <c r="A250" t="s">
        <v>668</v>
      </c>
      <c r="B250" s="7">
        <v>45967</v>
      </c>
      <c r="C250" t="s">
        <v>98</v>
      </c>
      <c r="D250">
        <v>1</v>
      </c>
      <c r="E250">
        <v>17.66</v>
      </c>
      <c r="F250">
        <v>0</v>
      </c>
      <c r="G250">
        <v>4.99</v>
      </c>
      <c r="H250" t="s">
        <v>207</v>
      </c>
      <c r="I250" t="s">
        <v>18</v>
      </c>
      <c r="J250" t="s">
        <v>217</v>
      </c>
      <c r="K250" t="s">
        <v>209</v>
      </c>
      <c r="L250" t="s">
        <v>669</v>
      </c>
    </row>
    <row r="251" spans="1:12">
      <c r="A251" t="s">
        <v>670</v>
      </c>
      <c r="B251" s="7">
        <v>45967</v>
      </c>
      <c r="C251" t="s">
        <v>96</v>
      </c>
      <c r="D251">
        <v>3</v>
      </c>
      <c r="E251">
        <v>26.72</v>
      </c>
      <c r="F251">
        <v>0</v>
      </c>
      <c r="G251">
        <v>9.99</v>
      </c>
      <c r="H251" t="s">
        <v>212</v>
      </c>
      <c r="I251" t="s">
        <v>12</v>
      </c>
      <c r="J251" t="s">
        <v>217</v>
      </c>
      <c r="K251" t="s">
        <v>209</v>
      </c>
      <c r="L251" t="s">
        <v>671</v>
      </c>
    </row>
    <row r="252" spans="1:12">
      <c r="A252" t="s">
        <v>672</v>
      </c>
      <c r="B252" s="7">
        <v>45967</v>
      </c>
      <c r="C252" t="s">
        <v>96</v>
      </c>
      <c r="D252">
        <v>5</v>
      </c>
      <c r="E252">
        <v>26.72</v>
      </c>
      <c r="F252">
        <v>0</v>
      </c>
      <c r="G252">
        <v>0</v>
      </c>
      <c r="H252" t="s">
        <v>216</v>
      </c>
      <c r="I252" t="s">
        <v>18</v>
      </c>
      <c r="J252" t="s">
        <v>217</v>
      </c>
      <c r="K252" t="s">
        <v>209</v>
      </c>
      <c r="L252" t="s">
        <v>673</v>
      </c>
    </row>
    <row r="253" spans="1:12">
      <c r="A253" t="s">
        <v>674</v>
      </c>
      <c r="B253" s="7">
        <v>45967</v>
      </c>
      <c r="C253" t="s">
        <v>142</v>
      </c>
      <c r="D253">
        <v>1</v>
      </c>
      <c r="E253">
        <v>100.1</v>
      </c>
      <c r="F253">
        <v>0.15</v>
      </c>
      <c r="G253">
        <v>0</v>
      </c>
      <c r="H253" t="s">
        <v>216</v>
      </c>
      <c r="I253" t="s">
        <v>224</v>
      </c>
      <c r="J253" t="s">
        <v>217</v>
      </c>
      <c r="K253" t="s">
        <v>209</v>
      </c>
      <c r="L253" t="s">
        <v>675</v>
      </c>
    </row>
    <row r="254" spans="1:12">
      <c r="A254" t="s">
        <v>676</v>
      </c>
      <c r="B254" s="7">
        <v>45967</v>
      </c>
      <c r="C254" t="s">
        <v>138</v>
      </c>
      <c r="D254">
        <v>3</v>
      </c>
      <c r="E254">
        <v>56</v>
      </c>
      <c r="F254">
        <v>0</v>
      </c>
      <c r="G254">
        <v>6.99</v>
      </c>
      <c r="H254" t="s">
        <v>207</v>
      </c>
      <c r="I254" t="s">
        <v>18</v>
      </c>
      <c r="J254" t="s">
        <v>213</v>
      </c>
      <c r="K254" t="s">
        <v>209</v>
      </c>
      <c r="L254" t="s">
        <v>677</v>
      </c>
    </row>
    <row r="255" spans="1:12">
      <c r="A255" t="s">
        <v>678</v>
      </c>
      <c r="B255" s="7">
        <v>45967</v>
      </c>
      <c r="C255" t="s">
        <v>94</v>
      </c>
      <c r="D255">
        <v>1</v>
      </c>
      <c r="E255">
        <v>74.41</v>
      </c>
      <c r="F255">
        <v>0</v>
      </c>
      <c r="G255">
        <v>0</v>
      </c>
      <c r="H255" t="s">
        <v>216</v>
      </c>
      <c r="I255" t="s">
        <v>18</v>
      </c>
      <c r="J255" t="s">
        <v>208</v>
      </c>
      <c r="K255" t="s">
        <v>209</v>
      </c>
      <c r="L255" t="s">
        <v>679</v>
      </c>
    </row>
    <row r="256" spans="1:12">
      <c r="A256" t="s">
        <v>680</v>
      </c>
      <c r="B256" s="7">
        <v>45967</v>
      </c>
      <c r="C256" t="s">
        <v>166</v>
      </c>
      <c r="D256">
        <v>1</v>
      </c>
      <c r="E256">
        <v>39.19</v>
      </c>
      <c r="F256">
        <v>0</v>
      </c>
      <c r="G256">
        <v>0</v>
      </c>
      <c r="H256" t="s">
        <v>207</v>
      </c>
      <c r="I256" t="s">
        <v>12</v>
      </c>
      <c r="J256" t="s">
        <v>217</v>
      </c>
      <c r="K256" t="s">
        <v>209</v>
      </c>
      <c r="L256" t="s">
        <v>681</v>
      </c>
    </row>
    <row r="257" spans="1:12">
      <c r="A257" t="s">
        <v>682</v>
      </c>
      <c r="B257" s="7">
        <v>45967</v>
      </c>
      <c r="C257" t="s">
        <v>152</v>
      </c>
      <c r="D257">
        <v>8</v>
      </c>
      <c r="E257">
        <v>39.21</v>
      </c>
      <c r="F257">
        <v>0</v>
      </c>
      <c r="G257">
        <v>0</v>
      </c>
      <c r="H257" t="s">
        <v>216</v>
      </c>
      <c r="I257" t="s">
        <v>18</v>
      </c>
      <c r="J257" t="s">
        <v>213</v>
      </c>
      <c r="K257" t="s">
        <v>209</v>
      </c>
      <c r="L257" t="s">
        <v>541</v>
      </c>
    </row>
    <row r="258" spans="1:12">
      <c r="A258" t="s">
        <v>683</v>
      </c>
      <c r="B258" s="7">
        <v>45968</v>
      </c>
      <c r="C258" t="s">
        <v>116</v>
      </c>
      <c r="D258">
        <v>2</v>
      </c>
      <c r="E258">
        <v>30.89</v>
      </c>
      <c r="F258">
        <v>0</v>
      </c>
      <c r="G258">
        <v>0</v>
      </c>
      <c r="H258" t="s">
        <v>216</v>
      </c>
      <c r="I258" t="s">
        <v>224</v>
      </c>
      <c r="J258" t="s">
        <v>208</v>
      </c>
      <c r="K258" t="s">
        <v>209</v>
      </c>
      <c r="L258" t="s">
        <v>535</v>
      </c>
    </row>
    <row r="259" spans="1:12">
      <c r="A259" t="s">
        <v>684</v>
      </c>
      <c r="B259" s="7">
        <v>45968</v>
      </c>
      <c r="C259" t="s">
        <v>166</v>
      </c>
      <c r="D259">
        <v>3</v>
      </c>
      <c r="E259">
        <v>39.19</v>
      </c>
      <c r="F259">
        <v>0</v>
      </c>
      <c r="G259">
        <v>0</v>
      </c>
      <c r="H259" t="s">
        <v>216</v>
      </c>
      <c r="I259" t="s">
        <v>18</v>
      </c>
      <c r="J259" t="s">
        <v>208</v>
      </c>
      <c r="K259" t="s">
        <v>209</v>
      </c>
      <c r="L259" t="s">
        <v>416</v>
      </c>
    </row>
    <row r="260" spans="1:12">
      <c r="A260" t="s">
        <v>685</v>
      </c>
      <c r="B260" s="7">
        <v>45968</v>
      </c>
      <c r="C260" t="s">
        <v>116</v>
      </c>
      <c r="D260">
        <v>1</v>
      </c>
      <c r="E260">
        <v>30.89</v>
      </c>
      <c r="F260">
        <v>0.1</v>
      </c>
      <c r="G260">
        <v>4.99</v>
      </c>
      <c r="H260" t="s">
        <v>216</v>
      </c>
      <c r="I260" t="s">
        <v>12</v>
      </c>
      <c r="J260" t="s">
        <v>208</v>
      </c>
      <c r="K260" t="s">
        <v>304</v>
      </c>
      <c r="L260" t="s">
        <v>686</v>
      </c>
    </row>
    <row r="261" spans="1:12">
      <c r="A261" t="s">
        <v>687</v>
      </c>
      <c r="B261" s="7">
        <v>45968</v>
      </c>
      <c r="C261" t="s">
        <v>81</v>
      </c>
      <c r="D261">
        <v>2</v>
      </c>
      <c r="E261">
        <v>30.29</v>
      </c>
      <c r="F261">
        <v>0.05</v>
      </c>
      <c r="G261">
        <v>9.99</v>
      </c>
      <c r="H261" t="s">
        <v>212</v>
      </c>
      <c r="I261" t="s">
        <v>18</v>
      </c>
      <c r="J261" t="s">
        <v>217</v>
      </c>
      <c r="K261" t="s">
        <v>209</v>
      </c>
      <c r="L261" t="s">
        <v>392</v>
      </c>
    </row>
    <row r="262" spans="1:12">
      <c r="A262" t="s">
        <v>688</v>
      </c>
      <c r="B262" s="7">
        <v>45968</v>
      </c>
      <c r="C262" t="s">
        <v>89</v>
      </c>
      <c r="D262">
        <v>3</v>
      </c>
      <c r="E262">
        <v>81.14</v>
      </c>
      <c r="F262">
        <v>0.15</v>
      </c>
      <c r="G262">
        <v>0</v>
      </c>
      <c r="H262" t="s">
        <v>207</v>
      </c>
      <c r="I262" t="s">
        <v>12</v>
      </c>
      <c r="J262" t="s">
        <v>213</v>
      </c>
      <c r="K262" t="s">
        <v>209</v>
      </c>
      <c r="L262" t="s">
        <v>689</v>
      </c>
    </row>
    <row r="263" spans="1:12">
      <c r="A263" t="s">
        <v>690</v>
      </c>
      <c r="B263" s="7">
        <v>45969</v>
      </c>
      <c r="C263" t="s">
        <v>71</v>
      </c>
      <c r="D263">
        <v>8</v>
      </c>
      <c r="E263">
        <v>11.23</v>
      </c>
      <c r="F263">
        <v>0</v>
      </c>
      <c r="G263">
        <v>0</v>
      </c>
      <c r="H263" t="s">
        <v>207</v>
      </c>
      <c r="I263" t="s">
        <v>18</v>
      </c>
      <c r="J263" t="s">
        <v>217</v>
      </c>
      <c r="K263" t="s">
        <v>304</v>
      </c>
      <c r="L263" t="s">
        <v>263</v>
      </c>
    </row>
    <row r="264" spans="1:12">
      <c r="A264" t="s">
        <v>691</v>
      </c>
      <c r="B264" s="7">
        <v>45969</v>
      </c>
      <c r="C264" t="s">
        <v>182</v>
      </c>
      <c r="D264">
        <v>2</v>
      </c>
      <c r="E264">
        <v>11.57</v>
      </c>
      <c r="F264">
        <v>0</v>
      </c>
      <c r="G264">
        <v>0</v>
      </c>
      <c r="H264" t="s">
        <v>212</v>
      </c>
      <c r="I264" t="s">
        <v>18</v>
      </c>
      <c r="J264" t="s">
        <v>208</v>
      </c>
      <c r="K264" t="s">
        <v>209</v>
      </c>
      <c r="L264" t="s">
        <v>692</v>
      </c>
    </row>
    <row r="265" spans="1:12">
      <c r="A265" t="s">
        <v>693</v>
      </c>
      <c r="B265" s="7">
        <v>45969</v>
      </c>
      <c r="C265" t="s">
        <v>100</v>
      </c>
      <c r="D265">
        <v>6</v>
      </c>
      <c r="E265">
        <v>47.38</v>
      </c>
      <c r="F265">
        <v>0</v>
      </c>
      <c r="G265">
        <v>4.99</v>
      </c>
      <c r="H265" t="s">
        <v>216</v>
      </c>
      <c r="I265" t="s">
        <v>18</v>
      </c>
      <c r="J265" t="s">
        <v>208</v>
      </c>
      <c r="K265" t="s">
        <v>209</v>
      </c>
      <c r="L265" t="s">
        <v>694</v>
      </c>
    </row>
    <row r="266" spans="1:12">
      <c r="A266" t="s">
        <v>695</v>
      </c>
      <c r="B266" s="7">
        <v>45969</v>
      </c>
      <c r="C266" t="s">
        <v>136</v>
      </c>
      <c r="D266">
        <v>3</v>
      </c>
      <c r="E266">
        <v>26.35</v>
      </c>
      <c r="F266">
        <v>0.05</v>
      </c>
      <c r="G266">
        <v>0</v>
      </c>
      <c r="H266" t="s">
        <v>216</v>
      </c>
      <c r="I266" t="s">
        <v>12</v>
      </c>
      <c r="J266" t="s">
        <v>217</v>
      </c>
      <c r="K266" t="s">
        <v>209</v>
      </c>
      <c r="L266" t="s">
        <v>696</v>
      </c>
    </row>
    <row r="267" spans="1:12">
      <c r="A267" t="s">
        <v>697</v>
      </c>
      <c r="B267" s="7">
        <v>45969</v>
      </c>
      <c r="C267" t="s">
        <v>170</v>
      </c>
      <c r="D267">
        <v>1</v>
      </c>
      <c r="E267">
        <v>33.19</v>
      </c>
      <c r="F267">
        <v>0.1</v>
      </c>
      <c r="G267">
        <v>0</v>
      </c>
      <c r="H267" t="s">
        <v>207</v>
      </c>
      <c r="I267" t="s">
        <v>54</v>
      </c>
      <c r="J267" t="s">
        <v>208</v>
      </c>
      <c r="K267" t="s">
        <v>209</v>
      </c>
      <c r="L267" t="s">
        <v>698</v>
      </c>
    </row>
    <row r="268" spans="1:12">
      <c r="A268" t="s">
        <v>699</v>
      </c>
      <c r="B268" s="7">
        <v>45969</v>
      </c>
      <c r="C268" t="s">
        <v>152</v>
      </c>
      <c r="D268">
        <v>3</v>
      </c>
      <c r="E268">
        <v>39.21</v>
      </c>
      <c r="F268">
        <v>0</v>
      </c>
      <c r="G268">
        <v>0</v>
      </c>
      <c r="H268" t="s">
        <v>207</v>
      </c>
      <c r="I268" t="s">
        <v>37</v>
      </c>
      <c r="J268" t="s">
        <v>217</v>
      </c>
      <c r="K268" t="s">
        <v>281</v>
      </c>
      <c r="L268" t="s">
        <v>377</v>
      </c>
    </row>
    <row r="269" spans="1:12">
      <c r="A269" t="s">
        <v>700</v>
      </c>
      <c r="B269" s="7">
        <v>45970</v>
      </c>
      <c r="C269" t="s">
        <v>132</v>
      </c>
      <c r="D269">
        <v>2</v>
      </c>
      <c r="E269">
        <v>72.08</v>
      </c>
      <c r="F269">
        <v>0.05</v>
      </c>
      <c r="G269">
        <v>6.99</v>
      </c>
      <c r="H269" t="s">
        <v>212</v>
      </c>
      <c r="I269" t="s">
        <v>37</v>
      </c>
      <c r="J269" t="s">
        <v>217</v>
      </c>
      <c r="K269" t="s">
        <v>209</v>
      </c>
      <c r="L269" t="s">
        <v>346</v>
      </c>
    </row>
    <row r="270" spans="1:12">
      <c r="A270" t="s">
        <v>701</v>
      </c>
      <c r="B270" s="7">
        <v>45970</v>
      </c>
      <c r="C270" t="s">
        <v>85</v>
      </c>
      <c r="D270">
        <v>3</v>
      </c>
      <c r="E270">
        <v>20.7</v>
      </c>
      <c r="F270">
        <v>0.2</v>
      </c>
      <c r="G270">
        <v>6.99</v>
      </c>
      <c r="H270" t="s">
        <v>207</v>
      </c>
      <c r="I270" t="s">
        <v>37</v>
      </c>
      <c r="J270" t="s">
        <v>208</v>
      </c>
      <c r="K270" t="s">
        <v>304</v>
      </c>
      <c r="L270" t="s">
        <v>702</v>
      </c>
    </row>
    <row r="271" spans="1:12">
      <c r="A271" t="s">
        <v>703</v>
      </c>
      <c r="B271" s="7">
        <v>45970</v>
      </c>
      <c r="C271" t="s">
        <v>184</v>
      </c>
      <c r="D271">
        <v>5</v>
      </c>
      <c r="E271">
        <v>31.55</v>
      </c>
      <c r="F271">
        <v>0.2</v>
      </c>
      <c r="G271">
        <v>0</v>
      </c>
      <c r="H271" t="s">
        <v>216</v>
      </c>
      <c r="I271" t="s">
        <v>18</v>
      </c>
      <c r="J271" t="s">
        <v>217</v>
      </c>
      <c r="K271" t="s">
        <v>209</v>
      </c>
      <c r="L271" t="s">
        <v>669</v>
      </c>
    </row>
    <row r="272" spans="1:12">
      <c r="A272" t="s">
        <v>704</v>
      </c>
      <c r="B272" s="7">
        <v>45970</v>
      </c>
      <c r="C272" t="s">
        <v>166</v>
      </c>
      <c r="D272">
        <v>6</v>
      </c>
      <c r="E272">
        <v>39.19</v>
      </c>
      <c r="F272">
        <v>0.15</v>
      </c>
      <c r="G272">
        <v>9.99</v>
      </c>
      <c r="H272" t="s">
        <v>216</v>
      </c>
      <c r="I272" t="s">
        <v>12</v>
      </c>
      <c r="J272" t="s">
        <v>213</v>
      </c>
      <c r="K272" t="s">
        <v>209</v>
      </c>
      <c r="L272" t="s">
        <v>705</v>
      </c>
    </row>
    <row r="273" spans="1:12">
      <c r="A273" t="s">
        <v>706</v>
      </c>
      <c r="B273" s="7">
        <v>45970</v>
      </c>
      <c r="C273" t="s">
        <v>130</v>
      </c>
      <c r="D273">
        <v>3</v>
      </c>
      <c r="E273">
        <v>10.18</v>
      </c>
      <c r="F273">
        <v>0.1</v>
      </c>
      <c r="G273">
        <v>9.99</v>
      </c>
      <c r="H273" t="s">
        <v>212</v>
      </c>
      <c r="I273" t="s">
        <v>12</v>
      </c>
      <c r="J273" t="s">
        <v>217</v>
      </c>
      <c r="K273" t="s">
        <v>209</v>
      </c>
      <c r="L273" t="s">
        <v>284</v>
      </c>
    </row>
    <row r="274" spans="1:12">
      <c r="A274" t="s">
        <v>707</v>
      </c>
      <c r="B274" s="7">
        <v>45970</v>
      </c>
      <c r="C274" t="s">
        <v>164</v>
      </c>
      <c r="D274">
        <v>2</v>
      </c>
      <c r="E274">
        <v>93.35</v>
      </c>
      <c r="F274">
        <v>0</v>
      </c>
      <c r="G274">
        <v>6.99</v>
      </c>
      <c r="H274" t="s">
        <v>207</v>
      </c>
      <c r="I274" t="s">
        <v>54</v>
      </c>
      <c r="J274" t="s">
        <v>217</v>
      </c>
      <c r="K274" t="s">
        <v>209</v>
      </c>
      <c r="L274" t="s">
        <v>708</v>
      </c>
    </row>
    <row r="275" spans="1:12">
      <c r="A275" t="s">
        <v>709</v>
      </c>
      <c r="B275" s="7">
        <v>45970</v>
      </c>
      <c r="C275" t="s">
        <v>92</v>
      </c>
      <c r="D275">
        <v>2</v>
      </c>
      <c r="E275">
        <v>46.87</v>
      </c>
      <c r="F275">
        <v>0</v>
      </c>
      <c r="G275">
        <v>0</v>
      </c>
      <c r="H275" t="s">
        <v>216</v>
      </c>
      <c r="I275" t="s">
        <v>18</v>
      </c>
      <c r="J275" t="s">
        <v>213</v>
      </c>
      <c r="K275" t="s">
        <v>209</v>
      </c>
      <c r="L275" t="s">
        <v>710</v>
      </c>
    </row>
    <row r="276" spans="1:12">
      <c r="A276" t="s">
        <v>711</v>
      </c>
      <c r="B276" s="7">
        <v>45970</v>
      </c>
      <c r="C276" t="s">
        <v>142</v>
      </c>
      <c r="D276">
        <v>1</v>
      </c>
      <c r="E276">
        <v>100.1</v>
      </c>
      <c r="F276">
        <v>0.1</v>
      </c>
      <c r="G276">
        <v>0</v>
      </c>
      <c r="H276" t="s">
        <v>207</v>
      </c>
      <c r="I276" t="s">
        <v>224</v>
      </c>
      <c r="J276" t="s">
        <v>213</v>
      </c>
      <c r="K276" t="s">
        <v>209</v>
      </c>
      <c r="L276" t="s">
        <v>298</v>
      </c>
    </row>
    <row r="277" spans="1:12">
      <c r="A277" t="s">
        <v>712</v>
      </c>
      <c r="B277" s="7">
        <v>45971</v>
      </c>
      <c r="C277" t="s">
        <v>120</v>
      </c>
      <c r="D277">
        <v>2</v>
      </c>
      <c r="E277">
        <v>33.65</v>
      </c>
      <c r="F277">
        <v>0</v>
      </c>
      <c r="G277">
        <v>0</v>
      </c>
      <c r="H277" t="s">
        <v>216</v>
      </c>
      <c r="I277" t="s">
        <v>12</v>
      </c>
      <c r="J277" t="s">
        <v>213</v>
      </c>
      <c r="K277" t="s">
        <v>209</v>
      </c>
      <c r="L277" t="s">
        <v>418</v>
      </c>
    </row>
    <row r="278" spans="1:12">
      <c r="A278" t="s">
        <v>713</v>
      </c>
      <c r="B278" s="7">
        <v>45971</v>
      </c>
      <c r="C278" t="s">
        <v>128</v>
      </c>
      <c r="D278">
        <v>1</v>
      </c>
      <c r="E278">
        <v>74.72</v>
      </c>
      <c r="F278">
        <v>0</v>
      </c>
      <c r="G278">
        <v>0</v>
      </c>
      <c r="H278" t="s">
        <v>212</v>
      </c>
      <c r="I278" t="s">
        <v>224</v>
      </c>
      <c r="J278" t="s">
        <v>213</v>
      </c>
      <c r="K278" t="s">
        <v>209</v>
      </c>
      <c r="L278" t="s">
        <v>714</v>
      </c>
    </row>
    <row r="279" spans="1:12">
      <c r="A279" t="s">
        <v>715</v>
      </c>
      <c r="B279" s="7">
        <v>45971</v>
      </c>
      <c r="C279" t="s">
        <v>120</v>
      </c>
      <c r="D279">
        <v>1</v>
      </c>
      <c r="E279">
        <v>33.65</v>
      </c>
      <c r="F279">
        <v>0</v>
      </c>
      <c r="G279">
        <v>0</v>
      </c>
      <c r="H279" t="s">
        <v>216</v>
      </c>
      <c r="I279" t="s">
        <v>18</v>
      </c>
      <c r="J279" t="s">
        <v>217</v>
      </c>
      <c r="K279" t="s">
        <v>209</v>
      </c>
      <c r="L279" t="s">
        <v>673</v>
      </c>
    </row>
    <row r="280" spans="1:12">
      <c r="A280" t="s">
        <v>716</v>
      </c>
      <c r="B280" s="7">
        <v>45971</v>
      </c>
      <c r="C280" t="s">
        <v>124</v>
      </c>
      <c r="D280">
        <v>4</v>
      </c>
      <c r="E280">
        <v>79.47</v>
      </c>
      <c r="F280">
        <v>0</v>
      </c>
      <c r="G280">
        <v>0</v>
      </c>
      <c r="H280" t="s">
        <v>207</v>
      </c>
      <c r="I280" t="s">
        <v>18</v>
      </c>
      <c r="J280" t="s">
        <v>208</v>
      </c>
      <c r="K280" t="s">
        <v>304</v>
      </c>
      <c r="L280" t="s">
        <v>717</v>
      </c>
    </row>
    <row r="281" spans="1:12">
      <c r="A281" t="s">
        <v>718</v>
      </c>
      <c r="B281" s="7">
        <v>45971</v>
      </c>
      <c r="C281" t="s">
        <v>66</v>
      </c>
      <c r="D281">
        <v>3</v>
      </c>
      <c r="E281">
        <v>31.13</v>
      </c>
      <c r="F281">
        <v>0.05</v>
      </c>
      <c r="G281">
        <v>9.99</v>
      </c>
      <c r="H281" t="s">
        <v>212</v>
      </c>
      <c r="I281" t="s">
        <v>54</v>
      </c>
      <c r="J281" t="s">
        <v>208</v>
      </c>
      <c r="K281" t="s">
        <v>209</v>
      </c>
      <c r="L281" t="s">
        <v>719</v>
      </c>
    </row>
    <row r="282" spans="1:12">
      <c r="A282" t="s">
        <v>720</v>
      </c>
      <c r="B282" s="7">
        <v>45971</v>
      </c>
      <c r="C282" t="s">
        <v>130</v>
      </c>
      <c r="D282">
        <v>5</v>
      </c>
      <c r="E282">
        <v>10.18</v>
      </c>
      <c r="F282">
        <v>0.2</v>
      </c>
      <c r="G282">
        <v>9.99</v>
      </c>
      <c r="H282" t="s">
        <v>207</v>
      </c>
      <c r="I282" t="s">
        <v>18</v>
      </c>
      <c r="J282" t="s">
        <v>213</v>
      </c>
      <c r="K282" t="s">
        <v>209</v>
      </c>
      <c r="L282" t="s">
        <v>721</v>
      </c>
    </row>
    <row r="283" spans="1:12">
      <c r="A283" t="s">
        <v>722</v>
      </c>
      <c r="B283" s="7">
        <v>45972</v>
      </c>
      <c r="C283" t="s">
        <v>104</v>
      </c>
      <c r="D283">
        <v>2</v>
      </c>
      <c r="E283">
        <v>29.49</v>
      </c>
      <c r="F283">
        <v>0</v>
      </c>
      <c r="G283">
        <v>0</v>
      </c>
      <c r="H283" t="s">
        <v>216</v>
      </c>
      <c r="I283" t="s">
        <v>37</v>
      </c>
      <c r="J283" t="s">
        <v>213</v>
      </c>
      <c r="K283" t="s">
        <v>209</v>
      </c>
      <c r="L283" t="s">
        <v>671</v>
      </c>
    </row>
    <row r="284" spans="1:12">
      <c r="A284" t="s">
        <v>723</v>
      </c>
      <c r="B284" s="7">
        <v>45972</v>
      </c>
      <c r="C284" t="s">
        <v>154</v>
      </c>
      <c r="D284">
        <v>1</v>
      </c>
      <c r="E284">
        <v>63.29</v>
      </c>
      <c r="F284">
        <v>0</v>
      </c>
      <c r="G284">
        <v>0</v>
      </c>
      <c r="H284" t="s">
        <v>212</v>
      </c>
      <c r="I284" t="s">
        <v>37</v>
      </c>
      <c r="J284" t="s">
        <v>217</v>
      </c>
      <c r="K284" t="s">
        <v>209</v>
      </c>
      <c r="L284" t="s">
        <v>724</v>
      </c>
    </row>
    <row r="285" spans="1:12">
      <c r="A285" t="s">
        <v>725</v>
      </c>
      <c r="B285" s="7">
        <v>45972</v>
      </c>
      <c r="C285" t="s">
        <v>154</v>
      </c>
      <c r="D285">
        <v>4</v>
      </c>
      <c r="E285">
        <v>63.29</v>
      </c>
      <c r="F285">
        <v>0.15</v>
      </c>
      <c r="G285">
        <v>6.99</v>
      </c>
      <c r="H285" t="s">
        <v>207</v>
      </c>
      <c r="I285" t="s">
        <v>18</v>
      </c>
      <c r="J285" t="s">
        <v>213</v>
      </c>
      <c r="K285" t="s">
        <v>209</v>
      </c>
      <c r="L285" t="s">
        <v>337</v>
      </c>
    </row>
    <row r="286" spans="1:12">
      <c r="A286" t="s">
        <v>726</v>
      </c>
      <c r="B286" s="7">
        <v>45972</v>
      </c>
      <c r="C286" t="s">
        <v>184</v>
      </c>
      <c r="D286">
        <v>4</v>
      </c>
      <c r="E286">
        <v>31.55</v>
      </c>
      <c r="F286">
        <v>0.05</v>
      </c>
      <c r="G286">
        <v>9.99</v>
      </c>
      <c r="H286" t="s">
        <v>207</v>
      </c>
      <c r="I286" t="s">
        <v>12</v>
      </c>
      <c r="J286" t="s">
        <v>208</v>
      </c>
      <c r="K286" t="s">
        <v>209</v>
      </c>
      <c r="L286" t="s">
        <v>727</v>
      </c>
    </row>
    <row r="287" spans="1:12">
      <c r="A287" t="s">
        <v>728</v>
      </c>
      <c r="B287" s="7">
        <v>45972</v>
      </c>
      <c r="C287" t="s">
        <v>83</v>
      </c>
      <c r="D287">
        <v>4</v>
      </c>
      <c r="E287">
        <v>79.31</v>
      </c>
      <c r="F287">
        <v>0</v>
      </c>
      <c r="G287">
        <v>4.99</v>
      </c>
      <c r="H287" t="s">
        <v>212</v>
      </c>
      <c r="I287" t="s">
        <v>224</v>
      </c>
      <c r="J287" t="s">
        <v>217</v>
      </c>
      <c r="K287" t="s">
        <v>209</v>
      </c>
      <c r="L287" t="s">
        <v>729</v>
      </c>
    </row>
    <row r="288" spans="1:12">
      <c r="A288" t="s">
        <v>730</v>
      </c>
      <c r="B288" s="7">
        <v>45972</v>
      </c>
      <c r="C288" t="s">
        <v>186</v>
      </c>
      <c r="D288">
        <v>4</v>
      </c>
      <c r="E288">
        <v>54.93</v>
      </c>
      <c r="F288">
        <v>0.05</v>
      </c>
      <c r="G288">
        <v>0</v>
      </c>
      <c r="H288" t="s">
        <v>207</v>
      </c>
      <c r="I288" t="s">
        <v>37</v>
      </c>
      <c r="J288" t="s">
        <v>217</v>
      </c>
      <c r="K288" t="s">
        <v>209</v>
      </c>
      <c r="L288" t="s">
        <v>561</v>
      </c>
    </row>
    <row r="289" spans="1:12">
      <c r="A289" t="s">
        <v>731</v>
      </c>
      <c r="B289" s="7">
        <v>45972</v>
      </c>
      <c r="C289" t="s">
        <v>164</v>
      </c>
      <c r="D289">
        <v>1</v>
      </c>
      <c r="E289">
        <v>93.35</v>
      </c>
      <c r="F289">
        <v>0.1</v>
      </c>
      <c r="G289">
        <v>0</v>
      </c>
      <c r="H289" t="s">
        <v>212</v>
      </c>
      <c r="I289" t="s">
        <v>37</v>
      </c>
      <c r="J289" t="s">
        <v>217</v>
      </c>
      <c r="K289" t="s">
        <v>209</v>
      </c>
      <c r="L289" t="s">
        <v>325</v>
      </c>
    </row>
    <row r="290" spans="1:12">
      <c r="A290" t="s">
        <v>732</v>
      </c>
      <c r="B290" s="7">
        <v>45972</v>
      </c>
      <c r="C290" t="s">
        <v>77</v>
      </c>
      <c r="D290">
        <v>1</v>
      </c>
      <c r="E290">
        <v>47.77</v>
      </c>
      <c r="F290">
        <v>0</v>
      </c>
      <c r="G290">
        <v>0</v>
      </c>
      <c r="H290" t="s">
        <v>207</v>
      </c>
      <c r="I290" t="s">
        <v>12</v>
      </c>
      <c r="J290" t="s">
        <v>213</v>
      </c>
      <c r="K290" t="s">
        <v>209</v>
      </c>
      <c r="L290" t="s">
        <v>733</v>
      </c>
    </row>
    <row r="291" spans="1:12">
      <c r="A291" t="s">
        <v>734</v>
      </c>
      <c r="B291" s="7">
        <v>45973</v>
      </c>
      <c r="C291" t="s">
        <v>66</v>
      </c>
      <c r="D291">
        <v>2</v>
      </c>
      <c r="E291">
        <v>31.13</v>
      </c>
      <c r="F291">
        <v>0</v>
      </c>
      <c r="G291">
        <v>9.99</v>
      </c>
      <c r="H291" t="s">
        <v>207</v>
      </c>
      <c r="I291" t="s">
        <v>224</v>
      </c>
      <c r="J291" t="s">
        <v>208</v>
      </c>
      <c r="K291" t="s">
        <v>304</v>
      </c>
      <c r="L291" t="s">
        <v>705</v>
      </c>
    </row>
    <row r="292" spans="1:12">
      <c r="A292" t="s">
        <v>735</v>
      </c>
      <c r="B292" s="7">
        <v>45973</v>
      </c>
      <c r="C292" t="s">
        <v>100</v>
      </c>
      <c r="D292">
        <v>1</v>
      </c>
      <c r="E292">
        <v>47.38</v>
      </c>
      <c r="F292">
        <v>0</v>
      </c>
      <c r="G292">
        <v>4.99</v>
      </c>
      <c r="H292" t="s">
        <v>212</v>
      </c>
      <c r="I292" t="s">
        <v>12</v>
      </c>
      <c r="J292" t="s">
        <v>208</v>
      </c>
      <c r="K292" t="s">
        <v>209</v>
      </c>
      <c r="L292" t="s">
        <v>736</v>
      </c>
    </row>
    <row r="293" spans="1:12">
      <c r="A293" t="s">
        <v>737</v>
      </c>
      <c r="B293" s="7">
        <v>45973</v>
      </c>
      <c r="C293" t="s">
        <v>152</v>
      </c>
      <c r="D293">
        <v>2</v>
      </c>
      <c r="E293">
        <v>39.21</v>
      </c>
      <c r="F293">
        <v>0.15</v>
      </c>
      <c r="G293">
        <v>6.99</v>
      </c>
      <c r="H293" t="s">
        <v>212</v>
      </c>
      <c r="I293" t="s">
        <v>54</v>
      </c>
      <c r="J293" t="s">
        <v>217</v>
      </c>
      <c r="K293" t="s">
        <v>209</v>
      </c>
      <c r="L293" t="s">
        <v>402</v>
      </c>
    </row>
    <row r="294" spans="1:12">
      <c r="A294" t="s">
        <v>738</v>
      </c>
      <c r="B294" s="7">
        <v>45973</v>
      </c>
      <c r="C294" t="s">
        <v>120</v>
      </c>
      <c r="D294">
        <v>2</v>
      </c>
      <c r="E294">
        <v>33.65</v>
      </c>
      <c r="F294">
        <v>0.15</v>
      </c>
      <c r="G294">
        <v>6.99</v>
      </c>
      <c r="H294" t="s">
        <v>212</v>
      </c>
      <c r="I294" t="s">
        <v>37</v>
      </c>
      <c r="J294" t="s">
        <v>217</v>
      </c>
      <c r="K294" t="s">
        <v>209</v>
      </c>
      <c r="L294" t="s">
        <v>416</v>
      </c>
    </row>
    <row r="295" spans="1:12">
      <c r="A295" t="s">
        <v>739</v>
      </c>
      <c r="B295" s="7">
        <v>45973</v>
      </c>
      <c r="C295" t="s">
        <v>85</v>
      </c>
      <c r="D295">
        <v>6</v>
      </c>
      <c r="E295">
        <v>20.7</v>
      </c>
      <c r="F295">
        <v>0.05</v>
      </c>
      <c r="G295">
        <v>0</v>
      </c>
      <c r="H295" t="s">
        <v>207</v>
      </c>
      <c r="I295" t="s">
        <v>18</v>
      </c>
      <c r="J295" t="s">
        <v>213</v>
      </c>
      <c r="K295" t="s">
        <v>209</v>
      </c>
      <c r="L295" t="s">
        <v>740</v>
      </c>
    </row>
    <row r="296" spans="1:12">
      <c r="A296" t="s">
        <v>741</v>
      </c>
      <c r="B296" s="7">
        <v>45973</v>
      </c>
      <c r="C296" t="s">
        <v>186</v>
      </c>
      <c r="D296">
        <v>2</v>
      </c>
      <c r="E296">
        <v>54.93</v>
      </c>
      <c r="F296">
        <v>0</v>
      </c>
      <c r="G296">
        <v>0</v>
      </c>
      <c r="H296" t="s">
        <v>216</v>
      </c>
      <c r="I296" t="s">
        <v>12</v>
      </c>
      <c r="J296" t="s">
        <v>217</v>
      </c>
      <c r="K296" t="s">
        <v>209</v>
      </c>
      <c r="L296" t="s">
        <v>742</v>
      </c>
    </row>
    <row r="297" spans="1:12">
      <c r="A297" t="s">
        <v>743</v>
      </c>
      <c r="B297" s="7">
        <v>45974</v>
      </c>
      <c r="C297" t="s">
        <v>75</v>
      </c>
      <c r="D297">
        <v>1</v>
      </c>
      <c r="E297">
        <v>55.2</v>
      </c>
      <c r="F297">
        <v>0</v>
      </c>
      <c r="G297">
        <v>0</v>
      </c>
      <c r="H297" t="s">
        <v>207</v>
      </c>
      <c r="I297" t="s">
        <v>18</v>
      </c>
      <c r="J297" t="s">
        <v>208</v>
      </c>
      <c r="K297" t="s">
        <v>209</v>
      </c>
      <c r="L297" t="s">
        <v>477</v>
      </c>
    </row>
    <row r="298" spans="1:12">
      <c r="A298" t="s">
        <v>744</v>
      </c>
      <c r="B298" s="7">
        <v>45974</v>
      </c>
      <c r="C298" t="s">
        <v>182</v>
      </c>
      <c r="D298">
        <v>3</v>
      </c>
      <c r="E298">
        <v>11.57</v>
      </c>
      <c r="F298">
        <v>0.05</v>
      </c>
      <c r="G298">
        <v>0</v>
      </c>
      <c r="H298" t="s">
        <v>207</v>
      </c>
      <c r="I298" t="s">
        <v>54</v>
      </c>
      <c r="J298" t="s">
        <v>217</v>
      </c>
      <c r="K298" t="s">
        <v>209</v>
      </c>
      <c r="L298" t="s">
        <v>745</v>
      </c>
    </row>
    <row r="299" spans="1:12">
      <c r="A299" t="s">
        <v>746</v>
      </c>
      <c r="B299" s="7">
        <v>45974</v>
      </c>
      <c r="C299" t="s">
        <v>126</v>
      </c>
      <c r="D299">
        <v>1</v>
      </c>
      <c r="E299">
        <v>44.98</v>
      </c>
      <c r="F299">
        <v>0</v>
      </c>
      <c r="G299">
        <v>0</v>
      </c>
      <c r="H299" t="s">
        <v>216</v>
      </c>
      <c r="I299" t="s">
        <v>37</v>
      </c>
      <c r="J299" t="s">
        <v>213</v>
      </c>
      <c r="K299" t="s">
        <v>209</v>
      </c>
      <c r="L299" t="s">
        <v>541</v>
      </c>
    </row>
    <row r="300" spans="1:12">
      <c r="A300" t="s">
        <v>747</v>
      </c>
      <c r="B300" s="7">
        <v>45974</v>
      </c>
      <c r="C300" t="s">
        <v>164</v>
      </c>
      <c r="D300">
        <v>6</v>
      </c>
      <c r="E300">
        <v>93.35</v>
      </c>
      <c r="F300">
        <v>0</v>
      </c>
      <c r="G300">
        <v>6.99</v>
      </c>
      <c r="H300" t="s">
        <v>216</v>
      </c>
      <c r="I300" t="s">
        <v>37</v>
      </c>
      <c r="J300" t="s">
        <v>208</v>
      </c>
      <c r="K300" t="s">
        <v>209</v>
      </c>
      <c r="L300" t="s">
        <v>748</v>
      </c>
    </row>
    <row r="301" spans="1:12">
      <c r="A301" t="s">
        <v>749</v>
      </c>
      <c r="B301" s="7">
        <v>45974</v>
      </c>
      <c r="C301" t="s">
        <v>166</v>
      </c>
      <c r="D301">
        <v>4</v>
      </c>
      <c r="E301">
        <v>39.19</v>
      </c>
      <c r="F301">
        <v>0</v>
      </c>
      <c r="G301">
        <v>6.99</v>
      </c>
      <c r="H301" t="s">
        <v>207</v>
      </c>
      <c r="I301" t="s">
        <v>54</v>
      </c>
      <c r="J301" t="s">
        <v>217</v>
      </c>
      <c r="K301" t="s">
        <v>209</v>
      </c>
      <c r="L301" t="s">
        <v>750</v>
      </c>
    </row>
    <row r="302" spans="1:12">
      <c r="A302" t="s">
        <v>751</v>
      </c>
      <c r="B302" s="7">
        <v>45975</v>
      </c>
      <c r="C302" t="s">
        <v>180</v>
      </c>
      <c r="D302">
        <v>4</v>
      </c>
      <c r="E302">
        <v>60.42</v>
      </c>
      <c r="F302">
        <v>0.05</v>
      </c>
      <c r="G302">
        <v>0</v>
      </c>
      <c r="H302" t="s">
        <v>212</v>
      </c>
      <c r="I302" t="s">
        <v>54</v>
      </c>
      <c r="J302" t="s">
        <v>208</v>
      </c>
      <c r="K302" t="s">
        <v>209</v>
      </c>
      <c r="L302" t="s">
        <v>752</v>
      </c>
    </row>
    <row r="303" spans="1:12">
      <c r="A303" t="s">
        <v>753</v>
      </c>
      <c r="B303" s="7">
        <v>45975</v>
      </c>
      <c r="C303" t="s">
        <v>89</v>
      </c>
      <c r="D303">
        <v>1</v>
      </c>
      <c r="E303">
        <v>81.14</v>
      </c>
      <c r="F303">
        <v>0</v>
      </c>
      <c r="G303">
        <v>0</v>
      </c>
      <c r="H303" t="s">
        <v>207</v>
      </c>
      <c r="I303" t="s">
        <v>12</v>
      </c>
      <c r="J303" t="s">
        <v>213</v>
      </c>
      <c r="K303" t="s">
        <v>209</v>
      </c>
      <c r="L303" t="s">
        <v>754</v>
      </c>
    </row>
    <row r="304" spans="1:12">
      <c r="A304" t="s">
        <v>755</v>
      </c>
      <c r="B304" s="7">
        <v>45975</v>
      </c>
      <c r="C304" t="s">
        <v>148</v>
      </c>
      <c r="D304">
        <v>1</v>
      </c>
      <c r="E304">
        <v>76.3</v>
      </c>
      <c r="F304">
        <v>0.1</v>
      </c>
      <c r="G304">
        <v>4.99</v>
      </c>
      <c r="H304" t="s">
        <v>212</v>
      </c>
      <c r="I304" t="s">
        <v>12</v>
      </c>
      <c r="J304" t="s">
        <v>213</v>
      </c>
      <c r="K304" t="s">
        <v>209</v>
      </c>
      <c r="L304" t="s">
        <v>523</v>
      </c>
    </row>
    <row r="305" spans="1:12">
      <c r="A305" t="s">
        <v>756</v>
      </c>
      <c r="B305" s="7">
        <v>45975</v>
      </c>
      <c r="C305" t="s">
        <v>148</v>
      </c>
      <c r="D305">
        <v>1</v>
      </c>
      <c r="E305">
        <v>76.3</v>
      </c>
      <c r="F305">
        <v>0</v>
      </c>
      <c r="G305">
        <v>0</v>
      </c>
      <c r="H305" t="s">
        <v>216</v>
      </c>
      <c r="I305" t="s">
        <v>224</v>
      </c>
      <c r="J305" t="s">
        <v>208</v>
      </c>
      <c r="K305" t="s">
        <v>209</v>
      </c>
      <c r="L305" t="s">
        <v>269</v>
      </c>
    </row>
    <row r="306" spans="1:12">
      <c r="A306" t="s">
        <v>757</v>
      </c>
      <c r="B306" s="7">
        <v>45975</v>
      </c>
      <c r="C306" t="s">
        <v>154</v>
      </c>
      <c r="D306">
        <v>2</v>
      </c>
      <c r="E306">
        <v>63.29</v>
      </c>
      <c r="F306">
        <v>0</v>
      </c>
      <c r="G306">
        <v>0</v>
      </c>
      <c r="H306" t="s">
        <v>216</v>
      </c>
      <c r="I306" t="s">
        <v>12</v>
      </c>
      <c r="J306" t="s">
        <v>213</v>
      </c>
      <c r="K306" t="s">
        <v>209</v>
      </c>
      <c r="L306" t="s">
        <v>758</v>
      </c>
    </row>
    <row r="307" spans="1:12">
      <c r="A307" t="s">
        <v>759</v>
      </c>
      <c r="B307" s="7">
        <v>45975</v>
      </c>
      <c r="C307" t="s">
        <v>104</v>
      </c>
      <c r="D307">
        <v>4</v>
      </c>
      <c r="E307">
        <v>29.49</v>
      </c>
      <c r="F307">
        <v>0</v>
      </c>
      <c r="G307">
        <v>9.99</v>
      </c>
      <c r="H307" t="s">
        <v>216</v>
      </c>
      <c r="I307" t="s">
        <v>18</v>
      </c>
      <c r="J307" t="s">
        <v>208</v>
      </c>
      <c r="K307" t="s">
        <v>209</v>
      </c>
      <c r="L307" t="s">
        <v>286</v>
      </c>
    </row>
    <row r="308" spans="1:12">
      <c r="A308" t="s">
        <v>760</v>
      </c>
      <c r="B308" s="7">
        <v>45975</v>
      </c>
      <c r="C308" t="s">
        <v>142</v>
      </c>
      <c r="D308">
        <v>3</v>
      </c>
      <c r="E308">
        <v>100.1</v>
      </c>
      <c r="F308">
        <v>0</v>
      </c>
      <c r="G308">
        <v>0</v>
      </c>
      <c r="H308" t="s">
        <v>212</v>
      </c>
      <c r="I308" t="s">
        <v>18</v>
      </c>
      <c r="J308" t="s">
        <v>208</v>
      </c>
      <c r="K308" t="s">
        <v>209</v>
      </c>
      <c r="L308" t="s">
        <v>210</v>
      </c>
    </row>
    <row r="309" spans="1:12">
      <c r="A309" t="s">
        <v>761</v>
      </c>
      <c r="B309" s="7">
        <v>45975</v>
      </c>
      <c r="C309" t="s">
        <v>112</v>
      </c>
      <c r="D309">
        <v>1</v>
      </c>
      <c r="E309">
        <v>48.12</v>
      </c>
      <c r="F309">
        <v>0</v>
      </c>
      <c r="G309">
        <v>0</v>
      </c>
      <c r="H309" t="s">
        <v>216</v>
      </c>
      <c r="I309" t="s">
        <v>224</v>
      </c>
      <c r="J309" t="s">
        <v>213</v>
      </c>
      <c r="K309" t="s">
        <v>209</v>
      </c>
      <c r="L309" t="s">
        <v>762</v>
      </c>
    </row>
    <row r="310" spans="1:12">
      <c r="A310" t="s">
        <v>763</v>
      </c>
      <c r="B310" s="7">
        <v>45976</v>
      </c>
      <c r="C310" t="s">
        <v>166</v>
      </c>
      <c r="D310">
        <v>2</v>
      </c>
      <c r="E310">
        <v>39.19</v>
      </c>
      <c r="F310">
        <v>0.05</v>
      </c>
      <c r="G310">
        <v>6.99</v>
      </c>
      <c r="H310" t="s">
        <v>207</v>
      </c>
      <c r="I310" t="s">
        <v>224</v>
      </c>
      <c r="J310" t="s">
        <v>213</v>
      </c>
      <c r="K310" t="s">
        <v>209</v>
      </c>
      <c r="L310" t="s">
        <v>284</v>
      </c>
    </row>
    <row r="311" spans="1:12">
      <c r="A311" t="s">
        <v>764</v>
      </c>
      <c r="B311" s="7">
        <v>45976</v>
      </c>
      <c r="C311" t="s">
        <v>96</v>
      </c>
      <c r="D311">
        <v>2</v>
      </c>
      <c r="E311">
        <v>26.72</v>
      </c>
      <c r="F311">
        <v>0</v>
      </c>
      <c r="G311">
        <v>6.99</v>
      </c>
      <c r="H311" t="s">
        <v>212</v>
      </c>
      <c r="I311" t="s">
        <v>18</v>
      </c>
      <c r="J311" t="s">
        <v>213</v>
      </c>
      <c r="K311" t="s">
        <v>209</v>
      </c>
      <c r="L311" t="s">
        <v>694</v>
      </c>
    </row>
    <row r="312" spans="1:12">
      <c r="A312" t="s">
        <v>765</v>
      </c>
      <c r="B312" s="7">
        <v>45976</v>
      </c>
      <c r="C312" t="s">
        <v>77</v>
      </c>
      <c r="D312">
        <v>1</v>
      </c>
      <c r="E312">
        <v>47.77</v>
      </c>
      <c r="F312">
        <v>0.15</v>
      </c>
      <c r="G312">
        <v>9.99</v>
      </c>
      <c r="H312" t="s">
        <v>207</v>
      </c>
      <c r="I312" t="s">
        <v>12</v>
      </c>
      <c r="J312" t="s">
        <v>217</v>
      </c>
      <c r="K312" t="s">
        <v>209</v>
      </c>
      <c r="L312" t="s">
        <v>766</v>
      </c>
    </row>
    <row r="313" spans="1:12">
      <c r="A313" t="s">
        <v>767</v>
      </c>
      <c r="B313" s="7">
        <v>45976</v>
      </c>
      <c r="C313" t="s">
        <v>98</v>
      </c>
      <c r="D313">
        <v>3</v>
      </c>
      <c r="E313">
        <v>17.66</v>
      </c>
      <c r="F313">
        <v>0</v>
      </c>
      <c r="G313">
        <v>0</v>
      </c>
      <c r="H313" t="s">
        <v>212</v>
      </c>
      <c r="I313" t="s">
        <v>54</v>
      </c>
      <c r="J313" t="s">
        <v>213</v>
      </c>
      <c r="K313" t="s">
        <v>209</v>
      </c>
      <c r="L313" t="s">
        <v>768</v>
      </c>
    </row>
    <row r="314" spans="1:12">
      <c r="A314" t="s">
        <v>769</v>
      </c>
      <c r="B314" s="7">
        <v>45976</v>
      </c>
      <c r="C314" t="s">
        <v>160</v>
      </c>
      <c r="D314">
        <v>1</v>
      </c>
      <c r="E314">
        <v>36.47</v>
      </c>
      <c r="F314">
        <v>0</v>
      </c>
      <c r="G314">
        <v>6.99</v>
      </c>
      <c r="H314" t="s">
        <v>216</v>
      </c>
      <c r="I314" t="s">
        <v>12</v>
      </c>
      <c r="J314" t="s">
        <v>217</v>
      </c>
      <c r="K314" t="s">
        <v>209</v>
      </c>
      <c r="L314" t="s">
        <v>770</v>
      </c>
    </row>
    <row r="315" spans="1:12">
      <c r="A315" t="s">
        <v>771</v>
      </c>
      <c r="B315" s="7">
        <v>45976</v>
      </c>
      <c r="C315" t="s">
        <v>138</v>
      </c>
      <c r="D315">
        <v>2</v>
      </c>
      <c r="E315">
        <v>56</v>
      </c>
      <c r="F315">
        <v>0</v>
      </c>
      <c r="G315">
        <v>0</v>
      </c>
      <c r="H315" t="s">
        <v>212</v>
      </c>
      <c r="I315" t="s">
        <v>54</v>
      </c>
      <c r="J315" t="s">
        <v>217</v>
      </c>
      <c r="K315" t="s">
        <v>209</v>
      </c>
      <c r="L315" t="s">
        <v>369</v>
      </c>
    </row>
    <row r="316" spans="1:12">
      <c r="A316" t="s">
        <v>772</v>
      </c>
      <c r="B316" s="7">
        <v>45977</v>
      </c>
      <c r="C316" t="s">
        <v>150</v>
      </c>
      <c r="D316">
        <v>5</v>
      </c>
      <c r="E316">
        <v>50.17</v>
      </c>
      <c r="F316">
        <v>0.05</v>
      </c>
      <c r="G316">
        <v>0</v>
      </c>
      <c r="H316" t="s">
        <v>207</v>
      </c>
      <c r="I316" t="s">
        <v>54</v>
      </c>
      <c r="J316" t="s">
        <v>208</v>
      </c>
      <c r="K316" t="s">
        <v>209</v>
      </c>
      <c r="L316" t="s">
        <v>773</v>
      </c>
    </row>
    <row r="317" spans="1:12">
      <c r="A317" t="s">
        <v>774</v>
      </c>
      <c r="B317" s="7">
        <v>45977</v>
      </c>
      <c r="C317" t="s">
        <v>116</v>
      </c>
      <c r="D317">
        <v>2</v>
      </c>
      <c r="E317">
        <v>30.89</v>
      </c>
      <c r="F317">
        <v>0.05</v>
      </c>
      <c r="G317">
        <v>4.99</v>
      </c>
      <c r="H317" t="s">
        <v>216</v>
      </c>
      <c r="I317" t="s">
        <v>224</v>
      </c>
      <c r="J317" t="s">
        <v>217</v>
      </c>
      <c r="K317" t="s">
        <v>209</v>
      </c>
      <c r="L317" t="s">
        <v>775</v>
      </c>
    </row>
    <row r="318" spans="1:12">
      <c r="A318" t="s">
        <v>776</v>
      </c>
      <c r="B318" s="7">
        <v>45977</v>
      </c>
      <c r="C318" t="s">
        <v>150</v>
      </c>
      <c r="D318">
        <v>3</v>
      </c>
      <c r="E318">
        <v>50.17</v>
      </c>
      <c r="F318">
        <v>0.15</v>
      </c>
      <c r="G318">
        <v>0</v>
      </c>
      <c r="H318" t="s">
        <v>216</v>
      </c>
      <c r="I318" t="s">
        <v>54</v>
      </c>
      <c r="J318" t="s">
        <v>217</v>
      </c>
      <c r="K318" t="s">
        <v>209</v>
      </c>
      <c r="L318" t="s">
        <v>659</v>
      </c>
    </row>
    <row r="319" spans="1:12">
      <c r="A319" t="s">
        <v>777</v>
      </c>
      <c r="B319" s="7">
        <v>45978</v>
      </c>
      <c r="C319" t="s">
        <v>120</v>
      </c>
      <c r="D319">
        <v>4</v>
      </c>
      <c r="E319">
        <v>33.65</v>
      </c>
      <c r="F319">
        <v>0.15</v>
      </c>
      <c r="G319">
        <v>0</v>
      </c>
      <c r="H319" t="s">
        <v>212</v>
      </c>
      <c r="I319" t="s">
        <v>12</v>
      </c>
      <c r="J319" t="s">
        <v>217</v>
      </c>
      <c r="K319" t="s">
        <v>209</v>
      </c>
      <c r="L319" t="s">
        <v>490</v>
      </c>
    </row>
    <row r="320" spans="1:12">
      <c r="A320" t="s">
        <v>778</v>
      </c>
      <c r="B320" s="7">
        <v>45978</v>
      </c>
      <c r="C320" t="s">
        <v>100</v>
      </c>
      <c r="D320">
        <v>2</v>
      </c>
      <c r="E320">
        <v>47.38</v>
      </c>
      <c r="F320">
        <v>0</v>
      </c>
      <c r="G320">
        <v>0</v>
      </c>
      <c r="H320" t="s">
        <v>207</v>
      </c>
      <c r="I320" t="s">
        <v>224</v>
      </c>
      <c r="J320" t="s">
        <v>217</v>
      </c>
      <c r="K320" t="s">
        <v>209</v>
      </c>
      <c r="L320" t="s">
        <v>779</v>
      </c>
    </row>
    <row r="321" spans="1:12">
      <c r="A321" t="s">
        <v>780</v>
      </c>
      <c r="B321" s="7">
        <v>45978</v>
      </c>
      <c r="C321" t="s">
        <v>172</v>
      </c>
      <c r="D321">
        <v>4</v>
      </c>
      <c r="E321">
        <v>80.63</v>
      </c>
      <c r="F321">
        <v>0.1</v>
      </c>
      <c r="G321">
        <v>4.99</v>
      </c>
      <c r="H321" t="s">
        <v>216</v>
      </c>
      <c r="I321" t="s">
        <v>12</v>
      </c>
      <c r="J321" t="s">
        <v>217</v>
      </c>
      <c r="K321" t="s">
        <v>281</v>
      </c>
      <c r="L321" t="s">
        <v>593</v>
      </c>
    </row>
    <row r="322" spans="1:12">
      <c r="A322" t="s">
        <v>781</v>
      </c>
      <c r="B322" s="7">
        <v>45978</v>
      </c>
      <c r="C322" t="s">
        <v>122</v>
      </c>
      <c r="D322">
        <v>1</v>
      </c>
      <c r="E322">
        <v>29.71</v>
      </c>
      <c r="F322">
        <v>0</v>
      </c>
      <c r="G322">
        <v>0</v>
      </c>
      <c r="H322" t="s">
        <v>212</v>
      </c>
      <c r="I322" t="s">
        <v>54</v>
      </c>
      <c r="J322" t="s">
        <v>208</v>
      </c>
      <c r="K322" t="s">
        <v>209</v>
      </c>
      <c r="L322" t="s">
        <v>782</v>
      </c>
    </row>
    <row r="323" spans="1:12">
      <c r="A323" t="s">
        <v>783</v>
      </c>
      <c r="B323" s="7">
        <v>45978</v>
      </c>
      <c r="C323" t="s">
        <v>120</v>
      </c>
      <c r="D323">
        <v>1</v>
      </c>
      <c r="E323">
        <v>33.65</v>
      </c>
      <c r="F323">
        <v>0.1</v>
      </c>
      <c r="G323">
        <v>9.99</v>
      </c>
      <c r="H323" t="s">
        <v>207</v>
      </c>
      <c r="I323" t="s">
        <v>224</v>
      </c>
      <c r="J323" t="s">
        <v>213</v>
      </c>
      <c r="K323" t="s">
        <v>209</v>
      </c>
      <c r="L323" t="s">
        <v>784</v>
      </c>
    </row>
    <row r="324" spans="1:12">
      <c r="A324" t="s">
        <v>785</v>
      </c>
      <c r="B324" s="7">
        <v>45978</v>
      </c>
      <c r="C324" t="s">
        <v>166</v>
      </c>
      <c r="D324">
        <v>4</v>
      </c>
      <c r="E324">
        <v>39.19</v>
      </c>
      <c r="F324">
        <v>0.05</v>
      </c>
      <c r="G324">
        <v>6.99</v>
      </c>
      <c r="H324" t="s">
        <v>216</v>
      </c>
      <c r="I324" t="s">
        <v>224</v>
      </c>
      <c r="J324" t="s">
        <v>208</v>
      </c>
      <c r="K324" t="s">
        <v>209</v>
      </c>
      <c r="L324" t="s">
        <v>786</v>
      </c>
    </row>
    <row r="325" spans="1:12">
      <c r="A325" t="s">
        <v>787</v>
      </c>
      <c r="B325" s="7">
        <v>45978</v>
      </c>
      <c r="C325" t="s">
        <v>164</v>
      </c>
      <c r="D325">
        <v>3</v>
      </c>
      <c r="E325">
        <v>93.35</v>
      </c>
      <c r="F325">
        <v>0</v>
      </c>
      <c r="G325">
        <v>0</v>
      </c>
      <c r="H325" t="s">
        <v>216</v>
      </c>
      <c r="I325" t="s">
        <v>12</v>
      </c>
      <c r="J325" t="s">
        <v>208</v>
      </c>
      <c r="K325" t="s">
        <v>209</v>
      </c>
      <c r="L325" t="s">
        <v>399</v>
      </c>
    </row>
    <row r="326" spans="1:12">
      <c r="A326" t="s">
        <v>788</v>
      </c>
      <c r="B326" s="7">
        <v>45978</v>
      </c>
      <c r="C326" t="s">
        <v>66</v>
      </c>
      <c r="D326">
        <v>5</v>
      </c>
      <c r="E326">
        <v>31.13</v>
      </c>
      <c r="F326">
        <v>0</v>
      </c>
      <c r="G326">
        <v>0</v>
      </c>
      <c r="H326" t="s">
        <v>212</v>
      </c>
      <c r="I326" t="s">
        <v>224</v>
      </c>
      <c r="J326" t="s">
        <v>213</v>
      </c>
      <c r="K326" t="s">
        <v>209</v>
      </c>
      <c r="L326" t="s">
        <v>422</v>
      </c>
    </row>
    <row r="327" spans="1:12">
      <c r="A327" t="s">
        <v>789</v>
      </c>
      <c r="B327" s="7">
        <v>45978</v>
      </c>
      <c r="C327" t="s">
        <v>128</v>
      </c>
      <c r="D327">
        <v>3</v>
      </c>
      <c r="E327">
        <v>74.72</v>
      </c>
      <c r="F327">
        <v>0</v>
      </c>
      <c r="G327">
        <v>0</v>
      </c>
      <c r="H327" t="s">
        <v>216</v>
      </c>
      <c r="I327" t="s">
        <v>18</v>
      </c>
      <c r="J327" t="s">
        <v>217</v>
      </c>
      <c r="K327" t="s">
        <v>209</v>
      </c>
      <c r="L327" t="s">
        <v>494</v>
      </c>
    </row>
    <row r="328" spans="1:12">
      <c r="A328" t="s">
        <v>790</v>
      </c>
      <c r="B328" s="7">
        <v>45978</v>
      </c>
      <c r="C328" t="s">
        <v>144</v>
      </c>
      <c r="D328">
        <v>2</v>
      </c>
      <c r="E328">
        <v>12.74</v>
      </c>
      <c r="F328">
        <v>0</v>
      </c>
      <c r="G328">
        <v>4.99</v>
      </c>
      <c r="H328" t="s">
        <v>216</v>
      </c>
      <c r="I328" t="s">
        <v>12</v>
      </c>
      <c r="J328" t="s">
        <v>217</v>
      </c>
      <c r="K328" t="s">
        <v>209</v>
      </c>
      <c r="L328" t="s">
        <v>791</v>
      </c>
    </row>
    <row r="329" spans="1:12">
      <c r="A329" t="s">
        <v>792</v>
      </c>
      <c r="B329" s="7">
        <v>45979</v>
      </c>
      <c r="C329" t="s">
        <v>73</v>
      </c>
      <c r="D329">
        <v>4</v>
      </c>
      <c r="E329">
        <v>23.84</v>
      </c>
      <c r="F329">
        <v>0.05</v>
      </c>
      <c r="G329">
        <v>0</v>
      </c>
      <c r="H329" t="s">
        <v>216</v>
      </c>
      <c r="I329" t="s">
        <v>12</v>
      </c>
      <c r="J329" t="s">
        <v>217</v>
      </c>
      <c r="K329" t="s">
        <v>209</v>
      </c>
      <c r="L329" t="s">
        <v>786</v>
      </c>
    </row>
    <row r="330" spans="1:12">
      <c r="A330" t="s">
        <v>793</v>
      </c>
      <c r="B330" s="7">
        <v>45979</v>
      </c>
      <c r="C330" t="s">
        <v>156</v>
      </c>
      <c r="D330">
        <v>2</v>
      </c>
      <c r="E330">
        <v>24.86</v>
      </c>
      <c r="F330">
        <v>0</v>
      </c>
      <c r="G330">
        <v>4.99</v>
      </c>
      <c r="H330" t="s">
        <v>212</v>
      </c>
      <c r="I330" t="s">
        <v>18</v>
      </c>
      <c r="J330" t="s">
        <v>213</v>
      </c>
      <c r="K330" t="s">
        <v>209</v>
      </c>
      <c r="L330" t="s">
        <v>794</v>
      </c>
    </row>
    <row r="331" spans="1:12">
      <c r="A331" t="s">
        <v>795</v>
      </c>
      <c r="B331" s="7">
        <v>45979</v>
      </c>
      <c r="C331" t="s">
        <v>83</v>
      </c>
      <c r="D331">
        <v>1</v>
      </c>
      <c r="E331">
        <v>79.31</v>
      </c>
      <c r="F331">
        <v>0</v>
      </c>
      <c r="G331">
        <v>6.99</v>
      </c>
      <c r="H331" t="s">
        <v>216</v>
      </c>
      <c r="I331" t="s">
        <v>54</v>
      </c>
      <c r="J331" t="s">
        <v>208</v>
      </c>
      <c r="K331" t="s">
        <v>209</v>
      </c>
      <c r="L331" t="s">
        <v>354</v>
      </c>
    </row>
    <row r="332" spans="1:12">
      <c r="A332" t="s">
        <v>796</v>
      </c>
      <c r="B332" s="7">
        <v>45979</v>
      </c>
      <c r="C332" t="s">
        <v>69</v>
      </c>
      <c r="D332">
        <v>1</v>
      </c>
      <c r="E332">
        <v>73.180000000000007</v>
      </c>
      <c r="F332">
        <v>0</v>
      </c>
      <c r="G332">
        <v>6.99</v>
      </c>
      <c r="H332" t="s">
        <v>216</v>
      </c>
      <c r="I332" t="s">
        <v>54</v>
      </c>
      <c r="J332" t="s">
        <v>208</v>
      </c>
      <c r="K332" t="s">
        <v>209</v>
      </c>
      <c r="L332" t="s">
        <v>797</v>
      </c>
    </row>
    <row r="333" spans="1:12">
      <c r="A333" t="s">
        <v>798</v>
      </c>
      <c r="B333" s="7">
        <v>45979</v>
      </c>
      <c r="C333" t="s">
        <v>174</v>
      </c>
      <c r="D333">
        <v>5</v>
      </c>
      <c r="E333">
        <v>72.45</v>
      </c>
      <c r="F333">
        <v>0.1</v>
      </c>
      <c r="G333">
        <v>9.99</v>
      </c>
      <c r="H333" t="s">
        <v>207</v>
      </c>
      <c r="I333" t="s">
        <v>12</v>
      </c>
      <c r="J333" t="s">
        <v>208</v>
      </c>
      <c r="K333" t="s">
        <v>209</v>
      </c>
      <c r="L333" t="s">
        <v>422</v>
      </c>
    </row>
    <row r="334" spans="1:12">
      <c r="A334" t="s">
        <v>799</v>
      </c>
      <c r="B334" s="7">
        <v>45979</v>
      </c>
      <c r="C334" t="s">
        <v>172</v>
      </c>
      <c r="D334">
        <v>2</v>
      </c>
      <c r="E334">
        <v>80.63</v>
      </c>
      <c r="F334">
        <v>0</v>
      </c>
      <c r="G334">
        <v>0</v>
      </c>
      <c r="H334" t="s">
        <v>207</v>
      </c>
      <c r="I334" t="s">
        <v>37</v>
      </c>
      <c r="J334" t="s">
        <v>208</v>
      </c>
      <c r="K334" t="s">
        <v>209</v>
      </c>
      <c r="L334" t="s">
        <v>800</v>
      </c>
    </row>
    <row r="335" spans="1:12">
      <c r="A335" t="s">
        <v>801</v>
      </c>
      <c r="B335" s="7">
        <v>45979</v>
      </c>
      <c r="C335" t="s">
        <v>158</v>
      </c>
      <c r="D335">
        <v>2</v>
      </c>
      <c r="E335">
        <v>44.59</v>
      </c>
      <c r="F335">
        <v>0</v>
      </c>
      <c r="G335">
        <v>0</v>
      </c>
      <c r="H335" t="s">
        <v>207</v>
      </c>
      <c r="I335" t="s">
        <v>54</v>
      </c>
      <c r="J335" t="s">
        <v>213</v>
      </c>
      <c r="K335" t="s">
        <v>209</v>
      </c>
      <c r="L335" t="s">
        <v>802</v>
      </c>
    </row>
    <row r="336" spans="1:12">
      <c r="A336" t="s">
        <v>803</v>
      </c>
      <c r="B336" s="7">
        <v>45979</v>
      </c>
      <c r="C336" t="s">
        <v>71</v>
      </c>
      <c r="D336">
        <v>2</v>
      </c>
      <c r="E336">
        <v>11.23</v>
      </c>
      <c r="F336">
        <v>0</v>
      </c>
      <c r="G336">
        <v>0</v>
      </c>
      <c r="H336" t="s">
        <v>216</v>
      </c>
      <c r="I336" t="s">
        <v>224</v>
      </c>
      <c r="J336" t="s">
        <v>217</v>
      </c>
      <c r="K336" t="s">
        <v>209</v>
      </c>
      <c r="L336" t="s">
        <v>804</v>
      </c>
    </row>
    <row r="337" spans="1:12">
      <c r="A337" t="s">
        <v>805</v>
      </c>
      <c r="B337" s="7">
        <v>45979</v>
      </c>
      <c r="C337" t="s">
        <v>176</v>
      </c>
      <c r="D337">
        <v>2</v>
      </c>
      <c r="E337">
        <v>11.86</v>
      </c>
      <c r="F337">
        <v>0</v>
      </c>
      <c r="G337">
        <v>0</v>
      </c>
      <c r="H337" t="s">
        <v>207</v>
      </c>
      <c r="I337" t="s">
        <v>18</v>
      </c>
      <c r="J337" t="s">
        <v>213</v>
      </c>
      <c r="K337" t="s">
        <v>304</v>
      </c>
      <c r="L337" t="s">
        <v>806</v>
      </c>
    </row>
    <row r="338" spans="1:12">
      <c r="A338" t="s">
        <v>807</v>
      </c>
      <c r="B338" s="7">
        <v>45979</v>
      </c>
      <c r="C338" t="s">
        <v>69</v>
      </c>
      <c r="D338">
        <v>4</v>
      </c>
      <c r="E338">
        <v>73.180000000000007</v>
      </c>
      <c r="F338">
        <v>0</v>
      </c>
      <c r="G338">
        <v>0</v>
      </c>
      <c r="H338" t="s">
        <v>216</v>
      </c>
      <c r="I338" t="s">
        <v>54</v>
      </c>
      <c r="J338" t="s">
        <v>208</v>
      </c>
      <c r="K338" t="s">
        <v>209</v>
      </c>
      <c r="L338" t="s">
        <v>659</v>
      </c>
    </row>
    <row r="339" spans="1:12">
      <c r="A339" t="s">
        <v>808</v>
      </c>
      <c r="B339" s="7">
        <v>45979</v>
      </c>
      <c r="C339" t="s">
        <v>87</v>
      </c>
      <c r="D339">
        <v>1</v>
      </c>
      <c r="E339">
        <v>49.34</v>
      </c>
      <c r="F339">
        <v>0.05</v>
      </c>
      <c r="G339">
        <v>0</v>
      </c>
      <c r="H339" t="s">
        <v>207</v>
      </c>
      <c r="I339" t="s">
        <v>18</v>
      </c>
      <c r="J339" t="s">
        <v>217</v>
      </c>
      <c r="K339" t="s">
        <v>209</v>
      </c>
      <c r="L339" t="s">
        <v>809</v>
      </c>
    </row>
    <row r="340" spans="1:12">
      <c r="A340" t="s">
        <v>810</v>
      </c>
      <c r="B340" s="7">
        <v>45980</v>
      </c>
      <c r="C340" t="s">
        <v>77</v>
      </c>
      <c r="D340">
        <v>3</v>
      </c>
      <c r="E340">
        <v>47.77</v>
      </c>
      <c r="F340">
        <v>0.05</v>
      </c>
      <c r="G340">
        <v>0</v>
      </c>
      <c r="H340" t="s">
        <v>216</v>
      </c>
      <c r="I340" t="s">
        <v>224</v>
      </c>
      <c r="J340" t="s">
        <v>213</v>
      </c>
      <c r="K340" t="s">
        <v>209</v>
      </c>
      <c r="L340" t="s">
        <v>811</v>
      </c>
    </row>
    <row r="341" spans="1:12">
      <c r="A341" t="s">
        <v>812</v>
      </c>
      <c r="B341" s="7">
        <v>45980</v>
      </c>
      <c r="C341" t="s">
        <v>182</v>
      </c>
      <c r="D341">
        <v>2</v>
      </c>
      <c r="E341">
        <v>11.57</v>
      </c>
      <c r="F341">
        <v>0.05</v>
      </c>
      <c r="G341">
        <v>9.99</v>
      </c>
      <c r="H341" t="s">
        <v>212</v>
      </c>
      <c r="I341" t="s">
        <v>224</v>
      </c>
      <c r="J341" t="s">
        <v>208</v>
      </c>
      <c r="K341" t="s">
        <v>281</v>
      </c>
      <c r="L341" t="s">
        <v>342</v>
      </c>
    </row>
    <row r="342" spans="1:12">
      <c r="A342" t="s">
        <v>813</v>
      </c>
      <c r="B342" s="7">
        <v>45980</v>
      </c>
      <c r="C342" t="s">
        <v>110</v>
      </c>
      <c r="D342">
        <v>4</v>
      </c>
      <c r="E342">
        <v>32.130000000000003</v>
      </c>
      <c r="F342">
        <v>0.05</v>
      </c>
      <c r="G342">
        <v>0</v>
      </c>
      <c r="H342" t="s">
        <v>216</v>
      </c>
      <c r="I342" t="s">
        <v>54</v>
      </c>
      <c r="J342" t="s">
        <v>213</v>
      </c>
      <c r="K342" t="s">
        <v>209</v>
      </c>
      <c r="L342" t="s">
        <v>814</v>
      </c>
    </row>
    <row r="343" spans="1:12">
      <c r="A343" t="s">
        <v>815</v>
      </c>
      <c r="B343" s="7">
        <v>45980</v>
      </c>
      <c r="C343" t="s">
        <v>186</v>
      </c>
      <c r="D343">
        <v>2</v>
      </c>
      <c r="E343">
        <v>54.93</v>
      </c>
      <c r="F343">
        <v>0.1</v>
      </c>
      <c r="G343">
        <v>0</v>
      </c>
      <c r="H343" t="s">
        <v>216</v>
      </c>
      <c r="I343" t="s">
        <v>224</v>
      </c>
      <c r="J343" t="s">
        <v>213</v>
      </c>
      <c r="K343" t="s">
        <v>209</v>
      </c>
      <c r="L343" t="s">
        <v>816</v>
      </c>
    </row>
    <row r="344" spans="1:12">
      <c r="A344" t="s">
        <v>817</v>
      </c>
      <c r="B344" s="7">
        <v>45980</v>
      </c>
      <c r="C344" t="s">
        <v>160</v>
      </c>
      <c r="D344">
        <v>6</v>
      </c>
      <c r="E344">
        <v>36.47</v>
      </c>
      <c r="F344">
        <v>0.2</v>
      </c>
      <c r="G344">
        <v>9.99</v>
      </c>
      <c r="H344" t="s">
        <v>212</v>
      </c>
      <c r="I344" t="s">
        <v>18</v>
      </c>
      <c r="J344" t="s">
        <v>213</v>
      </c>
      <c r="K344" t="s">
        <v>209</v>
      </c>
      <c r="L344" t="s">
        <v>257</v>
      </c>
    </row>
    <row r="345" spans="1:12">
      <c r="A345" t="s">
        <v>818</v>
      </c>
      <c r="B345" s="7">
        <v>45981</v>
      </c>
      <c r="C345" t="s">
        <v>126</v>
      </c>
      <c r="D345">
        <v>2</v>
      </c>
      <c r="E345">
        <v>44.98</v>
      </c>
      <c r="F345">
        <v>0.05</v>
      </c>
      <c r="G345">
        <v>9.99</v>
      </c>
      <c r="H345" t="s">
        <v>207</v>
      </c>
      <c r="I345" t="s">
        <v>12</v>
      </c>
      <c r="J345" t="s">
        <v>217</v>
      </c>
      <c r="K345" t="s">
        <v>209</v>
      </c>
      <c r="L345" t="s">
        <v>809</v>
      </c>
    </row>
    <row r="346" spans="1:12">
      <c r="A346" t="s">
        <v>819</v>
      </c>
      <c r="B346" s="7">
        <v>45981</v>
      </c>
      <c r="C346" t="s">
        <v>104</v>
      </c>
      <c r="D346">
        <v>3</v>
      </c>
      <c r="E346">
        <v>29.49</v>
      </c>
      <c r="F346">
        <v>0.05</v>
      </c>
      <c r="G346">
        <v>6.99</v>
      </c>
      <c r="H346" t="s">
        <v>216</v>
      </c>
      <c r="I346" t="s">
        <v>54</v>
      </c>
      <c r="J346" t="s">
        <v>217</v>
      </c>
      <c r="K346" t="s">
        <v>209</v>
      </c>
      <c r="L346" t="s">
        <v>820</v>
      </c>
    </row>
    <row r="347" spans="1:12">
      <c r="A347" t="s">
        <v>821</v>
      </c>
      <c r="B347" s="7">
        <v>45981</v>
      </c>
      <c r="C347" t="s">
        <v>186</v>
      </c>
      <c r="D347">
        <v>5</v>
      </c>
      <c r="E347">
        <v>54.93</v>
      </c>
      <c r="F347">
        <v>0.1</v>
      </c>
      <c r="G347">
        <v>4.99</v>
      </c>
      <c r="H347" t="s">
        <v>207</v>
      </c>
      <c r="I347" t="s">
        <v>37</v>
      </c>
      <c r="J347" t="s">
        <v>208</v>
      </c>
      <c r="K347" t="s">
        <v>209</v>
      </c>
      <c r="L347" t="s">
        <v>822</v>
      </c>
    </row>
    <row r="348" spans="1:12">
      <c r="A348" t="s">
        <v>823</v>
      </c>
      <c r="B348" s="7">
        <v>45981</v>
      </c>
      <c r="C348" t="s">
        <v>136</v>
      </c>
      <c r="D348">
        <v>1</v>
      </c>
      <c r="E348">
        <v>26.35</v>
      </c>
      <c r="F348">
        <v>0.05</v>
      </c>
      <c r="G348">
        <v>9.99</v>
      </c>
      <c r="H348" t="s">
        <v>207</v>
      </c>
      <c r="I348" t="s">
        <v>37</v>
      </c>
      <c r="J348" t="s">
        <v>213</v>
      </c>
      <c r="K348" t="s">
        <v>209</v>
      </c>
      <c r="L348" t="s">
        <v>824</v>
      </c>
    </row>
    <row r="349" spans="1:12">
      <c r="A349" t="s">
        <v>825</v>
      </c>
      <c r="B349" s="7">
        <v>45982</v>
      </c>
      <c r="C349" t="s">
        <v>168</v>
      </c>
      <c r="D349">
        <v>2</v>
      </c>
      <c r="E349">
        <v>50.46</v>
      </c>
      <c r="F349">
        <v>0</v>
      </c>
      <c r="G349">
        <v>4.99</v>
      </c>
      <c r="H349" t="s">
        <v>207</v>
      </c>
      <c r="I349" t="s">
        <v>54</v>
      </c>
      <c r="J349" t="s">
        <v>217</v>
      </c>
      <c r="K349" t="s">
        <v>209</v>
      </c>
      <c r="L349" t="s">
        <v>826</v>
      </c>
    </row>
    <row r="350" spans="1:12">
      <c r="A350" t="s">
        <v>827</v>
      </c>
      <c r="B350" s="7">
        <v>45982</v>
      </c>
      <c r="C350" t="s">
        <v>120</v>
      </c>
      <c r="D350">
        <v>1</v>
      </c>
      <c r="E350">
        <v>33.65</v>
      </c>
      <c r="F350">
        <v>0</v>
      </c>
      <c r="G350">
        <v>0</v>
      </c>
      <c r="H350" t="s">
        <v>212</v>
      </c>
      <c r="I350" t="s">
        <v>37</v>
      </c>
      <c r="J350" t="s">
        <v>217</v>
      </c>
      <c r="K350" t="s">
        <v>209</v>
      </c>
      <c r="L350" t="s">
        <v>828</v>
      </c>
    </row>
    <row r="351" spans="1:12">
      <c r="A351" t="s">
        <v>829</v>
      </c>
      <c r="B351" s="7">
        <v>45982</v>
      </c>
      <c r="C351" t="s">
        <v>98</v>
      </c>
      <c r="D351">
        <v>3</v>
      </c>
      <c r="E351">
        <v>17.66</v>
      </c>
      <c r="F351">
        <v>0.1</v>
      </c>
      <c r="G351">
        <v>4.99</v>
      </c>
      <c r="H351" t="s">
        <v>207</v>
      </c>
      <c r="I351" t="s">
        <v>224</v>
      </c>
      <c r="J351" t="s">
        <v>208</v>
      </c>
      <c r="K351" t="s">
        <v>209</v>
      </c>
      <c r="L351" t="s">
        <v>830</v>
      </c>
    </row>
    <row r="352" spans="1:12">
      <c r="A352" t="s">
        <v>831</v>
      </c>
      <c r="B352" s="7">
        <v>45982</v>
      </c>
      <c r="C352" t="s">
        <v>100</v>
      </c>
      <c r="D352">
        <v>4</v>
      </c>
      <c r="E352">
        <v>47.38</v>
      </c>
      <c r="F352">
        <v>0</v>
      </c>
      <c r="G352">
        <v>9.99</v>
      </c>
      <c r="H352" t="s">
        <v>212</v>
      </c>
      <c r="I352" t="s">
        <v>54</v>
      </c>
      <c r="J352" t="s">
        <v>213</v>
      </c>
      <c r="K352" t="s">
        <v>209</v>
      </c>
      <c r="L352" t="s">
        <v>832</v>
      </c>
    </row>
    <row r="353" spans="1:12">
      <c r="A353" t="s">
        <v>833</v>
      </c>
      <c r="B353" s="7">
        <v>45982</v>
      </c>
      <c r="C353" t="s">
        <v>77</v>
      </c>
      <c r="D353">
        <v>2</v>
      </c>
      <c r="E353">
        <v>47.77</v>
      </c>
      <c r="F353">
        <v>0.05</v>
      </c>
      <c r="G353">
        <v>6.99</v>
      </c>
      <c r="H353" t="s">
        <v>212</v>
      </c>
      <c r="I353" t="s">
        <v>224</v>
      </c>
      <c r="J353" t="s">
        <v>217</v>
      </c>
      <c r="K353" t="s">
        <v>209</v>
      </c>
      <c r="L353" t="s">
        <v>834</v>
      </c>
    </row>
    <row r="354" spans="1:12">
      <c r="A354" t="s">
        <v>835</v>
      </c>
      <c r="B354" s="7">
        <v>45982</v>
      </c>
      <c r="C354" t="s">
        <v>106</v>
      </c>
      <c r="D354">
        <v>1</v>
      </c>
      <c r="E354">
        <v>85.27</v>
      </c>
      <c r="F354">
        <v>0.05</v>
      </c>
      <c r="G354">
        <v>0</v>
      </c>
      <c r="H354" t="s">
        <v>212</v>
      </c>
      <c r="I354" t="s">
        <v>18</v>
      </c>
      <c r="J354" t="s">
        <v>213</v>
      </c>
      <c r="K354" t="s">
        <v>209</v>
      </c>
      <c r="L354" t="s">
        <v>836</v>
      </c>
    </row>
    <row r="355" spans="1:12">
      <c r="A355" t="s">
        <v>837</v>
      </c>
      <c r="B355" s="7">
        <v>45983</v>
      </c>
      <c r="C355" t="s">
        <v>164</v>
      </c>
      <c r="D355">
        <v>8</v>
      </c>
      <c r="E355">
        <v>93.35</v>
      </c>
      <c r="F355">
        <v>0</v>
      </c>
      <c r="G355">
        <v>6.99</v>
      </c>
      <c r="H355" t="s">
        <v>207</v>
      </c>
      <c r="I355" t="s">
        <v>54</v>
      </c>
      <c r="J355" t="s">
        <v>213</v>
      </c>
      <c r="K355" t="s">
        <v>209</v>
      </c>
      <c r="L355" t="s">
        <v>838</v>
      </c>
    </row>
    <row r="356" spans="1:12">
      <c r="A356" t="s">
        <v>839</v>
      </c>
      <c r="B356" s="7">
        <v>45983</v>
      </c>
      <c r="C356" t="s">
        <v>174</v>
      </c>
      <c r="D356">
        <v>2</v>
      </c>
      <c r="E356">
        <v>72.45</v>
      </c>
      <c r="F356">
        <v>0</v>
      </c>
      <c r="G356">
        <v>9.99</v>
      </c>
      <c r="H356" t="s">
        <v>216</v>
      </c>
      <c r="I356" t="s">
        <v>37</v>
      </c>
      <c r="J356" t="s">
        <v>213</v>
      </c>
      <c r="K356" t="s">
        <v>209</v>
      </c>
      <c r="L356" t="s">
        <v>828</v>
      </c>
    </row>
    <row r="357" spans="1:12">
      <c r="A357" t="s">
        <v>840</v>
      </c>
      <c r="B357" s="7">
        <v>45983</v>
      </c>
      <c r="C357" t="s">
        <v>100</v>
      </c>
      <c r="D357">
        <v>6</v>
      </c>
      <c r="E357">
        <v>47.38</v>
      </c>
      <c r="F357">
        <v>0</v>
      </c>
      <c r="G357">
        <v>9.99</v>
      </c>
      <c r="H357" t="s">
        <v>216</v>
      </c>
      <c r="I357" t="s">
        <v>224</v>
      </c>
      <c r="J357" t="s">
        <v>213</v>
      </c>
      <c r="K357" t="s">
        <v>209</v>
      </c>
      <c r="L357" t="s">
        <v>841</v>
      </c>
    </row>
    <row r="358" spans="1:12">
      <c r="A358" t="s">
        <v>842</v>
      </c>
      <c r="B358" s="7">
        <v>45983</v>
      </c>
      <c r="C358" t="s">
        <v>100</v>
      </c>
      <c r="D358">
        <v>2</v>
      </c>
      <c r="E358">
        <v>47.38</v>
      </c>
      <c r="F358">
        <v>0</v>
      </c>
      <c r="G358">
        <v>0</v>
      </c>
      <c r="H358" t="s">
        <v>207</v>
      </c>
      <c r="I358" t="s">
        <v>224</v>
      </c>
      <c r="J358" t="s">
        <v>217</v>
      </c>
      <c r="K358" t="s">
        <v>209</v>
      </c>
      <c r="L358" t="s">
        <v>843</v>
      </c>
    </row>
    <row r="359" spans="1:12">
      <c r="A359" t="s">
        <v>844</v>
      </c>
      <c r="B359" s="7">
        <v>45983</v>
      </c>
      <c r="C359" t="s">
        <v>126</v>
      </c>
      <c r="D359">
        <v>3</v>
      </c>
      <c r="E359">
        <v>44.98</v>
      </c>
      <c r="F359">
        <v>0.05</v>
      </c>
      <c r="G359">
        <v>9.99</v>
      </c>
      <c r="H359" t="s">
        <v>207</v>
      </c>
      <c r="I359" t="s">
        <v>12</v>
      </c>
      <c r="J359" t="s">
        <v>217</v>
      </c>
      <c r="K359" t="s">
        <v>209</v>
      </c>
      <c r="L359" t="s">
        <v>845</v>
      </c>
    </row>
    <row r="360" spans="1:12">
      <c r="A360" t="s">
        <v>846</v>
      </c>
      <c r="B360" s="7">
        <v>45983</v>
      </c>
      <c r="C360" t="s">
        <v>174</v>
      </c>
      <c r="D360">
        <v>1</v>
      </c>
      <c r="E360">
        <v>72.45</v>
      </c>
      <c r="F360">
        <v>0</v>
      </c>
      <c r="G360">
        <v>0</v>
      </c>
      <c r="H360" t="s">
        <v>207</v>
      </c>
      <c r="I360" t="s">
        <v>224</v>
      </c>
      <c r="J360" t="s">
        <v>208</v>
      </c>
      <c r="K360" t="s">
        <v>304</v>
      </c>
      <c r="L360" t="s">
        <v>321</v>
      </c>
    </row>
    <row r="361" spans="1:12">
      <c r="A361" t="s">
        <v>847</v>
      </c>
      <c r="B361" s="7">
        <v>45983</v>
      </c>
      <c r="C361" t="s">
        <v>128</v>
      </c>
      <c r="D361">
        <v>2</v>
      </c>
      <c r="E361">
        <v>74.72</v>
      </c>
      <c r="F361">
        <v>0.2</v>
      </c>
      <c r="G361">
        <v>0</v>
      </c>
      <c r="H361" t="s">
        <v>216</v>
      </c>
      <c r="I361" t="s">
        <v>12</v>
      </c>
      <c r="J361" t="s">
        <v>213</v>
      </c>
      <c r="K361" t="s">
        <v>209</v>
      </c>
      <c r="L361" t="s">
        <v>300</v>
      </c>
    </row>
    <row r="362" spans="1:12">
      <c r="A362" t="s">
        <v>848</v>
      </c>
      <c r="B362" s="7">
        <v>45983</v>
      </c>
      <c r="C362" t="s">
        <v>166</v>
      </c>
      <c r="D362">
        <v>5</v>
      </c>
      <c r="E362">
        <v>39.19</v>
      </c>
      <c r="F362">
        <v>0.05</v>
      </c>
      <c r="G362">
        <v>4.99</v>
      </c>
      <c r="H362" t="s">
        <v>212</v>
      </c>
      <c r="I362" t="s">
        <v>37</v>
      </c>
      <c r="J362" t="s">
        <v>217</v>
      </c>
      <c r="K362" t="s">
        <v>209</v>
      </c>
      <c r="L362" t="s">
        <v>849</v>
      </c>
    </row>
    <row r="363" spans="1:12">
      <c r="A363" t="s">
        <v>850</v>
      </c>
      <c r="B363" s="7">
        <v>45984</v>
      </c>
      <c r="C363" t="s">
        <v>140</v>
      </c>
      <c r="D363">
        <v>1</v>
      </c>
      <c r="E363">
        <v>25.18</v>
      </c>
      <c r="F363">
        <v>0</v>
      </c>
      <c r="G363">
        <v>0</v>
      </c>
      <c r="H363" t="s">
        <v>212</v>
      </c>
      <c r="I363" t="s">
        <v>18</v>
      </c>
      <c r="J363" t="s">
        <v>208</v>
      </c>
      <c r="K363" t="s">
        <v>281</v>
      </c>
      <c r="L363" t="s">
        <v>597</v>
      </c>
    </row>
    <row r="364" spans="1:12">
      <c r="A364" t="s">
        <v>851</v>
      </c>
      <c r="B364" s="7">
        <v>45984</v>
      </c>
      <c r="C364" t="s">
        <v>142</v>
      </c>
      <c r="D364">
        <v>1</v>
      </c>
      <c r="E364">
        <v>100.1</v>
      </c>
      <c r="F364">
        <v>0.1</v>
      </c>
      <c r="G364">
        <v>9.99</v>
      </c>
      <c r="H364" t="s">
        <v>212</v>
      </c>
      <c r="I364" t="s">
        <v>224</v>
      </c>
      <c r="J364" t="s">
        <v>208</v>
      </c>
      <c r="K364" t="s">
        <v>209</v>
      </c>
      <c r="L364" t="s">
        <v>852</v>
      </c>
    </row>
    <row r="365" spans="1:12">
      <c r="A365" t="s">
        <v>853</v>
      </c>
      <c r="B365" s="7">
        <v>45984</v>
      </c>
      <c r="C365" t="s">
        <v>144</v>
      </c>
      <c r="D365">
        <v>1</v>
      </c>
      <c r="E365">
        <v>12.74</v>
      </c>
      <c r="F365">
        <v>0.05</v>
      </c>
      <c r="G365">
        <v>4.99</v>
      </c>
      <c r="H365" t="s">
        <v>212</v>
      </c>
      <c r="I365" t="s">
        <v>54</v>
      </c>
      <c r="J365" t="s">
        <v>217</v>
      </c>
      <c r="K365" t="s">
        <v>209</v>
      </c>
      <c r="L365" t="s">
        <v>686</v>
      </c>
    </row>
    <row r="366" spans="1:12">
      <c r="A366" t="s">
        <v>854</v>
      </c>
      <c r="B366" s="7">
        <v>45984</v>
      </c>
      <c r="C366" t="s">
        <v>77</v>
      </c>
      <c r="D366">
        <v>1</v>
      </c>
      <c r="E366">
        <v>47.77</v>
      </c>
      <c r="F366">
        <v>0</v>
      </c>
      <c r="G366">
        <v>0</v>
      </c>
      <c r="H366" t="s">
        <v>207</v>
      </c>
      <c r="I366" t="s">
        <v>37</v>
      </c>
      <c r="J366" t="s">
        <v>217</v>
      </c>
      <c r="K366" t="s">
        <v>209</v>
      </c>
      <c r="L366" t="s">
        <v>855</v>
      </c>
    </row>
    <row r="367" spans="1:12">
      <c r="A367" t="s">
        <v>856</v>
      </c>
      <c r="B367" s="7">
        <v>45984</v>
      </c>
      <c r="C367" t="s">
        <v>100</v>
      </c>
      <c r="D367">
        <v>1</v>
      </c>
      <c r="E367">
        <v>47.38</v>
      </c>
      <c r="F367">
        <v>0</v>
      </c>
      <c r="G367">
        <v>4.99</v>
      </c>
      <c r="H367" t="s">
        <v>212</v>
      </c>
      <c r="I367" t="s">
        <v>12</v>
      </c>
      <c r="J367" t="s">
        <v>217</v>
      </c>
      <c r="K367" t="s">
        <v>209</v>
      </c>
      <c r="L367" t="s">
        <v>836</v>
      </c>
    </row>
    <row r="368" spans="1:12">
      <c r="A368" t="s">
        <v>857</v>
      </c>
      <c r="B368" s="7">
        <v>45984</v>
      </c>
      <c r="C368" t="s">
        <v>122</v>
      </c>
      <c r="D368">
        <v>4</v>
      </c>
      <c r="E368">
        <v>29.71</v>
      </c>
      <c r="F368">
        <v>0</v>
      </c>
      <c r="G368">
        <v>6.99</v>
      </c>
      <c r="H368" t="s">
        <v>216</v>
      </c>
      <c r="I368" t="s">
        <v>18</v>
      </c>
      <c r="J368" t="s">
        <v>217</v>
      </c>
      <c r="K368" t="s">
        <v>209</v>
      </c>
      <c r="L368" t="s">
        <v>858</v>
      </c>
    </row>
    <row r="369" spans="1:12">
      <c r="A369" t="s">
        <v>859</v>
      </c>
      <c r="B369" s="7">
        <v>45984</v>
      </c>
      <c r="C369" t="s">
        <v>182</v>
      </c>
      <c r="D369">
        <v>2</v>
      </c>
      <c r="E369">
        <v>11.57</v>
      </c>
      <c r="F369">
        <v>0.1</v>
      </c>
      <c r="G369">
        <v>4.99</v>
      </c>
      <c r="H369" t="s">
        <v>212</v>
      </c>
      <c r="I369" t="s">
        <v>18</v>
      </c>
      <c r="J369" t="s">
        <v>213</v>
      </c>
      <c r="K369" t="s">
        <v>209</v>
      </c>
      <c r="L369" t="s">
        <v>860</v>
      </c>
    </row>
    <row r="370" spans="1:12">
      <c r="A370" t="s">
        <v>861</v>
      </c>
      <c r="B370" s="7">
        <v>45985</v>
      </c>
      <c r="C370" t="s">
        <v>168</v>
      </c>
      <c r="D370">
        <v>3</v>
      </c>
      <c r="E370">
        <v>50.46</v>
      </c>
      <c r="F370">
        <v>0.1</v>
      </c>
      <c r="G370">
        <v>0</v>
      </c>
      <c r="H370" t="s">
        <v>216</v>
      </c>
      <c r="I370" t="s">
        <v>54</v>
      </c>
      <c r="J370" t="s">
        <v>217</v>
      </c>
      <c r="K370" t="s">
        <v>209</v>
      </c>
      <c r="L370" t="s">
        <v>862</v>
      </c>
    </row>
    <row r="371" spans="1:12">
      <c r="A371" t="s">
        <v>863</v>
      </c>
      <c r="B371" s="7">
        <v>45985</v>
      </c>
      <c r="C371" t="s">
        <v>128</v>
      </c>
      <c r="D371">
        <v>1</v>
      </c>
      <c r="E371">
        <v>74.72</v>
      </c>
      <c r="F371">
        <v>0.2</v>
      </c>
      <c r="G371">
        <v>0</v>
      </c>
      <c r="H371" t="s">
        <v>216</v>
      </c>
      <c r="I371" t="s">
        <v>224</v>
      </c>
      <c r="J371" t="s">
        <v>217</v>
      </c>
      <c r="K371" t="s">
        <v>209</v>
      </c>
      <c r="L371" t="s">
        <v>864</v>
      </c>
    </row>
    <row r="372" spans="1:12">
      <c r="A372" t="s">
        <v>865</v>
      </c>
      <c r="B372" s="7">
        <v>45985</v>
      </c>
      <c r="C372" t="s">
        <v>87</v>
      </c>
      <c r="D372">
        <v>1</v>
      </c>
      <c r="E372">
        <v>49.34</v>
      </c>
      <c r="F372">
        <v>0</v>
      </c>
      <c r="G372">
        <v>4.99</v>
      </c>
      <c r="H372" t="s">
        <v>212</v>
      </c>
      <c r="I372" t="s">
        <v>224</v>
      </c>
      <c r="J372" t="s">
        <v>217</v>
      </c>
      <c r="K372" t="s">
        <v>209</v>
      </c>
      <c r="L372" t="s">
        <v>866</v>
      </c>
    </row>
    <row r="373" spans="1:12">
      <c r="A373" t="s">
        <v>867</v>
      </c>
      <c r="B373" s="7">
        <v>45985</v>
      </c>
      <c r="C373" t="s">
        <v>164</v>
      </c>
      <c r="D373">
        <v>2</v>
      </c>
      <c r="E373">
        <v>93.35</v>
      </c>
      <c r="F373">
        <v>0</v>
      </c>
      <c r="G373">
        <v>0</v>
      </c>
      <c r="H373" t="s">
        <v>216</v>
      </c>
      <c r="I373" t="s">
        <v>12</v>
      </c>
      <c r="J373" t="s">
        <v>217</v>
      </c>
      <c r="K373" t="s">
        <v>209</v>
      </c>
      <c r="L373" t="s">
        <v>794</v>
      </c>
    </row>
    <row r="374" spans="1:12">
      <c r="A374" t="s">
        <v>868</v>
      </c>
      <c r="B374" s="7">
        <v>45985</v>
      </c>
      <c r="C374" t="s">
        <v>146</v>
      </c>
      <c r="D374">
        <v>5</v>
      </c>
      <c r="E374">
        <v>30.05</v>
      </c>
      <c r="F374">
        <v>0.05</v>
      </c>
      <c r="G374">
        <v>6.99</v>
      </c>
      <c r="H374" t="s">
        <v>216</v>
      </c>
      <c r="I374" t="s">
        <v>224</v>
      </c>
      <c r="J374" t="s">
        <v>213</v>
      </c>
      <c r="K374" t="s">
        <v>209</v>
      </c>
      <c r="L374" t="s">
        <v>333</v>
      </c>
    </row>
    <row r="375" spans="1:12">
      <c r="A375" t="s">
        <v>869</v>
      </c>
      <c r="B375" s="7">
        <v>45986</v>
      </c>
      <c r="C375" t="s">
        <v>160</v>
      </c>
      <c r="D375">
        <v>6</v>
      </c>
      <c r="E375">
        <v>36.47</v>
      </c>
      <c r="F375">
        <v>0</v>
      </c>
      <c r="G375">
        <v>0</v>
      </c>
      <c r="H375" t="s">
        <v>212</v>
      </c>
      <c r="I375" t="s">
        <v>37</v>
      </c>
      <c r="J375" t="s">
        <v>213</v>
      </c>
      <c r="K375" t="s">
        <v>209</v>
      </c>
      <c r="L375" t="s">
        <v>870</v>
      </c>
    </row>
    <row r="376" spans="1:12">
      <c r="A376" t="s">
        <v>871</v>
      </c>
      <c r="B376" s="7">
        <v>45986</v>
      </c>
      <c r="C376" t="s">
        <v>178</v>
      </c>
      <c r="D376">
        <v>3</v>
      </c>
      <c r="E376">
        <v>77.760000000000005</v>
      </c>
      <c r="F376">
        <v>0</v>
      </c>
      <c r="G376">
        <v>4.99</v>
      </c>
      <c r="H376" t="s">
        <v>212</v>
      </c>
      <c r="I376" t="s">
        <v>37</v>
      </c>
      <c r="J376" t="s">
        <v>213</v>
      </c>
      <c r="K376" t="s">
        <v>209</v>
      </c>
      <c r="L376" t="s">
        <v>872</v>
      </c>
    </row>
    <row r="377" spans="1:12">
      <c r="A377" t="s">
        <v>873</v>
      </c>
      <c r="B377" s="7">
        <v>45986</v>
      </c>
      <c r="C377" t="s">
        <v>166</v>
      </c>
      <c r="D377">
        <v>1</v>
      </c>
      <c r="E377">
        <v>39.19</v>
      </c>
      <c r="F377">
        <v>0</v>
      </c>
      <c r="G377">
        <v>4.99</v>
      </c>
      <c r="H377" t="s">
        <v>207</v>
      </c>
      <c r="I377" t="s">
        <v>18</v>
      </c>
      <c r="J377" t="s">
        <v>213</v>
      </c>
      <c r="K377" t="s">
        <v>209</v>
      </c>
      <c r="L377" t="s">
        <v>874</v>
      </c>
    </row>
    <row r="378" spans="1:12">
      <c r="A378" t="s">
        <v>875</v>
      </c>
      <c r="B378" s="7">
        <v>45986</v>
      </c>
      <c r="C378" t="s">
        <v>75</v>
      </c>
      <c r="D378">
        <v>2</v>
      </c>
      <c r="E378">
        <v>55.2</v>
      </c>
      <c r="F378">
        <v>0</v>
      </c>
      <c r="G378">
        <v>0</v>
      </c>
      <c r="H378" t="s">
        <v>207</v>
      </c>
      <c r="I378" t="s">
        <v>18</v>
      </c>
      <c r="J378" t="s">
        <v>213</v>
      </c>
      <c r="K378" t="s">
        <v>209</v>
      </c>
      <c r="L378" t="s">
        <v>876</v>
      </c>
    </row>
    <row r="379" spans="1:12">
      <c r="A379" t="s">
        <v>877</v>
      </c>
      <c r="B379" s="7">
        <v>45986</v>
      </c>
      <c r="C379" t="s">
        <v>136</v>
      </c>
      <c r="D379">
        <v>1</v>
      </c>
      <c r="E379">
        <v>26.35</v>
      </c>
      <c r="F379">
        <v>0</v>
      </c>
      <c r="G379">
        <v>0</v>
      </c>
      <c r="H379" t="s">
        <v>207</v>
      </c>
      <c r="I379" t="s">
        <v>54</v>
      </c>
      <c r="J379" t="s">
        <v>208</v>
      </c>
      <c r="K379" t="s">
        <v>209</v>
      </c>
      <c r="L379" t="s">
        <v>878</v>
      </c>
    </row>
    <row r="380" spans="1:12">
      <c r="A380" t="s">
        <v>879</v>
      </c>
      <c r="B380" s="7">
        <v>45986</v>
      </c>
      <c r="C380" t="s">
        <v>136</v>
      </c>
      <c r="D380">
        <v>1</v>
      </c>
      <c r="E380">
        <v>26.35</v>
      </c>
      <c r="F380">
        <v>0</v>
      </c>
      <c r="G380">
        <v>4.99</v>
      </c>
      <c r="H380" t="s">
        <v>212</v>
      </c>
      <c r="I380" t="s">
        <v>12</v>
      </c>
      <c r="J380" t="s">
        <v>213</v>
      </c>
      <c r="K380" t="s">
        <v>209</v>
      </c>
      <c r="L380" t="s">
        <v>381</v>
      </c>
    </row>
    <row r="381" spans="1:12">
      <c r="A381" t="s">
        <v>880</v>
      </c>
      <c r="B381" s="7">
        <v>45986</v>
      </c>
      <c r="C381" t="s">
        <v>138</v>
      </c>
      <c r="D381">
        <v>2</v>
      </c>
      <c r="E381">
        <v>56</v>
      </c>
      <c r="F381">
        <v>0.1</v>
      </c>
      <c r="G381">
        <v>0</v>
      </c>
      <c r="H381" t="s">
        <v>212</v>
      </c>
      <c r="I381" t="s">
        <v>54</v>
      </c>
      <c r="J381" t="s">
        <v>217</v>
      </c>
      <c r="K381" t="s">
        <v>209</v>
      </c>
      <c r="L381" t="s">
        <v>881</v>
      </c>
    </row>
    <row r="382" spans="1:12">
      <c r="A382" t="s">
        <v>882</v>
      </c>
      <c r="B382" s="7">
        <v>45987</v>
      </c>
      <c r="C382" t="s">
        <v>148</v>
      </c>
      <c r="D382">
        <v>5</v>
      </c>
      <c r="E382">
        <v>76.3</v>
      </c>
      <c r="F382">
        <v>0.05</v>
      </c>
      <c r="G382">
        <v>4.99</v>
      </c>
      <c r="H382" t="s">
        <v>216</v>
      </c>
      <c r="I382" t="s">
        <v>224</v>
      </c>
      <c r="J382" t="s">
        <v>213</v>
      </c>
      <c r="K382" t="s">
        <v>209</v>
      </c>
      <c r="L382" t="s">
        <v>883</v>
      </c>
    </row>
    <row r="383" spans="1:12">
      <c r="A383" t="s">
        <v>884</v>
      </c>
      <c r="B383" s="7">
        <v>45987</v>
      </c>
      <c r="C383" t="s">
        <v>73</v>
      </c>
      <c r="D383">
        <v>3</v>
      </c>
      <c r="E383">
        <v>23.84</v>
      </c>
      <c r="F383">
        <v>0</v>
      </c>
      <c r="G383">
        <v>4.99</v>
      </c>
      <c r="H383" t="s">
        <v>216</v>
      </c>
      <c r="I383" t="s">
        <v>18</v>
      </c>
      <c r="J383" t="s">
        <v>208</v>
      </c>
      <c r="K383" t="s">
        <v>209</v>
      </c>
      <c r="L383" t="s">
        <v>885</v>
      </c>
    </row>
    <row r="384" spans="1:12">
      <c r="A384" t="s">
        <v>886</v>
      </c>
      <c r="B384" s="7">
        <v>45987</v>
      </c>
      <c r="C384" t="s">
        <v>87</v>
      </c>
      <c r="D384">
        <v>4</v>
      </c>
      <c r="E384">
        <v>49.34</v>
      </c>
      <c r="F384">
        <v>0.05</v>
      </c>
      <c r="G384">
        <v>0</v>
      </c>
      <c r="H384" t="s">
        <v>216</v>
      </c>
      <c r="I384" t="s">
        <v>224</v>
      </c>
      <c r="J384" t="s">
        <v>208</v>
      </c>
      <c r="K384" t="s">
        <v>209</v>
      </c>
      <c r="L384" t="s">
        <v>864</v>
      </c>
    </row>
    <row r="385" spans="1:12">
      <c r="A385" t="s">
        <v>887</v>
      </c>
      <c r="B385" s="7">
        <v>45987</v>
      </c>
      <c r="C385" t="s">
        <v>104</v>
      </c>
      <c r="D385">
        <v>1</v>
      </c>
      <c r="E385">
        <v>29.49</v>
      </c>
      <c r="F385">
        <v>0</v>
      </c>
      <c r="G385">
        <v>0</v>
      </c>
      <c r="H385" t="s">
        <v>216</v>
      </c>
      <c r="I385" t="s">
        <v>224</v>
      </c>
      <c r="J385" t="s">
        <v>213</v>
      </c>
      <c r="K385" t="s">
        <v>209</v>
      </c>
      <c r="L385" t="s">
        <v>515</v>
      </c>
    </row>
    <row r="386" spans="1:12">
      <c r="A386" t="s">
        <v>888</v>
      </c>
      <c r="B386" s="7">
        <v>45987</v>
      </c>
      <c r="C386" t="s">
        <v>148</v>
      </c>
      <c r="D386">
        <v>1</v>
      </c>
      <c r="E386">
        <v>76.3</v>
      </c>
      <c r="F386">
        <v>0.05</v>
      </c>
      <c r="G386">
        <v>0</v>
      </c>
      <c r="H386" t="s">
        <v>216</v>
      </c>
      <c r="I386" t="s">
        <v>54</v>
      </c>
      <c r="J386" t="s">
        <v>208</v>
      </c>
      <c r="K386" t="s">
        <v>209</v>
      </c>
      <c r="L386" t="s">
        <v>889</v>
      </c>
    </row>
    <row r="387" spans="1:12">
      <c r="A387" t="s">
        <v>890</v>
      </c>
      <c r="B387" s="7">
        <v>45987</v>
      </c>
      <c r="C387" t="s">
        <v>79</v>
      </c>
      <c r="D387">
        <v>3</v>
      </c>
      <c r="E387">
        <v>12.76</v>
      </c>
      <c r="F387">
        <v>0.1</v>
      </c>
      <c r="G387">
        <v>0</v>
      </c>
      <c r="H387" t="s">
        <v>212</v>
      </c>
      <c r="I387" t="s">
        <v>18</v>
      </c>
      <c r="J387" t="s">
        <v>217</v>
      </c>
      <c r="K387" t="s">
        <v>209</v>
      </c>
      <c r="L387" t="s">
        <v>891</v>
      </c>
    </row>
    <row r="388" spans="1:12">
      <c r="A388" t="s">
        <v>892</v>
      </c>
      <c r="B388" s="7">
        <v>45987</v>
      </c>
      <c r="C388" t="s">
        <v>136</v>
      </c>
      <c r="D388">
        <v>8</v>
      </c>
      <c r="E388">
        <v>26.35</v>
      </c>
      <c r="F388">
        <v>0.1</v>
      </c>
      <c r="G388">
        <v>0</v>
      </c>
      <c r="H388" t="s">
        <v>216</v>
      </c>
      <c r="I388" t="s">
        <v>12</v>
      </c>
      <c r="J388" t="s">
        <v>217</v>
      </c>
      <c r="K388" t="s">
        <v>209</v>
      </c>
      <c r="L388" t="s">
        <v>893</v>
      </c>
    </row>
    <row r="389" spans="1:12">
      <c r="A389" t="s">
        <v>894</v>
      </c>
      <c r="B389" s="7">
        <v>45987</v>
      </c>
      <c r="C389" t="s">
        <v>118</v>
      </c>
      <c r="D389">
        <v>2</v>
      </c>
      <c r="E389">
        <v>41.81</v>
      </c>
      <c r="F389">
        <v>0.15</v>
      </c>
      <c r="G389">
        <v>4.99</v>
      </c>
      <c r="H389" t="s">
        <v>212</v>
      </c>
      <c r="I389" t="s">
        <v>12</v>
      </c>
      <c r="J389" t="s">
        <v>213</v>
      </c>
      <c r="K389" t="s">
        <v>209</v>
      </c>
      <c r="L389" t="s">
        <v>895</v>
      </c>
    </row>
    <row r="390" spans="1:12">
      <c r="A390" t="s">
        <v>896</v>
      </c>
      <c r="B390" s="7">
        <v>45987</v>
      </c>
      <c r="C390" t="s">
        <v>134</v>
      </c>
      <c r="D390">
        <v>2</v>
      </c>
      <c r="E390">
        <v>53.25</v>
      </c>
      <c r="F390">
        <v>0</v>
      </c>
      <c r="G390">
        <v>0</v>
      </c>
      <c r="H390" t="s">
        <v>216</v>
      </c>
      <c r="I390" t="s">
        <v>54</v>
      </c>
      <c r="J390" t="s">
        <v>213</v>
      </c>
      <c r="K390" t="s">
        <v>209</v>
      </c>
      <c r="L390" t="s">
        <v>227</v>
      </c>
    </row>
    <row r="391" spans="1:12">
      <c r="A391" t="s">
        <v>897</v>
      </c>
      <c r="B391" s="7">
        <v>45988</v>
      </c>
      <c r="C391" t="s">
        <v>136</v>
      </c>
      <c r="D391">
        <v>8</v>
      </c>
      <c r="E391">
        <v>26.35</v>
      </c>
      <c r="F391">
        <v>0</v>
      </c>
      <c r="G391">
        <v>9.99</v>
      </c>
      <c r="H391" t="s">
        <v>212</v>
      </c>
      <c r="I391" t="s">
        <v>224</v>
      </c>
      <c r="J391" t="s">
        <v>213</v>
      </c>
      <c r="K391" t="s">
        <v>209</v>
      </c>
      <c r="L391" t="s">
        <v>855</v>
      </c>
    </row>
    <row r="392" spans="1:12">
      <c r="A392" t="s">
        <v>898</v>
      </c>
      <c r="B392" s="7">
        <v>45988</v>
      </c>
      <c r="C392" t="s">
        <v>98</v>
      </c>
      <c r="D392">
        <v>5</v>
      </c>
      <c r="E392">
        <v>17.66</v>
      </c>
      <c r="F392">
        <v>0</v>
      </c>
      <c r="G392">
        <v>0</v>
      </c>
      <c r="H392" t="s">
        <v>212</v>
      </c>
      <c r="I392" t="s">
        <v>18</v>
      </c>
      <c r="J392" t="s">
        <v>213</v>
      </c>
      <c r="K392" t="s">
        <v>209</v>
      </c>
      <c r="L392" t="s">
        <v>251</v>
      </c>
    </row>
    <row r="393" spans="1:12">
      <c r="A393" t="s">
        <v>899</v>
      </c>
      <c r="B393" s="7">
        <v>45988</v>
      </c>
      <c r="C393" t="s">
        <v>122</v>
      </c>
      <c r="D393">
        <v>2</v>
      </c>
      <c r="E393">
        <v>29.71</v>
      </c>
      <c r="F393">
        <v>0</v>
      </c>
      <c r="G393">
        <v>4.99</v>
      </c>
      <c r="H393" t="s">
        <v>207</v>
      </c>
      <c r="I393" t="s">
        <v>12</v>
      </c>
      <c r="J393" t="s">
        <v>213</v>
      </c>
      <c r="K393" t="s">
        <v>209</v>
      </c>
      <c r="L393" t="s">
        <v>900</v>
      </c>
    </row>
    <row r="394" spans="1:12">
      <c r="A394" t="s">
        <v>901</v>
      </c>
      <c r="B394" s="7">
        <v>45988</v>
      </c>
      <c r="C394" t="s">
        <v>164</v>
      </c>
      <c r="D394">
        <v>1</v>
      </c>
      <c r="E394">
        <v>93.35</v>
      </c>
      <c r="F394">
        <v>0</v>
      </c>
      <c r="G394">
        <v>9.99</v>
      </c>
      <c r="H394" t="s">
        <v>216</v>
      </c>
      <c r="I394" t="s">
        <v>54</v>
      </c>
      <c r="J394" t="s">
        <v>213</v>
      </c>
      <c r="K394" t="s">
        <v>209</v>
      </c>
      <c r="L394" t="s">
        <v>902</v>
      </c>
    </row>
    <row r="395" spans="1:12">
      <c r="A395" t="s">
        <v>903</v>
      </c>
      <c r="B395" s="7">
        <v>45989</v>
      </c>
      <c r="C395" t="s">
        <v>166</v>
      </c>
      <c r="D395">
        <v>3</v>
      </c>
      <c r="E395">
        <v>39.19</v>
      </c>
      <c r="F395">
        <v>0.05</v>
      </c>
      <c r="G395">
        <v>0</v>
      </c>
      <c r="H395" t="s">
        <v>207</v>
      </c>
      <c r="I395" t="s">
        <v>12</v>
      </c>
      <c r="J395" t="s">
        <v>217</v>
      </c>
      <c r="K395" t="s">
        <v>304</v>
      </c>
      <c r="L395" t="s">
        <v>904</v>
      </c>
    </row>
    <row r="396" spans="1:12">
      <c r="A396" t="s">
        <v>905</v>
      </c>
      <c r="B396" s="7">
        <v>45989</v>
      </c>
      <c r="C396" t="s">
        <v>81</v>
      </c>
      <c r="D396">
        <v>2</v>
      </c>
      <c r="E396">
        <v>30.29</v>
      </c>
      <c r="F396">
        <v>0.1</v>
      </c>
      <c r="G396">
        <v>6.99</v>
      </c>
      <c r="H396" t="s">
        <v>216</v>
      </c>
      <c r="I396" t="s">
        <v>18</v>
      </c>
      <c r="J396" t="s">
        <v>213</v>
      </c>
      <c r="K396" t="s">
        <v>209</v>
      </c>
      <c r="L396" t="s">
        <v>876</v>
      </c>
    </row>
    <row r="397" spans="1:12">
      <c r="A397" t="s">
        <v>906</v>
      </c>
      <c r="B397" s="7">
        <v>45989</v>
      </c>
      <c r="C397" t="s">
        <v>136</v>
      </c>
      <c r="D397">
        <v>1</v>
      </c>
      <c r="E397">
        <v>26.35</v>
      </c>
      <c r="F397">
        <v>0</v>
      </c>
      <c r="G397">
        <v>0</v>
      </c>
      <c r="H397" t="s">
        <v>216</v>
      </c>
      <c r="I397" t="s">
        <v>12</v>
      </c>
      <c r="J397" t="s">
        <v>217</v>
      </c>
      <c r="K397" t="s">
        <v>209</v>
      </c>
      <c r="L397" t="s">
        <v>907</v>
      </c>
    </row>
    <row r="398" spans="1:12">
      <c r="A398" t="s">
        <v>908</v>
      </c>
      <c r="B398" s="7">
        <v>45989</v>
      </c>
      <c r="C398" t="s">
        <v>156</v>
      </c>
      <c r="D398">
        <v>2</v>
      </c>
      <c r="E398">
        <v>24.86</v>
      </c>
      <c r="F398">
        <v>0</v>
      </c>
      <c r="G398">
        <v>9.99</v>
      </c>
      <c r="H398" t="s">
        <v>216</v>
      </c>
      <c r="I398" t="s">
        <v>224</v>
      </c>
      <c r="J398" t="s">
        <v>213</v>
      </c>
      <c r="K398" t="s">
        <v>209</v>
      </c>
      <c r="L398" t="s">
        <v>553</v>
      </c>
    </row>
    <row r="399" spans="1:12">
      <c r="A399" t="s">
        <v>909</v>
      </c>
      <c r="B399" s="7">
        <v>45989</v>
      </c>
      <c r="C399" t="s">
        <v>69</v>
      </c>
      <c r="D399">
        <v>8</v>
      </c>
      <c r="E399">
        <v>73.180000000000007</v>
      </c>
      <c r="F399">
        <v>0</v>
      </c>
      <c r="G399">
        <v>0</v>
      </c>
      <c r="H399" t="s">
        <v>212</v>
      </c>
      <c r="I399" t="s">
        <v>18</v>
      </c>
      <c r="J399" t="s">
        <v>217</v>
      </c>
      <c r="K399" t="s">
        <v>304</v>
      </c>
      <c r="L399" t="s">
        <v>453</v>
      </c>
    </row>
    <row r="400" spans="1:12">
      <c r="A400" t="s">
        <v>910</v>
      </c>
      <c r="B400" s="7">
        <v>45989</v>
      </c>
      <c r="C400" t="s">
        <v>126</v>
      </c>
      <c r="D400">
        <v>2</v>
      </c>
      <c r="E400">
        <v>44.98</v>
      </c>
      <c r="F400">
        <v>0</v>
      </c>
      <c r="G400">
        <v>4.99</v>
      </c>
      <c r="H400" t="s">
        <v>212</v>
      </c>
      <c r="I400" t="s">
        <v>37</v>
      </c>
      <c r="J400" t="s">
        <v>217</v>
      </c>
      <c r="K400" t="s">
        <v>209</v>
      </c>
      <c r="L400" t="s">
        <v>551</v>
      </c>
    </row>
    <row r="401" spans="1:12">
      <c r="A401" t="s">
        <v>911</v>
      </c>
      <c r="B401" s="7">
        <v>45989</v>
      </c>
      <c r="C401" t="s">
        <v>79</v>
      </c>
      <c r="D401">
        <v>4</v>
      </c>
      <c r="E401">
        <v>12.76</v>
      </c>
      <c r="F401">
        <v>0.1</v>
      </c>
      <c r="G401">
        <v>6.99</v>
      </c>
      <c r="H401" t="s">
        <v>207</v>
      </c>
      <c r="I401" t="s">
        <v>37</v>
      </c>
      <c r="J401" t="s">
        <v>208</v>
      </c>
      <c r="K401" t="s">
        <v>209</v>
      </c>
      <c r="L401" t="s">
        <v>271</v>
      </c>
    </row>
    <row r="402" spans="1:12">
      <c r="A402" t="s">
        <v>912</v>
      </c>
      <c r="B402" s="7">
        <v>45990</v>
      </c>
      <c r="C402" t="s">
        <v>150</v>
      </c>
      <c r="D402">
        <v>6</v>
      </c>
      <c r="E402">
        <v>50.17</v>
      </c>
      <c r="F402">
        <v>0</v>
      </c>
      <c r="G402">
        <v>9.99</v>
      </c>
      <c r="H402" t="s">
        <v>212</v>
      </c>
      <c r="I402" t="s">
        <v>224</v>
      </c>
      <c r="J402" t="s">
        <v>208</v>
      </c>
      <c r="K402" t="s">
        <v>209</v>
      </c>
      <c r="L402" t="s">
        <v>673</v>
      </c>
    </row>
    <row r="403" spans="1:12">
      <c r="A403" t="s">
        <v>913</v>
      </c>
      <c r="B403" s="7">
        <v>45990</v>
      </c>
      <c r="C403" t="s">
        <v>162</v>
      </c>
      <c r="D403">
        <v>3</v>
      </c>
      <c r="E403">
        <v>12.2</v>
      </c>
      <c r="F403">
        <v>0.2</v>
      </c>
      <c r="G403">
        <v>0</v>
      </c>
      <c r="H403" t="s">
        <v>212</v>
      </c>
      <c r="I403" t="s">
        <v>54</v>
      </c>
      <c r="J403" t="s">
        <v>208</v>
      </c>
      <c r="K403" t="s">
        <v>209</v>
      </c>
      <c r="L403" t="s">
        <v>388</v>
      </c>
    </row>
    <row r="404" spans="1:12">
      <c r="A404" t="s">
        <v>914</v>
      </c>
      <c r="B404" s="7">
        <v>45990</v>
      </c>
      <c r="C404" t="s">
        <v>174</v>
      </c>
      <c r="D404">
        <v>5</v>
      </c>
      <c r="E404">
        <v>72.45</v>
      </c>
      <c r="F404">
        <v>0.15</v>
      </c>
      <c r="G404">
        <v>4.99</v>
      </c>
      <c r="H404" t="s">
        <v>216</v>
      </c>
      <c r="I404" t="s">
        <v>224</v>
      </c>
      <c r="J404" t="s">
        <v>208</v>
      </c>
      <c r="K404" t="s">
        <v>209</v>
      </c>
      <c r="L404" t="s">
        <v>659</v>
      </c>
    </row>
    <row r="405" spans="1:12">
      <c r="A405" t="s">
        <v>915</v>
      </c>
      <c r="B405" s="7">
        <v>45990</v>
      </c>
      <c r="C405" t="s">
        <v>152</v>
      </c>
      <c r="D405">
        <v>2</v>
      </c>
      <c r="E405">
        <v>39.21</v>
      </c>
      <c r="F405">
        <v>0</v>
      </c>
      <c r="G405">
        <v>6.99</v>
      </c>
      <c r="H405" t="s">
        <v>207</v>
      </c>
      <c r="I405" t="s">
        <v>54</v>
      </c>
      <c r="J405" t="s">
        <v>208</v>
      </c>
      <c r="K405" t="s">
        <v>209</v>
      </c>
      <c r="L405" t="s">
        <v>549</v>
      </c>
    </row>
    <row r="406" spans="1:12">
      <c r="A406" t="s">
        <v>916</v>
      </c>
      <c r="B406" s="7">
        <v>45990</v>
      </c>
      <c r="C406" t="s">
        <v>186</v>
      </c>
      <c r="D406">
        <v>2</v>
      </c>
      <c r="E406">
        <v>54.93</v>
      </c>
      <c r="F406">
        <v>0</v>
      </c>
      <c r="G406">
        <v>0</v>
      </c>
      <c r="H406" t="s">
        <v>216</v>
      </c>
      <c r="I406" t="s">
        <v>37</v>
      </c>
      <c r="J406" t="s">
        <v>213</v>
      </c>
      <c r="K406" t="s">
        <v>209</v>
      </c>
      <c r="L406" t="s">
        <v>802</v>
      </c>
    </row>
    <row r="407" spans="1:12">
      <c r="A407" t="s">
        <v>917</v>
      </c>
      <c r="B407" s="7">
        <v>45990</v>
      </c>
      <c r="C407" t="s">
        <v>120</v>
      </c>
      <c r="D407">
        <v>5</v>
      </c>
      <c r="E407">
        <v>33.65</v>
      </c>
      <c r="F407">
        <v>0.2</v>
      </c>
      <c r="G407">
        <v>9.99</v>
      </c>
      <c r="H407" t="s">
        <v>212</v>
      </c>
      <c r="I407" t="s">
        <v>37</v>
      </c>
      <c r="J407" t="s">
        <v>217</v>
      </c>
      <c r="K407" t="s">
        <v>209</v>
      </c>
      <c r="L407" t="s">
        <v>918</v>
      </c>
    </row>
    <row r="408" spans="1:12">
      <c r="A408" t="s">
        <v>919</v>
      </c>
      <c r="B408" s="7">
        <v>45990</v>
      </c>
      <c r="C408" t="s">
        <v>148</v>
      </c>
      <c r="D408">
        <v>1</v>
      </c>
      <c r="E408">
        <v>76.3</v>
      </c>
      <c r="F408">
        <v>0</v>
      </c>
      <c r="G408">
        <v>6.99</v>
      </c>
      <c r="H408" t="s">
        <v>212</v>
      </c>
      <c r="I408" t="s">
        <v>54</v>
      </c>
      <c r="J408" t="s">
        <v>208</v>
      </c>
      <c r="K408" t="s">
        <v>209</v>
      </c>
      <c r="L408" t="s">
        <v>828</v>
      </c>
    </row>
    <row r="409" spans="1:12">
      <c r="A409" t="s">
        <v>920</v>
      </c>
      <c r="B409" s="7">
        <v>45990</v>
      </c>
      <c r="C409" t="s">
        <v>150</v>
      </c>
      <c r="D409">
        <v>2</v>
      </c>
      <c r="E409">
        <v>50.17</v>
      </c>
      <c r="F409">
        <v>0.2</v>
      </c>
      <c r="G409">
        <v>0</v>
      </c>
      <c r="H409" t="s">
        <v>212</v>
      </c>
      <c r="I409" t="s">
        <v>54</v>
      </c>
      <c r="J409" t="s">
        <v>208</v>
      </c>
      <c r="K409" t="s">
        <v>209</v>
      </c>
      <c r="L409" t="s">
        <v>921</v>
      </c>
    </row>
    <row r="410" spans="1:12">
      <c r="A410" t="s">
        <v>922</v>
      </c>
      <c r="B410" s="7">
        <v>45990</v>
      </c>
      <c r="C410" t="s">
        <v>102</v>
      </c>
      <c r="D410">
        <v>3</v>
      </c>
      <c r="E410">
        <v>18.5</v>
      </c>
      <c r="F410">
        <v>0</v>
      </c>
      <c r="G410">
        <v>6.99</v>
      </c>
      <c r="H410" t="s">
        <v>212</v>
      </c>
      <c r="I410" t="s">
        <v>224</v>
      </c>
      <c r="J410" t="s">
        <v>213</v>
      </c>
      <c r="K410" t="s">
        <v>209</v>
      </c>
      <c r="L410" t="s">
        <v>300</v>
      </c>
    </row>
    <row r="411" spans="1:12">
      <c r="A411" t="s">
        <v>923</v>
      </c>
      <c r="B411" s="7">
        <v>45990</v>
      </c>
      <c r="C411" t="s">
        <v>182</v>
      </c>
      <c r="D411">
        <v>6</v>
      </c>
      <c r="E411">
        <v>11.57</v>
      </c>
      <c r="F411">
        <v>0</v>
      </c>
      <c r="G411">
        <v>0</v>
      </c>
      <c r="H411" t="s">
        <v>207</v>
      </c>
      <c r="I411" t="s">
        <v>37</v>
      </c>
      <c r="J411" t="s">
        <v>217</v>
      </c>
      <c r="K411" t="s">
        <v>209</v>
      </c>
      <c r="L411" t="s">
        <v>883</v>
      </c>
    </row>
    <row r="412" spans="1:12">
      <c r="A412" t="s">
        <v>924</v>
      </c>
      <c r="B412" s="7">
        <v>45990</v>
      </c>
      <c r="C412" t="s">
        <v>172</v>
      </c>
      <c r="D412">
        <v>3</v>
      </c>
      <c r="E412">
        <v>80.63</v>
      </c>
      <c r="F412">
        <v>0</v>
      </c>
      <c r="G412">
        <v>6.99</v>
      </c>
      <c r="H412" t="s">
        <v>216</v>
      </c>
      <c r="I412" t="s">
        <v>18</v>
      </c>
      <c r="J412" t="s">
        <v>213</v>
      </c>
      <c r="K412" t="s">
        <v>209</v>
      </c>
      <c r="L412" t="s">
        <v>567</v>
      </c>
    </row>
    <row r="413" spans="1:12">
      <c r="A413" t="s">
        <v>925</v>
      </c>
      <c r="B413" s="7">
        <v>45991</v>
      </c>
      <c r="C413" t="s">
        <v>98</v>
      </c>
      <c r="D413">
        <v>1</v>
      </c>
      <c r="E413">
        <v>17.66</v>
      </c>
      <c r="F413">
        <v>0</v>
      </c>
      <c r="G413">
        <v>4.99</v>
      </c>
      <c r="H413" t="s">
        <v>216</v>
      </c>
      <c r="I413" t="s">
        <v>224</v>
      </c>
      <c r="J413" t="s">
        <v>208</v>
      </c>
      <c r="K413" t="s">
        <v>209</v>
      </c>
      <c r="L413" t="s">
        <v>329</v>
      </c>
    </row>
    <row r="414" spans="1:12">
      <c r="A414" t="s">
        <v>926</v>
      </c>
      <c r="B414" s="7">
        <v>45991</v>
      </c>
      <c r="C414" t="s">
        <v>142</v>
      </c>
      <c r="D414">
        <v>8</v>
      </c>
      <c r="E414">
        <v>100.1</v>
      </c>
      <c r="F414">
        <v>0.05</v>
      </c>
      <c r="G414">
        <v>0</v>
      </c>
      <c r="H414" t="s">
        <v>207</v>
      </c>
      <c r="I414" t="s">
        <v>224</v>
      </c>
      <c r="J414" t="s">
        <v>213</v>
      </c>
      <c r="K414" t="s">
        <v>281</v>
      </c>
      <c r="L414" t="s">
        <v>762</v>
      </c>
    </row>
    <row r="415" spans="1:12">
      <c r="A415" t="s">
        <v>927</v>
      </c>
      <c r="B415" s="7">
        <v>45991</v>
      </c>
      <c r="C415" t="s">
        <v>174</v>
      </c>
      <c r="D415">
        <v>1</v>
      </c>
      <c r="E415">
        <v>72.45</v>
      </c>
      <c r="F415">
        <v>0.15</v>
      </c>
      <c r="G415">
        <v>0</v>
      </c>
      <c r="H415" t="s">
        <v>216</v>
      </c>
      <c r="I415" t="s">
        <v>12</v>
      </c>
      <c r="J415" t="s">
        <v>213</v>
      </c>
      <c r="K415" t="s">
        <v>209</v>
      </c>
      <c r="L415" t="s">
        <v>928</v>
      </c>
    </row>
    <row r="416" spans="1:12">
      <c r="A416" t="s">
        <v>929</v>
      </c>
      <c r="B416" s="7">
        <v>45991</v>
      </c>
      <c r="C416" t="s">
        <v>166</v>
      </c>
      <c r="D416">
        <v>2</v>
      </c>
      <c r="E416">
        <v>39.19</v>
      </c>
      <c r="F416">
        <v>0.05</v>
      </c>
      <c r="G416">
        <v>6.99</v>
      </c>
      <c r="H416" t="s">
        <v>207</v>
      </c>
      <c r="I416" t="s">
        <v>12</v>
      </c>
      <c r="J416" t="s">
        <v>208</v>
      </c>
      <c r="K416" t="s">
        <v>209</v>
      </c>
      <c r="L416" t="s">
        <v>930</v>
      </c>
    </row>
    <row r="417" spans="1:12">
      <c r="A417" t="s">
        <v>931</v>
      </c>
      <c r="B417" s="7">
        <v>45992</v>
      </c>
      <c r="C417" t="s">
        <v>112</v>
      </c>
      <c r="D417">
        <v>2</v>
      </c>
      <c r="E417">
        <v>48.12</v>
      </c>
      <c r="F417">
        <v>0.05</v>
      </c>
      <c r="G417">
        <v>0</v>
      </c>
      <c r="H417" t="s">
        <v>216</v>
      </c>
      <c r="I417" t="s">
        <v>18</v>
      </c>
      <c r="J417" t="s">
        <v>208</v>
      </c>
      <c r="K417" t="s">
        <v>209</v>
      </c>
      <c r="L417" t="s">
        <v>535</v>
      </c>
    </row>
    <row r="418" spans="1:12">
      <c r="A418" t="s">
        <v>932</v>
      </c>
      <c r="B418" s="7">
        <v>45992</v>
      </c>
      <c r="C418" t="s">
        <v>134</v>
      </c>
      <c r="D418">
        <v>3</v>
      </c>
      <c r="E418">
        <v>53.25</v>
      </c>
      <c r="F418">
        <v>0.1</v>
      </c>
      <c r="G418">
        <v>9.99</v>
      </c>
      <c r="H418" t="s">
        <v>212</v>
      </c>
      <c r="I418" t="s">
        <v>12</v>
      </c>
      <c r="J418" t="s">
        <v>217</v>
      </c>
      <c r="K418" t="s">
        <v>209</v>
      </c>
      <c r="L418" t="s">
        <v>639</v>
      </c>
    </row>
    <row r="419" spans="1:12">
      <c r="A419" t="s">
        <v>933</v>
      </c>
      <c r="B419" s="7">
        <v>45992</v>
      </c>
      <c r="C419" t="s">
        <v>75</v>
      </c>
      <c r="D419">
        <v>3</v>
      </c>
      <c r="E419">
        <v>55.2</v>
      </c>
      <c r="F419">
        <v>0.15</v>
      </c>
      <c r="G419">
        <v>0</v>
      </c>
      <c r="H419" t="s">
        <v>212</v>
      </c>
      <c r="I419" t="s">
        <v>18</v>
      </c>
      <c r="J419" t="s">
        <v>208</v>
      </c>
      <c r="K419" t="s">
        <v>209</v>
      </c>
      <c r="L419" t="s">
        <v>319</v>
      </c>
    </row>
    <row r="420" spans="1:12">
      <c r="A420" t="s">
        <v>934</v>
      </c>
      <c r="B420" s="7">
        <v>45992</v>
      </c>
      <c r="C420" t="s">
        <v>92</v>
      </c>
      <c r="D420">
        <v>1</v>
      </c>
      <c r="E420">
        <v>46.87</v>
      </c>
      <c r="F420">
        <v>0</v>
      </c>
      <c r="G420">
        <v>0</v>
      </c>
      <c r="H420" t="s">
        <v>207</v>
      </c>
      <c r="I420" t="s">
        <v>224</v>
      </c>
      <c r="J420" t="s">
        <v>208</v>
      </c>
      <c r="K420" t="s">
        <v>209</v>
      </c>
      <c r="L420" t="s">
        <v>245</v>
      </c>
    </row>
    <row r="421" spans="1:12">
      <c r="A421" t="s">
        <v>935</v>
      </c>
      <c r="B421" s="7">
        <v>45993</v>
      </c>
      <c r="C421" t="s">
        <v>140</v>
      </c>
      <c r="D421">
        <v>5</v>
      </c>
      <c r="E421">
        <v>25.18</v>
      </c>
      <c r="F421">
        <v>0</v>
      </c>
      <c r="G421">
        <v>9.99</v>
      </c>
      <c r="H421" t="s">
        <v>212</v>
      </c>
      <c r="I421" t="s">
        <v>18</v>
      </c>
      <c r="J421" t="s">
        <v>213</v>
      </c>
      <c r="K421" t="s">
        <v>209</v>
      </c>
      <c r="L421" t="s">
        <v>936</v>
      </c>
    </row>
    <row r="422" spans="1:12">
      <c r="A422" t="s">
        <v>937</v>
      </c>
      <c r="B422" s="7">
        <v>45993</v>
      </c>
      <c r="C422" t="s">
        <v>120</v>
      </c>
      <c r="D422">
        <v>2</v>
      </c>
      <c r="E422">
        <v>33.65</v>
      </c>
      <c r="F422">
        <v>0.05</v>
      </c>
      <c r="G422">
        <v>0</v>
      </c>
      <c r="H422" t="s">
        <v>216</v>
      </c>
      <c r="I422" t="s">
        <v>37</v>
      </c>
      <c r="J422" t="s">
        <v>213</v>
      </c>
      <c r="K422" t="s">
        <v>209</v>
      </c>
      <c r="L422" t="s">
        <v>938</v>
      </c>
    </row>
    <row r="423" spans="1:12">
      <c r="A423" t="s">
        <v>939</v>
      </c>
      <c r="B423" s="7">
        <v>45993</v>
      </c>
      <c r="C423" t="s">
        <v>87</v>
      </c>
      <c r="D423">
        <v>3</v>
      </c>
      <c r="E423">
        <v>49.34</v>
      </c>
      <c r="F423">
        <v>0</v>
      </c>
      <c r="G423">
        <v>0</v>
      </c>
      <c r="H423" t="s">
        <v>212</v>
      </c>
      <c r="I423" t="s">
        <v>18</v>
      </c>
      <c r="J423" t="s">
        <v>213</v>
      </c>
      <c r="K423" t="s">
        <v>209</v>
      </c>
      <c r="L423" t="s">
        <v>878</v>
      </c>
    </row>
    <row r="424" spans="1:12">
      <c r="A424" t="s">
        <v>940</v>
      </c>
      <c r="B424" s="7">
        <v>45993</v>
      </c>
      <c r="C424" t="s">
        <v>142</v>
      </c>
      <c r="D424">
        <v>3</v>
      </c>
      <c r="E424">
        <v>100.1</v>
      </c>
      <c r="F424">
        <v>0</v>
      </c>
      <c r="G424">
        <v>0</v>
      </c>
      <c r="H424" t="s">
        <v>212</v>
      </c>
      <c r="I424" t="s">
        <v>37</v>
      </c>
      <c r="J424" t="s">
        <v>217</v>
      </c>
      <c r="K424" t="s">
        <v>209</v>
      </c>
      <c r="L424" t="s">
        <v>257</v>
      </c>
    </row>
    <row r="425" spans="1:12">
      <c r="A425" t="s">
        <v>941</v>
      </c>
      <c r="B425" s="7">
        <v>45993</v>
      </c>
      <c r="C425" t="s">
        <v>184</v>
      </c>
      <c r="D425">
        <v>2</v>
      </c>
      <c r="E425">
        <v>31.55</v>
      </c>
      <c r="F425">
        <v>0.05</v>
      </c>
      <c r="G425">
        <v>0</v>
      </c>
      <c r="H425" t="s">
        <v>212</v>
      </c>
      <c r="I425" t="s">
        <v>224</v>
      </c>
      <c r="J425" t="s">
        <v>208</v>
      </c>
      <c r="K425" t="s">
        <v>209</v>
      </c>
      <c r="L425" t="s">
        <v>942</v>
      </c>
    </row>
    <row r="426" spans="1:12">
      <c r="A426" t="s">
        <v>943</v>
      </c>
      <c r="B426" s="7">
        <v>45993</v>
      </c>
      <c r="C426" t="s">
        <v>69</v>
      </c>
      <c r="D426">
        <v>8</v>
      </c>
      <c r="E426">
        <v>73.180000000000007</v>
      </c>
      <c r="F426">
        <v>0</v>
      </c>
      <c r="G426">
        <v>0</v>
      </c>
      <c r="H426" t="s">
        <v>216</v>
      </c>
      <c r="I426" t="s">
        <v>12</v>
      </c>
      <c r="J426" t="s">
        <v>213</v>
      </c>
      <c r="K426" t="s">
        <v>209</v>
      </c>
      <c r="L426" t="s">
        <v>944</v>
      </c>
    </row>
    <row r="427" spans="1:12">
      <c r="A427" t="s">
        <v>945</v>
      </c>
      <c r="B427" s="7">
        <v>45993</v>
      </c>
      <c r="C427" t="s">
        <v>118</v>
      </c>
      <c r="D427">
        <v>6</v>
      </c>
      <c r="E427">
        <v>41.81</v>
      </c>
      <c r="F427">
        <v>0</v>
      </c>
      <c r="G427">
        <v>0</v>
      </c>
      <c r="H427" t="s">
        <v>212</v>
      </c>
      <c r="I427" t="s">
        <v>18</v>
      </c>
      <c r="J427" t="s">
        <v>217</v>
      </c>
      <c r="K427" t="s">
        <v>209</v>
      </c>
      <c r="L427" t="s">
        <v>455</v>
      </c>
    </row>
    <row r="428" spans="1:12">
      <c r="A428" t="s">
        <v>946</v>
      </c>
      <c r="B428" s="7">
        <v>45994</v>
      </c>
      <c r="C428" t="s">
        <v>142</v>
      </c>
      <c r="D428">
        <v>4</v>
      </c>
      <c r="E428">
        <v>100.1</v>
      </c>
      <c r="F428">
        <v>0</v>
      </c>
      <c r="G428">
        <v>4.99</v>
      </c>
      <c r="H428" t="s">
        <v>212</v>
      </c>
      <c r="I428" t="s">
        <v>37</v>
      </c>
      <c r="J428" t="s">
        <v>213</v>
      </c>
      <c r="K428" t="s">
        <v>209</v>
      </c>
      <c r="L428" t="s">
        <v>947</v>
      </c>
    </row>
    <row r="429" spans="1:12">
      <c r="A429" t="s">
        <v>948</v>
      </c>
      <c r="B429" s="7">
        <v>45994</v>
      </c>
      <c r="C429" t="s">
        <v>112</v>
      </c>
      <c r="D429">
        <v>1</v>
      </c>
      <c r="E429">
        <v>48.12</v>
      </c>
      <c r="F429">
        <v>0</v>
      </c>
      <c r="G429">
        <v>9.99</v>
      </c>
      <c r="H429" t="s">
        <v>207</v>
      </c>
      <c r="I429" t="s">
        <v>18</v>
      </c>
      <c r="J429" t="s">
        <v>208</v>
      </c>
      <c r="K429" t="s">
        <v>209</v>
      </c>
      <c r="L429" t="s">
        <v>253</v>
      </c>
    </row>
    <row r="430" spans="1:12">
      <c r="A430" t="s">
        <v>949</v>
      </c>
      <c r="B430" s="7">
        <v>45994</v>
      </c>
      <c r="C430" t="s">
        <v>79</v>
      </c>
      <c r="D430">
        <v>2</v>
      </c>
      <c r="E430">
        <v>12.76</v>
      </c>
      <c r="F430">
        <v>0.15</v>
      </c>
      <c r="G430">
        <v>6.99</v>
      </c>
      <c r="H430" t="s">
        <v>212</v>
      </c>
      <c r="I430" t="s">
        <v>12</v>
      </c>
      <c r="J430" t="s">
        <v>217</v>
      </c>
      <c r="K430" t="s">
        <v>209</v>
      </c>
      <c r="L430" t="s">
        <v>950</v>
      </c>
    </row>
    <row r="431" spans="1:12">
      <c r="A431" t="s">
        <v>951</v>
      </c>
      <c r="B431" s="7">
        <v>45994</v>
      </c>
      <c r="C431" t="s">
        <v>73</v>
      </c>
      <c r="D431">
        <v>1</v>
      </c>
      <c r="E431">
        <v>23.84</v>
      </c>
      <c r="F431">
        <v>0.05</v>
      </c>
      <c r="G431">
        <v>4.99</v>
      </c>
      <c r="H431" t="s">
        <v>216</v>
      </c>
      <c r="I431" t="s">
        <v>54</v>
      </c>
      <c r="J431" t="s">
        <v>217</v>
      </c>
      <c r="K431" t="s">
        <v>209</v>
      </c>
      <c r="L431" t="s">
        <v>329</v>
      </c>
    </row>
    <row r="432" spans="1:12">
      <c r="A432" t="s">
        <v>952</v>
      </c>
      <c r="B432" s="7">
        <v>45994</v>
      </c>
      <c r="C432" t="s">
        <v>164</v>
      </c>
      <c r="D432">
        <v>1</v>
      </c>
      <c r="E432">
        <v>93.35</v>
      </c>
      <c r="F432">
        <v>0</v>
      </c>
      <c r="G432">
        <v>6.99</v>
      </c>
      <c r="H432" t="s">
        <v>216</v>
      </c>
      <c r="I432" t="s">
        <v>18</v>
      </c>
      <c r="J432" t="s">
        <v>217</v>
      </c>
      <c r="K432" t="s">
        <v>209</v>
      </c>
      <c r="L432" t="s">
        <v>953</v>
      </c>
    </row>
    <row r="433" spans="1:12">
      <c r="A433" t="s">
        <v>954</v>
      </c>
      <c r="B433" s="7">
        <v>45994</v>
      </c>
      <c r="C433" t="s">
        <v>146</v>
      </c>
      <c r="D433">
        <v>2</v>
      </c>
      <c r="E433">
        <v>30.05</v>
      </c>
      <c r="F433">
        <v>0</v>
      </c>
      <c r="G433">
        <v>9.99</v>
      </c>
      <c r="H433" t="s">
        <v>207</v>
      </c>
      <c r="I433" t="s">
        <v>18</v>
      </c>
      <c r="J433" t="s">
        <v>213</v>
      </c>
      <c r="K433" t="s">
        <v>209</v>
      </c>
      <c r="L433" t="s">
        <v>245</v>
      </c>
    </row>
    <row r="434" spans="1:12">
      <c r="A434" t="s">
        <v>955</v>
      </c>
      <c r="B434" s="7">
        <v>45995</v>
      </c>
      <c r="C434" t="s">
        <v>146</v>
      </c>
      <c r="D434">
        <v>1</v>
      </c>
      <c r="E434">
        <v>30.05</v>
      </c>
      <c r="F434">
        <v>0</v>
      </c>
      <c r="G434">
        <v>9.99</v>
      </c>
      <c r="H434" t="s">
        <v>216</v>
      </c>
      <c r="I434" t="s">
        <v>18</v>
      </c>
      <c r="J434" t="s">
        <v>213</v>
      </c>
      <c r="K434" t="s">
        <v>209</v>
      </c>
      <c r="L434" t="s">
        <v>956</v>
      </c>
    </row>
    <row r="435" spans="1:12">
      <c r="A435" t="s">
        <v>957</v>
      </c>
      <c r="B435" s="7">
        <v>45995</v>
      </c>
      <c r="C435" t="s">
        <v>180</v>
      </c>
      <c r="D435">
        <v>2</v>
      </c>
      <c r="E435">
        <v>60.42</v>
      </c>
      <c r="F435">
        <v>0.05</v>
      </c>
      <c r="G435">
        <v>0</v>
      </c>
      <c r="H435" t="s">
        <v>212</v>
      </c>
      <c r="I435" t="s">
        <v>18</v>
      </c>
      <c r="J435" t="s">
        <v>208</v>
      </c>
      <c r="K435" t="s">
        <v>209</v>
      </c>
      <c r="L435" t="s">
        <v>523</v>
      </c>
    </row>
    <row r="436" spans="1:12">
      <c r="A436" t="s">
        <v>958</v>
      </c>
      <c r="B436" s="7">
        <v>45995</v>
      </c>
      <c r="C436" t="s">
        <v>69</v>
      </c>
      <c r="D436">
        <v>1</v>
      </c>
      <c r="E436">
        <v>73.180000000000007</v>
      </c>
      <c r="F436">
        <v>0</v>
      </c>
      <c r="G436">
        <v>0</v>
      </c>
      <c r="H436" t="s">
        <v>207</v>
      </c>
      <c r="I436" t="s">
        <v>12</v>
      </c>
      <c r="J436" t="s">
        <v>217</v>
      </c>
      <c r="K436" t="s">
        <v>304</v>
      </c>
      <c r="L436" t="s">
        <v>959</v>
      </c>
    </row>
    <row r="437" spans="1:12">
      <c r="A437" t="s">
        <v>960</v>
      </c>
      <c r="B437" s="7">
        <v>45995</v>
      </c>
      <c r="C437" t="s">
        <v>184</v>
      </c>
      <c r="D437">
        <v>1</v>
      </c>
      <c r="E437">
        <v>31.55</v>
      </c>
      <c r="F437">
        <v>0.05</v>
      </c>
      <c r="G437">
        <v>0</v>
      </c>
      <c r="H437" t="s">
        <v>207</v>
      </c>
      <c r="I437" t="s">
        <v>224</v>
      </c>
      <c r="J437" t="s">
        <v>208</v>
      </c>
      <c r="K437" t="s">
        <v>209</v>
      </c>
      <c r="L437" t="s">
        <v>782</v>
      </c>
    </row>
    <row r="438" spans="1:12">
      <c r="A438" t="s">
        <v>961</v>
      </c>
      <c r="B438" s="7">
        <v>45995</v>
      </c>
      <c r="C438" t="s">
        <v>98</v>
      </c>
      <c r="D438">
        <v>2</v>
      </c>
      <c r="E438">
        <v>17.66</v>
      </c>
      <c r="F438">
        <v>0.15</v>
      </c>
      <c r="G438">
        <v>0</v>
      </c>
      <c r="H438" t="s">
        <v>216</v>
      </c>
      <c r="I438" t="s">
        <v>224</v>
      </c>
      <c r="J438" t="s">
        <v>217</v>
      </c>
      <c r="K438" t="s">
        <v>304</v>
      </c>
      <c r="L438" t="s">
        <v>626</v>
      </c>
    </row>
    <row r="439" spans="1:12">
      <c r="A439" t="s">
        <v>962</v>
      </c>
      <c r="B439" s="7">
        <v>45995</v>
      </c>
      <c r="C439" t="s">
        <v>148</v>
      </c>
      <c r="D439">
        <v>2</v>
      </c>
      <c r="E439">
        <v>76.3</v>
      </c>
      <c r="F439">
        <v>0</v>
      </c>
      <c r="G439">
        <v>4.99</v>
      </c>
      <c r="H439" t="s">
        <v>207</v>
      </c>
      <c r="I439" t="s">
        <v>54</v>
      </c>
      <c r="J439" t="s">
        <v>213</v>
      </c>
      <c r="K439" t="s">
        <v>209</v>
      </c>
      <c r="L439" t="s">
        <v>902</v>
      </c>
    </row>
    <row r="440" spans="1:12">
      <c r="A440" t="s">
        <v>963</v>
      </c>
      <c r="B440" s="7">
        <v>45995</v>
      </c>
      <c r="C440" t="s">
        <v>154</v>
      </c>
      <c r="D440">
        <v>5</v>
      </c>
      <c r="E440">
        <v>63.29</v>
      </c>
      <c r="F440">
        <v>0.15</v>
      </c>
      <c r="G440">
        <v>0</v>
      </c>
      <c r="H440" t="s">
        <v>212</v>
      </c>
      <c r="I440" t="s">
        <v>12</v>
      </c>
      <c r="J440" t="s">
        <v>213</v>
      </c>
      <c r="K440" t="s">
        <v>304</v>
      </c>
      <c r="L440" t="s">
        <v>659</v>
      </c>
    </row>
    <row r="441" spans="1:12">
      <c r="A441" t="s">
        <v>964</v>
      </c>
      <c r="B441" s="7">
        <v>45995</v>
      </c>
      <c r="C441" t="s">
        <v>110</v>
      </c>
      <c r="D441">
        <v>3</v>
      </c>
      <c r="E441">
        <v>32.130000000000003</v>
      </c>
      <c r="F441">
        <v>0</v>
      </c>
      <c r="G441">
        <v>6.99</v>
      </c>
      <c r="H441" t="s">
        <v>207</v>
      </c>
      <c r="I441" t="s">
        <v>54</v>
      </c>
      <c r="J441" t="s">
        <v>208</v>
      </c>
      <c r="K441" t="s">
        <v>209</v>
      </c>
      <c r="L441" t="s">
        <v>965</v>
      </c>
    </row>
    <row r="442" spans="1:12">
      <c r="A442" t="s">
        <v>966</v>
      </c>
      <c r="B442" s="7">
        <v>45995</v>
      </c>
      <c r="C442" t="s">
        <v>124</v>
      </c>
      <c r="D442">
        <v>3</v>
      </c>
      <c r="E442">
        <v>79.47</v>
      </c>
      <c r="F442">
        <v>0.05</v>
      </c>
      <c r="G442">
        <v>4.99</v>
      </c>
      <c r="H442" t="s">
        <v>212</v>
      </c>
      <c r="I442" t="s">
        <v>12</v>
      </c>
      <c r="J442" t="s">
        <v>217</v>
      </c>
      <c r="K442" t="s">
        <v>209</v>
      </c>
      <c r="L442" t="s">
        <v>231</v>
      </c>
    </row>
    <row r="443" spans="1:12">
      <c r="A443" t="s">
        <v>967</v>
      </c>
      <c r="B443" s="7">
        <v>45996</v>
      </c>
      <c r="C443" t="s">
        <v>158</v>
      </c>
      <c r="D443">
        <v>3</v>
      </c>
      <c r="E443">
        <v>44.59</v>
      </c>
      <c r="F443">
        <v>0.05</v>
      </c>
      <c r="G443">
        <v>0</v>
      </c>
      <c r="H443" t="s">
        <v>216</v>
      </c>
      <c r="I443" t="s">
        <v>18</v>
      </c>
      <c r="J443" t="s">
        <v>208</v>
      </c>
      <c r="K443" t="s">
        <v>209</v>
      </c>
      <c r="L443" t="s">
        <v>968</v>
      </c>
    </row>
    <row r="444" spans="1:12">
      <c r="A444" t="s">
        <v>969</v>
      </c>
      <c r="B444" s="7">
        <v>45996</v>
      </c>
      <c r="C444" t="s">
        <v>158</v>
      </c>
      <c r="D444">
        <v>5</v>
      </c>
      <c r="E444">
        <v>44.59</v>
      </c>
      <c r="F444">
        <v>0</v>
      </c>
      <c r="G444">
        <v>9.99</v>
      </c>
      <c r="H444" t="s">
        <v>212</v>
      </c>
      <c r="I444" t="s">
        <v>12</v>
      </c>
      <c r="J444" t="s">
        <v>208</v>
      </c>
      <c r="K444" t="s">
        <v>209</v>
      </c>
      <c r="L444" t="s">
        <v>970</v>
      </c>
    </row>
    <row r="445" spans="1:12">
      <c r="A445" t="s">
        <v>971</v>
      </c>
      <c r="B445" s="7">
        <v>45997</v>
      </c>
      <c r="C445" t="s">
        <v>71</v>
      </c>
      <c r="D445">
        <v>1</v>
      </c>
      <c r="E445">
        <v>11.23</v>
      </c>
      <c r="F445">
        <v>0.15</v>
      </c>
      <c r="G445">
        <v>0</v>
      </c>
      <c r="H445" t="s">
        <v>212</v>
      </c>
      <c r="I445" t="s">
        <v>224</v>
      </c>
      <c r="J445" t="s">
        <v>213</v>
      </c>
      <c r="K445" t="s">
        <v>209</v>
      </c>
      <c r="L445" t="s">
        <v>972</v>
      </c>
    </row>
    <row r="446" spans="1:12">
      <c r="A446" t="s">
        <v>973</v>
      </c>
      <c r="B446" s="7">
        <v>45997</v>
      </c>
      <c r="C446" t="s">
        <v>110</v>
      </c>
      <c r="D446">
        <v>2</v>
      </c>
      <c r="E446">
        <v>32.130000000000003</v>
      </c>
      <c r="F446">
        <v>0</v>
      </c>
      <c r="G446">
        <v>0</v>
      </c>
      <c r="H446" t="s">
        <v>216</v>
      </c>
      <c r="I446" t="s">
        <v>37</v>
      </c>
      <c r="J446" t="s">
        <v>213</v>
      </c>
      <c r="K446" t="s">
        <v>209</v>
      </c>
      <c r="L446" t="s">
        <v>275</v>
      </c>
    </row>
    <row r="447" spans="1:12">
      <c r="A447" t="s">
        <v>974</v>
      </c>
      <c r="B447" s="7">
        <v>45997</v>
      </c>
      <c r="C447" t="s">
        <v>98</v>
      </c>
      <c r="D447">
        <v>1</v>
      </c>
      <c r="E447">
        <v>17.66</v>
      </c>
      <c r="F447">
        <v>0</v>
      </c>
      <c r="G447">
        <v>0</v>
      </c>
      <c r="H447" t="s">
        <v>212</v>
      </c>
      <c r="I447" t="s">
        <v>54</v>
      </c>
      <c r="J447" t="s">
        <v>217</v>
      </c>
      <c r="K447" t="s">
        <v>209</v>
      </c>
      <c r="L447" t="s">
        <v>975</v>
      </c>
    </row>
    <row r="448" spans="1:12">
      <c r="A448" t="s">
        <v>976</v>
      </c>
      <c r="B448" s="7">
        <v>45997</v>
      </c>
      <c r="C448" t="s">
        <v>77</v>
      </c>
      <c r="D448">
        <v>3</v>
      </c>
      <c r="E448">
        <v>47.77</v>
      </c>
      <c r="F448">
        <v>0.2</v>
      </c>
      <c r="G448">
        <v>0</v>
      </c>
      <c r="H448" t="s">
        <v>212</v>
      </c>
      <c r="I448" t="s">
        <v>54</v>
      </c>
      <c r="J448" t="s">
        <v>208</v>
      </c>
      <c r="K448" t="s">
        <v>209</v>
      </c>
      <c r="L448" t="s">
        <v>977</v>
      </c>
    </row>
    <row r="449" spans="1:12">
      <c r="A449" t="s">
        <v>978</v>
      </c>
      <c r="B449" s="7">
        <v>45997</v>
      </c>
      <c r="C449" t="s">
        <v>102</v>
      </c>
      <c r="D449">
        <v>4</v>
      </c>
      <c r="E449">
        <v>18.5</v>
      </c>
      <c r="F449">
        <v>0.1</v>
      </c>
      <c r="G449">
        <v>6.99</v>
      </c>
      <c r="H449" t="s">
        <v>216</v>
      </c>
      <c r="I449" t="s">
        <v>18</v>
      </c>
      <c r="J449" t="s">
        <v>213</v>
      </c>
      <c r="K449" t="s">
        <v>209</v>
      </c>
      <c r="L449" t="s">
        <v>979</v>
      </c>
    </row>
    <row r="450" spans="1:12">
      <c r="A450" t="s">
        <v>980</v>
      </c>
      <c r="B450" s="7">
        <v>45997</v>
      </c>
      <c r="C450" t="s">
        <v>120</v>
      </c>
      <c r="D450">
        <v>2</v>
      </c>
      <c r="E450">
        <v>33.65</v>
      </c>
      <c r="F450">
        <v>0.15</v>
      </c>
      <c r="G450">
        <v>9.99</v>
      </c>
      <c r="H450" t="s">
        <v>207</v>
      </c>
      <c r="I450" t="s">
        <v>12</v>
      </c>
      <c r="J450" t="s">
        <v>208</v>
      </c>
      <c r="K450" t="s">
        <v>209</v>
      </c>
      <c r="L450" t="s">
        <v>981</v>
      </c>
    </row>
    <row r="451" spans="1:12">
      <c r="A451" t="s">
        <v>982</v>
      </c>
      <c r="B451" s="7">
        <v>45997</v>
      </c>
      <c r="C451" t="s">
        <v>96</v>
      </c>
      <c r="D451">
        <v>2</v>
      </c>
      <c r="E451">
        <v>26.72</v>
      </c>
      <c r="F451">
        <v>0</v>
      </c>
      <c r="G451">
        <v>9.99</v>
      </c>
      <c r="H451" t="s">
        <v>216</v>
      </c>
      <c r="I451" t="s">
        <v>12</v>
      </c>
      <c r="J451" t="s">
        <v>213</v>
      </c>
      <c r="K451" t="s">
        <v>209</v>
      </c>
      <c r="L451" t="s">
        <v>669</v>
      </c>
    </row>
    <row r="452" spans="1:12">
      <c r="A452" t="s">
        <v>983</v>
      </c>
      <c r="B452" s="7">
        <v>45997</v>
      </c>
      <c r="C452" t="s">
        <v>71</v>
      </c>
      <c r="D452">
        <v>4</v>
      </c>
      <c r="E452">
        <v>11.23</v>
      </c>
      <c r="F452">
        <v>0</v>
      </c>
      <c r="G452">
        <v>0</v>
      </c>
      <c r="H452" t="s">
        <v>216</v>
      </c>
      <c r="I452" t="s">
        <v>37</v>
      </c>
      <c r="J452" t="s">
        <v>208</v>
      </c>
      <c r="K452" t="s">
        <v>209</v>
      </c>
      <c r="L452" t="s">
        <v>402</v>
      </c>
    </row>
    <row r="453" spans="1:12">
      <c r="A453" t="s">
        <v>984</v>
      </c>
      <c r="B453" s="7">
        <v>45997</v>
      </c>
      <c r="C453" t="s">
        <v>100</v>
      </c>
      <c r="D453">
        <v>3</v>
      </c>
      <c r="E453">
        <v>47.38</v>
      </c>
      <c r="F453">
        <v>0.1</v>
      </c>
      <c r="G453">
        <v>9.99</v>
      </c>
      <c r="H453" t="s">
        <v>216</v>
      </c>
      <c r="I453" t="s">
        <v>18</v>
      </c>
      <c r="J453" t="s">
        <v>217</v>
      </c>
      <c r="K453" t="s">
        <v>209</v>
      </c>
      <c r="L453" t="s">
        <v>944</v>
      </c>
    </row>
    <row r="454" spans="1:12">
      <c r="A454" t="s">
        <v>985</v>
      </c>
      <c r="B454" s="7">
        <v>45997</v>
      </c>
      <c r="C454" t="s">
        <v>154</v>
      </c>
      <c r="D454">
        <v>2</v>
      </c>
      <c r="E454">
        <v>63.29</v>
      </c>
      <c r="F454">
        <v>0</v>
      </c>
      <c r="G454">
        <v>6.99</v>
      </c>
      <c r="H454" t="s">
        <v>216</v>
      </c>
      <c r="I454" t="s">
        <v>12</v>
      </c>
      <c r="J454" t="s">
        <v>213</v>
      </c>
      <c r="K454" t="s">
        <v>209</v>
      </c>
      <c r="L454" t="s">
        <v>986</v>
      </c>
    </row>
    <row r="455" spans="1:12">
      <c r="A455" t="s">
        <v>987</v>
      </c>
      <c r="B455" s="7">
        <v>45998</v>
      </c>
      <c r="C455" t="s">
        <v>120</v>
      </c>
      <c r="D455">
        <v>1</v>
      </c>
      <c r="E455">
        <v>33.65</v>
      </c>
      <c r="F455">
        <v>0</v>
      </c>
      <c r="G455">
        <v>0</v>
      </c>
      <c r="H455" t="s">
        <v>216</v>
      </c>
      <c r="I455" t="s">
        <v>54</v>
      </c>
      <c r="J455" t="s">
        <v>217</v>
      </c>
      <c r="K455" t="s">
        <v>209</v>
      </c>
      <c r="L455" t="s">
        <v>348</v>
      </c>
    </row>
    <row r="456" spans="1:12">
      <c r="A456" t="s">
        <v>988</v>
      </c>
      <c r="B456" s="7">
        <v>45998</v>
      </c>
      <c r="C456" t="s">
        <v>102</v>
      </c>
      <c r="D456">
        <v>2</v>
      </c>
      <c r="E456">
        <v>18.5</v>
      </c>
      <c r="F456">
        <v>0</v>
      </c>
      <c r="G456">
        <v>6.99</v>
      </c>
      <c r="H456" t="s">
        <v>212</v>
      </c>
      <c r="I456" t="s">
        <v>54</v>
      </c>
      <c r="J456" t="s">
        <v>217</v>
      </c>
      <c r="K456" t="s">
        <v>209</v>
      </c>
      <c r="L456" t="s">
        <v>989</v>
      </c>
    </row>
    <row r="457" spans="1:12">
      <c r="A457" t="s">
        <v>990</v>
      </c>
      <c r="B457" s="7">
        <v>45998</v>
      </c>
      <c r="C457" t="s">
        <v>156</v>
      </c>
      <c r="D457">
        <v>1</v>
      </c>
      <c r="E457">
        <v>24.86</v>
      </c>
      <c r="F457">
        <v>0</v>
      </c>
      <c r="G457">
        <v>9.99</v>
      </c>
      <c r="H457" t="s">
        <v>216</v>
      </c>
      <c r="I457" t="s">
        <v>54</v>
      </c>
      <c r="J457" t="s">
        <v>217</v>
      </c>
      <c r="K457" t="s">
        <v>209</v>
      </c>
      <c r="L457" t="s">
        <v>991</v>
      </c>
    </row>
    <row r="458" spans="1:12">
      <c r="A458" t="s">
        <v>992</v>
      </c>
      <c r="B458" s="7">
        <v>45998</v>
      </c>
      <c r="C458" t="s">
        <v>77</v>
      </c>
      <c r="D458">
        <v>2</v>
      </c>
      <c r="E458">
        <v>47.77</v>
      </c>
      <c r="F458">
        <v>0</v>
      </c>
      <c r="G458">
        <v>9.99</v>
      </c>
      <c r="H458" t="s">
        <v>212</v>
      </c>
      <c r="I458" t="s">
        <v>224</v>
      </c>
      <c r="J458" t="s">
        <v>217</v>
      </c>
      <c r="K458" t="s">
        <v>209</v>
      </c>
      <c r="L458" t="s">
        <v>993</v>
      </c>
    </row>
    <row r="459" spans="1:12">
      <c r="A459" t="s">
        <v>994</v>
      </c>
      <c r="B459" s="7">
        <v>45998</v>
      </c>
      <c r="C459" t="s">
        <v>142</v>
      </c>
      <c r="D459">
        <v>1</v>
      </c>
      <c r="E459">
        <v>100.1</v>
      </c>
      <c r="F459">
        <v>0.05</v>
      </c>
      <c r="G459">
        <v>0</v>
      </c>
      <c r="H459" t="s">
        <v>216</v>
      </c>
      <c r="I459" t="s">
        <v>54</v>
      </c>
      <c r="J459" t="s">
        <v>208</v>
      </c>
      <c r="K459" t="s">
        <v>209</v>
      </c>
      <c r="L459" t="s">
        <v>539</v>
      </c>
    </row>
    <row r="460" spans="1:12">
      <c r="A460" t="s">
        <v>995</v>
      </c>
      <c r="B460" s="7">
        <v>45998</v>
      </c>
      <c r="C460" t="s">
        <v>128</v>
      </c>
      <c r="D460">
        <v>4</v>
      </c>
      <c r="E460">
        <v>74.72</v>
      </c>
      <c r="F460">
        <v>0</v>
      </c>
      <c r="G460">
        <v>4.99</v>
      </c>
      <c r="H460" t="s">
        <v>212</v>
      </c>
      <c r="I460" t="s">
        <v>54</v>
      </c>
      <c r="J460" t="s">
        <v>217</v>
      </c>
      <c r="K460" t="s">
        <v>209</v>
      </c>
      <c r="L460" t="s">
        <v>996</v>
      </c>
    </row>
    <row r="461" spans="1:12">
      <c r="A461" t="s">
        <v>997</v>
      </c>
      <c r="B461" s="7">
        <v>45999</v>
      </c>
      <c r="C461" t="s">
        <v>94</v>
      </c>
      <c r="D461">
        <v>1</v>
      </c>
      <c r="E461">
        <v>74.41</v>
      </c>
      <c r="F461">
        <v>0.05</v>
      </c>
      <c r="G461">
        <v>4.99</v>
      </c>
      <c r="H461" t="s">
        <v>212</v>
      </c>
      <c r="I461" t="s">
        <v>54</v>
      </c>
      <c r="J461" t="s">
        <v>217</v>
      </c>
      <c r="K461" t="s">
        <v>209</v>
      </c>
      <c r="L461" t="s">
        <v>705</v>
      </c>
    </row>
    <row r="462" spans="1:12">
      <c r="A462" t="s">
        <v>998</v>
      </c>
      <c r="B462" s="7">
        <v>45999</v>
      </c>
      <c r="C462" t="s">
        <v>87</v>
      </c>
      <c r="D462">
        <v>1</v>
      </c>
      <c r="E462">
        <v>49.34</v>
      </c>
      <c r="F462">
        <v>0.2</v>
      </c>
      <c r="G462">
        <v>9.99</v>
      </c>
      <c r="H462" t="s">
        <v>212</v>
      </c>
      <c r="I462" t="s">
        <v>37</v>
      </c>
      <c r="J462" t="s">
        <v>208</v>
      </c>
      <c r="K462" t="s">
        <v>209</v>
      </c>
      <c r="L462" t="s">
        <v>363</v>
      </c>
    </row>
    <row r="463" spans="1:12">
      <c r="A463" t="s">
        <v>999</v>
      </c>
      <c r="B463" s="7">
        <v>45999</v>
      </c>
      <c r="C463" t="s">
        <v>158</v>
      </c>
      <c r="D463">
        <v>2</v>
      </c>
      <c r="E463">
        <v>44.59</v>
      </c>
      <c r="F463">
        <v>0</v>
      </c>
      <c r="G463">
        <v>6.99</v>
      </c>
      <c r="H463" t="s">
        <v>216</v>
      </c>
      <c r="I463" t="s">
        <v>54</v>
      </c>
      <c r="J463" t="s">
        <v>213</v>
      </c>
      <c r="K463" t="s">
        <v>209</v>
      </c>
      <c r="L463" t="s">
        <v>794</v>
      </c>
    </row>
    <row r="464" spans="1:12">
      <c r="A464" t="s">
        <v>1000</v>
      </c>
      <c r="B464" s="7">
        <v>45999</v>
      </c>
      <c r="C464" t="s">
        <v>85</v>
      </c>
      <c r="D464">
        <v>5</v>
      </c>
      <c r="E464">
        <v>20.7</v>
      </c>
      <c r="F464">
        <v>0.05</v>
      </c>
      <c r="G464">
        <v>0</v>
      </c>
      <c r="H464" t="s">
        <v>207</v>
      </c>
      <c r="I464" t="s">
        <v>18</v>
      </c>
      <c r="J464" t="s">
        <v>208</v>
      </c>
      <c r="K464" t="s">
        <v>209</v>
      </c>
      <c r="L464" t="s">
        <v>363</v>
      </c>
    </row>
    <row r="465" spans="1:12">
      <c r="A465" t="s">
        <v>1001</v>
      </c>
      <c r="B465" s="7">
        <v>45999</v>
      </c>
      <c r="C465" t="s">
        <v>85</v>
      </c>
      <c r="D465">
        <v>2</v>
      </c>
      <c r="E465">
        <v>20.7</v>
      </c>
      <c r="F465">
        <v>0.05</v>
      </c>
      <c r="G465">
        <v>0</v>
      </c>
      <c r="H465" t="s">
        <v>216</v>
      </c>
      <c r="I465" t="s">
        <v>37</v>
      </c>
      <c r="J465" t="s">
        <v>213</v>
      </c>
      <c r="K465" t="s">
        <v>209</v>
      </c>
      <c r="L465" t="s">
        <v>467</v>
      </c>
    </row>
    <row r="466" spans="1:12">
      <c r="A466" t="s">
        <v>1002</v>
      </c>
      <c r="B466" s="7">
        <v>45999</v>
      </c>
      <c r="C466" t="s">
        <v>186</v>
      </c>
      <c r="D466">
        <v>1</v>
      </c>
      <c r="E466">
        <v>54.93</v>
      </c>
      <c r="F466">
        <v>0</v>
      </c>
      <c r="G466">
        <v>4.99</v>
      </c>
      <c r="H466" t="s">
        <v>207</v>
      </c>
      <c r="I466" t="s">
        <v>12</v>
      </c>
      <c r="J466" t="s">
        <v>213</v>
      </c>
      <c r="K466" t="s">
        <v>209</v>
      </c>
      <c r="L466" t="s">
        <v>891</v>
      </c>
    </row>
    <row r="467" spans="1:12">
      <c r="A467" t="s">
        <v>1003</v>
      </c>
      <c r="B467" s="7">
        <v>46000</v>
      </c>
      <c r="C467" t="s">
        <v>144</v>
      </c>
      <c r="D467">
        <v>3</v>
      </c>
      <c r="E467">
        <v>12.74</v>
      </c>
      <c r="F467">
        <v>0.05</v>
      </c>
      <c r="G467">
        <v>6.99</v>
      </c>
      <c r="H467" t="s">
        <v>207</v>
      </c>
      <c r="I467" t="s">
        <v>18</v>
      </c>
      <c r="J467" t="s">
        <v>213</v>
      </c>
      <c r="K467" t="s">
        <v>209</v>
      </c>
      <c r="L467" t="s">
        <v>1004</v>
      </c>
    </row>
    <row r="468" spans="1:12">
      <c r="A468" t="s">
        <v>1005</v>
      </c>
      <c r="B468" s="7">
        <v>46000</v>
      </c>
      <c r="C468" t="s">
        <v>98</v>
      </c>
      <c r="D468">
        <v>1</v>
      </c>
      <c r="E468">
        <v>17.66</v>
      </c>
      <c r="F468">
        <v>0</v>
      </c>
      <c r="G468">
        <v>6.99</v>
      </c>
      <c r="H468" t="s">
        <v>216</v>
      </c>
      <c r="I468" t="s">
        <v>12</v>
      </c>
      <c r="J468" t="s">
        <v>217</v>
      </c>
      <c r="K468" t="s">
        <v>209</v>
      </c>
      <c r="L468" t="s">
        <v>1004</v>
      </c>
    </row>
    <row r="469" spans="1:12">
      <c r="A469" t="s">
        <v>1006</v>
      </c>
      <c r="B469" s="7">
        <v>46000</v>
      </c>
      <c r="C469" t="s">
        <v>110</v>
      </c>
      <c r="D469">
        <v>1</v>
      </c>
      <c r="E469">
        <v>32.130000000000003</v>
      </c>
      <c r="F469">
        <v>0</v>
      </c>
      <c r="G469">
        <v>6.99</v>
      </c>
      <c r="H469" t="s">
        <v>212</v>
      </c>
      <c r="I469" t="s">
        <v>37</v>
      </c>
      <c r="J469" t="s">
        <v>217</v>
      </c>
      <c r="K469" t="s">
        <v>209</v>
      </c>
      <c r="L469" t="s">
        <v>1007</v>
      </c>
    </row>
    <row r="470" spans="1:12">
      <c r="A470" t="s">
        <v>1008</v>
      </c>
      <c r="B470" s="7">
        <v>46000</v>
      </c>
      <c r="C470" t="s">
        <v>102</v>
      </c>
      <c r="D470">
        <v>2</v>
      </c>
      <c r="E470">
        <v>18.5</v>
      </c>
      <c r="F470">
        <v>0</v>
      </c>
      <c r="G470">
        <v>6.99</v>
      </c>
      <c r="H470" t="s">
        <v>207</v>
      </c>
      <c r="I470" t="s">
        <v>37</v>
      </c>
      <c r="J470" t="s">
        <v>208</v>
      </c>
      <c r="K470" t="s">
        <v>209</v>
      </c>
      <c r="L470" t="s">
        <v>486</v>
      </c>
    </row>
    <row r="471" spans="1:12">
      <c r="A471" t="s">
        <v>1009</v>
      </c>
      <c r="B471" s="7">
        <v>46000</v>
      </c>
      <c r="C471" t="s">
        <v>73</v>
      </c>
      <c r="D471">
        <v>5</v>
      </c>
      <c r="E471">
        <v>23.84</v>
      </c>
      <c r="F471">
        <v>0.05</v>
      </c>
      <c r="G471">
        <v>9.99</v>
      </c>
      <c r="H471" t="s">
        <v>212</v>
      </c>
      <c r="I471" t="s">
        <v>54</v>
      </c>
      <c r="J471" t="s">
        <v>217</v>
      </c>
      <c r="K471" t="s">
        <v>209</v>
      </c>
      <c r="L471" t="s">
        <v>878</v>
      </c>
    </row>
    <row r="472" spans="1:12">
      <c r="A472" t="s">
        <v>1010</v>
      </c>
      <c r="B472" s="7">
        <v>46000</v>
      </c>
      <c r="C472" t="s">
        <v>172</v>
      </c>
      <c r="D472">
        <v>5</v>
      </c>
      <c r="E472">
        <v>80.63</v>
      </c>
      <c r="F472">
        <v>0.1</v>
      </c>
      <c r="G472">
        <v>0</v>
      </c>
      <c r="H472" t="s">
        <v>207</v>
      </c>
      <c r="I472" t="s">
        <v>18</v>
      </c>
      <c r="J472" t="s">
        <v>213</v>
      </c>
      <c r="K472" t="s">
        <v>209</v>
      </c>
      <c r="L472" t="s">
        <v>710</v>
      </c>
    </row>
    <row r="473" spans="1:12">
      <c r="A473" t="s">
        <v>1011</v>
      </c>
      <c r="B473" s="7">
        <v>46001</v>
      </c>
      <c r="C473" t="s">
        <v>138</v>
      </c>
      <c r="D473">
        <v>1</v>
      </c>
      <c r="E473">
        <v>56</v>
      </c>
      <c r="F473">
        <v>0.05</v>
      </c>
      <c r="G473">
        <v>4.99</v>
      </c>
      <c r="H473" t="s">
        <v>207</v>
      </c>
      <c r="I473" t="s">
        <v>12</v>
      </c>
      <c r="J473" t="s">
        <v>217</v>
      </c>
      <c r="K473" t="s">
        <v>209</v>
      </c>
      <c r="L473" t="s">
        <v>1012</v>
      </c>
    </row>
    <row r="474" spans="1:12">
      <c r="A474" t="s">
        <v>1013</v>
      </c>
      <c r="B474" s="7">
        <v>46001</v>
      </c>
      <c r="C474" t="s">
        <v>106</v>
      </c>
      <c r="D474">
        <v>1</v>
      </c>
      <c r="E474">
        <v>85.27</v>
      </c>
      <c r="F474">
        <v>0</v>
      </c>
      <c r="G474">
        <v>0</v>
      </c>
      <c r="H474" t="s">
        <v>212</v>
      </c>
      <c r="I474" t="s">
        <v>12</v>
      </c>
      <c r="J474" t="s">
        <v>213</v>
      </c>
      <c r="K474" t="s">
        <v>209</v>
      </c>
      <c r="L474" t="s">
        <v>1014</v>
      </c>
    </row>
    <row r="475" spans="1:12">
      <c r="A475" t="s">
        <v>1015</v>
      </c>
      <c r="B475" s="7">
        <v>46001</v>
      </c>
      <c r="C475" t="s">
        <v>168</v>
      </c>
      <c r="D475">
        <v>1</v>
      </c>
      <c r="E475">
        <v>50.46</v>
      </c>
      <c r="F475">
        <v>0.1</v>
      </c>
      <c r="G475">
        <v>0</v>
      </c>
      <c r="H475" t="s">
        <v>216</v>
      </c>
      <c r="I475" t="s">
        <v>12</v>
      </c>
      <c r="J475" t="s">
        <v>217</v>
      </c>
      <c r="K475" t="s">
        <v>209</v>
      </c>
      <c r="L475" t="s">
        <v>968</v>
      </c>
    </row>
    <row r="476" spans="1:12">
      <c r="A476" t="s">
        <v>1016</v>
      </c>
      <c r="B476" s="7">
        <v>46001</v>
      </c>
      <c r="C476" t="s">
        <v>142</v>
      </c>
      <c r="D476">
        <v>3</v>
      </c>
      <c r="E476">
        <v>100.1</v>
      </c>
      <c r="F476">
        <v>0</v>
      </c>
      <c r="G476">
        <v>6.99</v>
      </c>
      <c r="H476" t="s">
        <v>207</v>
      </c>
      <c r="I476" t="s">
        <v>37</v>
      </c>
      <c r="J476" t="s">
        <v>217</v>
      </c>
      <c r="K476" t="s">
        <v>209</v>
      </c>
      <c r="L476" t="s">
        <v>1017</v>
      </c>
    </row>
    <row r="477" spans="1:12">
      <c r="A477" t="s">
        <v>1018</v>
      </c>
      <c r="B477" s="7">
        <v>46001</v>
      </c>
      <c r="C477" t="s">
        <v>83</v>
      </c>
      <c r="D477">
        <v>2</v>
      </c>
      <c r="E477">
        <v>79.31</v>
      </c>
      <c r="F477">
        <v>0</v>
      </c>
      <c r="G477">
        <v>0</v>
      </c>
      <c r="H477" t="s">
        <v>212</v>
      </c>
      <c r="I477" t="s">
        <v>18</v>
      </c>
      <c r="J477" t="s">
        <v>208</v>
      </c>
      <c r="K477" t="s">
        <v>209</v>
      </c>
      <c r="L477" t="s">
        <v>1019</v>
      </c>
    </row>
    <row r="478" spans="1:12">
      <c r="A478" t="s">
        <v>1020</v>
      </c>
      <c r="B478" s="7">
        <v>46002</v>
      </c>
      <c r="C478" t="s">
        <v>126</v>
      </c>
      <c r="D478">
        <v>1</v>
      </c>
      <c r="E478">
        <v>44.98</v>
      </c>
      <c r="F478">
        <v>0.1</v>
      </c>
      <c r="G478">
        <v>0</v>
      </c>
      <c r="H478" t="s">
        <v>212</v>
      </c>
      <c r="I478" t="s">
        <v>12</v>
      </c>
      <c r="J478" t="s">
        <v>217</v>
      </c>
      <c r="K478" t="s">
        <v>209</v>
      </c>
      <c r="L478" t="s">
        <v>626</v>
      </c>
    </row>
    <row r="479" spans="1:12">
      <c r="A479" t="s">
        <v>1021</v>
      </c>
      <c r="B479" s="7">
        <v>46002</v>
      </c>
      <c r="C479" t="s">
        <v>182</v>
      </c>
      <c r="D479">
        <v>2</v>
      </c>
      <c r="E479">
        <v>11.57</v>
      </c>
      <c r="F479">
        <v>0</v>
      </c>
      <c r="G479">
        <v>6.99</v>
      </c>
      <c r="H479" t="s">
        <v>207</v>
      </c>
      <c r="I479" t="s">
        <v>224</v>
      </c>
      <c r="J479" t="s">
        <v>217</v>
      </c>
      <c r="K479" t="s">
        <v>209</v>
      </c>
      <c r="L479" t="s">
        <v>1022</v>
      </c>
    </row>
    <row r="480" spans="1:12">
      <c r="A480" t="s">
        <v>1023</v>
      </c>
      <c r="B480" s="7">
        <v>46002</v>
      </c>
      <c r="C480" t="s">
        <v>110</v>
      </c>
      <c r="D480">
        <v>2</v>
      </c>
      <c r="E480">
        <v>32.130000000000003</v>
      </c>
      <c r="F480">
        <v>0</v>
      </c>
      <c r="G480">
        <v>9.99</v>
      </c>
      <c r="H480" t="s">
        <v>207</v>
      </c>
      <c r="I480" t="s">
        <v>18</v>
      </c>
      <c r="J480" t="s">
        <v>217</v>
      </c>
      <c r="K480" t="s">
        <v>209</v>
      </c>
      <c r="L480" t="s">
        <v>342</v>
      </c>
    </row>
    <row r="481" spans="1:12">
      <c r="A481" t="s">
        <v>1024</v>
      </c>
      <c r="B481" s="7">
        <v>46002</v>
      </c>
      <c r="C481" t="s">
        <v>184</v>
      </c>
      <c r="D481">
        <v>2</v>
      </c>
      <c r="E481">
        <v>31.55</v>
      </c>
      <c r="F481">
        <v>0</v>
      </c>
      <c r="G481">
        <v>0</v>
      </c>
      <c r="H481" t="s">
        <v>207</v>
      </c>
      <c r="I481" t="s">
        <v>12</v>
      </c>
      <c r="J481" t="s">
        <v>213</v>
      </c>
      <c r="K481" t="s">
        <v>209</v>
      </c>
      <c r="L481" t="s">
        <v>1025</v>
      </c>
    </row>
    <row r="482" spans="1:12">
      <c r="A482" t="s">
        <v>1026</v>
      </c>
      <c r="B482" s="7">
        <v>46002</v>
      </c>
      <c r="C482" t="s">
        <v>98</v>
      </c>
      <c r="D482">
        <v>4</v>
      </c>
      <c r="E482">
        <v>17.66</v>
      </c>
      <c r="F482">
        <v>0.05</v>
      </c>
      <c r="G482">
        <v>0</v>
      </c>
      <c r="H482" t="s">
        <v>207</v>
      </c>
      <c r="I482" t="s">
        <v>18</v>
      </c>
      <c r="J482" t="s">
        <v>213</v>
      </c>
      <c r="K482" t="s">
        <v>209</v>
      </c>
      <c r="L482" t="s">
        <v>225</v>
      </c>
    </row>
    <row r="483" spans="1:12">
      <c r="A483" t="s">
        <v>1027</v>
      </c>
      <c r="B483" s="7">
        <v>46002</v>
      </c>
      <c r="C483" t="s">
        <v>156</v>
      </c>
      <c r="D483">
        <v>3</v>
      </c>
      <c r="E483">
        <v>24.86</v>
      </c>
      <c r="F483">
        <v>0</v>
      </c>
      <c r="G483">
        <v>4.99</v>
      </c>
      <c r="H483" t="s">
        <v>216</v>
      </c>
      <c r="I483" t="s">
        <v>37</v>
      </c>
      <c r="J483" t="s">
        <v>217</v>
      </c>
      <c r="K483" t="s">
        <v>209</v>
      </c>
      <c r="L483" t="s">
        <v>1028</v>
      </c>
    </row>
    <row r="484" spans="1:12">
      <c r="A484" t="s">
        <v>1029</v>
      </c>
      <c r="B484" s="7">
        <v>46003</v>
      </c>
      <c r="C484" t="s">
        <v>71</v>
      </c>
      <c r="D484">
        <v>2</v>
      </c>
      <c r="E484">
        <v>11.23</v>
      </c>
      <c r="F484">
        <v>0</v>
      </c>
      <c r="G484">
        <v>0</v>
      </c>
      <c r="H484" t="s">
        <v>216</v>
      </c>
      <c r="I484" t="s">
        <v>54</v>
      </c>
      <c r="J484" t="s">
        <v>213</v>
      </c>
      <c r="K484" t="s">
        <v>209</v>
      </c>
      <c r="L484" t="s">
        <v>1030</v>
      </c>
    </row>
    <row r="485" spans="1:12">
      <c r="A485" t="s">
        <v>1031</v>
      </c>
      <c r="B485" s="7">
        <v>46003</v>
      </c>
      <c r="C485" t="s">
        <v>164</v>
      </c>
      <c r="D485">
        <v>6</v>
      </c>
      <c r="E485">
        <v>93.35</v>
      </c>
      <c r="F485">
        <v>0</v>
      </c>
      <c r="G485">
        <v>0</v>
      </c>
      <c r="H485" t="s">
        <v>216</v>
      </c>
      <c r="I485" t="s">
        <v>12</v>
      </c>
      <c r="J485" t="s">
        <v>213</v>
      </c>
      <c r="K485" t="s">
        <v>209</v>
      </c>
      <c r="L485" t="s">
        <v>499</v>
      </c>
    </row>
    <row r="486" spans="1:12">
      <c r="A486" t="s">
        <v>1032</v>
      </c>
      <c r="B486" s="7">
        <v>46003</v>
      </c>
      <c r="C486" t="s">
        <v>162</v>
      </c>
      <c r="D486">
        <v>2</v>
      </c>
      <c r="E486">
        <v>12.2</v>
      </c>
      <c r="F486">
        <v>0</v>
      </c>
      <c r="G486">
        <v>6.99</v>
      </c>
      <c r="H486" t="s">
        <v>216</v>
      </c>
      <c r="I486" t="s">
        <v>54</v>
      </c>
      <c r="J486" t="s">
        <v>213</v>
      </c>
      <c r="K486" t="s">
        <v>304</v>
      </c>
      <c r="L486" t="s">
        <v>1033</v>
      </c>
    </row>
    <row r="487" spans="1:12">
      <c r="A487" t="s">
        <v>1034</v>
      </c>
      <c r="B487" s="7">
        <v>46003</v>
      </c>
      <c r="C487" t="s">
        <v>172</v>
      </c>
      <c r="D487">
        <v>1</v>
      </c>
      <c r="E487">
        <v>80.63</v>
      </c>
      <c r="F487">
        <v>0.1</v>
      </c>
      <c r="G487">
        <v>4.99</v>
      </c>
      <c r="H487" t="s">
        <v>212</v>
      </c>
      <c r="I487" t="s">
        <v>12</v>
      </c>
      <c r="J487" t="s">
        <v>213</v>
      </c>
      <c r="K487" t="s">
        <v>209</v>
      </c>
      <c r="L487" t="s">
        <v>1035</v>
      </c>
    </row>
    <row r="488" spans="1:12">
      <c r="A488" t="s">
        <v>1036</v>
      </c>
      <c r="B488" s="7">
        <v>46003</v>
      </c>
      <c r="C488" t="s">
        <v>128</v>
      </c>
      <c r="D488">
        <v>1</v>
      </c>
      <c r="E488">
        <v>74.72</v>
      </c>
      <c r="F488">
        <v>0</v>
      </c>
      <c r="G488">
        <v>4.99</v>
      </c>
      <c r="H488" t="s">
        <v>216</v>
      </c>
      <c r="I488" t="s">
        <v>37</v>
      </c>
      <c r="J488" t="s">
        <v>213</v>
      </c>
      <c r="K488" t="s">
        <v>209</v>
      </c>
      <c r="L488" t="s">
        <v>1037</v>
      </c>
    </row>
    <row r="489" spans="1:12">
      <c r="A489" t="s">
        <v>1038</v>
      </c>
      <c r="B489" s="7">
        <v>46004</v>
      </c>
      <c r="C489" t="s">
        <v>81</v>
      </c>
      <c r="D489">
        <v>3</v>
      </c>
      <c r="E489">
        <v>30.29</v>
      </c>
      <c r="F489">
        <v>0.1</v>
      </c>
      <c r="G489">
        <v>9.99</v>
      </c>
      <c r="H489" t="s">
        <v>216</v>
      </c>
      <c r="I489" t="s">
        <v>37</v>
      </c>
      <c r="J489" t="s">
        <v>208</v>
      </c>
      <c r="K489" t="s">
        <v>209</v>
      </c>
      <c r="L489" t="s">
        <v>535</v>
      </c>
    </row>
    <row r="490" spans="1:12">
      <c r="A490" t="s">
        <v>1039</v>
      </c>
      <c r="B490" s="7">
        <v>46004</v>
      </c>
      <c r="C490" t="s">
        <v>92</v>
      </c>
      <c r="D490">
        <v>1</v>
      </c>
      <c r="E490">
        <v>46.87</v>
      </c>
      <c r="F490">
        <v>0.05</v>
      </c>
      <c r="G490">
        <v>4.99</v>
      </c>
      <c r="H490" t="s">
        <v>216</v>
      </c>
      <c r="I490" t="s">
        <v>37</v>
      </c>
      <c r="J490" t="s">
        <v>208</v>
      </c>
      <c r="K490" t="s">
        <v>209</v>
      </c>
      <c r="L490" t="s">
        <v>692</v>
      </c>
    </row>
    <row r="491" spans="1:12">
      <c r="A491" t="s">
        <v>1040</v>
      </c>
      <c r="B491" s="7">
        <v>46004</v>
      </c>
      <c r="C491" t="s">
        <v>77</v>
      </c>
      <c r="D491">
        <v>1</v>
      </c>
      <c r="E491">
        <v>47.77</v>
      </c>
      <c r="F491">
        <v>0.1</v>
      </c>
      <c r="G491">
        <v>0</v>
      </c>
      <c r="H491" t="s">
        <v>212</v>
      </c>
      <c r="I491" t="s">
        <v>224</v>
      </c>
      <c r="J491" t="s">
        <v>213</v>
      </c>
      <c r="K491" t="s">
        <v>209</v>
      </c>
      <c r="L491" t="s">
        <v>1041</v>
      </c>
    </row>
    <row r="492" spans="1:12">
      <c r="A492" t="s">
        <v>1042</v>
      </c>
      <c r="B492" s="7">
        <v>46004</v>
      </c>
      <c r="C492" t="s">
        <v>186</v>
      </c>
      <c r="D492">
        <v>8</v>
      </c>
      <c r="E492">
        <v>54.93</v>
      </c>
      <c r="F492">
        <v>0.05</v>
      </c>
      <c r="G492">
        <v>6.99</v>
      </c>
      <c r="H492" t="s">
        <v>207</v>
      </c>
      <c r="I492" t="s">
        <v>18</v>
      </c>
      <c r="J492" t="s">
        <v>208</v>
      </c>
      <c r="K492" t="s">
        <v>209</v>
      </c>
      <c r="L492" t="s">
        <v>1043</v>
      </c>
    </row>
    <row r="493" spans="1:12">
      <c r="A493" t="s">
        <v>1044</v>
      </c>
      <c r="B493" s="7">
        <v>46005</v>
      </c>
      <c r="C493" t="s">
        <v>100</v>
      </c>
      <c r="D493">
        <v>2</v>
      </c>
      <c r="E493">
        <v>47.38</v>
      </c>
      <c r="F493">
        <v>0</v>
      </c>
      <c r="G493">
        <v>0</v>
      </c>
      <c r="H493" t="s">
        <v>212</v>
      </c>
      <c r="I493" t="s">
        <v>37</v>
      </c>
      <c r="J493" t="s">
        <v>217</v>
      </c>
      <c r="K493" t="s">
        <v>209</v>
      </c>
      <c r="L493" t="s">
        <v>1045</v>
      </c>
    </row>
    <row r="494" spans="1:12">
      <c r="A494" t="s">
        <v>1046</v>
      </c>
      <c r="B494" s="7">
        <v>46005</v>
      </c>
      <c r="C494" t="s">
        <v>156</v>
      </c>
      <c r="D494">
        <v>1</v>
      </c>
      <c r="E494">
        <v>24.86</v>
      </c>
      <c r="F494">
        <v>0.05</v>
      </c>
      <c r="G494">
        <v>6.99</v>
      </c>
      <c r="H494" t="s">
        <v>207</v>
      </c>
      <c r="I494" t="s">
        <v>224</v>
      </c>
      <c r="J494" t="s">
        <v>213</v>
      </c>
      <c r="K494" t="s">
        <v>209</v>
      </c>
      <c r="L494" t="s">
        <v>597</v>
      </c>
    </row>
    <row r="495" spans="1:12">
      <c r="A495" t="s">
        <v>1047</v>
      </c>
      <c r="B495" s="7">
        <v>46006</v>
      </c>
      <c r="C495" t="s">
        <v>180</v>
      </c>
      <c r="D495">
        <v>1</v>
      </c>
      <c r="E495">
        <v>60.42</v>
      </c>
      <c r="F495">
        <v>0</v>
      </c>
      <c r="G495">
        <v>0</v>
      </c>
      <c r="H495" t="s">
        <v>207</v>
      </c>
      <c r="I495" t="s">
        <v>224</v>
      </c>
      <c r="J495" t="s">
        <v>217</v>
      </c>
      <c r="K495" t="s">
        <v>209</v>
      </c>
      <c r="L495" t="s">
        <v>465</v>
      </c>
    </row>
    <row r="496" spans="1:12">
      <c r="A496" t="s">
        <v>1048</v>
      </c>
      <c r="B496" s="7">
        <v>46006</v>
      </c>
      <c r="C496" t="s">
        <v>178</v>
      </c>
      <c r="D496">
        <v>4</v>
      </c>
      <c r="E496">
        <v>77.760000000000005</v>
      </c>
      <c r="F496">
        <v>0</v>
      </c>
      <c r="G496">
        <v>0</v>
      </c>
      <c r="H496" t="s">
        <v>207</v>
      </c>
      <c r="I496" t="s">
        <v>18</v>
      </c>
      <c r="J496" t="s">
        <v>217</v>
      </c>
      <c r="K496" t="s">
        <v>209</v>
      </c>
      <c r="L496" t="s">
        <v>1049</v>
      </c>
    </row>
    <row r="497" spans="1:12">
      <c r="A497" t="s">
        <v>1050</v>
      </c>
      <c r="B497" s="7">
        <v>46006</v>
      </c>
      <c r="C497" t="s">
        <v>132</v>
      </c>
      <c r="D497">
        <v>3</v>
      </c>
      <c r="E497">
        <v>72.08</v>
      </c>
      <c r="F497">
        <v>0</v>
      </c>
      <c r="G497">
        <v>0</v>
      </c>
      <c r="H497" t="s">
        <v>207</v>
      </c>
      <c r="I497" t="s">
        <v>37</v>
      </c>
      <c r="J497" t="s">
        <v>217</v>
      </c>
      <c r="K497" t="s">
        <v>209</v>
      </c>
      <c r="L497" t="s">
        <v>959</v>
      </c>
    </row>
    <row r="498" spans="1:12">
      <c r="A498" t="s">
        <v>1051</v>
      </c>
      <c r="B498" s="7">
        <v>46006</v>
      </c>
      <c r="C498" t="s">
        <v>182</v>
      </c>
      <c r="D498">
        <v>6</v>
      </c>
      <c r="E498">
        <v>11.57</v>
      </c>
      <c r="F498">
        <v>0</v>
      </c>
      <c r="G498">
        <v>6.99</v>
      </c>
      <c r="H498" t="s">
        <v>207</v>
      </c>
      <c r="I498" t="s">
        <v>37</v>
      </c>
      <c r="J498" t="s">
        <v>217</v>
      </c>
      <c r="K498" t="s">
        <v>209</v>
      </c>
      <c r="L498" t="s">
        <v>358</v>
      </c>
    </row>
    <row r="499" spans="1:12">
      <c r="A499" t="s">
        <v>1052</v>
      </c>
      <c r="B499" s="7">
        <v>46006</v>
      </c>
      <c r="C499" t="s">
        <v>174</v>
      </c>
      <c r="D499">
        <v>1</v>
      </c>
      <c r="E499">
        <v>72.45</v>
      </c>
      <c r="F499">
        <v>0.05</v>
      </c>
      <c r="G499">
        <v>9.99</v>
      </c>
      <c r="H499" t="s">
        <v>207</v>
      </c>
      <c r="I499" t="s">
        <v>224</v>
      </c>
      <c r="J499" t="s">
        <v>217</v>
      </c>
      <c r="K499" t="s">
        <v>209</v>
      </c>
      <c r="L499" t="s">
        <v>1053</v>
      </c>
    </row>
    <row r="500" spans="1:12">
      <c r="A500" t="s">
        <v>1054</v>
      </c>
      <c r="B500" s="7">
        <v>46006</v>
      </c>
      <c r="C500" t="s">
        <v>85</v>
      </c>
      <c r="D500">
        <v>2</v>
      </c>
      <c r="E500">
        <v>20.7</v>
      </c>
      <c r="F500">
        <v>0.05</v>
      </c>
      <c r="G500">
        <v>0</v>
      </c>
      <c r="H500" t="s">
        <v>207</v>
      </c>
      <c r="I500" t="s">
        <v>12</v>
      </c>
      <c r="J500" t="s">
        <v>217</v>
      </c>
      <c r="K500" t="s">
        <v>209</v>
      </c>
      <c r="L500" t="s">
        <v>866</v>
      </c>
    </row>
    <row r="501" spans="1:12">
      <c r="A501" t="s">
        <v>1055</v>
      </c>
      <c r="B501" s="7">
        <v>46006</v>
      </c>
      <c r="C501" t="s">
        <v>162</v>
      </c>
      <c r="D501">
        <v>2</v>
      </c>
      <c r="E501">
        <v>12.2</v>
      </c>
      <c r="F501">
        <v>0.05</v>
      </c>
      <c r="G501">
        <v>0</v>
      </c>
      <c r="H501" t="s">
        <v>207</v>
      </c>
      <c r="I501" t="s">
        <v>18</v>
      </c>
      <c r="J501" t="s">
        <v>208</v>
      </c>
      <c r="K501" t="s">
        <v>209</v>
      </c>
      <c r="L501" t="s">
        <v>1056</v>
      </c>
    </row>
    <row r="502" spans="1:12">
      <c r="A502" t="s">
        <v>1057</v>
      </c>
      <c r="B502" s="7">
        <v>46006</v>
      </c>
      <c r="C502" t="s">
        <v>71</v>
      </c>
      <c r="D502">
        <v>1</v>
      </c>
      <c r="E502">
        <v>11.23</v>
      </c>
      <c r="F502">
        <v>0.1</v>
      </c>
      <c r="G502">
        <v>6.99</v>
      </c>
      <c r="H502" t="s">
        <v>207</v>
      </c>
      <c r="I502" t="s">
        <v>224</v>
      </c>
      <c r="J502" t="s">
        <v>208</v>
      </c>
      <c r="K502" t="s">
        <v>209</v>
      </c>
      <c r="L502" t="s">
        <v>392</v>
      </c>
    </row>
    <row r="503" spans="1:12">
      <c r="A503" t="s">
        <v>1058</v>
      </c>
      <c r="B503" s="7">
        <v>46006</v>
      </c>
      <c r="C503" t="s">
        <v>81</v>
      </c>
      <c r="D503">
        <v>1</v>
      </c>
      <c r="E503">
        <v>30.29</v>
      </c>
      <c r="F503">
        <v>0.05</v>
      </c>
      <c r="G503">
        <v>0</v>
      </c>
      <c r="H503" t="s">
        <v>207</v>
      </c>
      <c r="I503" t="s">
        <v>54</v>
      </c>
      <c r="J503" t="s">
        <v>217</v>
      </c>
      <c r="K503" t="s">
        <v>209</v>
      </c>
      <c r="L503" t="s">
        <v>1059</v>
      </c>
    </row>
    <row r="504" spans="1:12">
      <c r="A504" t="s">
        <v>1060</v>
      </c>
      <c r="B504" s="7">
        <v>46007</v>
      </c>
      <c r="C504" t="s">
        <v>174</v>
      </c>
      <c r="D504">
        <v>2</v>
      </c>
      <c r="E504">
        <v>72.45</v>
      </c>
      <c r="F504">
        <v>0</v>
      </c>
      <c r="G504">
        <v>6.99</v>
      </c>
      <c r="H504" t="s">
        <v>212</v>
      </c>
      <c r="I504" t="s">
        <v>54</v>
      </c>
      <c r="J504" t="s">
        <v>213</v>
      </c>
      <c r="K504" t="s">
        <v>209</v>
      </c>
      <c r="L504" t="s">
        <v>1061</v>
      </c>
    </row>
    <row r="505" spans="1:12">
      <c r="A505" t="s">
        <v>1062</v>
      </c>
      <c r="B505" s="7">
        <v>46007</v>
      </c>
      <c r="C505" t="s">
        <v>120</v>
      </c>
      <c r="D505">
        <v>2</v>
      </c>
      <c r="E505">
        <v>33.65</v>
      </c>
      <c r="F505">
        <v>0</v>
      </c>
      <c r="G505">
        <v>6.99</v>
      </c>
      <c r="H505" t="s">
        <v>212</v>
      </c>
      <c r="I505" t="s">
        <v>37</v>
      </c>
      <c r="J505" t="s">
        <v>208</v>
      </c>
      <c r="K505" t="s">
        <v>209</v>
      </c>
      <c r="L505" t="s">
        <v>870</v>
      </c>
    </row>
    <row r="506" spans="1:12">
      <c r="A506" t="s">
        <v>1063</v>
      </c>
      <c r="B506" s="7">
        <v>46007</v>
      </c>
      <c r="C506" t="s">
        <v>110</v>
      </c>
      <c r="D506">
        <v>1</v>
      </c>
      <c r="E506">
        <v>32.130000000000003</v>
      </c>
      <c r="F506">
        <v>0.05</v>
      </c>
      <c r="G506">
        <v>0</v>
      </c>
      <c r="H506" t="s">
        <v>207</v>
      </c>
      <c r="I506" t="s">
        <v>18</v>
      </c>
      <c r="J506" t="s">
        <v>213</v>
      </c>
      <c r="K506" t="s">
        <v>209</v>
      </c>
      <c r="L506" t="s">
        <v>1064</v>
      </c>
    </row>
    <row r="507" spans="1:12">
      <c r="A507" t="s">
        <v>1065</v>
      </c>
      <c r="B507" s="7">
        <v>46007</v>
      </c>
      <c r="C507" t="s">
        <v>174</v>
      </c>
      <c r="D507">
        <v>2</v>
      </c>
      <c r="E507">
        <v>72.45</v>
      </c>
      <c r="F507">
        <v>0.1</v>
      </c>
      <c r="G507">
        <v>0</v>
      </c>
      <c r="H507" t="s">
        <v>212</v>
      </c>
      <c r="I507" t="s">
        <v>18</v>
      </c>
      <c r="J507" t="s">
        <v>208</v>
      </c>
      <c r="K507" t="s">
        <v>209</v>
      </c>
      <c r="L507" t="s">
        <v>1066</v>
      </c>
    </row>
    <row r="508" spans="1:12">
      <c r="A508" t="s">
        <v>1067</v>
      </c>
      <c r="B508" s="7">
        <v>46007</v>
      </c>
      <c r="C508" t="s">
        <v>142</v>
      </c>
      <c r="D508">
        <v>3</v>
      </c>
      <c r="E508">
        <v>100.1</v>
      </c>
      <c r="F508">
        <v>0</v>
      </c>
      <c r="G508">
        <v>0</v>
      </c>
      <c r="H508" t="s">
        <v>216</v>
      </c>
      <c r="I508" t="s">
        <v>37</v>
      </c>
      <c r="J508" t="s">
        <v>217</v>
      </c>
      <c r="K508" t="s">
        <v>304</v>
      </c>
      <c r="L508" t="s">
        <v>1014</v>
      </c>
    </row>
    <row r="509" spans="1:12">
      <c r="A509" t="s">
        <v>1068</v>
      </c>
      <c r="B509" s="7">
        <v>46008</v>
      </c>
      <c r="C509" t="s">
        <v>166</v>
      </c>
      <c r="D509">
        <v>1</v>
      </c>
      <c r="E509">
        <v>39.19</v>
      </c>
      <c r="F509">
        <v>0.05</v>
      </c>
      <c r="G509">
        <v>0</v>
      </c>
      <c r="H509" t="s">
        <v>216</v>
      </c>
      <c r="I509" t="s">
        <v>12</v>
      </c>
      <c r="J509" t="s">
        <v>213</v>
      </c>
      <c r="K509" t="s">
        <v>304</v>
      </c>
      <c r="L509" t="s">
        <v>649</v>
      </c>
    </row>
    <row r="510" spans="1:12">
      <c r="A510" t="s">
        <v>1069</v>
      </c>
      <c r="B510" s="7">
        <v>46009</v>
      </c>
      <c r="C510" t="s">
        <v>92</v>
      </c>
      <c r="D510">
        <v>2</v>
      </c>
      <c r="E510">
        <v>46.87</v>
      </c>
      <c r="F510">
        <v>0</v>
      </c>
      <c r="G510">
        <v>0</v>
      </c>
      <c r="H510" t="s">
        <v>216</v>
      </c>
      <c r="I510" t="s">
        <v>37</v>
      </c>
      <c r="J510" t="s">
        <v>217</v>
      </c>
      <c r="K510" t="s">
        <v>209</v>
      </c>
      <c r="L510" t="s">
        <v>864</v>
      </c>
    </row>
    <row r="511" spans="1:12">
      <c r="A511" t="s">
        <v>1070</v>
      </c>
      <c r="B511" s="7">
        <v>46009</v>
      </c>
      <c r="C511" t="s">
        <v>114</v>
      </c>
      <c r="D511">
        <v>1</v>
      </c>
      <c r="E511">
        <v>87.66</v>
      </c>
      <c r="F511">
        <v>0</v>
      </c>
      <c r="G511">
        <v>0</v>
      </c>
      <c r="H511" t="s">
        <v>216</v>
      </c>
      <c r="I511" t="s">
        <v>224</v>
      </c>
      <c r="J511" t="s">
        <v>213</v>
      </c>
      <c r="K511" t="s">
        <v>209</v>
      </c>
      <c r="L511" t="s">
        <v>889</v>
      </c>
    </row>
    <row r="512" spans="1:12">
      <c r="A512" t="s">
        <v>1071</v>
      </c>
      <c r="B512" s="7">
        <v>46009</v>
      </c>
      <c r="C512" t="s">
        <v>110</v>
      </c>
      <c r="D512">
        <v>5</v>
      </c>
      <c r="E512">
        <v>32.130000000000003</v>
      </c>
      <c r="F512">
        <v>0.05</v>
      </c>
      <c r="G512">
        <v>9.99</v>
      </c>
      <c r="H512" t="s">
        <v>207</v>
      </c>
      <c r="I512" t="s">
        <v>224</v>
      </c>
      <c r="J512" t="s">
        <v>217</v>
      </c>
      <c r="K512" t="s">
        <v>209</v>
      </c>
      <c r="L512" t="s">
        <v>461</v>
      </c>
    </row>
    <row r="513" spans="1:12">
      <c r="A513" t="s">
        <v>1072</v>
      </c>
      <c r="B513" s="7">
        <v>46009</v>
      </c>
      <c r="C513" t="s">
        <v>172</v>
      </c>
      <c r="D513">
        <v>2</v>
      </c>
      <c r="E513">
        <v>80.63</v>
      </c>
      <c r="F513">
        <v>0.1</v>
      </c>
      <c r="G513">
        <v>0</v>
      </c>
      <c r="H513" t="s">
        <v>212</v>
      </c>
      <c r="I513" t="s">
        <v>54</v>
      </c>
      <c r="J513" t="s">
        <v>217</v>
      </c>
      <c r="K513" t="s">
        <v>209</v>
      </c>
      <c r="L513" t="s">
        <v>296</v>
      </c>
    </row>
    <row r="514" spans="1:12">
      <c r="A514" t="s">
        <v>1073</v>
      </c>
      <c r="B514" s="7">
        <v>46010</v>
      </c>
      <c r="C514" t="s">
        <v>174</v>
      </c>
      <c r="D514">
        <v>3</v>
      </c>
      <c r="E514">
        <v>72.45</v>
      </c>
      <c r="F514">
        <v>0.05</v>
      </c>
      <c r="G514">
        <v>0</v>
      </c>
      <c r="H514" t="s">
        <v>207</v>
      </c>
      <c r="I514" t="s">
        <v>224</v>
      </c>
      <c r="J514" t="s">
        <v>217</v>
      </c>
      <c r="K514" t="s">
        <v>209</v>
      </c>
      <c r="L514" t="s">
        <v>1074</v>
      </c>
    </row>
    <row r="515" spans="1:12">
      <c r="A515" t="s">
        <v>1075</v>
      </c>
      <c r="B515" s="7">
        <v>46010</v>
      </c>
      <c r="C515" t="s">
        <v>162</v>
      </c>
      <c r="D515">
        <v>1</v>
      </c>
      <c r="E515">
        <v>12.2</v>
      </c>
      <c r="F515">
        <v>0</v>
      </c>
      <c r="G515">
        <v>0</v>
      </c>
      <c r="H515" t="s">
        <v>212</v>
      </c>
      <c r="I515" t="s">
        <v>54</v>
      </c>
      <c r="J515" t="s">
        <v>213</v>
      </c>
      <c r="K515" t="s">
        <v>304</v>
      </c>
      <c r="L515" t="s">
        <v>1076</v>
      </c>
    </row>
    <row r="516" spans="1:12">
      <c r="A516" t="s">
        <v>1077</v>
      </c>
      <c r="B516" s="7">
        <v>46010</v>
      </c>
      <c r="C516" t="s">
        <v>104</v>
      </c>
      <c r="D516">
        <v>1</v>
      </c>
      <c r="E516">
        <v>29.49</v>
      </c>
      <c r="F516">
        <v>0</v>
      </c>
      <c r="G516">
        <v>0</v>
      </c>
      <c r="H516" t="s">
        <v>207</v>
      </c>
      <c r="I516" t="s">
        <v>12</v>
      </c>
      <c r="J516" t="s">
        <v>217</v>
      </c>
      <c r="K516" t="s">
        <v>209</v>
      </c>
      <c r="L516" t="s">
        <v>481</v>
      </c>
    </row>
    <row r="517" spans="1:12">
      <c r="A517" t="s">
        <v>1078</v>
      </c>
      <c r="B517" s="7">
        <v>46010</v>
      </c>
      <c r="C517" t="s">
        <v>180</v>
      </c>
      <c r="D517">
        <v>1</v>
      </c>
      <c r="E517">
        <v>60.42</v>
      </c>
      <c r="F517">
        <v>0</v>
      </c>
      <c r="G517">
        <v>0</v>
      </c>
      <c r="H517" t="s">
        <v>212</v>
      </c>
      <c r="I517" t="s">
        <v>224</v>
      </c>
      <c r="J517" t="s">
        <v>208</v>
      </c>
      <c r="K517" t="s">
        <v>209</v>
      </c>
      <c r="L517" t="s">
        <v>991</v>
      </c>
    </row>
    <row r="518" spans="1:12">
      <c r="A518" t="s">
        <v>1079</v>
      </c>
      <c r="B518" s="7">
        <v>46010</v>
      </c>
      <c r="C518" t="s">
        <v>180</v>
      </c>
      <c r="D518">
        <v>4</v>
      </c>
      <c r="E518">
        <v>60.42</v>
      </c>
      <c r="F518">
        <v>0.2</v>
      </c>
      <c r="G518">
        <v>4.99</v>
      </c>
      <c r="H518" t="s">
        <v>207</v>
      </c>
      <c r="I518" t="s">
        <v>18</v>
      </c>
      <c r="J518" t="s">
        <v>213</v>
      </c>
      <c r="K518" t="s">
        <v>209</v>
      </c>
      <c r="L518" t="s">
        <v>1080</v>
      </c>
    </row>
    <row r="519" spans="1:12">
      <c r="A519" t="s">
        <v>1081</v>
      </c>
      <c r="B519" s="7">
        <v>46010</v>
      </c>
      <c r="C519" t="s">
        <v>118</v>
      </c>
      <c r="D519">
        <v>3</v>
      </c>
      <c r="E519">
        <v>41.81</v>
      </c>
      <c r="F519">
        <v>0</v>
      </c>
      <c r="G519">
        <v>6.99</v>
      </c>
      <c r="H519" t="s">
        <v>207</v>
      </c>
      <c r="I519" t="s">
        <v>37</v>
      </c>
      <c r="J519" t="s">
        <v>213</v>
      </c>
      <c r="K519" t="s">
        <v>209</v>
      </c>
      <c r="L519" t="s">
        <v>1082</v>
      </c>
    </row>
    <row r="520" spans="1:12">
      <c r="A520" t="s">
        <v>1083</v>
      </c>
      <c r="B520" s="7">
        <v>46010</v>
      </c>
      <c r="C520" t="s">
        <v>106</v>
      </c>
      <c r="D520">
        <v>1</v>
      </c>
      <c r="E520">
        <v>85.27</v>
      </c>
      <c r="F520">
        <v>0</v>
      </c>
      <c r="G520">
        <v>0</v>
      </c>
      <c r="H520" t="s">
        <v>212</v>
      </c>
      <c r="I520" t="s">
        <v>18</v>
      </c>
      <c r="J520" t="s">
        <v>208</v>
      </c>
      <c r="K520" t="s">
        <v>209</v>
      </c>
      <c r="L520" t="s">
        <v>279</v>
      </c>
    </row>
    <row r="521" spans="1:12">
      <c r="A521" t="s">
        <v>1084</v>
      </c>
      <c r="B521" s="7">
        <v>46011</v>
      </c>
      <c r="C521" t="s">
        <v>140</v>
      </c>
      <c r="D521">
        <v>1</v>
      </c>
      <c r="E521">
        <v>25.18</v>
      </c>
      <c r="F521">
        <v>0</v>
      </c>
      <c r="G521">
        <v>6.99</v>
      </c>
      <c r="H521" t="s">
        <v>207</v>
      </c>
      <c r="I521" t="s">
        <v>37</v>
      </c>
      <c r="J521" t="s">
        <v>217</v>
      </c>
      <c r="K521" t="s">
        <v>209</v>
      </c>
      <c r="L521" t="s">
        <v>1085</v>
      </c>
    </row>
    <row r="522" spans="1:12">
      <c r="A522" t="s">
        <v>1086</v>
      </c>
      <c r="B522" s="7">
        <v>46011</v>
      </c>
      <c r="C522" t="s">
        <v>174</v>
      </c>
      <c r="D522">
        <v>1</v>
      </c>
      <c r="E522">
        <v>72.45</v>
      </c>
      <c r="F522">
        <v>0</v>
      </c>
      <c r="G522">
        <v>0</v>
      </c>
      <c r="H522" t="s">
        <v>207</v>
      </c>
      <c r="I522" t="s">
        <v>18</v>
      </c>
      <c r="J522" t="s">
        <v>208</v>
      </c>
      <c r="K522" t="s">
        <v>209</v>
      </c>
      <c r="L522" t="s">
        <v>227</v>
      </c>
    </row>
    <row r="523" spans="1:12">
      <c r="A523" t="s">
        <v>1087</v>
      </c>
      <c r="B523" s="7">
        <v>46011</v>
      </c>
      <c r="C523" t="s">
        <v>186</v>
      </c>
      <c r="D523">
        <v>3</v>
      </c>
      <c r="E523">
        <v>54.93</v>
      </c>
      <c r="F523">
        <v>0</v>
      </c>
      <c r="G523">
        <v>0</v>
      </c>
      <c r="H523" t="s">
        <v>207</v>
      </c>
      <c r="I523" t="s">
        <v>12</v>
      </c>
      <c r="J523" t="s">
        <v>213</v>
      </c>
      <c r="K523" t="s">
        <v>209</v>
      </c>
      <c r="L523" t="s">
        <v>406</v>
      </c>
    </row>
    <row r="524" spans="1:12">
      <c r="A524" t="s">
        <v>1088</v>
      </c>
      <c r="B524" s="7">
        <v>46012</v>
      </c>
      <c r="C524" t="s">
        <v>118</v>
      </c>
      <c r="D524">
        <v>2</v>
      </c>
      <c r="E524">
        <v>41.81</v>
      </c>
      <c r="F524">
        <v>0</v>
      </c>
      <c r="G524">
        <v>6.99</v>
      </c>
      <c r="H524" t="s">
        <v>207</v>
      </c>
      <c r="I524" t="s">
        <v>18</v>
      </c>
      <c r="J524" t="s">
        <v>217</v>
      </c>
      <c r="K524" t="s">
        <v>209</v>
      </c>
      <c r="L524" t="s">
        <v>1089</v>
      </c>
    </row>
    <row r="525" spans="1:12">
      <c r="A525" t="s">
        <v>1090</v>
      </c>
      <c r="B525" s="7">
        <v>46012</v>
      </c>
      <c r="C525" t="s">
        <v>100</v>
      </c>
      <c r="D525">
        <v>2</v>
      </c>
      <c r="E525">
        <v>47.38</v>
      </c>
      <c r="F525">
        <v>0</v>
      </c>
      <c r="G525">
        <v>0</v>
      </c>
      <c r="H525" t="s">
        <v>216</v>
      </c>
      <c r="I525" t="s">
        <v>37</v>
      </c>
      <c r="J525" t="s">
        <v>208</v>
      </c>
      <c r="K525" t="s">
        <v>209</v>
      </c>
      <c r="L525" t="s">
        <v>247</v>
      </c>
    </row>
    <row r="526" spans="1:12">
      <c r="A526" t="s">
        <v>1091</v>
      </c>
      <c r="B526" s="7">
        <v>46012</v>
      </c>
      <c r="C526" t="s">
        <v>134</v>
      </c>
      <c r="D526">
        <v>4</v>
      </c>
      <c r="E526">
        <v>53.25</v>
      </c>
      <c r="F526">
        <v>0</v>
      </c>
      <c r="G526">
        <v>4.99</v>
      </c>
      <c r="H526" t="s">
        <v>207</v>
      </c>
      <c r="I526" t="s">
        <v>12</v>
      </c>
      <c r="J526" t="s">
        <v>217</v>
      </c>
      <c r="K526" t="s">
        <v>209</v>
      </c>
      <c r="L526" t="s">
        <v>1092</v>
      </c>
    </row>
    <row r="527" spans="1:12">
      <c r="A527" t="s">
        <v>1093</v>
      </c>
      <c r="B527" s="7">
        <v>46012</v>
      </c>
      <c r="C527" t="s">
        <v>104</v>
      </c>
      <c r="D527">
        <v>2</v>
      </c>
      <c r="E527">
        <v>29.49</v>
      </c>
      <c r="F527">
        <v>0.05</v>
      </c>
      <c r="G527">
        <v>0</v>
      </c>
      <c r="H527" t="s">
        <v>216</v>
      </c>
      <c r="I527" t="s">
        <v>18</v>
      </c>
      <c r="J527" t="s">
        <v>213</v>
      </c>
      <c r="K527" t="s">
        <v>209</v>
      </c>
      <c r="L527" t="s">
        <v>1094</v>
      </c>
    </row>
    <row r="528" spans="1:12">
      <c r="A528" t="s">
        <v>1095</v>
      </c>
      <c r="B528" s="7">
        <v>46012</v>
      </c>
      <c r="C528" t="s">
        <v>164</v>
      </c>
      <c r="D528">
        <v>4</v>
      </c>
      <c r="E528">
        <v>93.35</v>
      </c>
      <c r="F528">
        <v>0</v>
      </c>
      <c r="G528">
        <v>4.99</v>
      </c>
      <c r="H528" t="s">
        <v>212</v>
      </c>
      <c r="I528" t="s">
        <v>54</v>
      </c>
      <c r="J528" t="s">
        <v>208</v>
      </c>
      <c r="K528" t="s">
        <v>209</v>
      </c>
      <c r="L528" t="s">
        <v>1096</v>
      </c>
    </row>
    <row r="529" spans="1:12">
      <c r="A529" t="s">
        <v>1097</v>
      </c>
      <c r="B529" s="7">
        <v>46013</v>
      </c>
      <c r="C529" t="s">
        <v>160</v>
      </c>
      <c r="D529">
        <v>2</v>
      </c>
      <c r="E529">
        <v>36.47</v>
      </c>
      <c r="F529">
        <v>0</v>
      </c>
      <c r="G529">
        <v>4.99</v>
      </c>
      <c r="H529" t="s">
        <v>212</v>
      </c>
      <c r="I529" t="s">
        <v>37</v>
      </c>
      <c r="J529" t="s">
        <v>213</v>
      </c>
      <c r="K529" t="s">
        <v>304</v>
      </c>
      <c r="L529" t="s">
        <v>561</v>
      </c>
    </row>
    <row r="530" spans="1:12">
      <c r="A530" t="s">
        <v>1098</v>
      </c>
      <c r="B530" s="7">
        <v>46013</v>
      </c>
      <c r="C530" t="s">
        <v>168</v>
      </c>
      <c r="D530">
        <v>1</v>
      </c>
      <c r="E530">
        <v>50.46</v>
      </c>
      <c r="F530">
        <v>0</v>
      </c>
      <c r="G530">
        <v>6.99</v>
      </c>
      <c r="H530" t="s">
        <v>212</v>
      </c>
      <c r="I530" t="s">
        <v>37</v>
      </c>
      <c r="J530" t="s">
        <v>213</v>
      </c>
      <c r="K530" t="s">
        <v>209</v>
      </c>
      <c r="L530" t="s">
        <v>1099</v>
      </c>
    </row>
    <row r="531" spans="1:12">
      <c r="A531" t="s">
        <v>1100</v>
      </c>
      <c r="B531" s="7">
        <v>46013</v>
      </c>
      <c r="C531" t="s">
        <v>148</v>
      </c>
      <c r="D531">
        <v>2</v>
      </c>
      <c r="E531">
        <v>76.3</v>
      </c>
      <c r="F531">
        <v>0</v>
      </c>
      <c r="G531">
        <v>0</v>
      </c>
      <c r="H531" t="s">
        <v>216</v>
      </c>
      <c r="I531" t="s">
        <v>18</v>
      </c>
      <c r="J531" t="s">
        <v>217</v>
      </c>
      <c r="K531" t="s">
        <v>209</v>
      </c>
      <c r="L531" t="s">
        <v>977</v>
      </c>
    </row>
    <row r="532" spans="1:12">
      <c r="A532" t="s">
        <v>1101</v>
      </c>
      <c r="B532" s="7">
        <v>46013</v>
      </c>
      <c r="C532" t="s">
        <v>182</v>
      </c>
      <c r="D532">
        <v>1</v>
      </c>
      <c r="E532">
        <v>11.57</v>
      </c>
      <c r="F532">
        <v>0.05</v>
      </c>
      <c r="G532">
        <v>4.99</v>
      </c>
      <c r="H532" t="s">
        <v>216</v>
      </c>
      <c r="I532" t="s">
        <v>54</v>
      </c>
      <c r="J532" t="s">
        <v>213</v>
      </c>
      <c r="K532" t="s">
        <v>209</v>
      </c>
      <c r="L532" t="s">
        <v>563</v>
      </c>
    </row>
    <row r="533" spans="1:12">
      <c r="A533" t="s">
        <v>1102</v>
      </c>
      <c r="B533" s="7">
        <v>46013</v>
      </c>
      <c r="C533" t="s">
        <v>89</v>
      </c>
      <c r="D533">
        <v>2</v>
      </c>
      <c r="E533">
        <v>81.14</v>
      </c>
      <c r="F533">
        <v>0</v>
      </c>
      <c r="G533">
        <v>0</v>
      </c>
      <c r="H533" t="s">
        <v>207</v>
      </c>
      <c r="I533" t="s">
        <v>18</v>
      </c>
      <c r="J533" t="s">
        <v>208</v>
      </c>
      <c r="K533" t="s">
        <v>304</v>
      </c>
      <c r="L533" t="s">
        <v>600</v>
      </c>
    </row>
    <row r="534" spans="1:12">
      <c r="A534" t="s">
        <v>1103</v>
      </c>
      <c r="B534" s="7">
        <v>46014</v>
      </c>
      <c r="C534" t="s">
        <v>140</v>
      </c>
      <c r="D534">
        <v>1</v>
      </c>
      <c r="E534">
        <v>25.18</v>
      </c>
      <c r="F534">
        <v>0</v>
      </c>
      <c r="G534">
        <v>0</v>
      </c>
      <c r="H534" t="s">
        <v>212</v>
      </c>
      <c r="I534" t="s">
        <v>18</v>
      </c>
      <c r="J534" t="s">
        <v>208</v>
      </c>
      <c r="K534" t="s">
        <v>209</v>
      </c>
      <c r="L534" t="s">
        <v>214</v>
      </c>
    </row>
    <row r="535" spans="1:12">
      <c r="A535" t="s">
        <v>1104</v>
      </c>
      <c r="B535" s="7">
        <v>46014</v>
      </c>
      <c r="C535" t="s">
        <v>158</v>
      </c>
      <c r="D535">
        <v>2</v>
      </c>
      <c r="E535">
        <v>44.59</v>
      </c>
      <c r="F535">
        <v>0</v>
      </c>
      <c r="G535">
        <v>0</v>
      </c>
      <c r="H535" t="s">
        <v>207</v>
      </c>
      <c r="I535" t="s">
        <v>54</v>
      </c>
      <c r="J535" t="s">
        <v>217</v>
      </c>
      <c r="K535" t="s">
        <v>209</v>
      </c>
      <c r="L535" t="s">
        <v>477</v>
      </c>
    </row>
    <row r="536" spans="1:12">
      <c r="A536" t="s">
        <v>1105</v>
      </c>
      <c r="B536" s="7">
        <v>46014</v>
      </c>
      <c r="C536" t="s">
        <v>122</v>
      </c>
      <c r="D536">
        <v>2</v>
      </c>
      <c r="E536">
        <v>29.71</v>
      </c>
      <c r="F536">
        <v>0.15</v>
      </c>
      <c r="G536">
        <v>6.99</v>
      </c>
      <c r="H536" t="s">
        <v>207</v>
      </c>
      <c r="I536" t="s">
        <v>54</v>
      </c>
      <c r="J536" t="s">
        <v>217</v>
      </c>
      <c r="K536" t="s">
        <v>209</v>
      </c>
      <c r="L536" t="s">
        <v>830</v>
      </c>
    </row>
    <row r="537" spans="1:12">
      <c r="A537" t="s">
        <v>1106</v>
      </c>
      <c r="B537" s="7">
        <v>46014</v>
      </c>
      <c r="C537" t="s">
        <v>94</v>
      </c>
      <c r="D537">
        <v>1</v>
      </c>
      <c r="E537">
        <v>74.41</v>
      </c>
      <c r="F537">
        <v>0.05</v>
      </c>
      <c r="G537">
        <v>0</v>
      </c>
      <c r="H537" t="s">
        <v>216</v>
      </c>
      <c r="I537" t="s">
        <v>18</v>
      </c>
      <c r="J537" t="s">
        <v>217</v>
      </c>
      <c r="K537" t="s">
        <v>209</v>
      </c>
      <c r="L537" t="s">
        <v>563</v>
      </c>
    </row>
    <row r="538" spans="1:12">
      <c r="A538" t="s">
        <v>1107</v>
      </c>
      <c r="B538" s="7">
        <v>46014</v>
      </c>
      <c r="C538" t="s">
        <v>66</v>
      </c>
      <c r="D538">
        <v>4</v>
      </c>
      <c r="E538">
        <v>31.13</v>
      </c>
      <c r="F538">
        <v>0</v>
      </c>
      <c r="G538">
        <v>4.99</v>
      </c>
      <c r="H538" t="s">
        <v>212</v>
      </c>
      <c r="I538" t="s">
        <v>37</v>
      </c>
      <c r="J538" t="s">
        <v>213</v>
      </c>
      <c r="K538" t="s">
        <v>209</v>
      </c>
      <c r="L538" t="s">
        <v>273</v>
      </c>
    </row>
    <row r="539" spans="1:12">
      <c r="A539" t="s">
        <v>1108</v>
      </c>
      <c r="B539" s="7">
        <v>46014</v>
      </c>
      <c r="C539" t="s">
        <v>92</v>
      </c>
      <c r="D539">
        <v>1</v>
      </c>
      <c r="E539">
        <v>46.87</v>
      </c>
      <c r="F539">
        <v>0</v>
      </c>
      <c r="G539">
        <v>6.99</v>
      </c>
      <c r="H539" t="s">
        <v>216</v>
      </c>
      <c r="I539" t="s">
        <v>18</v>
      </c>
      <c r="J539" t="s">
        <v>208</v>
      </c>
      <c r="K539" t="s">
        <v>209</v>
      </c>
      <c r="L539" t="s">
        <v>750</v>
      </c>
    </row>
    <row r="540" spans="1:12">
      <c r="A540" t="s">
        <v>1109</v>
      </c>
      <c r="B540" s="7">
        <v>46014</v>
      </c>
      <c r="C540" t="s">
        <v>132</v>
      </c>
      <c r="D540">
        <v>2</v>
      </c>
      <c r="E540">
        <v>72.08</v>
      </c>
      <c r="F540">
        <v>0</v>
      </c>
      <c r="G540">
        <v>0</v>
      </c>
      <c r="H540" t="s">
        <v>212</v>
      </c>
      <c r="I540" t="s">
        <v>12</v>
      </c>
      <c r="J540" t="s">
        <v>217</v>
      </c>
      <c r="K540" t="s">
        <v>209</v>
      </c>
      <c r="L540" t="s">
        <v>512</v>
      </c>
    </row>
    <row r="541" spans="1:12">
      <c r="A541" t="s">
        <v>1110</v>
      </c>
      <c r="B541" s="7">
        <v>46015</v>
      </c>
      <c r="C541" t="s">
        <v>94</v>
      </c>
      <c r="D541">
        <v>2</v>
      </c>
      <c r="E541">
        <v>74.41</v>
      </c>
      <c r="F541">
        <v>0</v>
      </c>
      <c r="G541">
        <v>0</v>
      </c>
      <c r="H541" t="s">
        <v>216</v>
      </c>
      <c r="I541" t="s">
        <v>18</v>
      </c>
      <c r="J541" t="s">
        <v>208</v>
      </c>
      <c r="K541" t="s">
        <v>209</v>
      </c>
      <c r="L541" t="s">
        <v>1111</v>
      </c>
    </row>
    <row r="542" spans="1:12">
      <c r="A542" t="s">
        <v>1112</v>
      </c>
      <c r="B542" s="7">
        <v>46015</v>
      </c>
      <c r="C542" t="s">
        <v>170</v>
      </c>
      <c r="D542">
        <v>3</v>
      </c>
      <c r="E542">
        <v>33.19</v>
      </c>
      <c r="F542">
        <v>0</v>
      </c>
      <c r="G542">
        <v>4.99</v>
      </c>
      <c r="H542" t="s">
        <v>212</v>
      </c>
      <c r="I542" t="s">
        <v>18</v>
      </c>
      <c r="J542" t="s">
        <v>213</v>
      </c>
      <c r="K542" t="s">
        <v>209</v>
      </c>
      <c r="L542" t="s">
        <v>1113</v>
      </c>
    </row>
    <row r="543" spans="1:12">
      <c r="A543" t="s">
        <v>1114</v>
      </c>
      <c r="B543" s="7">
        <v>46015</v>
      </c>
      <c r="C543" t="s">
        <v>130</v>
      </c>
      <c r="D543">
        <v>1</v>
      </c>
      <c r="E543">
        <v>10.18</v>
      </c>
      <c r="F543">
        <v>0.1</v>
      </c>
      <c r="G543">
        <v>0</v>
      </c>
      <c r="H543" t="s">
        <v>212</v>
      </c>
      <c r="I543" t="s">
        <v>18</v>
      </c>
      <c r="J543" t="s">
        <v>213</v>
      </c>
      <c r="K543" t="s">
        <v>209</v>
      </c>
      <c r="L543" t="s">
        <v>959</v>
      </c>
    </row>
    <row r="544" spans="1:12">
      <c r="A544" t="s">
        <v>1115</v>
      </c>
      <c r="B544" s="7">
        <v>46015</v>
      </c>
      <c r="C544" t="s">
        <v>144</v>
      </c>
      <c r="D544">
        <v>1</v>
      </c>
      <c r="E544">
        <v>12.74</v>
      </c>
      <c r="F544">
        <v>0.05</v>
      </c>
      <c r="G544">
        <v>4.99</v>
      </c>
      <c r="H544" t="s">
        <v>207</v>
      </c>
      <c r="I544" t="s">
        <v>54</v>
      </c>
      <c r="J544" t="s">
        <v>217</v>
      </c>
      <c r="K544" t="s">
        <v>209</v>
      </c>
      <c r="L544" t="s">
        <v>1116</v>
      </c>
    </row>
    <row r="545" spans="1:12">
      <c r="A545" t="s">
        <v>1117</v>
      </c>
      <c r="B545" s="7">
        <v>46015</v>
      </c>
      <c r="C545" t="s">
        <v>69</v>
      </c>
      <c r="D545">
        <v>1</v>
      </c>
      <c r="E545">
        <v>73.180000000000007</v>
      </c>
      <c r="F545">
        <v>0</v>
      </c>
      <c r="G545">
        <v>0</v>
      </c>
      <c r="H545" t="s">
        <v>207</v>
      </c>
      <c r="I545" t="s">
        <v>18</v>
      </c>
      <c r="J545" t="s">
        <v>217</v>
      </c>
      <c r="K545" t="s">
        <v>209</v>
      </c>
      <c r="L545" t="s">
        <v>475</v>
      </c>
    </row>
    <row r="546" spans="1:12">
      <c r="A546" t="s">
        <v>1118</v>
      </c>
      <c r="B546" s="7">
        <v>46016</v>
      </c>
      <c r="C546" t="s">
        <v>178</v>
      </c>
      <c r="D546">
        <v>1</v>
      </c>
      <c r="E546">
        <v>77.760000000000005</v>
      </c>
      <c r="F546">
        <v>0.1</v>
      </c>
      <c r="G546">
        <v>0</v>
      </c>
      <c r="H546" t="s">
        <v>216</v>
      </c>
      <c r="I546" t="s">
        <v>224</v>
      </c>
      <c r="J546" t="s">
        <v>208</v>
      </c>
      <c r="K546" t="s">
        <v>209</v>
      </c>
      <c r="L546" t="s">
        <v>503</v>
      </c>
    </row>
    <row r="547" spans="1:12">
      <c r="A547" t="s">
        <v>1119</v>
      </c>
      <c r="B547" s="7">
        <v>46016</v>
      </c>
      <c r="C547" t="s">
        <v>126</v>
      </c>
      <c r="D547">
        <v>3</v>
      </c>
      <c r="E547">
        <v>44.98</v>
      </c>
      <c r="F547">
        <v>0.05</v>
      </c>
      <c r="G547">
        <v>4.99</v>
      </c>
      <c r="H547" t="s">
        <v>216</v>
      </c>
      <c r="I547" t="s">
        <v>12</v>
      </c>
      <c r="J547" t="s">
        <v>208</v>
      </c>
      <c r="K547" t="s">
        <v>209</v>
      </c>
      <c r="L547" t="s">
        <v>1120</v>
      </c>
    </row>
    <row r="548" spans="1:12">
      <c r="A548" t="s">
        <v>1121</v>
      </c>
      <c r="B548" s="7">
        <v>46016</v>
      </c>
      <c r="C548" t="s">
        <v>136</v>
      </c>
      <c r="D548">
        <v>1</v>
      </c>
      <c r="E548">
        <v>26.35</v>
      </c>
      <c r="F548">
        <v>0</v>
      </c>
      <c r="G548">
        <v>6.99</v>
      </c>
      <c r="H548" t="s">
        <v>212</v>
      </c>
      <c r="I548" t="s">
        <v>12</v>
      </c>
      <c r="J548" t="s">
        <v>217</v>
      </c>
      <c r="K548" t="s">
        <v>209</v>
      </c>
      <c r="L548" t="s">
        <v>259</v>
      </c>
    </row>
    <row r="549" spans="1:12">
      <c r="A549" t="s">
        <v>1122</v>
      </c>
      <c r="B549" s="7">
        <v>46016</v>
      </c>
      <c r="C549" t="s">
        <v>104</v>
      </c>
      <c r="D549">
        <v>2</v>
      </c>
      <c r="E549">
        <v>29.49</v>
      </c>
      <c r="F549">
        <v>0</v>
      </c>
      <c r="G549">
        <v>9.99</v>
      </c>
      <c r="H549" t="s">
        <v>212</v>
      </c>
      <c r="I549" t="s">
        <v>54</v>
      </c>
      <c r="J549" t="s">
        <v>213</v>
      </c>
      <c r="K549" t="s">
        <v>304</v>
      </c>
      <c r="L549" t="s">
        <v>936</v>
      </c>
    </row>
    <row r="550" spans="1:12">
      <c r="A550" t="s">
        <v>1123</v>
      </c>
      <c r="B550" s="7">
        <v>46016</v>
      </c>
      <c r="C550" t="s">
        <v>128</v>
      </c>
      <c r="D550">
        <v>3</v>
      </c>
      <c r="E550">
        <v>74.72</v>
      </c>
      <c r="F550">
        <v>0.1</v>
      </c>
      <c r="G550">
        <v>0</v>
      </c>
      <c r="H550" t="s">
        <v>207</v>
      </c>
      <c r="I550" t="s">
        <v>54</v>
      </c>
      <c r="J550" t="s">
        <v>217</v>
      </c>
      <c r="K550" t="s">
        <v>209</v>
      </c>
      <c r="L550" t="s">
        <v>770</v>
      </c>
    </row>
    <row r="551" spans="1:12">
      <c r="A551" t="s">
        <v>1124</v>
      </c>
      <c r="B551" s="7">
        <v>46016</v>
      </c>
      <c r="C551" t="s">
        <v>178</v>
      </c>
      <c r="D551">
        <v>4</v>
      </c>
      <c r="E551">
        <v>77.760000000000005</v>
      </c>
      <c r="F551">
        <v>0</v>
      </c>
      <c r="G551">
        <v>6.99</v>
      </c>
      <c r="H551" t="s">
        <v>216</v>
      </c>
      <c r="I551" t="s">
        <v>18</v>
      </c>
      <c r="J551" t="s">
        <v>213</v>
      </c>
      <c r="K551" t="s">
        <v>209</v>
      </c>
      <c r="L551" t="s">
        <v>529</v>
      </c>
    </row>
    <row r="552" spans="1:12">
      <c r="A552" t="s">
        <v>1125</v>
      </c>
      <c r="B552" s="7">
        <v>46016</v>
      </c>
      <c r="C552" t="s">
        <v>83</v>
      </c>
      <c r="D552">
        <v>1</v>
      </c>
      <c r="E552">
        <v>79.31</v>
      </c>
      <c r="F552">
        <v>0</v>
      </c>
      <c r="G552">
        <v>0</v>
      </c>
      <c r="H552" t="s">
        <v>216</v>
      </c>
      <c r="I552" t="s">
        <v>224</v>
      </c>
      <c r="J552" t="s">
        <v>217</v>
      </c>
      <c r="K552" t="s">
        <v>209</v>
      </c>
      <c r="L552" t="s">
        <v>1126</v>
      </c>
    </row>
    <row r="553" spans="1:12">
      <c r="A553" t="s">
        <v>1127</v>
      </c>
      <c r="B553" s="7">
        <v>46016</v>
      </c>
      <c r="C553" t="s">
        <v>71</v>
      </c>
      <c r="D553">
        <v>1</v>
      </c>
      <c r="E553">
        <v>11.23</v>
      </c>
      <c r="F553">
        <v>0</v>
      </c>
      <c r="G553">
        <v>6.99</v>
      </c>
      <c r="H553" t="s">
        <v>212</v>
      </c>
      <c r="I553" t="s">
        <v>224</v>
      </c>
      <c r="J553" t="s">
        <v>213</v>
      </c>
      <c r="K553" t="s">
        <v>209</v>
      </c>
      <c r="L553" t="s">
        <v>1128</v>
      </c>
    </row>
    <row r="554" spans="1:12">
      <c r="A554" t="s">
        <v>1129</v>
      </c>
      <c r="B554" s="7">
        <v>46016</v>
      </c>
      <c r="C554" t="s">
        <v>108</v>
      </c>
      <c r="D554">
        <v>4</v>
      </c>
      <c r="E554">
        <v>23.94</v>
      </c>
      <c r="F554">
        <v>0.1</v>
      </c>
      <c r="G554">
        <v>4.99</v>
      </c>
      <c r="H554" t="s">
        <v>216</v>
      </c>
      <c r="I554" t="s">
        <v>18</v>
      </c>
      <c r="J554" t="s">
        <v>208</v>
      </c>
      <c r="K554" t="s">
        <v>209</v>
      </c>
      <c r="L554" t="s">
        <v>1004</v>
      </c>
    </row>
    <row r="555" spans="1:12">
      <c r="A555" t="s">
        <v>1130</v>
      </c>
      <c r="B555" s="7">
        <v>46016</v>
      </c>
      <c r="C555" t="s">
        <v>174</v>
      </c>
      <c r="D555">
        <v>2</v>
      </c>
      <c r="E555">
        <v>72.45</v>
      </c>
      <c r="F555">
        <v>0.15</v>
      </c>
      <c r="G555">
        <v>0</v>
      </c>
      <c r="H555" t="s">
        <v>212</v>
      </c>
      <c r="I555" t="s">
        <v>54</v>
      </c>
      <c r="J555" t="s">
        <v>217</v>
      </c>
      <c r="K555" t="s">
        <v>209</v>
      </c>
      <c r="L555" t="s">
        <v>947</v>
      </c>
    </row>
    <row r="556" spans="1:12">
      <c r="A556" t="s">
        <v>1131</v>
      </c>
      <c r="B556" s="7">
        <v>46016</v>
      </c>
      <c r="C556" t="s">
        <v>92</v>
      </c>
      <c r="D556">
        <v>1</v>
      </c>
      <c r="E556">
        <v>46.87</v>
      </c>
      <c r="F556">
        <v>0</v>
      </c>
      <c r="G556">
        <v>9.99</v>
      </c>
      <c r="H556" t="s">
        <v>216</v>
      </c>
      <c r="I556" t="s">
        <v>37</v>
      </c>
      <c r="J556" t="s">
        <v>208</v>
      </c>
      <c r="K556" t="s">
        <v>209</v>
      </c>
      <c r="L556" t="s">
        <v>1132</v>
      </c>
    </row>
    <row r="557" spans="1:12">
      <c r="A557" t="s">
        <v>1133</v>
      </c>
      <c r="B557" s="7">
        <v>46017</v>
      </c>
      <c r="C557" t="s">
        <v>73</v>
      </c>
      <c r="D557">
        <v>1</v>
      </c>
      <c r="E557">
        <v>23.84</v>
      </c>
      <c r="F557">
        <v>0</v>
      </c>
      <c r="G557">
        <v>0</v>
      </c>
      <c r="H557" t="s">
        <v>207</v>
      </c>
      <c r="I557" t="s">
        <v>37</v>
      </c>
      <c r="J557" t="s">
        <v>213</v>
      </c>
      <c r="K557" t="s">
        <v>209</v>
      </c>
      <c r="L557" t="s">
        <v>671</v>
      </c>
    </row>
    <row r="558" spans="1:12">
      <c r="A558" t="s">
        <v>1134</v>
      </c>
      <c r="B558" s="7">
        <v>46017</v>
      </c>
      <c r="C558" t="s">
        <v>118</v>
      </c>
      <c r="D558">
        <v>1</v>
      </c>
      <c r="E558">
        <v>41.81</v>
      </c>
      <c r="F558">
        <v>0.05</v>
      </c>
      <c r="G558">
        <v>4.99</v>
      </c>
      <c r="H558" t="s">
        <v>207</v>
      </c>
      <c r="I558" t="s">
        <v>54</v>
      </c>
      <c r="J558" t="s">
        <v>217</v>
      </c>
      <c r="K558" t="s">
        <v>209</v>
      </c>
      <c r="L558" t="s">
        <v>399</v>
      </c>
    </row>
    <row r="559" spans="1:12">
      <c r="A559" t="s">
        <v>1135</v>
      </c>
      <c r="B559" s="7">
        <v>46017</v>
      </c>
      <c r="C559" t="s">
        <v>186</v>
      </c>
      <c r="D559">
        <v>1</v>
      </c>
      <c r="E559">
        <v>54.93</v>
      </c>
      <c r="F559">
        <v>0.1</v>
      </c>
      <c r="G559">
        <v>0</v>
      </c>
      <c r="H559" t="s">
        <v>212</v>
      </c>
      <c r="I559" t="s">
        <v>54</v>
      </c>
      <c r="J559" t="s">
        <v>217</v>
      </c>
      <c r="K559" t="s">
        <v>304</v>
      </c>
      <c r="L559" t="s">
        <v>451</v>
      </c>
    </row>
    <row r="560" spans="1:12">
      <c r="A560" t="s">
        <v>1136</v>
      </c>
      <c r="B560" s="7">
        <v>46017</v>
      </c>
      <c r="C560" t="s">
        <v>83</v>
      </c>
      <c r="D560">
        <v>1</v>
      </c>
      <c r="E560">
        <v>79.31</v>
      </c>
      <c r="F560">
        <v>0</v>
      </c>
      <c r="G560">
        <v>0</v>
      </c>
      <c r="H560" t="s">
        <v>207</v>
      </c>
      <c r="I560" t="s">
        <v>18</v>
      </c>
      <c r="J560" t="s">
        <v>213</v>
      </c>
      <c r="K560" t="s">
        <v>209</v>
      </c>
      <c r="L560" t="s">
        <v>1137</v>
      </c>
    </row>
    <row r="561" spans="1:12">
      <c r="A561" t="s">
        <v>1138</v>
      </c>
      <c r="B561" s="7">
        <v>46017</v>
      </c>
      <c r="C561" t="s">
        <v>106</v>
      </c>
      <c r="D561">
        <v>4</v>
      </c>
      <c r="E561">
        <v>85.27</v>
      </c>
      <c r="F561">
        <v>0.05</v>
      </c>
      <c r="G561">
        <v>0</v>
      </c>
      <c r="H561" t="s">
        <v>216</v>
      </c>
      <c r="I561" t="s">
        <v>12</v>
      </c>
      <c r="J561" t="s">
        <v>217</v>
      </c>
      <c r="K561" t="s">
        <v>209</v>
      </c>
      <c r="L561" t="s">
        <v>1139</v>
      </c>
    </row>
    <row r="562" spans="1:12">
      <c r="A562" t="s">
        <v>1140</v>
      </c>
      <c r="B562" s="7">
        <v>46017</v>
      </c>
      <c r="C562" t="s">
        <v>144</v>
      </c>
      <c r="D562">
        <v>1</v>
      </c>
      <c r="E562">
        <v>12.74</v>
      </c>
      <c r="F562">
        <v>0.05</v>
      </c>
      <c r="G562">
        <v>9.99</v>
      </c>
      <c r="H562" t="s">
        <v>216</v>
      </c>
      <c r="I562" t="s">
        <v>18</v>
      </c>
      <c r="J562" t="s">
        <v>213</v>
      </c>
      <c r="K562" t="s">
        <v>281</v>
      </c>
      <c r="L562" t="s">
        <v>1141</v>
      </c>
    </row>
    <row r="563" spans="1:12">
      <c r="A563" t="s">
        <v>1142</v>
      </c>
      <c r="B563" s="7">
        <v>46017</v>
      </c>
      <c r="C563" t="s">
        <v>184</v>
      </c>
      <c r="D563">
        <v>3</v>
      </c>
      <c r="E563">
        <v>31.55</v>
      </c>
      <c r="F563">
        <v>0</v>
      </c>
      <c r="G563">
        <v>0</v>
      </c>
      <c r="H563" t="s">
        <v>212</v>
      </c>
      <c r="I563" t="s">
        <v>54</v>
      </c>
      <c r="J563" t="s">
        <v>217</v>
      </c>
      <c r="K563" t="s">
        <v>209</v>
      </c>
      <c r="L563" t="s">
        <v>565</v>
      </c>
    </row>
    <row r="564" spans="1:12">
      <c r="A564" t="s">
        <v>1143</v>
      </c>
      <c r="B564" s="7">
        <v>46017</v>
      </c>
      <c r="C564" t="s">
        <v>69</v>
      </c>
      <c r="D564">
        <v>2</v>
      </c>
      <c r="E564">
        <v>73.180000000000007</v>
      </c>
      <c r="F564">
        <v>0</v>
      </c>
      <c r="G564">
        <v>6.99</v>
      </c>
      <c r="H564" t="s">
        <v>212</v>
      </c>
      <c r="I564" t="s">
        <v>54</v>
      </c>
      <c r="J564" t="s">
        <v>213</v>
      </c>
      <c r="K564" t="s">
        <v>209</v>
      </c>
      <c r="L564" t="s">
        <v>1043</v>
      </c>
    </row>
    <row r="565" spans="1:12">
      <c r="A565" t="s">
        <v>1144</v>
      </c>
      <c r="B565" s="7">
        <v>46017</v>
      </c>
      <c r="C565" t="s">
        <v>186</v>
      </c>
      <c r="D565">
        <v>2</v>
      </c>
      <c r="E565">
        <v>54.93</v>
      </c>
      <c r="F565">
        <v>0.05</v>
      </c>
      <c r="G565">
        <v>0</v>
      </c>
      <c r="H565" t="s">
        <v>216</v>
      </c>
      <c r="I565" t="s">
        <v>54</v>
      </c>
      <c r="J565" t="s">
        <v>208</v>
      </c>
      <c r="K565" t="s">
        <v>209</v>
      </c>
      <c r="L565" t="s">
        <v>1145</v>
      </c>
    </row>
    <row r="566" spans="1:12">
      <c r="A566" t="s">
        <v>1146</v>
      </c>
      <c r="B566" s="7">
        <v>46017</v>
      </c>
      <c r="C566" t="s">
        <v>186</v>
      </c>
      <c r="D566">
        <v>1</v>
      </c>
      <c r="E566">
        <v>54.93</v>
      </c>
      <c r="F566">
        <v>0.2</v>
      </c>
      <c r="G566">
        <v>4.99</v>
      </c>
      <c r="H566" t="s">
        <v>212</v>
      </c>
      <c r="I566" t="s">
        <v>54</v>
      </c>
      <c r="J566" t="s">
        <v>213</v>
      </c>
      <c r="K566" t="s">
        <v>209</v>
      </c>
      <c r="L566" t="s">
        <v>519</v>
      </c>
    </row>
    <row r="567" spans="1:12">
      <c r="A567" t="s">
        <v>1147</v>
      </c>
      <c r="B567" s="7">
        <v>46017</v>
      </c>
      <c r="C567" t="s">
        <v>110</v>
      </c>
      <c r="D567">
        <v>3</v>
      </c>
      <c r="E567">
        <v>32.130000000000003</v>
      </c>
      <c r="F567">
        <v>0.15</v>
      </c>
      <c r="G567">
        <v>0</v>
      </c>
      <c r="H567" t="s">
        <v>207</v>
      </c>
      <c r="I567" t="s">
        <v>54</v>
      </c>
      <c r="J567" t="s">
        <v>213</v>
      </c>
      <c r="K567" t="s">
        <v>209</v>
      </c>
      <c r="L567" t="s">
        <v>284</v>
      </c>
    </row>
    <row r="568" spans="1:12">
      <c r="A568" t="s">
        <v>1148</v>
      </c>
      <c r="B568" s="7">
        <v>46018</v>
      </c>
      <c r="C568" t="s">
        <v>164</v>
      </c>
      <c r="D568">
        <v>4</v>
      </c>
      <c r="E568">
        <v>93.35</v>
      </c>
      <c r="F568">
        <v>0.05</v>
      </c>
      <c r="G568">
        <v>4.99</v>
      </c>
      <c r="H568" t="s">
        <v>216</v>
      </c>
      <c r="I568" t="s">
        <v>224</v>
      </c>
      <c r="J568" t="s">
        <v>208</v>
      </c>
      <c r="K568" t="s">
        <v>209</v>
      </c>
      <c r="L568" t="s">
        <v>849</v>
      </c>
    </row>
    <row r="569" spans="1:12">
      <c r="A569" t="s">
        <v>1149</v>
      </c>
      <c r="B569" s="7">
        <v>46018</v>
      </c>
      <c r="C569" t="s">
        <v>166</v>
      </c>
      <c r="D569">
        <v>1</v>
      </c>
      <c r="E569">
        <v>39.19</v>
      </c>
      <c r="F569">
        <v>0</v>
      </c>
      <c r="G569">
        <v>6.99</v>
      </c>
      <c r="H569" t="s">
        <v>216</v>
      </c>
      <c r="I569" t="s">
        <v>224</v>
      </c>
      <c r="J569" t="s">
        <v>208</v>
      </c>
      <c r="K569" t="s">
        <v>209</v>
      </c>
      <c r="L569" t="s">
        <v>1150</v>
      </c>
    </row>
    <row r="570" spans="1:12">
      <c r="A570" t="s">
        <v>1151</v>
      </c>
      <c r="B570" s="7">
        <v>46018</v>
      </c>
      <c r="C570" t="s">
        <v>186</v>
      </c>
      <c r="D570">
        <v>1</v>
      </c>
      <c r="E570">
        <v>54.93</v>
      </c>
      <c r="F570">
        <v>0.1</v>
      </c>
      <c r="G570">
        <v>9.99</v>
      </c>
      <c r="H570" t="s">
        <v>216</v>
      </c>
      <c r="I570" t="s">
        <v>224</v>
      </c>
      <c r="J570" t="s">
        <v>208</v>
      </c>
      <c r="K570" t="s">
        <v>209</v>
      </c>
      <c r="L570" t="s">
        <v>930</v>
      </c>
    </row>
    <row r="571" spans="1:12">
      <c r="A571" t="s">
        <v>1152</v>
      </c>
      <c r="B571" s="7">
        <v>46018</v>
      </c>
      <c r="C571" t="s">
        <v>114</v>
      </c>
      <c r="D571">
        <v>1</v>
      </c>
      <c r="E571">
        <v>87.66</v>
      </c>
      <c r="F571">
        <v>0</v>
      </c>
      <c r="G571">
        <v>0</v>
      </c>
      <c r="H571" t="s">
        <v>207</v>
      </c>
      <c r="I571" t="s">
        <v>18</v>
      </c>
      <c r="J571" t="s">
        <v>213</v>
      </c>
      <c r="K571" t="s">
        <v>209</v>
      </c>
      <c r="L571" t="s">
        <v>1153</v>
      </c>
    </row>
    <row r="572" spans="1:12">
      <c r="A572" t="s">
        <v>1154</v>
      </c>
      <c r="B572" s="7">
        <v>46018</v>
      </c>
      <c r="C572" t="s">
        <v>176</v>
      </c>
      <c r="D572">
        <v>5</v>
      </c>
      <c r="E572">
        <v>11.86</v>
      </c>
      <c r="F572">
        <v>0</v>
      </c>
      <c r="G572">
        <v>0</v>
      </c>
      <c r="H572" t="s">
        <v>207</v>
      </c>
      <c r="I572" t="s">
        <v>224</v>
      </c>
      <c r="J572" t="s">
        <v>217</v>
      </c>
      <c r="K572" t="s">
        <v>209</v>
      </c>
      <c r="L572" t="s">
        <v>1155</v>
      </c>
    </row>
    <row r="573" spans="1:12">
      <c r="A573" t="s">
        <v>1156</v>
      </c>
      <c r="B573" s="7">
        <v>46018</v>
      </c>
      <c r="C573" t="s">
        <v>138</v>
      </c>
      <c r="D573">
        <v>3</v>
      </c>
      <c r="E573">
        <v>56</v>
      </c>
      <c r="F573">
        <v>0.1</v>
      </c>
      <c r="G573">
        <v>0</v>
      </c>
      <c r="H573" t="s">
        <v>216</v>
      </c>
      <c r="I573" t="s">
        <v>18</v>
      </c>
      <c r="J573" t="s">
        <v>208</v>
      </c>
      <c r="K573" t="s">
        <v>209</v>
      </c>
      <c r="L573" t="s">
        <v>426</v>
      </c>
    </row>
    <row r="574" spans="1:12">
      <c r="A574" t="s">
        <v>1157</v>
      </c>
      <c r="B574" s="7">
        <v>46018</v>
      </c>
      <c r="C574" t="s">
        <v>116</v>
      </c>
      <c r="D574">
        <v>3</v>
      </c>
      <c r="E574">
        <v>30.89</v>
      </c>
      <c r="F574">
        <v>0</v>
      </c>
      <c r="G574">
        <v>9.99</v>
      </c>
      <c r="H574" t="s">
        <v>212</v>
      </c>
      <c r="I574" t="s">
        <v>12</v>
      </c>
      <c r="J574" t="s">
        <v>217</v>
      </c>
      <c r="K574" t="s">
        <v>209</v>
      </c>
      <c r="L574" t="s">
        <v>1158</v>
      </c>
    </row>
    <row r="575" spans="1:12">
      <c r="A575" t="s">
        <v>1159</v>
      </c>
      <c r="B575" s="7">
        <v>46018</v>
      </c>
      <c r="C575" t="s">
        <v>186</v>
      </c>
      <c r="D575">
        <v>1</v>
      </c>
      <c r="E575">
        <v>54.93</v>
      </c>
      <c r="F575">
        <v>0.05</v>
      </c>
      <c r="G575">
        <v>0</v>
      </c>
      <c r="H575" t="s">
        <v>216</v>
      </c>
      <c r="I575" t="s">
        <v>37</v>
      </c>
      <c r="J575" t="s">
        <v>213</v>
      </c>
      <c r="K575" t="s">
        <v>209</v>
      </c>
      <c r="L575" t="s">
        <v>1160</v>
      </c>
    </row>
    <row r="576" spans="1:12">
      <c r="A576" t="s">
        <v>1161</v>
      </c>
      <c r="B576" s="7">
        <v>46018</v>
      </c>
      <c r="C576" t="s">
        <v>66</v>
      </c>
      <c r="D576">
        <v>2</v>
      </c>
      <c r="E576">
        <v>31.13</v>
      </c>
      <c r="F576">
        <v>0.05</v>
      </c>
      <c r="G576">
        <v>6.99</v>
      </c>
      <c r="H576" t="s">
        <v>207</v>
      </c>
      <c r="I576" t="s">
        <v>224</v>
      </c>
      <c r="J576" t="s">
        <v>217</v>
      </c>
      <c r="K576" t="s">
        <v>209</v>
      </c>
      <c r="L576" t="s">
        <v>1162</v>
      </c>
    </row>
    <row r="577" spans="1:12">
      <c r="A577" t="s">
        <v>1163</v>
      </c>
      <c r="B577" s="7">
        <v>46018</v>
      </c>
      <c r="C577" t="s">
        <v>180</v>
      </c>
      <c r="D577">
        <v>1</v>
      </c>
      <c r="E577">
        <v>60.42</v>
      </c>
      <c r="F577">
        <v>0.05</v>
      </c>
      <c r="G577">
        <v>6.99</v>
      </c>
      <c r="H577" t="s">
        <v>212</v>
      </c>
      <c r="I577" t="s">
        <v>18</v>
      </c>
      <c r="J577" t="s">
        <v>217</v>
      </c>
      <c r="K577" t="s">
        <v>209</v>
      </c>
      <c r="L577" t="s">
        <v>1164</v>
      </c>
    </row>
    <row r="578" spans="1:12">
      <c r="A578" t="s">
        <v>1165</v>
      </c>
      <c r="B578" s="7">
        <v>46019</v>
      </c>
      <c r="C578" t="s">
        <v>71</v>
      </c>
      <c r="D578">
        <v>1</v>
      </c>
      <c r="E578">
        <v>11.23</v>
      </c>
      <c r="F578">
        <v>0.15</v>
      </c>
      <c r="G578">
        <v>0</v>
      </c>
      <c r="H578" t="s">
        <v>207</v>
      </c>
      <c r="I578" t="s">
        <v>12</v>
      </c>
      <c r="J578" t="s">
        <v>208</v>
      </c>
      <c r="K578" t="s">
        <v>209</v>
      </c>
      <c r="L578" t="s">
        <v>1166</v>
      </c>
    </row>
    <row r="579" spans="1:12">
      <c r="A579" t="s">
        <v>1167</v>
      </c>
      <c r="B579" s="7">
        <v>46019</v>
      </c>
      <c r="C579" t="s">
        <v>164</v>
      </c>
      <c r="D579">
        <v>1</v>
      </c>
      <c r="E579">
        <v>93.35</v>
      </c>
      <c r="F579">
        <v>0</v>
      </c>
      <c r="G579">
        <v>9.99</v>
      </c>
      <c r="H579" t="s">
        <v>216</v>
      </c>
      <c r="I579" t="s">
        <v>18</v>
      </c>
      <c r="J579" t="s">
        <v>217</v>
      </c>
      <c r="K579" t="s">
        <v>209</v>
      </c>
      <c r="L579" t="s">
        <v>881</v>
      </c>
    </row>
    <row r="580" spans="1:12">
      <c r="A580" t="s">
        <v>1168</v>
      </c>
      <c r="B580" s="7">
        <v>46019</v>
      </c>
      <c r="C580" t="s">
        <v>134</v>
      </c>
      <c r="D580">
        <v>4</v>
      </c>
      <c r="E580">
        <v>53.25</v>
      </c>
      <c r="F580">
        <v>0</v>
      </c>
      <c r="G580">
        <v>0</v>
      </c>
      <c r="H580" t="s">
        <v>216</v>
      </c>
      <c r="I580" t="s">
        <v>37</v>
      </c>
      <c r="J580" t="s">
        <v>213</v>
      </c>
      <c r="K580" t="s">
        <v>209</v>
      </c>
      <c r="L580" t="s">
        <v>467</v>
      </c>
    </row>
    <row r="581" spans="1:12">
      <c r="A581" t="s">
        <v>1169</v>
      </c>
      <c r="B581" s="7">
        <v>46019</v>
      </c>
      <c r="C581" t="s">
        <v>178</v>
      </c>
      <c r="D581">
        <v>1</v>
      </c>
      <c r="E581">
        <v>77.760000000000005</v>
      </c>
      <c r="F581">
        <v>0.1</v>
      </c>
      <c r="G581">
        <v>0</v>
      </c>
      <c r="H581" t="s">
        <v>212</v>
      </c>
      <c r="I581" t="s">
        <v>224</v>
      </c>
      <c r="J581" t="s">
        <v>213</v>
      </c>
      <c r="K581" t="s">
        <v>209</v>
      </c>
      <c r="L581" t="s">
        <v>239</v>
      </c>
    </row>
    <row r="582" spans="1:12">
      <c r="A582" t="s">
        <v>1170</v>
      </c>
      <c r="B582" s="7">
        <v>46019</v>
      </c>
      <c r="C582" t="s">
        <v>100</v>
      </c>
      <c r="D582">
        <v>2</v>
      </c>
      <c r="E582">
        <v>47.38</v>
      </c>
      <c r="F582">
        <v>0</v>
      </c>
      <c r="G582">
        <v>4.99</v>
      </c>
      <c r="H582" t="s">
        <v>216</v>
      </c>
      <c r="I582" t="s">
        <v>12</v>
      </c>
      <c r="J582" t="s">
        <v>208</v>
      </c>
      <c r="K582" t="s">
        <v>209</v>
      </c>
      <c r="L582" t="s">
        <v>553</v>
      </c>
    </row>
    <row r="583" spans="1:12">
      <c r="A583" t="s">
        <v>1171</v>
      </c>
      <c r="B583" s="7">
        <v>46019</v>
      </c>
      <c r="C583" t="s">
        <v>77</v>
      </c>
      <c r="D583">
        <v>3</v>
      </c>
      <c r="E583">
        <v>47.77</v>
      </c>
      <c r="F583">
        <v>0.2</v>
      </c>
      <c r="G583">
        <v>0</v>
      </c>
      <c r="H583" t="s">
        <v>216</v>
      </c>
      <c r="I583" t="s">
        <v>37</v>
      </c>
      <c r="J583" t="s">
        <v>208</v>
      </c>
      <c r="K583" t="s">
        <v>209</v>
      </c>
      <c r="L583" t="s">
        <v>936</v>
      </c>
    </row>
    <row r="584" spans="1:12">
      <c r="A584" t="s">
        <v>1172</v>
      </c>
      <c r="B584" s="7">
        <v>46019</v>
      </c>
      <c r="C584" t="s">
        <v>122</v>
      </c>
      <c r="D584">
        <v>2</v>
      </c>
      <c r="E584">
        <v>29.71</v>
      </c>
      <c r="F584">
        <v>0</v>
      </c>
      <c r="G584">
        <v>9.99</v>
      </c>
      <c r="H584" t="s">
        <v>216</v>
      </c>
      <c r="I584" t="s">
        <v>54</v>
      </c>
      <c r="J584" t="s">
        <v>208</v>
      </c>
      <c r="K584" t="s">
        <v>209</v>
      </c>
      <c r="L584" t="s">
        <v>750</v>
      </c>
    </row>
    <row r="585" spans="1:12">
      <c r="A585" t="s">
        <v>1173</v>
      </c>
      <c r="B585" s="7">
        <v>46019</v>
      </c>
      <c r="C585" t="s">
        <v>69</v>
      </c>
      <c r="D585">
        <v>3</v>
      </c>
      <c r="E585">
        <v>73.180000000000007</v>
      </c>
      <c r="F585">
        <v>0</v>
      </c>
      <c r="G585">
        <v>9.99</v>
      </c>
      <c r="H585" t="s">
        <v>207</v>
      </c>
      <c r="I585" t="s">
        <v>224</v>
      </c>
      <c r="J585" t="s">
        <v>213</v>
      </c>
      <c r="K585" t="s">
        <v>209</v>
      </c>
      <c r="L585" t="s">
        <v>736</v>
      </c>
    </row>
    <row r="586" spans="1:12">
      <c r="A586" t="s">
        <v>1174</v>
      </c>
      <c r="B586" s="7">
        <v>46019</v>
      </c>
      <c r="C586" t="s">
        <v>146</v>
      </c>
      <c r="D586">
        <v>1</v>
      </c>
      <c r="E586">
        <v>30.05</v>
      </c>
      <c r="F586">
        <v>0</v>
      </c>
      <c r="G586">
        <v>0</v>
      </c>
      <c r="H586" t="s">
        <v>207</v>
      </c>
      <c r="I586" t="s">
        <v>18</v>
      </c>
      <c r="J586" t="s">
        <v>208</v>
      </c>
      <c r="K586" t="s">
        <v>209</v>
      </c>
      <c r="L586" t="s">
        <v>1175</v>
      </c>
    </row>
    <row r="587" spans="1:12">
      <c r="A587" t="s">
        <v>1176</v>
      </c>
      <c r="B587" s="7">
        <v>46020</v>
      </c>
      <c r="C587" t="s">
        <v>138</v>
      </c>
      <c r="D587">
        <v>3</v>
      </c>
      <c r="E587">
        <v>56</v>
      </c>
      <c r="F587">
        <v>0.05</v>
      </c>
      <c r="G587">
        <v>6.99</v>
      </c>
      <c r="H587" t="s">
        <v>216</v>
      </c>
      <c r="I587" t="s">
        <v>224</v>
      </c>
      <c r="J587" t="s">
        <v>213</v>
      </c>
      <c r="K587" t="s">
        <v>209</v>
      </c>
      <c r="L587" t="s">
        <v>439</v>
      </c>
    </row>
    <row r="588" spans="1:12">
      <c r="A588" t="s">
        <v>1177</v>
      </c>
      <c r="B588" s="7">
        <v>46020</v>
      </c>
      <c r="C588" t="s">
        <v>180</v>
      </c>
      <c r="D588">
        <v>3</v>
      </c>
      <c r="E588">
        <v>60.42</v>
      </c>
      <c r="F588">
        <v>0</v>
      </c>
      <c r="G588">
        <v>0</v>
      </c>
      <c r="H588" t="s">
        <v>207</v>
      </c>
      <c r="I588" t="s">
        <v>54</v>
      </c>
      <c r="J588" t="s">
        <v>217</v>
      </c>
      <c r="K588" t="s">
        <v>281</v>
      </c>
      <c r="L588" t="s">
        <v>1116</v>
      </c>
    </row>
    <row r="589" spans="1:12">
      <c r="A589" t="s">
        <v>1178</v>
      </c>
      <c r="B589" s="7">
        <v>46020</v>
      </c>
      <c r="C589" t="s">
        <v>158</v>
      </c>
      <c r="D589">
        <v>5</v>
      </c>
      <c r="E589">
        <v>44.59</v>
      </c>
      <c r="F589">
        <v>0</v>
      </c>
      <c r="G589">
        <v>0</v>
      </c>
      <c r="H589" t="s">
        <v>212</v>
      </c>
      <c r="I589" t="s">
        <v>37</v>
      </c>
      <c r="J589" t="s">
        <v>213</v>
      </c>
      <c r="K589" t="s">
        <v>209</v>
      </c>
      <c r="L589" t="s">
        <v>989</v>
      </c>
    </row>
    <row r="590" spans="1:12">
      <c r="A590" t="s">
        <v>1179</v>
      </c>
      <c r="B590" s="7">
        <v>46020</v>
      </c>
      <c r="C590" t="s">
        <v>146</v>
      </c>
      <c r="D590">
        <v>5</v>
      </c>
      <c r="E590">
        <v>30.05</v>
      </c>
      <c r="F590">
        <v>0.05</v>
      </c>
      <c r="G590">
        <v>0</v>
      </c>
      <c r="H590" t="s">
        <v>207</v>
      </c>
      <c r="I590" t="s">
        <v>18</v>
      </c>
      <c r="J590" t="s">
        <v>208</v>
      </c>
      <c r="K590" t="s">
        <v>209</v>
      </c>
      <c r="L590" t="s">
        <v>733</v>
      </c>
    </row>
    <row r="591" spans="1:12">
      <c r="A591" t="s">
        <v>1180</v>
      </c>
      <c r="B591" s="7">
        <v>46020</v>
      </c>
      <c r="C591" t="s">
        <v>85</v>
      </c>
      <c r="D591">
        <v>1</v>
      </c>
      <c r="E591">
        <v>20.7</v>
      </c>
      <c r="F591">
        <v>0</v>
      </c>
      <c r="G591">
        <v>4.99</v>
      </c>
      <c r="H591" t="s">
        <v>212</v>
      </c>
      <c r="I591" t="s">
        <v>224</v>
      </c>
      <c r="J591" t="s">
        <v>208</v>
      </c>
      <c r="K591" t="s">
        <v>209</v>
      </c>
      <c r="L591" t="s">
        <v>1181</v>
      </c>
    </row>
    <row r="592" spans="1:12">
      <c r="A592" t="s">
        <v>1182</v>
      </c>
      <c r="B592" s="7">
        <v>46020</v>
      </c>
      <c r="C592" t="s">
        <v>83</v>
      </c>
      <c r="D592">
        <v>3</v>
      </c>
      <c r="E592">
        <v>79.31</v>
      </c>
      <c r="F592">
        <v>0</v>
      </c>
      <c r="G592">
        <v>0</v>
      </c>
      <c r="H592" t="s">
        <v>216</v>
      </c>
      <c r="I592" t="s">
        <v>37</v>
      </c>
      <c r="J592" t="s">
        <v>217</v>
      </c>
      <c r="K592" t="s">
        <v>209</v>
      </c>
      <c r="L592" t="s">
        <v>543</v>
      </c>
    </row>
    <row r="593" spans="1:12">
      <c r="A593" t="s">
        <v>1183</v>
      </c>
      <c r="B593" s="7">
        <v>46020</v>
      </c>
      <c r="C593" t="s">
        <v>146</v>
      </c>
      <c r="D593">
        <v>1</v>
      </c>
      <c r="E593">
        <v>30.05</v>
      </c>
      <c r="F593">
        <v>0.1</v>
      </c>
      <c r="G593">
        <v>6.99</v>
      </c>
      <c r="H593" t="s">
        <v>212</v>
      </c>
      <c r="I593" t="s">
        <v>224</v>
      </c>
      <c r="J593" t="s">
        <v>217</v>
      </c>
      <c r="K593" t="s">
        <v>209</v>
      </c>
      <c r="L593" t="s">
        <v>388</v>
      </c>
    </row>
    <row r="594" spans="1:12">
      <c r="A594" t="s">
        <v>1184</v>
      </c>
      <c r="B594" s="7">
        <v>46021</v>
      </c>
      <c r="C594" t="s">
        <v>148</v>
      </c>
      <c r="D594">
        <v>2</v>
      </c>
      <c r="E594">
        <v>76.3</v>
      </c>
      <c r="F594">
        <v>0</v>
      </c>
      <c r="G594">
        <v>0</v>
      </c>
      <c r="H594" t="s">
        <v>216</v>
      </c>
      <c r="I594" t="s">
        <v>37</v>
      </c>
      <c r="J594" t="s">
        <v>217</v>
      </c>
      <c r="K594" t="s">
        <v>209</v>
      </c>
      <c r="L594" t="s">
        <v>1185</v>
      </c>
    </row>
    <row r="595" spans="1:12">
      <c r="A595" t="s">
        <v>1186</v>
      </c>
      <c r="B595" s="7">
        <v>46021</v>
      </c>
      <c r="C595" t="s">
        <v>114</v>
      </c>
      <c r="D595">
        <v>2</v>
      </c>
      <c r="E595">
        <v>87.66</v>
      </c>
      <c r="F595">
        <v>0</v>
      </c>
      <c r="G595">
        <v>6.99</v>
      </c>
      <c r="H595" t="s">
        <v>207</v>
      </c>
      <c r="I595" t="s">
        <v>54</v>
      </c>
      <c r="J595" t="s">
        <v>217</v>
      </c>
      <c r="K595" t="s">
        <v>209</v>
      </c>
      <c r="L595" t="s">
        <v>1187</v>
      </c>
    </row>
    <row r="596" spans="1:12">
      <c r="A596" t="s">
        <v>1188</v>
      </c>
      <c r="B596" s="7">
        <v>46021</v>
      </c>
      <c r="C596" t="s">
        <v>134</v>
      </c>
      <c r="D596">
        <v>1</v>
      </c>
      <c r="E596">
        <v>53.25</v>
      </c>
      <c r="F596">
        <v>0.05</v>
      </c>
      <c r="G596">
        <v>0</v>
      </c>
      <c r="H596" t="s">
        <v>207</v>
      </c>
      <c r="I596" t="s">
        <v>12</v>
      </c>
      <c r="J596" t="s">
        <v>213</v>
      </c>
      <c r="K596" t="s">
        <v>304</v>
      </c>
      <c r="L596" t="s">
        <v>505</v>
      </c>
    </row>
    <row r="597" spans="1:12">
      <c r="A597" t="s">
        <v>1189</v>
      </c>
      <c r="B597" s="7">
        <v>46021</v>
      </c>
      <c r="C597" t="s">
        <v>164</v>
      </c>
      <c r="D597">
        <v>2</v>
      </c>
      <c r="E597">
        <v>93.35</v>
      </c>
      <c r="F597">
        <v>0</v>
      </c>
      <c r="G597">
        <v>0</v>
      </c>
      <c r="H597" t="s">
        <v>212</v>
      </c>
      <c r="I597" t="s">
        <v>18</v>
      </c>
      <c r="J597" t="s">
        <v>213</v>
      </c>
      <c r="K597" t="s">
        <v>209</v>
      </c>
      <c r="L597" t="s">
        <v>921</v>
      </c>
    </row>
    <row r="598" spans="1:12">
      <c r="A598" t="s">
        <v>1190</v>
      </c>
      <c r="B598" s="7">
        <v>46021</v>
      </c>
      <c r="C598" t="s">
        <v>184</v>
      </c>
      <c r="D598">
        <v>4</v>
      </c>
      <c r="E598">
        <v>31.55</v>
      </c>
      <c r="F598">
        <v>0</v>
      </c>
      <c r="G598">
        <v>9.99</v>
      </c>
      <c r="H598" t="s">
        <v>212</v>
      </c>
      <c r="I598" t="s">
        <v>37</v>
      </c>
      <c r="J598" t="s">
        <v>208</v>
      </c>
      <c r="K598" t="s">
        <v>209</v>
      </c>
      <c r="L598" t="s">
        <v>1191</v>
      </c>
    </row>
    <row r="599" spans="1:12">
      <c r="A599" t="s">
        <v>1192</v>
      </c>
      <c r="B599" s="7">
        <v>46021</v>
      </c>
      <c r="C599" t="s">
        <v>154</v>
      </c>
      <c r="D599">
        <v>3</v>
      </c>
      <c r="E599">
        <v>63.29</v>
      </c>
      <c r="F599">
        <v>0.05</v>
      </c>
      <c r="G599">
        <v>4.99</v>
      </c>
      <c r="H599" t="s">
        <v>207</v>
      </c>
      <c r="I599" t="s">
        <v>12</v>
      </c>
      <c r="J599" t="s">
        <v>208</v>
      </c>
      <c r="K599" t="s">
        <v>209</v>
      </c>
      <c r="L599" t="s">
        <v>1193</v>
      </c>
    </row>
    <row r="600" spans="1:12">
      <c r="A600" t="s">
        <v>1194</v>
      </c>
      <c r="B600" s="7">
        <v>46021</v>
      </c>
      <c r="C600" t="s">
        <v>114</v>
      </c>
      <c r="D600">
        <v>6</v>
      </c>
      <c r="E600">
        <v>87.66</v>
      </c>
      <c r="F600">
        <v>0</v>
      </c>
      <c r="G600">
        <v>0</v>
      </c>
      <c r="H600" t="s">
        <v>212</v>
      </c>
      <c r="I600" t="s">
        <v>12</v>
      </c>
      <c r="J600" t="s">
        <v>208</v>
      </c>
      <c r="K600" t="s">
        <v>209</v>
      </c>
      <c r="L600" t="s">
        <v>1195</v>
      </c>
    </row>
    <row r="601" spans="1:12">
      <c r="A601" t="s">
        <v>1196</v>
      </c>
      <c r="B601" s="7">
        <v>46021</v>
      </c>
      <c r="C601" t="s">
        <v>77</v>
      </c>
      <c r="D601">
        <v>1</v>
      </c>
      <c r="E601">
        <v>47.77</v>
      </c>
      <c r="F601">
        <v>0</v>
      </c>
      <c r="G601">
        <v>0</v>
      </c>
      <c r="H601" t="s">
        <v>212</v>
      </c>
      <c r="I601" t="s">
        <v>224</v>
      </c>
      <c r="J601" t="s">
        <v>217</v>
      </c>
      <c r="K601" t="s">
        <v>209</v>
      </c>
      <c r="L601" t="s">
        <v>1197</v>
      </c>
    </row>
    <row r="602" spans="1:12">
      <c r="A602" t="s">
        <v>1198</v>
      </c>
      <c r="B602" s="7">
        <v>46022</v>
      </c>
      <c r="C602" t="s">
        <v>79</v>
      </c>
      <c r="D602">
        <v>1</v>
      </c>
      <c r="E602">
        <v>12.76</v>
      </c>
      <c r="F602">
        <v>0</v>
      </c>
      <c r="G602">
        <v>0</v>
      </c>
      <c r="H602" t="s">
        <v>207</v>
      </c>
      <c r="I602" t="s">
        <v>18</v>
      </c>
      <c r="J602" t="s">
        <v>208</v>
      </c>
      <c r="K602" t="s">
        <v>209</v>
      </c>
      <c r="L602" t="s">
        <v>507</v>
      </c>
    </row>
    <row r="603" spans="1:12">
      <c r="A603" t="s">
        <v>1199</v>
      </c>
      <c r="B603" s="7">
        <v>46022</v>
      </c>
      <c r="C603" t="s">
        <v>184</v>
      </c>
      <c r="D603">
        <v>1</v>
      </c>
      <c r="E603">
        <v>31.55</v>
      </c>
      <c r="F603">
        <v>0.1</v>
      </c>
      <c r="G603">
        <v>0</v>
      </c>
      <c r="H603" t="s">
        <v>216</v>
      </c>
      <c r="I603" t="s">
        <v>54</v>
      </c>
      <c r="J603" t="s">
        <v>213</v>
      </c>
      <c r="K603" t="s">
        <v>281</v>
      </c>
      <c r="L603" t="s">
        <v>222</v>
      </c>
    </row>
    <row r="604" spans="1:12">
      <c r="A604" t="s">
        <v>1200</v>
      </c>
      <c r="B604" s="7">
        <v>46022</v>
      </c>
      <c r="C604" t="s">
        <v>66</v>
      </c>
      <c r="D604">
        <v>2</v>
      </c>
      <c r="E604">
        <v>31.13</v>
      </c>
      <c r="F604">
        <v>0.05</v>
      </c>
      <c r="G604">
        <v>0</v>
      </c>
      <c r="H604" t="s">
        <v>216</v>
      </c>
      <c r="I604" t="s">
        <v>37</v>
      </c>
      <c r="J604" t="s">
        <v>217</v>
      </c>
      <c r="K604" t="s">
        <v>209</v>
      </c>
      <c r="L604" t="s">
        <v>1014</v>
      </c>
    </row>
    <row r="605" spans="1:12">
      <c r="A605" t="s">
        <v>1201</v>
      </c>
      <c r="B605" s="7">
        <v>46022</v>
      </c>
      <c r="C605" t="s">
        <v>142</v>
      </c>
      <c r="D605">
        <v>4</v>
      </c>
      <c r="E605">
        <v>100.1</v>
      </c>
      <c r="F605">
        <v>0</v>
      </c>
      <c r="G605">
        <v>9.99</v>
      </c>
      <c r="H605" t="s">
        <v>216</v>
      </c>
      <c r="I605" t="s">
        <v>37</v>
      </c>
      <c r="J605" t="s">
        <v>208</v>
      </c>
      <c r="K605" t="s">
        <v>209</v>
      </c>
      <c r="L605" t="s">
        <v>519</v>
      </c>
    </row>
    <row r="606" spans="1:12">
      <c r="A606" t="s">
        <v>1202</v>
      </c>
      <c r="B606" s="7">
        <v>46022</v>
      </c>
      <c r="C606" t="s">
        <v>79</v>
      </c>
      <c r="D606">
        <v>6</v>
      </c>
      <c r="E606">
        <v>12.76</v>
      </c>
      <c r="F606">
        <v>0.1</v>
      </c>
      <c r="G606">
        <v>0</v>
      </c>
      <c r="H606" t="s">
        <v>212</v>
      </c>
      <c r="I606" t="s">
        <v>54</v>
      </c>
      <c r="J606" t="s">
        <v>208</v>
      </c>
      <c r="K606" t="s">
        <v>209</v>
      </c>
      <c r="L606" t="s">
        <v>360</v>
      </c>
    </row>
    <row r="607" spans="1:12">
      <c r="A607" t="s">
        <v>1203</v>
      </c>
      <c r="B607" s="7">
        <v>46023</v>
      </c>
      <c r="C607" t="s">
        <v>120</v>
      </c>
      <c r="D607">
        <v>1</v>
      </c>
      <c r="E607">
        <v>33.65</v>
      </c>
      <c r="F607">
        <v>0</v>
      </c>
      <c r="G607">
        <v>0</v>
      </c>
      <c r="H607" t="s">
        <v>207</v>
      </c>
      <c r="I607" t="s">
        <v>37</v>
      </c>
      <c r="J607" t="s">
        <v>208</v>
      </c>
      <c r="K607" t="s">
        <v>209</v>
      </c>
      <c r="L607" t="s">
        <v>826</v>
      </c>
    </row>
    <row r="608" spans="1:12">
      <c r="A608" t="s">
        <v>1204</v>
      </c>
      <c r="B608" s="7">
        <v>46023</v>
      </c>
      <c r="C608" t="s">
        <v>118</v>
      </c>
      <c r="D608">
        <v>5</v>
      </c>
      <c r="E608">
        <v>41.81</v>
      </c>
      <c r="F608">
        <v>0</v>
      </c>
      <c r="G608">
        <v>0</v>
      </c>
      <c r="H608" t="s">
        <v>212</v>
      </c>
      <c r="I608" t="s">
        <v>12</v>
      </c>
      <c r="J608" t="s">
        <v>213</v>
      </c>
      <c r="K608" t="s">
        <v>209</v>
      </c>
      <c r="L608" t="s">
        <v>993</v>
      </c>
    </row>
    <row r="609" spans="1:12">
      <c r="A609" t="s">
        <v>1205</v>
      </c>
      <c r="B609" s="7">
        <v>46023</v>
      </c>
      <c r="C609" t="s">
        <v>128</v>
      </c>
      <c r="D609">
        <v>2</v>
      </c>
      <c r="E609">
        <v>74.72</v>
      </c>
      <c r="F609">
        <v>0.05</v>
      </c>
      <c r="G609">
        <v>9.99</v>
      </c>
      <c r="H609" t="s">
        <v>216</v>
      </c>
      <c r="I609" t="s">
        <v>37</v>
      </c>
      <c r="J609" t="s">
        <v>208</v>
      </c>
      <c r="K609" t="s">
        <v>209</v>
      </c>
      <c r="L609" t="s">
        <v>1061</v>
      </c>
    </row>
    <row r="610" spans="1:12">
      <c r="A610" t="s">
        <v>1206</v>
      </c>
      <c r="B610" s="7">
        <v>46023</v>
      </c>
      <c r="C610" t="s">
        <v>89</v>
      </c>
      <c r="D610">
        <v>1</v>
      </c>
      <c r="E610">
        <v>81.14</v>
      </c>
      <c r="F610">
        <v>0</v>
      </c>
      <c r="G610">
        <v>0</v>
      </c>
      <c r="H610" t="s">
        <v>212</v>
      </c>
      <c r="I610" t="s">
        <v>18</v>
      </c>
      <c r="J610" t="s">
        <v>208</v>
      </c>
      <c r="K610" t="s">
        <v>209</v>
      </c>
      <c r="L610" t="s">
        <v>253</v>
      </c>
    </row>
    <row r="611" spans="1:12">
      <c r="A611" t="s">
        <v>1207</v>
      </c>
      <c r="B611" s="7">
        <v>46023</v>
      </c>
      <c r="C611" t="s">
        <v>94</v>
      </c>
      <c r="D611">
        <v>4</v>
      </c>
      <c r="E611">
        <v>74.41</v>
      </c>
      <c r="F611">
        <v>0</v>
      </c>
      <c r="G611">
        <v>0</v>
      </c>
      <c r="H611" t="s">
        <v>216</v>
      </c>
      <c r="I611" t="s">
        <v>12</v>
      </c>
      <c r="J611" t="s">
        <v>208</v>
      </c>
      <c r="K611" t="s">
        <v>209</v>
      </c>
      <c r="L611" t="s">
        <v>523</v>
      </c>
    </row>
    <row r="612" spans="1:12">
      <c r="A612" t="s">
        <v>1208</v>
      </c>
      <c r="B612" s="7">
        <v>46023</v>
      </c>
      <c r="C612" t="s">
        <v>92</v>
      </c>
      <c r="D612">
        <v>1</v>
      </c>
      <c r="E612">
        <v>46.87</v>
      </c>
      <c r="F612">
        <v>0.15</v>
      </c>
      <c r="G612">
        <v>0</v>
      </c>
      <c r="H612" t="s">
        <v>216</v>
      </c>
      <c r="I612" t="s">
        <v>18</v>
      </c>
      <c r="J612" t="s">
        <v>208</v>
      </c>
      <c r="K612" t="s">
        <v>209</v>
      </c>
      <c r="L612" t="s">
        <v>1209</v>
      </c>
    </row>
    <row r="613" spans="1:12">
      <c r="A613" t="s">
        <v>1210</v>
      </c>
      <c r="B613" s="7">
        <v>46024</v>
      </c>
      <c r="C613" t="s">
        <v>124</v>
      </c>
      <c r="D613">
        <v>5</v>
      </c>
      <c r="E613">
        <v>79.47</v>
      </c>
      <c r="F613">
        <v>0.1</v>
      </c>
      <c r="G613">
        <v>0</v>
      </c>
      <c r="H613" t="s">
        <v>207</v>
      </c>
      <c r="I613" t="s">
        <v>18</v>
      </c>
      <c r="J613" t="s">
        <v>208</v>
      </c>
      <c r="K613" t="s">
        <v>209</v>
      </c>
      <c r="L613" t="s">
        <v>1211</v>
      </c>
    </row>
    <row r="614" spans="1:12">
      <c r="A614" t="s">
        <v>1212</v>
      </c>
      <c r="B614" s="7">
        <v>46024</v>
      </c>
      <c r="C614" t="s">
        <v>134</v>
      </c>
      <c r="D614">
        <v>3</v>
      </c>
      <c r="E614">
        <v>53.25</v>
      </c>
      <c r="F614">
        <v>0.1</v>
      </c>
      <c r="G614">
        <v>4.99</v>
      </c>
      <c r="H614" t="s">
        <v>212</v>
      </c>
      <c r="I614" t="s">
        <v>54</v>
      </c>
      <c r="J614" t="s">
        <v>213</v>
      </c>
      <c r="K614" t="s">
        <v>209</v>
      </c>
      <c r="L614" t="s">
        <v>770</v>
      </c>
    </row>
    <row r="615" spans="1:12">
      <c r="A615" t="s">
        <v>1213</v>
      </c>
      <c r="B615" s="7">
        <v>46024</v>
      </c>
      <c r="C615" t="s">
        <v>104</v>
      </c>
      <c r="D615">
        <v>4</v>
      </c>
      <c r="E615">
        <v>29.49</v>
      </c>
      <c r="F615">
        <v>0.1</v>
      </c>
      <c r="G615">
        <v>4.99</v>
      </c>
      <c r="H615" t="s">
        <v>212</v>
      </c>
      <c r="I615" t="s">
        <v>54</v>
      </c>
      <c r="J615" t="s">
        <v>208</v>
      </c>
      <c r="K615" t="s">
        <v>209</v>
      </c>
      <c r="L615" t="s">
        <v>944</v>
      </c>
    </row>
    <row r="616" spans="1:12">
      <c r="A616" t="s">
        <v>1214</v>
      </c>
      <c r="B616" s="7">
        <v>46025</v>
      </c>
      <c r="C616" t="s">
        <v>176</v>
      </c>
      <c r="D616">
        <v>1</v>
      </c>
      <c r="E616">
        <v>11.86</v>
      </c>
      <c r="F616">
        <v>0</v>
      </c>
      <c r="G616">
        <v>6.99</v>
      </c>
      <c r="H616" t="s">
        <v>207</v>
      </c>
      <c r="I616" t="s">
        <v>37</v>
      </c>
      <c r="J616" t="s">
        <v>213</v>
      </c>
      <c r="K616" t="s">
        <v>209</v>
      </c>
      <c r="L616" t="s">
        <v>455</v>
      </c>
    </row>
    <row r="617" spans="1:12">
      <c r="A617" t="s">
        <v>1215</v>
      </c>
      <c r="B617" s="7">
        <v>46025</v>
      </c>
      <c r="C617" t="s">
        <v>77</v>
      </c>
      <c r="D617">
        <v>3</v>
      </c>
      <c r="E617">
        <v>47.77</v>
      </c>
      <c r="F617">
        <v>0</v>
      </c>
      <c r="G617">
        <v>0</v>
      </c>
      <c r="H617" t="s">
        <v>207</v>
      </c>
      <c r="I617" t="s">
        <v>224</v>
      </c>
      <c r="J617" t="s">
        <v>213</v>
      </c>
      <c r="K617" t="s">
        <v>209</v>
      </c>
      <c r="L617" t="s">
        <v>986</v>
      </c>
    </row>
    <row r="618" spans="1:12">
      <c r="A618" t="s">
        <v>1216</v>
      </c>
      <c r="B618" s="7">
        <v>46025</v>
      </c>
      <c r="C618" t="s">
        <v>66</v>
      </c>
      <c r="D618">
        <v>4</v>
      </c>
      <c r="E618">
        <v>31.13</v>
      </c>
      <c r="F618">
        <v>0.15</v>
      </c>
      <c r="G618">
        <v>0</v>
      </c>
      <c r="H618" t="s">
        <v>216</v>
      </c>
      <c r="I618" t="s">
        <v>54</v>
      </c>
      <c r="J618" t="s">
        <v>217</v>
      </c>
      <c r="K618" t="s">
        <v>209</v>
      </c>
      <c r="L618" t="s">
        <v>233</v>
      </c>
    </row>
    <row r="619" spans="1:12">
      <c r="A619" t="s">
        <v>1217</v>
      </c>
      <c r="B619" s="7">
        <v>46025</v>
      </c>
      <c r="C619" t="s">
        <v>144</v>
      </c>
      <c r="D619">
        <v>1</v>
      </c>
      <c r="E619">
        <v>12.74</v>
      </c>
      <c r="F619">
        <v>0</v>
      </c>
      <c r="G619">
        <v>0</v>
      </c>
      <c r="H619" t="s">
        <v>212</v>
      </c>
      <c r="I619" t="s">
        <v>54</v>
      </c>
      <c r="J619" t="s">
        <v>213</v>
      </c>
      <c r="K619" t="s">
        <v>209</v>
      </c>
      <c r="L619" t="s">
        <v>918</v>
      </c>
    </row>
    <row r="620" spans="1:12">
      <c r="A620" t="s">
        <v>1218</v>
      </c>
      <c r="B620" s="7">
        <v>46025</v>
      </c>
      <c r="C620" t="s">
        <v>132</v>
      </c>
      <c r="D620">
        <v>1</v>
      </c>
      <c r="E620">
        <v>72.08</v>
      </c>
      <c r="F620">
        <v>0</v>
      </c>
      <c r="G620">
        <v>0</v>
      </c>
      <c r="H620" t="s">
        <v>216</v>
      </c>
      <c r="I620" t="s">
        <v>18</v>
      </c>
      <c r="J620" t="s">
        <v>213</v>
      </c>
      <c r="K620" t="s">
        <v>209</v>
      </c>
      <c r="L620" t="s">
        <v>907</v>
      </c>
    </row>
    <row r="621" spans="1:12">
      <c r="A621" t="s">
        <v>1219</v>
      </c>
      <c r="B621" s="7">
        <v>46025</v>
      </c>
      <c r="C621" t="s">
        <v>154</v>
      </c>
      <c r="D621">
        <v>1</v>
      </c>
      <c r="E621">
        <v>63.29</v>
      </c>
      <c r="F621">
        <v>0.05</v>
      </c>
      <c r="G621">
        <v>0</v>
      </c>
      <c r="H621" t="s">
        <v>212</v>
      </c>
      <c r="I621" t="s">
        <v>12</v>
      </c>
      <c r="J621" t="s">
        <v>213</v>
      </c>
      <c r="K621" t="s">
        <v>209</v>
      </c>
      <c r="L621" t="s">
        <v>891</v>
      </c>
    </row>
    <row r="622" spans="1:12">
      <c r="A622" t="s">
        <v>1220</v>
      </c>
      <c r="B622" s="7">
        <v>46026</v>
      </c>
      <c r="C622" t="s">
        <v>132</v>
      </c>
      <c r="D622">
        <v>1</v>
      </c>
      <c r="E622">
        <v>72.08</v>
      </c>
      <c r="F622">
        <v>0</v>
      </c>
      <c r="G622">
        <v>9.99</v>
      </c>
      <c r="H622" t="s">
        <v>207</v>
      </c>
      <c r="I622" t="s">
        <v>37</v>
      </c>
      <c r="J622" t="s">
        <v>217</v>
      </c>
      <c r="K622" t="s">
        <v>209</v>
      </c>
      <c r="L622" t="s">
        <v>1211</v>
      </c>
    </row>
    <row r="623" spans="1:12">
      <c r="A623" t="s">
        <v>1221</v>
      </c>
      <c r="B623" s="7">
        <v>46026</v>
      </c>
      <c r="C623" t="s">
        <v>142</v>
      </c>
      <c r="D623">
        <v>1</v>
      </c>
      <c r="E623">
        <v>100.1</v>
      </c>
      <c r="F623">
        <v>0.2</v>
      </c>
      <c r="G623">
        <v>0</v>
      </c>
      <c r="H623" t="s">
        <v>216</v>
      </c>
      <c r="I623" t="s">
        <v>18</v>
      </c>
      <c r="J623" t="s">
        <v>217</v>
      </c>
      <c r="K623" t="s">
        <v>304</v>
      </c>
      <c r="L623" t="s">
        <v>1222</v>
      </c>
    </row>
    <row r="624" spans="1:12">
      <c r="A624" t="s">
        <v>1223</v>
      </c>
      <c r="B624" s="7">
        <v>46026</v>
      </c>
      <c r="C624" t="s">
        <v>92</v>
      </c>
      <c r="D624">
        <v>2</v>
      </c>
      <c r="E624">
        <v>46.87</v>
      </c>
      <c r="F624">
        <v>0.15</v>
      </c>
      <c r="G624">
        <v>6.99</v>
      </c>
      <c r="H624" t="s">
        <v>212</v>
      </c>
      <c r="I624" t="s">
        <v>18</v>
      </c>
      <c r="J624" t="s">
        <v>208</v>
      </c>
      <c r="K624" t="s">
        <v>209</v>
      </c>
      <c r="L624" t="s">
        <v>302</v>
      </c>
    </row>
    <row r="625" spans="1:12">
      <c r="A625" t="s">
        <v>1224</v>
      </c>
      <c r="B625" s="7">
        <v>46026</v>
      </c>
      <c r="C625" t="s">
        <v>66</v>
      </c>
      <c r="D625">
        <v>2</v>
      </c>
      <c r="E625">
        <v>31.13</v>
      </c>
      <c r="F625">
        <v>0.05</v>
      </c>
      <c r="G625">
        <v>0</v>
      </c>
      <c r="H625" t="s">
        <v>216</v>
      </c>
      <c r="I625" t="s">
        <v>224</v>
      </c>
      <c r="J625" t="s">
        <v>213</v>
      </c>
      <c r="K625" t="s">
        <v>209</v>
      </c>
      <c r="L625" t="s">
        <v>870</v>
      </c>
    </row>
    <row r="626" spans="1:12">
      <c r="A626" t="s">
        <v>1225</v>
      </c>
      <c r="B626" s="7">
        <v>46026</v>
      </c>
      <c r="C626" t="s">
        <v>164</v>
      </c>
      <c r="D626">
        <v>1</v>
      </c>
      <c r="E626">
        <v>93.35</v>
      </c>
      <c r="F626">
        <v>0.1</v>
      </c>
      <c r="G626">
        <v>4.99</v>
      </c>
      <c r="H626" t="s">
        <v>216</v>
      </c>
      <c r="I626" t="s">
        <v>37</v>
      </c>
      <c r="J626" t="s">
        <v>217</v>
      </c>
      <c r="K626" t="s">
        <v>209</v>
      </c>
      <c r="L626" t="s">
        <v>1096</v>
      </c>
    </row>
    <row r="627" spans="1:12">
      <c r="A627" t="s">
        <v>1226</v>
      </c>
      <c r="B627" s="7">
        <v>46026</v>
      </c>
      <c r="C627" t="s">
        <v>148</v>
      </c>
      <c r="D627">
        <v>1</v>
      </c>
      <c r="E627">
        <v>76.3</v>
      </c>
      <c r="F627">
        <v>0</v>
      </c>
      <c r="G627">
        <v>9.99</v>
      </c>
      <c r="H627" t="s">
        <v>216</v>
      </c>
      <c r="I627" t="s">
        <v>37</v>
      </c>
      <c r="J627" t="s">
        <v>208</v>
      </c>
      <c r="K627" t="s">
        <v>209</v>
      </c>
      <c r="L627" t="s">
        <v>802</v>
      </c>
    </row>
    <row r="628" spans="1:12">
      <c r="A628" t="s">
        <v>1227</v>
      </c>
      <c r="B628" s="7">
        <v>46027</v>
      </c>
      <c r="C628" t="s">
        <v>124</v>
      </c>
      <c r="D628">
        <v>3</v>
      </c>
      <c r="E628">
        <v>79.47</v>
      </c>
      <c r="F628">
        <v>0.1</v>
      </c>
      <c r="G628">
        <v>6.99</v>
      </c>
      <c r="H628" t="s">
        <v>212</v>
      </c>
      <c r="I628" t="s">
        <v>224</v>
      </c>
      <c r="J628" t="s">
        <v>208</v>
      </c>
      <c r="K628" t="s">
        <v>304</v>
      </c>
      <c r="L628" t="s">
        <v>1228</v>
      </c>
    </row>
    <row r="629" spans="1:12">
      <c r="A629" t="s">
        <v>1229</v>
      </c>
      <c r="B629" s="7">
        <v>46027</v>
      </c>
      <c r="C629" t="s">
        <v>186</v>
      </c>
      <c r="D629">
        <v>4</v>
      </c>
      <c r="E629">
        <v>54.93</v>
      </c>
      <c r="F629">
        <v>0</v>
      </c>
      <c r="G629">
        <v>4.99</v>
      </c>
      <c r="H629" t="s">
        <v>212</v>
      </c>
      <c r="I629" t="s">
        <v>18</v>
      </c>
      <c r="J629" t="s">
        <v>208</v>
      </c>
      <c r="K629" t="s">
        <v>209</v>
      </c>
      <c r="L629" t="s">
        <v>1126</v>
      </c>
    </row>
    <row r="630" spans="1:12">
      <c r="A630" t="s">
        <v>1230</v>
      </c>
      <c r="B630" s="7">
        <v>46028</v>
      </c>
      <c r="C630" t="s">
        <v>144</v>
      </c>
      <c r="D630">
        <v>1</v>
      </c>
      <c r="E630">
        <v>12.74</v>
      </c>
      <c r="F630">
        <v>0</v>
      </c>
      <c r="G630">
        <v>0</v>
      </c>
      <c r="H630" t="s">
        <v>207</v>
      </c>
      <c r="I630" t="s">
        <v>12</v>
      </c>
      <c r="J630" t="s">
        <v>217</v>
      </c>
      <c r="K630" t="s">
        <v>209</v>
      </c>
      <c r="L630" t="s">
        <v>356</v>
      </c>
    </row>
    <row r="631" spans="1:12">
      <c r="A631" t="s">
        <v>1231</v>
      </c>
      <c r="B631" s="7">
        <v>46028</v>
      </c>
      <c r="C631" t="s">
        <v>116</v>
      </c>
      <c r="D631">
        <v>1</v>
      </c>
      <c r="E631">
        <v>30.89</v>
      </c>
      <c r="F631">
        <v>0</v>
      </c>
      <c r="G631">
        <v>0</v>
      </c>
      <c r="H631" t="s">
        <v>207</v>
      </c>
      <c r="I631" t="s">
        <v>54</v>
      </c>
      <c r="J631" t="s">
        <v>217</v>
      </c>
      <c r="K631" t="s">
        <v>209</v>
      </c>
      <c r="L631" t="s">
        <v>838</v>
      </c>
    </row>
    <row r="632" spans="1:12">
      <c r="A632" t="s">
        <v>1232</v>
      </c>
      <c r="B632" s="7">
        <v>46028</v>
      </c>
      <c r="C632" t="s">
        <v>136</v>
      </c>
      <c r="D632">
        <v>1</v>
      </c>
      <c r="E632">
        <v>26.35</v>
      </c>
      <c r="F632">
        <v>0</v>
      </c>
      <c r="G632">
        <v>0</v>
      </c>
      <c r="H632" t="s">
        <v>212</v>
      </c>
      <c r="I632" t="s">
        <v>54</v>
      </c>
      <c r="J632" t="s">
        <v>213</v>
      </c>
      <c r="K632" t="s">
        <v>304</v>
      </c>
      <c r="L632" t="s">
        <v>852</v>
      </c>
    </row>
    <row r="633" spans="1:12">
      <c r="A633" t="s">
        <v>1233</v>
      </c>
      <c r="B633" s="7">
        <v>46028</v>
      </c>
      <c r="C633" t="s">
        <v>178</v>
      </c>
      <c r="D633">
        <v>1</v>
      </c>
      <c r="E633">
        <v>77.760000000000005</v>
      </c>
      <c r="F633">
        <v>0.05</v>
      </c>
      <c r="G633">
        <v>0</v>
      </c>
      <c r="H633" t="s">
        <v>212</v>
      </c>
      <c r="I633" t="s">
        <v>18</v>
      </c>
      <c r="J633" t="s">
        <v>217</v>
      </c>
      <c r="K633" t="s">
        <v>209</v>
      </c>
      <c r="L633" t="s">
        <v>1234</v>
      </c>
    </row>
    <row r="634" spans="1:12">
      <c r="A634" t="s">
        <v>1235</v>
      </c>
      <c r="B634" s="7">
        <v>46028</v>
      </c>
      <c r="C634" t="s">
        <v>146</v>
      </c>
      <c r="D634">
        <v>4</v>
      </c>
      <c r="E634">
        <v>30.05</v>
      </c>
      <c r="F634">
        <v>0.05</v>
      </c>
      <c r="G634">
        <v>0</v>
      </c>
      <c r="H634" t="s">
        <v>216</v>
      </c>
      <c r="I634" t="s">
        <v>18</v>
      </c>
      <c r="J634" t="s">
        <v>208</v>
      </c>
      <c r="K634" t="s">
        <v>209</v>
      </c>
      <c r="L634" t="s">
        <v>1236</v>
      </c>
    </row>
    <row r="635" spans="1:12">
      <c r="A635" t="s">
        <v>1237</v>
      </c>
      <c r="B635" s="7">
        <v>46028</v>
      </c>
      <c r="C635" t="s">
        <v>152</v>
      </c>
      <c r="D635">
        <v>3</v>
      </c>
      <c r="E635">
        <v>39.21</v>
      </c>
      <c r="F635">
        <v>0.1</v>
      </c>
      <c r="G635">
        <v>0</v>
      </c>
      <c r="H635" t="s">
        <v>207</v>
      </c>
      <c r="I635" t="s">
        <v>224</v>
      </c>
      <c r="J635" t="s">
        <v>208</v>
      </c>
      <c r="K635" t="s">
        <v>209</v>
      </c>
      <c r="L635" t="s">
        <v>1116</v>
      </c>
    </row>
    <row r="636" spans="1:12">
      <c r="A636" t="s">
        <v>1238</v>
      </c>
      <c r="B636" s="7">
        <v>46029</v>
      </c>
      <c r="C636" t="s">
        <v>130</v>
      </c>
      <c r="D636">
        <v>6</v>
      </c>
      <c r="E636">
        <v>10.18</v>
      </c>
      <c r="F636">
        <v>0.05</v>
      </c>
      <c r="G636">
        <v>6.99</v>
      </c>
      <c r="H636" t="s">
        <v>207</v>
      </c>
      <c r="I636" t="s">
        <v>18</v>
      </c>
      <c r="J636" t="s">
        <v>213</v>
      </c>
      <c r="K636" t="s">
        <v>209</v>
      </c>
      <c r="L636" t="s">
        <v>1239</v>
      </c>
    </row>
    <row r="637" spans="1:12">
      <c r="A637" t="s">
        <v>1240</v>
      </c>
      <c r="B637" s="7">
        <v>46029</v>
      </c>
      <c r="C637" t="s">
        <v>148</v>
      </c>
      <c r="D637">
        <v>2</v>
      </c>
      <c r="E637">
        <v>76.3</v>
      </c>
      <c r="F637">
        <v>0.1</v>
      </c>
      <c r="G637">
        <v>0</v>
      </c>
      <c r="H637" t="s">
        <v>207</v>
      </c>
      <c r="I637" t="s">
        <v>224</v>
      </c>
      <c r="J637" t="s">
        <v>217</v>
      </c>
      <c r="K637" t="s">
        <v>209</v>
      </c>
      <c r="L637" t="s">
        <v>956</v>
      </c>
    </row>
    <row r="638" spans="1:12">
      <c r="A638" t="s">
        <v>1241</v>
      </c>
      <c r="B638" s="7">
        <v>46030</v>
      </c>
      <c r="C638" t="s">
        <v>75</v>
      </c>
      <c r="D638">
        <v>1</v>
      </c>
      <c r="E638">
        <v>55.2</v>
      </c>
      <c r="F638">
        <v>0</v>
      </c>
      <c r="G638">
        <v>6.99</v>
      </c>
      <c r="H638" t="s">
        <v>216</v>
      </c>
      <c r="I638" t="s">
        <v>37</v>
      </c>
      <c r="J638" t="s">
        <v>217</v>
      </c>
      <c r="K638" t="s">
        <v>209</v>
      </c>
      <c r="L638" t="s">
        <v>312</v>
      </c>
    </row>
    <row r="639" spans="1:12">
      <c r="A639" t="s">
        <v>1242</v>
      </c>
      <c r="B639" s="7">
        <v>46030</v>
      </c>
      <c r="C639" t="s">
        <v>184</v>
      </c>
      <c r="D639">
        <v>4</v>
      </c>
      <c r="E639">
        <v>31.55</v>
      </c>
      <c r="F639">
        <v>0</v>
      </c>
      <c r="G639">
        <v>0</v>
      </c>
      <c r="H639" t="s">
        <v>216</v>
      </c>
      <c r="I639" t="s">
        <v>12</v>
      </c>
      <c r="J639" t="s">
        <v>208</v>
      </c>
      <c r="K639" t="s">
        <v>209</v>
      </c>
      <c r="L639" t="s">
        <v>860</v>
      </c>
    </row>
    <row r="640" spans="1:12">
      <c r="A640" t="s">
        <v>1243</v>
      </c>
      <c r="B640" s="7">
        <v>46030</v>
      </c>
      <c r="C640" t="s">
        <v>77</v>
      </c>
      <c r="D640">
        <v>1</v>
      </c>
      <c r="E640">
        <v>47.77</v>
      </c>
      <c r="F640">
        <v>0</v>
      </c>
      <c r="G640">
        <v>0</v>
      </c>
      <c r="H640" t="s">
        <v>216</v>
      </c>
      <c r="I640" t="s">
        <v>54</v>
      </c>
      <c r="J640" t="s">
        <v>217</v>
      </c>
      <c r="K640" t="s">
        <v>209</v>
      </c>
      <c r="L640" t="s">
        <v>1244</v>
      </c>
    </row>
    <row r="641" spans="1:12">
      <c r="A641" t="s">
        <v>1245</v>
      </c>
      <c r="B641" s="7">
        <v>46030</v>
      </c>
      <c r="C641" t="s">
        <v>134</v>
      </c>
      <c r="D641">
        <v>1</v>
      </c>
      <c r="E641">
        <v>53.25</v>
      </c>
      <c r="F641">
        <v>0</v>
      </c>
      <c r="G641">
        <v>0</v>
      </c>
      <c r="H641" t="s">
        <v>216</v>
      </c>
      <c r="I641" t="s">
        <v>54</v>
      </c>
      <c r="J641" t="s">
        <v>208</v>
      </c>
      <c r="K641" t="s">
        <v>209</v>
      </c>
      <c r="L641" t="s">
        <v>1246</v>
      </c>
    </row>
    <row r="642" spans="1:12">
      <c r="A642" t="s">
        <v>1247</v>
      </c>
      <c r="B642" s="7">
        <v>46030</v>
      </c>
      <c r="C642" t="s">
        <v>100</v>
      </c>
      <c r="D642">
        <v>3</v>
      </c>
      <c r="E642">
        <v>47.38</v>
      </c>
      <c r="F642">
        <v>0.15</v>
      </c>
      <c r="G642">
        <v>0</v>
      </c>
      <c r="H642" t="s">
        <v>212</v>
      </c>
      <c r="I642" t="s">
        <v>12</v>
      </c>
      <c r="J642" t="s">
        <v>213</v>
      </c>
      <c r="K642" t="s">
        <v>209</v>
      </c>
      <c r="L642" t="s">
        <v>1248</v>
      </c>
    </row>
    <row r="643" spans="1:12">
      <c r="A643" t="s">
        <v>1249</v>
      </c>
      <c r="B643" s="7">
        <v>46030</v>
      </c>
      <c r="C643" t="s">
        <v>122</v>
      </c>
      <c r="D643">
        <v>2</v>
      </c>
      <c r="E643">
        <v>29.71</v>
      </c>
      <c r="F643">
        <v>0.05</v>
      </c>
      <c r="G643">
        <v>0</v>
      </c>
      <c r="H643" t="s">
        <v>216</v>
      </c>
      <c r="I643" t="s">
        <v>18</v>
      </c>
      <c r="J643" t="s">
        <v>217</v>
      </c>
      <c r="K643" t="s">
        <v>209</v>
      </c>
      <c r="L643" t="s">
        <v>1250</v>
      </c>
    </row>
    <row r="644" spans="1:12">
      <c r="A644" t="s">
        <v>1251</v>
      </c>
      <c r="B644" s="7">
        <v>46031</v>
      </c>
      <c r="C644" t="s">
        <v>162</v>
      </c>
      <c r="D644">
        <v>6</v>
      </c>
      <c r="E644">
        <v>12.2</v>
      </c>
      <c r="F644">
        <v>0.1</v>
      </c>
      <c r="G644">
        <v>0</v>
      </c>
      <c r="H644" t="s">
        <v>216</v>
      </c>
      <c r="I644" t="s">
        <v>37</v>
      </c>
      <c r="J644" t="s">
        <v>217</v>
      </c>
      <c r="K644" t="s">
        <v>209</v>
      </c>
      <c r="L644" t="s">
        <v>1252</v>
      </c>
    </row>
    <row r="645" spans="1:12">
      <c r="A645" t="s">
        <v>1253</v>
      </c>
      <c r="B645" s="7">
        <v>46031</v>
      </c>
      <c r="C645" t="s">
        <v>114</v>
      </c>
      <c r="D645">
        <v>3</v>
      </c>
      <c r="E645">
        <v>87.66</v>
      </c>
      <c r="F645">
        <v>0</v>
      </c>
      <c r="G645">
        <v>0</v>
      </c>
      <c r="H645" t="s">
        <v>207</v>
      </c>
      <c r="I645" t="s">
        <v>12</v>
      </c>
      <c r="J645" t="s">
        <v>213</v>
      </c>
      <c r="K645" t="s">
        <v>281</v>
      </c>
      <c r="L645" t="s">
        <v>469</v>
      </c>
    </row>
    <row r="646" spans="1:12">
      <c r="A646" t="s">
        <v>1254</v>
      </c>
      <c r="B646" s="7">
        <v>46031</v>
      </c>
      <c r="C646" t="s">
        <v>162</v>
      </c>
      <c r="D646">
        <v>2</v>
      </c>
      <c r="E646">
        <v>12.2</v>
      </c>
      <c r="F646">
        <v>0.15</v>
      </c>
      <c r="G646">
        <v>6.99</v>
      </c>
      <c r="H646" t="s">
        <v>207</v>
      </c>
      <c r="I646" t="s">
        <v>12</v>
      </c>
      <c r="J646" t="s">
        <v>213</v>
      </c>
      <c r="K646" t="s">
        <v>304</v>
      </c>
      <c r="L646" t="s">
        <v>930</v>
      </c>
    </row>
    <row r="647" spans="1:12">
      <c r="A647" t="s">
        <v>1255</v>
      </c>
      <c r="B647" s="7">
        <v>46031</v>
      </c>
      <c r="C647" t="s">
        <v>162</v>
      </c>
      <c r="D647">
        <v>2</v>
      </c>
      <c r="E647">
        <v>12.2</v>
      </c>
      <c r="F647">
        <v>0.15</v>
      </c>
      <c r="G647">
        <v>6.99</v>
      </c>
      <c r="H647" t="s">
        <v>216</v>
      </c>
      <c r="I647" t="s">
        <v>54</v>
      </c>
      <c r="J647" t="s">
        <v>217</v>
      </c>
      <c r="K647" t="s">
        <v>209</v>
      </c>
      <c r="L647" t="s">
        <v>1256</v>
      </c>
    </row>
    <row r="648" spans="1:12">
      <c r="A648" t="s">
        <v>1257</v>
      </c>
      <c r="B648" s="7">
        <v>46031</v>
      </c>
      <c r="C648" t="s">
        <v>184</v>
      </c>
      <c r="D648">
        <v>1</v>
      </c>
      <c r="E648">
        <v>31.55</v>
      </c>
      <c r="F648">
        <v>0.15</v>
      </c>
      <c r="G648">
        <v>9.99</v>
      </c>
      <c r="H648" t="s">
        <v>216</v>
      </c>
      <c r="I648" t="s">
        <v>37</v>
      </c>
      <c r="J648" t="s">
        <v>217</v>
      </c>
      <c r="K648" t="s">
        <v>209</v>
      </c>
      <c r="L648" t="s">
        <v>363</v>
      </c>
    </row>
    <row r="649" spans="1:12">
      <c r="A649" t="s">
        <v>1258</v>
      </c>
      <c r="B649" s="7">
        <v>46031</v>
      </c>
      <c r="C649" t="s">
        <v>178</v>
      </c>
      <c r="D649">
        <v>1</v>
      </c>
      <c r="E649">
        <v>77.760000000000005</v>
      </c>
      <c r="F649">
        <v>0.1</v>
      </c>
      <c r="G649">
        <v>0</v>
      </c>
      <c r="H649" t="s">
        <v>207</v>
      </c>
      <c r="I649" t="s">
        <v>12</v>
      </c>
      <c r="J649" t="s">
        <v>213</v>
      </c>
      <c r="K649" t="s">
        <v>209</v>
      </c>
      <c r="L649" t="s">
        <v>1128</v>
      </c>
    </row>
    <row r="650" spans="1:12">
      <c r="A650" t="s">
        <v>1259</v>
      </c>
      <c r="B650" s="7">
        <v>46031</v>
      </c>
      <c r="C650" t="s">
        <v>116</v>
      </c>
      <c r="D650">
        <v>5</v>
      </c>
      <c r="E650">
        <v>30.89</v>
      </c>
      <c r="F650">
        <v>0</v>
      </c>
      <c r="G650">
        <v>9.99</v>
      </c>
      <c r="H650" t="s">
        <v>212</v>
      </c>
      <c r="I650" t="s">
        <v>12</v>
      </c>
      <c r="J650" t="s">
        <v>208</v>
      </c>
      <c r="K650" t="s">
        <v>209</v>
      </c>
      <c r="L650" t="s">
        <v>677</v>
      </c>
    </row>
    <row r="651" spans="1:12">
      <c r="A651" t="s">
        <v>1260</v>
      </c>
      <c r="B651" s="7">
        <v>46031</v>
      </c>
      <c r="C651" t="s">
        <v>77</v>
      </c>
      <c r="D651">
        <v>2</v>
      </c>
      <c r="E651">
        <v>47.77</v>
      </c>
      <c r="F651">
        <v>0</v>
      </c>
      <c r="G651">
        <v>0</v>
      </c>
      <c r="H651" t="s">
        <v>212</v>
      </c>
      <c r="I651" t="s">
        <v>54</v>
      </c>
      <c r="J651" t="s">
        <v>217</v>
      </c>
      <c r="K651" t="s">
        <v>209</v>
      </c>
      <c r="L651" t="s">
        <v>918</v>
      </c>
    </row>
    <row r="652" spans="1:12">
      <c r="A652" t="s">
        <v>1261</v>
      </c>
      <c r="B652" s="7">
        <v>46031</v>
      </c>
      <c r="C652" t="s">
        <v>108</v>
      </c>
      <c r="D652">
        <v>2</v>
      </c>
      <c r="E652">
        <v>23.94</v>
      </c>
      <c r="F652">
        <v>0</v>
      </c>
      <c r="G652">
        <v>6.99</v>
      </c>
      <c r="H652" t="s">
        <v>207</v>
      </c>
      <c r="I652" t="s">
        <v>37</v>
      </c>
      <c r="J652" t="s">
        <v>208</v>
      </c>
      <c r="K652" t="s">
        <v>209</v>
      </c>
      <c r="L652" t="s">
        <v>1155</v>
      </c>
    </row>
    <row r="653" spans="1:12">
      <c r="A653" t="s">
        <v>1262</v>
      </c>
      <c r="B653" s="7">
        <v>46032</v>
      </c>
      <c r="C653" t="s">
        <v>138</v>
      </c>
      <c r="D653">
        <v>1</v>
      </c>
      <c r="E653">
        <v>56</v>
      </c>
      <c r="F653">
        <v>0.15</v>
      </c>
      <c r="G653">
        <v>4.99</v>
      </c>
      <c r="H653" t="s">
        <v>207</v>
      </c>
      <c r="I653" t="s">
        <v>224</v>
      </c>
      <c r="J653" t="s">
        <v>217</v>
      </c>
      <c r="K653" t="s">
        <v>209</v>
      </c>
      <c r="L653" t="s">
        <v>275</v>
      </c>
    </row>
    <row r="654" spans="1:12">
      <c r="A654" t="s">
        <v>1263</v>
      </c>
      <c r="B654" s="7">
        <v>46032</v>
      </c>
      <c r="C654" t="s">
        <v>152</v>
      </c>
      <c r="D654">
        <v>3</v>
      </c>
      <c r="E654">
        <v>39.21</v>
      </c>
      <c r="F654">
        <v>0.05</v>
      </c>
      <c r="G654">
        <v>0</v>
      </c>
      <c r="H654" t="s">
        <v>207</v>
      </c>
      <c r="I654" t="s">
        <v>18</v>
      </c>
      <c r="J654" t="s">
        <v>213</v>
      </c>
      <c r="K654" t="s">
        <v>209</v>
      </c>
      <c r="L654" t="s">
        <v>721</v>
      </c>
    </row>
    <row r="655" spans="1:12">
      <c r="A655" t="s">
        <v>1264</v>
      </c>
      <c r="B655" s="7">
        <v>46032</v>
      </c>
      <c r="C655" t="s">
        <v>186</v>
      </c>
      <c r="D655">
        <v>2</v>
      </c>
      <c r="E655">
        <v>54.93</v>
      </c>
      <c r="F655">
        <v>0</v>
      </c>
      <c r="G655">
        <v>6.99</v>
      </c>
      <c r="H655" t="s">
        <v>216</v>
      </c>
      <c r="I655" t="s">
        <v>18</v>
      </c>
      <c r="J655" t="s">
        <v>217</v>
      </c>
      <c r="K655" t="s">
        <v>209</v>
      </c>
      <c r="L655" t="s">
        <v>838</v>
      </c>
    </row>
    <row r="656" spans="1:12">
      <c r="A656" t="s">
        <v>1265</v>
      </c>
      <c r="B656" s="7">
        <v>46032</v>
      </c>
      <c r="C656" t="s">
        <v>132</v>
      </c>
      <c r="D656">
        <v>1</v>
      </c>
      <c r="E656">
        <v>72.08</v>
      </c>
      <c r="F656">
        <v>0.1</v>
      </c>
      <c r="G656">
        <v>4.99</v>
      </c>
      <c r="H656" t="s">
        <v>216</v>
      </c>
      <c r="I656" t="s">
        <v>18</v>
      </c>
      <c r="J656" t="s">
        <v>217</v>
      </c>
      <c r="K656" t="s">
        <v>281</v>
      </c>
      <c r="L656" t="s">
        <v>1049</v>
      </c>
    </row>
    <row r="657" spans="1:12">
      <c r="A657" t="s">
        <v>1266</v>
      </c>
      <c r="B657" s="7">
        <v>46033</v>
      </c>
      <c r="C657" t="s">
        <v>71</v>
      </c>
      <c r="D657">
        <v>1</v>
      </c>
      <c r="E657">
        <v>11.23</v>
      </c>
      <c r="F657">
        <v>0.05</v>
      </c>
      <c r="G657">
        <v>4.99</v>
      </c>
      <c r="H657" t="s">
        <v>207</v>
      </c>
      <c r="I657" t="s">
        <v>18</v>
      </c>
      <c r="J657" t="s">
        <v>208</v>
      </c>
      <c r="K657" t="s">
        <v>209</v>
      </c>
      <c r="L657" t="s">
        <v>1267</v>
      </c>
    </row>
    <row r="658" spans="1:12">
      <c r="A658" t="s">
        <v>1268</v>
      </c>
      <c r="B658" s="7">
        <v>46033</v>
      </c>
      <c r="C658" t="s">
        <v>108</v>
      </c>
      <c r="D658">
        <v>1</v>
      </c>
      <c r="E658">
        <v>23.94</v>
      </c>
      <c r="F658">
        <v>0</v>
      </c>
      <c r="G658">
        <v>0</v>
      </c>
      <c r="H658" t="s">
        <v>207</v>
      </c>
      <c r="I658" t="s">
        <v>18</v>
      </c>
      <c r="J658" t="s">
        <v>213</v>
      </c>
      <c r="K658" t="s">
        <v>209</v>
      </c>
      <c r="L658" t="s">
        <v>1269</v>
      </c>
    </row>
    <row r="659" spans="1:12">
      <c r="A659" t="s">
        <v>1270</v>
      </c>
      <c r="B659" s="7">
        <v>46033</v>
      </c>
      <c r="C659" t="s">
        <v>110</v>
      </c>
      <c r="D659">
        <v>1</v>
      </c>
      <c r="E659">
        <v>32.130000000000003</v>
      </c>
      <c r="F659">
        <v>0.1</v>
      </c>
      <c r="G659">
        <v>0</v>
      </c>
      <c r="H659" t="s">
        <v>216</v>
      </c>
      <c r="I659" t="s">
        <v>37</v>
      </c>
      <c r="J659" t="s">
        <v>217</v>
      </c>
      <c r="K659" t="s">
        <v>209</v>
      </c>
      <c r="L659" t="s">
        <v>308</v>
      </c>
    </row>
    <row r="660" spans="1:12">
      <c r="A660" t="s">
        <v>1271</v>
      </c>
      <c r="B660" s="7">
        <v>46033</v>
      </c>
      <c r="C660" t="s">
        <v>160</v>
      </c>
      <c r="D660">
        <v>2</v>
      </c>
      <c r="E660">
        <v>36.47</v>
      </c>
      <c r="F660">
        <v>0.2</v>
      </c>
      <c r="G660">
        <v>0</v>
      </c>
      <c r="H660" t="s">
        <v>216</v>
      </c>
      <c r="I660" t="s">
        <v>37</v>
      </c>
      <c r="J660" t="s">
        <v>217</v>
      </c>
      <c r="K660" t="s">
        <v>209</v>
      </c>
      <c r="L660" t="s">
        <v>373</v>
      </c>
    </row>
    <row r="661" spans="1:12">
      <c r="A661" t="s">
        <v>1272</v>
      </c>
      <c r="B661" s="7">
        <v>46033</v>
      </c>
      <c r="C661" t="s">
        <v>98</v>
      </c>
      <c r="D661">
        <v>1</v>
      </c>
      <c r="E661">
        <v>17.66</v>
      </c>
      <c r="F661">
        <v>0</v>
      </c>
      <c r="G661">
        <v>4.99</v>
      </c>
      <c r="H661" t="s">
        <v>216</v>
      </c>
      <c r="I661" t="s">
        <v>18</v>
      </c>
      <c r="J661" t="s">
        <v>217</v>
      </c>
      <c r="K661" t="s">
        <v>209</v>
      </c>
      <c r="L661" t="s">
        <v>986</v>
      </c>
    </row>
    <row r="662" spans="1:12">
      <c r="A662" t="s">
        <v>1273</v>
      </c>
      <c r="B662" s="7">
        <v>46033</v>
      </c>
      <c r="C662" t="s">
        <v>166</v>
      </c>
      <c r="D662">
        <v>2</v>
      </c>
      <c r="E662">
        <v>39.19</v>
      </c>
      <c r="F662">
        <v>0.15</v>
      </c>
      <c r="G662">
        <v>4.99</v>
      </c>
      <c r="H662" t="s">
        <v>212</v>
      </c>
      <c r="I662" t="s">
        <v>224</v>
      </c>
      <c r="J662" t="s">
        <v>208</v>
      </c>
      <c r="K662" t="s">
        <v>209</v>
      </c>
      <c r="L662" t="s">
        <v>523</v>
      </c>
    </row>
    <row r="663" spans="1:12">
      <c r="A663" t="s">
        <v>1274</v>
      </c>
      <c r="B663" s="7">
        <v>46034</v>
      </c>
      <c r="C663" t="s">
        <v>102</v>
      </c>
      <c r="D663">
        <v>1</v>
      </c>
      <c r="E663">
        <v>18.5</v>
      </c>
      <c r="F663">
        <v>0.05</v>
      </c>
      <c r="G663">
        <v>9.99</v>
      </c>
      <c r="H663" t="s">
        <v>212</v>
      </c>
      <c r="I663" t="s">
        <v>54</v>
      </c>
      <c r="J663" t="s">
        <v>208</v>
      </c>
      <c r="K663" t="s">
        <v>209</v>
      </c>
      <c r="L663" t="s">
        <v>529</v>
      </c>
    </row>
    <row r="664" spans="1:12">
      <c r="A664" t="s">
        <v>1275</v>
      </c>
      <c r="B664" s="7">
        <v>46034</v>
      </c>
      <c r="C664" t="s">
        <v>184</v>
      </c>
      <c r="D664">
        <v>2</v>
      </c>
      <c r="E664">
        <v>31.55</v>
      </c>
      <c r="F664">
        <v>0.05</v>
      </c>
      <c r="G664">
        <v>4.99</v>
      </c>
      <c r="H664" t="s">
        <v>216</v>
      </c>
      <c r="I664" t="s">
        <v>54</v>
      </c>
      <c r="J664" t="s">
        <v>208</v>
      </c>
      <c r="K664" t="s">
        <v>209</v>
      </c>
      <c r="L664" t="s">
        <v>565</v>
      </c>
    </row>
    <row r="665" spans="1:12">
      <c r="A665" t="s">
        <v>1276</v>
      </c>
      <c r="B665" s="7">
        <v>46034</v>
      </c>
      <c r="C665" t="s">
        <v>166</v>
      </c>
      <c r="D665">
        <v>3</v>
      </c>
      <c r="E665">
        <v>39.19</v>
      </c>
      <c r="F665">
        <v>0.15</v>
      </c>
      <c r="G665">
        <v>0</v>
      </c>
      <c r="H665" t="s">
        <v>207</v>
      </c>
      <c r="I665" t="s">
        <v>37</v>
      </c>
      <c r="J665" t="s">
        <v>208</v>
      </c>
      <c r="K665" t="s">
        <v>209</v>
      </c>
      <c r="L665" t="s">
        <v>1277</v>
      </c>
    </row>
    <row r="666" spans="1:12">
      <c r="A666" t="s">
        <v>1278</v>
      </c>
      <c r="B666" s="7">
        <v>46034</v>
      </c>
      <c r="C666" t="s">
        <v>79</v>
      </c>
      <c r="D666">
        <v>1</v>
      </c>
      <c r="E666">
        <v>12.76</v>
      </c>
      <c r="F666">
        <v>0.05</v>
      </c>
      <c r="G666">
        <v>4.99</v>
      </c>
      <c r="H666" t="s">
        <v>216</v>
      </c>
      <c r="I666" t="s">
        <v>54</v>
      </c>
      <c r="J666" t="s">
        <v>208</v>
      </c>
      <c r="K666" t="s">
        <v>209</v>
      </c>
      <c r="L666" t="s">
        <v>979</v>
      </c>
    </row>
    <row r="667" spans="1:12">
      <c r="A667" t="s">
        <v>1279</v>
      </c>
      <c r="B667" s="7">
        <v>46034</v>
      </c>
      <c r="C667" t="s">
        <v>92</v>
      </c>
      <c r="D667">
        <v>1</v>
      </c>
      <c r="E667">
        <v>46.87</v>
      </c>
      <c r="F667">
        <v>0.1</v>
      </c>
      <c r="G667">
        <v>0</v>
      </c>
      <c r="H667" t="s">
        <v>216</v>
      </c>
      <c r="I667" t="s">
        <v>37</v>
      </c>
      <c r="J667" t="s">
        <v>208</v>
      </c>
      <c r="K667" t="s">
        <v>209</v>
      </c>
      <c r="L667" t="s">
        <v>750</v>
      </c>
    </row>
    <row r="668" spans="1:12">
      <c r="A668" t="s">
        <v>1280</v>
      </c>
      <c r="B668" s="7">
        <v>46034</v>
      </c>
      <c r="C668" t="s">
        <v>100</v>
      </c>
      <c r="D668">
        <v>2</v>
      </c>
      <c r="E668">
        <v>47.38</v>
      </c>
      <c r="F668">
        <v>0.1</v>
      </c>
      <c r="G668">
        <v>0</v>
      </c>
      <c r="H668" t="s">
        <v>212</v>
      </c>
      <c r="I668" t="s">
        <v>18</v>
      </c>
      <c r="J668" t="s">
        <v>217</v>
      </c>
      <c r="K668" t="s">
        <v>209</v>
      </c>
      <c r="L668" t="s">
        <v>1281</v>
      </c>
    </row>
    <row r="669" spans="1:12">
      <c r="A669" t="s">
        <v>1282</v>
      </c>
      <c r="B669" s="7">
        <v>46035</v>
      </c>
      <c r="C669" t="s">
        <v>89</v>
      </c>
      <c r="D669">
        <v>1</v>
      </c>
      <c r="E669">
        <v>81.14</v>
      </c>
      <c r="F669">
        <v>0</v>
      </c>
      <c r="G669">
        <v>4.99</v>
      </c>
      <c r="H669" t="s">
        <v>212</v>
      </c>
      <c r="I669" t="s">
        <v>12</v>
      </c>
      <c r="J669" t="s">
        <v>208</v>
      </c>
      <c r="K669" t="s">
        <v>209</v>
      </c>
      <c r="L669" t="s">
        <v>1283</v>
      </c>
    </row>
    <row r="670" spans="1:12">
      <c r="A670" t="s">
        <v>1284</v>
      </c>
      <c r="B670" s="7">
        <v>46035</v>
      </c>
      <c r="C670" t="s">
        <v>138</v>
      </c>
      <c r="D670">
        <v>3</v>
      </c>
      <c r="E670">
        <v>56</v>
      </c>
      <c r="F670">
        <v>0.05</v>
      </c>
      <c r="G670">
        <v>9.99</v>
      </c>
      <c r="H670" t="s">
        <v>207</v>
      </c>
      <c r="I670" t="s">
        <v>37</v>
      </c>
      <c r="J670" t="s">
        <v>213</v>
      </c>
      <c r="K670" t="s">
        <v>209</v>
      </c>
      <c r="L670" t="s">
        <v>1111</v>
      </c>
    </row>
    <row r="671" spans="1:12">
      <c r="A671" t="s">
        <v>1285</v>
      </c>
      <c r="B671" s="7">
        <v>46035</v>
      </c>
      <c r="C671" t="s">
        <v>166</v>
      </c>
      <c r="D671">
        <v>4</v>
      </c>
      <c r="E671">
        <v>39.19</v>
      </c>
      <c r="F671">
        <v>0</v>
      </c>
      <c r="G671">
        <v>0</v>
      </c>
      <c r="H671" t="s">
        <v>207</v>
      </c>
      <c r="I671" t="s">
        <v>37</v>
      </c>
      <c r="J671" t="s">
        <v>217</v>
      </c>
      <c r="K671" t="s">
        <v>209</v>
      </c>
      <c r="L671" t="s">
        <v>333</v>
      </c>
    </row>
    <row r="672" spans="1:12">
      <c r="A672" t="s">
        <v>1286</v>
      </c>
      <c r="B672" s="7">
        <v>46035</v>
      </c>
      <c r="C672" t="s">
        <v>180</v>
      </c>
      <c r="D672">
        <v>1</v>
      </c>
      <c r="E672">
        <v>60.42</v>
      </c>
      <c r="F672">
        <v>0.15</v>
      </c>
      <c r="G672">
        <v>4.99</v>
      </c>
      <c r="H672" t="s">
        <v>212</v>
      </c>
      <c r="I672" t="s">
        <v>18</v>
      </c>
      <c r="J672" t="s">
        <v>217</v>
      </c>
      <c r="K672" t="s">
        <v>209</v>
      </c>
      <c r="L672" t="s">
        <v>1287</v>
      </c>
    </row>
    <row r="673" spans="1:12">
      <c r="A673" t="s">
        <v>1288</v>
      </c>
      <c r="B673" s="7">
        <v>46035</v>
      </c>
      <c r="C673" t="s">
        <v>164</v>
      </c>
      <c r="D673">
        <v>1</v>
      </c>
      <c r="E673">
        <v>93.35</v>
      </c>
      <c r="F673">
        <v>0.2</v>
      </c>
      <c r="G673">
        <v>6.99</v>
      </c>
      <c r="H673" t="s">
        <v>212</v>
      </c>
      <c r="I673" t="s">
        <v>54</v>
      </c>
      <c r="J673" t="s">
        <v>217</v>
      </c>
      <c r="K673" t="s">
        <v>209</v>
      </c>
      <c r="L673" t="s">
        <v>1289</v>
      </c>
    </row>
    <row r="674" spans="1:12">
      <c r="A674" t="s">
        <v>1290</v>
      </c>
      <c r="B674" s="7">
        <v>46035</v>
      </c>
      <c r="C674" t="s">
        <v>108</v>
      </c>
      <c r="D674">
        <v>1</v>
      </c>
      <c r="E674">
        <v>23.94</v>
      </c>
      <c r="F674">
        <v>0</v>
      </c>
      <c r="G674">
        <v>0</v>
      </c>
      <c r="H674" t="s">
        <v>212</v>
      </c>
      <c r="I674" t="s">
        <v>37</v>
      </c>
      <c r="J674" t="s">
        <v>208</v>
      </c>
      <c r="K674" t="s">
        <v>209</v>
      </c>
      <c r="L674" t="s">
        <v>509</v>
      </c>
    </row>
    <row r="675" spans="1:12">
      <c r="A675" t="s">
        <v>1291</v>
      </c>
      <c r="B675" s="7">
        <v>46035</v>
      </c>
      <c r="C675" t="s">
        <v>96</v>
      </c>
      <c r="D675">
        <v>2</v>
      </c>
      <c r="E675">
        <v>26.72</v>
      </c>
      <c r="F675">
        <v>0</v>
      </c>
      <c r="G675">
        <v>0</v>
      </c>
      <c r="H675" t="s">
        <v>216</v>
      </c>
      <c r="I675" t="s">
        <v>12</v>
      </c>
      <c r="J675" t="s">
        <v>217</v>
      </c>
      <c r="K675" t="s">
        <v>209</v>
      </c>
      <c r="L675" t="s">
        <v>1019</v>
      </c>
    </row>
    <row r="676" spans="1:12">
      <c r="A676" t="s">
        <v>1292</v>
      </c>
      <c r="B676" s="7">
        <v>46035</v>
      </c>
      <c r="C676" t="s">
        <v>122</v>
      </c>
      <c r="D676">
        <v>4</v>
      </c>
      <c r="E676">
        <v>29.71</v>
      </c>
      <c r="F676">
        <v>0.15</v>
      </c>
      <c r="G676">
        <v>6.99</v>
      </c>
      <c r="H676" t="s">
        <v>212</v>
      </c>
      <c r="I676" t="s">
        <v>37</v>
      </c>
      <c r="J676" t="s">
        <v>217</v>
      </c>
      <c r="K676" t="s">
        <v>209</v>
      </c>
      <c r="L676" t="s">
        <v>519</v>
      </c>
    </row>
    <row r="677" spans="1:12">
      <c r="A677" t="s">
        <v>1293</v>
      </c>
      <c r="B677" s="7">
        <v>46036</v>
      </c>
      <c r="C677" t="s">
        <v>73</v>
      </c>
      <c r="D677">
        <v>1</v>
      </c>
      <c r="E677">
        <v>23.84</v>
      </c>
      <c r="F677">
        <v>0</v>
      </c>
      <c r="G677">
        <v>9.99</v>
      </c>
      <c r="H677" t="s">
        <v>216</v>
      </c>
      <c r="I677" t="s">
        <v>37</v>
      </c>
      <c r="J677" t="s">
        <v>217</v>
      </c>
      <c r="K677" t="s">
        <v>209</v>
      </c>
      <c r="L677" t="s">
        <v>503</v>
      </c>
    </row>
    <row r="678" spans="1:12">
      <c r="A678" t="s">
        <v>1294</v>
      </c>
      <c r="B678" s="7">
        <v>46036</v>
      </c>
      <c r="C678" t="s">
        <v>112</v>
      </c>
      <c r="D678">
        <v>1</v>
      </c>
      <c r="E678">
        <v>48.12</v>
      </c>
      <c r="F678">
        <v>0</v>
      </c>
      <c r="G678">
        <v>0</v>
      </c>
      <c r="H678" t="s">
        <v>216</v>
      </c>
      <c r="I678" t="s">
        <v>224</v>
      </c>
      <c r="J678" t="s">
        <v>217</v>
      </c>
      <c r="K678" t="s">
        <v>209</v>
      </c>
      <c r="L678" t="s">
        <v>1295</v>
      </c>
    </row>
    <row r="679" spans="1:12">
      <c r="A679" t="s">
        <v>1296</v>
      </c>
      <c r="B679" s="7">
        <v>46036</v>
      </c>
      <c r="C679" t="s">
        <v>132</v>
      </c>
      <c r="D679">
        <v>1</v>
      </c>
      <c r="E679">
        <v>72.08</v>
      </c>
      <c r="F679">
        <v>0</v>
      </c>
      <c r="G679">
        <v>9.99</v>
      </c>
      <c r="H679" t="s">
        <v>207</v>
      </c>
      <c r="I679" t="s">
        <v>54</v>
      </c>
      <c r="J679" t="s">
        <v>213</v>
      </c>
      <c r="K679" t="s">
        <v>209</v>
      </c>
      <c r="L679" t="s">
        <v>1297</v>
      </c>
    </row>
    <row r="680" spans="1:12">
      <c r="A680" t="s">
        <v>1298</v>
      </c>
      <c r="B680" s="7">
        <v>46036</v>
      </c>
      <c r="C680" t="s">
        <v>148</v>
      </c>
      <c r="D680">
        <v>2</v>
      </c>
      <c r="E680">
        <v>76.3</v>
      </c>
      <c r="F680">
        <v>0</v>
      </c>
      <c r="G680">
        <v>9.99</v>
      </c>
      <c r="H680" t="s">
        <v>207</v>
      </c>
      <c r="I680" t="s">
        <v>54</v>
      </c>
      <c r="J680" t="s">
        <v>217</v>
      </c>
      <c r="K680" t="s">
        <v>209</v>
      </c>
      <c r="L680" t="s">
        <v>388</v>
      </c>
    </row>
    <row r="681" spans="1:12">
      <c r="A681" t="s">
        <v>1299</v>
      </c>
      <c r="B681" s="7">
        <v>46037</v>
      </c>
      <c r="C681" t="s">
        <v>168</v>
      </c>
      <c r="D681">
        <v>2</v>
      </c>
      <c r="E681">
        <v>50.46</v>
      </c>
      <c r="F681">
        <v>0.15</v>
      </c>
      <c r="G681">
        <v>0</v>
      </c>
      <c r="H681" t="s">
        <v>212</v>
      </c>
      <c r="I681" t="s">
        <v>12</v>
      </c>
      <c r="J681" t="s">
        <v>208</v>
      </c>
      <c r="K681" t="s">
        <v>209</v>
      </c>
      <c r="L681" t="s">
        <v>1162</v>
      </c>
    </row>
    <row r="682" spans="1:12">
      <c r="A682" t="s">
        <v>1300</v>
      </c>
      <c r="B682" s="7">
        <v>46037</v>
      </c>
      <c r="C682" t="s">
        <v>180</v>
      </c>
      <c r="D682">
        <v>1</v>
      </c>
      <c r="E682">
        <v>60.42</v>
      </c>
      <c r="F682">
        <v>0</v>
      </c>
      <c r="G682">
        <v>0</v>
      </c>
      <c r="H682" t="s">
        <v>207</v>
      </c>
      <c r="I682" t="s">
        <v>18</v>
      </c>
      <c r="J682" t="s">
        <v>208</v>
      </c>
      <c r="K682" t="s">
        <v>209</v>
      </c>
      <c r="L682" t="s">
        <v>651</v>
      </c>
    </row>
    <row r="683" spans="1:12">
      <c r="A683" t="s">
        <v>1301</v>
      </c>
      <c r="B683" s="7">
        <v>46037</v>
      </c>
      <c r="C683" t="s">
        <v>178</v>
      </c>
      <c r="D683">
        <v>2</v>
      </c>
      <c r="E683">
        <v>77.760000000000005</v>
      </c>
      <c r="F683">
        <v>0</v>
      </c>
      <c r="G683">
        <v>4.99</v>
      </c>
      <c r="H683" t="s">
        <v>207</v>
      </c>
      <c r="I683" t="s">
        <v>12</v>
      </c>
      <c r="J683" t="s">
        <v>213</v>
      </c>
      <c r="K683" t="s">
        <v>209</v>
      </c>
      <c r="L683" t="s">
        <v>1094</v>
      </c>
    </row>
    <row r="684" spans="1:12">
      <c r="A684" t="s">
        <v>1302</v>
      </c>
      <c r="B684" s="7">
        <v>46037</v>
      </c>
      <c r="C684" t="s">
        <v>162</v>
      </c>
      <c r="D684">
        <v>6</v>
      </c>
      <c r="E684">
        <v>12.2</v>
      </c>
      <c r="F684">
        <v>0.2</v>
      </c>
      <c r="G684">
        <v>0</v>
      </c>
      <c r="H684" t="s">
        <v>207</v>
      </c>
      <c r="I684" t="s">
        <v>12</v>
      </c>
      <c r="J684" t="s">
        <v>208</v>
      </c>
      <c r="K684" t="s">
        <v>209</v>
      </c>
      <c r="L684" t="s">
        <v>1303</v>
      </c>
    </row>
    <row r="685" spans="1:12">
      <c r="A685" t="s">
        <v>1304</v>
      </c>
      <c r="B685" s="7">
        <v>46037</v>
      </c>
      <c r="C685" t="s">
        <v>81</v>
      </c>
      <c r="D685">
        <v>3</v>
      </c>
      <c r="E685">
        <v>30.29</v>
      </c>
      <c r="F685">
        <v>0.05</v>
      </c>
      <c r="G685">
        <v>4.99</v>
      </c>
      <c r="H685" t="s">
        <v>216</v>
      </c>
      <c r="I685" t="s">
        <v>224</v>
      </c>
      <c r="J685" t="s">
        <v>217</v>
      </c>
      <c r="K685" t="s">
        <v>209</v>
      </c>
      <c r="L685" t="s">
        <v>1305</v>
      </c>
    </row>
    <row r="686" spans="1:12">
      <c r="A686" t="s">
        <v>1306</v>
      </c>
      <c r="B686" s="7">
        <v>46037</v>
      </c>
      <c r="C686" t="s">
        <v>102</v>
      </c>
      <c r="D686">
        <v>1</v>
      </c>
      <c r="E686">
        <v>18.5</v>
      </c>
      <c r="F686">
        <v>0.05</v>
      </c>
      <c r="G686">
        <v>4.99</v>
      </c>
      <c r="H686" t="s">
        <v>207</v>
      </c>
      <c r="I686" t="s">
        <v>54</v>
      </c>
      <c r="J686" t="s">
        <v>213</v>
      </c>
      <c r="K686" t="s">
        <v>209</v>
      </c>
      <c r="L686" t="s">
        <v>1096</v>
      </c>
    </row>
    <row r="687" spans="1:12">
      <c r="A687" t="s">
        <v>1307</v>
      </c>
      <c r="B687" s="7">
        <v>46037</v>
      </c>
      <c r="C687" t="s">
        <v>89</v>
      </c>
      <c r="D687">
        <v>2</v>
      </c>
      <c r="E687">
        <v>81.14</v>
      </c>
      <c r="F687">
        <v>0.1</v>
      </c>
      <c r="G687">
        <v>0</v>
      </c>
      <c r="H687" t="s">
        <v>216</v>
      </c>
      <c r="I687" t="s">
        <v>54</v>
      </c>
      <c r="J687" t="s">
        <v>208</v>
      </c>
      <c r="K687" t="s">
        <v>209</v>
      </c>
      <c r="L687" t="s">
        <v>1250</v>
      </c>
    </row>
    <row r="688" spans="1:12">
      <c r="A688" t="s">
        <v>1308</v>
      </c>
      <c r="B688" s="7">
        <v>46037</v>
      </c>
      <c r="C688" t="s">
        <v>128</v>
      </c>
      <c r="D688">
        <v>1</v>
      </c>
      <c r="E688">
        <v>74.72</v>
      </c>
      <c r="F688">
        <v>0</v>
      </c>
      <c r="G688">
        <v>9.99</v>
      </c>
      <c r="H688" t="s">
        <v>216</v>
      </c>
      <c r="I688" t="s">
        <v>37</v>
      </c>
      <c r="J688" t="s">
        <v>213</v>
      </c>
      <c r="K688" t="s">
        <v>209</v>
      </c>
      <c r="L688" t="s">
        <v>1150</v>
      </c>
    </row>
    <row r="689" spans="1:12">
      <c r="A689" t="s">
        <v>1309</v>
      </c>
      <c r="B689" s="7">
        <v>46037</v>
      </c>
      <c r="C689" t="s">
        <v>174</v>
      </c>
      <c r="D689">
        <v>5</v>
      </c>
      <c r="E689">
        <v>72.45</v>
      </c>
      <c r="F689">
        <v>0.15</v>
      </c>
      <c r="G689">
        <v>9.99</v>
      </c>
      <c r="H689" t="s">
        <v>207</v>
      </c>
      <c r="I689" t="s">
        <v>224</v>
      </c>
      <c r="J689" t="s">
        <v>213</v>
      </c>
      <c r="K689" t="s">
        <v>209</v>
      </c>
      <c r="L689" t="s">
        <v>1281</v>
      </c>
    </row>
    <row r="690" spans="1:12">
      <c r="A690" t="s">
        <v>1310</v>
      </c>
      <c r="B690" s="7">
        <v>46038</v>
      </c>
      <c r="C690" t="s">
        <v>96</v>
      </c>
      <c r="D690">
        <v>1</v>
      </c>
      <c r="E690">
        <v>26.72</v>
      </c>
      <c r="F690">
        <v>0</v>
      </c>
      <c r="G690">
        <v>4.99</v>
      </c>
      <c r="H690" t="s">
        <v>207</v>
      </c>
      <c r="I690" t="s">
        <v>37</v>
      </c>
      <c r="J690" t="s">
        <v>213</v>
      </c>
      <c r="K690" t="s">
        <v>209</v>
      </c>
      <c r="L690" t="s">
        <v>721</v>
      </c>
    </row>
    <row r="691" spans="1:12">
      <c r="A691" t="s">
        <v>1311</v>
      </c>
      <c r="B691" s="7">
        <v>46038</v>
      </c>
      <c r="C691" t="s">
        <v>150</v>
      </c>
      <c r="D691">
        <v>1</v>
      </c>
      <c r="E691">
        <v>50.17</v>
      </c>
      <c r="F691">
        <v>0</v>
      </c>
      <c r="G691">
        <v>0</v>
      </c>
      <c r="H691" t="s">
        <v>216</v>
      </c>
      <c r="I691" t="s">
        <v>54</v>
      </c>
      <c r="J691" t="s">
        <v>208</v>
      </c>
      <c r="K691" t="s">
        <v>209</v>
      </c>
      <c r="L691" t="s">
        <v>972</v>
      </c>
    </row>
    <row r="692" spans="1:12">
      <c r="A692" t="s">
        <v>1312</v>
      </c>
      <c r="B692" s="7">
        <v>46038</v>
      </c>
      <c r="C692" t="s">
        <v>164</v>
      </c>
      <c r="D692">
        <v>2</v>
      </c>
      <c r="E692">
        <v>93.35</v>
      </c>
      <c r="F692">
        <v>0.05</v>
      </c>
      <c r="G692">
        <v>6.99</v>
      </c>
      <c r="H692" t="s">
        <v>212</v>
      </c>
      <c r="I692" t="s">
        <v>18</v>
      </c>
      <c r="J692" t="s">
        <v>213</v>
      </c>
      <c r="K692" t="s">
        <v>281</v>
      </c>
      <c r="L692" t="s">
        <v>535</v>
      </c>
    </row>
    <row r="693" spans="1:12">
      <c r="A693" t="s">
        <v>1313</v>
      </c>
      <c r="B693" s="7">
        <v>46038</v>
      </c>
      <c r="C693" t="s">
        <v>85</v>
      </c>
      <c r="D693">
        <v>1</v>
      </c>
      <c r="E693">
        <v>20.7</v>
      </c>
      <c r="F693">
        <v>0.15</v>
      </c>
      <c r="G693">
        <v>0</v>
      </c>
      <c r="H693" t="s">
        <v>207</v>
      </c>
      <c r="I693" t="s">
        <v>224</v>
      </c>
      <c r="J693" t="s">
        <v>213</v>
      </c>
      <c r="K693" t="s">
        <v>209</v>
      </c>
      <c r="L693" t="s">
        <v>277</v>
      </c>
    </row>
    <row r="694" spans="1:12">
      <c r="A694" t="s">
        <v>1314</v>
      </c>
      <c r="B694" s="7">
        <v>46038</v>
      </c>
      <c r="C694" t="s">
        <v>176</v>
      </c>
      <c r="D694">
        <v>1</v>
      </c>
      <c r="E694">
        <v>11.86</v>
      </c>
      <c r="F694">
        <v>0</v>
      </c>
      <c r="G694">
        <v>0</v>
      </c>
      <c r="H694" t="s">
        <v>216</v>
      </c>
      <c r="I694" t="s">
        <v>37</v>
      </c>
      <c r="J694" t="s">
        <v>217</v>
      </c>
      <c r="K694" t="s">
        <v>209</v>
      </c>
      <c r="L694" t="s">
        <v>673</v>
      </c>
    </row>
    <row r="695" spans="1:12">
      <c r="A695" t="s">
        <v>1315</v>
      </c>
      <c r="B695" s="7">
        <v>46038</v>
      </c>
      <c r="C695" t="s">
        <v>83</v>
      </c>
      <c r="D695">
        <v>3</v>
      </c>
      <c r="E695">
        <v>79.31</v>
      </c>
      <c r="F695">
        <v>0.05</v>
      </c>
      <c r="G695">
        <v>9.99</v>
      </c>
      <c r="H695" t="s">
        <v>212</v>
      </c>
      <c r="I695" t="s">
        <v>12</v>
      </c>
      <c r="J695" t="s">
        <v>208</v>
      </c>
      <c r="K695" t="s">
        <v>209</v>
      </c>
      <c r="L695" t="s">
        <v>1316</v>
      </c>
    </row>
    <row r="696" spans="1:12">
      <c r="A696" t="s">
        <v>1317</v>
      </c>
      <c r="B696" s="7">
        <v>46038</v>
      </c>
      <c r="C696" t="s">
        <v>138</v>
      </c>
      <c r="D696">
        <v>2</v>
      </c>
      <c r="E696">
        <v>56</v>
      </c>
      <c r="F696">
        <v>0</v>
      </c>
      <c r="G696">
        <v>6.99</v>
      </c>
      <c r="H696" t="s">
        <v>212</v>
      </c>
      <c r="I696" t="s">
        <v>12</v>
      </c>
      <c r="J696" t="s">
        <v>208</v>
      </c>
      <c r="K696" t="s">
        <v>209</v>
      </c>
      <c r="L696" t="s">
        <v>889</v>
      </c>
    </row>
    <row r="697" spans="1:12">
      <c r="A697" t="s">
        <v>1318</v>
      </c>
      <c r="B697" s="7">
        <v>46038</v>
      </c>
      <c r="C697" t="s">
        <v>128</v>
      </c>
      <c r="D697">
        <v>1</v>
      </c>
      <c r="E697">
        <v>74.72</v>
      </c>
      <c r="F697">
        <v>0.1</v>
      </c>
      <c r="G697">
        <v>0</v>
      </c>
      <c r="H697" t="s">
        <v>216</v>
      </c>
      <c r="I697" t="s">
        <v>37</v>
      </c>
      <c r="J697" t="s">
        <v>217</v>
      </c>
      <c r="K697" t="s">
        <v>209</v>
      </c>
      <c r="L697" t="s">
        <v>488</v>
      </c>
    </row>
    <row r="698" spans="1:12">
      <c r="A698" t="s">
        <v>1319</v>
      </c>
      <c r="B698" s="7">
        <v>46038</v>
      </c>
      <c r="C698" t="s">
        <v>154</v>
      </c>
      <c r="D698">
        <v>2</v>
      </c>
      <c r="E698">
        <v>63.29</v>
      </c>
      <c r="F698">
        <v>0.05</v>
      </c>
      <c r="G698">
        <v>6.99</v>
      </c>
      <c r="H698" t="s">
        <v>207</v>
      </c>
      <c r="I698" t="s">
        <v>18</v>
      </c>
      <c r="J698" t="s">
        <v>213</v>
      </c>
      <c r="K698" t="s">
        <v>209</v>
      </c>
      <c r="L698" t="s">
        <v>748</v>
      </c>
    </row>
    <row r="699" spans="1:12">
      <c r="A699" t="s">
        <v>1320</v>
      </c>
      <c r="B699" s="7">
        <v>46038</v>
      </c>
      <c r="C699" t="s">
        <v>148</v>
      </c>
      <c r="D699">
        <v>4</v>
      </c>
      <c r="E699">
        <v>76.3</v>
      </c>
      <c r="F699">
        <v>0.05</v>
      </c>
      <c r="G699">
        <v>0</v>
      </c>
      <c r="H699" t="s">
        <v>216</v>
      </c>
      <c r="I699" t="s">
        <v>37</v>
      </c>
      <c r="J699" t="s">
        <v>208</v>
      </c>
      <c r="K699" t="s">
        <v>304</v>
      </c>
      <c r="L699" t="s">
        <v>331</v>
      </c>
    </row>
    <row r="700" spans="1:12">
      <c r="A700" t="s">
        <v>1321</v>
      </c>
      <c r="B700" s="7">
        <v>46039</v>
      </c>
      <c r="C700" t="s">
        <v>96</v>
      </c>
      <c r="D700">
        <v>1</v>
      </c>
      <c r="E700">
        <v>26.72</v>
      </c>
      <c r="F700">
        <v>0.05</v>
      </c>
      <c r="G700">
        <v>6.99</v>
      </c>
      <c r="H700" t="s">
        <v>216</v>
      </c>
      <c r="I700" t="s">
        <v>224</v>
      </c>
      <c r="J700" t="s">
        <v>213</v>
      </c>
      <c r="K700" t="s">
        <v>304</v>
      </c>
      <c r="L700" t="s">
        <v>517</v>
      </c>
    </row>
    <row r="701" spans="1:12">
      <c r="A701" t="s">
        <v>1322</v>
      </c>
      <c r="B701" s="7">
        <v>46039</v>
      </c>
      <c r="C701" t="s">
        <v>154</v>
      </c>
      <c r="D701">
        <v>1</v>
      </c>
      <c r="E701">
        <v>63.29</v>
      </c>
      <c r="F701">
        <v>0</v>
      </c>
      <c r="G701">
        <v>4.99</v>
      </c>
      <c r="H701" t="s">
        <v>216</v>
      </c>
      <c r="I701" t="s">
        <v>37</v>
      </c>
      <c r="J701" t="s">
        <v>217</v>
      </c>
      <c r="K701" t="s">
        <v>304</v>
      </c>
      <c r="L701" t="s">
        <v>784</v>
      </c>
    </row>
    <row r="702" spans="1:12">
      <c r="A702" t="s">
        <v>1323</v>
      </c>
      <c r="B702" s="7">
        <v>46039</v>
      </c>
      <c r="C702" t="s">
        <v>168</v>
      </c>
      <c r="D702">
        <v>1</v>
      </c>
      <c r="E702">
        <v>50.46</v>
      </c>
      <c r="F702">
        <v>0.1</v>
      </c>
      <c r="G702">
        <v>0</v>
      </c>
      <c r="H702" t="s">
        <v>216</v>
      </c>
      <c r="I702" t="s">
        <v>12</v>
      </c>
      <c r="J702" t="s">
        <v>213</v>
      </c>
      <c r="K702" t="s">
        <v>209</v>
      </c>
      <c r="L702" t="s">
        <v>1324</v>
      </c>
    </row>
    <row r="703" spans="1:12">
      <c r="A703" t="s">
        <v>1325</v>
      </c>
      <c r="B703" s="7">
        <v>46039</v>
      </c>
      <c r="C703" t="s">
        <v>156</v>
      </c>
      <c r="D703">
        <v>8</v>
      </c>
      <c r="E703">
        <v>24.86</v>
      </c>
      <c r="F703">
        <v>0</v>
      </c>
      <c r="G703">
        <v>9.99</v>
      </c>
      <c r="H703" t="s">
        <v>216</v>
      </c>
      <c r="I703" t="s">
        <v>224</v>
      </c>
      <c r="J703" t="s">
        <v>208</v>
      </c>
      <c r="K703" t="s">
        <v>209</v>
      </c>
      <c r="L703" t="s">
        <v>449</v>
      </c>
    </row>
    <row r="704" spans="1:12">
      <c r="A704" t="s">
        <v>1326</v>
      </c>
      <c r="B704" s="7">
        <v>46039</v>
      </c>
      <c r="C704" t="s">
        <v>81</v>
      </c>
      <c r="D704">
        <v>1</v>
      </c>
      <c r="E704">
        <v>30.29</v>
      </c>
      <c r="F704">
        <v>0.1</v>
      </c>
      <c r="G704">
        <v>0</v>
      </c>
      <c r="H704" t="s">
        <v>207</v>
      </c>
      <c r="I704" t="s">
        <v>37</v>
      </c>
      <c r="J704" t="s">
        <v>208</v>
      </c>
      <c r="K704" t="s">
        <v>209</v>
      </c>
      <c r="L704" t="s">
        <v>451</v>
      </c>
    </row>
    <row r="705" spans="1:12">
      <c r="A705" t="s">
        <v>1327</v>
      </c>
      <c r="B705" s="7">
        <v>46039</v>
      </c>
      <c r="C705" t="s">
        <v>174</v>
      </c>
      <c r="D705">
        <v>4</v>
      </c>
      <c r="E705">
        <v>72.45</v>
      </c>
      <c r="F705">
        <v>0.05</v>
      </c>
      <c r="G705">
        <v>0</v>
      </c>
      <c r="H705" t="s">
        <v>212</v>
      </c>
      <c r="I705" t="s">
        <v>224</v>
      </c>
      <c r="J705" t="s">
        <v>208</v>
      </c>
      <c r="K705" t="s">
        <v>209</v>
      </c>
      <c r="L705" t="s">
        <v>708</v>
      </c>
    </row>
    <row r="706" spans="1:12">
      <c r="A706" t="s">
        <v>1328</v>
      </c>
      <c r="B706" s="7">
        <v>46039</v>
      </c>
      <c r="C706" t="s">
        <v>102</v>
      </c>
      <c r="D706">
        <v>4</v>
      </c>
      <c r="E706">
        <v>18.5</v>
      </c>
      <c r="F706">
        <v>0</v>
      </c>
      <c r="G706">
        <v>9.99</v>
      </c>
      <c r="H706" t="s">
        <v>207</v>
      </c>
      <c r="I706" t="s">
        <v>12</v>
      </c>
      <c r="J706" t="s">
        <v>217</v>
      </c>
      <c r="K706" t="s">
        <v>209</v>
      </c>
      <c r="L706" t="s">
        <v>1329</v>
      </c>
    </row>
    <row r="707" spans="1:12">
      <c r="A707" t="s">
        <v>1330</v>
      </c>
      <c r="B707" s="7">
        <v>46039</v>
      </c>
      <c r="C707" t="s">
        <v>174</v>
      </c>
      <c r="D707">
        <v>1</v>
      </c>
      <c r="E707">
        <v>72.45</v>
      </c>
      <c r="F707">
        <v>0.05</v>
      </c>
      <c r="G707">
        <v>0</v>
      </c>
      <c r="H707" t="s">
        <v>216</v>
      </c>
      <c r="I707" t="s">
        <v>12</v>
      </c>
      <c r="J707" t="s">
        <v>217</v>
      </c>
      <c r="K707" t="s">
        <v>209</v>
      </c>
      <c r="L707" t="s">
        <v>1331</v>
      </c>
    </row>
    <row r="708" spans="1:12">
      <c r="A708" t="s">
        <v>1332</v>
      </c>
      <c r="B708" s="7">
        <v>46040</v>
      </c>
      <c r="C708" t="s">
        <v>89</v>
      </c>
      <c r="D708">
        <v>4</v>
      </c>
      <c r="E708">
        <v>81.14</v>
      </c>
      <c r="F708">
        <v>0.1</v>
      </c>
      <c r="G708">
        <v>0</v>
      </c>
      <c r="H708" t="s">
        <v>207</v>
      </c>
      <c r="I708" t="s">
        <v>224</v>
      </c>
      <c r="J708" t="s">
        <v>217</v>
      </c>
      <c r="K708" t="s">
        <v>209</v>
      </c>
      <c r="L708" t="s">
        <v>509</v>
      </c>
    </row>
    <row r="709" spans="1:12">
      <c r="A709" t="s">
        <v>1333</v>
      </c>
      <c r="B709" s="7">
        <v>46040</v>
      </c>
      <c r="C709" t="s">
        <v>118</v>
      </c>
      <c r="D709">
        <v>2</v>
      </c>
      <c r="E709">
        <v>41.81</v>
      </c>
      <c r="F709">
        <v>0.05</v>
      </c>
      <c r="G709">
        <v>0</v>
      </c>
      <c r="H709" t="s">
        <v>212</v>
      </c>
      <c r="I709" t="s">
        <v>12</v>
      </c>
      <c r="J709" t="s">
        <v>213</v>
      </c>
      <c r="K709" t="s">
        <v>209</v>
      </c>
      <c r="L709" t="s">
        <v>1239</v>
      </c>
    </row>
    <row r="710" spans="1:12">
      <c r="A710" t="s">
        <v>1334</v>
      </c>
      <c r="B710" s="7">
        <v>46040</v>
      </c>
      <c r="C710" t="s">
        <v>136</v>
      </c>
      <c r="D710">
        <v>2</v>
      </c>
      <c r="E710">
        <v>26.35</v>
      </c>
      <c r="F710">
        <v>0.1</v>
      </c>
      <c r="G710">
        <v>0</v>
      </c>
      <c r="H710" t="s">
        <v>207</v>
      </c>
      <c r="I710" t="s">
        <v>12</v>
      </c>
      <c r="J710" t="s">
        <v>208</v>
      </c>
      <c r="K710" t="s">
        <v>209</v>
      </c>
      <c r="L710" t="s">
        <v>1335</v>
      </c>
    </row>
    <row r="711" spans="1:12">
      <c r="A711" t="s">
        <v>1336</v>
      </c>
      <c r="B711" s="7">
        <v>46040</v>
      </c>
      <c r="C711" t="s">
        <v>112</v>
      </c>
      <c r="D711">
        <v>2</v>
      </c>
      <c r="E711">
        <v>48.12</v>
      </c>
      <c r="F711">
        <v>0</v>
      </c>
      <c r="G711">
        <v>6.99</v>
      </c>
      <c r="H711" t="s">
        <v>207</v>
      </c>
      <c r="I711" t="s">
        <v>224</v>
      </c>
      <c r="J711" t="s">
        <v>213</v>
      </c>
      <c r="K711" t="s">
        <v>209</v>
      </c>
      <c r="L711" t="s">
        <v>630</v>
      </c>
    </row>
    <row r="712" spans="1:12">
      <c r="A712" t="s">
        <v>1337</v>
      </c>
      <c r="B712" s="7">
        <v>46040</v>
      </c>
      <c r="C712" t="s">
        <v>114</v>
      </c>
      <c r="D712">
        <v>1</v>
      </c>
      <c r="E712">
        <v>87.66</v>
      </c>
      <c r="F712">
        <v>0</v>
      </c>
      <c r="G712">
        <v>0</v>
      </c>
      <c r="H712" t="s">
        <v>212</v>
      </c>
      <c r="I712" t="s">
        <v>18</v>
      </c>
      <c r="J712" t="s">
        <v>208</v>
      </c>
      <c r="K712" t="s">
        <v>209</v>
      </c>
      <c r="L712" t="s">
        <v>1338</v>
      </c>
    </row>
    <row r="713" spans="1:12">
      <c r="A713" t="s">
        <v>1339</v>
      </c>
      <c r="B713" s="7">
        <v>46040</v>
      </c>
      <c r="C713" t="s">
        <v>136</v>
      </c>
      <c r="D713">
        <v>5</v>
      </c>
      <c r="E713">
        <v>26.35</v>
      </c>
      <c r="F713">
        <v>0.05</v>
      </c>
      <c r="G713">
        <v>9.99</v>
      </c>
      <c r="H713" t="s">
        <v>216</v>
      </c>
      <c r="I713" t="s">
        <v>12</v>
      </c>
      <c r="J713" t="s">
        <v>217</v>
      </c>
      <c r="K713" t="s">
        <v>209</v>
      </c>
      <c r="L713" t="s">
        <v>381</v>
      </c>
    </row>
    <row r="714" spans="1:12">
      <c r="A714" t="s">
        <v>1340</v>
      </c>
      <c r="B714" s="7">
        <v>46040</v>
      </c>
      <c r="C714" t="s">
        <v>144</v>
      </c>
      <c r="D714">
        <v>1</v>
      </c>
      <c r="E714">
        <v>12.74</v>
      </c>
      <c r="F714">
        <v>0.05</v>
      </c>
      <c r="G714">
        <v>0</v>
      </c>
      <c r="H714" t="s">
        <v>216</v>
      </c>
      <c r="I714" t="s">
        <v>224</v>
      </c>
      <c r="J714" t="s">
        <v>208</v>
      </c>
      <c r="K714" t="s">
        <v>209</v>
      </c>
      <c r="L714" t="s">
        <v>1187</v>
      </c>
    </row>
    <row r="715" spans="1:12">
      <c r="A715" t="s">
        <v>1341</v>
      </c>
      <c r="B715" s="7">
        <v>46040</v>
      </c>
      <c r="C715" t="s">
        <v>66</v>
      </c>
      <c r="D715">
        <v>8</v>
      </c>
      <c r="E715">
        <v>31.13</v>
      </c>
      <c r="F715">
        <v>0.1</v>
      </c>
      <c r="G715">
        <v>6.99</v>
      </c>
      <c r="H715" t="s">
        <v>216</v>
      </c>
      <c r="I715" t="s">
        <v>12</v>
      </c>
      <c r="J715" t="s">
        <v>213</v>
      </c>
      <c r="K715" t="s">
        <v>209</v>
      </c>
      <c r="L715" t="s">
        <v>1342</v>
      </c>
    </row>
    <row r="716" spans="1:12">
      <c r="A716" t="s">
        <v>1343</v>
      </c>
      <c r="B716" s="7">
        <v>46040</v>
      </c>
      <c r="C716" t="s">
        <v>94</v>
      </c>
      <c r="D716">
        <v>1</v>
      </c>
      <c r="E716">
        <v>74.41</v>
      </c>
      <c r="F716">
        <v>0</v>
      </c>
      <c r="G716">
        <v>0</v>
      </c>
      <c r="H716" t="s">
        <v>212</v>
      </c>
      <c r="I716" t="s">
        <v>12</v>
      </c>
      <c r="J716" t="s">
        <v>217</v>
      </c>
      <c r="K716" t="s">
        <v>209</v>
      </c>
      <c r="L716" t="s">
        <v>626</v>
      </c>
    </row>
    <row r="717" spans="1:12">
      <c r="A717" t="s">
        <v>1344</v>
      </c>
      <c r="B717" s="7">
        <v>46040</v>
      </c>
      <c r="C717" t="s">
        <v>168</v>
      </c>
      <c r="D717">
        <v>1</v>
      </c>
      <c r="E717">
        <v>50.46</v>
      </c>
      <c r="F717">
        <v>0</v>
      </c>
      <c r="G717">
        <v>6.99</v>
      </c>
      <c r="H717" t="s">
        <v>207</v>
      </c>
      <c r="I717" t="s">
        <v>18</v>
      </c>
      <c r="J717" t="s">
        <v>217</v>
      </c>
      <c r="K717" t="s">
        <v>209</v>
      </c>
      <c r="L717" t="s">
        <v>1345</v>
      </c>
    </row>
    <row r="718" spans="1:12">
      <c r="A718" t="s">
        <v>1346</v>
      </c>
      <c r="B718" s="7">
        <v>46041</v>
      </c>
      <c r="C718" t="s">
        <v>122</v>
      </c>
      <c r="D718">
        <v>1</v>
      </c>
      <c r="E718">
        <v>29.71</v>
      </c>
      <c r="F718">
        <v>0.05</v>
      </c>
      <c r="G718">
        <v>0</v>
      </c>
      <c r="H718" t="s">
        <v>216</v>
      </c>
      <c r="I718" t="s">
        <v>37</v>
      </c>
      <c r="J718" t="s">
        <v>208</v>
      </c>
      <c r="K718" t="s">
        <v>304</v>
      </c>
      <c r="L718" t="s">
        <v>455</v>
      </c>
    </row>
    <row r="719" spans="1:12">
      <c r="A719" t="s">
        <v>1347</v>
      </c>
      <c r="B719" s="7">
        <v>46041</v>
      </c>
      <c r="C719" t="s">
        <v>98</v>
      </c>
      <c r="D719">
        <v>2</v>
      </c>
      <c r="E719">
        <v>17.66</v>
      </c>
      <c r="F719">
        <v>0</v>
      </c>
      <c r="G719">
        <v>0</v>
      </c>
      <c r="H719" t="s">
        <v>212</v>
      </c>
      <c r="I719" t="s">
        <v>18</v>
      </c>
      <c r="J719" t="s">
        <v>217</v>
      </c>
      <c r="K719" t="s">
        <v>304</v>
      </c>
      <c r="L719" t="s">
        <v>742</v>
      </c>
    </row>
    <row r="720" spans="1:12">
      <c r="A720" t="s">
        <v>1348</v>
      </c>
      <c r="B720" s="7">
        <v>46041</v>
      </c>
      <c r="C720" t="s">
        <v>134</v>
      </c>
      <c r="D720">
        <v>1</v>
      </c>
      <c r="E720">
        <v>53.25</v>
      </c>
      <c r="F720">
        <v>0</v>
      </c>
      <c r="G720">
        <v>6.99</v>
      </c>
      <c r="H720" t="s">
        <v>212</v>
      </c>
      <c r="I720" t="s">
        <v>12</v>
      </c>
      <c r="J720" t="s">
        <v>208</v>
      </c>
      <c r="K720" t="s">
        <v>304</v>
      </c>
      <c r="L720" t="s">
        <v>698</v>
      </c>
    </row>
    <row r="721" spans="1:12">
      <c r="A721" t="s">
        <v>1349</v>
      </c>
      <c r="B721" s="7">
        <v>46041</v>
      </c>
      <c r="C721" t="s">
        <v>85</v>
      </c>
      <c r="D721">
        <v>2</v>
      </c>
      <c r="E721">
        <v>20.7</v>
      </c>
      <c r="F721">
        <v>0</v>
      </c>
      <c r="G721">
        <v>0</v>
      </c>
      <c r="H721" t="s">
        <v>216</v>
      </c>
      <c r="I721" t="s">
        <v>37</v>
      </c>
      <c r="J721" t="s">
        <v>208</v>
      </c>
      <c r="K721" t="s">
        <v>209</v>
      </c>
      <c r="L721" t="s">
        <v>1350</v>
      </c>
    </row>
    <row r="722" spans="1:12">
      <c r="A722" t="s">
        <v>1351</v>
      </c>
      <c r="B722" s="7">
        <v>46041</v>
      </c>
      <c r="C722" t="s">
        <v>180</v>
      </c>
      <c r="D722">
        <v>1</v>
      </c>
      <c r="E722">
        <v>60.42</v>
      </c>
      <c r="F722">
        <v>0</v>
      </c>
      <c r="G722">
        <v>4.99</v>
      </c>
      <c r="H722" t="s">
        <v>212</v>
      </c>
      <c r="I722" t="s">
        <v>224</v>
      </c>
      <c r="J722" t="s">
        <v>208</v>
      </c>
      <c r="K722" t="s">
        <v>209</v>
      </c>
      <c r="L722" t="s">
        <v>220</v>
      </c>
    </row>
    <row r="723" spans="1:12">
      <c r="A723" t="s">
        <v>1352</v>
      </c>
      <c r="B723" s="7">
        <v>46041</v>
      </c>
      <c r="C723" t="s">
        <v>85</v>
      </c>
      <c r="D723">
        <v>8</v>
      </c>
      <c r="E723">
        <v>20.7</v>
      </c>
      <c r="F723">
        <v>0</v>
      </c>
      <c r="G723">
        <v>6.99</v>
      </c>
      <c r="H723" t="s">
        <v>216</v>
      </c>
      <c r="I723" t="s">
        <v>224</v>
      </c>
      <c r="J723" t="s">
        <v>213</v>
      </c>
      <c r="K723" t="s">
        <v>209</v>
      </c>
      <c r="L723" t="s">
        <v>1353</v>
      </c>
    </row>
    <row r="724" spans="1:12">
      <c r="A724" t="s">
        <v>1354</v>
      </c>
      <c r="B724" s="7">
        <v>46041</v>
      </c>
      <c r="C724" t="s">
        <v>152</v>
      </c>
      <c r="D724">
        <v>2</v>
      </c>
      <c r="E724">
        <v>39.21</v>
      </c>
      <c r="F724">
        <v>0.15</v>
      </c>
      <c r="G724">
        <v>0</v>
      </c>
      <c r="H724" t="s">
        <v>207</v>
      </c>
      <c r="I724" t="s">
        <v>224</v>
      </c>
      <c r="J724" t="s">
        <v>217</v>
      </c>
      <c r="K724" t="s">
        <v>209</v>
      </c>
      <c r="L724" t="s">
        <v>1355</v>
      </c>
    </row>
    <row r="725" spans="1:12">
      <c r="A725" t="s">
        <v>1356</v>
      </c>
      <c r="B725" s="7">
        <v>46041</v>
      </c>
      <c r="C725" t="s">
        <v>152</v>
      </c>
      <c r="D725">
        <v>6</v>
      </c>
      <c r="E725">
        <v>39.21</v>
      </c>
      <c r="F725">
        <v>0.15</v>
      </c>
      <c r="G725">
        <v>0</v>
      </c>
      <c r="H725" t="s">
        <v>216</v>
      </c>
      <c r="I725" t="s">
        <v>12</v>
      </c>
      <c r="J725" t="s">
        <v>213</v>
      </c>
      <c r="K725" t="s">
        <v>209</v>
      </c>
      <c r="L725" t="s">
        <v>1357</v>
      </c>
    </row>
    <row r="726" spans="1:12">
      <c r="A726" t="s">
        <v>1358</v>
      </c>
      <c r="B726" s="7">
        <v>46041</v>
      </c>
      <c r="C726" t="s">
        <v>180</v>
      </c>
      <c r="D726">
        <v>2</v>
      </c>
      <c r="E726">
        <v>60.42</v>
      </c>
      <c r="F726">
        <v>0.05</v>
      </c>
      <c r="G726">
        <v>4.99</v>
      </c>
      <c r="H726" t="s">
        <v>216</v>
      </c>
      <c r="I726" t="s">
        <v>37</v>
      </c>
      <c r="J726" t="s">
        <v>213</v>
      </c>
      <c r="K726" t="s">
        <v>209</v>
      </c>
      <c r="L726" t="s">
        <v>247</v>
      </c>
    </row>
    <row r="727" spans="1:12">
      <c r="A727" t="s">
        <v>1359</v>
      </c>
      <c r="B727" s="7">
        <v>46042</v>
      </c>
      <c r="C727" t="s">
        <v>148</v>
      </c>
      <c r="D727">
        <v>4</v>
      </c>
      <c r="E727">
        <v>76.3</v>
      </c>
      <c r="F727">
        <v>0.05</v>
      </c>
      <c r="G727">
        <v>0</v>
      </c>
      <c r="H727" t="s">
        <v>216</v>
      </c>
      <c r="I727" t="s">
        <v>12</v>
      </c>
      <c r="J727" t="s">
        <v>208</v>
      </c>
      <c r="K727" t="s">
        <v>209</v>
      </c>
      <c r="L727" t="s">
        <v>222</v>
      </c>
    </row>
    <row r="728" spans="1:12">
      <c r="A728" t="s">
        <v>1360</v>
      </c>
      <c r="B728" s="7">
        <v>46042</v>
      </c>
      <c r="C728" t="s">
        <v>83</v>
      </c>
      <c r="D728">
        <v>1</v>
      </c>
      <c r="E728">
        <v>79.31</v>
      </c>
      <c r="F728">
        <v>0</v>
      </c>
      <c r="G728">
        <v>9.99</v>
      </c>
      <c r="H728" t="s">
        <v>216</v>
      </c>
      <c r="I728" t="s">
        <v>37</v>
      </c>
      <c r="J728" t="s">
        <v>213</v>
      </c>
      <c r="K728" t="s">
        <v>209</v>
      </c>
      <c r="L728" t="s">
        <v>686</v>
      </c>
    </row>
    <row r="729" spans="1:12">
      <c r="A729" t="s">
        <v>1361</v>
      </c>
      <c r="B729" s="7">
        <v>46042</v>
      </c>
      <c r="C729" t="s">
        <v>182</v>
      </c>
      <c r="D729">
        <v>4</v>
      </c>
      <c r="E729">
        <v>11.57</v>
      </c>
      <c r="F729">
        <v>0.15</v>
      </c>
      <c r="G729">
        <v>4.99</v>
      </c>
      <c r="H729" t="s">
        <v>216</v>
      </c>
      <c r="I729" t="s">
        <v>18</v>
      </c>
      <c r="J729" t="s">
        <v>208</v>
      </c>
      <c r="K729" t="s">
        <v>209</v>
      </c>
      <c r="L729" t="s">
        <v>1239</v>
      </c>
    </row>
    <row r="730" spans="1:12">
      <c r="A730" t="s">
        <v>1362</v>
      </c>
      <c r="B730" s="7">
        <v>46042</v>
      </c>
      <c r="C730" t="s">
        <v>174</v>
      </c>
      <c r="D730">
        <v>5</v>
      </c>
      <c r="E730">
        <v>72.45</v>
      </c>
      <c r="F730">
        <v>0</v>
      </c>
      <c r="G730">
        <v>0</v>
      </c>
      <c r="H730" t="s">
        <v>207</v>
      </c>
      <c r="I730" t="s">
        <v>12</v>
      </c>
      <c r="J730" t="s">
        <v>217</v>
      </c>
      <c r="K730" t="s">
        <v>209</v>
      </c>
      <c r="L730" t="s">
        <v>669</v>
      </c>
    </row>
    <row r="731" spans="1:12">
      <c r="A731" t="s">
        <v>1363</v>
      </c>
      <c r="B731" s="7">
        <v>46042</v>
      </c>
      <c r="C731" t="s">
        <v>150</v>
      </c>
      <c r="D731">
        <v>1</v>
      </c>
      <c r="E731">
        <v>50.17</v>
      </c>
      <c r="F731">
        <v>0.1</v>
      </c>
      <c r="G731">
        <v>4.99</v>
      </c>
      <c r="H731" t="s">
        <v>207</v>
      </c>
      <c r="I731" t="s">
        <v>18</v>
      </c>
      <c r="J731" t="s">
        <v>213</v>
      </c>
      <c r="K731" t="s">
        <v>209</v>
      </c>
      <c r="L731" t="s">
        <v>1164</v>
      </c>
    </row>
    <row r="732" spans="1:12">
      <c r="A732" t="s">
        <v>1364</v>
      </c>
      <c r="B732" s="7">
        <v>46042</v>
      </c>
      <c r="C732" t="s">
        <v>116</v>
      </c>
      <c r="D732">
        <v>2</v>
      </c>
      <c r="E732">
        <v>30.89</v>
      </c>
      <c r="F732">
        <v>0.15</v>
      </c>
      <c r="G732">
        <v>9.99</v>
      </c>
      <c r="H732" t="s">
        <v>207</v>
      </c>
      <c r="I732" t="s">
        <v>54</v>
      </c>
      <c r="J732" t="s">
        <v>213</v>
      </c>
      <c r="K732" t="s">
        <v>209</v>
      </c>
      <c r="L732" t="s">
        <v>876</v>
      </c>
    </row>
    <row r="733" spans="1:12">
      <c r="A733" t="s">
        <v>1365</v>
      </c>
      <c r="B733" s="7">
        <v>46042</v>
      </c>
      <c r="C733" t="s">
        <v>184</v>
      </c>
      <c r="D733">
        <v>2</v>
      </c>
      <c r="E733">
        <v>31.55</v>
      </c>
      <c r="F733">
        <v>0.05</v>
      </c>
      <c r="G733">
        <v>0</v>
      </c>
      <c r="H733" t="s">
        <v>212</v>
      </c>
      <c r="I733" t="s">
        <v>54</v>
      </c>
      <c r="J733" t="s">
        <v>208</v>
      </c>
      <c r="K733" t="s">
        <v>304</v>
      </c>
      <c r="L733" t="s">
        <v>786</v>
      </c>
    </row>
    <row r="734" spans="1:12">
      <c r="A734" t="s">
        <v>1366</v>
      </c>
      <c r="B734" s="7">
        <v>46043</v>
      </c>
      <c r="C734" t="s">
        <v>136</v>
      </c>
      <c r="D734">
        <v>2</v>
      </c>
      <c r="E734">
        <v>26.35</v>
      </c>
      <c r="F734">
        <v>0.1</v>
      </c>
      <c r="G734">
        <v>0</v>
      </c>
      <c r="H734" t="s">
        <v>216</v>
      </c>
      <c r="I734" t="s">
        <v>224</v>
      </c>
      <c r="J734" t="s">
        <v>213</v>
      </c>
      <c r="K734" t="s">
        <v>209</v>
      </c>
      <c r="L734" t="s">
        <v>852</v>
      </c>
    </row>
    <row r="735" spans="1:12">
      <c r="A735" t="s">
        <v>1367</v>
      </c>
      <c r="B735" s="7">
        <v>46043</v>
      </c>
      <c r="C735" t="s">
        <v>106</v>
      </c>
      <c r="D735">
        <v>1</v>
      </c>
      <c r="E735">
        <v>85.27</v>
      </c>
      <c r="F735">
        <v>0.15</v>
      </c>
      <c r="G735">
        <v>0</v>
      </c>
      <c r="H735" t="s">
        <v>207</v>
      </c>
      <c r="I735" t="s">
        <v>37</v>
      </c>
      <c r="J735" t="s">
        <v>217</v>
      </c>
      <c r="K735" t="s">
        <v>209</v>
      </c>
      <c r="L735" t="s">
        <v>1342</v>
      </c>
    </row>
    <row r="736" spans="1:12">
      <c r="A736" t="s">
        <v>1368</v>
      </c>
      <c r="B736" s="7">
        <v>46043</v>
      </c>
      <c r="C736" t="s">
        <v>81</v>
      </c>
      <c r="D736">
        <v>1</v>
      </c>
      <c r="E736">
        <v>30.29</v>
      </c>
      <c r="F736">
        <v>0.1</v>
      </c>
      <c r="G736">
        <v>6.99</v>
      </c>
      <c r="H736" t="s">
        <v>212</v>
      </c>
      <c r="I736" t="s">
        <v>224</v>
      </c>
      <c r="J736" t="s">
        <v>213</v>
      </c>
      <c r="K736" t="s">
        <v>209</v>
      </c>
      <c r="L736" t="s">
        <v>575</v>
      </c>
    </row>
    <row r="737" spans="1:12">
      <c r="A737" t="s">
        <v>1369</v>
      </c>
      <c r="B737" s="7">
        <v>46043</v>
      </c>
      <c r="C737" t="s">
        <v>172</v>
      </c>
      <c r="D737">
        <v>4</v>
      </c>
      <c r="E737">
        <v>80.63</v>
      </c>
      <c r="F737">
        <v>0</v>
      </c>
      <c r="G737">
        <v>6.99</v>
      </c>
      <c r="H737" t="s">
        <v>207</v>
      </c>
      <c r="I737" t="s">
        <v>12</v>
      </c>
      <c r="J737" t="s">
        <v>217</v>
      </c>
      <c r="K737" t="s">
        <v>209</v>
      </c>
      <c r="L737" t="s">
        <v>346</v>
      </c>
    </row>
    <row r="738" spans="1:12">
      <c r="A738" t="s">
        <v>1370</v>
      </c>
      <c r="B738" s="7">
        <v>46043</v>
      </c>
      <c r="C738" t="s">
        <v>126</v>
      </c>
      <c r="D738">
        <v>1</v>
      </c>
      <c r="E738">
        <v>44.98</v>
      </c>
      <c r="F738">
        <v>0</v>
      </c>
      <c r="G738">
        <v>0</v>
      </c>
      <c r="H738" t="s">
        <v>216</v>
      </c>
      <c r="I738" t="s">
        <v>18</v>
      </c>
      <c r="J738" t="s">
        <v>213</v>
      </c>
      <c r="K738" t="s">
        <v>281</v>
      </c>
      <c r="L738" t="s">
        <v>1371</v>
      </c>
    </row>
    <row r="739" spans="1:12">
      <c r="A739" t="s">
        <v>1372</v>
      </c>
      <c r="B739" s="7">
        <v>46043</v>
      </c>
      <c r="C739" t="s">
        <v>158</v>
      </c>
      <c r="D739">
        <v>1</v>
      </c>
      <c r="E739">
        <v>44.59</v>
      </c>
      <c r="F739">
        <v>0</v>
      </c>
      <c r="G739">
        <v>4.99</v>
      </c>
      <c r="H739" t="s">
        <v>216</v>
      </c>
      <c r="I739" t="s">
        <v>37</v>
      </c>
      <c r="J739" t="s">
        <v>213</v>
      </c>
      <c r="K739" t="s">
        <v>209</v>
      </c>
      <c r="L739" t="s">
        <v>220</v>
      </c>
    </row>
    <row r="740" spans="1:12">
      <c r="A740" t="s">
        <v>1373</v>
      </c>
      <c r="B740" s="7">
        <v>46044</v>
      </c>
      <c r="C740" t="s">
        <v>162</v>
      </c>
      <c r="D740">
        <v>2</v>
      </c>
      <c r="E740">
        <v>12.2</v>
      </c>
      <c r="F740">
        <v>0</v>
      </c>
      <c r="G740">
        <v>9.99</v>
      </c>
      <c r="H740" t="s">
        <v>212</v>
      </c>
      <c r="I740" t="s">
        <v>18</v>
      </c>
      <c r="J740" t="s">
        <v>217</v>
      </c>
      <c r="K740" t="s">
        <v>209</v>
      </c>
      <c r="L740" t="s">
        <v>1374</v>
      </c>
    </row>
    <row r="741" spans="1:12">
      <c r="A741" t="s">
        <v>1375</v>
      </c>
      <c r="B741" s="7">
        <v>46044</v>
      </c>
      <c r="C741" t="s">
        <v>75</v>
      </c>
      <c r="D741">
        <v>2</v>
      </c>
      <c r="E741">
        <v>55.2</v>
      </c>
      <c r="F741">
        <v>0.1</v>
      </c>
      <c r="G741">
        <v>0</v>
      </c>
      <c r="H741" t="s">
        <v>212</v>
      </c>
      <c r="I741" t="s">
        <v>224</v>
      </c>
      <c r="J741" t="s">
        <v>213</v>
      </c>
      <c r="K741" t="s">
        <v>209</v>
      </c>
      <c r="L741" t="s">
        <v>895</v>
      </c>
    </row>
    <row r="742" spans="1:12">
      <c r="A742" t="s">
        <v>1376</v>
      </c>
      <c r="B742" s="7">
        <v>46044</v>
      </c>
      <c r="C742" t="s">
        <v>168</v>
      </c>
      <c r="D742">
        <v>2</v>
      </c>
      <c r="E742">
        <v>50.46</v>
      </c>
      <c r="F742">
        <v>0</v>
      </c>
      <c r="G742">
        <v>0</v>
      </c>
      <c r="H742" t="s">
        <v>212</v>
      </c>
      <c r="I742" t="s">
        <v>18</v>
      </c>
      <c r="J742" t="s">
        <v>208</v>
      </c>
      <c r="K742" t="s">
        <v>209</v>
      </c>
      <c r="L742" t="s">
        <v>348</v>
      </c>
    </row>
    <row r="743" spans="1:12">
      <c r="A743" t="s">
        <v>1377</v>
      </c>
      <c r="B743" s="7">
        <v>46044</v>
      </c>
      <c r="C743" t="s">
        <v>148</v>
      </c>
      <c r="D743">
        <v>5</v>
      </c>
      <c r="E743">
        <v>76.3</v>
      </c>
      <c r="F743">
        <v>0.1</v>
      </c>
      <c r="G743">
        <v>4.99</v>
      </c>
      <c r="H743" t="s">
        <v>216</v>
      </c>
      <c r="I743" t="s">
        <v>54</v>
      </c>
      <c r="J743" t="s">
        <v>217</v>
      </c>
      <c r="K743" t="s">
        <v>209</v>
      </c>
      <c r="L743" t="s">
        <v>649</v>
      </c>
    </row>
    <row r="744" spans="1:12">
      <c r="A744" t="s">
        <v>1378</v>
      </c>
      <c r="B744" s="7">
        <v>46044</v>
      </c>
      <c r="C744" t="s">
        <v>184</v>
      </c>
      <c r="D744">
        <v>3</v>
      </c>
      <c r="E744">
        <v>31.55</v>
      </c>
      <c r="F744">
        <v>0</v>
      </c>
      <c r="G744">
        <v>4.99</v>
      </c>
      <c r="H744" t="s">
        <v>216</v>
      </c>
      <c r="I744" t="s">
        <v>224</v>
      </c>
      <c r="J744" t="s">
        <v>208</v>
      </c>
      <c r="K744" t="s">
        <v>209</v>
      </c>
      <c r="L744" t="s">
        <v>1379</v>
      </c>
    </row>
    <row r="745" spans="1:12">
      <c r="A745" t="s">
        <v>1380</v>
      </c>
      <c r="B745" s="7">
        <v>46044</v>
      </c>
      <c r="C745" t="s">
        <v>140</v>
      </c>
      <c r="D745">
        <v>2</v>
      </c>
      <c r="E745">
        <v>25.18</v>
      </c>
      <c r="F745">
        <v>0.05</v>
      </c>
      <c r="G745">
        <v>4.99</v>
      </c>
      <c r="H745" t="s">
        <v>212</v>
      </c>
      <c r="I745" t="s">
        <v>224</v>
      </c>
      <c r="J745" t="s">
        <v>208</v>
      </c>
      <c r="K745" t="s">
        <v>209</v>
      </c>
      <c r="L745" t="s">
        <v>860</v>
      </c>
    </row>
    <row r="746" spans="1:12">
      <c r="A746" t="s">
        <v>1381</v>
      </c>
      <c r="B746" s="7">
        <v>46044</v>
      </c>
      <c r="C746" t="s">
        <v>162</v>
      </c>
      <c r="D746">
        <v>3</v>
      </c>
      <c r="E746">
        <v>12.2</v>
      </c>
      <c r="F746">
        <v>0</v>
      </c>
      <c r="G746">
        <v>9.99</v>
      </c>
      <c r="H746" t="s">
        <v>216</v>
      </c>
      <c r="I746" t="s">
        <v>37</v>
      </c>
      <c r="J746" t="s">
        <v>217</v>
      </c>
      <c r="K746" t="s">
        <v>209</v>
      </c>
      <c r="L746" t="s">
        <v>1382</v>
      </c>
    </row>
    <row r="747" spans="1:12">
      <c r="A747" t="s">
        <v>1383</v>
      </c>
      <c r="B747" s="7">
        <v>46045</v>
      </c>
      <c r="C747" t="s">
        <v>178</v>
      </c>
      <c r="D747">
        <v>2</v>
      </c>
      <c r="E747">
        <v>77.760000000000005</v>
      </c>
      <c r="F747">
        <v>0.15</v>
      </c>
      <c r="G747">
        <v>0</v>
      </c>
      <c r="H747" t="s">
        <v>212</v>
      </c>
      <c r="I747" t="s">
        <v>18</v>
      </c>
      <c r="J747" t="s">
        <v>208</v>
      </c>
      <c r="K747" t="s">
        <v>209</v>
      </c>
      <c r="L747" t="s">
        <v>465</v>
      </c>
    </row>
    <row r="748" spans="1:12">
      <c r="A748" t="s">
        <v>1384</v>
      </c>
      <c r="B748" s="7">
        <v>46045</v>
      </c>
      <c r="C748" t="s">
        <v>128</v>
      </c>
      <c r="D748">
        <v>2</v>
      </c>
      <c r="E748">
        <v>74.72</v>
      </c>
      <c r="F748">
        <v>0.05</v>
      </c>
      <c r="G748">
        <v>0</v>
      </c>
      <c r="H748" t="s">
        <v>212</v>
      </c>
      <c r="I748" t="s">
        <v>37</v>
      </c>
      <c r="J748" t="s">
        <v>217</v>
      </c>
      <c r="K748" t="s">
        <v>209</v>
      </c>
      <c r="L748" t="s">
        <v>1385</v>
      </c>
    </row>
    <row r="749" spans="1:12">
      <c r="A749" t="s">
        <v>1386</v>
      </c>
      <c r="B749" s="7">
        <v>46045</v>
      </c>
      <c r="C749" t="s">
        <v>104</v>
      </c>
      <c r="D749">
        <v>1</v>
      </c>
      <c r="E749">
        <v>29.49</v>
      </c>
      <c r="F749">
        <v>0</v>
      </c>
      <c r="G749">
        <v>9.99</v>
      </c>
      <c r="H749" t="s">
        <v>216</v>
      </c>
      <c r="I749" t="s">
        <v>37</v>
      </c>
      <c r="J749" t="s">
        <v>213</v>
      </c>
      <c r="K749" t="s">
        <v>209</v>
      </c>
      <c r="L749" t="s">
        <v>1387</v>
      </c>
    </row>
    <row r="750" spans="1:12">
      <c r="A750" t="s">
        <v>1388</v>
      </c>
      <c r="B750" s="7">
        <v>46045</v>
      </c>
      <c r="C750" t="s">
        <v>106</v>
      </c>
      <c r="D750">
        <v>6</v>
      </c>
      <c r="E750">
        <v>85.27</v>
      </c>
      <c r="F750">
        <v>0</v>
      </c>
      <c r="G750">
        <v>9.99</v>
      </c>
      <c r="H750" t="s">
        <v>212</v>
      </c>
      <c r="I750" t="s">
        <v>12</v>
      </c>
      <c r="J750" t="s">
        <v>213</v>
      </c>
      <c r="K750" t="s">
        <v>209</v>
      </c>
      <c r="L750" t="s">
        <v>1389</v>
      </c>
    </row>
    <row r="751" spans="1:12">
      <c r="A751" t="s">
        <v>1390</v>
      </c>
      <c r="B751" s="7">
        <v>46045</v>
      </c>
      <c r="C751" t="s">
        <v>112</v>
      </c>
      <c r="D751">
        <v>1</v>
      </c>
      <c r="E751">
        <v>48.12</v>
      </c>
      <c r="F751">
        <v>0.15</v>
      </c>
      <c r="G751">
        <v>0</v>
      </c>
      <c r="H751" t="s">
        <v>207</v>
      </c>
      <c r="I751" t="s">
        <v>224</v>
      </c>
      <c r="J751" t="s">
        <v>217</v>
      </c>
      <c r="K751" t="s">
        <v>209</v>
      </c>
      <c r="L751" t="s">
        <v>284</v>
      </c>
    </row>
    <row r="752" spans="1:12">
      <c r="A752" t="s">
        <v>1391</v>
      </c>
      <c r="B752" s="7">
        <v>46046</v>
      </c>
      <c r="C752" t="s">
        <v>172</v>
      </c>
      <c r="D752">
        <v>2</v>
      </c>
      <c r="E752">
        <v>80.63</v>
      </c>
      <c r="F752">
        <v>0.15</v>
      </c>
      <c r="G752">
        <v>0</v>
      </c>
      <c r="H752" t="s">
        <v>212</v>
      </c>
      <c r="I752" t="s">
        <v>12</v>
      </c>
      <c r="J752" t="s">
        <v>213</v>
      </c>
      <c r="K752" t="s">
        <v>304</v>
      </c>
      <c r="L752" t="s">
        <v>1392</v>
      </c>
    </row>
    <row r="753" spans="1:12">
      <c r="A753" t="s">
        <v>1393</v>
      </c>
      <c r="B753" s="7">
        <v>46046</v>
      </c>
      <c r="C753" t="s">
        <v>116</v>
      </c>
      <c r="D753">
        <v>1</v>
      </c>
      <c r="E753">
        <v>30.89</v>
      </c>
      <c r="F753">
        <v>0</v>
      </c>
      <c r="G753">
        <v>9.99</v>
      </c>
      <c r="H753" t="s">
        <v>207</v>
      </c>
      <c r="I753" t="s">
        <v>37</v>
      </c>
      <c r="J753" t="s">
        <v>208</v>
      </c>
      <c r="K753" t="s">
        <v>209</v>
      </c>
      <c r="L753" t="s">
        <v>1394</v>
      </c>
    </row>
    <row r="754" spans="1:12">
      <c r="A754" t="s">
        <v>1395</v>
      </c>
      <c r="B754" s="7">
        <v>46046</v>
      </c>
      <c r="C754" t="s">
        <v>92</v>
      </c>
      <c r="D754">
        <v>1</v>
      </c>
      <c r="E754">
        <v>46.87</v>
      </c>
      <c r="F754">
        <v>0</v>
      </c>
      <c r="G754">
        <v>4.99</v>
      </c>
      <c r="H754" t="s">
        <v>212</v>
      </c>
      <c r="I754" t="s">
        <v>224</v>
      </c>
      <c r="J754" t="s">
        <v>208</v>
      </c>
      <c r="K754" t="s">
        <v>209</v>
      </c>
      <c r="L754" t="s">
        <v>1396</v>
      </c>
    </row>
    <row r="755" spans="1:12">
      <c r="A755" t="s">
        <v>1397</v>
      </c>
      <c r="B755" s="7">
        <v>46047</v>
      </c>
      <c r="C755" t="s">
        <v>69</v>
      </c>
      <c r="D755">
        <v>8</v>
      </c>
      <c r="E755">
        <v>73.180000000000007</v>
      </c>
      <c r="F755">
        <v>0.05</v>
      </c>
      <c r="G755">
        <v>0</v>
      </c>
      <c r="H755" t="s">
        <v>216</v>
      </c>
      <c r="I755" t="s">
        <v>12</v>
      </c>
      <c r="J755" t="s">
        <v>217</v>
      </c>
      <c r="K755" t="s">
        <v>209</v>
      </c>
      <c r="L755" t="s">
        <v>775</v>
      </c>
    </row>
    <row r="756" spans="1:12">
      <c r="A756" t="s">
        <v>1398</v>
      </c>
      <c r="B756" s="7">
        <v>46047</v>
      </c>
      <c r="C756" t="s">
        <v>73</v>
      </c>
      <c r="D756">
        <v>2</v>
      </c>
      <c r="E756">
        <v>23.84</v>
      </c>
      <c r="F756">
        <v>0.15</v>
      </c>
      <c r="G756">
        <v>6.99</v>
      </c>
      <c r="H756" t="s">
        <v>207</v>
      </c>
      <c r="I756" t="s">
        <v>18</v>
      </c>
      <c r="J756" t="s">
        <v>213</v>
      </c>
      <c r="K756" t="s">
        <v>304</v>
      </c>
      <c r="L756" t="s">
        <v>545</v>
      </c>
    </row>
    <row r="757" spans="1:12">
      <c r="A757" t="s">
        <v>1399</v>
      </c>
      <c r="B757" s="7">
        <v>46047</v>
      </c>
      <c r="C757" t="s">
        <v>138</v>
      </c>
      <c r="D757">
        <v>1</v>
      </c>
      <c r="E757">
        <v>56</v>
      </c>
      <c r="F757">
        <v>0.1</v>
      </c>
      <c r="G757">
        <v>4.99</v>
      </c>
      <c r="H757" t="s">
        <v>207</v>
      </c>
      <c r="I757" t="s">
        <v>12</v>
      </c>
      <c r="J757" t="s">
        <v>208</v>
      </c>
      <c r="K757" t="s">
        <v>209</v>
      </c>
      <c r="L757" t="s">
        <v>615</v>
      </c>
    </row>
    <row r="758" spans="1:12">
      <c r="A758" t="s">
        <v>1400</v>
      </c>
      <c r="B758" s="7">
        <v>46047</v>
      </c>
      <c r="C758" t="s">
        <v>75</v>
      </c>
      <c r="D758">
        <v>3</v>
      </c>
      <c r="E758">
        <v>55.2</v>
      </c>
      <c r="F758">
        <v>0</v>
      </c>
      <c r="G758">
        <v>0</v>
      </c>
      <c r="H758" t="s">
        <v>207</v>
      </c>
      <c r="I758" t="s">
        <v>12</v>
      </c>
      <c r="J758" t="s">
        <v>213</v>
      </c>
      <c r="K758" t="s">
        <v>209</v>
      </c>
      <c r="L758" t="s">
        <v>930</v>
      </c>
    </row>
    <row r="759" spans="1:12">
      <c r="A759" t="s">
        <v>1401</v>
      </c>
      <c r="B759" s="7">
        <v>46047</v>
      </c>
      <c r="C759" t="s">
        <v>132</v>
      </c>
      <c r="D759">
        <v>2</v>
      </c>
      <c r="E759">
        <v>72.08</v>
      </c>
      <c r="F759">
        <v>0.15</v>
      </c>
      <c r="G759">
        <v>4.99</v>
      </c>
      <c r="H759" t="s">
        <v>207</v>
      </c>
      <c r="I759" t="s">
        <v>224</v>
      </c>
      <c r="J759" t="s">
        <v>208</v>
      </c>
      <c r="K759" t="s">
        <v>209</v>
      </c>
      <c r="L759" t="s">
        <v>342</v>
      </c>
    </row>
    <row r="760" spans="1:12">
      <c r="A760" t="s">
        <v>1402</v>
      </c>
      <c r="B760" s="7">
        <v>46047</v>
      </c>
      <c r="C760" t="s">
        <v>136</v>
      </c>
      <c r="D760">
        <v>2</v>
      </c>
      <c r="E760">
        <v>26.35</v>
      </c>
      <c r="F760">
        <v>0</v>
      </c>
      <c r="G760">
        <v>4.99</v>
      </c>
      <c r="H760" t="s">
        <v>212</v>
      </c>
      <c r="I760" t="s">
        <v>54</v>
      </c>
      <c r="J760" t="s">
        <v>213</v>
      </c>
      <c r="K760" t="s">
        <v>209</v>
      </c>
      <c r="L760" t="s">
        <v>399</v>
      </c>
    </row>
    <row r="761" spans="1:12">
      <c r="A761" t="s">
        <v>1403</v>
      </c>
      <c r="B761" s="7">
        <v>46047</v>
      </c>
      <c r="C761" t="s">
        <v>77</v>
      </c>
      <c r="D761">
        <v>2</v>
      </c>
      <c r="E761">
        <v>47.77</v>
      </c>
      <c r="F761">
        <v>0</v>
      </c>
      <c r="G761">
        <v>0</v>
      </c>
      <c r="H761" t="s">
        <v>216</v>
      </c>
      <c r="I761" t="s">
        <v>12</v>
      </c>
      <c r="J761" t="s">
        <v>217</v>
      </c>
      <c r="K761" t="s">
        <v>209</v>
      </c>
      <c r="L761" t="s">
        <v>352</v>
      </c>
    </row>
    <row r="762" spans="1:12">
      <c r="A762" t="s">
        <v>1404</v>
      </c>
      <c r="B762" s="7">
        <v>46047</v>
      </c>
      <c r="C762" t="s">
        <v>112</v>
      </c>
      <c r="D762">
        <v>1</v>
      </c>
      <c r="E762">
        <v>48.12</v>
      </c>
      <c r="F762">
        <v>0.1</v>
      </c>
      <c r="G762">
        <v>6.99</v>
      </c>
      <c r="H762" t="s">
        <v>207</v>
      </c>
      <c r="I762" t="s">
        <v>12</v>
      </c>
      <c r="J762" t="s">
        <v>208</v>
      </c>
      <c r="K762" t="s">
        <v>209</v>
      </c>
      <c r="L762" t="s">
        <v>855</v>
      </c>
    </row>
    <row r="763" spans="1:12">
      <c r="A763" t="s">
        <v>1405</v>
      </c>
      <c r="B763" s="7">
        <v>46048</v>
      </c>
      <c r="C763" t="s">
        <v>166</v>
      </c>
      <c r="D763">
        <v>4</v>
      </c>
      <c r="E763">
        <v>39.19</v>
      </c>
      <c r="F763">
        <v>0</v>
      </c>
      <c r="G763">
        <v>0</v>
      </c>
      <c r="H763" t="s">
        <v>212</v>
      </c>
      <c r="I763" t="s">
        <v>37</v>
      </c>
      <c r="J763" t="s">
        <v>208</v>
      </c>
      <c r="K763" t="s">
        <v>209</v>
      </c>
      <c r="L763" t="s">
        <v>1406</v>
      </c>
    </row>
    <row r="764" spans="1:12">
      <c r="A764" t="s">
        <v>1407</v>
      </c>
      <c r="B764" s="7">
        <v>46048</v>
      </c>
      <c r="C764" t="s">
        <v>132</v>
      </c>
      <c r="D764">
        <v>1</v>
      </c>
      <c r="E764">
        <v>72.08</v>
      </c>
      <c r="F764">
        <v>0</v>
      </c>
      <c r="G764">
        <v>9.99</v>
      </c>
      <c r="H764" t="s">
        <v>207</v>
      </c>
      <c r="I764" t="s">
        <v>54</v>
      </c>
      <c r="J764" t="s">
        <v>217</v>
      </c>
      <c r="K764" t="s">
        <v>209</v>
      </c>
      <c r="L764" t="s">
        <v>773</v>
      </c>
    </row>
    <row r="765" spans="1:12">
      <c r="A765" t="s">
        <v>1408</v>
      </c>
      <c r="B765" s="7">
        <v>46048</v>
      </c>
      <c r="C765" t="s">
        <v>104</v>
      </c>
      <c r="D765">
        <v>2</v>
      </c>
      <c r="E765">
        <v>29.49</v>
      </c>
      <c r="F765">
        <v>0.1</v>
      </c>
      <c r="G765">
        <v>6.99</v>
      </c>
      <c r="H765" t="s">
        <v>207</v>
      </c>
      <c r="I765" t="s">
        <v>12</v>
      </c>
      <c r="J765" t="s">
        <v>213</v>
      </c>
      <c r="K765" t="s">
        <v>209</v>
      </c>
      <c r="L765" t="s">
        <v>1409</v>
      </c>
    </row>
    <row r="766" spans="1:12">
      <c r="A766" t="s">
        <v>1410</v>
      </c>
      <c r="B766" s="7">
        <v>46048</v>
      </c>
      <c r="C766" t="s">
        <v>96</v>
      </c>
      <c r="D766">
        <v>1</v>
      </c>
      <c r="E766">
        <v>26.72</v>
      </c>
      <c r="F766">
        <v>0.05</v>
      </c>
      <c r="G766">
        <v>6.99</v>
      </c>
      <c r="H766" t="s">
        <v>212</v>
      </c>
      <c r="I766" t="s">
        <v>18</v>
      </c>
      <c r="J766" t="s">
        <v>213</v>
      </c>
      <c r="K766" t="s">
        <v>209</v>
      </c>
      <c r="L766" t="s">
        <v>1411</v>
      </c>
    </row>
    <row r="767" spans="1:12">
      <c r="A767" t="s">
        <v>1412</v>
      </c>
      <c r="B767" s="7">
        <v>46048</v>
      </c>
      <c r="C767" t="s">
        <v>154</v>
      </c>
      <c r="D767">
        <v>2</v>
      </c>
      <c r="E767">
        <v>63.29</v>
      </c>
      <c r="F767">
        <v>0.15</v>
      </c>
      <c r="G767">
        <v>9.99</v>
      </c>
      <c r="H767" t="s">
        <v>212</v>
      </c>
      <c r="I767" t="s">
        <v>37</v>
      </c>
      <c r="J767" t="s">
        <v>217</v>
      </c>
      <c r="K767" t="s">
        <v>209</v>
      </c>
      <c r="L767" t="s">
        <v>1357</v>
      </c>
    </row>
    <row r="768" spans="1:12">
      <c r="A768" t="s">
        <v>1413</v>
      </c>
      <c r="B768" s="7">
        <v>46048</v>
      </c>
      <c r="C768" t="s">
        <v>132</v>
      </c>
      <c r="D768">
        <v>1</v>
      </c>
      <c r="E768">
        <v>72.08</v>
      </c>
      <c r="F768">
        <v>0</v>
      </c>
      <c r="G768">
        <v>9.99</v>
      </c>
      <c r="H768" t="s">
        <v>216</v>
      </c>
      <c r="I768" t="s">
        <v>18</v>
      </c>
      <c r="J768" t="s">
        <v>208</v>
      </c>
      <c r="K768" t="s">
        <v>209</v>
      </c>
      <c r="L768" t="s">
        <v>1414</v>
      </c>
    </row>
    <row r="769" spans="1:12">
      <c r="A769" t="s">
        <v>1415</v>
      </c>
      <c r="B769" s="7">
        <v>46048</v>
      </c>
      <c r="C769" t="s">
        <v>114</v>
      </c>
      <c r="D769">
        <v>3</v>
      </c>
      <c r="E769">
        <v>87.66</v>
      </c>
      <c r="F769">
        <v>0.1</v>
      </c>
      <c r="G769">
        <v>0</v>
      </c>
      <c r="H769" t="s">
        <v>212</v>
      </c>
      <c r="I769" t="s">
        <v>37</v>
      </c>
      <c r="J769" t="s">
        <v>213</v>
      </c>
      <c r="K769" t="s">
        <v>209</v>
      </c>
      <c r="L769" t="s">
        <v>1392</v>
      </c>
    </row>
    <row r="770" spans="1:12">
      <c r="A770" t="s">
        <v>1416</v>
      </c>
      <c r="B770" s="7">
        <v>46049</v>
      </c>
      <c r="C770" t="s">
        <v>116</v>
      </c>
      <c r="D770">
        <v>5</v>
      </c>
      <c r="E770">
        <v>30.89</v>
      </c>
      <c r="F770">
        <v>0</v>
      </c>
      <c r="G770">
        <v>9.99</v>
      </c>
      <c r="H770" t="s">
        <v>212</v>
      </c>
      <c r="I770" t="s">
        <v>37</v>
      </c>
      <c r="J770" t="s">
        <v>213</v>
      </c>
      <c r="K770" t="s">
        <v>209</v>
      </c>
      <c r="L770" t="s">
        <v>1289</v>
      </c>
    </row>
    <row r="771" spans="1:12">
      <c r="A771" t="s">
        <v>1417</v>
      </c>
      <c r="B771" s="7">
        <v>46049</v>
      </c>
      <c r="C771" t="s">
        <v>158</v>
      </c>
      <c r="D771">
        <v>2</v>
      </c>
      <c r="E771">
        <v>44.59</v>
      </c>
      <c r="F771">
        <v>0</v>
      </c>
      <c r="G771">
        <v>0</v>
      </c>
      <c r="H771" t="s">
        <v>207</v>
      </c>
      <c r="I771" t="s">
        <v>54</v>
      </c>
      <c r="J771" t="s">
        <v>217</v>
      </c>
      <c r="K771" t="s">
        <v>209</v>
      </c>
      <c r="L771" t="s">
        <v>567</v>
      </c>
    </row>
    <row r="772" spans="1:12">
      <c r="A772" t="s">
        <v>1418</v>
      </c>
      <c r="B772" s="7">
        <v>46049</v>
      </c>
      <c r="C772" t="s">
        <v>166</v>
      </c>
      <c r="D772">
        <v>2</v>
      </c>
      <c r="E772">
        <v>39.19</v>
      </c>
      <c r="F772">
        <v>0.1</v>
      </c>
      <c r="G772">
        <v>0</v>
      </c>
      <c r="H772" t="s">
        <v>216</v>
      </c>
      <c r="I772" t="s">
        <v>12</v>
      </c>
      <c r="J772" t="s">
        <v>217</v>
      </c>
      <c r="K772" t="s">
        <v>209</v>
      </c>
      <c r="L772" t="s">
        <v>494</v>
      </c>
    </row>
    <row r="773" spans="1:12">
      <c r="A773" t="s">
        <v>1419</v>
      </c>
      <c r="B773" s="7">
        <v>46049</v>
      </c>
      <c r="C773" t="s">
        <v>73</v>
      </c>
      <c r="D773">
        <v>1</v>
      </c>
      <c r="E773">
        <v>23.84</v>
      </c>
      <c r="F773">
        <v>0</v>
      </c>
      <c r="G773">
        <v>0</v>
      </c>
      <c r="H773" t="s">
        <v>216</v>
      </c>
      <c r="I773" t="s">
        <v>224</v>
      </c>
      <c r="J773" t="s">
        <v>208</v>
      </c>
      <c r="K773" t="s">
        <v>209</v>
      </c>
      <c r="L773" t="s">
        <v>459</v>
      </c>
    </row>
    <row r="774" spans="1:12">
      <c r="A774" t="s">
        <v>1420</v>
      </c>
      <c r="B774" s="7">
        <v>46049</v>
      </c>
      <c r="C774" t="s">
        <v>140</v>
      </c>
      <c r="D774">
        <v>2</v>
      </c>
      <c r="E774">
        <v>25.18</v>
      </c>
      <c r="F774">
        <v>0.05</v>
      </c>
      <c r="G774">
        <v>0</v>
      </c>
      <c r="H774" t="s">
        <v>207</v>
      </c>
      <c r="I774" t="s">
        <v>37</v>
      </c>
      <c r="J774" t="s">
        <v>208</v>
      </c>
      <c r="K774" t="s">
        <v>209</v>
      </c>
      <c r="L774" t="s">
        <v>1421</v>
      </c>
    </row>
    <row r="775" spans="1:12">
      <c r="A775" t="s">
        <v>1422</v>
      </c>
      <c r="B775" s="7">
        <v>46049</v>
      </c>
      <c r="C775" t="s">
        <v>66</v>
      </c>
      <c r="D775">
        <v>3</v>
      </c>
      <c r="E775">
        <v>31.13</v>
      </c>
      <c r="F775">
        <v>0.1</v>
      </c>
      <c r="G775">
        <v>0</v>
      </c>
      <c r="H775" t="s">
        <v>216</v>
      </c>
      <c r="I775" t="s">
        <v>54</v>
      </c>
      <c r="J775" t="s">
        <v>213</v>
      </c>
      <c r="K775" t="s">
        <v>209</v>
      </c>
      <c r="L775" t="s">
        <v>553</v>
      </c>
    </row>
    <row r="776" spans="1:12">
      <c r="A776" t="s">
        <v>1423</v>
      </c>
      <c r="B776" s="7">
        <v>46050</v>
      </c>
      <c r="C776" t="s">
        <v>77</v>
      </c>
      <c r="D776">
        <v>3</v>
      </c>
      <c r="E776">
        <v>47.77</v>
      </c>
      <c r="F776">
        <v>0</v>
      </c>
      <c r="G776">
        <v>0</v>
      </c>
      <c r="H776" t="s">
        <v>212</v>
      </c>
      <c r="I776" t="s">
        <v>37</v>
      </c>
      <c r="J776" t="s">
        <v>208</v>
      </c>
      <c r="K776" t="s">
        <v>209</v>
      </c>
      <c r="L776" t="s">
        <v>849</v>
      </c>
    </row>
    <row r="777" spans="1:12">
      <c r="A777" t="s">
        <v>1424</v>
      </c>
      <c r="B777" s="7">
        <v>46050</v>
      </c>
      <c r="C777" t="s">
        <v>164</v>
      </c>
      <c r="D777">
        <v>1</v>
      </c>
      <c r="E777">
        <v>93.35</v>
      </c>
      <c r="F777">
        <v>0.1</v>
      </c>
      <c r="G777">
        <v>0</v>
      </c>
      <c r="H777" t="s">
        <v>212</v>
      </c>
      <c r="I777" t="s">
        <v>224</v>
      </c>
      <c r="J777" t="s">
        <v>208</v>
      </c>
      <c r="K777" t="s">
        <v>209</v>
      </c>
      <c r="L777" t="s">
        <v>551</v>
      </c>
    </row>
    <row r="778" spans="1:12">
      <c r="A778" t="s">
        <v>1425</v>
      </c>
      <c r="B778" s="7">
        <v>46050</v>
      </c>
      <c r="C778" t="s">
        <v>150</v>
      </c>
      <c r="D778">
        <v>4</v>
      </c>
      <c r="E778">
        <v>50.17</v>
      </c>
      <c r="F778">
        <v>0</v>
      </c>
      <c r="G778">
        <v>0</v>
      </c>
      <c r="H778" t="s">
        <v>216</v>
      </c>
      <c r="I778" t="s">
        <v>12</v>
      </c>
      <c r="J778" t="s">
        <v>208</v>
      </c>
      <c r="K778" t="s">
        <v>209</v>
      </c>
      <c r="L778" t="s">
        <v>1426</v>
      </c>
    </row>
    <row r="779" spans="1:12">
      <c r="A779" t="s">
        <v>1427</v>
      </c>
      <c r="B779" s="7">
        <v>46050</v>
      </c>
      <c r="C779" t="s">
        <v>162</v>
      </c>
      <c r="D779">
        <v>3</v>
      </c>
      <c r="E779">
        <v>12.2</v>
      </c>
      <c r="F779">
        <v>0</v>
      </c>
      <c r="G779">
        <v>4.99</v>
      </c>
      <c r="H779" t="s">
        <v>212</v>
      </c>
      <c r="I779" t="s">
        <v>54</v>
      </c>
      <c r="J779" t="s">
        <v>217</v>
      </c>
      <c r="K779" t="s">
        <v>209</v>
      </c>
      <c r="L779" t="s">
        <v>479</v>
      </c>
    </row>
    <row r="780" spans="1:12">
      <c r="A780" t="s">
        <v>1428</v>
      </c>
      <c r="B780" s="7">
        <v>46051</v>
      </c>
      <c r="C780" t="s">
        <v>180</v>
      </c>
      <c r="D780">
        <v>8</v>
      </c>
      <c r="E780">
        <v>60.42</v>
      </c>
      <c r="F780">
        <v>0.05</v>
      </c>
      <c r="G780">
        <v>0</v>
      </c>
      <c r="H780" t="s">
        <v>207</v>
      </c>
      <c r="I780" t="s">
        <v>224</v>
      </c>
      <c r="J780" t="s">
        <v>213</v>
      </c>
      <c r="K780" t="s">
        <v>209</v>
      </c>
      <c r="L780" t="s">
        <v>315</v>
      </c>
    </row>
    <row r="781" spans="1:12">
      <c r="A781" t="s">
        <v>1429</v>
      </c>
      <c r="B781" s="7">
        <v>46051</v>
      </c>
      <c r="C781" t="s">
        <v>75</v>
      </c>
      <c r="D781">
        <v>1</v>
      </c>
      <c r="E781">
        <v>55.2</v>
      </c>
      <c r="F781">
        <v>0.05</v>
      </c>
      <c r="G781">
        <v>0</v>
      </c>
      <c r="H781" t="s">
        <v>207</v>
      </c>
      <c r="I781" t="s">
        <v>18</v>
      </c>
      <c r="J781" t="s">
        <v>213</v>
      </c>
      <c r="K781" t="s">
        <v>209</v>
      </c>
      <c r="L781" t="s">
        <v>930</v>
      </c>
    </row>
    <row r="782" spans="1:12">
      <c r="A782" t="s">
        <v>1430</v>
      </c>
      <c r="B782" s="7">
        <v>46051</v>
      </c>
      <c r="C782" t="s">
        <v>87</v>
      </c>
      <c r="D782">
        <v>5</v>
      </c>
      <c r="E782">
        <v>49.34</v>
      </c>
      <c r="F782">
        <v>0</v>
      </c>
      <c r="G782">
        <v>0</v>
      </c>
      <c r="H782" t="s">
        <v>212</v>
      </c>
      <c r="I782" t="s">
        <v>54</v>
      </c>
      <c r="J782" t="s">
        <v>208</v>
      </c>
      <c r="K782" t="s">
        <v>209</v>
      </c>
      <c r="L782" t="s">
        <v>1431</v>
      </c>
    </row>
    <row r="783" spans="1:12">
      <c r="A783" t="s">
        <v>1432</v>
      </c>
      <c r="B783" s="7">
        <v>46051</v>
      </c>
      <c r="C783" t="s">
        <v>114</v>
      </c>
      <c r="D783">
        <v>1</v>
      </c>
      <c r="E783">
        <v>87.66</v>
      </c>
      <c r="F783">
        <v>0</v>
      </c>
      <c r="G783">
        <v>0</v>
      </c>
      <c r="H783" t="s">
        <v>207</v>
      </c>
      <c r="I783" t="s">
        <v>224</v>
      </c>
      <c r="J783" t="s">
        <v>217</v>
      </c>
      <c r="K783" t="s">
        <v>209</v>
      </c>
      <c r="L783" t="s">
        <v>1353</v>
      </c>
    </row>
    <row r="784" spans="1:12">
      <c r="A784" t="s">
        <v>1433</v>
      </c>
      <c r="B784" s="7">
        <v>46052</v>
      </c>
      <c r="C784" t="s">
        <v>71</v>
      </c>
      <c r="D784">
        <v>1</v>
      </c>
      <c r="E784">
        <v>11.23</v>
      </c>
      <c r="F784">
        <v>0</v>
      </c>
      <c r="G784">
        <v>0</v>
      </c>
      <c r="H784" t="s">
        <v>216</v>
      </c>
      <c r="I784" t="s">
        <v>12</v>
      </c>
      <c r="J784" t="s">
        <v>213</v>
      </c>
      <c r="K784" t="s">
        <v>209</v>
      </c>
      <c r="L784" t="s">
        <v>573</v>
      </c>
    </row>
    <row r="785" spans="1:12">
      <c r="A785" t="s">
        <v>1434</v>
      </c>
      <c r="B785" s="7">
        <v>46052</v>
      </c>
      <c r="C785" t="s">
        <v>158</v>
      </c>
      <c r="D785">
        <v>2</v>
      </c>
      <c r="E785">
        <v>44.59</v>
      </c>
      <c r="F785">
        <v>0</v>
      </c>
      <c r="G785">
        <v>0</v>
      </c>
      <c r="H785" t="s">
        <v>212</v>
      </c>
      <c r="I785" t="s">
        <v>54</v>
      </c>
      <c r="J785" t="s">
        <v>208</v>
      </c>
      <c r="K785" t="s">
        <v>209</v>
      </c>
      <c r="L785" t="s">
        <v>1379</v>
      </c>
    </row>
    <row r="786" spans="1:12">
      <c r="A786" t="s">
        <v>1435</v>
      </c>
      <c r="B786" s="7">
        <v>46052</v>
      </c>
      <c r="C786" t="s">
        <v>77</v>
      </c>
      <c r="D786">
        <v>2</v>
      </c>
      <c r="E786">
        <v>47.77</v>
      </c>
      <c r="F786">
        <v>0</v>
      </c>
      <c r="G786">
        <v>0</v>
      </c>
      <c r="H786" t="s">
        <v>216</v>
      </c>
      <c r="I786" t="s">
        <v>224</v>
      </c>
      <c r="J786" t="s">
        <v>217</v>
      </c>
      <c r="K786" t="s">
        <v>304</v>
      </c>
      <c r="L786" t="s">
        <v>488</v>
      </c>
    </row>
    <row r="787" spans="1:12">
      <c r="A787" t="s">
        <v>1436</v>
      </c>
      <c r="B787" s="7">
        <v>46052</v>
      </c>
      <c r="C787" t="s">
        <v>75</v>
      </c>
      <c r="D787">
        <v>3</v>
      </c>
      <c r="E787">
        <v>55.2</v>
      </c>
      <c r="F787">
        <v>0</v>
      </c>
      <c r="G787">
        <v>0</v>
      </c>
      <c r="H787" t="s">
        <v>207</v>
      </c>
      <c r="I787" t="s">
        <v>37</v>
      </c>
      <c r="J787" t="s">
        <v>208</v>
      </c>
      <c r="K787" t="s">
        <v>209</v>
      </c>
      <c r="L787" t="s">
        <v>551</v>
      </c>
    </row>
    <row r="788" spans="1:12">
      <c r="A788" t="s">
        <v>1437</v>
      </c>
      <c r="B788" s="7">
        <v>46052</v>
      </c>
      <c r="C788" t="s">
        <v>96</v>
      </c>
      <c r="D788">
        <v>1</v>
      </c>
      <c r="E788">
        <v>26.72</v>
      </c>
      <c r="F788">
        <v>0.05</v>
      </c>
      <c r="G788">
        <v>0</v>
      </c>
      <c r="H788" t="s">
        <v>216</v>
      </c>
      <c r="I788" t="s">
        <v>54</v>
      </c>
      <c r="J788" t="s">
        <v>213</v>
      </c>
      <c r="K788" t="s">
        <v>209</v>
      </c>
      <c r="L788" t="s">
        <v>565</v>
      </c>
    </row>
    <row r="789" spans="1:12">
      <c r="A789" t="s">
        <v>1438</v>
      </c>
      <c r="B789" s="7">
        <v>46052</v>
      </c>
      <c r="C789" t="s">
        <v>75</v>
      </c>
      <c r="D789">
        <v>1</v>
      </c>
      <c r="E789">
        <v>55.2</v>
      </c>
      <c r="F789">
        <v>0.1</v>
      </c>
      <c r="G789">
        <v>4.99</v>
      </c>
      <c r="H789" t="s">
        <v>212</v>
      </c>
      <c r="I789" t="s">
        <v>18</v>
      </c>
      <c r="J789" t="s">
        <v>213</v>
      </c>
      <c r="K789" t="s">
        <v>209</v>
      </c>
      <c r="L789" t="s">
        <v>1355</v>
      </c>
    </row>
    <row r="790" spans="1:12">
      <c r="A790" t="s">
        <v>1439</v>
      </c>
      <c r="B790" s="7">
        <v>46052</v>
      </c>
      <c r="C790" t="s">
        <v>168</v>
      </c>
      <c r="D790">
        <v>1</v>
      </c>
      <c r="E790">
        <v>50.46</v>
      </c>
      <c r="F790">
        <v>0.05</v>
      </c>
      <c r="G790">
        <v>0</v>
      </c>
      <c r="H790" t="s">
        <v>212</v>
      </c>
      <c r="I790" t="s">
        <v>224</v>
      </c>
      <c r="J790" t="s">
        <v>213</v>
      </c>
      <c r="K790" t="s">
        <v>209</v>
      </c>
      <c r="L790" t="s">
        <v>1440</v>
      </c>
    </row>
    <row r="791" spans="1:12">
      <c r="A791" t="s">
        <v>1441</v>
      </c>
      <c r="B791" s="7">
        <v>46052</v>
      </c>
      <c r="C791" t="s">
        <v>114</v>
      </c>
      <c r="D791">
        <v>4</v>
      </c>
      <c r="E791">
        <v>87.66</v>
      </c>
      <c r="F791">
        <v>0</v>
      </c>
      <c r="G791">
        <v>0</v>
      </c>
      <c r="H791" t="s">
        <v>207</v>
      </c>
      <c r="I791" t="s">
        <v>12</v>
      </c>
      <c r="J791" t="s">
        <v>217</v>
      </c>
      <c r="K791" t="s">
        <v>209</v>
      </c>
      <c r="L791" t="s">
        <v>567</v>
      </c>
    </row>
    <row r="792" spans="1:12">
      <c r="A792" t="s">
        <v>1442</v>
      </c>
      <c r="B792" s="7">
        <v>46053</v>
      </c>
      <c r="C792" t="s">
        <v>124</v>
      </c>
      <c r="D792">
        <v>1</v>
      </c>
      <c r="E792">
        <v>79.47</v>
      </c>
      <c r="F792">
        <v>0</v>
      </c>
      <c r="G792">
        <v>6.99</v>
      </c>
      <c r="H792" t="s">
        <v>207</v>
      </c>
      <c r="I792" t="s">
        <v>54</v>
      </c>
      <c r="J792" t="s">
        <v>213</v>
      </c>
      <c r="K792" t="s">
        <v>304</v>
      </c>
      <c r="L792" t="s">
        <v>1443</v>
      </c>
    </row>
    <row r="793" spans="1:12">
      <c r="A793" t="s">
        <v>1444</v>
      </c>
      <c r="B793" s="7">
        <v>46053</v>
      </c>
      <c r="C793" t="s">
        <v>144</v>
      </c>
      <c r="D793">
        <v>1</v>
      </c>
      <c r="E793">
        <v>12.74</v>
      </c>
      <c r="F793">
        <v>0</v>
      </c>
      <c r="G793">
        <v>4.99</v>
      </c>
      <c r="H793" t="s">
        <v>207</v>
      </c>
      <c r="I793" t="s">
        <v>37</v>
      </c>
      <c r="J793" t="s">
        <v>213</v>
      </c>
      <c r="K793" t="s">
        <v>209</v>
      </c>
      <c r="L793" t="s">
        <v>267</v>
      </c>
    </row>
    <row r="794" spans="1:12">
      <c r="A794" t="s">
        <v>1445</v>
      </c>
      <c r="B794" s="7">
        <v>46053</v>
      </c>
      <c r="C794" t="s">
        <v>92</v>
      </c>
      <c r="D794">
        <v>4</v>
      </c>
      <c r="E794">
        <v>46.87</v>
      </c>
      <c r="F794">
        <v>0</v>
      </c>
      <c r="G794">
        <v>0</v>
      </c>
      <c r="H794" t="s">
        <v>207</v>
      </c>
      <c r="I794" t="s">
        <v>224</v>
      </c>
      <c r="J794" t="s">
        <v>208</v>
      </c>
      <c r="K794" t="s">
        <v>209</v>
      </c>
      <c r="L794" t="s">
        <v>1089</v>
      </c>
    </row>
    <row r="795" spans="1:12">
      <c r="A795" t="s">
        <v>1446</v>
      </c>
      <c r="B795" s="7">
        <v>46053</v>
      </c>
      <c r="C795" t="s">
        <v>178</v>
      </c>
      <c r="D795">
        <v>1</v>
      </c>
      <c r="E795">
        <v>77.760000000000005</v>
      </c>
      <c r="F795">
        <v>0.1</v>
      </c>
      <c r="G795">
        <v>6.99</v>
      </c>
      <c r="H795" t="s">
        <v>212</v>
      </c>
      <c r="I795" t="s">
        <v>54</v>
      </c>
      <c r="J795" t="s">
        <v>213</v>
      </c>
      <c r="K795" t="s">
        <v>209</v>
      </c>
      <c r="L795" t="s">
        <v>841</v>
      </c>
    </row>
    <row r="796" spans="1:12">
      <c r="A796" t="s">
        <v>1447</v>
      </c>
      <c r="B796" s="7">
        <v>46053</v>
      </c>
      <c r="C796" t="s">
        <v>146</v>
      </c>
      <c r="D796">
        <v>3</v>
      </c>
      <c r="E796">
        <v>30.05</v>
      </c>
      <c r="F796">
        <v>0</v>
      </c>
      <c r="G796">
        <v>0</v>
      </c>
      <c r="H796" t="s">
        <v>212</v>
      </c>
      <c r="I796" t="s">
        <v>12</v>
      </c>
      <c r="J796" t="s">
        <v>213</v>
      </c>
      <c r="K796" t="s">
        <v>209</v>
      </c>
      <c r="L796" t="s">
        <v>768</v>
      </c>
    </row>
    <row r="797" spans="1:12">
      <c r="A797" t="s">
        <v>1448</v>
      </c>
      <c r="B797" s="7">
        <v>46053</v>
      </c>
      <c r="C797" t="s">
        <v>136</v>
      </c>
      <c r="D797">
        <v>4</v>
      </c>
      <c r="E797">
        <v>26.35</v>
      </c>
      <c r="F797">
        <v>0</v>
      </c>
      <c r="G797">
        <v>6.99</v>
      </c>
      <c r="H797" t="s">
        <v>212</v>
      </c>
      <c r="I797" t="s">
        <v>18</v>
      </c>
      <c r="J797" t="s">
        <v>208</v>
      </c>
      <c r="K797" t="s">
        <v>209</v>
      </c>
      <c r="L797" t="s">
        <v>874</v>
      </c>
    </row>
    <row r="798" spans="1:12">
      <c r="A798" t="s">
        <v>1449</v>
      </c>
      <c r="B798" s="7">
        <v>46053</v>
      </c>
      <c r="C798" t="s">
        <v>162</v>
      </c>
      <c r="D798">
        <v>2</v>
      </c>
      <c r="E798">
        <v>12.2</v>
      </c>
      <c r="F798">
        <v>0</v>
      </c>
      <c r="G798">
        <v>6.99</v>
      </c>
      <c r="H798" t="s">
        <v>216</v>
      </c>
      <c r="I798" t="s">
        <v>224</v>
      </c>
      <c r="J798" t="s">
        <v>217</v>
      </c>
      <c r="K798" t="s">
        <v>209</v>
      </c>
      <c r="L798" t="s">
        <v>727</v>
      </c>
    </row>
    <row r="799" spans="1:12">
      <c r="A799" t="s">
        <v>1450</v>
      </c>
      <c r="B799" s="7">
        <v>46053</v>
      </c>
      <c r="C799" t="s">
        <v>182</v>
      </c>
      <c r="D799">
        <v>1</v>
      </c>
      <c r="E799">
        <v>11.57</v>
      </c>
      <c r="F799">
        <v>0.1</v>
      </c>
      <c r="G799">
        <v>6.99</v>
      </c>
      <c r="H799" t="s">
        <v>212</v>
      </c>
      <c r="I799" t="s">
        <v>224</v>
      </c>
      <c r="J799" t="s">
        <v>208</v>
      </c>
      <c r="K799" t="s">
        <v>209</v>
      </c>
      <c r="L799" t="s">
        <v>820</v>
      </c>
    </row>
    <row r="800" spans="1:12">
      <c r="A800" t="s">
        <v>1451</v>
      </c>
      <c r="B800" s="7">
        <v>46053</v>
      </c>
      <c r="C800" t="s">
        <v>102</v>
      </c>
      <c r="D800">
        <v>1</v>
      </c>
      <c r="E800">
        <v>18.5</v>
      </c>
      <c r="F800">
        <v>0.1</v>
      </c>
      <c r="G800">
        <v>0</v>
      </c>
      <c r="H800" t="s">
        <v>212</v>
      </c>
      <c r="I800" t="s">
        <v>37</v>
      </c>
      <c r="J800" t="s">
        <v>213</v>
      </c>
      <c r="K800" t="s">
        <v>209</v>
      </c>
      <c r="L800" t="s">
        <v>965</v>
      </c>
    </row>
    <row r="801" spans="1:12">
      <c r="A801" t="s">
        <v>1452</v>
      </c>
      <c r="B801" s="7">
        <v>46054</v>
      </c>
      <c r="C801" t="s">
        <v>164</v>
      </c>
      <c r="D801">
        <v>1</v>
      </c>
      <c r="E801">
        <v>93.35</v>
      </c>
      <c r="F801">
        <v>0.1</v>
      </c>
      <c r="G801">
        <v>4.99</v>
      </c>
      <c r="H801" t="s">
        <v>207</v>
      </c>
      <c r="I801" t="s">
        <v>224</v>
      </c>
      <c r="J801" t="s">
        <v>208</v>
      </c>
      <c r="K801" t="s">
        <v>209</v>
      </c>
      <c r="L801" t="s">
        <v>1025</v>
      </c>
    </row>
    <row r="802" spans="1:12">
      <c r="A802" t="s">
        <v>1453</v>
      </c>
      <c r="B802" s="7">
        <v>46054</v>
      </c>
      <c r="C802" t="s">
        <v>69</v>
      </c>
      <c r="D802">
        <v>4</v>
      </c>
      <c r="E802">
        <v>73.180000000000007</v>
      </c>
      <c r="F802">
        <v>0.05</v>
      </c>
      <c r="G802">
        <v>4.99</v>
      </c>
      <c r="H802" t="s">
        <v>216</v>
      </c>
      <c r="I802" t="s">
        <v>12</v>
      </c>
      <c r="J802" t="s">
        <v>213</v>
      </c>
      <c r="K802" t="s">
        <v>304</v>
      </c>
      <c r="L802" t="s">
        <v>1049</v>
      </c>
    </row>
    <row r="803" spans="1:12">
      <c r="A803" t="s">
        <v>1454</v>
      </c>
      <c r="B803" s="7">
        <v>46054</v>
      </c>
      <c r="C803" t="s">
        <v>87</v>
      </c>
      <c r="D803">
        <v>5</v>
      </c>
      <c r="E803">
        <v>49.34</v>
      </c>
      <c r="F803">
        <v>0.05</v>
      </c>
      <c r="G803">
        <v>4.99</v>
      </c>
      <c r="H803" t="s">
        <v>216</v>
      </c>
      <c r="I803" t="s">
        <v>37</v>
      </c>
      <c r="J803" t="s">
        <v>217</v>
      </c>
      <c r="K803" t="s">
        <v>209</v>
      </c>
      <c r="L803" t="s">
        <v>1455</v>
      </c>
    </row>
    <row r="804" spans="1:12">
      <c r="A804" t="s">
        <v>1456</v>
      </c>
      <c r="B804" s="7">
        <v>46054</v>
      </c>
      <c r="C804" t="s">
        <v>146</v>
      </c>
      <c r="D804">
        <v>1</v>
      </c>
      <c r="E804">
        <v>30.05</v>
      </c>
      <c r="F804">
        <v>0.1</v>
      </c>
      <c r="G804">
        <v>9.99</v>
      </c>
      <c r="H804" t="s">
        <v>216</v>
      </c>
      <c r="I804" t="s">
        <v>224</v>
      </c>
      <c r="J804" t="s">
        <v>213</v>
      </c>
      <c r="K804" t="s">
        <v>209</v>
      </c>
      <c r="L804" t="s">
        <v>1457</v>
      </c>
    </row>
    <row r="805" spans="1:12">
      <c r="A805" t="s">
        <v>1458</v>
      </c>
      <c r="B805" s="7">
        <v>46054</v>
      </c>
      <c r="C805" t="s">
        <v>116</v>
      </c>
      <c r="D805">
        <v>5</v>
      </c>
      <c r="E805">
        <v>30.89</v>
      </c>
      <c r="F805">
        <v>0</v>
      </c>
      <c r="G805">
        <v>6.99</v>
      </c>
      <c r="H805" t="s">
        <v>207</v>
      </c>
      <c r="I805" t="s">
        <v>224</v>
      </c>
      <c r="J805" t="s">
        <v>208</v>
      </c>
      <c r="K805" t="s">
        <v>209</v>
      </c>
      <c r="L805" t="s">
        <v>371</v>
      </c>
    </row>
    <row r="806" spans="1:12">
      <c r="A806" t="s">
        <v>1459</v>
      </c>
      <c r="B806" s="7">
        <v>46055</v>
      </c>
      <c r="C806" t="s">
        <v>150</v>
      </c>
      <c r="D806">
        <v>1</v>
      </c>
      <c r="E806">
        <v>50.17</v>
      </c>
      <c r="F806">
        <v>0.15</v>
      </c>
      <c r="G806">
        <v>6.99</v>
      </c>
      <c r="H806" t="s">
        <v>207</v>
      </c>
      <c r="I806" t="s">
        <v>18</v>
      </c>
      <c r="J806" t="s">
        <v>217</v>
      </c>
      <c r="K806" t="s">
        <v>209</v>
      </c>
      <c r="L806" t="s">
        <v>719</v>
      </c>
    </row>
    <row r="807" spans="1:12">
      <c r="A807" t="s">
        <v>1460</v>
      </c>
      <c r="B807" s="7">
        <v>46056</v>
      </c>
      <c r="C807" t="s">
        <v>96</v>
      </c>
      <c r="D807">
        <v>1</v>
      </c>
      <c r="E807">
        <v>26.72</v>
      </c>
      <c r="F807">
        <v>0.15</v>
      </c>
      <c r="G807">
        <v>9.99</v>
      </c>
      <c r="H807" t="s">
        <v>207</v>
      </c>
      <c r="I807" t="s">
        <v>12</v>
      </c>
      <c r="J807" t="s">
        <v>208</v>
      </c>
      <c r="K807" t="s">
        <v>209</v>
      </c>
      <c r="L807" t="s">
        <v>358</v>
      </c>
    </row>
    <row r="808" spans="1:12">
      <c r="A808" t="s">
        <v>1461</v>
      </c>
      <c r="B808" s="7">
        <v>46056</v>
      </c>
      <c r="C808" t="s">
        <v>164</v>
      </c>
      <c r="D808">
        <v>1</v>
      </c>
      <c r="E808">
        <v>93.35</v>
      </c>
      <c r="F808">
        <v>0.05</v>
      </c>
      <c r="G808">
        <v>0</v>
      </c>
      <c r="H808" t="s">
        <v>212</v>
      </c>
      <c r="I808" t="s">
        <v>18</v>
      </c>
      <c r="J808" t="s">
        <v>217</v>
      </c>
      <c r="K808" t="s">
        <v>209</v>
      </c>
      <c r="L808" t="s">
        <v>1462</v>
      </c>
    </row>
    <row r="809" spans="1:12">
      <c r="A809" t="s">
        <v>1463</v>
      </c>
      <c r="B809" s="7">
        <v>46056</v>
      </c>
      <c r="C809" t="s">
        <v>168</v>
      </c>
      <c r="D809">
        <v>3</v>
      </c>
      <c r="E809">
        <v>50.46</v>
      </c>
      <c r="F809">
        <v>0.05</v>
      </c>
      <c r="G809">
        <v>4.99</v>
      </c>
      <c r="H809" t="s">
        <v>216</v>
      </c>
      <c r="I809" t="s">
        <v>12</v>
      </c>
      <c r="J809" t="s">
        <v>208</v>
      </c>
      <c r="K809" t="s">
        <v>304</v>
      </c>
      <c r="L809" t="s">
        <v>286</v>
      </c>
    </row>
    <row r="810" spans="1:12">
      <c r="A810" t="s">
        <v>1464</v>
      </c>
      <c r="B810" s="7">
        <v>46057</v>
      </c>
      <c r="C810" t="s">
        <v>166</v>
      </c>
      <c r="D810">
        <v>3</v>
      </c>
      <c r="E810">
        <v>39.19</v>
      </c>
      <c r="F810">
        <v>0.05</v>
      </c>
      <c r="G810">
        <v>4.99</v>
      </c>
      <c r="H810" t="s">
        <v>207</v>
      </c>
      <c r="I810" t="s">
        <v>224</v>
      </c>
      <c r="J810" t="s">
        <v>208</v>
      </c>
      <c r="K810" t="s">
        <v>209</v>
      </c>
      <c r="L810" t="s">
        <v>1465</v>
      </c>
    </row>
    <row r="811" spans="1:12">
      <c r="A811" t="s">
        <v>1466</v>
      </c>
      <c r="B811" s="7">
        <v>46057</v>
      </c>
      <c r="C811" t="s">
        <v>120</v>
      </c>
      <c r="D811">
        <v>5</v>
      </c>
      <c r="E811">
        <v>33.65</v>
      </c>
      <c r="F811">
        <v>0.05</v>
      </c>
      <c r="G811">
        <v>0</v>
      </c>
      <c r="H811" t="s">
        <v>207</v>
      </c>
      <c r="I811" t="s">
        <v>37</v>
      </c>
      <c r="J811" t="s">
        <v>208</v>
      </c>
      <c r="K811" t="s">
        <v>209</v>
      </c>
      <c r="L811" t="s">
        <v>1467</v>
      </c>
    </row>
    <row r="812" spans="1:12">
      <c r="A812" t="s">
        <v>1468</v>
      </c>
      <c r="B812" s="7">
        <v>46057</v>
      </c>
      <c r="C812" t="s">
        <v>124</v>
      </c>
      <c r="D812">
        <v>2</v>
      </c>
      <c r="E812">
        <v>79.47</v>
      </c>
      <c r="F812">
        <v>0</v>
      </c>
      <c r="G812">
        <v>9.99</v>
      </c>
      <c r="H812" t="s">
        <v>207</v>
      </c>
      <c r="I812" t="s">
        <v>12</v>
      </c>
      <c r="J812" t="s">
        <v>217</v>
      </c>
      <c r="K812" t="s">
        <v>209</v>
      </c>
      <c r="L812" t="s">
        <v>782</v>
      </c>
    </row>
    <row r="813" spans="1:12">
      <c r="A813" t="s">
        <v>1469</v>
      </c>
      <c r="B813" s="7">
        <v>46057</v>
      </c>
      <c r="C813" t="s">
        <v>180</v>
      </c>
      <c r="D813">
        <v>4</v>
      </c>
      <c r="E813">
        <v>60.42</v>
      </c>
      <c r="F813">
        <v>0.2</v>
      </c>
      <c r="G813">
        <v>4.99</v>
      </c>
      <c r="H813" t="s">
        <v>212</v>
      </c>
      <c r="I813" t="s">
        <v>37</v>
      </c>
      <c r="J813" t="s">
        <v>217</v>
      </c>
      <c r="K813" t="s">
        <v>209</v>
      </c>
      <c r="L813" t="s">
        <v>809</v>
      </c>
    </row>
    <row r="814" spans="1:12">
      <c r="A814" t="s">
        <v>1470</v>
      </c>
      <c r="B814" s="7">
        <v>46057</v>
      </c>
      <c r="C814" t="s">
        <v>87</v>
      </c>
      <c r="D814">
        <v>1</v>
      </c>
      <c r="E814">
        <v>49.34</v>
      </c>
      <c r="F814">
        <v>0.1</v>
      </c>
      <c r="G814">
        <v>9.99</v>
      </c>
      <c r="H814" t="s">
        <v>216</v>
      </c>
      <c r="I814" t="s">
        <v>54</v>
      </c>
      <c r="J814" t="s">
        <v>213</v>
      </c>
      <c r="K814" t="s">
        <v>209</v>
      </c>
      <c r="L814" t="s">
        <v>461</v>
      </c>
    </row>
    <row r="815" spans="1:12">
      <c r="A815" t="s">
        <v>1471</v>
      </c>
      <c r="B815" s="7">
        <v>46057</v>
      </c>
      <c r="C815" t="s">
        <v>158</v>
      </c>
      <c r="D815">
        <v>1</v>
      </c>
      <c r="E815">
        <v>44.59</v>
      </c>
      <c r="F815">
        <v>0.1</v>
      </c>
      <c r="G815">
        <v>0</v>
      </c>
      <c r="H815" t="s">
        <v>216</v>
      </c>
      <c r="I815" t="s">
        <v>54</v>
      </c>
      <c r="J815" t="s">
        <v>217</v>
      </c>
      <c r="K815" t="s">
        <v>209</v>
      </c>
      <c r="L815" t="s">
        <v>607</v>
      </c>
    </row>
    <row r="816" spans="1:12">
      <c r="A816" t="s">
        <v>1472</v>
      </c>
      <c r="B816" s="7">
        <v>46057</v>
      </c>
      <c r="C816" t="s">
        <v>128</v>
      </c>
      <c r="D816">
        <v>2</v>
      </c>
      <c r="E816">
        <v>74.72</v>
      </c>
      <c r="F816">
        <v>0.1</v>
      </c>
      <c r="G816">
        <v>4.99</v>
      </c>
      <c r="H816" t="s">
        <v>207</v>
      </c>
      <c r="I816" t="s">
        <v>18</v>
      </c>
      <c r="J816" t="s">
        <v>217</v>
      </c>
      <c r="K816" t="s">
        <v>209</v>
      </c>
      <c r="L816" t="s">
        <v>1139</v>
      </c>
    </row>
    <row r="817" spans="1:12">
      <c r="A817" t="s">
        <v>1473</v>
      </c>
      <c r="B817" s="7">
        <v>46058</v>
      </c>
      <c r="C817" t="s">
        <v>136</v>
      </c>
      <c r="D817">
        <v>4</v>
      </c>
      <c r="E817">
        <v>26.35</v>
      </c>
      <c r="F817">
        <v>0</v>
      </c>
      <c r="G817">
        <v>0</v>
      </c>
      <c r="H817" t="s">
        <v>216</v>
      </c>
      <c r="I817" t="s">
        <v>54</v>
      </c>
      <c r="J817" t="s">
        <v>213</v>
      </c>
      <c r="K817" t="s">
        <v>209</v>
      </c>
      <c r="L817" t="s">
        <v>561</v>
      </c>
    </row>
    <row r="818" spans="1:12">
      <c r="A818" t="s">
        <v>1474</v>
      </c>
      <c r="B818" s="7">
        <v>46058</v>
      </c>
      <c r="C818" t="s">
        <v>94</v>
      </c>
      <c r="D818">
        <v>5</v>
      </c>
      <c r="E818">
        <v>74.41</v>
      </c>
      <c r="F818">
        <v>0</v>
      </c>
      <c r="G818">
        <v>9.99</v>
      </c>
      <c r="H818" t="s">
        <v>216</v>
      </c>
      <c r="I818" t="s">
        <v>224</v>
      </c>
      <c r="J818" t="s">
        <v>208</v>
      </c>
      <c r="K818" t="s">
        <v>209</v>
      </c>
      <c r="L818" t="s">
        <v>786</v>
      </c>
    </row>
    <row r="819" spans="1:12">
      <c r="A819" t="s">
        <v>1475</v>
      </c>
      <c r="B819" s="7">
        <v>46058</v>
      </c>
      <c r="C819" t="s">
        <v>182</v>
      </c>
      <c r="D819">
        <v>3</v>
      </c>
      <c r="E819">
        <v>11.57</v>
      </c>
      <c r="F819">
        <v>0.15</v>
      </c>
      <c r="G819">
        <v>4.99</v>
      </c>
      <c r="H819" t="s">
        <v>216</v>
      </c>
      <c r="I819" t="s">
        <v>54</v>
      </c>
      <c r="J819" t="s">
        <v>217</v>
      </c>
      <c r="K819" t="s">
        <v>209</v>
      </c>
      <c r="L819" t="s">
        <v>1443</v>
      </c>
    </row>
    <row r="820" spans="1:12">
      <c r="A820" t="s">
        <v>1476</v>
      </c>
      <c r="B820" s="7">
        <v>46058</v>
      </c>
      <c r="C820" t="s">
        <v>112</v>
      </c>
      <c r="D820">
        <v>2</v>
      </c>
      <c r="E820">
        <v>48.12</v>
      </c>
      <c r="F820">
        <v>0.1</v>
      </c>
      <c r="G820">
        <v>9.99</v>
      </c>
      <c r="H820" t="s">
        <v>207</v>
      </c>
      <c r="I820" t="s">
        <v>224</v>
      </c>
      <c r="J820" t="s">
        <v>213</v>
      </c>
      <c r="K820" t="s">
        <v>209</v>
      </c>
      <c r="L820" t="s">
        <v>1371</v>
      </c>
    </row>
    <row r="821" spans="1:12">
      <c r="A821" t="s">
        <v>1477</v>
      </c>
      <c r="B821" s="7">
        <v>46058</v>
      </c>
      <c r="C821" t="s">
        <v>176</v>
      </c>
      <c r="D821">
        <v>5</v>
      </c>
      <c r="E821">
        <v>11.86</v>
      </c>
      <c r="F821">
        <v>0</v>
      </c>
      <c r="G821">
        <v>0</v>
      </c>
      <c r="H821" t="s">
        <v>216</v>
      </c>
      <c r="I821" t="s">
        <v>18</v>
      </c>
      <c r="J821" t="s">
        <v>213</v>
      </c>
      <c r="K821" t="s">
        <v>209</v>
      </c>
      <c r="L821" t="s">
        <v>1113</v>
      </c>
    </row>
    <row r="822" spans="1:12">
      <c r="A822" t="s">
        <v>1478</v>
      </c>
      <c r="B822" s="7">
        <v>46058</v>
      </c>
      <c r="C822" t="s">
        <v>132</v>
      </c>
      <c r="D822">
        <v>2</v>
      </c>
      <c r="E822">
        <v>72.08</v>
      </c>
      <c r="F822">
        <v>0</v>
      </c>
      <c r="G822">
        <v>9.99</v>
      </c>
      <c r="H822" t="s">
        <v>212</v>
      </c>
      <c r="I822" t="s">
        <v>18</v>
      </c>
      <c r="J822" t="s">
        <v>217</v>
      </c>
      <c r="K822" t="s">
        <v>209</v>
      </c>
      <c r="L822" t="s">
        <v>1414</v>
      </c>
    </row>
    <row r="823" spans="1:12">
      <c r="A823" t="s">
        <v>1479</v>
      </c>
      <c r="B823" s="7">
        <v>46058</v>
      </c>
      <c r="C823" t="s">
        <v>158</v>
      </c>
      <c r="D823">
        <v>1</v>
      </c>
      <c r="E823">
        <v>44.59</v>
      </c>
      <c r="F823">
        <v>0</v>
      </c>
      <c r="G823">
        <v>4.99</v>
      </c>
      <c r="H823" t="s">
        <v>216</v>
      </c>
      <c r="I823" t="s">
        <v>37</v>
      </c>
      <c r="J823" t="s">
        <v>208</v>
      </c>
      <c r="K823" t="s">
        <v>209</v>
      </c>
      <c r="L823" t="s">
        <v>557</v>
      </c>
    </row>
    <row r="824" spans="1:12">
      <c r="A824" t="s">
        <v>1480</v>
      </c>
      <c r="B824" s="7">
        <v>46058</v>
      </c>
      <c r="C824" t="s">
        <v>94</v>
      </c>
      <c r="D824">
        <v>3</v>
      </c>
      <c r="E824">
        <v>74.41</v>
      </c>
      <c r="F824">
        <v>0</v>
      </c>
      <c r="G824">
        <v>0</v>
      </c>
      <c r="H824" t="s">
        <v>216</v>
      </c>
      <c r="I824" t="s">
        <v>54</v>
      </c>
      <c r="J824" t="s">
        <v>213</v>
      </c>
      <c r="K824" t="s">
        <v>209</v>
      </c>
      <c r="L824" t="s">
        <v>360</v>
      </c>
    </row>
    <row r="825" spans="1:12">
      <c r="A825" t="s">
        <v>1481</v>
      </c>
      <c r="B825" s="7">
        <v>46058</v>
      </c>
      <c r="C825" t="s">
        <v>186</v>
      </c>
      <c r="D825">
        <v>1</v>
      </c>
      <c r="E825">
        <v>54.93</v>
      </c>
      <c r="F825">
        <v>0</v>
      </c>
      <c r="G825">
        <v>0</v>
      </c>
      <c r="H825" t="s">
        <v>216</v>
      </c>
      <c r="I825" t="s">
        <v>37</v>
      </c>
      <c r="J825" t="s">
        <v>217</v>
      </c>
      <c r="K825" t="s">
        <v>209</v>
      </c>
      <c r="L825" t="s">
        <v>620</v>
      </c>
    </row>
    <row r="826" spans="1:12">
      <c r="A826" t="s">
        <v>1482</v>
      </c>
      <c r="B826" s="7">
        <v>46058</v>
      </c>
      <c r="C826" t="s">
        <v>112</v>
      </c>
      <c r="D826">
        <v>1</v>
      </c>
      <c r="E826">
        <v>48.12</v>
      </c>
      <c r="F826">
        <v>0</v>
      </c>
      <c r="G826">
        <v>6.99</v>
      </c>
      <c r="H826" t="s">
        <v>216</v>
      </c>
      <c r="I826" t="s">
        <v>12</v>
      </c>
      <c r="J826" t="s">
        <v>208</v>
      </c>
      <c r="K826" t="s">
        <v>209</v>
      </c>
      <c r="L826" t="s">
        <v>830</v>
      </c>
    </row>
    <row r="827" spans="1:12">
      <c r="A827" t="s">
        <v>1483</v>
      </c>
      <c r="B827" s="7">
        <v>46059</v>
      </c>
      <c r="C827" t="s">
        <v>81</v>
      </c>
      <c r="D827">
        <v>1</v>
      </c>
      <c r="E827">
        <v>30.29</v>
      </c>
      <c r="F827">
        <v>0</v>
      </c>
      <c r="G827">
        <v>0</v>
      </c>
      <c r="H827" t="s">
        <v>207</v>
      </c>
      <c r="I827" t="s">
        <v>18</v>
      </c>
      <c r="J827" t="s">
        <v>217</v>
      </c>
      <c r="K827" t="s">
        <v>304</v>
      </c>
      <c r="L827" t="s">
        <v>1066</v>
      </c>
    </row>
    <row r="828" spans="1:12">
      <c r="A828" t="s">
        <v>1484</v>
      </c>
      <c r="B828" s="7">
        <v>46059</v>
      </c>
      <c r="C828" t="s">
        <v>170</v>
      </c>
      <c r="D828">
        <v>2</v>
      </c>
      <c r="E828">
        <v>33.19</v>
      </c>
      <c r="F828">
        <v>0</v>
      </c>
      <c r="G828">
        <v>0</v>
      </c>
      <c r="H828" t="s">
        <v>212</v>
      </c>
      <c r="I828" t="s">
        <v>224</v>
      </c>
      <c r="J828" t="s">
        <v>213</v>
      </c>
      <c r="K828" t="s">
        <v>209</v>
      </c>
      <c r="L828" t="s">
        <v>1485</v>
      </c>
    </row>
    <row r="829" spans="1:12">
      <c r="A829" t="s">
        <v>1486</v>
      </c>
      <c r="B829" s="7">
        <v>46059</v>
      </c>
      <c r="C829" t="s">
        <v>108</v>
      </c>
      <c r="D829">
        <v>3</v>
      </c>
      <c r="E829">
        <v>23.94</v>
      </c>
      <c r="F829">
        <v>0</v>
      </c>
      <c r="G829">
        <v>4.99</v>
      </c>
      <c r="H829" t="s">
        <v>212</v>
      </c>
      <c r="I829" t="s">
        <v>54</v>
      </c>
      <c r="J829" t="s">
        <v>208</v>
      </c>
      <c r="K829" t="s">
        <v>209</v>
      </c>
      <c r="L829" t="s">
        <v>1487</v>
      </c>
    </row>
    <row r="830" spans="1:12">
      <c r="A830" t="s">
        <v>1488</v>
      </c>
      <c r="B830" s="7">
        <v>46059</v>
      </c>
      <c r="C830" t="s">
        <v>146</v>
      </c>
      <c r="D830">
        <v>2</v>
      </c>
      <c r="E830">
        <v>30.05</v>
      </c>
      <c r="F830">
        <v>0</v>
      </c>
      <c r="G830">
        <v>4.99</v>
      </c>
      <c r="H830" t="s">
        <v>207</v>
      </c>
      <c r="I830" t="s">
        <v>224</v>
      </c>
      <c r="J830" t="s">
        <v>217</v>
      </c>
      <c r="K830" t="s">
        <v>209</v>
      </c>
      <c r="L830" t="s">
        <v>1489</v>
      </c>
    </row>
    <row r="831" spans="1:12">
      <c r="A831" t="s">
        <v>1490</v>
      </c>
      <c r="B831" s="7">
        <v>46059</v>
      </c>
      <c r="C831" t="s">
        <v>132</v>
      </c>
      <c r="D831">
        <v>4</v>
      </c>
      <c r="E831">
        <v>72.08</v>
      </c>
      <c r="F831">
        <v>0</v>
      </c>
      <c r="G831">
        <v>9.99</v>
      </c>
      <c r="H831" t="s">
        <v>212</v>
      </c>
      <c r="I831" t="s">
        <v>224</v>
      </c>
      <c r="J831" t="s">
        <v>217</v>
      </c>
      <c r="K831" t="s">
        <v>209</v>
      </c>
      <c r="L831" t="s">
        <v>1353</v>
      </c>
    </row>
    <row r="832" spans="1:12">
      <c r="A832" t="s">
        <v>1491</v>
      </c>
      <c r="B832" s="7">
        <v>46059</v>
      </c>
      <c r="C832" t="s">
        <v>116</v>
      </c>
      <c r="D832">
        <v>8</v>
      </c>
      <c r="E832">
        <v>30.89</v>
      </c>
      <c r="F832">
        <v>0.1</v>
      </c>
      <c r="G832">
        <v>4.99</v>
      </c>
      <c r="H832" t="s">
        <v>216</v>
      </c>
      <c r="I832" t="s">
        <v>37</v>
      </c>
      <c r="J832" t="s">
        <v>208</v>
      </c>
      <c r="K832" t="s">
        <v>281</v>
      </c>
      <c r="L832" t="s">
        <v>1492</v>
      </c>
    </row>
    <row r="833" spans="1:12">
      <c r="A833" t="s">
        <v>1493</v>
      </c>
      <c r="B833" s="7">
        <v>46060</v>
      </c>
      <c r="C833" t="s">
        <v>75</v>
      </c>
      <c r="D833">
        <v>2</v>
      </c>
      <c r="E833">
        <v>55.2</v>
      </c>
      <c r="F833">
        <v>0.05</v>
      </c>
      <c r="G833">
        <v>0</v>
      </c>
      <c r="H833" t="s">
        <v>212</v>
      </c>
      <c r="I833" t="s">
        <v>12</v>
      </c>
      <c r="J833" t="s">
        <v>213</v>
      </c>
      <c r="K833" t="s">
        <v>209</v>
      </c>
      <c r="L833" t="s">
        <v>866</v>
      </c>
    </row>
    <row r="834" spans="1:12">
      <c r="A834" t="s">
        <v>1494</v>
      </c>
      <c r="B834" s="7">
        <v>46060</v>
      </c>
      <c r="C834" t="s">
        <v>140</v>
      </c>
      <c r="D834">
        <v>3</v>
      </c>
      <c r="E834">
        <v>25.18</v>
      </c>
      <c r="F834">
        <v>0.05</v>
      </c>
      <c r="G834">
        <v>0</v>
      </c>
      <c r="H834" t="s">
        <v>216</v>
      </c>
      <c r="I834" t="s">
        <v>37</v>
      </c>
      <c r="J834" t="s">
        <v>208</v>
      </c>
      <c r="K834" t="s">
        <v>209</v>
      </c>
      <c r="L834" t="s">
        <v>635</v>
      </c>
    </row>
    <row r="835" spans="1:12">
      <c r="A835" t="s">
        <v>1495</v>
      </c>
      <c r="B835" s="7">
        <v>46060</v>
      </c>
      <c r="C835" t="s">
        <v>104</v>
      </c>
      <c r="D835">
        <v>2</v>
      </c>
      <c r="E835">
        <v>29.49</v>
      </c>
      <c r="F835">
        <v>0.1</v>
      </c>
      <c r="G835">
        <v>4.99</v>
      </c>
      <c r="H835" t="s">
        <v>207</v>
      </c>
      <c r="I835" t="s">
        <v>12</v>
      </c>
      <c r="J835" t="s">
        <v>217</v>
      </c>
      <c r="K835" t="s">
        <v>209</v>
      </c>
      <c r="L835" t="s">
        <v>437</v>
      </c>
    </row>
    <row r="836" spans="1:12">
      <c r="A836" t="s">
        <v>1496</v>
      </c>
      <c r="B836" s="7">
        <v>46060</v>
      </c>
      <c r="C836" t="s">
        <v>146</v>
      </c>
      <c r="D836">
        <v>8</v>
      </c>
      <c r="E836">
        <v>30.05</v>
      </c>
      <c r="F836">
        <v>0.1</v>
      </c>
      <c r="G836">
        <v>9.99</v>
      </c>
      <c r="H836" t="s">
        <v>212</v>
      </c>
      <c r="I836" t="s">
        <v>12</v>
      </c>
      <c r="J836" t="s">
        <v>208</v>
      </c>
      <c r="K836" t="s">
        <v>209</v>
      </c>
      <c r="L836" t="s">
        <v>1497</v>
      </c>
    </row>
    <row r="837" spans="1:12">
      <c r="A837" t="s">
        <v>1498</v>
      </c>
      <c r="B837" s="7">
        <v>46060</v>
      </c>
      <c r="C837" t="s">
        <v>130</v>
      </c>
      <c r="D837">
        <v>3</v>
      </c>
      <c r="E837">
        <v>10.18</v>
      </c>
      <c r="F837">
        <v>0</v>
      </c>
      <c r="G837">
        <v>9.99</v>
      </c>
      <c r="H837" t="s">
        <v>207</v>
      </c>
      <c r="I837" t="s">
        <v>12</v>
      </c>
      <c r="J837" t="s">
        <v>208</v>
      </c>
      <c r="K837" t="s">
        <v>209</v>
      </c>
      <c r="L837" t="s">
        <v>1139</v>
      </c>
    </row>
    <row r="838" spans="1:12">
      <c r="A838" t="s">
        <v>1499</v>
      </c>
      <c r="B838" s="7">
        <v>46060</v>
      </c>
      <c r="C838" t="s">
        <v>120</v>
      </c>
      <c r="D838">
        <v>1</v>
      </c>
      <c r="E838">
        <v>33.65</v>
      </c>
      <c r="F838">
        <v>0</v>
      </c>
      <c r="G838">
        <v>9.99</v>
      </c>
      <c r="H838" t="s">
        <v>216</v>
      </c>
      <c r="I838" t="s">
        <v>18</v>
      </c>
      <c r="J838" t="s">
        <v>208</v>
      </c>
      <c r="K838" t="s">
        <v>209</v>
      </c>
      <c r="L838" t="s">
        <v>286</v>
      </c>
    </row>
    <row r="839" spans="1:12">
      <c r="A839" t="s">
        <v>1500</v>
      </c>
      <c r="B839" s="7">
        <v>46060</v>
      </c>
      <c r="C839" t="s">
        <v>148</v>
      </c>
      <c r="D839">
        <v>6</v>
      </c>
      <c r="E839">
        <v>76.3</v>
      </c>
      <c r="F839">
        <v>0.05</v>
      </c>
      <c r="G839">
        <v>0</v>
      </c>
      <c r="H839" t="s">
        <v>207</v>
      </c>
      <c r="I839" t="s">
        <v>12</v>
      </c>
      <c r="J839" t="s">
        <v>217</v>
      </c>
      <c r="K839" t="s">
        <v>209</v>
      </c>
      <c r="L839" t="s">
        <v>1501</v>
      </c>
    </row>
    <row r="840" spans="1:12">
      <c r="A840" t="s">
        <v>1502</v>
      </c>
      <c r="B840" s="7">
        <v>46060</v>
      </c>
      <c r="C840" t="s">
        <v>154</v>
      </c>
      <c r="D840">
        <v>1</v>
      </c>
      <c r="E840">
        <v>63.29</v>
      </c>
      <c r="F840">
        <v>0.05</v>
      </c>
      <c r="G840">
        <v>4.99</v>
      </c>
      <c r="H840" t="s">
        <v>212</v>
      </c>
      <c r="I840" t="s">
        <v>12</v>
      </c>
      <c r="J840" t="s">
        <v>208</v>
      </c>
      <c r="K840" t="s">
        <v>281</v>
      </c>
      <c r="L840" t="s">
        <v>1059</v>
      </c>
    </row>
    <row r="841" spans="1:12">
      <c r="A841" t="s">
        <v>1503</v>
      </c>
      <c r="B841" s="7">
        <v>46060</v>
      </c>
      <c r="C841" t="s">
        <v>100</v>
      </c>
      <c r="D841">
        <v>3</v>
      </c>
      <c r="E841">
        <v>47.38</v>
      </c>
      <c r="F841">
        <v>0</v>
      </c>
      <c r="G841">
        <v>4.99</v>
      </c>
      <c r="H841" t="s">
        <v>216</v>
      </c>
      <c r="I841" t="s">
        <v>224</v>
      </c>
      <c r="J841" t="s">
        <v>208</v>
      </c>
      <c r="K841" t="s">
        <v>209</v>
      </c>
      <c r="L841" t="s">
        <v>237</v>
      </c>
    </row>
    <row r="842" spans="1:12">
      <c r="A842" t="s">
        <v>1504</v>
      </c>
      <c r="B842" s="7">
        <v>46060</v>
      </c>
      <c r="C842" t="s">
        <v>172</v>
      </c>
      <c r="D842">
        <v>1</v>
      </c>
      <c r="E842">
        <v>80.63</v>
      </c>
      <c r="F842">
        <v>0</v>
      </c>
      <c r="G842">
        <v>0</v>
      </c>
      <c r="H842" t="s">
        <v>216</v>
      </c>
      <c r="I842" t="s">
        <v>18</v>
      </c>
      <c r="J842" t="s">
        <v>213</v>
      </c>
      <c r="K842" t="s">
        <v>209</v>
      </c>
      <c r="L842" t="s">
        <v>1505</v>
      </c>
    </row>
    <row r="843" spans="1:12">
      <c r="A843" t="s">
        <v>1506</v>
      </c>
      <c r="B843" s="7">
        <v>46060</v>
      </c>
      <c r="C843" t="s">
        <v>184</v>
      </c>
      <c r="D843">
        <v>2</v>
      </c>
      <c r="E843">
        <v>31.55</v>
      </c>
      <c r="F843">
        <v>0.1</v>
      </c>
      <c r="G843">
        <v>0</v>
      </c>
      <c r="H843" t="s">
        <v>207</v>
      </c>
      <c r="I843" t="s">
        <v>37</v>
      </c>
      <c r="J843" t="s">
        <v>213</v>
      </c>
      <c r="K843" t="s">
        <v>209</v>
      </c>
      <c r="L843" t="s">
        <v>1507</v>
      </c>
    </row>
    <row r="844" spans="1:12">
      <c r="A844" t="s">
        <v>1508</v>
      </c>
      <c r="B844" s="7">
        <v>46061</v>
      </c>
      <c r="C844" t="s">
        <v>140</v>
      </c>
      <c r="D844">
        <v>3</v>
      </c>
      <c r="E844">
        <v>25.18</v>
      </c>
      <c r="F844">
        <v>0</v>
      </c>
      <c r="G844">
        <v>6.99</v>
      </c>
      <c r="H844" t="s">
        <v>212</v>
      </c>
      <c r="I844" t="s">
        <v>37</v>
      </c>
      <c r="J844" t="s">
        <v>208</v>
      </c>
      <c r="K844" t="s">
        <v>209</v>
      </c>
      <c r="L844" t="s">
        <v>664</v>
      </c>
    </row>
    <row r="845" spans="1:12">
      <c r="A845" t="s">
        <v>1509</v>
      </c>
      <c r="B845" s="7">
        <v>46061</v>
      </c>
      <c r="C845" t="s">
        <v>71</v>
      </c>
      <c r="D845">
        <v>1</v>
      </c>
      <c r="E845">
        <v>11.23</v>
      </c>
      <c r="F845">
        <v>0</v>
      </c>
      <c r="G845">
        <v>9.99</v>
      </c>
      <c r="H845" t="s">
        <v>207</v>
      </c>
      <c r="I845" t="s">
        <v>54</v>
      </c>
      <c r="J845" t="s">
        <v>208</v>
      </c>
      <c r="K845" t="s">
        <v>209</v>
      </c>
      <c r="L845" t="s">
        <v>549</v>
      </c>
    </row>
    <row r="846" spans="1:12">
      <c r="A846" t="s">
        <v>1510</v>
      </c>
      <c r="B846" s="7">
        <v>46061</v>
      </c>
      <c r="C846" t="s">
        <v>92</v>
      </c>
      <c r="D846">
        <v>1</v>
      </c>
      <c r="E846">
        <v>46.87</v>
      </c>
      <c r="F846">
        <v>0.15</v>
      </c>
      <c r="G846">
        <v>0</v>
      </c>
      <c r="H846" t="s">
        <v>212</v>
      </c>
      <c r="I846" t="s">
        <v>18</v>
      </c>
      <c r="J846" t="s">
        <v>217</v>
      </c>
      <c r="K846" t="s">
        <v>209</v>
      </c>
      <c r="L846" t="s">
        <v>1387</v>
      </c>
    </row>
    <row r="847" spans="1:12">
      <c r="A847" t="s">
        <v>1511</v>
      </c>
      <c r="B847" s="7">
        <v>46061</v>
      </c>
      <c r="C847" t="s">
        <v>120</v>
      </c>
      <c r="D847">
        <v>5</v>
      </c>
      <c r="E847">
        <v>33.65</v>
      </c>
      <c r="F847">
        <v>0</v>
      </c>
      <c r="G847">
        <v>0</v>
      </c>
      <c r="H847" t="s">
        <v>216</v>
      </c>
      <c r="I847" t="s">
        <v>54</v>
      </c>
      <c r="J847" t="s">
        <v>208</v>
      </c>
      <c r="K847" t="s">
        <v>209</v>
      </c>
      <c r="L847" t="s">
        <v>1512</v>
      </c>
    </row>
    <row r="848" spans="1:12">
      <c r="A848" t="s">
        <v>1513</v>
      </c>
      <c r="B848" s="7">
        <v>46061</v>
      </c>
      <c r="C848" t="s">
        <v>118</v>
      </c>
      <c r="D848">
        <v>1</v>
      </c>
      <c r="E848">
        <v>41.81</v>
      </c>
      <c r="F848">
        <v>0</v>
      </c>
      <c r="G848">
        <v>0</v>
      </c>
      <c r="H848" t="s">
        <v>212</v>
      </c>
      <c r="I848" t="s">
        <v>224</v>
      </c>
      <c r="J848" t="s">
        <v>213</v>
      </c>
      <c r="K848" t="s">
        <v>209</v>
      </c>
      <c r="L848" t="s">
        <v>645</v>
      </c>
    </row>
    <row r="849" spans="1:12">
      <c r="A849" t="s">
        <v>1514</v>
      </c>
      <c r="B849" s="7">
        <v>46061</v>
      </c>
      <c r="C849" t="s">
        <v>124</v>
      </c>
      <c r="D849">
        <v>5</v>
      </c>
      <c r="E849">
        <v>79.47</v>
      </c>
      <c r="F849">
        <v>0</v>
      </c>
      <c r="G849">
        <v>6.99</v>
      </c>
      <c r="H849" t="s">
        <v>212</v>
      </c>
      <c r="I849" t="s">
        <v>224</v>
      </c>
      <c r="J849" t="s">
        <v>208</v>
      </c>
      <c r="K849" t="s">
        <v>209</v>
      </c>
      <c r="L849" t="s">
        <v>1515</v>
      </c>
    </row>
    <row r="850" spans="1:12">
      <c r="A850" t="s">
        <v>1516</v>
      </c>
      <c r="B850" s="7">
        <v>46062</v>
      </c>
      <c r="C850" t="s">
        <v>75</v>
      </c>
      <c r="D850">
        <v>1</v>
      </c>
      <c r="E850">
        <v>55.2</v>
      </c>
      <c r="F850">
        <v>0.05</v>
      </c>
      <c r="G850">
        <v>0</v>
      </c>
      <c r="H850" t="s">
        <v>212</v>
      </c>
      <c r="I850" t="s">
        <v>37</v>
      </c>
      <c r="J850" t="s">
        <v>208</v>
      </c>
      <c r="K850" t="s">
        <v>209</v>
      </c>
      <c r="L850" t="s">
        <v>1166</v>
      </c>
    </row>
    <row r="851" spans="1:12">
      <c r="A851" t="s">
        <v>1517</v>
      </c>
      <c r="B851" s="7">
        <v>46062</v>
      </c>
      <c r="C851" t="s">
        <v>77</v>
      </c>
      <c r="D851">
        <v>1</v>
      </c>
      <c r="E851">
        <v>47.77</v>
      </c>
      <c r="F851">
        <v>0.1</v>
      </c>
      <c r="G851">
        <v>9.99</v>
      </c>
      <c r="H851" t="s">
        <v>212</v>
      </c>
      <c r="I851" t="s">
        <v>12</v>
      </c>
      <c r="J851" t="s">
        <v>217</v>
      </c>
      <c r="K851" t="s">
        <v>209</v>
      </c>
      <c r="L851" t="s">
        <v>809</v>
      </c>
    </row>
    <row r="852" spans="1:12">
      <c r="A852" t="s">
        <v>1518</v>
      </c>
      <c r="B852" s="7">
        <v>46062</v>
      </c>
      <c r="C852" t="s">
        <v>98</v>
      </c>
      <c r="D852">
        <v>2</v>
      </c>
      <c r="E852">
        <v>17.66</v>
      </c>
      <c r="F852">
        <v>0</v>
      </c>
      <c r="G852">
        <v>0</v>
      </c>
      <c r="H852" t="s">
        <v>216</v>
      </c>
      <c r="I852" t="s">
        <v>37</v>
      </c>
      <c r="J852" t="s">
        <v>217</v>
      </c>
      <c r="K852" t="s">
        <v>209</v>
      </c>
      <c r="L852" t="s">
        <v>1519</v>
      </c>
    </row>
    <row r="853" spans="1:12">
      <c r="A853" t="s">
        <v>1520</v>
      </c>
      <c r="B853" s="7">
        <v>46062</v>
      </c>
      <c r="C853" t="s">
        <v>182</v>
      </c>
      <c r="D853">
        <v>3</v>
      </c>
      <c r="E853">
        <v>11.57</v>
      </c>
      <c r="F853">
        <v>0</v>
      </c>
      <c r="G853">
        <v>9.99</v>
      </c>
      <c r="H853" t="s">
        <v>216</v>
      </c>
      <c r="I853" t="s">
        <v>18</v>
      </c>
      <c r="J853" t="s">
        <v>217</v>
      </c>
      <c r="K853" t="s">
        <v>209</v>
      </c>
      <c r="L853" t="s">
        <v>501</v>
      </c>
    </row>
    <row r="854" spans="1:12">
      <c r="A854" t="s">
        <v>1521</v>
      </c>
      <c r="B854" s="7">
        <v>46062</v>
      </c>
      <c r="C854" t="s">
        <v>102</v>
      </c>
      <c r="D854">
        <v>2</v>
      </c>
      <c r="E854">
        <v>18.5</v>
      </c>
      <c r="F854">
        <v>0</v>
      </c>
      <c r="G854">
        <v>4.99</v>
      </c>
      <c r="H854" t="s">
        <v>216</v>
      </c>
      <c r="I854" t="s">
        <v>12</v>
      </c>
      <c r="J854" t="s">
        <v>208</v>
      </c>
      <c r="K854" t="s">
        <v>209</v>
      </c>
      <c r="L854" t="s">
        <v>1522</v>
      </c>
    </row>
    <row r="855" spans="1:12">
      <c r="A855" t="s">
        <v>1523</v>
      </c>
      <c r="B855" s="7">
        <v>46062</v>
      </c>
      <c r="C855" t="s">
        <v>162</v>
      </c>
      <c r="D855">
        <v>1</v>
      </c>
      <c r="E855">
        <v>12.2</v>
      </c>
      <c r="F855">
        <v>0</v>
      </c>
      <c r="G855">
        <v>0</v>
      </c>
      <c r="H855" t="s">
        <v>207</v>
      </c>
      <c r="I855" t="s">
        <v>18</v>
      </c>
      <c r="J855" t="s">
        <v>213</v>
      </c>
      <c r="K855" t="s">
        <v>209</v>
      </c>
      <c r="L855" t="s">
        <v>881</v>
      </c>
    </row>
    <row r="856" spans="1:12">
      <c r="A856" t="s">
        <v>1524</v>
      </c>
      <c r="B856" s="7">
        <v>46062</v>
      </c>
      <c r="C856" t="s">
        <v>166</v>
      </c>
      <c r="D856">
        <v>1</v>
      </c>
      <c r="E856">
        <v>39.19</v>
      </c>
      <c r="F856">
        <v>0</v>
      </c>
      <c r="G856">
        <v>4.99</v>
      </c>
      <c r="H856" t="s">
        <v>212</v>
      </c>
      <c r="I856" t="s">
        <v>54</v>
      </c>
      <c r="J856" t="s">
        <v>208</v>
      </c>
      <c r="K856" t="s">
        <v>209</v>
      </c>
      <c r="L856" t="s">
        <v>1166</v>
      </c>
    </row>
    <row r="857" spans="1:12">
      <c r="A857" t="s">
        <v>1525</v>
      </c>
      <c r="B857" s="7">
        <v>46063</v>
      </c>
      <c r="C857" t="s">
        <v>112</v>
      </c>
      <c r="D857">
        <v>2</v>
      </c>
      <c r="E857">
        <v>48.12</v>
      </c>
      <c r="F857">
        <v>0</v>
      </c>
      <c r="G857">
        <v>9.99</v>
      </c>
      <c r="H857" t="s">
        <v>207</v>
      </c>
      <c r="I857" t="s">
        <v>37</v>
      </c>
      <c r="J857" t="s">
        <v>213</v>
      </c>
      <c r="K857" t="s">
        <v>209</v>
      </c>
      <c r="L857" t="s">
        <v>677</v>
      </c>
    </row>
    <row r="858" spans="1:12">
      <c r="A858" t="s">
        <v>1526</v>
      </c>
      <c r="B858" s="7">
        <v>46063</v>
      </c>
      <c r="C858" t="s">
        <v>182</v>
      </c>
      <c r="D858">
        <v>5</v>
      </c>
      <c r="E858">
        <v>11.57</v>
      </c>
      <c r="F858">
        <v>0.15</v>
      </c>
      <c r="G858">
        <v>0</v>
      </c>
      <c r="H858" t="s">
        <v>212</v>
      </c>
      <c r="I858" t="s">
        <v>54</v>
      </c>
      <c r="J858" t="s">
        <v>213</v>
      </c>
      <c r="K858" t="s">
        <v>209</v>
      </c>
      <c r="L858" t="s">
        <v>1527</v>
      </c>
    </row>
    <row r="859" spans="1:12">
      <c r="A859" t="s">
        <v>1528</v>
      </c>
      <c r="B859" s="7">
        <v>46063</v>
      </c>
      <c r="C859" t="s">
        <v>96</v>
      </c>
      <c r="D859">
        <v>2</v>
      </c>
      <c r="E859">
        <v>26.72</v>
      </c>
      <c r="F859">
        <v>0</v>
      </c>
      <c r="G859">
        <v>9.99</v>
      </c>
      <c r="H859" t="s">
        <v>212</v>
      </c>
      <c r="I859" t="s">
        <v>54</v>
      </c>
      <c r="J859" t="s">
        <v>217</v>
      </c>
      <c r="K859" t="s">
        <v>209</v>
      </c>
      <c r="L859" t="s">
        <v>1426</v>
      </c>
    </row>
    <row r="860" spans="1:12">
      <c r="A860" t="s">
        <v>1529</v>
      </c>
      <c r="B860" s="7">
        <v>46063</v>
      </c>
      <c r="C860" t="s">
        <v>142</v>
      </c>
      <c r="D860">
        <v>1</v>
      </c>
      <c r="E860">
        <v>100.1</v>
      </c>
      <c r="F860">
        <v>0</v>
      </c>
      <c r="G860">
        <v>9.99</v>
      </c>
      <c r="H860" t="s">
        <v>212</v>
      </c>
      <c r="I860" t="s">
        <v>37</v>
      </c>
      <c r="J860" t="s">
        <v>208</v>
      </c>
      <c r="K860" t="s">
        <v>209</v>
      </c>
      <c r="L860" t="s">
        <v>1489</v>
      </c>
    </row>
    <row r="861" spans="1:12">
      <c r="A861" t="s">
        <v>1530</v>
      </c>
      <c r="B861" s="7">
        <v>46063</v>
      </c>
      <c r="C861" t="s">
        <v>73</v>
      </c>
      <c r="D861">
        <v>5</v>
      </c>
      <c r="E861">
        <v>23.84</v>
      </c>
      <c r="F861">
        <v>0.05</v>
      </c>
      <c r="G861">
        <v>0</v>
      </c>
      <c r="H861" t="s">
        <v>216</v>
      </c>
      <c r="I861" t="s">
        <v>37</v>
      </c>
      <c r="J861" t="s">
        <v>217</v>
      </c>
      <c r="K861" t="s">
        <v>209</v>
      </c>
      <c r="L861" t="s">
        <v>824</v>
      </c>
    </row>
    <row r="862" spans="1:12">
      <c r="A862" t="s">
        <v>1531</v>
      </c>
      <c r="B862" s="7">
        <v>46063</v>
      </c>
      <c r="C862" t="s">
        <v>87</v>
      </c>
      <c r="D862">
        <v>3</v>
      </c>
      <c r="E862">
        <v>49.34</v>
      </c>
      <c r="F862">
        <v>0</v>
      </c>
      <c r="G862">
        <v>4.99</v>
      </c>
      <c r="H862" t="s">
        <v>207</v>
      </c>
      <c r="I862" t="s">
        <v>12</v>
      </c>
      <c r="J862" t="s">
        <v>208</v>
      </c>
      <c r="K862" t="s">
        <v>209</v>
      </c>
      <c r="L862" t="s">
        <v>227</v>
      </c>
    </row>
    <row r="863" spans="1:12">
      <c r="A863" t="s">
        <v>1532</v>
      </c>
      <c r="B863" s="7">
        <v>46063</v>
      </c>
      <c r="C863" t="s">
        <v>162</v>
      </c>
      <c r="D863">
        <v>6</v>
      </c>
      <c r="E863">
        <v>12.2</v>
      </c>
      <c r="F863">
        <v>0</v>
      </c>
      <c r="G863">
        <v>4.99</v>
      </c>
      <c r="H863" t="s">
        <v>216</v>
      </c>
      <c r="I863" t="s">
        <v>54</v>
      </c>
      <c r="J863" t="s">
        <v>217</v>
      </c>
      <c r="K863" t="s">
        <v>209</v>
      </c>
      <c r="L863" t="s">
        <v>1236</v>
      </c>
    </row>
    <row r="864" spans="1:12">
      <c r="A864" t="s">
        <v>1533</v>
      </c>
      <c r="B864" s="7">
        <v>46063</v>
      </c>
      <c r="C864" t="s">
        <v>94</v>
      </c>
      <c r="D864">
        <v>1</v>
      </c>
      <c r="E864">
        <v>74.41</v>
      </c>
      <c r="F864">
        <v>0</v>
      </c>
      <c r="G864">
        <v>0</v>
      </c>
      <c r="H864" t="s">
        <v>207</v>
      </c>
      <c r="I864" t="s">
        <v>12</v>
      </c>
      <c r="J864" t="s">
        <v>217</v>
      </c>
      <c r="K864" t="s">
        <v>209</v>
      </c>
      <c r="L864" t="s">
        <v>721</v>
      </c>
    </row>
    <row r="865" spans="1:12">
      <c r="A865" t="s">
        <v>1534</v>
      </c>
      <c r="B865" s="7">
        <v>46063</v>
      </c>
      <c r="C865" t="s">
        <v>170</v>
      </c>
      <c r="D865">
        <v>1</v>
      </c>
      <c r="E865">
        <v>33.19</v>
      </c>
      <c r="F865">
        <v>0.1</v>
      </c>
      <c r="G865">
        <v>9.99</v>
      </c>
      <c r="H865" t="s">
        <v>207</v>
      </c>
      <c r="I865" t="s">
        <v>54</v>
      </c>
      <c r="J865" t="s">
        <v>217</v>
      </c>
      <c r="K865" t="s">
        <v>209</v>
      </c>
      <c r="L865" t="s">
        <v>762</v>
      </c>
    </row>
    <row r="866" spans="1:12">
      <c r="A866" t="s">
        <v>1535</v>
      </c>
      <c r="B866" s="7">
        <v>46064</v>
      </c>
      <c r="C866" t="s">
        <v>79</v>
      </c>
      <c r="D866">
        <v>2</v>
      </c>
      <c r="E866">
        <v>12.76</v>
      </c>
      <c r="F866">
        <v>0</v>
      </c>
      <c r="G866">
        <v>4.99</v>
      </c>
      <c r="H866" t="s">
        <v>212</v>
      </c>
      <c r="I866" t="s">
        <v>12</v>
      </c>
      <c r="J866" t="s">
        <v>208</v>
      </c>
      <c r="K866" t="s">
        <v>209</v>
      </c>
      <c r="L866" t="s">
        <v>733</v>
      </c>
    </row>
    <row r="867" spans="1:12">
      <c r="A867" t="s">
        <v>1536</v>
      </c>
      <c r="B867" s="7">
        <v>46064</v>
      </c>
      <c r="C867" t="s">
        <v>170</v>
      </c>
      <c r="D867">
        <v>2</v>
      </c>
      <c r="E867">
        <v>33.19</v>
      </c>
      <c r="F867">
        <v>0</v>
      </c>
      <c r="G867">
        <v>0</v>
      </c>
      <c r="H867" t="s">
        <v>207</v>
      </c>
      <c r="I867" t="s">
        <v>37</v>
      </c>
      <c r="J867" t="s">
        <v>208</v>
      </c>
      <c r="K867" t="s">
        <v>209</v>
      </c>
      <c r="L867" t="s">
        <v>1066</v>
      </c>
    </row>
    <row r="868" spans="1:12">
      <c r="A868" t="s">
        <v>1537</v>
      </c>
      <c r="B868" s="7">
        <v>46064</v>
      </c>
      <c r="C868" t="s">
        <v>140</v>
      </c>
      <c r="D868">
        <v>3</v>
      </c>
      <c r="E868">
        <v>25.18</v>
      </c>
      <c r="F868">
        <v>0</v>
      </c>
      <c r="G868">
        <v>4.99</v>
      </c>
      <c r="H868" t="s">
        <v>212</v>
      </c>
      <c r="I868" t="s">
        <v>37</v>
      </c>
      <c r="J868" t="s">
        <v>208</v>
      </c>
      <c r="K868" t="s">
        <v>209</v>
      </c>
      <c r="L868" t="s">
        <v>824</v>
      </c>
    </row>
    <row r="869" spans="1:12">
      <c r="A869" t="s">
        <v>1538</v>
      </c>
      <c r="B869" s="7">
        <v>46064</v>
      </c>
      <c r="C869" t="s">
        <v>85</v>
      </c>
      <c r="D869">
        <v>4</v>
      </c>
      <c r="E869">
        <v>20.7</v>
      </c>
      <c r="F869">
        <v>0.1</v>
      </c>
      <c r="G869">
        <v>0</v>
      </c>
      <c r="H869" t="s">
        <v>212</v>
      </c>
      <c r="I869" t="s">
        <v>18</v>
      </c>
      <c r="J869" t="s">
        <v>208</v>
      </c>
      <c r="K869" t="s">
        <v>209</v>
      </c>
      <c r="L869" t="s">
        <v>1539</v>
      </c>
    </row>
    <row r="870" spans="1:12">
      <c r="A870" t="s">
        <v>1540</v>
      </c>
      <c r="B870" s="7">
        <v>46065</v>
      </c>
      <c r="C870" t="s">
        <v>69</v>
      </c>
      <c r="D870">
        <v>1</v>
      </c>
      <c r="E870">
        <v>73.180000000000007</v>
      </c>
      <c r="F870">
        <v>0.2</v>
      </c>
      <c r="G870">
        <v>0</v>
      </c>
      <c r="H870" t="s">
        <v>216</v>
      </c>
      <c r="I870" t="s">
        <v>12</v>
      </c>
      <c r="J870" t="s">
        <v>208</v>
      </c>
      <c r="K870" t="s">
        <v>209</v>
      </c>
      <c r="L870" t="s">
        <v>1541</v>
      </c>
    </row>
    <row r="871" spans="1:12">
      <c r="A871" t="s">
        <v>1542</v>
      </c>
      <c r="B871" s="7">
        <v>46065</v>
      </c>
      <c r="C871" t="s">
        <v>71</v>
      </c>
      <c r="D871">
        <v>1</v>
      </c>
      <c r="E871">
        <v>11.23</v>
      </c>
      <c r="F871">
        <v>0.15</v>
      </c>
      <c r="G871">
        <v>0</v>
      </c>
      <c r="H871" t="s">
        <v>207</v>
      </c>
      <c r="I871" t="s">
        <v>224</v>
      </c>
      <c r="J871" t="s">
        <v>213</v>
      </c>
      <c r="K871" t="s">
        <v>209</v>
      </c>
      <c r="L871" t="s">
        <v>1085</v>
      </c>
    </row>
    <row r="872" spans="1:12">
      <c r="A872" t="s">
        <v>1543</v>
      </c>
      <c r="B872" s="7">
        <v>46065</v>
      </c>
      <c r="C872" t="s">
        <v>158</v>
      </c>
      <c r="D872">
        <v>2</v>
      </c>
      <c r="E872">
        <v>44.59</v>
      </c>
      <c r="F872">
        <v>0</v>
      </c>
      <c r="G872">
        <v>4.99</v>
      </c>
      <c r="H872" t="s">
        <v>216</v>
      </c>
      <c r="I872" t="s">
        <v>18</v>
      </c>
      <c r="J872" t="s">
        <v>217</v>
      </c>
      <c r="K872" t="s">
        <v>281</v>
      </c>
      <c r="L872" t="s">
        <v>881</v>
      </c>
    </row>
    <row r="873" spans="1:12">
      <c r="A873" t="s">
        <v>1544</v>
      </c>
      <c r="B873" s="7">
        <v>46065</v>
      </c>
      <c r="C873" t="s">
        <v>100</v>
      </c>
      <c r="D873">
        <v>1</v>
      </c>
      <c r="E873">
        <v>47.38</v>
      </c>
      <c r="F873">
        <v>0</v>
      </c>
      <c r="G873">
        <v>9.99</v>
      </c>
      <c r="H873" t="s">
        <v>216</v>
      </c>
      <c r="I873" t="s">
        <v>18</v>
      </c>
      <c r="J873" t="s">
        <v>208</v>
      </c>
      <c r="K873" t="s">
        <v>209</v>
      </c>
      <c r="L873" t="s">
        <v>748</v>
      </c>
    </row>
    <row r="874" spans="1:12">
      <c r="A874" t="s">
        <v>1545</v>
      </c>
      <c r="B874" s="7">
        <v>46065</v>
      </c>
      <c r="C874" t="s">
        <v>154</v>
      </c>
      <c r="D874">
        <v>4</v>
      </c>
      <c r="E874">
        <v>63.29</v>
      </c>
      <c r="F874">
        <v>0</v>
      </c>
      <c r="G874">
        <v>9.99</v>
      </c>
      <c r="H874" t="s">
        <v>216</v>
      </c>
      <c r="I874" t="s">
        <v>12</v>
      </c>
      <c r="J874" t="s">
        <v>217</v>
      </c>
      <c r="K874" t="s">
        <v>209</v>
      </c>
      <c r="L874" t="s">
        <v>843</v>
      </c>
    </row>
    <row r="875" spans="1:12">
      <c r="A875" t="s">
        <v>1546</v>
      </c>
      <c r="B875" s="7">
        <v>46066</v>
      </c>
      <c r="C875" t="s">
        <v>130</v>
      </c>
      <c r="D875">
        <v>1</v>
      </c>
      <c r="E875">
        <v>10.18</v>
      </c>
      <c r="F875">
        <v>0.05</v>
      </c>
      <c r="G875">
        <v>0</v>
      </c>
      <c r="H875" t="s">
        <v>216</v>
      </c>
      <c r="I875" t="s">
        <v>224</v>
      </c>
      <c r="J875" t="s">
        <v>208</v>
      </c>
      <c r="K875" t="s">
        <v>209</v>
      </c>
      <c r="L875" t="s">
        <v>1547</v>
      </c>
    </row>
    <row r="876" spans="1:12">
      <c r="A876" t="s">
        <v>1548</v>
      </c>
      <c r="B876" s="7">
        <v>46066</v>
      </c>
      <c r="C876" t="s">
        <v>176</v>
      </c>
      <c r="D876">
        <v>8</v>
      </c>
      <c r="E876">
        <v>11.86</v>
      </c>
      <c r="F876">
        <v>0.2</v>
      </c>
      <c r="G876">
        <v>9.99</v>
      </c>
      <c r="H876" t="s">
        <v>207</v>
      </c>
      <c r="I876" t="s">
        <v>224</v>
      </c>
      <c r="J876" t="s">
        <v>208</v>
      </c>
      <c r="K876" t="s">
        <v>209</v>
      </c>
      <c r="L876" t="s">
        <v>533</v>
      </c>
    </row>
    <row r="877" spans="1:12">
      <c r="A877" t="s">
        <v>1549</v>
      </c>
      <c r="B877" s="7">
        <v>46066</v>
      </c>
      <c r="C877" t="s">
        <v>69</v>
      </c>
      <c r="D877">
        <v>3</v>
      </c>
      <c r="E877">
        <v>73.180000000000007</v>
      </c>
      <c r="F877">
        <v>0.15</v>
      </c>
      <c r="G877">
        <v>4.99</v>
      </c>
      <c r="H877" t="s">
        <v>212</v>
      </c>
      <c r="I877" t="s">
        <v>18</v>
      </c>
      <c r="J877" t="s">
        <v>208</v>
      </c>
      <c r="K877" t="s">
        <v>209</v>
      </c>
      <c r="L877" t="s">
        <v>335</v>
      </c>
    </row>
    <row r="878" spans="1:12">
      <c r="A878" t="s">
        <v>1550</v>
      </c>
      <c r="B878" s="7">
        <v>46067</v>
      </c>
      <c r="C878" t="s">
        <v>106</v>
      </c>
      <c r="D878">
        <v>1</v>
      </c>
      <c r="E878">
        <v>85.27</v>
      </c>
      <c r="F878">
        <v>0.05</v>
      </c>
      <c r="G878">
        <v>0</v>
      </c>
      <c r="H878" t="s">
        <v>212</v>
      </c>
      <c r="I878" t="s">
        <v>224</v>
      </c>
      <c r="J878" t="s">
        <v>208</v>
      </c>
      <c r="K878" t="s">
        <v>209</v>
      </c>
      <c r="L878" t="s">
        <v>589</v>
      </c>
    </row>
    <row r="879" spans="1:12">
      <c r="A879" t="s">
        <v>1551</v>
      </c>
      <c r="B879" s="7">
        <v>46067</v>
      </c>
      <c r="C879" t="s">
        <v>132</v>
      </c>
      <c r="D879">
        <v>1</v>
      </c>
      <c r="E879">
        <v>72.08</v>
      </c>
      <c r="F879">
        <v>0.2</v>
      </c>
      <c r="G879">
        <v>9.99</v>
      </c>
      <c r="H879" t="s">
        <v>216</v>
      </c>
      <c r="I879" t="s">
        <v>18</v>
      </c>
      <c r="J879" t="s">
        <v>217</v>
      </c>
      <c r="K879" t="s">
        <v>209</v>
      </c>
      <c r="L879" t="s">
        <v>1552</v>
      </c>
    </row>
    <row r="880" spans="1:12">
      <c r="A880" t="s">
        <v>1553</v>
      </c>
      <c r="B880" s="7">
        <v>46067</v>
      </c>
      <c r="C880" t="s">
        <v>118</v>
      </c>
      <c r="D880">
        <v>6</v>
      </c>
      <c r="E880">
        <v>41.81</v>
      </c>
      <c r="F880">
        <v>0.1</v>
      </c>
      <c r="G880">
        <v>9.99</v>
      </c>
      <c r="H880" t="s">
        <v>216</v>
      </c>
      <c r="I880" t="s">
        <v>12</v>
      </c>
      <c r="J880" t="s">
        <v>208</v>
      </c>
      <c r="K880" t="s">
        <v>209</v>
      </c>
      <c r="L880" t="s">
        <v>1554</v>
      </c>
    </row>
    <row r="881" spans="1:12">
      <c r="A881" t="s">
        <v>1555</v>
      </c>
      <c r="B881" s="7">
        <v>46067</v>
      </c>
      <c r="C881" t="s">
        <v>168</v>
      </c>
      <c r="D881">
        <v>1</v>
      </c>
      <c r="E881">
        <v>50.46</v>
      </c>
      <c r="F881">
        <v>0</v>
      </c>
      <c r="G881">
        <v>0</v>
      </c>
      <c r="H881" t="s">
        <v>216</v>
      </c>
      <c r="I881" t="s">
        <v>37</v>
      </c>
      <c r="J881" t="s">
        <v>217</v>
      </c>
      <c r="K881" t="s">
        <v>209</v>
      </c>
      <c r="L881" t="s">
        <v>1277</v>
      </c>
    </row>
    <row r="882" spans="1:12">
      <c r="A882" t="s">
        <v>1556</v>
      </c>
      <c r="B882" s="7">
        <v>46067</v>
      </c>
      <c r="C882" t="s">
        <v>71</v>
      </c>
      <c r="D882">
        <v>2</v>
      </c>
      <c r="E882">
        <v>11.23</v>
      </c>
      <c r="F882">
        <v>0</v>
      </c>
      <c r="G882">
        <v>4.99</v>
      </c>
      <c r="H882" t="s">
        <v>216</v>
      </c>
      <c r="I882" t="s">
        <v>224</v>
      </c>
      <c r="J882" t="s">
        <v>213</v>
      </c>
      <c r="K882" t="s">
        <v>209</v>
      </c>
      <c r="L882" t="s">
        <v>433</v>
      </c>
    </row>
    <row r="883" spans="1:12">
      <c r="A883" t="s">
        <v>1557</v>
      </c>
      <c r="B883" s="7">
        <v>46067</v>
      </c>
      <c r="C883" t="s">
        <v>152</v>
      </c>
      <c r="D883">
        <v>2</v>
      </c>
      <c r="E883">
        <v>39.21</v>
      </c>
      <c r="F883">
        <v>0</v>
      </c>
      <c r="G883">
        <v>0</v>
      </c>
      <c r="H883" t="s">
        <v>216</v>
      </c>
      <c r="I883" t="s">
        <v>224</v>
      </c>
      <c r="J883" t="s">
        <v>213</v>
      </c>
      <c r="K883" t="s">
        <v>209</v>
      </c>
      <c r="L883" t="s">
        <v>766</v>
      </c>
    </row>
    <row r="884" spans="1:12">
      <c r="A884" t="s">
        <v>1558</v>
      </c>
      <c r="B884" s="7">
        <v>46067</v>
      </c>
      <c r="C884" t="s">
        <v>75</v>
      </c>
      <c r="D884">
        <v>1</v>
      </c>
      <c r="E884">
        <v>55.2</v>
      </c>
      <c r="F884">
        <v>0</v>
      </c>
      <c r="G884">
        <v>6.99</v>
      </c>
      <c r="H884" t="s">
        <v>212</v>
      </c>
      <c r="I884" t="s">
        <v>12</v>
      </c>
      <c r="J884" t="s">
        <v>208</v>
      </c>
      <c r="K884" t="s">
        <v>209</v>
      </c>
      <c r="L884" t="s">
        <v>1559</v>
      </c>
    </row>
    <row r="885" spans="1:12">
      <c r="A885" t="s">
        <v>1560</v>
      </c>
      <c r="B885" s="7">
        <v>46067</v>
      </c>
      <c r="C885" t="s">
        <v>108</v>
      </c>
      <c r="D885">
        <v>2</v>
      </c>
      <c r="E885">
        <v>23.94</v>
      </c>
      <c r="F885">
        <v>0</v>
      </c>
      <c r="G885">
        <v>0</v>
      </c>
      <c r="H885" t="s">
        <v>207</v>
      </c>
      <c r="I885" t="s">
        <v>54</v>
      </c>
      <c r="J885" t="s">
        <v>208</v>
      </c>
      <c r="K885" t="s">
        <v>209</v>
      </c>
      <c r="L885" t="s">
        <v>1409</v>
      </c>
    </row>
    <row r="886" spans="1:12">
      <c r="A886" t="s">
        <v>1561</v>
      </c>
      <c r="B886" s="7">
        <v>46067</v>
      </c>
      <c r="C886" t="s">
        <v>118</v>
      </c>
      <c r="D886">
        <v>3</v>
      </c>
      <c r="E886">
        <v>41.81</v>
      </c>
      <c r="F886">
        <v>0.1</v>
      </c>
      <c r="G886">
        <v>4.99</v>
      </c>
      <c r="H886" t="s">
        <v>216</v>
      </c>
      <c r="I886" t="s">
        <v>12</v>
      </c>
      <c r="J886" t="s">
        <v>208</v>
      </c>
      <c r="K886" t="s">
        <v>209</v>
      </c>
      <c r="L886" t="s">
        <v>237</v>
      </c>
    </row>
    <row r="887" spans="1:12">
      <c r="A887" t="s">
        <v>1562</v>
      </c>
      <c r="B887" s="7">
        <v>46067</v>
      </c>
      <c r="C887" t="s">
        <v>140</v>
      </c>
      <c r="D887">
        <v>1</v>
      </c>
      <c r="E887">
        <v>25.18</v>
      </c>
      <c r="F887">
        <v>0.05</v>
      </c>
      <c r="G887">
        <v>4.99</v>
      </c>
      <c r="H887" t="s">
        <v>216</v>
      </c>
      <c r="I887" t="s">
        <v>18</v>
      </c>
      <c r="J887" t="s">
        <v>213</v>
      </c>
      <c r="K887" t="s">
        <v>209</v>
      </c>
      <c r="L887" t="s">
        <v>1331</v>
      </c>
    </row>
    <row r="888" spans="1:12">
      <c r="A888" t="s">
        <v>1563</v>
      </c>
      <c r="B888" s="7">
        <v>46067</v>
      </c>
      <c r="C888" t="s">
        <v>79</v>
      </c>
      <c r="D888">
        <v>1</v>
      </c>
      <c r="E888">
        <v>12.76</v>
      </c>
      <c r="F888">
        <v>0</v>
      </c>
      <c r="G888">
        <v>0</v>
      </c>
      <c r="H888" t="s">
        <v>207</v>
      </c>
      <c r="I888" t="s">
        <v>54</v>
      </c>
      <c r="J888" t="s">
        <v>217</v>
      </c>
      <c r="K888" t="s">
        <v>209</v>
      </c>
      <c r="L888" t="s">
        <v>308</v>
      </c>
    </row>
    <row r="889" spans="1:12">
      <c r="A889" t="s">
        <v>1564</v>
      </c>
      <c r="B889" s="7">
        <v>46068</v>
      </c>
      <c r="C889" t="s">
        <v>98</v>
      </c>
      <c r="D889">
        <v>3</v>
      </c>
      <c r="E889">
        <v>17.66</v>
      </c>
      <c r="F889">
        <v>0.05</v>
      </c>
      <c r="G889">
        <v>9.99</v>
      </c>
      <c r="H889" t="s">
        <v>216</v>
      </c>
      <c r="I889" t="s">
        <v>54</v>
      </c>
      <c r="J889" t="s">
        <v>208</v>
      </c>
      <c r="K889" t="s">
        <v>209</v>
      </c>
      <c r="L889" t="s">
        <v>547</v>
      </c>
    </row>
    <row r="890" spans="1:12">
      <c r="A890" t="s">
        <v>1565</v>
      </c>
      <c r="B890" s="7">
        <v>46068</v>
      </c>
      <c r="C890" t="s">
        <v>132</v>
      </c>
      <c r="D890">
        <v>1</v>
      </c>
      <c r="E890">
        <v>72.08</v>
      </c>
      <c r="F890">
        <v>0</v>
      </c>
      <c r="G890">
        <v>0</v>
      </c>
      <c r="H890" t="s">
        <v>207</v>
      </c>
      <c r="I890" t="s">
        <v>12</v>
      </c>
      <c r="J890" t="s">
        <v>213</v>
      </c>
      <c r="K890" t="s">
        <v>209</v>
      </c>
      <c r="L890" t="s">
        <v>569</v>
      </c>
    </row>
    <row r="891" spans="1:12">
      <c r="A891" t="s">
        <v>1566</v>
      </c>
      <c r="B891" s="7">
        <v>46068</v>
      </c>
      <c r="C891" t="s">
        <v>176</v>
      </c>
      <c r="D891">
        <v>3</v>
      </c>
      <c r="E891">
        <v>11.86</v>
      </c>
      <c r="F891">
        <v>0.05</v>
      </c>
      <c r="G891">
        <v>0</v>
      </c>
      <c r="H891" t="s">
        <v>207</v>
      </c>
      <c r="I891" t="s">
        <v>54</v>
      </c>
      <c r="J891" t="s">
        <v>213</v>
      </c>
      <c r="K891" t="s">
        <v>304</v>
      </c>
      <c r="L891" t="s">
        <v>786</v>
      </c>
    </row>
    <row r="892" spans="1:12">
      <c r="A892" t="s">
        <v>1567</v>
      </c>
      <c r="B892" s="7">
        <v>46068</v>
      </c>
      <c r="C892" t="s">
        <v>146</v>
      </c>
      <c r="D892">
        <v>4</v>
      </c>
      <c r="E892">
        <v>30.05</v>
      </c>
      <c r="F892">
        <v>0</v>
      </c>
      <c r="G892">
        <v>0</v>
      </c>
      <c r="H892" t="s">
        <v>207</v>
      </c>
      <c r="I892" t="s">
        <v>12</v>
      </c>
      <c r="J892" t="s">
        <v>208</v>
      </c>
      <c r="K892" t="s">
        <v>209</v>
      </c>
      <c r="L892" t="s">
        <v>1162</v>
      </c>
    </row>
    <row r="893" spans="1:12">
      <c r="A893" t="s">
        <v>1568</v>
      </c>
      <c r="B893" s="7">
        <v>46068</v>
      </c>
      <c r="C893" t="s">
        <v>180</v>
      </c>
      <c r="D893">
        <v>4</v>
      </c>
      <c r="E893">
        <v>60.42</v>
      </c>
      <c r="F893">
        <v>0</v>
      </c>
      <c r="G893">
        <v>0</v>
      </c>
      <c r="H893" t="s">
        <v>207</v>
      </c>
      <c r="I893" t="s">
        <v>224</v>
      </c>
      <c r="J893" t="s">
        <v>213</v>
      </c>
      <c r="K893" t="s">
        <v>209</v>
      </c>
      <c r="L893" t="s">
        <v>804</v>
      </c>
    </row>
    <row r="894" spans="1:12">
      <c r="A894" t="s">
        <v>1569</v>
      </c>
      <c r="B894" s="7">
        <v>46068</v>
      </c>
      <c r="C894" t="s">
        <v>150</v>
      </c>
      <c r="D894">
        <v>1</v>
      </c>
      <c r="E894">
        <v>50.17</v>
      </c>
      <c r="F894">
        <v>0</v>
      </c>
      <c r="G894">
        <v>0</v>
      </c>
      <c r="H894" t="s">
        <v>216</v>
      </c>
      <c r="I894" t="s">
        <v>37</v>
      </c>
      <c r="J894" t="s">
        <v>208</v>
      </c>
      <c r="K894" t="s">
        <v>209</v>
      </c>
      <c r="L894" t="s">
        <v>1570</v>
      </c>
    </row>
    <row r="895" spans="1:12">
      <c r="A895" t="s">
        <v>1571</v>
      </c>
      <c r="B895" s="7">
        <v>46068</v>
      </c>
      <c r="C895" t="s">
        <v>132</v>
      </c>
      <c r="D895">
        <v>1</v>
      </c>
      <c r="E895">
        <v>72.08</v>
      </c>
      <c r="F895">
        <v>0</v>
      </c>
      <c r="G895">
        <v>6.99</v>
      </c>
      <c r="H895" t="s">
        <v>216</v>
      </c>
      <c r="I895" t="s">
        <v>12</v>
      </c>
      <c r="J895" t="s">
        <v>217</v>
      </c>
      <c r="K895" t="s">
        <v>209</v>
      </c>
      <c r="L895" t="s">
        <v>686</v>
      </c>
    </row>
    <row r="896" spans="1:12">
      <c r="A896" t="s">
        <v>1572</v>
      </c>
      <c r="B896" s="7">
        <v>46068</v>
      </c>
      <c r="C896" t="s">
        <v>158</v>
      </c>
      <c r="D896">
        <v>2</v>
      </c>
      <c r="E896">
        <v>44.59</v>
      </c>
      <c r="F896">
        <v>0.05</v>
      </c>
      <c r="G896">
        <v>0</v>
      </c>
      <c r="H896" t="s">
        <v>207</v>
      </c>
      <c r="I896" t="s">
        <v>37</v>
      </c>
      <c r="J896" t="s">
        <v>217</v>
      </c>
      <c r="K896" t="s">
        <v>209</v>
      </c>
      <c r="L896" t="s">
        <v>1096</v>
      </c>
    </row>
    <row r="897" spans="1:12">
      <c r="A897" t="s">
        <v>1573</v>
      </c>
      <c r="B897" s="7">
        <v>46069</v>
      </c>
      <c r="C897" t="s">
        <v>69</v>
      </c>
      <c r="D897">
        <v>1</v>
      </c>
      <c r="E897">
        <v>73.180000000000007</v>
      </c>
      <c r="F897">
        <v>0.15</v>
      </c>
      <c r="G897">
        <v>0</v>
      </c>
      <c r="H897" t="s">
        <v>212</v>
      </c>
      <c r="I897" t="s">
        <v>54</v>
      </c>
      <c r="J897" t="s">
        <v>208</v>
      </c>
      <c r="K897" t="s">
        <v>209</v>
      </c>
      <c r="L897" t="s">
        <v>1396</v>
      </c>
    </row>
    <row r="898" spans="1:12">
      <c r="A898" t="s">
        <v>1574</v>
      </c>
      <c r="B898" s="7">
        <v>46069</v>
      </c>
      <c r="C898" t="s">
        <v>87</v>
      </c>
      <c r="D898">
        <v>1</v>
      </c>
      <c r="E898">
        <v>49.34</v>
      </c>
      <c r="F898">
        <v>0.1</v>
      </c>
      <c r="G898">
        <v>0</v>
      </c>
      <c r="H898" t="s">
        <v>207</v>
      </c>
      <c r="I898" t="s">
        <v>224</v>
      </c>
      <c r="J898" t="s">
        <v>208</v>
      </c>
      <c r="K898" t="s">
        <v>209</v>
      </c>
      <c r="L898" t="s">
        <v>321</v>
      </c>
    </row>
    <row r="899" spans="1:12">
      <c r="A899" t="s">
        <v>1575</v>
      </c>
      <c r="B899" s="7">
        <v>46069</v>
      </c>
      <c r="C899" t="s">
        <v>148</v>
      </c>
      <c r="D899">
        <v>2</v>
      </c>
      <c r="E899">
        <v>76.3</v>
      </c>
      <c r="F899">
        <v>0.15</v>
      </c>
      <c r="G899">
        <v>4.99</v>
      </c>
      <c r="H899" t="s">
        <v>212</v>
      </c>
      <c r="I899" t="s">
        <v>18</v>
      </c>
      <c r="J899" t="s">
        <v>208</v>
      </c>
      <c r="K899" t="s">
        <v>209</v>
      </c>
      <c r="L899" t="s">
        <v>1576</v>
      </c>
    </row>
    <row r="900" spans="1:12">
      <c r="A900" t="s">
        <v>1577</v>
      </c>
      <c r="B900" s="7">
        <v>46069</v>
      </c>
      <c r="C900" t="s">
        <v>118</v>
      </c>
      <c r="D900">
        <v>1</v>
      </c>
      <c r="E900">
        <v>41.81</v>
      </c>
      <c r="F900">
        <v>0</v>
      </c>
      <c r="G900">
        <v>0</v>
      </c>
      <c r="H900" t="s">
        <v>212</v>
      </c>
      <c r="I900" t="s">
        <v>37</v>
      </c>
      <c r="J900" t="s">
        <v>217</v>
      </c>
      <c r="K900" t="s">
        <v>209</v>
      </c>
      <c r="L900" t="s">
        <v>369</v>
      </c>
    </row>
    <row r="901" spans="1:12">
      <c r="A901" t="s">
        <v>1578</v>
      </c>
      <c r="B901" s="7">
        <v>46070</v>
      </c>
      <c r="C901" t="s">
        <v>100</v>
      </c>
      <c r="D901">
        <v>1</v>
      </c>
      <c r="E901">
        <v>47.38</v>
      </c>
      <c r="F901">
        <v>0.15</v>
      </c>
      <c r="G901">
        <v>0</v>
      </c>
      <c r="H901" t="s">
        <v>216</v>
      </c>
      <c r="I901" t="s">
        <v>54</v>
      </c>
      <c r="J901" t="s">
        <v>208</v>
      </c>
      <c r="K901" t="s">
        <v>209</v>
      </c>
      <c r="L901" t="s">
        <v>365</v>
      </c>
    </row>
    <row r="902" spans="1:12">
      <c r="A902" t="s">
        <v>1579</v>
      </c>
      <c r="B902" s="7">
        <v>46070</v>
      </c>
      <c r="C902" t="s">
        <v>170</v>
      </c>
      <c r="D902">
        <v>3</v>
      </c>
      <c r="E902">
        <v>33.19</v>
      </c>
      <c r="F902">
        <v>0.05</v>
      </c>
      <c r="G902">
        <v>0</v>
      </c>
      <c r="H902" t="s">
        <v>216</v>
      </c>
      <c r="I902" t="s">
        <v>37</v>
      </c>
      <c r="J902" t="s">
        <v>208</v>
      </c>
      <c r="K902" t="s">
        <v>209</v>
      </c>
      <c r="L902" t="s">
        <v>1195</v>
      </c>
    </row>
    <row r="903" spans="1:12">
      <c r="A903" t="s">
        <v>1580</v>
      </c>
      <c r="B903" s="7">
        <v>46070</v>
      </c>
      <c r="C903" t="s">
        <v>164</v>
      </c>
      <c r="D903">
        <v>3</v>
      </c>
      <c r="E903">
        <v>93.35</v>
      </c>
      <c r="F903">
        <v>0</v>
      </c>
      <c r="G903">
        <v>0</v>
      </c>
      <c r="H903" t="s">
        <v>216</v>
      </c>
      <c r="I903" t="s">
        <v>12</v>
      </c>
      <c r="J903" t="s">
        <v>208</v>
      </c>
      <c r="K903" t="s">
        <v>209</v>
      </c>
      <c r="L903" t="s">
        <v>791</v>
      </c>
    </row>
    <row r="904" spans="1:12">
      <c r="A904" t="s">
        <v>1581</v>
      </c>
      <c r="B904" s="7">
        <v>46070</v>
      </c>
      <c r="C904" t="s">
        <v>71</v>
      </c>
      <c r="D904">
        <v>2</v>
      </c>
      <c r="E904">
        <v>11.23</v>
      </c>
      <c r="F904">
        <v>0.1</v>
      </c>
      <c r="G904">
        <v>6.99</v>
      </c>
      <c r="H904" t="s">
        <v>207</v>
      </c>
      <c r="I904" t="s">
        <v>37</v>
      </c>
      <c r="J904" t="s">
        <v>213</v>
      </c>
      <c r="K904" t="s">
        <v>209</v>
      </c>
      <c r="L904" t="s">
        <v>826</v>
      </c>
    </row>
    <row r="905" spans="1:12">
      <c r="A905" t="s">
        <v>1582</v>
      </c>
      <c r="B905" s="7">
        <v>46070</v>
      </c>
      <c r="C905" t="s">
        <v>154</v>
      </c>
      <c r="D905">
        <v>2</v>
      </c>
      <c r="E905">
        <v>63.29</v>
      </c>
      <c r="F905">
        <v>0.05</v>
      </c>
      <c r="G905">
        <v>0</v>
      </c>
      <c r="H905" t="s">
        <v>216</v>
      </c>
      <c r="I905" t="s">
        <v>54</v>
      </c>
      <c r="J905" t="s">
        <v>208</v>
      </c>
      <c r="K905" t="s">
        <v>209</v>
      </c>
      <c r="L905" t="s">
        <v>766</v>
      </c>
    </row>
    <row r="906" spans="1:12">
      <c r="A906" t="s">
        <v>1583</v>
      </c>
      <c r="B906" s="7">
        <v>46070</v>
      </c>
      <c r="C906" t="s">
        <v>116</v>
      </c>
      <c r="D906">
        <v>1</v>
      </c>
      <c r="E906">
        <v>30.89</v>
      </c>
      <c r="F906">
        <v>0.05</v>
      </c>
      <c r="G906">
        <v>0</v>
      </c>
      <c r="H906" t="s">
        <v>212</v>
      </c>
      <c r="I906" t="s">
        <v>37</v>
      </c>
      <c r="J906" t="s">
        <v>213</v>
      </c>
      <c r="K906" t="s">
        <v>209</v>
      </c>
      <c r="L906" t="s">
        <v>1584</v>
      </c>
    </row>
    <row r="907" spans="1:12">
      <c r="A907" t="s">
        <v>1585</v>
      </c>
      <c r="B907" s="7">
        <v>46070</v>
      </c>
      <c r="C907" t="s">
        <v>79</v>
      </c>
      <c r="D907">
        <v>6</v>
      </c>
      <c r="E907">
        <v>12.76</v>
      </c>
      <c r="F907">
        <v>0</v>
      </c>
      <c r="G907">
        <v>4.99</v>
      </c>
      <c r="H907" t="s">
        <v>212</v>
      </c>
      <c r="I907" t="s">
        <v>12</v>
      </c>
      <c r="J907" t="s">
        <v>208</v>
      </c>
      <c r="K907" t="s">
        <v>209</v>
      </c>
      <c r="L907" t="s">
        <v>843</v>
      </c>
    </row>
    <row r="908" spans="1:12">
      <c r="A908" t="s">
        <v>1586</v>
      </c>
      <c r="B908" s="7">
        <v>46071</v>
      </c>
      <c r="C908" t="s">
        <v>186</v>
      </c>
      <c r="D908">
        <v>2</v>
      </c>
      <c r="E908">
        <v>54.93</v>
      </c>
      <c r="F908">
        <v>0</v>
      </c>
      <c r="G908">
        <v>9.99</v>
      </c>
      <c r="H908" t="s">
        <v>207</v>
      </c>
      <c r="I908" t="s">
        <v>224</v>
      </c>
      <c r="J908" t="s">
        <v>217</v>
      </c>
      <c r="K908" t="s">
        <v>209</v>
      </c>
      <c r="L908" t="s">
        <v>1085</v>
      </c>
    </row>
    <row r="909" spans="1:12">
      <c r="A909" t="s">
        <v>1587</v>
      </c>
      <c r="B909" s="7">
        <v>46071</v>
      </c>
      <c r="C909" t="s">
        <v>174</v>
      </c>
      <c r="D909">
        <v>2</v>
      </c>
      <c r="E909">
        <v>72.45</v>
      </c>
      <c r="F909">
        <v>0</v>
      </c>
      <c r="G909">
        <v>6.99</v>
      </c>
      <c r="H909" t="s">
        <v>216</v>
      </c>
      <c r="I909" t="s">
        <v>18</v>
      </c>
      <c r="J909" t="s">
        <v>208</v>
      </c>
      <c r="K909" t="s">
        <v>209</v>
      </c>
      <c r="L909" t="s">
        <v>1588</v>
      </c>
    </row>
    <row r="910" spans="1:12">
      <c r="A910" t="s">
        <v>1589</v>
      </c>
      <c r="B910" s="7">
        <v>46071</v>
      </c>
      <c r="C910" t="s">
        <v>108</v>
      </c>
      <c r="D910">
        <v>5</v>
      </c>
      <c r="E910">
        <v>23.94</v>
      </c>
      <c r="F910">
        <v>0.05</v>
      </c>
      <c r="G910">
        <v>0</v>
      </c>
      <c r="H910" t="s">
        <v>212</v>
      </c>
      <c r="I910" t="s">
        <v>18</v>
      </c>
      <c r="J910" t="s">
        <v>217</v>
      </c>
      <c r="K910" t="s">
        <v>209</v>
      </c>
      <c r="L910" t="s">
        <v>1355</v>
      </c>
    </row>
    <row r="911" spans="1:12">
      <c r="A911" t="s">
        <v>1590</v>
      </c>
      <c r="B911" s="7">
        <v>46071</v>
      </c>
      <c r="C911" t="s">
        <v>118</v>
      </c>
      <c r="D911">
        <v>1</v>
      </c>
      <c r="E911">
        <v>41.81</v>
      </c>
      <c r="F911">
        <v>0.15</v>
      </c>
      <c r="G911">
        <v>0</v>
      </c>
      <c r="H911" t="s">
        <v>212</v>
      </c>
      <c r="I911" t="s">
        <v>12</v>
      </c>
      <c r="J911" t="s">
        <v>217</v>
      </c>
      <c r="K911" t="s">
        <v>209</v>
      </c>
      <c r="L911" t="s">
        <v>282</v>
      </c>
    </row>
    <row r="912" spans="1:12">
      <c r="A912" t="s">
        <v>1591</v>
      </c>
      <c r="B912" s="7">
        <v>46071</v>
      </c>
      <c r="C912" t="s">
        <v>89</v>
      </c>
      <c r="D912">
        <v>1</v>
      </c>
      <c r="E912">
        <v>81.14</v>
      </c>
      <c r="F912">
        <v>0</v>
      </c>
      <c r="G912">
        <v>9.99</v>
      </c>
      <c r="H912" t="s">
        <v>212</v>
      </c>
      <c r="I912" t="s">
        <v>12</v>
      </c>
      <c r="J912" t="s">
        <v>213</v>
      </c>
      <c r="K912" t="s">
        <v>209</v>
      </c>
      <c r="L912" t="s">
        <v>698</v>
      </c>
    </row>
    <row r="913" spans="1:12">
      <c r="A913" t="s">
        <v>1592</v>
      </c>
      <c r="B913" s="7">
        <v>46071</v>
      </c>
      <c r="C913" t="s">
        <v>79</v>
      </c>
      <c r="D913">
        <v>3</v>
      </c>
      <c r="E913">
        <v>12.76</v>
      </c>
      <c r="F913">
        <v>0.1</v>
      </c>
      <c r="G913">
        <v>9.99</v>
      </c>
      <c r="H913" t="s">
        <v>216</v>
      </c>
      <c r="I913" t="s">
        <v>12</v>
      </c>
      <c r="J913" t="s">
        <v>208</v>
      </c>
      <c r="K913" t="s">
        <v>209</v>
      </c>
      <c r="L913" t="s">
        <v>342</v>
      </c>
    </row>
    <row r="914" spans="1:12">
      <c r="A914" t="s">
        <v>1593</v>
      </c>
      <c r="B914" s="7">
        <v>46071</v>
      </c>
      <c r="C914" t="s">
        <v>138</v>
      </c>
      <c r="D914">
        <v>1</v>
      </c>
      <c r="E914">
        <v>56</v>
      </c>
      <c r="F914">
        <v>0.05</v>
      </c>
      <c r="G914">
        <v>6.99</v>
      </c>
      <c r="H914" t="s">
        <v>212</v>
      </c>
      <c r="I914" t="s">
        <v>18</v>
      </c>
      <c r="J914" t="s">
        <v>213</v>
      </c>
      <c r="K914" t="s">
        <v>209</v>
      </c>
      <c r="L914" t="s">
        <v>220</v>
      </c>
    </row>
    <row r="915" spans="1:12">
      <c r="A915" t="s">
        <v>1594</v>
      </c>
      <c r="B915" s="7">
        <v>46071</v>
      </c>
      <c r="C915" t="s">
        <v>132</v>
      </c>
      <c r="D915">
        <v>1</v>
      </c>
      <c r="E915">
        <v>72.08</v>
      </c>
      <c r="F915">
        <v>0</v>
      </c>
      <c r="G915">
        <v>0</v>
      </c>
      <c r="H915" t="s">
        <v>216</v>
      </c>
      <c r="I915" t="s">
        <v>224</v>
      </c>
      <c r="J915" t="s">
        <v>208</v>
      </c>
      <c r="K915" t="s">
        <v>209</v>
      </c>
      <c r="L915" t="s">
        <v>1595</v>
      </c>
    </row>
    <row r="916" spans="1:12">
      <c r="A916" t="s">
        <v>1596</v>
      </c>
      <c r="B916" s="7">
        <v>46072</v>
      </c>
      <c r="C916" t="s">
        <v>136</v>
      </c>
      <c r="D916">
        <v>1</v>
      </c>
      <c r="E916">
        <v>26.35</v>
      </c>
      <c r="F916">
        <v>0</v>
      </c>
      <c r="G916">
        <v>9.99</v>
      </c>
      <c r="H916" t="s">
        <v>212</v>
      </c>
      <c r="I916" t="s">
        <v>12</v>
      </c>
      <c r="J916" t="s">
        <v>217</v>
      </c>
      <c r="K916" t="s">
        <v>209</v>
      </c>
      <c r="L916" t="s">
        <v>269</v>
      </c>
    </row>
    <row r="917" spans="1:12">
      <c r="A917" t="s">
        <v>1597</v>
      </c>
      <c r="B917" s="7">
        <v>46072</v>
      </c>
      <c r="C917" t="s">
        <v>92</v>
      </c>
      <c r="D917">
        <v>4</v>
      </c>
      <c r="E917">
        <v>46.87</v>
      </c>
      <c r="F917">
        <v>0.05</v>
      </c>
      <c r="G917">
        <v>6.99</v>
      </c>
      <c r="H917" t="s">
        <v>212</v>
      </c>
      <c r="I917" t="s">
        <v>37</v>
      </c>
      <c r="J917" t="s">
        <v>217</v>
      </c>
      <c r="K917" t="s">
        <v>209</v>
      </c>
      <c r="L917" t="s">
        <v>816</v>
      </c>
    </row>
    <row r="918" spans="1:12">
      <c r="A918" t="s">
        <v>1598</v>
      </c>
      <c r="B918" s="7">
        <v>46072</v>
      </c>
      <c r="C918" t="s">
        <v>176</v>
      </c>
      <c r="D918">
        <v>3</v>
      </c>
      <c r="E918">
        <v>11.86</v>
      </c>
      <c r="F918">
        <v>0</v>
      </c>
      <c r="G918">
        <v>6.99</v>
      </c>
      <c r="H918" t="s">
        <v>212</v>
      </c>
      <c r="I918" t="s">
        <v>54</v>
      </c>
      <c r="J918" t="s">
        <v>208</v>
      </c>
      <c r="K918" t="s">
        <v>209</v>
      </c>
      <c r="L918" t="s">
        <v>210</v>
      </c>
    </row>
    <row r="919" spans="1:12">
      <c r="A919" t="s">
        <v>1599</v>
      </c>
      <c r="B919" s="7">
        <v>46072</v>
      </c>
      <c r="C919" t="s">
        <v>132</v>
      </c>
      <c r="D919">
        <v>1</v>
      </c>
      <c r="E919">
        <v>72.08</v>
      </c>
      <c r="F919">
        <v>0</v>
      </c>
      <c r="G919">
        <v>0</v>
      </c>
      <c r="H919" t="s">
        <v>212</v>
      </c>
      <c r="I919" t="s">
        <v>18</v>
      </c>
      <c r="J919" t="s">
        <v>208</v>
      </c>
      <c r="K919" t="s">
        <v>209</v>
      </c>
      <c r="L919" t="s">
        <v>1600</v>
      </c>
    </row>
    <row r="920" spans="1:12">
      <c r="A920" t="s">
        <v>1601</v>
      </c>
      <c r="B920" s="7">
        <v>46073</v>
      </c>
      <c r="C920" t="s">
        <v>73</v>
      </c>
      <c r="D920">
        <v>8</v>
      </c>
      <c r="E920">
        <v>23.84</v>
      </c>
      <c r="F920">
        <v>0</v>
      </c>
      <c r="G920">
        <v>4.99</v>
      </c>
      <c r="H920" t="s">
        <v>207</v>
      </c>
      <c r="I920" t="s">
        <v>18</v>
      </c>
      <c r="J920" t="s">
        <v>213</v>
      </c>
      <c r="K920" t="s">
        <v>209</v>
      </c>
      <c r="L920" t="s">
        <v>1252</v>
      </c>
    </row>
    <row r="921" spans="1:12">
      <c r="A921" t="s">
        <v>1602</v>
      </c>
      <c r="B921" s="7">
        <v>46073</v>
      </c>
      <c r="C921" t="s">
        <v>176</v>
      </c>
      <c r="D921">
        <v>5</v>
      </c>
      <c r="E921">
        <v>11.86</v>
      </c>
      <c r="F921">
        <v>0.15</v>
      </c>
      <c r="G921">
        <v>0</v>
      </c>
      <c r="H921" t="s">
        <v>216</v>
      </c>
      <c r="I921" t="s">
        <v>54</v>
      </c>
      <c r="J921" t="s">
        <v>217</v>
      </c>
      <c r="K921" t="s">
        <v>209</v>
      </c>
      <c r="L921" t="s">
        <v>1185</v>
      </c>
    </row>
    <row r="922" spans="1:12">
      <c r="A922" t="s">
        <v>1603</v>
      </c>
      <c r="B922" s="7">
        <v>46073</v>
      </c>
      <c r="C922" t="s">
        <v>114</v>
      </c>
      <c r="D922">
        <v>2</v>
      </c>
      <c r="E922">
        <v>87.66</v>
      </c>
      <c r="F922">
        <v>0.1</v>
      </c>
      <c r="G922">
        <v>0</v>
      </c>
      <c r="H922" t="s">
        <v>207</v>
      </c>
      <c r="I922" t="s">
        <v>54</v>
      </c>
      <c r="J922" t="s">
        <v>213</v>
      </c>
      <c r="K922" t="s">
        <v>209</v>
      </c>
      <c r="L922" t="s">
        <v>1604</v>
      </c>
    </row>
    <row r="923" spans="1:12">
      <c r="A923" t="s">
        <v>1605</v>
      </c>
      <c r="B923" s="7">
        <v>46073</v>
      </c>
      <c r="C923" t="s">
        <v>120</v>
      </c>
      <c r="D923">
        <v>2</v>
      </c>
      <c r="E923">
        <v>33.65</v>
      </c>
      <c r="F923">
        <v>0.1</v>
      </c>
      <c r="G923">
        <v>9.99</v>
      </c>
      <c r="H923" t="s">
        <v>207</v>
      </c>
      <c r="I923" t="s">
        <v>12</v>
      </c>
      <c r="J923" t="s">
        <v>217</v>
      </c>
      <c r="K923" t="s">
        <v>209</v>
      </c>
      <c r="L923" t="s">
        <v>754</v>
      </c>
    </row>
    <row r="924" spans="1:12">
      <c r="A924" t="s">
        <v>1606</v>
      </c>
      <c r="B924" s="7">
        <v>46073</v>
      </c>
      <c r="C924" t="s">
        <v>69</v>
      </c>
      <c r="D924">
        <v>1</v>
      </c>
      <c r="E924">
        <v>73.180000000000007</v>
      </c>
      <c r="F924">
        <v>0</v>
      </c>
      <c r="G924">
        <v>4.99</v>
      </c>
      <c r="H924" t="s">
        <v>216</v>
      </c>
      <c r="I924" t="s">
        <v>12</v>
      </c>
      <c r="J924" t="s">
        <v>217</v>
      </c>
      <c r="K924" t="s">
        <v>209</v>
      </c>
      <c r="L924" t="s">
        <v>1607</v>
      </c>
    </row>
    <row r="925" spans="1:12">
      <c r="A925" t="s">
        <v>1608</v>
      </c>
      <c r="B925" s="7">
        <v>46073</v>
      </c>
      <c r="C925" t="s">
        <v>136</v>
      </c>
      <c r="D925">
        <v>2</v>
      </c>
      <c r="E925">
        <v>26.35</v>
      </c>
      <c r="F925">
        <v>0.05</v>
      </c>
      <c r="G925">
        <v>0</v>
      </c>
      <c r="H925" t="s">
        <v>212</v>
      </c>
      <c r="I925" t="s">
        <v>54</v>
      </c>
      <c r="J925" t="s">
        <v>217</v>
      </c>
      <c r="K925" t="s">
        <v>209</v>
      </c>
      <c r="L925" t="s">
        <v>561</v>
      </c>
    </row>
    <row r="926" spans="1:12">
      <c r="A926" t="s">
        <v>1609</v>
      </c>
      <c r="B926" s="7">
        <v>46073</v>
      </c>
      <c r="C926" t="s">
        <v>136</v>
      </c>
      <c r="D926">
        <v>2</v>
      </c>
      <c r="E926">
        <v>26.35</v>
      </c>
      <c r="F926">
        <v>0</v>
      </c>
      <c r="G926">
        <v>6.99</v>
      </c>
      <c r="H926" t="s">
        <v>216</v>
      </c>
      <c r="I926" t="s">
        <v>54</v>
      </c>
      <c r="J926" t="s">
        <v>213</v>
      </c>
      <c r="K926" t="s">
        <v>209</v>
      </c>
      <c r="L926" t="s">
        <v>1610</v>
      </c>
    </row>
    <row r="927" spans="1:12">
      <c r="A927" t="s">
        <v>1611</v>
      </c>
      <c r="B927" s="7">
        <v>46073</v>
      </c>
      <c r="C927" t="s">
        <v>160</v>
      </c>
      <c r="D927">
        <v>3</v>
      </c>
      <c r="E927">
        <v>36.47</v>
      </c>
      <c r="F927">
        <v>0</v>
      </c>
      <c r="G927">
        <v>0</v>
      </c>
      <c r="H927" t="s">
        <v>216</v>
      </c>
      <c r="I927" t="s">
        <v>54</v>
      </c>
      <c r="J927" t="s">
        <v>213</v>
      </c>
      <c r="K927" t="s">
        <v>209</v>
      </c>
      <c r="L927" t="s">
        <v>1222</v>
      </c>
    </row>
    <row r="928" spans="1:12">
      <c r="A928" t="s">
        <v>1612</v>
      </c>
      <c r="B928" s="7">
        <v>46073</v>
      </c>
      <c r="C928" t="s">
        <v>150</v>
      </c>
      <c r="D928">
        <v>1</v>
      </c>
      <c r="E928">
        <v>50.17</v>
      </c>
      <c r="F928">
        <v>0</v>
      </c>
      <c r="G928">
        <v>0</v>
      </c>
      <c r="H928" t="s">
        <v>207</v>
      </c>
      <c r="I928" t="s">
        <v>37</v>
      </c>
      <c r="J928" t="s">
        <v>217</v>
      </c>
      <c r="K928" t="s">
        <v>209</v>
      </c>
      <c r="L928" t="s">
        <v>858</v>
      </c>
    </row>
    <row r="929" spans="1:12">
      <c r="A929" t="s">
        <v>1613</v>
      </c>
      <c r="B929" s="7">
        <v>46073</v>
      </c>
      <c r="C929" t="s">
        <v>108</v>
      </c>
      <c r="D929">
        <v>3</v>
      </c>
      <c r="E929">
        <v>23.94</v>
      </c>
      <c r="F929">
        <v>0.1</v>
      </c>
      <c r="G929">
        <v>0</v>
      </c>
      <c r="H929" t="s">
        <v>212</v>
      </c>
      <c r="I929" t="s">
        <v>12</v>
      </c>
      <c r="J929" t="s">
        <v>213</v>
      </c>
      <c r="K929" t="s">
        <v>209</v>
      </c>
      <c r="L929" t="s">
        <v>1614</v>
      </c>
    </row>
    <row r="930" spans="1:12">
      <c r="A930" t="s">
        <v>1615</v>
      </c>
      <c r="B930" s="7">
        <v>46074</v>
      </c>
      <c r="C930" t="s">
        <v>178</v>
      </c>
      <c r="D930">
        <v>2</v>
      </c>
      <c r="E930">
        <v>77.760000000000005</v>
      </c>
      <c r="F930">
        <v>0</v>
      </c>
      <c r="G930">
        <v>0</v>
      </c>
      <c r="H930" t="s">
        <v>212</v>
      </c>
      <c r="I930" t="s">
        <v>37</v>
      </c>
      <c r="J930" t="s">
        <v>217</v>
      </c>
      <c r="K930" t="s">
        <v>209</v>
      </c>
      <c r="L930" t="s">
        <v>273</v>
      </c>
    </row>
    <row r="931" spans="1:12">
      <c r="A931" t="s">
        <v>1616</v>
      </c>
      <c r="B931" s="7">
        <v>46074</v>
      </c>
      <c r="C931" t="s">
        <v>140</v>
      </c>
      <c r="D931">
        <v>1</v>
      </c>
      <c r="E931">
        <v>25.18</v>
      </c>
      <c r="F931">
        <v>0</v>
      </c>
      <c r="G931">
        <v>0</v>
      </c>
      <c r="H931" t="s">
        <v>212</v>
      </c>
      <c r="I931" t="s">
        <v>12</v>
      </c>
      <c r="J931" t="s">
        <v>208</v>
      </c>
      <c r="K931" t="s">
        <v>209</v>
      </c>
      <c r="L931" t="s">
        <v>1357</v>
      </c>
    </row>
    <row r="932" spans="1:12">
      <c r="A932" t="s">
        <v>1617</v>
      </c>
      <c r="B932" s="7">
        <v>46074</v>
      </c>
      <c r="C932" t="s">
        <v>136</v>
      </c>
      <c r="D932">
        <v>5</v>
      </c>
      <c r="E932">
        <v>26.35</v>
      </c>
      <c r="F932">
        <v>0</v>
      </c>
      <c r="G932">
        <v>0</v>
      </c>
      <c r="H932" t="s">
        <v>216</v>
      </c>
      <c r="I932" t="s">
        <v>18</v>
      </c>
      <c r="J932" t="s">
        <v>208</v>
      </c>
      <c r="K932" t="s">
        <v>209</v>
      </c>
      <c r="L932" t="s">
        <v>904</v>
      </c>
    </row>
    <row r="933" spans="1:12">
      <c r="A933" t="s">
        <v>1618</v>
      </c>
      <c r="B933" s="7">
        <v>46074</v>
      </c>
      <c r="C933" t="s">
        <v>100</v>
      </c>
      <c r="D933">
        <v>2</v>
      </c>
      <c r="E933">
        <v>47.38</v>
      </c>
      <c r="F933">
        <v>0</v>
      </c>
      <c r="G933">
        <v>6.99</v>
      </c>
      <c r="H933" t="s">
        <v>212</v>
      </c>
      <c r="I933" t="s">
        <v>37</v>
      </c>
      <c r="J933" t="s">
        <v>217</v>
      </c>
      <c r="K933" t="s">
        <v>209</v>
      </c>
      <c r="L933" t="s">
        <v>484</v>
      </c>
    </row>
    <row r="934" spans="1:12">
      <c r="A934" t="s">
        <v>1619</v>
      </c>
      <c r="B934" s="7">
        <v>46074</v>
      </c>
      <c r="C934" t="s">
        <v>150</v>
      </c>
      <c r="D934">
        <v>4</v>
      </c>
      <c r="E934">
        <v>50.17</v>
      </c>
      <c r="F934">
        <v>0.1</v>
      </c>
      <c r="G934">
        <v>0</v>
      </c>
      <c r="H934" t="s">
        <v>212</v>
      </c>
      <c r="I934" t="s">
        <v>224</v>
      </c>
      <c r="J934" t="s">
        <v>208</v>
      </c>
      <c r="K934" t="s">
        <v>209</v>
      </c>
      <c r="L934" t="s">
        <v>866</v>
      </c>
    </row>
    <row r="935" spans="1:12">
      <c r="A935" t="s">
        <v>1620</v>
      </c>
      <c r="B935" s="7">
        <v>46075</v>
      </c>
      <c r="C935" t="s">
        <v>122</v>
      </c>
      <c r="D935">
        <v>3</v>
      </c>
      <c r="E935">
        <v>29.71</v>
      </c>
      <c r="F935">
        <v>0.05</v>
      </c>
      <c r="G935">
        <v>9.99</v>
      </c>
      <c r="H935" t="s">
        <v>207</v>
      </c>
      <c r="I935" t="s">
        <v>12</v>
      </c>
      <c r="J935" t="s">
        <v>213</v>
      </c>
      <c r="K935" t="s">
        <v>209</v>
      </c>
      <c r="L935" t="s">
        <v>1621</v>
      </c>
    </row>
    <row r="936" spans="1:12">
      <c r="A936" t="s">
        <v>1622</v>
      </c>
      <c r="B936" s="7">
        <v>46075</v>
      </c>
      <c r="C936" t="s">
        <v>73</v>
      </c>
      <c r="D936">
        <v>2</v>
      </c>
      <c r="E936">
        <v>23.84</v>
      </c>
      <c r="F936">
        <v>0.1</v>
      </c>
      <c r="G936">
        <v>0</v>
      </c>
      <c r="H936" t="s">
        <v>207</v>
      </c>
      <c r="I936" t="s">
        <v>54</v>
      </c>
      <c r="J936" t="s">
        <v>213</v>
      </c>
      <c r="K936" t="s">
        <v>209</v>
      </c>
      <c r="L936" t="s">
        <v>673</v>
      </c>
    </row>
    <row r="937" spans="1:12">
      <c r="A937" t="s">
        <v>1623</v>
      </c>
      <c r="B937" s="7">
        <v>46075</v>
      </c>
      <c r="C937" t="s">
        <v>156</v>
      </c>
      <c r="D937">
        <v>1</v>
      </c>
      <c r="E937">
        <v>24.86</v>
      </c>
      <c r="F937">
        <v>0</v>
      </c>
      <c r="G937">
        <v>4.99</v>
      </c>
      <c r="H937" t="s">
        <v>207</v>
      </c>
      <c r="I937" t="s">
        <v>224</v>
      </c>
      <c r="J937" t="s">
        <v>208</v>
      </c>
      <c r="K937" t="s">
        <v>209</v>
      </c>
      <c r="L937" t="s">
        <v>475</v>
      </c>
    </row>
    <row r="938" spans="1:12">
      <c r="A938" t="s">
        <v>1624</v>
      </c>
      <c r="B938" s="7">
        <v>46076</v>
      </c>
      <c r="C938" t="s">
        <v>122</v>
      </c>
      <c r="D938">
        <v>1</v>
      </c>
      <c r="E938">
        <v>29.71</v>
      </c>
      <c r="F938">
        <v>0.05</v>
      </c>
      <c r="G938">
        <v>4.99</v>
      </c>
      <c r="H938" t="s">
        <v>216</v>
      </c>
      <c r="I938" t="s">
        <v>37</v>
      </c>
      <c r="J938" t="s">
        <v>213</v>
      </c>
      <c r="K938" t="s">
        <v>209</v>
      </c>
      <c r="L938" t="s">
        <v>786</v>
      </c>
    </row>
    <row r="939" spans="1:12">
      <c r="A939" t="s">
        <v>1625</v>
      </c>
      <c r="B939" s="7">
        <v>46076</v>
      </c>
      <c r="C939" t="s">
        <v>134</v>
      </c>
      <c r="D939">
        <v>1</v>
      </c>
      <c r="E939">
        <v>53.25</v>
      </c>
      <c r="F939">
        <v>0</v>
      </c>
      <c r="G939">
        <v>0</v>
      </c>
      <c r="H939" t="s">
        <v>207</v>
      </c>
      <c r="I939" t="s">
        <v>37</v>
      </c>
      <c r="J939" t="s">
        <v>217</v>
      </c>
      <c r="K939" t="s">
        <v>209</v>
      </c>
      <c r="L939" t="s">
        <v>883</v>
      </c>
    </row>
    <row r="940" spans="1:12">
      <c r="A940" t="s">
        <v>1626</v>
      </c>
      <c r="B940" s="7">
        <v>46076</v>
      </c>
      <c r="C940" t="s">
        <v>112</v>
      </c>
      <c r="D940">
        <v>3</v>
      </c>
      <c r="E940">
        <v>48.12</v>
      </c>
      <c r="F940">
        <v>0.15</v>
      </c>
      <c r="G940">
        <v>0</v>
      </c>
      <c r="H940" t="s">
        <v>212</v>
      </c>
      <c r="I940" t="s">
        <v>18</v>
      </c>
      <c r="J940" t="s">
        <v>208</v>
      </c>
      <c r="K940" t="s">
        <v>281</v>
      </c>
      <c r="L940" t="s">
        <v>1627</v>
      </c>
    </row>
    <row r="941" spans="1:12">
      <c r="A941" t="s">
        <v>1628</v>
      </c>
      <c r="B941" s="7">
        <v>46076</v>
      </c>
      <c r="C941" t="s">
        <v>66</v>
      </c>
      <c r="D941">
        <v>4</v>
      </c>
      <c r="E941">
        <v>31.13</v>
      </c>
      <c r="F941">
        <v>0</v>
      </c>
      <c r="G941">
        <v>0</v>
      </c>
      <c r="H941" t="s">
        <v>207</v>
      </c>
      <c r="I941" t="s">
        <v>18</v>
      </c>
      <c r="J941" t="s">
        <v>213</v>
      </c>
      <c r="K941" t="s">
        <v>304</v>
      </c>
      <c r="L941" t="s">
        <v>604</v>
      </c>
    </row>
    <row r="942" spans="1:12">
      <c r="A942" t="s">
        <v>1629</v>
      </c>
      <c r="B942" s="7">
        <v>46076</v>
      </c>
      <c r="C942" t="s">
        <v>104</v>
      </c>
      <c r="D942">
        <v>4</v>
      </c>
      <c r="E942">
        <v>29.49</v>
      </c>
      <c r="F942">
        <v>0</v>
      </c>
      <c r="G942">
        <v>4.99</v>
      </c>
      <c r="H942" t="s">
        <v>207</v>
      </c>
      <c r="I942" t="s">
        <v>12</v>
      </c>
      <c r="J942" t="s">
        <v>208</v>
      </c>
      <c r="K942" t="s">
        <v>209</v>
      </c>
      <c r="L942" t="s">
        <v>515</v>
      </c>
    </row>
    <row r="943" spans="1:12">
      <c r="A943" t="s">
        <v>1630</v>
      </c>
      <c r="B943" s="7">
        <v>46076</v>
      </c>
      <c r="C943" t="s">
        <v>98</v>
      </c>
      <c r="D943">
        <v>5</v>
      </c>
      <c r="E943">
        <v>17.66</v>
      </c>
      <c r="F943">
        <v>0.1</v>
      </c>
      <c r="G943">
        <v>6.99</v>
      </c>
      <c r="H943" t="s">
        <v>207</v>
      </c>
      <c r="I943" t="s">
        <v>224</v>
      </c>
      <c r="J943" t="s">
        <v>217</v>
      </c>
      <c r="K943" t="s">
        <v>209</v>
      </c>
      <c r="L943" t="s">
        <v>766</v>
      </c>
    </row>
    <row r="944" spans="1:12">
      <c r="A944" t="s">
        <v>1631</v>
      </c>
      <c r="B944" s="7">
        <v>46076</v>
      </c>
      <c r="C944" t="s">
        <v>89</v>
      </c>
      <c r="D944">
        <v>2</v>
      </c>
      <c r="E944">
        <v>81.14</v>
      </c>
      <c r="F944">
        <v>0.1</v>
      </c>
      <c r="G944">
        <v>6.99</v>
      </c>
      <c r="H944" t="s">
        <v>207</v>
      </c>
      <c r="I944" t="s">
        <v>18</v>
      </c>
      <c r="J944" t="s">
        <v>213</v>
      </c>
      <c r="K944" t="s">
        <v>209</v>
      </c>
      <c r="L944" t="s">
        <v>386</v>
      </c>
    </row>
    <row r="945" spans="1:12">
      <c r="A945" t="s">
        <v>1632</v>
      </c>
      <c r="B945" s="7">
        <v>46076</v>
      </c>
      <c r="C945" t="s">
        <v>162</v>
      </c>
      <c r="D945">
        <v>3</v>
      </c>
      <c r="E945">
        <v>12.2</v>
      </c>
      <c r="F945">
        <v>0.05</v>
      </c>
      <c r="G945">
        <v>4.99</v>
      </c>
      <c r="H945" t="s">
        <v>216</v>
      </c>
      <c r="I945" t="s">
        <v>18</v>
      </c>
      <c r="J945" t="s">
        <v>217</v>
      </c>
      <c r="K945" t="s">
        <v>209</v>
      </c>
      <c r="L945" t="s">
        <v>1633</v>
      </c>
    </row>
    <row r="946" spans="1:12">
      <c r="A946" t="s">
        <v>1634</v>
      </c>
      <c r="B946" s="7">
        <v>46077</v>
      </c>
      <c r="C946" t="s">
        <v>110</v>
      </c>
      <c r="D946">
        <v>1</v>
      </c>
      <c r="E946">
        <v>32.130000000000003</v>
      </c>
      <c r="F946">
        <v>0</v>
      </c>
      <c r="G946">
        <v>0</v>
      </c>
      <c r="H946" t="s">
        <v>216</v>
      </c>
      <c r="I946" t="s">
        <v>37</v>
      </c>
      <c r="J946" t="s">
        <v>208</v>
      </c>
      <c r="K946" t="s">
        <v>209</v>
      </c>
      <c r="L946" t="s">
        <v>1166</v>
      </c>
    </row>
    <row r="947" spans="1:12">
      <c r="A947" t="s">
        <v>1635</v>
      </c>
      <c r="B947" s="7">
        <v>46077</v>
      </c>
      <c r="C947" t="s">
        <v>158</v>
      </c>
      <c r="D947">
        <v>1</v>
      </c>
      <c r="E947">
        <v>44.59</v>
      </c>
      <c r="F947">
        <v>0.05</v>
      </c>
      <c r="G947">
        <v>0</v>
      </c>
      <c r="H947" t="s">
        <v>212</v>
      </c>
      <c r="I947" t="s">
        <v>12</v>
      </c>
      <c r="J947" t="s">
        <v>217</v>
      </c>
      <c r="K947" t="s">
        <v>209</v>
      </c>
      <c r="L947" t="s">
        <v>447</v>
      </c>
    </row>
    <row r="948" spans="1:12">
      <c r="A948" t="s">
        <v>1636</v>
      </c>
      <c r="B948" s="7">
        <v>46077</v>
      </c>
      <c r="C948" t="s">
        <v>85</v>
      </c>
      <c r="D948">
        <v>2</v>
      </c>
      <c r="E948">
        <v>20.7</v>
      </c>
      <c r="F948">
        <v>0.2</v>
      </c>
      <c r="G948">
        <v>4.99</v>
      </c>
      <c r="H948" t="s">
        <v>212</v>
      </c>
      <c r="I948" t="s">
        <v>37</v>
      </c>
      <c r="J948" t="s">
        <v>213</v>
      </c>
      <c r="K948" t="s">
        <v>209</v>
      </c>
      <c r="L948" t="s">
        <v>750</v>
      </c>
    </row>
    <row r="949" spans="1:12">
      <c r="A949" t="s">
        <v>1637</v>
      </c>
      <c r="B949" s="7">
        <v>46077</v>
      </c>
      <c r="C949" t="s">
        <v>136</v>
      </c>
      <c r="D949">
        <v>2</v>
      </c>
      <c r="E949">
        <v>26.35</v>
      </c>
      <c r="F949">
        <v>0.15</v>
      </c>
      <c r="G949">
        <v>0</v>
      </c>
      <c r="H949" t="s">
        <v>216</v>
      </c>
      <c r="I949" t="s">
        <v>18</v>
      </c>
      <c r="J949" t="s">
        <v>217</v>
      </c>
      <c r="K949" t="s">
        <v>209</v>
      </c>
      <c r="L949" t="s">
        <v>509</v>
      </c>
    </row>
    <row r="950" spans="1:12">
      <c r="A950" t="s">
        <v>1638</v>
      </c>
      <c r="B950" s="7">
        <v>46077</v>
      </c>
      <c r="C950" t="s">
        <v>160</v>
      </c>
      <c r="D950">
        <v>2</v>
      </c>
      <c r="E950">
        <v>36.47</v>
      </c>
      <c r="F950">
        <v>0.05</v>
      </c>
      <c r="G950">
        <v>0</v>
      </c>
      <c r="H950" t="s">
        <v>207</v>
      </c>
      <c r="I950" t="s">
        <v>18</v>
      </c>
      <c r="J950" t="s">
        <v>217</v>
      </c>
      <c r="K950" t="s">
        <v>209</v>
      </c>
      <c r="L950" t="s">
        <v>1639</v>
      </c>
    </row>
    <row r="951" spans="1:12">
      <c r="A951" t="s">
        <v>1640</v>
      </c>
      <c r="B951" s="7">
        <v>46077</v>
      </c>
      <c r="C951" t="s">
        <v>156</v>
      </c>
      <c r="D951">
        <v>1</v>
      </c>
      <c r="E951">
        <v>24.86</v>
      </c>
      <c r="F951">
        <v>0</v>
      </c>
      <c r="G951">
        <v>6.99</v>
      </c>
      <c r="H951" t="s">
        <v>216</v>
      </c>
      <c r="I951" t="s">
        <v>224</v>
      </c>
      <c r="J951" t="s">
        <v>213</v>
      </c>
      <c r="K951" t="s">
        <v>209</v>
      </c>
      <c r="L951" t="s">
        <v>383</v>
      </c>
    </row>
    <row r="952" spans="1:12">
      <c r="A952" t="s">
        <v>1641</v>
      </c>
      <c r="B952" s="7">
        <v>46077</v>
      </c>
      <c r="C952" t="s">
        <v>144</v>
      </c>
      <c r="D952">
        <v>4</v>
      </c>
      <c r="E952">
        <v>12.74</v>
      </c>
      <c r="F952">
        <v>0.05</v>
      </c>
      <c r="G952">
        <v>9.99</v>
      </c>
      <c r="H952" t="s">
        <v>207</v>
      </c>
      <c r="I952" t="s">
        <v>37</v>
      </c>
      <c r="J952" t="s">
        <v>208</v>
      </c>
      <c r="K952" t="s">
        <v>209</v>
      </c>
      <c r="L952" t="s">
        <v>1426</v>
      </c>
    </row>
    <row r="953" spans="1:12">
      <c r="A953" t="s">
        <v>1642</v>
      </c>
      <c r="B953" s="7">
        <v>46078</v>
      </c>
      <c r="C953" t="s">
        <v>180</v>
      </c>
      <c r="D953">
        <v>1</v>
      </c>
      <c r="E953">
        <v>60.42</v>
      </c>
      <c r="F953">
        <v>0</v>
      </c>
      <c r="G953">
        <v>4.99</v>
      </c>
      <c r="H953" t="s">
        <v>207</v>
      </c>
      <c r="I953" t="s">
        <v>37</v>
      </c>
      <c r="J953" t="s">
        <v>213</v>
      </c>
      <c r="K953" t="s">
        <v>209</v>
      </c>
      <c r="L953" t="s">
        <v>673</v>
      </c>
    </row>
    <row r="954" spans="1:12">
      <c r="A954" t="s">
        <v>1643</v>
      </c>
      <c r="B954" s="7">
        <v>46078</v>
      </c>
      <c r="C954" t="s">
        <v>118</v>
      </c>
      <c r="D954">
        <v>1</v>
      </c>
      <c r="E954">
        <v>41.81</v>
      </c>
      <c r="F954">
        <v>0</v>
      </c>
      <c r="G954">
        <v>0</v>
      </c>
      <c r="H954" t="s">
        <v>216</v>
      </c>
      <c r="I954" t="s">
        <v>12</v>
      </c>
      <c r="J954" t="s">
        <v>217</v>
      </c>
      <c r="K954" t="s">
        <v>209</v>
      </c>
      <c r="L954" t="s">
        <v>1539</v>
      </c>
    </row>
    <row r="955" spans="1:12">
      <c r="A955" t="s">
        <v>1644</v>
      </c>
      <c r="B955" s="7">
        <v>46078</v>
      </c>
      <c r="C955" t="s">
        <v>166</v>
      </c>
      <c r="D955">
        <v>5</v>
      </c>
      <c r="E955">
        <v>39.19</v>
      </c>
      <c r="F955">
        <v>0.05</v>
      </c>
      <c r="G955">
        <v>0</v>
      </c>
      <c r="H955" t="s">
        <v>212</v>
      </c>
      <c r="I955" t="s">
        <v>37</v>
      </c>
      <c r="J955" t="s">
        <v>217</v>
      </c>
      <c r="K955" t="s">
        <v>209</v>
      </c>
      <c r="L955" t="s">
        <v>263</v>
      </c>
    </row>
    <row r="956" spans="1:12">
      <c r="A956" t="s">
        <v>1645</v>
      </c>
      <c r="B956" s="7">
        <v>46078</v>
      </c>
      <c r="C956" t="s">
        <v>156</v>
      </c>
      <c r="D956">
        <v>1</v>
      </c>
      <c r="E956">
        <v>24.86</v>
      </c>
      <c r="F956">
        <v>0</v>
      </c>
      <c r="G956">
        <v>4.99</v>
      </c>
      <c r="H956" t="s">
        <v>212</v>
      </c>
      <c r="I956" t="s">
        <v>18</v>
      </c>
      <c r="J956" t="s">
        <v>213</v>
      </c>
      <c r="K956" t="s">
        <v>209</v>
      </c>
      <c r="L956" t="s">
        <v>1646</v>
      </c>
    </row>
    <row r="957" spans="1:12">
      <c r="A957" t="s">
        <v>1647</v>
      </c>
      <c r="B957" s="7">
        <v>46078</v>
      </c>
      <c r="C957" t="s">
        <v>146</v>
      </c>
      <c r="D957">
        <v>3</v>
      </c>
      <c r="E957">
        <v>30.05</v>
      </c>
      <c r="F957">
        <v>0.2</v>
      </c>
      <c r="G957">
        <v>9.99</v>
      </c>
      <c r="H957" t="s">
        <v>207</v>
      </c>
      <c r="I957" t="s">
        <v>37</v>
      </c>
      <c r="J957" t="s">
        <v>213</v>
      </c>
      <c r="K957" t="s">
        <v>209</v>
      </c>
      <c r="L957" t="s">
        <v>1037</v>
      </c>
    </row>
    <row r="958" spans="1:12">
      <c r="A958" t="s">
        <v>1648</v>
      </c>
      <c r="B958" s="7">
        <v>46078</v>
      </c>
      <c r="C958" t="s">
        <v>176</v>
      </c>
      <c r="D958">
        <v>3</v>
      </c>
      <c r="E958">
        <v>11.86</v>
      </c>
      <c r="F958">
        <v>0.05</v>
      </c>
      <c r="G958">
        <v>0</v>
      </c>
      <c r="H958" t="s">
        <v>216</v>
      </c>
      <c r="I958" t="s">
        <v>18</v>
      </c>
      <c r="J958" t="s">
        <v>208</v>
      </c>
      <c r="K958" t="s">
        <v>209</v>
      </c>
      <c r="L958" t="s">
        <v>1049</v>
      </c>
    </row>
    <row r="959" spans="1:12">
      <c r="A959" t="s">
        <v>1649</v>
      </c>
      <c r="B959" s="7">
        <v>46078</v>
      </c>
      <c r="C959" t="s">
        <v>92</v>
      </c>
      <c r="D959">
        <v>2</v>
      </c>
      <c r="E959">
        <v>46.87</v>
      </c>
      <c r="F959">
        <v>0.15</v>
      </c>
      <c r="G959">
        <v>0</v>
      </c>
      <c r="H959" t="s">
        <v>216</v>
      </c>
      <c r="I959" t="s">
        <v>37</v>
      </c>
      <c r="J959" t="s">
        <v>213</v>
      </c>
      <c r="K959" t="s">
        <v>209</v>
      </c>
      <c r="L959" t="s">
        <v>754</v>
      </c>
    </row>
    <row r="960" spans="1:12">
      <c r="A960" t="s">
        <v>1650</v>
      </c>
      <c r="B960" s="7">
        <v>46079</v>
      </c>
      <c r="C960" t="s">
        <v>124</v>
      </c>
      <c r="D960">
        <v>5</v>
      </c>
      <c r="E960">
        <v>79.47</v>
      </c>
      <c r="F960">
        <v>0.1</v>
      </c>
      <c r="G960">
        <v>4.99</v>
      </c>
      <c r="H960" t="s">
        <v>207</v>
      </c>
      <c r="I960" t="s">
        <v>18</v>
      </c>
      <c r="J960" t="s">
        <v>208</v>
      </c>
      <c r="K960" t="s">
        <v>304</v>
      </c>
      <c r="L960" t="s">
        <v>708</v>
      </c>
    </row>
    <row r="961" spans="1:12">
      <c r="A961" t="s">
        <v>1651</v>
      </c>
      <c r="B961" s="7">
        <v>46079</v>
      </c>
      <c r="C961" t="s">
        <v>136</v>
      </c>
      <c r="D961">
        <v>5</v>
      </c>
      <c r="E961">
        <v>26.35</v>
      </c>
      <c r="F961">
        <v>0</v>
      </c>
      <c r="G961">
        <v>0</v>
      </c>
      <c r="H961" t="s">
        <v>207</v>
      </c>
      <c r="I961" t="s">
        <v>12</v>
      </c>
      <c r="J961" t="s">
        <v>213</v>
      </c>
      <c r="K961" t="s">
        <v>281</v>
      </c>
      <c r="L961" t="s">
        <v>809</v>
      </c>
    </row>
    <row r="962" spans="1:12">
      <c r="A962" t="s">
        <v>1652</v>
      </c>
      <c r="B962" s="7">
        <v>46079</v>
      </c>
      <c r="C962" t="s">
        <v>160</v>
      </c>
      <c r="D962">
        <v>3</v>
      </c>
      <c r="E962">
        <v>36.47</v>
      </c>
      <c r="F962">
        <v>0</v>
      </c>
      <c r="G962">
        <v>0</v>
      </c>
      <c r="H962" t="s">
        <v>207</v>
      </c>
      <c r="I962" t="s">
        <v>54</v>
      </c>
      <c r="J962" t="s">
        <v>217</v>
      </c>
      <c r="K962" t="s">
        <v>209</v>
      </c>
      <c r="L962" t="s">
        <v>1653</v>
      </c>
    </row>
    <row r="963" spans="1:12">
      <c r="A963" t="s">
        <v>1654</v>
      </c>
      <c r="B963" s="7">
        <v>46079</v>
      </c>
      <c r="C963" t="s">
        <v>66</v>
      </c>
      <c r="D963">
        <v>2</v>
      </c>
      <c r="E963">
        <v>31.13</v>
      </c>
      <c r="F963">
        <v>0.1</v>
      </c>
      <c r="G963">
        <v>4.99</v>
      </c>
      <c r="H963" t="s">
        <v>212</v>
      </c>
      <c r="I963" t="s">
        <v>54</v>
      </c>
      <c r="J963" t="s">
        <v>208</v>
      </c>
      <c r="K963" t="s">
        <v>209</v>
      </c>
      <c r="L963" t="s">
        <v>517</v>
      </c>
    </row>
    <row r="964" spans="1:12">
      <c r="A964" t="s">
        <v>1655</v>
      </c>
      <c r="B964" s="7">
        <v>46079</v>
      </c>
      <c r="C964" t="s">
        <v>83</v>
      </c>
      <c r="D964">
        <v>1</v>
      </c>
      <c r="E964">
        <v>79.31</v>
      </c>
      <c r="F964">
        <v>0.05</v>
      </c>
      <c r="G964">
        <v>4.99</v>
      </c>
      <c r="H964" t="s">
        <v>216</v>
      </c>
      <c r="I964" t="s">
        <v>54</v>
      </c>
      <c r="J964" t="s">
        <v>213</v>
      </c>
      <c r="K964" t="s">
        <v>209</v>
      </c>
      <c r="L964" t="s">
        <v>461</v>
      </c>
    </row>
    <row r="965" spans="1:12">
      <c r="A965" t="s">
        <v>1656</v>
      </c>
      <c r="B965" s="7">
        <v>46079</v>
      </c>
      <c r="C965" t="s">
        <v>140</v>
      </c>
      <c r="D965">
        <v>1</v>
      </c>
      <c r="E965">
        <v>25.18</v>
      </c>
      <c r="F965">
        <v>0.05</v>
      </c>
      <c r="G965">
        <v>6.99</v>
      </c>
      <c r="H965" t="s">
        <v>216</v>
      </c>
      <c r="I965" t="s">
        <v>18</v>
      </c>
      <c r="J965" t="s">
        <v>213</v>
      </c>
      <c r="K965" t="s">
        <v>209</v>
      </c>
      <c r="L965" t="s">
        <v>1185</v>
      </c>
    </row>
    <row r="966" spans="1:12">
      <c r="A966" t="s">
        <v>1657</v>
      </c>
      <c r="B966" s="7">
        <v>46079</v>
      </c>
      <c r="C966" t="s">
        <v>150</v>
      </c>
      <c r="D966">
        <v>2</v>
      </c>
      <c r="E966">
        <v>50.17</v>
      </c>
      <c r="F966">
        <v>0.1</v>
      </c>
      <c r="G966">
        <v>6.99</v>
      </c>
      <c r="H966" t="s">
        <v>216</v>
      </c>
      <c r="I966" t="s">
        <v>37</v>
      </c>
      <c r="J966" t="s">
        <v>213</v>
      </c>
      <c r="K966" t="s">
        <v>209</v>
      </c>
      <c r="L966" t="s">
        <v>1017</v>
      </c>
    </row>
    <row r="967" spans="1:12">
      <c r="A967" t="s">
        <v>1658</v>
      </c>
      <c r="B967" s="7">
        <v>46079</v>
      </c>
      <c r="C967" t="s">
        <v>176</v>
      </c>
      <c r="D967">
        <v>2</v>
      </c>
      <c r="E967">
        <v>11.86</v>
      </c>
      <c r="F967">
        <v>0</v>
      </c>
      <c r="G967">
        <v>4.99</v>
      </c>
      <c r="H967" t="s">
        <v>212</v>
      </c>
      <c r="I967" t="s">
        <v>12</v>
      </c>
      <c r="J967" t="s">
        <v>217</v>
      </c>
      <c r="K967" t="s">
        <v>209</v>
      </c>
      <c r="L967" t="s">
        <v>1659</v>
      </c>
    </row>
    <row r="968" spans="1:12">
      <c r="A968" t="s">
        <v>1660</v>
      </c>
      <c r="B968" s="7">
        <v>46080</v>
      </c>
      <c r="C968" t="s">
        <v>116</v>
      </c>
      <c r="D968">
        <v>3</v>
      </c>
      <c r="E968">
        <v>30.89</v>
      </c>
      <c r="F968">
        <v>0</v>
      </c>
      <c r="G968">
        <v>0</v>
      </c>
      <c r="H968" t="s">
        <v>212</v>
      </c>
      <c r="I968" t="s">
        <v>224</v>
      </c>
      <c r="J968" t="s">
        <v>208</v>
      </c>
      <c r="K968" t="s">
        <v>209</v>
      </c>
      <c r="L968" t="s">
        <v>451</v>
      </c>
    </row>
    <row r="969" spans="1:12">
      <c r="A969" t="s">
        <v>1661</v>
      </c>
      <c r="B969" s="7">
        <v>46080</v>
      </c>
      <c r="C969" t="s">
        <v>92</v>
      </c>
      <c r="D969">
        <v>1</v>
      </c>
      <c r="E969">
        <v>46.87</v>
      </c>
      <c r="F969">
        <v>0.1</v>
      </c>
      <c r="G969">
        <v>0</v>
      </c>
      <c r="H969" t="s">
        <v>216</v>
      </c>
      <c r="I969" t="s">
        <v>18</v>
      </c>
      <c r="J969" t="s">
        <v>217</v>
      </c>
      <c r="K969" t="s">
        <v>209</v>
      </c>
      <c r="L969" t="s">
        <v>1662</v>
      </c>
    </row>
    <row r="970" spans="1:12">
      <c r="A970" t="s">
        <v>1663</v>
      </c>
      <c r="B970" s="7">
        <v>46080</v>
      </c>
      <c r="C970" t="s">
        <v>144</v>
      </c>
      <c r="D970">
        <v>2</v>
      </c>
      <c r="E970">
        <v>12.74</v>
      </c>
      <c r="F970">
        <v>0.2</v>
      </c>
      <c r="G970">
        <v>4.99</v>
      </c>
      <c r="H970" t="s">
        <v>216</v>
      </c>
      <c r="I970" t="s">
        <v>37</v>
      </c>
      <c r="J970" t="s">
        <v>217</v>
      </c>
      <c r="K970" t="s">
        <v>209</v>
      </c>
      <c r="L970" t="s">
        <v>611</v>
      </c>
    </row>
    <row r="971" spans="1:12">
      <c r="A971" t="s">
        <v>1664</v>
      </c>
      <c r="B971" s="7">
        <v>46080</v>
      </c>
      <c r="C971" t="s">
        <v>96</v>
      </c>
      <c r="D971">
        <v>4</v>
      </c>
      <c r="E971">
        <v>26.72</v>
      </c>
      <c r="F971">
        <v>0</v>
      </c>
      <c r="G971">
        <v>6.99</v>
      </c>
      <c r="H971" t="s">
        <v>207</v>
      </c>
      <c r="I971" t="s">
        <v>18</v>
      </c>
      <c r="J971" t="s">
        <v>217</v>
      </c>
      <c r="K971" t="s">
        <v>209</v>
      </c>
      <c r="L971" t="s">
        <v>416</v>
      </c>
    </row>
    <row r="972" spans="1:12">
      <c r="A972" t="s">
        <v>1665</v>
      </c>
      <c r="B972" s="7">
        <v>46081</v>
      </c>
      <c r="C972" t="s">
        <v>118</v>
      </c>
      <c r="D972">
        <v>4</v>
      </c>
      <c r="E972">
        <v>41.81</v>
      </c>
      <c r="F972">
        <v>0</v>
      </c>
      <c r="G972">
        <v>0</v>
      </c>
      <c r="H972" t="s">
        <v>212</v>
      </c>
      <c r="I972" t="s">
        <v>12</v>
      </c>
      <c r="J972" t="s">
        <v>213</v>
      </c>
      <c r="K972" t="s">
        <v>209</v>
      </c>
      <c r="L972" t="s">
        <v>1085</v>
      </c>
    </row>
    <row r="973" spans="1:12">
      <c r="A973" t="s">
        <v>1666</v>
      </c>
      <c r="B973" s="7">
        <v>46081</v>
      </c>
      <c r="C973" t="s">
        <v>108</v>
      </c>
      <c r="D973">
        <v>1</v>
      </c>
      <c r="E973">
        <v>23.94</v>
      </c>
      <c r="F973">
        <v>0.2</v>
      </c>
      <c r="G973">
        <v>9.99</v>
      </c>
      <c r="H973" t="s">
        <v>212</v>
      </c>
      <c r="I973" t="s">
        <v>12</v>
      </c>
      <c r="J973" t="s">
        <v>217</v>
      </c>
      <c r="K973" t="s">
        <v>209</v>
      </c>
      <c r="L973" t="s">
        <v>727</v>
      </c>
    </row>
    <row r="974" spans="1:12">
      <c r="A974" t="s">
        <v>1667</v>
      </c>
      <c r="B974" s="7">
        <v>46081</v>
      </c>
      <c r="C974" t="s">
        <v>142</v>
      </c>
      <c r="D974">
        <v>1</v>
      </c>
      <c r="E974">
        <v>100.1</v>
      </c>
      <c r="F974">
        <v>0.1</v>
      </c>
      <c r="G974">
        <v>9.99</v>
      </c>
      <c r="H974" t="s">
        <v>216</v>
      </c>
      <c r="I974" t="s">
        <v>37</v>
      </c>
      <c r="J974" t="s">
        <v>217</v>
      </c>
      <c r="K974" t="s">
        <v>209</v>
      </c>
      <c r="L974" t="s">
        <v>1392</v>
      </c>
    </row>
    <row r="975" spans="1:12">
      <c r="A975" t="s">
        <v>1668</v>
      </c>
      <c r="B975" s="7">
        <v>46081</v>
      </c>
      <c r="C975" t="s">
        <v>142</v>
      </c>
      <c r="D975">
        <v>1</v>
      </c>
      <c r="E975">
        <v>100.1</v>
      </c>
      <c r="F975">
        <v>0.05</v>
      </c>
      <c r="G975">
        <v>0</v>
      </c>
      <c r="H975" t="s">
        <v>216</v>
      </c>
      <c r="I975" t="s">
        <v>37</v>
      </c>
      <c r="J975" t="s">
        <v>213</v>
      </c>
      <c r="K975" t="s">
        <v>281</v>
      </c>
      <c r="L975" t="s">
        <v>1669</v>
      </c>
    </row>
    <row r="976" spans="1:12">
      <c r="A976" t="s">
        <v>1670</v>
      </c>
      <c r="B976" s="7">
        <v>46081</v>
      </c>
      <c r="C976" t="s">
        <v>128</v>
      </c>
      <c r="D976">
        <v>3</v>
      </c>
      <c r="E976">
        <v>74.72</v>
      </c>
      <c r="F976">
        <v>0.05</v>
      </c>
      <c r="G976">
        <v>4.99</v>
      </c>
      <c r="H976" t="s">
        <v>216</v>
      </c>
      <c r="I976" t="s">
        <v>18</v>
      </c>
      <c r="J976" t="s">
        <v>217</v>
      </c>
      <c r="K976" t="s">
        <v>209</v>
      </c>
      <c r="L976" t="s">
        <v>418</v>
      </c>
    </row>
    <row r="977" spans="1:12">
      <c r="A977" t="s">
        <v>1671</v>
      </c>
      <c r="B977" s="7">
        <v>46081</v>
      </c>
      <c r="C977" t="s">
        <v>102</v>
      </c>
      <c r="D977">
        <v>1</v>
      </c>
      <c r="E977">
        <v>18.5</v>
      </c>
      <c r="F977">
        <v>0.1</v>
      </c>
      <c r="G977">
        <v>0</v>
      </c>
      <c r="H977" t="s">
        <v>207</v>
      </c>
      <c r="I977" t="s">
        <v>18</v>
      </c>
      <c r="J977" t="s">
        <v>208</v>
      </c>
      <c r="K977" t="s">
        <v>209</v>
      </c>
      <c r="L977" t="s">
        <v>1610</v>
      </c>
    </row>
    <row r="978" spans="1:12">
      <c r="A978" t="s">
        <v>1672</v>
      </c>
      <c r="B978" s="7">
        <v>46081</v>
      </c>
      <c r="C978" t="s">
        <v>132</v>
      </c>
      <c r="D978">
        <v>3</v>
      </c>
      <c r="E978">
        <v>72.08</v>
      </c>
      <c r="F978">
        <v>0.05</v>
      </c>
      <c r="G978">
        <v>9.99</v>
      </c>
      <c r="H978" t="s">
        <v>207</v>
      </c>
      <c r="I978" t="s">
        <v>37</v>
      </c>
      <c r="J978" t="s">
        <v>217</v>
      </c>
      <c r="K978" t="s">
        <v>209</v>
      </c>
      <c r="L978" t="s">
        <v>1646</v>
      </c>
    </row>
    <row r="979" spans="1:12">
      <c r="A979" t="s">
        <v>1673</v>
      </c>
      <c r="B979" s="7">
        <v>46081</v>
      </c>
      <c r="C979" t="s">
        <v>100</v>
      </c>
      <c r="D979">
        <v>1</v>
      </c>
      <c r="E979">
        <v>47.38</v>
      </c>
      <c r="F979">
        <v>0.05</v>
      </c>
      <c r="G979">
        <v>9.99</v>
      </c>
      <c r="H979" t="s">
        <v>212</v>
      </c>
      <c r="I979" t="s">
        <v>18</v>
      </c>
      <c r="J979" t="s">
        <v>217</v>
      </c>
      <c r="K979" t="s">
        <v>209</v>
      </c>
      <c r="L979" t="s">
        <v>1120</v>
      </c>
    </row>
    <row r="980" spans="1:12">
      <c r="A980" t="s">
        <v>1674</v>
      </c>
      <c r="B980" s="7">
        <v>46081</v>
      </c>
      <c r="C980" t="s">
        <v>79</v>
      </c>
      <c r="D980">
        <v>2</v>
      </c>
      <c r="E980">
        <v>12.76</v>
      </c>
      <c r="F980">
        <v>0</v>
      </c>
      <c r="G980">
        <v>4.99</v>
      </c>
      <c r="H980" t="s">
        <v>207</v>
      </c>
      <c r="I980" t="s">
        <v>18</v>
      </c>
      <c r="J980" t="s">
        <v>217</v>
      </c>
      <c r="K980" t="s">
        <v>209</v>
      </c>
      <c r="L980" t="s">
        <v>1283</v>
      </c>
    </row>
    <row r="981" spans="1:12">
      <c r="A981" t="s">
        <v>1675</v>
      </c>
      <c r="B981" s="7">
        <v>46081</v>
      </c>
      <c r="C981" t="s">
        <v>85</v>
      </c>
      <c r="D981">
        <v>1</v>
      </c>
      <c r="E981">
        <v>20.7</v>
      </c>
      <c r="F981">
        <v>0</v>
      </c>
      <c r="G981">
        <v>0</v>
      </c>
      <c r="H981" t="s">
        <v>212</v>
      </c>
      <c r="I981" t="s">
        <v>37</v>
      </c>
      <c r="J981" t="s">
        <v>213</v>
      </c>
      <c r="K981" t="s">
        <v>209</v>
      </c>
      <c r="L981" t="s">
        <v>484</v>
      </c>
    </row>
    <row r="982" spans="1:12">
      <c r="A982" t="s">
        <v>1676</v>
      </c>
      <c r="B982" s="7">
        <v>46082</v>
      </c>
      <c r="C982" t="s">
        <v>66</v>
      </c>
      <c r="D982">
        <v>3</v>
      </c>
      <c r="E982">
        <v>31.13</v>
      </c>
      <c r="F982">
        <v>0</v>
      </c>
      <c r="G982">
        <v>0</v>
      </c>
      <c r="H982" t="s">
        <v>207</v>
      </c>
      <c r="I982" t="s">
        <v>12</v>
      </c>
      <c r="J982" t="s">
        <v>208</v>
      </c>
      <c r="K982" t="s">
        <v>209</v>
      </c>
      <c r="L982" t="s">
        <v>1099</v>
      </c>
    </row>
    <row r="983" spans="1:12">
      <c r="A983" t="s">
        <v>1677</v>
      </c>
      <c r="B983" s="7">
        <v>46082</v>
      </c>
      <c r="C983" t="s">
        <v>154</v>
      </c>
      <c r="D983">
        <v>2</v>
      </c>
      <c r="E983">
        <v>63.29</v>
      </c>
      <c r="F983">
        <v>0.2</v>
      </c>
      <c r="G983">
        <v>4.99</v>
      </c>
      <c r="H983" t="s">
        <v>207</v>
      </c>
      <c r="I983" t="s">
        <v>37</v>
      </c>
      <c r="J983" t="s">
        <v>217</v>
      </c>
      <c r="K983" t="s">
        <v>209</v>
      </c>
      <c r="L983" t="s">
        <v>1678</v>
      </c>
    </row>
    <row r="984" spans="1:12">
      <c r="A984" t="s">
        <v>1679</v>
      </c>
      <c r="B984" s="7">
        <v>46082</v>
      </c>
      <c r="C984" t="s">
        <v>73</v>
      </c>
      <c r="D984">
        <v>5</v>
      </c>
      <c r="E984">
        <v>23.84</v>
      </c>
      <c r="F984">
        <v>0.1</v>
      </c>
      <c r="G984">
        <v>4.99</v>
      </c>
      <c r="H984" t="s">
        <v>207</v>
      </c>
      <c r="I984" t="s">
        <v>54</v>
      </c>
      <c r="J984" t="s">
        <v>213</v>
      </c>
      <c r="K984" t="s">
        <v>209</v>
      </c>
      <c r="L984" t="s">
        <v>1197</v>
      </c>
    </row>
    <row r="985" spans="1:12">
      <c r="A985" t="s">
        <v>1680</v>
      </c>
      <c r="B985" s="7">
        <v>46082</v>
      </c>
      <c r="C985" t="s">
        <v>186</v>
      </c>
      <c r="D985">
        <v>4</v>
      </c>
      <c r="E985">
        <v>54.93</v>
      </c>
      <c r="F985">
        <v>0</v>
      </c>
      <c r="G985">
        <v>0</v>
      </c>
      <c r="H985" t="s">
        <v>212</v>
      </c>
      <c r="I985" t="s">
        <v>18</v>
      </c>
      <c r="J985" t="s">
        <v>213</v>
      </c>
      <c r="K985" t="s">
        <v>209</v>
      </c>
      <c r="L985" t="s">
        <v>1145</v>
      </c>
    </row>
    <row r="986" spans="1:12">
      <c r="A986" t="s">
        <v>1681</v>
      </c>
      <c r="B986" s="7">
        <v>46082</v>
      </c>
      <c r="C986" t="s">
        <v>106</v>
      </c>
      <c r="D986">
        <v>3</v>
      </c>
      <c r="E986">
        <v>85.27</v>
      </c>
      <c r="F986">
        <v>0.05</v>
      </c>
      <c r="G986">
        <v>0</v>
      </c>
      <c r="H986" t="s">
        <v>207</v>
      </c>
      <c r="I986" t="s">
        <v>224</v>
      </c>
      <c r="J986" t="s">
        <v>213</v>
      </c>
      <c r="K986" t="s">
        <v>209</v>
      </c>
      <c r="L986" t="s">
        <v>1527</v>
      </c>
    </row>
    <row r="987" spans="1:12">
      <c r="A987" t="s">
        <v>1682</v>
      </c>
      <c r="B987" s="7">
        <v>46082</v>
      </c>
      <c r="C987" t="s">
        <v>168</v>
      </c>
      <c r="D987">
        <v>6</v>
      </c>
      <c r="E987">
        <v>50.46</v>
      </c>
      <c r="F987">
        <v>0</v>
      </c>
      <c r="G987">
        <v>6.99</v>
      </c>
      <c r="H987" t="s">
        <v>216</v>
      </c>
      <c r="I987" t="s">
        <v>37</v>
      </c>
      <c r="J987" t="s">
        <v>217</v>
      </c>
      <c r="K987" t="s">
        <v>209</v>
      </c>
      <c r="L987" t="s">
        <v>1683</v>
      </c>
    </row>
    <row r="988" spans="1:12">
      <c r="A988" t="s">
        <v>1684</v>
      </c>
      <c r="B988" s="7">
        <v>46082</v>
      </c>
      <c r="C988" t="s">
        <v>83</v>
      </c>
      <c r="D988">
        <v>2</v>
      </c>
      <c r="E988">
        <v>79.31</v>
      </c>
      <c r="F988">
        <v>0</v>
      </c>
      <c r="G988">
        <v>9.99</v>
      </c>
      <c r="H988" t="s">
        <v>216</v>
      </c>
      <c r="I988" t="s">
        <v>54</v>
      </c>
      <c r="J988" t="s">
        <v>208</v>
      </c>
      <c r="K988" t="s">
        <v>209</v>
      </c>
      <c r="L988" t="s">
        <v>399</v>
      </c>
    </row>
    <row r="989" spans="1:12">
      <c r="A989" t="s">
        <v>1685</v>
      </c>
      <c r="B989" s="7">
        <v>46082</v>
      </c>
      <c r="C989" t="s">
        <v>89</v>
      </c>
      <c r="D989">
        <v>2</v>
      </c>
      <c r="E989">
        <v>81.14</v>
      </c>
      <c r="F989">
        <v>0.1</v>
      </c>
      <c r="G989">
        <v>0</v>
      </c>
      <c r="H989" t="s">
        <v>212</v>
      </c>
      <c r="I989" t="s">
        <v>37</v>
      </c>
      <c r="J989" t="s">
        <v>208</v>
      </c>
      <c r="K989" t="s">
        <v>209</v>
      </c>
      <c r="L989" t="s">
        <v>1305</v>
      </c>
    </row>
    <row r="990" spans="1:12">
      <c r="A990" t="s">
        <v>1686</v>
      </c>
      <c r="B990" s="7">
        <v>46082</v>
      </c>
      <c r="C990" t="s">
        <v>140</v>
      </c>
      <c r="D990">
        <v>2</v>
      </c>
      <c r="E990">
        <v>25.18</v>
      </c>
      <c r="F990">
        <v>0.1</v>
      </c>
      <c r="G990">
        <v>4.99</v>
      </c>
      <c r="H990" t="s">
        <v>216</v>
      </c>
      <c r="I990" t="s">
        <v>224</v>
      </c>
      <c r="J990" t="s">
        <v>213</v>
      </c>
      <c r="K990" t="s">
        <v>209</v>
      </c>
      <c r="L990" t="s">
        <v>418</v>
      </c>
    </row>
    <row r="991" spans="1:12">
      <c r="A991" t="s">
        <v>1687</v>
      </c>
      <c r="B991" s="7">
        <v>46082</v>
      </c>
      <c r="C991" t="s">
        <v>182</v>
      </c>
      <c r="D991">
        <v>3</v>
      </c>
      <c r="E991">
        <v>11.57</v>
      </c>
      <c r="F991">
        <v>0</v>
      </c>
      <c r="G991">
        <v>0</v>
      </c>
      <c r="H991" t="s">
        <v>216</v>
      </c>
      <c r="I991" t="s">
        <v>224</v>
      </c>
      <c r="J991" t="s">
        <v>217</v>
      </c>
      <c r="K991" t="s">
        <v>209</v>
      </c>
      <c r="L991" t="s">
        <v>1059</v>
      </c>
    </row>
    <row r="992" spans="1:12">
      <c r="A992" t="s">
        <v>1688</v>
      </c>
      <c r="B992" s="7">
        <v>46082</v>
      </c>
      <c r="C992" t="s">
        <v>136</v>
      </c>
      <c r="D992">
        <v>1</v>
      </c>
      <c r="E992">
        <v>26.35</v>
      </c>
      <c r="F992">
        <v>0.2</v>
      </c>
      <c r="G992">
        <v>6.99</v>
      </c>
      <c r="H992" t="s">
        <v>207</v>
      </c>
      <c r="I992" t="s">
        <v>18</v>
      </c>
      <c r="J992" t="s">
        <v>208</v>
      </c>
      <c r="K992" t="s">
        <v>209</v>
      </c>
      <c r="L992" t="s">
        <v>822</v>
      </c>
    </row>
    <row r="993" spans="1:12">
      <c r="A993" t="s">
        <v>1689</v>
      </c>
      <c r="B993" s="7">
        <v>46082</v>
      </c>
      <c r="C993" t="s">
        <v>73</v>
      </c>
      <c r="D993">
        <v>1</v>
      </c>
      <c r="E993">
        <v>23.84</v>
      </c>
      <c r="F993">
        <v>0.05</v>
      </c>
      <c r="G993">
        <v>0</v>
      </c>
      <c r="H993" t="s">
        <v>212</v>
      </c>
      <c r="I993" t="s">
        <v>12</v>
      </c>
      <c r="J993" t="s">
        <v>217</v>
      </c>
      <c r="K993" t="s">
        <v>209</v>
      </c>
      <c r="L993" t="s">
        <v>1690</v>
      </c>
    </row>
    <row r="994" spans="1:12">
      <c r="A994" t="s">
        <v>1691</v>
      </c>
      <c r="B994" s="7">
        <v>46083</v>
      </c>
      <c r="C994" t="s">
        <v>186</v>
      </c>
      <c r="D994">
        <v>1</v>
      </c>
      <c r="E994">
        <v>54.93</v>
      </c>
      <c r="F994">
        <v>0.2</v>
      </c>
      <c r="G994">
        <v>6.99</v>
      </c>
      <c r="H994" t="s">
        <v>216</v>
      </c>
      <c r="I994" t="s">
        <v>37</v>
      </c>
      <c r="J994" t="s">
        <v>208</v>
      </c>
      <c r="K994" t="s">
        <v>209</v>
      </c>
      <c r="L994" t="s">
        <v>1014</v>
      </c>
    </row>
    <row r="995" spans="1:12">
      <c r="A995" t="s">
        <v>1692</v>
      </c>
      <c r="B995" s="7">
        <v>46083</v>
      </c>
      <c r="C995" t="s">
        <v>138</v>
      </c>
      <c r="D995">
        <v>1</v>
      </c>
      <c r="E995">
        <v>56</v>
      </c>
      <c r="F995">
        <v>0.05</v>
      </c>
      <c r="G995">
        <v>0</v>
      </c>
      <c r="H995" t="s">
        <v>216</v>
      </c>
      <c r="I995" t="s">
        <v>37</v>
      </c>
      <c r="J995" t="s">
        <v>217</v>
      </c>
      <c r="K995" t="s">
        <v>209</v>
      </c>
      <c r="L995" t="s">
        <v>1331</v>
      </c>
    </row>
    <row r="996" spans="1:12">
      <c r="A996" t="s">
        <v>1693</v>
      </c>
      <c r="B996" s="7">
        <v>46083</v>
      </c>
      <c r="C996" t="s">
        <v>85</v>
      </c>
      <c r="D996">
        <v>3</v>
      </c>
      <c r="E996">
        <v>20.7</v>
      </c>
      <c r="F996">
        <v>0</v>
      </c>
      <c r="G996">
        <v>9.99</v>
      </c>
      <c r="H996" t="s">
        <v>212</v>
      </c>
      <c r="I996" t="s">
        <v>54</v>
      </c>
      <c r="J996" t="s">
        <v>213</v>
      </c>
      <c r="K996" t="s">
        <v>209</v>
      </c>
      <c r="L996" t="s">
        <v>1379</v>
      </c>
    </row>
    <row r="997" spans="1:12">
      <c r="A997" t="s">
        <v>1694</v>
      </c>
      <c r="B997" s="7">
        <v>46083</v>
      </c>
      <c r="C997" t="s">
        <v>164</v>
      </c>
      <c r="D997">
        <v>2</v>
      </c>
      <c r="E997">
        <v>93.35</v>
      </c>
      <c r="F997">
        <v>0.1</v>
      </c>
      <c r="G997">
        <v>0</v>
      </c>
      <c r="H997" t="s">
        <v>212</v>
      </c>
      <c r="I997" t="s">
        <v>224</v>
      </c>
      <c r="J997" t="s">
        <v>208</v>
      </c>
      <c r="K997" t="s">
        <v>209</v>
      </c>
      <c r="L997" t="s">
        <v>904</v>
      </c>
    </row>
    <row r="998" spans="1:12">
      <c r="A998" t="s">
        <v>1695</v>
      </c>
      <c r="B998" s="7">
        <v>46083</v>
      </c>
      <c r="C998" t="s">
        <v>134</v>
      </c>
      <c r="D998">
        <v>1</v>
      </c>
      <c r="E998">
        <v>53.25</v>
      </c>
      <c r="F998">
        <v>0</v>
      </c>
      <c r="G998">
        <v>0</v>
      </c>
      <c r="H998" t="s">
        <v>207</v>
      </c>
      <c r="I998" t="s">
        <v>37</v>
      </c>
      <c r="J998" t="s">
        <v>208</v>
      </c>
      <c r="K998" t="s">
        <v>304</v>
      </c>
      <c r="L998" t="s">
        <v>1160</v>
      </c>
    </row>
    <row r="999" spans="1:12">
      <c r="A999" t="s">
        <v>1696</v>
      </c>
      <c r="B999" s="7">
        <v>46083</v>
      </c>
      <c r="C999" t="s">
        <v>120</v>
      </c>
      <c r="D999">
        <v>2</v>
      </c>
      <c r="E999">
        <v>33.65</v>
      </c>
      <c r="F999">
        <v>0.1</v>
      </c>
      <c r="G999">
        <v>6.99</v>
      </c>
      <c r="H999" t="s">
        <v>207</v>
      </c>
      <c r="I999" t="s">
        <v>54</v>
      </c>
      <c r="J999" t="s">
        <v>213</v>
      </c>
      <c r="K999" t="s">
        <v>209</v>
      </c>
      <c r="L999" t="s">
        <v>1164</v>
      </c>
    </row>
    <row r="1000" spans="1:12">
      <c r="A1000" t="s">
        <v>1697</v>
      </c>
      <c r="B1000" s="7">
        <v>46083</v>
      </c>
      <c r="C1000" t="s">
        <v>130</v>
      </c>
      <c r="D1000">
        <v>8</v>
      </c>
      <c r="E1000">
        <v>10.18</v>
      </c>
      <c r="F1000">
        <v>0</v>
      </c>
      <c r="G1000">
        <v>6.99</v>
      </c>
      <c r="H1000" t="s">
        <v>207</v>
      </c>
      <c r="I1000" t="s">
        <v>37</v>
      </c>
      <c r="J1000" t="s">
        <v>208</v>
      </c>
      <c r="K1000" t="s">
        <v>209</v>
      </c>
      <c r="L1000" t="s">
        <v>1527</v>
      </c>
    </row>
    <row r="1001" spans="1:12">
      <c r="A1001" t="s">
        <v>1698</v>
      </c>
      <c r="B1001" s="7">
        <v>46083</v>
      </c>
      <c r="C1001" t="s">
        <v>152</v>
      </c>
      <c r="D1001">
        <v>2</v>
      </c>
      <c r="E1001">
        <v>39.21</v>
      </c>
      <c r="F1001">
        <v>0.1</v>
      </c>
      <c r="G1001">
        <v>0</v>
      </c>
      <c r="H1001" t="s">
        <v>216</v>
      </c>
      <c r="I1001" t="s">
        <v>54</v>
      </c>
      <c r="J1001" t="s">
        <v>217</v>
      </c>
      <c r="K1001" t="s">
        <v>209</v>
      </c>
      <c r="L1001" t="s">
        <v>286</v>
      </c>
    </row>
    <row r="1002" spans="1:12">
      <c r="A1002" t="s">
        <v>1699</v>
      </c>
      <c r="B1002" s="7">
        <v>46083</v>
      </c>
      <c r="C1002" t="s">
        <v>166</v>
      </c>
      <c r="D1002">
        <v>3</v>
      </c>
      <c r="E1002">
        <v>39.19</v>
      </c>
      <c r="F1002">
        <v>0</v>
      </c>
      <c r="G1002">
        <v>0</v>
      </c>
      <c r="H1002" t="s">
        <v>207</v>
      </c>
      <c r="I1002" t="s">
        <v>18</v>
      </c>
      <c r="J1002" t="s">
        <v>213</v>
      </c>
      <c r="K1002" t="s">
        <v>281</v>
      </c>
      <c r="L1002" t="s">
        <v>996</v>
      </c>
    </row>
    <row r="1003" spans="1:12">
      <c r="A1003" t="s">
        <v>1700</v>
      </c>
      <c r="B1003" s="7">
        <v>46083</v>
      </c>
      <c r="C1003" t="s">
        <v>184</v>
      </c>
      <c r="D1003">
        <v>4</v>
      </c>
      <c r="E1003">
        <v>31.55</v>
      </c>
      <c r="F1003">
        <v>0.1</v>
      </c>
      <c r="G1003">
        <v>0</v>
      </c>
      <c r="H1003" t="s">
        <v>212</v>
      </c>
      <c r="I1003" t="s">
        <v>54</v>
      </c>
      <c r="J1003" t="s">
        <v>217</v>
      </c>
      <c r="K1003" t="s">
        <v>209</v>
      </c>
      <c r="L1003" t="s">
        <v>1061</v>
      </c>
    </row>
    <row r="1004" spans="1:12">
      <c r="A1004" t="s">
        <v>1701</v>
      </c>
      <c r="B1004" s="7">
        <v>46083</v>
      </c>
      <c r="C1004" t="s">
        <v>71</v>
      </c>
      <c r="D1004">
        <v>1</v>
      </c>
      <c r="E1004">
        <v>11.23</v>
      </c>
      <c r="F1004">
        <v>0.15</v>
      </c>
      <c r="G1004">
        <v>0</v>
      </c>
      <c r="H1004" t="s">
        <v>207</v>
      </c>
      <c r="I1004" t="s">
        <v>224</v>
      </c>
      <c r="J1004" t="s">
        <v>213</v>
      </c>
      <c r="K1004" t="s">
        <v>209</v>
      </c>
      <c r="L1004" t="s">
        <v>1099</v>
      </c>
    </row>
    <row r="1005" spans="1:12">
      <c r="A1005" t="s">
        <v>1702</v>
      </c>
      <c r="B1005" s="7">
        <v>46083</v>
      </c>
      <c r="C1005" t="s">
        <v>66</v>
      </c>
      <c r="D1005">
        <v>4</v>
      </c>
      <c r="E1005">
        <v>31.13</v>
      </c>
      <c r="F1005">
        <v>0</v>
      </c>
      <c r="G1005">
        <v>0</v>
      </c>
      <c r="H1005" t="s">
        <v>212</v>
      </c>
      <c r="I1005" t="s">
        <v>37</v>
      </c>
      <c r="J1005" t="s">
        <v>208</v>
      </c>
      <c r="K1005" t="s">
        <v>304</v>
      </c>
      <c r="L1005" t="s">
        <v>507</v>
      </c>
    </row>
    <row r="1006" spans="1:12">
      <c r="A1006" t="s">
        <v>1703</v>
      </c>
      <c r="B1006" s="7">
        <v>46083</v>
      </c>
      <c r="C1006" t="s">
        <v>108</v>
      </c>
      <c r="D1006">
        <v>1</v>
      </c>
      <c r="E1006">
        <v>23.94</v>
      </c>
      <c r="F1006">
        <v>0.15</v>
      </c>
      <c r="G1006">
        <v>0</v>
      </c>
      <c r="H1006" t="s">
        <v>216</v>
      </c>
      <c r="I1006" t="s">
        <v>12</v>
      </c>
      <c r="J1006" t="s">
        <v>217</v>
      </c>
      <c r="K1006" t="s">
        <v>209</v>
      </c>
      <c r="L1006" t="s">
        <v>1704</v>
      </c>
    </row>
    <row r="1007" spans="1:12">
      <c r="A1007" t="s">
        <v>1705</v>
      </c>
      <c r="B1007" s="7">
        <v>46084</v>
      </c>
      <c r="C1007" t="s">
        <v>168</v>
      </c>
      <c r="D1007">
        <v>1</v>
      </c>
      <c r="E1007">
        <v>50.46</v>
      </c>
      <c r="F1007">
        <v>0.2</v>
      </c>
      <c r="G1007">
        <v>0</v>
      </c>
      <c r="H1007" t="s">
        <v>216</v>
      </c>
      <c r="I1007" t="s">
        <v>54</v>
      </c>
      <c r="J1007" t="s">
        <v>208</v>
      </c>
      <c r="K1007" t="s">
        <v>209</v>
      </c>
      <c r="L1007" t="s">
        <v>1706</v>
      </c>
    </row>
    <row r="1008" spans="1:12">
      <c r="A1008" t="s">
        <v>1707</v>
      </c>
      <c r="B1008" s="7">
        <v>46084</v>
      </c>
      <c r="C1008" t="s">
        <v>118</v>
      </c>
      <c r="D1008">
        <v>2</v>
      </c>
      <c r="E1008">
        <v>41.81</v>
      </c>
      <c r="F1008">
        <v>0</v>
      </c>
      <c r="G1008">
        <v>0</v>
      </c>
      <c r="H1008" t="s">
        <v>207</v>
      </c>
      <c r="I1008" t="s">
        <v>224</v>
      </c>
      <c r="J1008" t="s">
        <v>208</v>
      </c>
      <c r="K1008" t="s">
        <v>209</v>
      </c>
      <c r="L1008" t="s">
        <v>826</v>
      </c>
    </row>
    <row r="1009" spans="1:12">
      <c r="A1009" t="s">
        <v>1708</v>
      </c>
      <c r="B1009" s="7">
        <v>46084</v>
      </c>
      <c r="C1009" t="s">
        <v>81</v>
      </c>
      <c r="D1009">
        <v>2</v>
      </c>
      <c r="E1009">
        <v>30.29</v>
      </c>
      <c r="F1009">
        <v>0</v>
      </c>
      <c r="G1009">
        <v>0</v>
      </c>
      <c r="H1009" t="s">
        <v>216</v>
      </c>
      <c r="I1009" t="s">
        <v>54</v>
      </c>
      <c r="J1009" t="s">
        <v>213</v>
      </c>
      <c r="K1009" t="s">
        <v>209</v>
      </c>
      <c r="L1009" t="s">
        <v>1709</v>
      </c>
    </row>
    <row r="1010" spans="1:12">
      <c r="A1010" t="s">
        <v>1710</v>
      </c>
      <c r="B1010" s="7">
        <v>46084</v>
      </c>
      <c r="C1010" t="s">
        <v>172</v>
      </c>
      <c r="D1010">
        <v>4</v>
      </c>
      <c r="E1010">
        <v>80.63</v>
      </c>
      <c r="F1010">
        <v>0</v>
      </c>
      <c r="G1010">
        <v>0</v>
      </c>
      <c r="H1010" t="s">
        <v>207</v>
      </c>
      <c r="I1010" t="s">
        <v>224</v>
      </c>
      <c r="J1010" t="s">
        <v>213</v>
      </c>
      <c r="K1010" t="s">
        <v>304</v>
      </c>
      <c r="L1010" t="s">
        <v>363</v>
      </c>
    </row>
    <row r="1011" spans="1:12">
      <c r="A1011" t="s">
        <v>1711</v>
      </c>
      <c r="B1011" s="7">
        <v>46084</v>
      </c>
      <c r="C1011" t="s">
        <v>176</v>
      </c>
      <c r="D1011">
        <v>2</v>
      </c>
      <c r="E1011">
        <v>11.86</v>
      </c>
      <c r="F1011">
        <v>0.15</v>
      </c>
      <c r="G1011">
        <v>6.99</v>
      </c>
      <c r="H1011" t="s">
        <v>207</v>
      </c>
      <c r="I1011" t="s">
        <v>18</v>
      </c>
      <c r="J1011" t="s">
        <v>217</v>
      </c>
      <c r="K1011" t="s">
        <v>209</v>
      </c>
      <c r="L1011" t="s">
        <v>1554</v>
      </c>
    </row>
    <row r="1012" spans="1:12">
      <c r="A1012" t="s">
        <v>1712</v>
      </c>
      <c r="B1012" s="7">
        <v>46085</v>
      </c>
      <c r="C1012" t="s">
        <v>83</v>
      </c>
      <c r="D1012">
        <v>2</v>
      </c>
      <c r="E1012">
        <v>79.31</v>
      </c>
      <c r="F1012">
        <v>0.1</v>
      </c>
      <c r="G1012">
        <v>9.99</v>
      </c>
      <c r="H1012" t="s">
        <v>207</v>
      </c>
      <c r="I1012" t="s">
        <v>224</v>
      </c>
      <c r="J1012" t="s">
        <v>217</v>
      </c>
      <c r="K1012" t="s">
        <v>209</v>
      </c>
      <c r="L1012" t="s">
        <v>348</v>
      </c>
    </row>
    <row r="1013" spans="1:12">
      <c r="A1013" t="s">
        <v>1713</v>
      </c>
      <c r="B1013" s="7">
        <v>46085</v>
      </c>
      <c r="C1013" t="s">
        <v>104</v>
      </c>
      <c r="D1013">
        <v>3</v>
      </c>
      <c r="E1013">
        <v>29.49</v>
      </c>
      <c r="F1013">
        <v>0</v>
      </c>
      <c r="G1013">
        <v>0</v>
      </c>
      <c r="H1013" t="s">
        <v>216</v>
      </c>
      <c r="I1013" t="s">
        <v>37</v>
      </c>
      <c r="J1013" t="s">
        <v>208</v>
      </c>
      <c r="K1013" t="s">
        <v>209</v>
      </c>
      <c r="L1013" t="s">
        <v>858</v>
      </c>
    </row>
    <row r="1014" spans="1:12">
      <c r="A1014" t="s">
        <v>1714</v>
      </c>
      <c r="B1014" s="7">
        <v>46085</v>
      </c>
      <c r="C1014" t="s">
        <v>182</v>
      </c>
      <c r="D1014">
        <v>3</v>
      </c>
      <c r="E1014">
        <v>11.57</v>
      </c>
      <c r="F1014">
        <v>0</v>
      </c>
      <c r="G1014">
        <v>0</v>
      </c>
      <c r="H1014" t="s">
        <v>212</v>
      </c>
      <c r="I1014" t="s">
        <v>12</v>
      </c>
      <c r="J1014" t="s">
        <v>217</v>
      </c>
      <c r="K1014" t="s">
        <v>209</v>
      </c>
      <c r="L1014" t="s">
        <v>620</v>
      </c>
    </row>
    <row r="1015" spans="1:12">
      <c r="A1015" t="s">
        <v>1715</v>
      </c>
      <c r="B1015" s="7">
        <v>46085</v>
      </c>
      <c r="C1015" t="s">
        <v>124</v>
      </c>
      <c r="D1015">
        <v>1</v>
      </c>
      <c r="E1015">
        <v>79.47</v>
      </c>
      <c r="F1015">
        <v>0.2</v>
      </c>
      <c r="G1015">
        <v>0</v>
      </c>
      <c r="H1015" t="s">
        <v>207</v>
      </c>
      <c r="I1015" t="s">
        <v>224</v>
      </c>
      <c r="J1015" t="s">
        <v>213</v>
      </c>
      <c r="K1015" t="s">
        <v>209</v>
      </c>
      <c r="L1015" t="s">
        <v>1033</v>
      </c>
    </row>
    <row r="1016" spans="1:12">
      <c r="A1016" t="s">
        <v>1716</v>
      </c>
      <c r="B1016" s="7">
        <v>46085</v>
      </c>
      <c r="C1016" t="s">
        <v>120</v>
      </c>
      <c r="D1016">
        <v>2</v>
      </c>
      <c r="E1016">
        <v>33.65</v>
      </c>
      <c r="F1016">
        <v>0</v>
      </c>
      <c r="G1016">
        <v>0</v>
      </c>
      <c r="H1016" t="s">
        <v>216</v>
      </c>
      <c r="I1016" t="s">
        <v>12</v>
      </c>
      <c r="J1016" t="s">
        <v>213</v>
      </c>
      <c r="K1016" t="s">
        <v>209</v>
      </c>
      <c r="L1016" t="s">
        <v>1717</v>
      </c>
    </row>
    <row r="1017" spans="1:12">
      <c r="A1017" t="s">
        <v>1718</v>
      </c>
      <c r="B1017" s="7">
        <v>46085</v>
      </c>
      <c r="C1017" t="s">
        <v>150</v>
      </c>
      <c r="D1017">
        <v>1</v>
      </c>
      <c r="E1017">
        <v>50.17</v>
      </c>
      <c r="F1017">
        <v>0.05</v>
      </c>
      <c r="G1017">
        <v>9.99</v>
      </c>
      <c r="H1017" t="s">
        <v>212</v>
      </c>
      <c r="I1017" t="s">
        <v>12</v>
      </c>
      <c r="J1017" t="s">
        <v>208</v>
      </c>
      <c r="K1017" t="s">
        <v>209</v>
      </c>
      <c r="L1017" t="s">
        <v>239</v>
      </c>
    </row>
    <row r="1018" spans="1:12">
      <c r="A1018" t="s">
        <v>1719</v>
      </c>
      <c r="B1018" s="7">
        <v>46085</v>
      </c>
      <c r="C1018" t="s">
        <v>136</v>
      </c>
      <c r="D1018">
        <v>1</v>
      </c>
      <c r="E1018">
        <v>26.35</v>
      </c>
      <c r="F1018">
        <v>0</v>
      </c>
      <c r="G1018">
        <v>9.99</v>
      </c>
      <c r="H1018" t="s">
        <v>216</v>
      </c>
      <c r="I1018" t="s">
        <v>37</v>
      </c>
      <c r="J1018" t="s">
        <v>213</v>
      </c>
      <c r="K1018" t="s">
        <v>209</v>
      </c>
      <c r="L1018" t="s">
        <v>1720</v>
      </c>
    </row>
    <row r="1019" spans="1:12">
      <c r="A1019" t="s">
        <v>1721</v>
      </c>
      <c r="B1019" s="7">
        <v>46085</v>
      </c>
      <c r="C1019" t="s">
        <v>73</v>
      </c>
      <c r="D1019">
        <v>1</v>
      </c>
      <c r="E1019">
        <v>23.84</v>
      </c>
      <c r="F1019">
        <v>0</v>
      </c>
      <c r="G1019">
        <v>4.99</v>
      </c>
      <c r="H1019" t="s">
        <v>207</v>
      </c>
      <c r="I1019" t="s">
        <v>37</v>
      </c>
      <c r="J1019" t="s">
        <v>208</v>
      </c>
      <c r="K1019" t="s">
        <v>209</v>
      </c>
      <c r="L1019" t="s">
        <v>1289</v>
      </c>
    </row>
    <row r="1020" spans="1:12">
      <c r="A1020" t="s">
        <v>1722</v>
      </c>
      <c r="B1020" s="7">
        <v>46085</v>
      </c>
      <c r="C1020" t="s">
        <v>130</v>
      </c>
      <c r="D1020">
        <v>1</v>
      </c>
      <c r="E1020">
        <v>10.18</v>
      </c>
      <c r="F1020">
        <v>0.15</v>
      </c>
      <c r="G1020">
        <v>0</v>
      </c>
      <c r="H1020" t="s">
        <v>216</v>
      </c>
      <c r="I1020" t="s">
        <v>37</v>
      </c>
      <c r="J1020" t="s">
        <v>213</v>
      </c>
      <c r="K1020" t="s">
        <v>209</v>
      </c>
      <c r="L1020" t="s">
        <v>1704</v>
      </c>
    </row>
    <row r="1021" spans="1:12">
      <c r="A1021" t="s">
        <v>1723</v>
      </c>
      <c r="B1021" s="7">
        <v>46085</v>
      </c>
      <c r="C1021" t="s">
        <v>75</v>
      </c>
      <c r="D1021">
        <v>2</v>
      </c>
      <c r="E1021">
        <v>55.2</v>
      </c>
      <c r="F1021">
        <v>0</v>
      </c>
      <c r="G1021">
        <v>0</v>
      </c>
      <c r="H1021" t="s">
        <v>216</v>
      </c>
      <c r="I1021" t="s">
        <v>37</v>
      </c>
      <c r="J1021" t="s">
        <v>213</v>
      </c>
      <c r="K1021" t="s">
        <v>304</v>
      </c>
      <c r="L1021" t="s">
        <v>1724</v>
      </c>
    </row>
    <row r="1022" spans="1:12">
      <c r="A1022" t="s">
        <v>1725</v>
      </c>
      <c r="B1022" s="7">
        <v>46085</v>
      </c>
      <c r="C1022" t="s">
        <v>122</v>
      </c>
      <c r="D1022">
        <v>3</v>
      </c>
      <c r="E1022">
        <v>29.71</v>
      </c>
      <c r="F1022">
        <v>0.05</v>
      </c>
      <c r="G1022">
        <v>9.99</v>
      </c>
      <c r="H1022" t="s">
        <v>212</v>
      </c>
      <c r="I1022" t="s">
        <v>12</v>
      </c>
      <c r="J1022" t="s">
        <v>217</v>
      </c>
      <c r="K1022" t="s">
        <v>209</v>
      </c>
      <c r="L1022" t="s">
        <v>1726</v>
      </c>
    </row>
    <row r="1023" spans="1:12">
      <c r="A1023" t="s">
        <v>1727</v>
      </c>
      <c r="B1023" s="7">
        <v>46085</v>
      </c>
      <c r="C1023" t="s">
        <v>110</v>
      </c>
      <c r="D1023">
        <v>2</v>
      </c>
      <c r="E1023">
        <v>32.130000000000003</v>
      </c>
      <c r="F1023">
        <v>0</v>
      </c>
      <c r="G1023">
        <v>0</v>
      </c>
      <c r="H1023" t="s">
        <v>212</v>
      </c>
      <c r="I1023" t="s">
        <v>54</v>
      </c>
      <c r="J1023" t="s">
        <v>217</v>
      </c>
      <c r="K1023" t="s">
        <v>209</v>
      </c>
      <c r="L1023" t="s">
        <v>1234</v>
      </c>
    </row>
    <row r="1024" spans="1:12">
      <c r="A1024" t="s">
        <v>1728</v>
      </c>
      <c r="B1024" s="7">
        <v>46085</v>
      </c>
      <c r="C1024" t="s">
        <v>130</v>
      </c>
      <c r="D1024">
        <v>1</v>
      </c>
      <c r="E1024">
        <v>10.18</v>
      </c>
      <c r="F1024">
        <v>0</v>
      </c>
      <c r="G1024">
        <v>4.99</v>
      </c>
      <c r="H1024" t="s">
        <v>216</v>
      </c>
      <c r="I1024" t="s">
        <v>224</v>
      </c>
      <c r="J1024" t="s">
        <v>217</v>
      </c>
      <c r="K1024" t="s">
        <v>209</v>
      </c>
      <c r="L1024" t="s">
        <v>1724</v>
      </c>
    </row>
    <row r="1025" spans="1:12">
      <c r="A1025" t="s">
        <v>1729</v>
      </c>
      <c r="B1025" s="7">
        <v>46086</v>
      </c>
      <c r="C1025" t="s">
        <v>75</v>
      </c>
      <c r="D1025">
        <v>1</v>
      </c>
      <c r="E1025">
        <v>55.2</v>
      </c>
      <c r="F1025">
        <v>0</v>
      </c>
      <c r="G1025">
        <v>0</v>
      </c>
      <c r="H1025" t="s">
        <v>212</v>
      </c>
      <c r="I1025" t="s">
        <v>37</v>
      </c>
      <c r="J1025" t="s">
        <v>217</v>
      </c>
      <c r="K1025" t="s">
        <v>209</v>
      </c>
      <c r="L1025" t="s">
        <v>484</v>
      </c>
    </row>
    <row r="1026" spans="1:12">
      <c r="A1026" t="s">
        <v>1730</v>
      </c>
      <c r="B1026" s="7">
        <v>46086</v>
      </c>
      <c r="C1026" t="s">
        <v>168</v>
      </c>
      <c r="D1026">
        <v>1</v>
      </c>
      <c r="E1026">
        <v>50.46</v>
      </c>
      <c r="F1026">
        <v>0.1</v>
      </c>
      <c r="G1026">
        <v>6.99</v>
      </c>
      <c r="H1026" t="s">
        <v>207</v>
      </c>
      <c r="I1026" t="s">
        <v>54</v>
      </c>
      <c r="J1026" t="s">
        <v>217</v>
      </c>
      <c r="K1026" t="s">
        <v>209</v>
      </c>
      <c r="L1026" t="s">
        <v>587</v>
      </c>
    </row>
    <row r="1027" spans="1:12">
      <c r="A1027" t="s">
        <v>1731</v>
      </c>
      <c r="B1027" s="7">
        <v>46086</v>
      </c>
      <c r="C1027" t="s">
        <v>118</v>
      </c>
      <c r="D1027">
        <v>1</v>
      </c>
      <c r="E1027">
        <v>41.81</v>
      </c>
      <c r="F1027">
        <v>0.15</v>
      </c>
      <c r="G1027">
        <v>9.99</v>
      </c>
      <c r="H1027" t="s">
        <v>216</v>
      </c>
      <c r="I1027" t="s">
        <v>54</v>
      </c>
      <c r="J1027" t="s">
        <v>208</v>
      </c>
      <c r="K1027" t="s">
        <v>209</v>
      </c>
      <c r="L1027" t="s">
        <v>1732</v>
      </c>
    </row>
    <row r="1028" spans="1:12">
      <c r="A1028" t="s">
        <v>1733</v>
      </c>
      <c r="B1028" s="7">
        <v>46086</v>
      </c>
      <c r="C1028" t="s">
        <v>142</v>
      </c>
      <c r="D1028">
        <v>5</v>
      </c>
      <c r="E1028">
        <v>100.1</v>
      </c>
      <c r="F1028">
        <v>0</v>
      </c>
      <c r="G1028">
        <v>4.99</v>
      </c>
      <c r="H1028" t="s">
        <v>216</v>
      </c>
      <c r="I1028" t="s">
        <v>224</v>
      </c>
      <c r="J1028" t="s">
        <v>208</v>
      </c>
      <c r="K1028" t="s">
        <v>209</v>
      </c>
      <c r="L1028" t="s">
        <v>876</v>
      </c>
    </row>
    <row r="1029" spans="1:12">
      <c r="A1029" t="s">
        <v>1734</v>
      </c>
      <c r="B1029" s="7">
        <v>46086</v>
      </c>
      <c r="C1029" t="s">
        <v>176</v>
      </c>
      <c r="D1029">
        <v>2</v>
      </c>
      <c r="E1029">
        <v>11.86</v>
      </c>
      <c r="F1029">
        <v>0.1</v>
      </c>
      <c r="G1029">
        <v>9.99</v>
      </c>
      <c r="H1029" t="s">
        <v>216</v>
      </c>
      <c r="I1029" t="s">
        <v>224</v>
      </c>
      <c r="J1029" t="s">
        <v>208</v>
      </c>
      <c r="K1029" t="s">
        <v>209</v>
      </c>
      <c r="L1029" t="s">
        <v>512</v>
      </c>
    </row>
    <row r="1030" spans="1:12">
      <c r="A1030" t="s">
        <v>1735</v>
      </c>
      <c r="B1030" s="7">
        <v>46086</v>
      </c>
      <c r="C1030" t="s">
        <v>79</v>
      </c>
      <c r="D1030">
        <v>2</v>
      </c>
      <c r="E1030">
        <v>12.76</v>
      </c>
      <c r="F1030">
        <v>0</v>
      </c>
      <c r="G1030">
        <v>0</v>
      </c>
      <c r="H1030" t="s">
        <v>212</v>
      </c>
      <c r="I1030" t="s">
        <v>224</v>
      </c>
      <c r="J1030" t="s">
        <v>208</v>
      </c>
      <c r="K1030" t="s">
        <v>209</v>
      </c>
      <c r="L1030" t="s">
        <v>1736</v>
      </c>
    </row>
    <row r="1031" spans="1:12">
      <c r="A1031" t="s">
        <v>1737</v>
      </c>
      <c r="B1031" s="7">
        <v>46087</v>
      </c>
      <c r="C1031" t="s">
        <v>71</v>
      </c>
      <c r="D1031">
        <v>1</v>
      </c>
      <c r="E1031">
        <v>11.23</v>
      </c>
      <c r="F1031">
        <v>0</v>
      </c>
      <c r="G1031">
        <v>0</v>
      </c>
      <c r="H1031" t="s">
        <v>207</v>
      </c>
      <c r="I1031" t="s">
        <v>224</v>
      </c>
      <c r="J1031" t="s">
        <v>217</v>
      </c>
      <c r="K1031" t="s">
        <v>209</v>
      </c>
      <c r="L1031" t="s">
        <v>930</v>
      </c>
    </row>
    <row r="1032" spans="1:12">
      <c r="A1032" t="s">
        <v>1738</v>
      </c>
      <c r="B1032" s="7">
        <v>46087</v>
      </c>
      <c r="C1032" t="s">
        <v>120</v>
      </c>
      <c r="D1032">
        <v>1</v>
      </c>
      <c r="E1032">
        <v>33.65</v>
      </c>
      <c r="F1032">
        <v>0</v>
      </c>
      <c r="G1032">
        <v>0</v>
      </c>
      <c r="H1032" t="s">
        <v>207</v>
      </c>
      <c r="I1032" t="s">
        <v>54</v>
      </c>
      <c r="J1032" t="s">
        <v>217</v>
      </c>
      <c r="K1032" t="s">
        <v>209</v>
      </c>
      <c r="L1032" t="s">
        <v>1028</v>
      </c>
    </row>
    <row r="1033" spans="1:12">
      <c r="A1033" t="s">
        <v>1739</v>
      </c>
      <c r="B1033" s="7">
        <v>46087</v>
      </c>
      <c r="C1033" t="s">
        <v>130</v>
      </c>
      <c r="D1033">
        <v>1</v>
      </c>
      <c r="E1033">
        <v>10.18</v>
      </c>
      <c r="F1033">
        <v>0</v>
      </c>
      <c r="G1033">
        <v>0</v>
      </c>
      <c r="H1033" t="s">
        <v>216</v>
      </c>
      <c r="I1033" t="s">
        <v>37</v>
      </c>
      <c r="J1033" t="s">
        <v>217</v>
      </c>
      <c r="K1033" t="s">
        <v>209</v>
      </c>
      <c r="L1033" t="s">
        <v>1283</v>
      </c>
    </row>
    <row r="1034" spans="1:12">
      <c r="A1034" t="s">
        <v>1740</v>
      </c>
      <c r="B1034" s="7">
        <v>46087</v>
      </c>
      <c r="C1034" t="s">
        <v>148</v>
      </c>
      <c r="D1034">
        <v>4</v>
      </c>
      <c r="E1034">
        <v>76.3</v>
      </c>
      <c r="F1034">
        <v>0.05</v>
      </c>
      <c r="G1034">
        <v>0</v>
      </c>
      <c r="H1034" t="s">
        <v>207</v>
      </c>
      <c r="I1034" t="s">
        <v>54</v>
      </c>
      <c r="J1034" t="s">
        <v>213</v>
      </c>
      <c r="K1034" t="s">
        <v>209</v>
      </c>
      <c r="L1034" t="s">
        <v>1017</v>
      </c>
    </row>
    <row r="1035" spans="1:12">
      <c r="A1035" t="s">
        <v>1741</v>
      </c>
      <c r="B1035" s="7">
        <v>46087</v>
      </c>
      <c r="C1035" t="s">
        <v>138</v>
      </c>
      <c r="D1035">
        <v>2</v>
      </c>
      <c r="E1035">
        <v>56</v>
      </c>
      <c r="F1035">
        <v>0</v>
      </c>
      <c r="G1035">
        <v>0</v>
      </c>
      <c r="H1035" t="s">
        <v>212</v>
      </c>
      <c r="I1035" t="s">
        <v>18</v>
      </c>
      <c r="J1035" t="s">
        <v>208</v>
      </c>
      <c r="K1035" t="s">
        <v>209</v>
      </c>
      <c r="L1035" t="s">
        <v>613</v>
      </c>
    </row>
    <row r="1036" spans="1:12">
      <c r="A1036" t="s">
        <v>1742</v>
      </c>
      <c r="B1036" s="7">
        <v>46087</v>
      </c>
      <c r="C1036" t="s">
        <v>154</v>
      </c>
      <c r="D1036">
        <v>1</v>
      </c>
      <c r="E1036">
        <v>63.29</v>
      </c>
      <c r="F1036">
        <v>0.05</v>
      </c>
      <c r="G1036">
        <v>0</v>
      </c>
      <c r="H1036" t="s">
        <v>207</v>
      </c>
      <c r="I1036" t="s">
        <v>12</v>
      </c>
      <c r="J1036" t="s">
        <v>213</v>
      </c>
      <c r="K1036" t="s">
        <v>281</v>
      </c>
      <c r="L1036" t="s">
        <v>991</v>
      </c>
    </row>
    <row r="1037" spans="1:12">
      <c r="A1037" t="s">
        <v>1743</v>
      </c>
      <c r="B1037" s="7">
        <v>46087</v>
      </c>
      <c r="C1037" t="s">
        <v>160</v>
      </c>
      <c r="D1037">
        <v>4</v>
      </c>
      <c r="E1037">
        <v>36.47</v>
      </c>
      <c r="F1037">
        <v>0</v>
      </c>
      <c r="G1037">
        <v>0</v>
      </c>
      <c r="H1037" t="s">
        <v>216</v>
      </c>
      <c r="I1037" t="s">
        <v>37</v>
      </c>
      <c r="J1037" t="s">
        <v>208</v>
      </c>
      <c r="K1037" t="s">
        <v>209</v>
      </c>
      <c r="L1037" t="s">
        <v>1089</v>
      </c>
    </row>
    <row r="1038" spans="1:12">
      <c r="A1038" t="s">
        <v>1744</v>
      </c>
      <c r="B1038" s="7">
        <v>46087</v>
      </c>
      <c r="C1038" t="s">
        <v>152</v>
      </c>
      <c r="D1038">
        <v>1</v>
      </c>
      <c r="E1038">
        <v>39.21</v>
      </c>
      <c r="F1038">
        <v>0</v>
      </c>
      <c r="G1038">
        <v>6.99</v>
      </c>
      <c r="H1038" t="s">
        <v>207</v>
      </c>
      <c r="I1038" t="s">
        <v>54</v>
      </c>
      <c r="J1038" t="s">
        <v>217</v>
      </c>
      <c r="K1038" t="s">
        <v>209</v>
      </c>
      <c r="L1038" t="s">
        <v>836</v>
      </c>
    </row>
    <row r="1039" spans="1:12">
      <c r="A1039" t="s">
        <v>1745</v>
      </c>
      <c r="B1039" s="7">
        <v>46087</v>
      </c>
      <c r="C1039" t="s">
        <v>89</v>
      </c>
      <c r="D1039">
        <v>4</v>
      </c>
      <c r="E1039">
        <v>81.14</v>
      </c>
      <c r="F1039">
        <v>0.1</v>
      </c>
      <c r="G1039">
        <v>9.99</v>
      </c>
      <c r="H1039" t="s">
        <v>216</v>
      </c>
      <c r="I1039" t="s">
        <v>54</v>
      </c>
      <c r="J1039" t="s">
        <v>217</v>
      </c>
      <c r="K1039" t="s">
        <v>209</v>
      </c>
      <c r="L1039" t="s">
        <v>878</v>
      </c>
    </row>
    <row r="1040" spans="1:12">
      <c r="A1040" t="s">
        <v>1746</v>
      </c>
      <c r="B1040" s="7">
        <v>46088</v>
      </c>
      <c r="C1040" t="s">
        <v>69</v>
      </c>
      <c r="D1040">
        <v>1</v>
      </c>
      <c r="E1040">
        <v>73.180000000000007</v>
      </c>
      <c r="F1040">
        <v>0.15</v>
      </c>
      <c r="G1040">
        <v>0</v>
      </c>
      <c r="H1040" t="s">
        <v>212</v>
      </c>
      <c r="I1040" t="s">
        <v>37</v>
      </c>
      <c r="J1040" t="s">
        <v>217</v>
      </c>
      <c r="K1040" t="s">
        <v>209</v>
      </c>
      <c r="L1040" t="s">
        <v>1614</v>
      </c>
    </row>
    <row r="1041" spans="1:12">
      <c r="A1041" t="s">
        <v>1747</v>
      </c>
      <c r="B1041" s="7">
        <v>46088</v>
      </c>
      <c r="C1041" t="s">
        <v>114</v>
      </c>
      <c r="D1041">
        <v>1</v>
      </c>
      <c r="E1041">
        <v>87.66</v>
      </c>
      <c r="F1041">
        <v>0</v>
      </c>
      <c r="G1041">
        <v>9.99</v>
      </c>
      <c r="H1041" t="s">
        <v>207</v>
      </c>
      <c r="I1041" t="s">
        <v>37</v>
      </c>
      <c r="J1041" t="s">
        <v>208</v>
      </c>
      <c r="K1041" t="s">
        <v>209</v>
      </c>
      <c r="L1041" t="s">
        <v>342</v>
      </c>
    </row>
    <row r="1042" spans="1:12">
      <c r="A1042" t="s">
        <v>1748</v>
      </c>
      <c r="B1042" s="7">
        <v>46088</v>
      </c>
      <c r="C1042" t="s">
        <v>180</v>
      </c>
      <c r="D1042">
        <v>5</v>
      </c>
      <c r="E1042">
        <v>60.42</v>
      </c>
      <c r="F1042">
        <v>0.15</v>
      </c>
      <c r="G1042">
        <v>6.99</v>
      </c>
      <c r="H1042" t="s">
        <v>216</v>
      </c>
      <c r="I1042" t="s">
        <v>12</v>
      </c>
      <c r="J1042" t="s">
        <v>217</v>
      </c>
      <c r="K1042" t="s">
        <v>209</v>
      </c>
      <c r="L1042" t="s">
        <v>642</v>
      </c>
    </row>
    <row r="1043" spans="1:12">
      <c r="A1043" t="s">
        <v>1749</v>
      </c>
      <c r="B1043" s="7">
        <v>46088</v>
      </c>
      <c r="C1043" t="s">
        <v>160</v>
      </c>
      <c r="D1043">
        <v>2</v>
      </c>
      <c r="E1043">
        <v>36.47</v>
      </c>
      <c r="F1043">
        <v>0.05</v>
      </c>
      <c r="G1043">
        <v>4.99</v>
      </c>
      <c r="H1043" t="s">
        <v>212</v>
      </c>
      <c r="I1043" t="s">
        <v>54</v>
      </c>
      <c r="J1043" t="s">
        <v>213</v>
      </c>
      <c r="K1043" t="s">
        <v>209</v>
      </c>
      <c r="L1043" t="s">
        <v>339</v>
      </c>
    </row>
    <row r="1044" spans="1:12">
      <c r="A1044" t="s">
        <v>1750</v>
      </c>
      <c r="B1044" s="7">
        <v>46088</v>
      </c>
      <c r="C1044" t="s">
        <v>186</v>
      </c>
      <c r="D1044">
        <v>3</v>
      </c>
      <c r="E1044">
        <v>54.93</v>
      </c>
      <c r="F1044">
        <v>0</v>
      </c>
      <c r="G1044">
        <v>0</v>
      </c>
      <c r="H1044" t="s">
        <v>216</v>
      </c>
      <c r="I1044" t="s">
        <v>18</v>
      </c>
      <c r="J1044" t="s">
        <v>208</v>
      </c>
      <c r="K1044" t="s">
        <v>304</v>
      </c>
      <c r="L1044" t="s">
        <v>649</v>
      </c>
    </row>
    <row r="1045" spans="1:12">
      <c r="A1045" t="s">
        <v>1751</v>
      </c>
      <c r="B1045" s="7">
        <v>46088</v>
      </c>
      <c r="C1045" t="s">
        <v>160</v>
      </c>
      <c r="D1045">
        <v>8</v>
      </c>
      <c r="E1045">
        <v>36.47</v>
      </c>
      <c r="F1045">
        <v>0.1</v>
      </c>
      <c r="G1045">
        <v>0</v>
      </c>
      <c r="H1045" t="s">
        <v>216</v>
      </c>
      <c r="I1045" t="s">
        <v>37</v>
      </c>
      <c r="J1045" t="s">
        <v>217</v>
      </c>
      <c r="K1045" t="s">
        <v>209</v>
      </c>
      <c r="L1045" t="s">
        <v>782</v>
      </c>
    </row>
    <row r="1046" spans="1:12">
      <c r="A1046" t="s">
        <v>1752</v>
      </c>
      <c r="B1046" s="7">
        <v>46088</v>
      </c>
      <c r="C1046" t="s">
        <v>146</v>
      </c>
      <c r="D1046">
        <v>2</v>
      </c>
      <c r="E1046">
        <v>30.05</v>
      </c>
      <c r="F1046">
        <v>0.1</v>
      </c>
      <c r="G1046">
        <v>0</v>
      </c>
      <c r="H1046" t="s">
        <v>212</v>
      </c>
      <c r="I1046" t="s">
        <v>37</v>
      </c>
      <c r="J1046" t="s">
        <v>213</v>
      </c>
      <c r="K1046" t="s">
        <v>209</v>
      </c>
      <c r="L1046" t="s">
        <v>1753</v>
      </c>
    </row>
    <row r="1047" spans="1:12">
      <c r="A1047" t="s">
        <v>1754</v>
      </c>
      <c r="B1047" s="7">
        <v>46088</v>
      </c>
      <c r="C1047" t="s">
        <v>122</v>
      </c>
      <c r="D1047">
        <v>2</v>
      </c>
      <c r="E1047">
        <v>29.71</v>
      </c>
      <c r="F1047">
        <v>0</v>
      </c>
      <c r="G1047">
        <v>0</v>
      </c>
      <c r="H1047" t="s">
        <v>212</v>
      </c>
      <c r="I1047" t="s">
        <v>54</v>
      </c>
      <c r="J1047" t="s">
        <v>208</v>
      </c>
      <c r="K1047" t="s">
        <v>209</v>
      </c>
      <c r="L1047" t="s">
        <v>977</v>
      </c>
    </row>
    <row r="1048" spans="1:12">
      <c r="A1048" t="s">
        <v>1755</v>
      </c>
      <c r="B1048" s="7">
        <v>46088</v>
      </c>
      <c r="C1048" t="s">
        <v>186</v>
      </c>
      <c r="D1048">
        <v>1</v>
      </c>
      <c r="E1048">
        <v>54.93</v>
      </c>
      <c r="F1048">
        <v>0</v>
      </c>
      <c r="G1048">
        <v>6.99</v>
      </c>
      <c r="H1048" t="s">
        <v>207</v>
      </c>
      <c r="I1048" t="s">
        <v>18</v>
      </c>
      <c r="J1048" t="s">
        <v>213</v>
      </c>
      <c r="K1048" t="s">
        <v>209</v>
      </c>
      <c r="L1048" t="s">
        <v>284</v>
      </c>
    </row>
    <row r="1049" spans="1:12">
      <c r="A1049" t="s">
        <v>1756</v>
      </c>
      <c r="B1049" s="7">
        <v>46089</v>
      </c>
      <c r="C1049" t="s">
        <v>176</v>
      </c>
      <c r="D1049">
        <v>2</v>
      </c>
      <c r="E1049">
        <v>11.86</v>
      </c>
      <c r="F1049">
        <v>0</v>
      </c>
      <c r="G1049">
        <v>0</v>
      </c>
      <c r="H1049" t="s">
        <v>216</v>
      </c>
      <c r="I1049" t="s">
        <v>37</v>
      </c>
      <c r="J1049" t="s">
        <v>217</v>
      </c>
      <c r="K1049" t="s">
        <v>209</v>
      </c>
      <c r="L1049" t="s">
        <v>273</v>
      </c>
    </row>
    <row r="1050" spans="1:12">
      <c r="A1050" t="s">
        <v>1757</v>
      </c>
      <c r="B1050" s="7">
        <v>46089</v>
      </c>
      <c r="C1050" t="s">
        <v>182</v>
      </c>
      <c r="D1050">
        <v>1</v>
      </c>
      <c r="E1050">
        <v>11.57</v>
      </c>
      <c r="F1050">
        <v>0</v>
      </c>
      <c r="G1050">
        <v>9.99</v>
      </c>
      <c r="H1050" t="s">
        <v>207</v>
      </c>
      <c r="I1050" t="s">
        <v>12</v>
      </c>
      <c r="J1050" t="s">
        <v>213</v>
      </c>
      <c r="K1050" t="s">
        <v>209</v>
      </c>
      <c r="L1050" t="s">
        <v>1758</v>
      </c>
    </row>
    <row r="1051" spans="1:12">
      <c r="A1051" t="s">
        <v>1759</v>
      </c>
      <c r="B1051" s="7">
        <v>46089</v>
      </c>
      <c r="C1051" t="s">
        <v>146</v>
      </c>
      <c r="D1051">
        <v>1</v>
      </c>
      <c r="E1051">
        <v>30.05</v>
      </c>
      <c r="F1051">
        <v>0</v>
      </c>
      <c r="G1051">
        <v>4.99</v>
      </c>
      <c r="H1051" t="s">
        <v>207</v>
      </c>
      <c r="I1051" t="s">
        <v>12</v>
      </c>
      <c r="J1051" t="s">
        <v>217</v>
      </c>
      <c r="K1051" t="s">
        <v>209</v>
      </c>
      <c r="L1051" t="s">
        <v>467</v>
      </c>
    </row>
    <row r="1052" spans="1:12">
      <c r="A1052" t="s">
        <v>1760</v>
      </c>
      <c r="B1052" s="7">
        <v>46089</v>
      </c>
      <c r="C1052" t="s">
        <v>66</v>
      </c>
      <c r="D1052">
        <v>2</v>
      </c>
      <c r="E1052">
        <v>31.13</v>
      </c>
      <c r="F1052">
        <v>0.1</v>
      </c>
      <c r="G1052">
        <v>9.99</v>
      </c>
      <c r="H1052" t="s">
        <v>212</v>
      </c>
      <c r="I1052" t="s">
        <v>224</v>
      </c>
      <c r="J1052" t="s">
        <v>217</v>
      </c>
      <c r="K1052" t="s">
        <v>209</v>
      </c>
      <c r="L1052" t="s">
        <v>692</v>
      </c>
    </row>
    <row r="1053" spans="1:12">
      <c r="A1053" t="s">
        <v>1761</v>
      </c>
      <c r="B1053" s="7">
        <v>46089</v>
      </c>
      <c r="C1053" t="s">
        <v>140</v>
      </c>
      <c r="D1053">
        <v>1</v>
      </c>
      <c r="E1053">
        <v>25.18</v>
      </c>
      <c r="F1053">
        <v>0</v>
      </c>
      <c r="G1053">
        <v>4.99</v>
      </c>
      <c r="H1053" t="s">
        <v>212</v>
      </c>
      <c r="I1053" t="s">
        <v>12</v>
      </c>
      <c r="J1053" t="s">
        <v>213</v>
      </c>
      <c r="K1053" t="s">
        <v>209</v>
      </c>
      <c r="L1053" t="s">
        <v>551</v>
      </c>
    </row>
    <row r="1054" spans="1:12">
      <c r="A1054" t="s">
        <v>1762</v>
      </c>
      <c r="B1054" s="7">
        <v>46089</v>
      </c>
      <c r="C1054" t="s">
        <v>158</v>
      </c>
      <c r="D1054">
        <v>2</v>
      </c>
      <c r="E1054">
        <v>44.59</v>
      </c>
      <c r="F1054">
        <v>0.05</v>
      </c>
      <c r="G1054">
        <v>9.99</v>
      </c>
      <c r="H1054" t="s">
        <v>212</v>
      </c>
      <c r="I1054" t="s">
        <v>54</v>
      </c>
      <c r="J1054" t="s">
        <v>208</v>
      </c>
      <c r="K1054" t="s">
        <v>209</v>
      </c>
      <c r="L1054" t="s">
        <v>1763</v>
      </c>
    </row>
    <row r="1055" spans="1:12">
      <c r="A1055" t="s">
        <v>1764</v>
      </c>
      <c r="B1055" s="7">
        <v>46089</v>
      </c>
      <c r="C1055" t="s">
        <v>170</v>
      </c>
      <c r="D1055">
        <v>2</v>
      </c>
      <c r="E1055">
        <v>33.19</v>
      </c>
      <c r="F1055">
        <v>0.05</v>
      </c>
      <c r="G1055">
        <v>0</v>
      </c>
      <c r="H1055" t="s">
        <v>212</v>
      </c>
      <c r="I1055" t="s">
        <v>18</v>
      </c>
      <c r="J1055" t="s">
        <v>208</v>
      </c>
      <c r="K1055" t="s">
        <v>209</v>
      </c>
      <c r="L1055" t="s">
        <v>904</v>
      </c>
    </row>
    <row r="1056" spans="1:12">
      <c r="A1056" t="s">
        <v>1765</v>
      </c>
      <c r="B1056" s="7">
        <v>46089</v>
      </c>
      <c r="C1056" t="s">
        <v>180</v>
      </c>
      <c r="D1056">
        <v>8</v>
      </c>
      <c r="E1056">
        <v>60.42</v>
      </c>
      <c r="F1056">
        <v>0.1</v>
      </c>
      <c r="G1056">
        <v>9.99</v>
      </c>
      <c r="H1056" t="s">
        <v>212</v>
      </c>
      <c r="I1056" t="s">
        <v>12</v>
      </c>
      <c r="J1056" t="s">
        <v>208</v>
      </c>
      <c r="K1056" t="s">
        <v>209</v>
      </c>
      <c r="L1056" t="s">
        <v>1766</v>
      </c>
    </row>
    <row r="1057" spans="1:12">
      <c r="A1057" t="s">
        <v>1767</v>
      </c>
      <c r="B1057" s="7">
        <v>46090</v>
      </c>
      <c r="C1057" t="s">
        <v>98</v>
      </c>
      <c r="D1057">
        <v>5</v>
      </c>
      <c r="E1057">
        <v>17.66</v>
      </c>
      <c r="F1057">
        <v>0.05</v>
      </c>
      <c r="G1057">
        <v>0</v>
      </c>
      <c r="H1057" t="s">
        <v>212</v>
      </c>
      <c r="I1057" t="s">
        <v>224</v>
      </c>
      <c r="J1057" t="s">
        <v>208</v>
      </c>
      <c r="K1057" t="s">
        <v>209</v>
      </c>
      <c r="L1057" t="s">
        <v>553</v>
      </c>
    </row>
    <row r="1058" spans="1:12">
      <c r="A1058" t="s">
        <v>1768</v>
      </c>
      <c r="B1058" s="7">
        <v>46090</v>
      </c>
      <c r="C1058" t="s">
        <v>142</v>
      </c>
      <c r="D1058">
        <v>1</v>
      </c>
      <c r="E1058">
        <v>100.1</v>
      </c>
      <c r="F1058">
        <v>0.1</v>
      </c>
      <c r="G1058">
        <v>4.99</v>
      </c>
      <c r="H1058" t="s">
        <v>212</v>
      </c>
      <c r="I1058" t="s">
        <v>18</v>
      </c>
      <c r="J1058" t="s">
        <v>208</v>
      </c>
      <c r="K1058" t="s">
        <v>304</v>
      </c>
      <c r="L1058" t="s">
        <v>1030</v>
      </c>
    </row>
    <row r="1059" spans="1:12">
      <c r="A1059" t="s">
        <v>1769</v>
      </c>
      <c r="B1059" s="7">
        <v>46090</v>
      </c>
      <c r="C1059" t="s">
        <v>134</v>
      </c>
      <c r="D1059">
        <v>5</v>
      </c>
      <c r="E1059">
        <v>53.25</v>
      </c>
      <c r="F1059">
        <v>0</v>
      </c>
      <c r="G1059">
        <v>6.99</v>
      </c>
      <c r="H1059" t="s">
        <v>207</v>
      </c>
      <c r="I1059" t="s">
        <v>18</v>
      </c>
      <c r="J1059" t="s">
        <v>208</v>
      </c>
      <c r="K1059" t="s">
        <v>209</v>
      </c>
      <c r="L1059" t="s">
        <v>1736</v>
      </c>
    </row>
    <row r="1060" spans="1:12">
      <c r="A1060" t="s">
        <v>1770</v>
      </c>
      <c r="B1060" s="7">
        <v>46090</v>
      </c>
      <c r="C1060" t="s">
        <v>182</v>
      </c>
      <c r="D1060">
        <v>1</v>
      </c>
      <c r="E1060">
        <v>11.57</v>
      </c>
      <c r="F1060">
        <v>0.05</v>
      </c>
      <c r="G1060">
        <v>0</v>
      </c>
      <c r="H1060" t="s">
        <v>207</v>
      </c>
      <c r="I1060" t="s">
        <v>37</v>
      </c>
      <c r="J1060" t="s">
        <v>208</v>
      </c>
      <c r="K1060" t="s">
        <v>209</v>
      </c>
      <c r="L1060" t="s">
        <v>1379</v>
      </c>
    </row>
    <row r="1061" spans="1:12">
      <c r="A1061" t="s">
        <v>1771</v>
      </c>
      <c r="B1061" s="7">
        <v>46090</v>
      </c>
      <c r="C1061" t="s">
        <v>122</v>
      </c>
      <c r="D1061">
        <v>8</v>
      </c>
      <c r="E1061">
        <v>29.71</v>
      </c>
      <c r="F1061">
        <v>0.15</v>
      </c>
      <c r="G1061">
        <v>0</v>
      </c>
      <c r="H1061" t="s">
        <v>212</v>
      </c>
      <c r="I1061" t="s">
        <v>37</v>
      </c>
      <c r="J1061" t="s">
        <v>217</v>
      </c>
      <c r="K1061" t="s">
        <v>209</v>
      </c>
      <c r="L1061" t="s">
        <v>1485</v>
      </c>
    </row>
    <row r="1062" spans="1:12">
      <c r="A1062" t="s">
        <v>1772</v>
      </c>
      <c r="B1062" s="7">
        <v>46091</v>
      </c>
      <c r="C1062" t="s">
        <v>160</v>
      </c>
      <c r="D1062">
        <v>4</v>
      </c>
      <c r="E1062">
        <v>36.47</v>
      </c>
      <c r="F1062">
        <v>0</v>
      </c>
      <c r="G1062">
        <v>9.99</v>
      </c>
      <c r="H1062" t="s">
        <v>207</v>
      </c>
      <c r="I1062" t="s">
        <v>54</v>
      </c>
      <c r="J1062" t="s">
        <v>213</v>
      </c>
      <c r="K1062" t="s">
        <v>304</v>
      </c>
      <c r="L1062" t="s">
        <v>569</v>
      </c>
    </row>
    <row r="1063" spans="1:12">
      <c r="A1063" t="s">
        <v>1773</v>
      </c>
      <c r="B1063" s="7">
        <v>46091</v>
      </c>
      <c r="C1063" t="s">
        <v>71</v>
      </c>
      <c r="D1063">
        <v>1</v>
      </c>
      <c r="E1063">
        <v>11.23</v>
      </c>
      <c r="F1063">
        <v>0.15</v>
      </c>
      <c r="G1063">
        <v>9.99</v>
      </c>
      <c r="H1063" t="s">
        <v>207</v>
      </c>
      <c r="I1063" t="s">
        <v>12</v>
      </c>
      <c r="J1063" t="s">
        <v>208</v>
      </c>
      <c r="K1063" t="s">
        <v>209</v>
      </c>
      <c r="L1063" t="s">
        <v>346</v>
      </c>
    </row>
    <row r="1064" spans="1:12">
      <c r="A1064" t="s">
        <v>1774</v>
      </c>
      <c r="B1064" s="7">
        <v>46091</v>
      </c>
      <c r="C1064" t="s">
        <v>166</v>
      </c>
      <c r="D1064">
        <v>6</v>
      </c>
      <c r="E1064">
        <v>39.19</v>
      </c>
      <c r="F1064">
        <v>0</v>
      </c>
      <c r="G1064">
        <v>4.99</v>
      </c>
      <c r="H1064" t="s">
        <v>212</v>
      </c>
      <c r="I1064" t="s">
        <v>12</v>
      </c>
      <c r="J1064" t="s">
        <v>217</v>
      </c>
      <c r="K1064" t="s">
        <v>209</v>
      </c>
      <c r="L1064" t="s">
        <v>229</v>
      </c>
    </row>
    <row r="1065" spans="1:12">
      <c r="A1065" t="s">
        <v>1775</v>
      </c>
      <c r="B1065" s="7">
        <v>46091</v>
      </c>
      <c r="C1065" t="s">
        <v>154</v>
      </c>
      <c r="D1065">
        <v>1</v>
      </c>
      <c r="E1065">
        <v>63.29</v>
      </c>
      <c r="F1065">
        <v>0.1</v>
      </c>
      <c r="G1065">
        <v>0</v>
      </c>
      <c r="H1065" t="s">
        <v>216</v>
      </c>
      <c r="I1065" t="s">
        <v>224</v>
      </c>
      <c r="J1065" t="s">
        <v>213</v>
      </c>
      <c r="K1065" t="s">
        <v>209</v>
      </c>
      <c r="L1065" t="s">
        <v>1776</v>
      </c>
    </row>
    <row r="1066" spans="1:12">
      <c r="A1066" t="s">
        <v>1777</v>
      </c>
      <c r="B1066" s="7">
        <v>46091</v>
      </c>
      <c r="C1066" t="s">
        <v>102</v>
      </c>
      <c r="D1066">
        <v>1</v>
      </c>
      <c r="E1066">
        <v>18.5</v>
      </c>
      <c r="F1066">
        <v>0.15</v>
      </c>
      <c r="G1066">
        <v>0</v>
      </c>
      <c r="H1066" t="s">
        <v>212</v>
      </c>
      <c r="I1066" t="s">
        <v>224</v>
      </c>
      <c r="J1066" t="s">
        <v>208</v>
      </c>
      <c r="K1066" t="s">
        <v>209</v>
      </c>
      <c r="L1066" t="s">
        <v>1778</v>
      </c>
    </row>
    <row r="1067" spans="1:12">
      <c r="A1067" t="s">
        <v>1779</v>
      </c>
      <c r="B1067" s="7">
        <v>46091</v>
      </c>
      <c r="C1067" t="s">
        <v>81</v>
      </c>
      <c r="D1067">
        <v>1</v>
      </c>
      <c r="E1067">
        <v>30.29</v>
      </c>
      <c r="F1067">
        <v>0.1</v>
      </c>
      <c r="G1067">
        <v>4.99</v>
      </c>
      <c r="H1067" t="s">
        <v>216</v>
      </c>
      <c r="I1067" t="s">
        <v>224</v>
      </c>
      <c r="J1067" t="s">
        <v>217</v>
      </c>
      <c r="K1067" t="s">
        <v>209</v>
      </c>
      <c r="L1067" t="s">
        <v>577</v>
      </c>
    </row>
    <row r="1068" spans="1:12">
      <c r="A1068" t="s">
        <v>1780</v>
      </c>
      <c r="B1068" s="7">
        <v>46091</v>
      </c>
      <c r="C1068" t="s">
        <v>112</v>
      </c>
      <c r="D1068">
        <v>5</v>
      </c>
      <c r="E1068">
        <v>48.12</v>
      </c>
      <c r="F1068">
        <v>0.2</v>
      </c>
      <c r="G1068">
        <v>9.99</v>
      </c>
      <c r="H1068" t="s">
        <v>216</v>
      </c>
      <c r="I1068" t="s">
        <v>18</v>
      </c>
      <c r="J1068" t="s">
        <v>208</v>
      </c>
      <c r="K1068" t="s">
        <v>281</v>
      </c>
      <c r="L1068" t="s">
        <v>1426</v>
      </c>
    </row>
    <row r="1069" spans="1:12">
      <c r="A1069" t="s">
        <v>1781</v>
      </c>
      <c r="B1069" s="7">
        <v>46091</v>
      </c>
      <c r="C1069" t="s">
        <v>144</v>
      </c>
      <c r="D1069">
        <v>8</v>
      </c>
      <c r="E1069">
        <v>12.74</v>
      </c>
      <c r="F1069">
        <v>0</v>
      </c>
      <c r="G1069">
        <v>4.99</v>
      </c>
      <c r="H1069" t="s">
        <v>216</v>
      </c>
      <c r="I1069" t="s">
        <v>54</v>
      </c>
      <c r="J1069" t="s">
        <v>213</v>
      </c>
      <c r="K1069" t="s">
        <v>209</v>
      </c>
      <c r="L1069" t="s">
        <v>1277</v>
      </c>
    </row>
    <row r="1070" spans="1:12">
      <c r="A1070" t="s">
        <v>1782</v>
      </c>
      <c r="B1070" s="7">
        <v>46092</v>
      </c>
      <c r="C1070" t="s">
        <v>142</v>
      </c>
      <c r="D1070">
        <v>1</v>
      </c>
      <c r="E1070">
        <v>100.1</v>
      </c>
      <c r="F1070">
        <v>0</v>
      </c>
      <c r="G1070">
        <v>4.99</v>
      </c>
      <c r="H1070" t="s">
        <v>212</v>
      </c>
      <c r="I1070" t="s">
        <v>224</v>
      </c>
      <c r="J1070" t="s">
        <v>208</v>
      </c>
      <c r="K1070" t="s">
        <v>209</v>
      </c>
      <c r="L1070" t="s">
        <v>806</v>
      </c>
    </row>
    <row r="1071" spans="1:12">
      <c r="A1071" t="s">
        <v>1783</v>
      </c>
      <c r="B1071" s="7">
        <v>46092</v>
      </c>
      <c r="C1071" t="s">
        <v>112</v>
      </c>
      <c r="D1071">
        <v>1</v>
      </c>
      <c r="E1071">
        <v>48.12</v>
      </c>
      <c r="F1071">
        <v>0</v>
      </c>
      <c r="G1071">
        <v>4.99</v>
      </c>
      <c r="H1071" t="s">
        <v>216</v>
      </c>
      <c r="I1071" t="s">
        <v>18</v>
      </c>
      <c r="J1071" t="s">
        <v>217</v>
      </c>
      <c r="K1071" t="s">
        <v>209</v>
      </c>
      <c r="L1071" t="s">
        <v>702</v>
      </c>
    </row>
    <row r="1072" spans="1:12">
      <c r="A1072" t="s">
        <v>1784</v>
      </c>
      <c r="B1072" s="7">
        <v>46092</v>
      </c>
      <c r="C1072" t="s">
        <v>102</v>
      </c>
      <c r="D1072">
        <v>2</v>
      </c>
      <c r="E1072">
        <v>18.5</v>
      </c>
      <c r="F1072">
        <v>0</v>
      </c>
      <c r="G1072">
        <v>0</v>
      </c>
      <c r="H1072" t="s">
        <v>212</v>
      </c>
      <c r="I1072" t="s">
        <v>54</v>
      </c>
      <c r="J1072" t="s">
        <v>217</v>
      </c>
      <c r="K1072" t="s">
        <v>209</v>
      </c>
      <c r="L1072" t="s">
        <v>938</v>
      </c>
    </row>
    <row r="1073" spans="1:12">
      <c r="A1073" t="s">
        <v>1785</v>
      </c>
      <c r="B1073" s="7">
        <v>46092</v>
      </c>
      <c r="C1073" t="s">
        <v>156</v>
      </c>
      <c r="D1073">
        <v>1</v>
      </c>
      <c r="E1073">
        <v>24.86</v>
      </c>
      <c r="F1073">
        <v>0.1</v>
      </c>
      <c r="G1073">
        <v>0</v>
      </c>
      <c r="H1073" t="s">
        <v>207</v>
      </c>
      <c r="I1073" t="s">
        <v>54</v>
      </c>
      <c r="J1073" t="s">
        <v>217</v>
      </c>
      <c r="K1073" t="s">
        <v>209</v>
      </c>
      <c r="L1073" t="s">
        <v>1547</v>
      </c>
    </row>
    <row r="1074" spans="1:12">
      <c r="A1074" t="s">
        <v>1786</v>
      </c>
      <c r="B1074" s="7">
        <v>46092</v>
      </c>
      <c r="C1074" t="s">
        <v>114</v>
      </c>
      <c r="D1074">
        <v>3</v>
      </c>
      <c r="E1074">
        <v>87.66</v>
      </c>
      <c r="F1074">
        <v>0.05</v>
      </c>
      <c r="G1074">
        <v>0</v>
      </c>
      <c r="H1074" t="s">
        <v>212</v>
      </c>
      <c r="I1074" t="s">
        <v>18</v>
      </c>
      <c r="J1074" t="s">
        <v>213</v>
      </c>
      <c r="K1074" t="s">
        <v>209</v>
      </c>
      <c r="L1074" t="s">
        <v>360</v>
      </c>
    </row>
    <row r="1075" spans="1:12">
      <c r="A1075" t="s">
        <v>1787</v>
      </c>
      <c r="B1075" s="7">
        <v>46092</v>
      </c>
      <c r="C1075" t="s">
        <v>124</v>
      </c>
      <c r="D1075">
        <v>4</v>
      </c>
      <c r="E1075">
        <v>79.47</v>
      </c>
      <c r="F1075">
        <v>0</v>
      </c>
      <c r="G1075">
        <v>0</v>
      </c>
      <c r="H1075" t="s">
        <v>207</v>
      </c>
      <c r="I1075" t="s">
        <v>12</v>
      </c>
      <c r="J1075" t="s">
        <v>217</v>
      </c>
      <c r="K1075" t="s">
        <v>209</v>
      </c>
      <c r="L1075" t="s">
        <v>1132</v>
      </c>
    </row>
    <row r="1076" spans="1:12">
      <c r="A1076" t="s">
        <v>1788</v>
      </c>
      <c r="B1076" s="7">
        <v>46092</v>
      </c>
      <c r="C1076" t="s">
        <v>94</v>
      </c>
      <c r="D1076">
        <v>1</v>
      </c>
      <c r="E1076">
        <v>74.41</v>
      </c>
      <c r="F1076">
        <v>0</v>
      </c>
      <c r="G1076">
        <v>4.99</v>
      </c>
      <c r="H1076" t="s">
        <v>212</v>
      </c>
      <c r="I1076" t="s">
        <v>37</v>
      </c>
      <c r="J1076" t="s">
        <v>208</v>
      </c>
      <c r="K1076" t="s">
        <v>209</v>
      </c>
      <c r="L1076" t="s">
        <v>729</v>
      </c>
    </row>
    <row r="1077" spans="1:12">
      <c r="A1077" t="s">
        <v>1789</v>
      </c>
      <c r="B1077" s="7">
        <v>46093</v>
      </c>
      <c r="C1077" t="s">
        <v>66</v>
      </c>
      <c r="D1077">
        <v>1</v>
      </c>
      <c r="E1077">
        <v>31.13</v>
      </c>
      <c r="F1077">
        <v>0.05</v>
      </c>
      <c r="G1077">
        <v>6.99</v>
      </c>
      <c r="H1077" t="s">
        <v>216</v>
      </c>
      <c r="I1077" t="s">
        <v>18</v>
      </c>
      <c r="J1077" t="s">
        <v>213</v>
      </c>
      <c r="K1077" t="s">
        <v>209</v>
      </c>
      <c r="L1077" t="s">
        <v>639</v>
      </c>
    </row>
    <row r="1078" spans="1:12">
      <c r="A1078" t="s">
        <v>1790</v>
      </c>
      <c r="B1078" s="7">
        <v>46093</v>
      </c>
      <c r="C1078" t="s">
        <v>94</v>
      </c>
      <c r="D1078">
        <v>4</v>
      </c>
      <c r="E1078">
        <v>74.41</v>
      </c>
      <c r="F1078">
        <v>0.1</v>
      </c>
      <c r="G1078">
        <v>0</v>
      </c>
      <c r="H1078" t="s">
        <v>207</v>
      </c>
      <c r="I1078" t="s">
        <v>224</v>
      </c>
      <c r="J1078" t="s">
        <v>208</v>
      </c>
      <c r="K1078" t="s">
        <v>304</v>
      </c>
      <c r="L1078" t="s">
        <v>459</v>
      </c>
    </row>
    <row r="1079" spans="1:12">
      <c r="A1079" t="s">
        <v>1791</v>
      </c>
      <c r="B1079" s="7">
        <v>46093</v>
      </c>
      <c r="C1079" t="s">
        <v>182</v>
      </c>
      <c r="D1079">
        <v>1</v>
      </c>
      <c r="E1079">
        <v>11.57</v>
      </c>
      <c r="F1079">
        <v>0.1</v>
      </c>
      <c r="G1079">
        <v>0</v>
      </c>
      <c r="H1079" t="s">
        <v>207</v>
      </c>
      <c r="I1079" t="s">
        <v>54</v>
      </c>
      <c r="J1079" t="s">
        <v>213</v>
      </c>
      <c r="K1079" t="s">
        <v>209</v>
      </c>
      <c r="L1079" t="s">
        <v>791</v>
      </c>
    </row>
    <row r="1080" spans="1:12">
      <c r="A1080" t="s">
        <v>1792</v>
      </c>
      <c r="B1080" s="7">
        <v>46093</v>
      </c>
      <c r="C1080" t="s">
        <v>178</v>
      </c>
      <c r="D1080">
        <v>1</v>
      </c>
      <c r="E1080">
        <v>77.760000000000005</v>
      </c>
      <c r="F1080">
        <v>0</v>
      </c>
      <c r="G1080">
        <v>6.99</v>
      </c>
      <c r="H1080" t="s">
        <v>207</v>
      </c>
      <c r="I1080" t="s">
        <v>224</v>
      </c>
      <c r="J1080" t="s">
        <v>217</v>
      </c>
      <c r="K1080" t="s">
        <v>209</v>
      </c>
      <c r="L1080" t="s">
        <v>292</v>
      </c>
    </row>
    <row r="1081" spans="1:12">
      <c r="A1081" t="s">
        <v>1793</v>
      </c>
      <c r="B1081" s="7">
        <v>46093</v>
      </c>
      <c r="C1081" t="s">
        <v>79</v>
      </c>
      <c r="D1081">
        <v>3</v>
      </c>
      <c r="E1081">
        <v>12.76</v>
      </c>
      <c r="F1081">
        <v>0.05</v>
      </c>
      <c r="G1081">
        <v>0</v>
      </c>
      <c r="H1081" t="s">
        <v>212</v>
      </c>
      <c r="I1081" t="s">
        <v>54</v>
      </c>
      <c r="J1081" t="s">
        <v>217</v>
      </c>
      <c r="K1081" t="s">
        <v>209</v>
      </c>
      <c r="L1081" t="s">
        <v>507</v>
      </c>
    </row>
    <row r="1082" spans="1:12">
      <c r="A1082" t="s">
        <v>1794</v>
      </c>
      <c r="B1082" s="7">
        <v>46094</v>
      </c>
      <c r="C1082" t="s">
        <v>100</v>
      </c>
      <c r="D1082">
        <v>2</v>
      </c>
      <c r="E1082">
        <v>47.38</v>
      </c>
      <c r="F1082">
        <v>0</v>
      </c>
      <c r="G1082">
        <v>6.99</v>
      </c>
      <c r="H1082" t="s">
        <v>212</v>
      </c>
      <c r="I1082" t="s">
        <v>54</v>
      </c>
      <c r="J1082" t="s">
        <v>208</v>
      </c>
      <c r="K1082" t="s">
        <v>209</v>
      </c>
      <c r="L1082" t="s">
        <v>1234</v>
      </c>
    </row>
    <row r="1083" spans="1:12">
      <c r="A1083" t="s">
        <v>1795</v>
      </c>
      <c r="B1083" s="7">
        <v>46094</v>
      </c>
      <c r="C1083" t="s">
        <v>122</v>
      </c>
      <c r="D1083">
        <v>1</v>
      </c>
      <c r="E1083">
        <v>29.71</v>
      </c>
      <c r="F1083">
        <v>0.05</v>
      </c>
      <c r="G1083">
        <v>6.99</v>
      </c>
      <c r="H1083" t="s">
        <v>207</v>
      </c>
      <c r="I1083" t="s">
        <v>37</v>
      </c>
      <c r="J1083" t="s">
        <v>208</v>
      </c>
      <c r="K1083" t="s">
        <v>209</v>
      </c>
      <c r="L1083" t="s">
        <v>975</v>
      </c>
    </row>
    <row r="1084" spans="1:12">
      <c r="A1084" t="s">
        <v>1796</v>
      </c>
      <c r="B1084" s="7">
        <v>46094</v>
      </c>
      <c r="C1084" t="s">
        <v>122</v>
      </c>
      <c r="D1084">
        <v>2</v>
      </c>
      <c r="E1084">
        <v>29.71</v>
      </c>
      <c r="F1084">
        <v>0.05</v>
      </c>
      <c r="G1084">
        <v>4.99</v>
      </c>
      <c r="H1084" t="s">
        <v>207</v>
      </c>
      <c r="I1084" t="s">
        <v>12</v>
      </c>
      <c r="J1084" t="s">
        <v>213</v>
      </c>
      <c r="K1084" t="s">
        <v>209</v>
      </c>
      <c r="L1084" t="s">
        <v>1191</v>
      </c>
    </row>
    <row r="1085" spans="1:12">
      <c r="A1085" t="s">
        <v>1797</v>
      </c>
      <c r="B1085" s="7">
        <v>46094</v>
      </c>
      <c r="C1085" t="s">
        <v>110</v>
      </c>
      <c r="D1085">
        <v>1</v>
      </c>
      <c r="E1085">
        <v>32.130000000000003</v>
      </c>
      <c r="F1085">
        <v>0</v>
      </c>
      <c r="G1085">
        <v>0</v>
      </c>
      <c r="H1085" t="s">
        <v>207</v>
      </c>
      <c r="I1085" t="s">
        <v>37</v>
      </c>
      <c r="J1085" t="s">
        <v>213</v>
      </c>
      <c r="K1085" t="s">
        <v>209</v>
      </c>
      <c r="L1085" t="s">
        <v>1256</v>
      </c>
    </row>
    <row r="1086" spans="1:12">
      <c r="A1086" t="s">
        <v>1798</v>
      </c>
      <c r="B1086" s="7">
        <v>46094</v>
      </c>
      <c r="C1086" t="s">
        <v>166</v>
      </c>
      <c r="D1086">
        <v>3</v>
      </c>
      <c r="E1086">
        <v>39.19</v>
      </c>
      <c r="F1086">
        <v>0.05</v>
      </c>
      <c r="G1086">
        <v>0</v>
      </c>
      <c r="H1086" t="s">
        <v>212</v>
      </c>
      <c r="I1086" t="s">
        <v>54</v>
      </c>
      <c r="J1086" t="s">
        <v>208</v>
      </c>
      <c r="K1086" t="s">
        <v>209</v>
      </c>
      <c r="L1086" t="s">
        <v>1209</v>
      </c>
    </row>
    <row r="1087" spans="1:12">
      <c r="A1087" t="s">
        <v>1799</v>
      </c>
      <c r="B1087" s="7">
        <v>46094</v>
      </c>
      <c r="C1087" t="s">
        <v>182</v>
      </c>
      <c r="D1087">
        <v>1</v>
      </c>
      <c r="E1087">
        <v>11.57</v>
      </c>
      <c r="F1087">
        <v>0</v>
      </c>
      <c r="G1087">
        <v>0</v>
      </c>
      <c r="H1087" t="s">
        <v>212</v>
      </c>
      <c r="I1087" t="s">
        <v>54</v>
      </c>
      <c r="J1087" t="s">
        <v>213</v>
      </c>
      <c r="K1087" t="s">
        <v>209</v>
      </c>
      <c r="L1087" t="s">
        <v>1440</v>
      </c>
    </row>
    <row r="1088" spans="1:12">
      <c r="A1088" t="s">
        <v>1800</v>
      </c>
      <c r="B1088" s="7">
        <v>46094</v>
      </c>
      <c r="C1088" t="s">
        <v>118</v>
      </c>
      <c r="D1088">
        <v>1</v>
      </c>
      <c r="E1088">
        <v>41.81</v>
      </c>
      <c r="F1088">
        <v>0.05</v>
      </c>
      <c r="G1088">
        <v>6.99</v>
      </c>
      <c r="H1088" t="s">
        <v>216</v>
      </c>
      <c r="I1088" t="s">
        <v>224</v>
      </c>
      <c r="J1088" t="s">
        <v>213</v>
      </c>
      <c r="K1088" t="s">
        <v>209</v>
      </c>
      <c r="L1088" t="s">
        <v>1128</v>
      </c>
    </row>
    <row r="1089" spans="1:12">
      <c r="A1089" t="s">
        <v>1801</v>
      </c>
      <c r="B1089" s="7">
        <v>46094</v>
      </c>
      <c r="C1089" t="s">
        <v>94</v>
      </c>
      <c r="D1089">
        <v>8</v>
      </c>
      <c r="E1089">
        <v>74.41</v>
      </c>
      <c r="F1089">
        <v>0</v>
      </c>
      <c r="G1089">
        <v>0</v>
      </c>
      <c r="H1089" t="s">
        <v>216</v>
      </c>
      <c r="I1089" t="s">
        <v>54</v>
      </c>
      <c r="J1089" t="s">
        <v>213</v>
      </c>
      <c r="K1089" t="s">
        <v>209</v>
      </c>
      <c r="L1089" t="s">
        <v>1802</v>
      </c>
    </row>
    <row r="1090" spans="1:12">
      <c r="A1090" t="s">
        <v>1803</v>
      </c>
      <c r="B1090" s="7">
        <v>46094</v>
      </c>
      <c r="C1090" t="s">
        <v>83</v>
      </c>
      <c r="D1090">
        <v>1</v>
      </c>
      <c r="E1090">
        <v>79.31</v>
      </c>
      <c r="F1090">
        <v>0.15</v>
      </c>
      <c r="G1090">
        <v>0</v>
      </c>
      <c r="H1090" t="s">
        <v>216</v>
      </c>
      <c r="I1090" t="s">
        <v>54</v>
      </c>
      <c r="J1090" t="s">
        <v>208</v>
      </c>
      <c r="K1090" t="s">
        <v>304</v>
      </c>
      <c r="L1090" t="s">
        <v>1222</v>
      </c>
    </row>
    <row r="1091" spans="1:12">
      <c r="A1091" t="s">
        <v>1804</v>
      </c>
      <c r="B1091" s="7">
        <v>46095</v>
      </c>
      <c r="C1091" t="s">
        <v>132</v>
      </c>
      <c r="D1091">
        <v>2</v>
      </c>
      <c r="E1091">
        <v>72.08</v>
      </c>
      <c r="F1091">
        <v>0.15</v>
      </c>
      <c r="G1091">
        <v>0</v>
      </c>
      <c r="H1091" t="s">
        <v>212</v>
      </c>
      <c r="I1091" t="s">
        <v>12</v>
      </c>
      <c r="J1091" t="s">
        <v>208</v>
      </c>
      <c r="K1091" t="s">
        <v>209</v>
      </c>
      <c r="L1091" t="s">
        <v>1059</v>
      </c>
    </row>
    <row r="1092" spans="1:12">
      <c r="A1092" t="s">
        <v>1805</v>
      </c>
      <c r="B1092" s="7">
        <v>46095</v>
      </c>
      <c r="C1092" t="s">
        <v>182</v>
      </c>
      <c r="D1092">
        <v>1</v>
      </c>
      <c r="E1092">
        <v>11.57</v>
      </c>
      <c r="F1092">
        <v>0.05</v>
      </c>
      <c r="G1092">
        <v>6.99</v>
      </c>
      <c r="H1092" t="s">
        <v>216</v>
      </c>
      <c r="I1092" t="s">
        <v>37</v>
      </c>
      <c r="J1092" t="s">
        <v>217</v>
      </c>
      <c r="K1092" t="s">
        <v>209</v>
      </c>
      <c r="L1092" t="s">
        <v>1806</v>
      </c>
    </row>
    <row r="1093" spans="1:12">
      <c r="A1093" t="s">
        <v>1807</v>
      </c>
      <c r="B1093" s="7">
        <v>46095</v>
      </c>
      <c r="C1093" t="s">
        <v>136</v>
      </c>
      <c r="D1093">
        <v>4</v>
      </c>
      <c r="E1093">
        <v>26.35</v>
      </c>
      <c r="F1093">
        <v>0.1</v>
      </c>
      <c r="G1093">
        <v>0</v>
      </c>
      <c r="H1093" t="s">
        <v>207</v>
      </c>
      <c r="I1093" t="s">
        <v>18</v>
      </c>
      <c r="J1093" t="s">
        <v>208</v>
      </c>
      <c r="K1093" t="s">
        <v>209</v>
      </c>
      <c r="L1093" t="s">
        <v>210</v>
      </c>
    </row>
    <row r="1094" spans="1:12">
      <c r="A1094" t="s">
        <v>1808</v>
      </c>
      <c r="B1094" s="7">
        <v>46095</v>
      </c>
      <c r="C1094" t="s">
        <v>156</v>
      </c>
      <c r="D1094">
        <v>1</v>
      </c>
      <c r="E1094">
        <v>24.86</v>
      </c>
      <c r="F1094">
        <v>0</v>
      </c>
      <c r="G1094">
        <v>0</v>
      </c>
      <c r="H1094" t="s">
        <v>212</v>
      </c>
      <c r="I1094" t="s">
        <v>54</v>
      </c>
      <c r="J1094" t="s">
        <v>213</v>
      </c>
      <c r="K1094" t="s">
        <v>209</v>
      </c>
      <c r="L1094" t="s">
        <v>1197</v>
      </c>
    </row>
    <row r="1095" spans="1:12">
      <c r="A1095" t="s">
        <v>1809</v>
      </c>
      <c r="B1095" s="7">
        <v>46095</v>
      </c>
      <c r="C1095" t="s">
        <v>104</v>
      </c>
      <c r="D1095">
        <v>8</v>
      </c>
      <c r="E1095">
        <v>29.49</v>
      </c>
      <c r="F1095">
        <v>0</v>
      </c>
      <c r="G1095">
        <v>4.99</v>
      </c>
      <c r="H1095" t="s">
        <v>216</v>
      </c>
      <c r="I1095" t="s">
        <v>54</v>
      </c>
      <c r="J1095" t="s">
        <v>213</v>
      </c>
      <c r="K1095" t="s">
        <v>304</v>
      </c>
      <c r="L1095" t="s">
        <v>1802</v>
      </c>
    </row>
    <row r="1096" spans="1:12">
      <c r="A1096" t="s">
        <v>1810</v>
      </c>
      <c r="B1096" s="7">
        <v>46095</v>
      </c>
      <c r="C1096" t="s">
        <v>100</v>
      </c>
      <c r="D1096">
        <v>1</v>
      </c>
      <c r="E1096">
        <v>47.38</v>
      </c>
      <c r="F1096">
        <v>0.1</v>
      </c>
      <c r="G1096">
        <v>0</v>
      </c>
      <c r="H1096" t="s">
        <v>216</v>
      </c>
      <c r="I1096" t="s">
        <v>224</v>
      </c>
      <c r="J1096" t="s">
        <v>213</v>
      </c>
      <c r="K1096" t="s">
        <v>209</v>
      </c>
      <c r="L1096" t="s">
        <v>555</v>
      </c>
    </row>
    <row r="1097" spans="1:12">
      <c r="A1097" t="s">
        <v>1811</v>
      </c>
      <c r="B1097" s="7">
        <v>46095</v>
      </c>
      <c r="C1097" t="s">
        <v>102</v>
      </c>
      <c r="D1097">
        <v>2</v>
      </c>
      <c r="E1097">
        <v>18.5</v>
      </c>
      <c r="F1097">
        <v>0</v>
      </c>
      <c r="G1097">
        <v>0</v>
      </c>
      <c r="H1097" t="s">
        <v>212</v>
      </c>
      <c r="I1097" t="s">
        <v>37</v>
      </c>
      <c r="J1097" t="s">
        <v>217</v>
      </c>
      <c r="K1097" t="s">
        <v>209</v>
      </c>
      <c r="L1097" t="s">
        <v>824</v>
      </c>
    </row>
    <row r="1098" spans="1:12">
      <c r="A1098" t="s">
        <v>1812</v>
      </c>
      <c r="B1098" s="7">
        <v>46095</v>
      </c>
      <c r="C1098" t="s">
        <v>154</v>
      </c>
      <c r="D1098">
        <v>5</v>
      </c>
      <c r="E1098">
        <v>63.29</v>
      </c>
      <c r="F1098">
        <v>0.15</v>
      </c>
      <c r="G1098">
        <v>9.99</v>
      </c>
      <c r="H1098" t="s">
        <v>207</v>
      </c>
      <c r="I1098" t="s">
        <v>12</v>
      </c>
      <c r="J1098" t="s">
        <v>217</v>
      </c>
      <c r="K1098" t="s">
        <v>209</v>
      </c>
      <c r="L1098" t="s">
        <v>1406</v>
      </c>
    </row>
    <row r="1099" spans="1:12">
      <c r="A1099" t="s">
        <v>1813</v>
      </c>
      <c r="B1099" s="7">
        <v>46096</v>
      </c>
      <c r="C1099" t="s">
        <v>136</v>
      </c>
      <c r="D1099">
        <v>1</v>
      </c>
      <c r="E1099">
        <v>26.35</v>
      </c>
      <c r="F1099">
        <v>0</v>
      </c>
      <c r="G1099">
        <v>0</v>
      </c>
      <c r="H1099" t="s">
        <v>216</v>
      </c>
      <c r="I1099" t="s">
        <v>12</v>
      </c>
      <c r="J1099" t="s">
        <v>217</v>
      </c>
      <c r="K1099" t="s">
        <v>304</v>
      </c>
      <c r="L1099" t="s">
        <v>553</v>
      </c>
    </row>
    <row r="1100" spans="1:12">
      <c r="A1100" t="s">
        <v>1814</v>
      </c>
      <c r="B1100" s="7">
        <v>46096</v>
      </c>
      <c r="C1100" t="s">
        <v>168</v>
      </c>
      <c r="D1100">
        <v>4</v>
      </c>
      <c r="E1100">
        <v>50.46</v>
      </c>
      <c r="F1100">
        <v>0.05</v>
      </c>
      <c r="G1100">
        <v>0</v>
      </c>
      <c r="H1100" t="s">
        <v>212</v>
      </c>
      <c r="I1100" t="s">
        <v>18</v>
      </c>
      <c r="J1100" t="s">
        <v>208</v>
      </c>
      <c r="K1100" t="s">
        <v>209</v>
      </c>
      <c r="L1100" t="s">
        <v>1522</v>
      </c>
    </row>
    <row r="1101" spans="1:12">
      <c r="A1101" t="s">
        <v>1815</v>
      </c>
      <c r="B1101" s="7">
        <v>46096</v>
      </c>
      <c r="C1101" t="s">
        <v>83</v>
      </c>
      <c r="D1101">
        <v>3</v>
      </c>
      <c r="E1101">
        <v>79.31</v>
      </c>
      <c r="F1101">
        <v>0.05</v>
      </c>
      <c r="G1101">
        <v>9.99</v>
      </c>
      <c r="H1101" t="s">
        <v>207</v>
      </c>
      <c r="I1101" t="s">
        <v>12</v>
      </c>
      <c r="J1101" t="s">
        <v>213</v>
      </c>
      <c r="K1101" t="s">
        <v>209</v>
      </c>
      <c r="L1101" t="s">
        <v>1806</v>
      </c>
    </row>
    <row r="1102" spans="1:12">
      <c r="A1102" t="s">
        <v>1816</v>
      </c>
      <c r="B1102" s="7">
        <v>46096</v>
      </c>
      <c r="C1102" t="s">
        <v>146</v>
      </c>
      <c r="D1102">
        <v>2</v>
      </c>
      <c r="E1102">
        <v>30.05</v>
      </c>
      <c r="F1102">
        <v>0</v>
      </c>
      <c r="G1102">
        <v>0</v>
      </c>
      <c r="H1102" t="s">
        <v>212</v>
      </c>
      <c r="I1102" t="s">
        <v>54</v>
      </c>
      <c r="J1102" t="s">
        <v>213</v>
      </c>
      <c r="K1102" t="s">
        <v>209</v>
      </c>
      <c r="L1102" t="s">
        <v>944</v>
      </c>
    </row>
    <row r="1103" spans="1:12">
      <c r="A1103" t="s">
        <v>1817</v>
      </c>
      <c r="B1103" s="7">
        <v>46096</v>
      </c>
      <c r="C1103" t="s">
        <v>77</v>
      </c>
      <c r="D1103">
        <v>1</v>
      </c>
      <c r="E1103">
        <v>47.77</v>
      </c>
      <c r="F1103">
        <v>0</v>
      </c>
      <c r="G1103">
        <v>0</v>
      </c>
      <c r="H1103" t="s">
        <v>216</v>
      </c>
      <c r="I1103" t="s">
        <v>18</v>
      </c>
      <c r="J1103" t="s">
        <v>217</v>
      </c>
      <c r="K1103" t="s">
        <v>209</v>
      </c>
      <c r="L1103" t="s">
        <v>231</v>
      </c>
    </row>
    <row r="1104" spans="1:12">
      <c r="A1104" t="s">
        <v>1818</v>
      </c>
      <c r="B1104" s="7">
        <v>46096</v>
      </c>
      <c r="C1104" t="s">
        <v>158</v>
      </c>
      <c r="D1104">
        <v>1</v>
      </c>
      <c r="E1104">
        <v>44.59</v>
      </c>
      <c r="F1104">
        <v>0</v>
      </c>
      <c r="G1104">
        <v>4.99</v>
      </c>
      <c r="H1104" t="s">
        <v>216</v>
      </c>
      <c r="I1104" t="s">
        <v>12</v>
      </c>
      <c r="J1104" t="s">
        <v>217</v>
      </c>
      <c r="K1104" t="s">
        <v>209</v>
      </c>
      <c r="L1104" t="s">
        <v>367</v>
      </c>
    </row>
    <row r="1105" spans="1:12">
      <c r="A1105" t="s">
        <v>1819</v>
      </c>
      <c r="B1105" s="7">
        <v>46096</v>
      </c>
      <c r="C1105" t="s">
        <v>89</v>
      </c>
      <c r="D1105">
        <v>2</v>
      </c>
      <c r="E1105">
        <v>81.14</v>
      </c>
      <c r="F1105">
        <v>0.1</v>
      </c>
      <c r="G1105">
        <v>6.99</v>
      </c>
      <c r="H1105" t="s">
        <v>216</v>
      </c>
      <c r="I1105" t="s">
        <v>37</v>
      </c>
      <c r="J1105" t="s">
        <v>217</v>
      </c>
      <c r="K1105" t="s">
        <v>209</v>
      </c>
      <c r="L1105" t="s">
        <v>1329</v>
      </c>
    </row>
    <row r="1106" spans="1:12">
      <c r="A1106" t="s">
        <v>1820</v>
      </c>
      <c r="B1106" s="7">
        <v>46096</v>
      </c>
      <c r="C1106" t="s">
        <v>144</v>
      </c>
      <c r="D1106">
        <v>1</v>
      </c>
      <c r="E1106">
        <v>12.74</v>
      </c>
      <c r="F1106">
        <v>0</v>
      </c>
      <c r="G1106">
        <v>0</v>
      </c>
      <c r="H1106" t="s">
        <v>216</v>
      </c>
      <c r="I1106" t="s">
        <v>37</v>
      </c>
      <c r="J1106" t="s">
        <v>213</v>
      </c>
      <c r="K1106" t="s">
        <v>304</v>
      </c>
      <c r="L1106" t="s">
        <v>1821</v>
      </c>
    </row>
    <row r="1107" spans="1:12">
      <c r="A1107" t="s">
        <v>1822</v>
      </c>
      <c r="B1107" s="7">
        <v>46096</v>
      </c>
      <c r="C1107" t="s">
        <v>156</v>
      </c>
      <c r="D1107">
        <v>3</v>
      </c>
      <c r="E1107">
        <v>24.86</v>
      </c>
      <c r="F1107">
        <v>0</v>
      </c>
      <c r="G1107">
        <v>9.99</v>
      </c>
      <c r="H1107" t="s">
        <v>216</v>
      </c>
      <c r="I1107" t="s">
        <v>224</v>
      </c>
      <c r="J1107" t="s">
        <v>208</v>
      </c>
      <c r="K1107" t="s">
        <v>209</v>
      </c>
      <c r="L1107" t="s">
        <v>1329</v>
      </c>
    </row>
    <row r="1108" spans="1:12">
      <c r="A1108" t="s">
        <v>1823</v>
      </c>
      <c r="B1108" s="7">
        <v>46096</v>
      </c>
      <c r="C1108" t="s">
        <v>85</v>
      </c>
      <c r="D1108">
        <v>1</v>
      </c>
      <c r="E1108">
        <v>20.7</v>
      </c>
      <c r="F1108">
        <v>0.1</v>
      </c>
      <c r="G1108">
        <v>4.99</v>
      </c>
      <c r="H1108" t="s">
        <v>207</v>
      </c>
      <c r="I1108" t="s">
        <v>37</v>
      </c>
      <c r="J1108" t="s">
        <v>217</v>
      </c>
      <c r="K1108" t="s">
        <v>209</v>
      </c>
      <c r="L1108" t="s">
        <v>1440</v>
      </c>
    </row>
    <row r="1109" spans="1:12">
      <c r="A1109" t="s">
        <v>1824</v>
      </c>
      <c r="B1109" s="7">
        <v>46097</v>
      </c>
      <c r="C1109" t="s">
        <v>124</v>
      </c>
      <c r="D1109">
        <v>6</v>
      </c>
      <c r="E1109">
        <v>79.47</v>
      </c>
      <c r="F1109">
        <v>0</v>
      </c>
      <c r="G1109">
        <v>9.99</v>
      </c>
      <c r="H1109" t="s">
        <v>216</v>
      </c>
      <c r="I1109" t="s">
        <v>18</v>
      </c>
      <c r="J1109" t="s">
        <v>208</v>
      </c>
      <c r="K1109" t="s">
        <v>209</v>
      </c>
      <c r="L1109" t="s">
        <v>1064</v>
      </c>
    </row>
    <row r="1110" spans="1:12">
      <c r="A1110" t="s">
        <v>1825</v>
      </c>
      <c r="B1110" s="7">
        <v>46097</v>
      </c>
      <c r="C1110" t="s">
        <v>100</v>
      </c>
      <c r="D1110">
        <v>6</v>
      </c>
      <c r="E1110">
        <v>47.38</v>
      </c>
      <c r="F1110">
        <v>0</v>
      </c>
      <c r="G1110">
        <v>4.99</v>
      </c>
      <c r="H1110" t="s">
        <v>216</v>
      </c>
      <c r="I1110" t="s">
        <v>12</v>
      </c>
      <c r="J1110" t="s">
        <v>217</v>
      </c>
      <c r="K1110" t="s">
        <v>209</v>
      </c>
      <c r="L1110" t="s">
        <v>1826</v>
      </c>
    </row>
    <row r="1111" spans="1:12">
      <c r="A1111" t="s">
        <v>1827</v>
      </c>
      <c r="B1111" s="7">
        <v>46097</v>
      </c>
      <c r="C1111" t="s">
        <v>174</v>
      </c>
      <c r="D1111">
        <v>4</v>
      </c>
      <c r="E1111">
        <v>72.45</v>
      </c>
      <c r="F1111">
        <v>0</v>
      </c>
      <c r="G1111">
        <v>0</v>
      </c>
      <c r="H1111" t="s">
        <v>216</v>
      </c>
      <c r="I1111" t="s">
        <v>37</v>
      </c>
      <c r="J1111" t="s">
        <v>217</v>
      </c>
      <c r="K1111" t="s">
        <v>209</v>
      </c>
      <c r="L1111" t="s">
        <v>561</v>
      </c>
    </row>
    <row r="1112" spans="1:12">
      <c r="A1112" t="s">
        <v>1828</v>
      </c>
      <c r="B1112" s="7">
        <v>46097</v>
      </c>
      <c r="C1112" t="s">
        <v>172</v>
      </c>
      <c r="D1112">
        <v>3</v>
      </c>
      <c r="E1112">
        <v>80.63</v>
      </c>
      <c r="F1112">
        <v>0.05</v>
      </c>
      <c r="G1112">
        <v>9.99</v>
      </c>
      <c r="H1112" t="s">
        <v>212</v>
      </c>
      <c r="I1112" t="s">
        <v>12</v>
      </c>
      <c r="J1112" t="s">
        <v>217</v>
      </c>
      <c r="K1112" t="s">
        <v>209</v>
      </c>
      <c r="L1112" t="s">
        <v>1489</v>
      </c>
    </row>
    <row r="1113" spans="1:12">
      <c r="A1113" t="s">
        <v>1829</v>
      </c>
      <c r="B1113" s="7">
        <v>46097</v>
      </c>
      <c r="C1113" t="s">
        <v>124</v>
      </c>
      <c r="D1113">
        <v>1</v>
      </c>
      <c r="E1113">
        <v>79.47</v>
      </c>
      <c r="F1113">
        <v>0.15</v>
      </c>
      <c r="G1113">
        <v>0</v>
      </c>
      <c r="H1113" t="s">
        <v>216</v>
      </c>
      <c r="I1113" t="s">
        <v>224</v>
      </c>
      <c r="J1113" t="s">
        <v>213</v>
      </c>
      <c r="K1113" t="s">
        <v>304</v>
      </c>
      <c r="L1113" t="s">
        <v>1515</v>
      </c>
    </row>
    <row r="1114" spans="1:12">
      <c r="A1114" t="s">
        <v>1830</v>
      </c>
      <c r="B1114" s="7">
        <v>46097</v>
      </c>
      <c r="C1114" t="s">
        <v>118</v>
      </c>
      <c r="D1114">
        <v>2</v>
      </c>
      <c r="E1114">
        <v>41.81</v>
      </c>
      <c r="F1114">
        <v>0</v>
      </c>
      <c r="G1114">
        <v>0</v>
      </c>
      <c r="H1114" t="s">
        <v>207</v>
      </c>
      <c r="I1114" t="s">
        <v>224</v>
      </c>
      <c r="J1114" t="s">
        <v>217</v>
      </c>
      <c r="K1114" t="s">
        <v>209</v>
      </c>
      <c r="L1114" t="s">
        <v>465</v>
      </c>
    </row>
    <row r="1115" spans="1:12">
      <c r="A1115" t="s">
        <v>1831</v>
      </c>
      <c r="B1115" s="7">
        <v>46097</v>
      </c>
      <c r="C1115" t="s">
        <v>142</v>
      </c>
      <c r="D1115">
        <v>5</v>
      </c>
      <c r="E1115">
        <v>100.1</v>
      </c>
      <c r="F1115">
        <v>0.1</v>
      </c>
      <c r="G1115">
        <v>6.99</v>
      </c>
      <c r="H1115" t="s">
        <v>216</v>
      </c>
      <c r="I1115" t="s">
        <v>54</v>
      </c>
      <c r="J1115" t="s">
        <v>208</v>
      </c>
      <c r="K1115" t="s">
        <v>209</v>
      </c>
      <c r="L1115" t="s">
        <v>263</v>
      </c>
    </row>
    <row r="1116" spans="1:12">
      <c r="A1116" t="s">
        <v>1832</v>
      </c>
      <c r="B1116" s="7">
        <v>46097</v>
      </c>
      <c r="C1116" t="s">
        <v>140</v>
      </c>
      <c r="D1116">
        <v>2</v>
      </c>
      <c r="E1116">
        <v>25.18</v>
      </c>
      <c r="F1116">
        <v>0.15</v>
      </c>
      <c r="G1116">
        <v>0</v>
      </c>
      <c r="H1116" t="s">
        <v>212</v>
      </c>
      <c r="I1116" t="s">
        <v>18</v>
      </c>
      <c r="J1116" t="s">
        <v>217</v>
      </c>
      <c r="K1116" t="s">
        <v>209</v>
      </c>
      <c r="L1116" t="s">
        <v>593</v>
      </c>
    </row>
    <row r="1117" spans="1:12">
      <c r="A1117" t="s">
        <v>1833</v>
      </c>
      <c r="B1117" s="7">
        <v>46098</v>
      </c>
      <c r="C1117" t="s">
        <v>174</v>
      </c>
      <c r="D1117">
        <v>3</v>
      </c>
      <c r="E1117">
        <v>72.45</v>
      </c>
      <c r="F1117">
        <v>0.2</v>
      </c>
      <c r="G1117">
        <v>9.99</v>
      </c>
      <c r="H1117" t="s">
        <v>216</v>
      </c>
      <c r="I1117" t="s">
        <v>12</v>
      </c>
      <c r="J1117" t="s">
        <v>208</v>
      </c>
      <c r="K1117" t="s">
        <v>209</v>
      </c>
      <c r="L1117" t="s">
        <v>569</v>
      </c>
    </row>
    <row r="1118" spans="1:12">
      <c r="A1118" t="s">
        <v>1834</v>
      </c>
      <c r="B1118" s="7">
        <v>46098</v>
      </c>
      <c r="C1118" t="s">
        <v>96</v>
      </c>
      <c r="D1118">
        <v>3</v>
      </c>
      <c r="E1118">
        <v>26.72</v>
      </c>
      <c r="F1118">
        <v>0</v>
      </c>
      <c r="G1118">
        <v>0</v>
      </c>
      <c r="H1118" t="s">
        <v>212</v>
      </c>
      <c r="I1118" t="s">
        <v>224</v>
      </c>
      <c r="J1118" t="s">
        <v>217</v>
      </c>
      <c r="K1118" t="s">
        <v>209</v>
      </c>
      <c r="L1118" t="s">
        <v>1392</v>
      </c>
    </row>
    <row r="1119" spans="1:12">
      <c r="A1119" t="s">
        <v>1835</v>
      </c>
      <c r="B1119" s="7">
        <v>46098</v>
      </c>
      <c r="C1119" t="s">
        <v>138</v>
      </c>
      <c r="D1119">
        <v>2</v>
      </c>
      <c r="E1119">
        <v>56</v>
      </c>
      <c r="F1119">
        <v>0</v>
      </c>
      <c r="G1119">
        <v>0</v>
      </c>
      <c r="H1119" t="s">
        <v>212</v>
      </c>
      <c r="I1119" t="s">
        <v>37</v>
      </c>
      <c r="J1119" t="s">
        <v>213</v>
      </c>
      <c r="K1119" t="s">
        <v>209</v>
      </c>
      <c r="L1119" t="s">
        <v>1248</v>
      </c>
    </row>
    <row r="1120" spans="1:12">
      <c r="A1120" t="s">
        <v>1836</v>
      </c>
      <c r="B1120" s="7">
        <v>46098</v>
      </c>
      <c r="C1120" t="s">
        <v>172</v>
      </c>
      <c r="D1120">
        <v>2</v>
      </c>
      <c r="E1120">
        <v>80.63</v>
      </c>
      <c r="F1120">
        <v>0</v>
      </c>
      <c r="G1120">
        <v>9.99</v>
      </c>
      <c r="H1120" t="s">
        <v>212</v>
      </c>
      <c r="I1120" t="s">
        <v>224</v>
      </c>
      <c r="J1120" t="s">
        <v>217</v>
      </c>
      <c r="K1120" t="s">
        <v>209</v>
      </c>
      <c r="L1120" t="s">
        <v>782</v>
      </c>
    </row>
    <row r="1121" spans="1:12">
      <c r="A1121" t="s">
        <v>1837</v>
      </c>
      <c r="B1121" s="7">
        <v>46098</v>
      </c>
      <c r="C1121" t="s">
        <v>73</v>
      </c>
      <c r="D1121">
        <v>2</v>
      </c>
      <c r="E1121">
        <v>23.84</v>
      </c>
      <c r="F1121">
        <v>0</v>
      </c>
      <c r="G1121">
        <v>4.99</v>
      </c>
      <c r="H1121" t="s">
        <v>207</v>
      </c>
      <c r="I1121" t="s">
        <v>224</v>
      </c>
      <c r="J1121" t="s">
        <v>217</v>
      </c>
      <c r="K1121" t="s">
        <v>209</v>
      </c>
      <c r="L1121" t="s">
        <v>1350</v>
      </c>
    </row>
    <row r="1122" spans="1:12">
      <c r="A1122" t="s">
        <v>1838</v>
      </c>
      <c r="B1122" s="7">
        <v>46098</v>
      </c>
      <c r="C1122" t="s">
        <v>160</v>
      </c>
      <c r="D1122">
        <v>1</v>
      </c>
      <c r="E1122">
        <v>36.47</v>
      </c>
      <c r="F1122">
        <v>0</v>
      </c>
      <c r="G1122">
        <v>9.99</v>
      </c>
      <c r="H1122" t="s">
        <v>216</v>
      </c>
      <c r="I1122" t="s">
        <v>12</v>
      </c>
      <c r="J1122" t="s">
        <v>208</v>
      </c>
      <c r="K1122" t="s">
        <v>209</v>
      </c>
      <c r="L1122" t="s">
        <v>519</v>
      </c>
    </row>
    <row r="1123" spans="1:12">
      <c r="A1123" t="s">
        <v>1839</v>
      </c>
      <c r="B1123" s="7">
        <v>46098</v>
      </c>
      <c r="C1123" t="s">
        <v>106</v>
      </c>
      <c r="D1123">
        <v>1</v>
      </c>
      <c r="E1123">
        <v>85.27</v>
      </c>
      <c r="F1123">
        <v>0</v>
      </c>
      <c r="G1123">
        <v>0</v>
      </c>
      <c r="H1123" t="s">
        <v>207</v>
      </c>
      <c r="I1123" t="s">
        <v>224</v>
      </c>
      <c r="J1123" t="s">
        <v>213</v>
      </c>
      <c r="K1123" t="s">
        <v>209</v>
      </c>
      <c r="L1123" t="s">
        <v>261</v>
      </c>
    </row>
    <row r="1124" spans="1:12">
      <c r="A1124" t="s">
        <v>1840</v>
      </c>
      <c r="B1124" s="7">
        <v>46099</v>
      </c>
      <c r="C1124" t="s">
        <v>112</v>
      </c>
      <c r="D1124">
        <v>1</v>
      </c>
      <c r="E1124">
        <v>48.12</v>
      </c>
      <c r="F1124">
        <v>0</v>
      </c>
      <c r="G1124">
        <v>4.99</v>
      </c>
      <c r="H1124" t="s">
        <v>212</v>
      </c>
      <c r="I1124" t="s">
        <v>12</v>
      </c>
      <c r="J1124" t="s">
        <v>217</v>
      </c>
      <c r="K1124" t="s">
        <v>209</v>
      </c>
      <c r="L1124" t="s">
        <v>408</v>
      </c>
    </row>
    <row r="1125" spans="1:12">
      <c r="A1125" t="s">
        <v>1841</v>
      </c>
      <c r="B1125" s="7">
        <v>46099</v>
      </c>
      <c r="C1125" t="s">
        <v>116</v>
      </c>
      <c r="D1125">
        <v>1</v>
      </c>
      <c r="E1125">
        <v>30.89</v>
      </c>
      <c r="F1125">
        <v>0</v>
      </c>
      <c r="G1125">
        <v>0</v>
      </c>
      <c r="H1125" t="s">
        <v>216</v>
      </c>
      <c r="I1125" t="s">
        <v>54</v>
      </c>
      <c r="J1125" t="s">
        <v>213</v>
      </c>
      <c r="K1125" t="s">
        <v>209</v>
      </c>
      <c r="L1125" t="s">
        <v>1600</v>
      </c>
    </row>
    <row r="1126" spans="1:12">
      <c r="A1126" t="s">
        <v>1842</v>
      </c>
      <c r="B1126" s="7">
        <v>46099</v>
      </c>
      <c r="C1126" t="s">
        <v>170</v>
      </c>
      <c r="D1126">
        <v>1</v>
      </c>
      <c r="E1126">
        <v>33.19</v>
      </c>
      <c r="F1126">
        <v>0.15</v>
      </c>
      <c r="G1126">
        <v>0</v>
      </c>
      <c r="H1126" t="s">
        <v>212</v>
      </c>
      <c r="I1126" t="s">
        <v>224</v>
      </c>
      <c r="J1126" t="s">
        <v>213</v>
      </c>
      <c r="K1126" t="s">
        <v>281</v>
      </c>
      <c r="L1126" t="s">
        <v>1519</v>
      </c>
    </row>
    <row r="1127" spans="1:12">
      <c r="A1127" t="s">
        <v>1843</v>
      </c>
      <c r="B1127" s="7">
        <v>46099</v>
      </c>
      <c r="C1127" t="s">
        <v>172</v>
      </c>
      <c r="D1127">
        <v>1</v>
      </c>
      <c r="E1127">
        <v>80.63</v>
      </c>
      <c r="F1127">
        <v>0.15</v>
      </c>
      <c r="G1127">
        <v>4.99</v>
      </c>
      <c r="H1127" t="s">
        <v>207</v>
      </c>
      <c r="I1127" t="s">
        <v>54</v>
      </c>
      <c r="J1127" t="s">
        <v>217</v>
      </c>
      <c r="K1127" t="s">
        <v>209</v>
      </c>
      <c r="L1127" t="s">
        <v>1175</v>
      </c>
    </row>
    <row r="1128" spans="1:12">
      <c r="A1128" t="s">
        <v>1844</v>
      </c>
      <c r="B1128" s="7">
        <v>46099</v>
      </c>
      <c r="C1128" t="s">
        <v>116</v>
      </c>
      <c r="D1128">
        <v>2</v>
      </c>
      <c r="E1128">
        <v>30.89</v>
      </c>
      <c r="F1128">
        <v>0</v>
      </c>
      <c r="G1128">
        <v>0</v>
      </c>
      <c r="H1128" t="s">
        <v>207</v>
      </c>
      <c r="I1128" t="s">
        <v>12</v>
      </c>
      <c r="J1128" t="s">
        <v>213</v>
      </c>
      <c r="K1128" t="s">
        <v>304</v>
      </c>
      <c r="L1128" t="s">
        <v>350</v>
      </c>
    </row>
    <row r="1129" spans="1:12">
      <c r="A1129" t="s">
        <v>1845</v>
      </c>
      <c r="B1129" s="7">
        <v>46099</v>
      </c>
      <c r="C1129" t="s">
        <v>79</v>
      </c>
      <c r="D1129">
        <v>4</v>
      </c>
      <c r="E1129">
        <v>12.76</v>
      </c>
      <c r="F1129">
        <v>0</v>
      </c>
      <c r="G1129">
        <v>0</v>
      </c>
      <c r="H1129" t="s">
        <v>212</v>
      </c>
      <c r="I1129" t="s">
        <v>37</v>
      </c>
      <c r="J1129" t="s">
        <v>213</v>
      </c>
      <c r="K1129" t="s">
        <v>209</v>
      </c>
      <c r="L1129" t="s">
        <v>363</v>
      </c>
    </row>
    <row r="1130" spans="1:12">
      <c r="A1130" t="s">
        <v>1846</v>
      </c>
      <c r="B1130" s="7">
        <v>46099</v>
      </c>
      <c r="C1130" t="s">
        <v>162</v>
      </c>
      <c r="D1130">
        <v>1</v>
      </c>
      <c r="E1130">
        <v>12.2</v>
      </c>
      <c r="F1130">
        <v>0</v>
      </c>
      <c r="G1130">
        <v>0</v>
      </c>
      <c r="H1130" t="s">
        <v>207</v>
      </c>
      <c r="I1130" t="s">
        <v>54</v>
      </c>
      <c r="J1130" t="s">
        <v>217</v>
      </c>
      <c r="K1130" t="s">
        <v>209</v>
      </c>
      <c r="L1130" t="s">
        <v>1431</v>
      </c>
    </row>
    <row r="1131" spans="1:12">
      <c r="A1131" t="s">
        <v>1847</v>
      </c>
      <c r="B1131" s="7">
        <v>46099</v>
      </c>
      <c r="C1131" t="s">
        <v>180</v>
      </c>
      <c r="D1131">
        <v>1</v>
      </c>
      <c r="E1131">
        <v>60.42</v>
      </c>
      <c r="F1131">
        <v>0.2</v>
      </c>
      <c r="G1131">
        <v>6.99</v>
      </c>
      <c r="H1131" t="s">
        <v>207</v>
      </c>
      <c r="I1131" t="s">
        <v>12</v>
      </c>
      <c r="J1131" t="s">
        <v>217</v>
      </c>
      <c r="K1131" t="s">
        <v>209</v>
      </c>
      <c r="L1131" t="s">
        <v>970</v>
      </c>
    </row>
    <row r="1132" spans="1:12">
      <c r="A1132" t="s">
        <v>1848</v>
      </c>
      <c r="B1132" s="7">
        <v>46099</v>
      </c>
      <c r="C1132" t="s">
        <v>182</v>
      </c>
      <c r="D1132">
        <v>1</v>
      </c>
      <c r="E1132">
        <v>11.57</v>
      </c>
      <c r="F1132">
        <v>0.05</v>
      </c>
      <c r="G1132">
        <v>0</v>
      </c>
      <c r="H1132" t="s">
        <v>212</v>
      </c>
      <c r="I1132" t="s">
        <v>54</v>
      </c>
      <c r="J1132" t="s">
        <v>217</v>
      </c>
      <c r="K1132" t="s">
        <v>209</v>
      </c>
      <c r="L1132" t="s">
        <v>1849</v>
      </c>
    </row>
    <row r="1133" spans="1:12">
      <c r="A1133" t="s">
        <v>1850</v>
      </c>
      <c r="B1133" s="7">
        <v>46100</v>
      </c>
      <c r="C1133" t="s">
        <v>124</v>
      </c>
      <c r="D1133">
        <v>8</v>
      </c>
      <c r="E1133">
        <v>79.47</v>
      </c>
      <c r="F1133">
        <v>0</v>
      </c>
      <c r="G1133">
        <v>0</v>
      </c>
      <c r="H1133" t="s">
        <v>212</v>
      </c>
      <c r="I1133" t="s">
        <v>37</v>
      </c>
      <c r="J1133" t="s">
        <v>217</v>
      </c>
      <c r="K1133" t="s">
        <v>209</v>
      </c>
      <c r="L1133" t="s">
        <v>251</v>
      </c>
    </row>
    <row r="1134" spans="1:12">
      <c r="A1134" t="s">
        <v>1851</v>
      </c>
      <c r="B1134" s="7">
        <v>46100</v>
      </c>
      <c r="C1134" t="s">
        <v>108</v>
      </c>
      <c r="D1134">
        <v>2</v>
      </c>
      <c r="E1134">
        <v>23.94</v>
      </c>
      <c r="F1134">
        <v>0</v>
      </c>
      <c r="G1134">
        <v>4.99</v>
      </c>
      <c r="H1134" t="s">
        <v>207</v>
      </c>
      <c r="I1134" t="s">
        <v>224</v>
      </c>
      <c r="J1134" t="s">
        <v>217</v>
      </c>
      <c r="K1134" t="s">
        <v>209</v>
      </c>
      <c r="L1134" t="s">
        <v>710</v>
      </c>
    </row>
    <row r="1135" spans="1:12">
      <c r="A1135" t="s">
        <v>1852</v>
      </c>
      <c r="B1135" s="7">
        <v>46100</v>
      </c>
      <c r="C1135" t="s">
        <v>79</v>
      </c>
      <c r="D1135">
        <v>1</v>
      </c>
      <c r="E1135">
        <v>12.76</v>
      </c>
      <c r="F1135">
        <v>0</v>
      </c>
      <c r="G1135">
        <v>0</v>
      </c>
      <c r="H1135" t="s">
        <v>216</v>
      </c>
      <c r="I1135" t="s">
        <v>224</v>
      </c>
      <c r="J1135" t="s">
        <v>208</v>
      </c>
      <c r="K1135" t="s">
        <v>209</v>
      </c>
      <c r="L1135" t="s">
        <v>418</v>
      </c>
    </row>
    <row r="1136" spans="1:12">
      <c r="A1136" t="s">
        <v>1853</v>
      </c>
      <c r="B1136" s="7">
        <v>46100</v>
      </c>
      <c r="C1136" t="s">
        <v>114</v>
      </c>
      <c r="D1136">
        <v>2</v>
      </c>
      <c r="E1136">
        <v>87.66</v>
      </c>
      <c r="F1136">
        <v>0.05</v>
      </c>
      <c r="G1136">
        <v>6.99</v>
      </c>
      <c r="H1136" t="s">
        <v>207</v>
      </c>
      <c r="I1136" t="s">
        <v>18</v>
      </c>
      <c r="J1136" t="s">
        <v>208</v>
      </c>
      <c r="K1136" t="s">
        <v>209</v>
      </c>
      <c r="L1136" t="s">
        <v>428</v>
      </c>
    </row>
    <row r="1137" spans="1:12">
      <c r="A1137" t="s">
        <v>1854</v>
      </c>
      <c r="B1137" s="7">
        <v>46100</v>
      </c>
      <c r="C1137" t="s">
        <v>126</v>
      </c>
      <c r="D1137">
        <v>5</v>
      </c>
      <c r="E1137">
        <v>44.98</v>
      </c>
      <c r="F1137">
        <v>0.05</v>
      </c>
      <c r="G1137">
        <v>4.99</v>
      </c>
      <c r="H1137" t="s">
        <v>216</v>
      </c>
      <c r="I1137" t="s">
        <v>18</v>
      </c>
      <c r="J1137" t="s">
        <v>208</v>
      </c>
      <c r="K1137" t="s">
        <v>209</v>
      </c>
      <c r="L1137" t="s">
        <v>565</v>
      </c>
    </row>
    <row r="1138" spans="1:12">
      <c r="A1138" t="s">
        <v>1855</v>
      </c>
      <c r="B1138" s="7">
        <v>46100</v>
      </c>
      <c r="C1138" t="s">
        <v>170</v>
      </c>
      <c r="D1138">
        <v>4</v>
      </c>
      <c r="E1138">
        <v>33.19</v>
      </c>
      <c r="F1138">
        <v>0</v>
      </c>
      <c r="G1138">
        <v>9.99</v>
      </c>
      <c r="H1138" t="s">
        <v>212</v>
      </c>
      <c r="I1138" t="s">
        <v>224</v>
      </c>
      <c r="J1138" t="s">
        <v>217</v>
      </c>
      <c r="K1138" t="s">
        <v>209</v>
      </c>
      <c r="L1138" t="s">
        <v>1856</v>
      </c>
    </row>
    <row r="1139" spans="1:12">
      <c r="A1139" t="s">
        <v>1857</v>
      </c>
      <c r="B1139" s="7">
        <v>46100</v>
      </c>
      <c r="C1139" t="s">
        <v>116</v>
      </c>
      <c r="D1139">
        <v>2</v>
      </c>
      <c r="E1139">
        <v>30.89</v>
      </c>
      <c r="F1139">
        <v>0.1</v>
      </c>
      <c r="G1139">
        <v>0</v>
      </c>
      <c r="H1139" t="s">
        <v>212</v>
      </c>
      <c r="I1139" t="s">
        <v>18</v>
      </c>
      <c r="J1139" t="s">
        <v>208</v>
      </c>
      <c r="K1139" t="s">
        <v>209</v>
      </c>
      <c r="L1139" t="s">
        <v>630</v>
      </c>
    </row>
    <row r="1140" spans="1:12">
      <c r="A1140" t="s">
        <v>1858</v>
      </c>
      <c r="B1140" s="7">
        <v>46101</v>
      </c>
      <c r="C1140" t="s">
        <v>66</v>
      </c>
      <c r="D1140">
        <v>1</v>
      </c>
      <c r="E1140">
        <v>31.13</v>
      </c>
      <c r="F1140">
        <v>0</v>
      </c>
      <c r="G1140">
        <v>6.99</v>
      </c>
      <c r="H1140" t="s">
        <v>216</v>
      </c>
      <c r="I1140" t="s">
        <v>12</v>
      </c>
      <c r="J1140" t="s">
        <v>208</v>
      </c>
      <c r="K1140" t="s">
        <v>281</v>
      </c>
      <c r="L1140" t="s">
        <v>870</v>
      </c>
    </row>
    <row r="1141" spans="1:12">
      <c r="A1141" t="s">
        <v>1859</v>
      </c>
      <c r="B1141" s="7">
        <v>46101</v>
      </c>
      <c r="C1141" t="s">
        <v>166</v>
      </c>
      <c r="D1141">
        <v>2</v>
      </c>
      <c r="E1141">
        <v>39.19</v>
      </c>
      <c r="F1141">
        <v>0</v>
      </c>
      <c r="G1141">
        <v>9.99</v>
      </c>
      <c r="H1141" t="s">
        <v>212</v>
      </c>
      <c r="I1141" t="s">
        <v>12</v>
      </c>
      <c r="J1141" t="s">
        <v>217</v>
      </c>
      <c r="K1141" t="s">
        <v>209</v>
      </c>
      <c r="L1141" t="s">
        <v>784</v>
      </c>
    </row>
    <row r="1142" spans="1:12">
      <c r="A1142" t="s">
        <v>1860</v>
      </c>
      <c r="B1142" s="7">
        <v>46101</v>
      </c>
      <c r="C1142" t="s">
        <v>146</v>
      </c>
      <c r="D1142">
        <v>1</v>
      </c>
      <c r="E1142">
        <v>30.05</v>
      </c>
      <c r="F1142">
        <v>0</v>
      </c>
      <c r="G1142">
        <v>0</v>
      </c>
      <c r="H1142" t="s">
        <v>207</v>
      </c>
      <c r="I1142" t="s">
        <v>54</v>
      </c>
      <c r="J1142" t="s">
        <v>213</v>
      </c>
      <c r="K1142" t="s">
        <v>304</v>
      </c>
      <c r="L1142" t="s">
        <v>1371</v>
      </c>
    </row>
    <row r="1143" spans="1:12">
      <c r="A1143" t="s">
        <v>1861</v>
      </c>
      <c r="B1143" s="7">
        <v>46101</v>
      </c>
      <c r="C1143" t="s">
        <v>81</v>
      </c>
      <c r="D1143">
        <v>1</v>
      </c>
      <c r="E1143">
        <v>30.29</v>
      </c>
      <c r="F1143">
        <v>0.1</v>
      </c>
      <c r="G1143">
        <v>4.99</v>
      </c>
      <c r="H1143" t="s">
        <v>212</v>
      </c>
      <c r="I1143" t="s">
        <v>224</v>
      </c>
      <c r="J1143" t="s">
        <v>213</v>
      </c>
      <c r="K1143" t="s">
        <v>209</v>
      </c>
      <c r="L1143" t="s">
        <v>1862</v>
      </c>
    </row>
    <row r="1144" spans="1:12">
      <c r="A1144" t="s">
        <v>1863</v>
      </c>
      <c r="B1144" s="7">
        <v>46102</v>
      </c>
      <c r="C1144" t="s">
        <v>180</v>
      </c>
      <c r="D1144">
        <v>1</v>
      </c>
      <c r="E1144">
        <v>60.42</v>
      </c>
      <c r="F1144">
        <v>0.1</v>
      </c>
      <c r="G1144">
        <v>0</v>
      </c>
      <c r="H1144" t="s">
        <v>216</v>
      </c>
      <c r="I1144" t="s">
        <v>12</v>
      </c>
      <c r="J1144" t="s">
        <v>213</v>
      </c>
      <c r="K1144" t="s">
        <v>209</v>
      </c>
      <c r="L1144" t="s">
        <v>838</v>
      </c>
    </row>
    <row r="1145" spans="1:12">
      <c r="A1145" t="s">
        <v>1864</v>
      </c>
      <c r="B1145" s="7">
        <v>46102</v>
      </c>
      <c r="C1145" t="s">
        <v>100</v>
      </c>
      <c r="D1145">
        <v>4</v>
      </c>
      <c r="E1145">
        <v>47.38</v>
      </c>
      <c r="F1145">
        <v>0.15</v>
      </c>
      <c r="G1145">
        <v>9.99</v>
      </c>
      <c r="H1145" t="s">
        <v>207</v>
      </c>
      <c r="I1145" t="s">
        <v>54</v>
      </c>
      <c r="J1145" t="s">
        <v>217</v>
      </c>
      <c r="K1145" t="s">
        <v>209</v>
      </c>
      <c r="L1145" t="s">
        <v>1236</v>
      </c>
    </row>
    <row r="1146" spans="1:12">
      <c r="A1146" t="s">
        <v>1865</v>
      </c>
      <c r="B1146" s="7">
        <v>46102</v>
      </c>
      <c r="C1146" t="s">
        <v>66</v>
      </c>
      <c r="D1146">
        <v>4</v>
      </c>
      <c r="E1146">
        <v>31.13</v>
      </c>
      <c r="F1146">
        <v>0</v>
      </c>
      <c r="G1146">
        <v>0</v>
      </c>
      <c r="H1146" t="s">
        <v>207</v>
      </c>
      <c r="I1146" t="s">
        <v>54</v>
      </c>
      <c r="J1146" t="s">
        <v>217</v>
      </c>
      <c r="K1146" t="s">
        <v>209</v>
      </c>
      <c r="L1146" t="s">
        <v>445</v>
      </c>
    </row>
    <row r="1147" spans="1:12">
      <c r="A1147" t="s">
        <v>1866</v>
      </c>
      <c r="B1147" s="7">
        <v>46102</v>
      </c>
      <c r="C1147" t="s">
        <v>79</v>
      </c>
      <c r="D1147">
        <v>5</v>
      </c>
      <c r="E1147">
        <v>12.76</v>
      </c>
      <c r="F1147">
        <v>0.1</v>
      </c>
      <c r="G1147">
        <v>6.99</v>
      </c>
      <c r="H1147" t="s">
        <v>212</v>
      </c>
      <c r="I1147" t="s">
        <v>224</v>
      </c>
      <c r="J1147" t="s">
        <v>208</v>
      </c>
      <c r="K1147" t="s">
        <v>209</v>
      </c>
      <c r="L1147" t="s">
        <v>1541</v>
      </c>
    </row>
    <row r="1148" spans="1:12">
      <c r="A1148" t="s">
        <v>1867</v>
      </c>
      <c r="B1148" s="7">
        <v>46102</v>
      </c>
      <c r="C1148" t="s">
        <v>154</v>
      </c>
      <c r="D1148">
        <v>5</v>
      </c>
      <c r="E1148">
        <v>63.29</v>
      </c>
      <c r="F1148">
        <v>0</v>
      </c>
      <c r="G1148">
        <v>9.99</v>
      </c>
      <c r="H1148" t="s">
        <v>212</v>
      </c>
      <c r="I1148" t="s">
        <v>37</v>
      </c>
      <c r="J1148" t="s">
        <v>217</v>
      </c>
      <c r="K1148" t="s">
        <v>209</v>
      </c>
      <c r="L1148" t="s">
        <v>1868</v>
      </c>
    </row>
    <row r="1149" spans="1:12">
      <c r="A1149" t="s">
        <v>1869</v>
      </c>
      <c r="B1149" s="7">
        <v>46102</v>
      </c>
      <c r="C1149" t="s">
        <v>166</v>
      </c>
      <c r="D1149">
        <v>1</v>
      </c>
      <c r="E1149">
        <v>39.19</v>
      </c>
      <c r="F1149">
        <v>0</v>
      </c>
      <c r="G1149">
        <v>0</v>
      </c>
      <c r="H1149" t="s">
        <v>212</v>
      </c>
      <c r="I1149" t="s">
        <v>12</v>
      </c>
      <c r="J1149" t="s">
        <v>208</v>
      </c>
      <c r="K1149" t="s">
        <v>209</v>
      </c>
      <c r="L1149" t="s">
        <v>1303</v>
      </c>
    </row>
    <row r="1150" spans="1:12">
      <c r="A1150" t="s">
        <v>1870</v>
      </c>
      <c r="B1150" s="7">
        <v>46102</v>
      </c>
      <c r="C1150" t="s">
        <v>114</v>
      </c>
      <c r="D1150">
        <v>2</v>
      </c>
      <c r="E1150">
        <v>87.66</v>
      </c>
      <c r="F1150">
        <v>0</v>
      </c>
      <c r="G1150">
        <v>0</v>
      </c>
      <c r="H1150" t="s">
        <v>207</v>
      </c>
      <c r="I1150" t="s">
        <v>37</v>
      </c>
      <c r="J1150" t="s">
        <v>217</v>
      </c>
      <c r="K1150" t="s">
        <v>209</v>
      </c>
      <c r="L1150" t="s">
        <v>1085</v>
      </c>
    </row>
    <row r="1151" spans="1:12">
      <c r="A1151" t="s">
        <v>1871</v>
      </c>
      <c r="B1151" s="7">
        <v>46103</v>
      </c>
      <c r="C1151" t="s">
        <v>142</v>
      </c>
      <c r="D1151">
        <v>1</v>
      </c>
      <c r="E1151">
        <v>100.1</v>
      </c>
      <c r="F1151">
        <v>0.05</v>
      </c>
      <c r="G1151">
        <v>0</v>
      </c>
      <c r="H1151" t="s">
        <v>207</v>
      </c>
      <c r="I1151" t="s">
        <v>18</v>
      </c>
      <c r="J1151" t="s">
        <v>217</v>
      </c>
      <c r="K1151" t="s">
        <v>209</v>
      </c>
      <c r="L1151" t="s">
        <v>651</v>
      </c>
    </row>
    <row r="1152" spans="1:12">
      <c r="A1152" t="s">
        <v>1872</v>
      </c>
      <c r="B1152" s="7">
        <v>46103</v>
      </c>
      <c r="C1152" t="s">
        <v>85</v>
      </c>
      <c r="D1152">
        <v>4</v>
      </c>
      <c r="E1152">
        <v>20.7</v>
      </c>
      <c r="F1152">
        <v>0.15</v>
      </c>
      <c r="G1152">
        <v>4.99</v>
      </c>
      <c r="H1152" t="s">
        <v>212</v>
      </c>
      <c r="I1152" t="s">
        <v>18</v>
      </c>
      <c r="J1152" t="s">
        <v>213</v>
      </c>
      <c r="K1152" t="s">
        <v>209</v>
      </c>
      <c r="L1152" t="s">
        <v>517</v>
      </c>
    </row>
    <row r="1153" spans="1:12">
      <c r="A1153" t="s">
        <v>1873</v>
      </c>
      <c r="B1153" s="7">
        <v>46103</v>
      </c>
      <c r="C1153" t="s">
        <v>116</v>
      </c>
      <c r="D1153">
        <v>4</v>
      </c>
      <c r="E1153">
        <v>30.89</v>
      </c>
      <c r="F1153">
        <v>0</v>
      </c>
      <c r="G1153">
        <v>9.99</v>
      </c>
      <c r="H1153" t="s">
        <v>207</v>
      </c>
      <c r="I1153" t="s">
        <v>37</v>
      </c>
      <c r="J1153" t="s">
        <v>217</v>
      </c>
      <c r="K1153" t="s">
        <v>281</v>
      </c>
      <c r="L1153" t="s">
        <v>404</v>
      </c>
    </row>
    <row r="1154" spans="1:12">
      <c r="A1154" t="s">
        <v>1874</v>
      </c>
      <c r="B1154" s="7">
        <v>46103</v>
      </c>
      <c r="C1154" t="s">
        <v>142</v>
      </c>
      <c r="D1154">
        <v>1</v>
      </c>
      <c r="E1154">
        <v>100.1</v>
      </c>
      <c r="F1154">
        <v>0.05</v>
      </c>
      <c r="G1154">
        <v>0</v>
      </c>
      <c r="H1154" t="s">
        <v>212</v>
      </c>
      <c r="I1154" t="s">
        <v>12</v>
      </c>
      <c r="J1154" t="s">
        <v>208</v>
      </c>
      <c r="K1154" t="s">
        <v>209</v>
      </c>
      <c r="L1154" t="s">
        <v>1875</v>
      </c>
    </row>
    <row r="1155" spans="1:12">
      <c r="A1155" t="s">
        <v>1876</v>
      </c>
      <c r="B1155" s="7">
        <v>46103</v>
      </c>
      <c r="C1155" t="s">
        <v>98</v>
      </c>
      <c r="D1155">
        <v>4</v>
      </c>
      <c r="E1155">
        <v>17.66</v>
      </c>
      <c r="F1155">
        <v>0</v>
      </c>
      <c r="G1155">
        <v>6.99</v>
      </c>
      <c r="H1155" t="s">
        <v>216</v>
      </c>
      <c r="I1155" t="s">
        <v>18</v>
      </c>
      <c r="J1155" t="s">
        <v>213</v>
      </c>
      <c r="K1155" t="s">
        <v>304</v>
      </c>
      <c r="L1155" t="s">
        <v>1877</v>
      </c>
    </row>
    <row r="1156" spans="1:12">
      <c r="A1156" t="s">
        <v>1878</v>
      </c>
      <c r="B1156" s="7">
        <v>46103</v>
      </c>
      <c r="C1156" t="s">
        <v>142</v>
      </c>
      <c r="D1156">
        <v>4</v>
      </c>
      <c r="E1156">
        <v>100.1</v>
      </c>
      <c r="F1156">
        <v>0.1</v>
      </c>
      <c r="G1156">
        <v>4.99</v>
      </c>
      <c r="H1156" t="s">
        <v>212</v>
      </c>
      <c r="I1156" t="s">
        <v>37</v>
      </c>
      <c r="J1156" t="s">
        <v>213</v>
      </c>
      <c r="K1156" t="s">
        <v>209</v>
      </c>
      <c r="L1156" t="s">
        <v>220</v>
      </c>
    </row>
    <row r="1157" spans="1:12">
      <c r="A1157" t="s">
        <v>1879</v>
      </c>
      <c r="B1157" s="7">
        <v>46104</v>
      </c>
      <c r="C1157" t="s">
        <v>134</v>
      </c>
      <c r="D1157">
        <v>2</v>
      </c>
      <c r="E1157">
        <v>53.25</v>
      </c>
      <c r="F1157">
        <v>0</v>
      </c>
      <c r="G1157">
        <v>0</v>
      </c>
      <c r="H1157" t="s">
        <v>216</v>
      </c>
      <c r="I1157" t="s">
        <v>12</v>
      </c>
      <c r="J1157" t="s">
        <v>208</v>
      </c>
      <c r="K1157" t="s">
        <v>209</v>
      </c>
      <c r="L1157" t="s">
        <v>1880</v>
      </c>
    </row>
    <row r="1158" spans="1:12">
      <c r="A1158" t="s">
        <v>1881</v>
      </c>
      <c r="B1158" s="7">
        <v>46104</v>
      </c>
      <c r="C1158" t="s">
        <v>162</v>
      </c>
      <c r="D1158">
        <v>2</v>
      </c>
      <c r="E1158">
        <v>12.2</v>
      </c>
      <c r="F1158">
        <v>0</v>
      </c>
      <c r="G1158">
        <v>0</v>
      </c>
      <c r="H1158" t="s">
        <v>207</v>
      </c>
      <c r="I1158" t="s">
        <v>37</v>
      </c>
      <c r="J1158" t="s">
        <v>213</v>
      </c>
      <c r="K1158" t="s">
        <v>209</v>
      </c>
      <c r="L1158" t="s">
        <v>298</v>
      </c>
    </row>
    <row r="1159" spans="1:12">
      <c r="A1159" t="s">
        <v>1882</v>
      </c>
      <c r="B1159" s="7">
        <v>46104</v>
      </c>
      <c r="C1159" t="s">
        <v>108</v>
      </c>
      <c r="D1159">
        <v>1</v>
      </c>
      <c r="E1159">
        <v>23.94</v>
      </c>
      <c r="F1159">
        <v>0</v>
      </c>
      <c r="G1159">
        <v>6.99</v>
      </c>
      <c r="H1159" t="s">
        <v>216</v>
      </c>
      <c r="I1159" t="s">
        <v>54</v>
      </c>
      <c r="J1159" t="s">
        <v>213</v>
      </c>
      <c r="K1159" t="s">
        <v>209</v>
      </c>
      <c r="L1159" t="s">
        <v>1883</v>
      </c>
    </row>
    <row r="1160" spans="1:12">
      <c r="A1160" t="s">
        <v>1884</v>
      </c>
      <c r="B1160" s="7">
        <v>46104</v>
      </c>
      <c r="C1160" t="s">
        <v>81</v>
      </c>
      <c r="D1160">
        <v>5</v>
      </c>
      <c r="E1160">
        <v>30.29</v>
      </c>
      <c r="F1160">
        <v>0.15</v>
      </c>
      <c r="G1160">
        <v>6.99</v>
      </c>
      <c r="H1160" t="s">
        <v>207</v>
      </c>
      <c r="I1160" t="s">
        <v>54</v>
      </c>
      <c r="J1160" t="s">
        <v>213</v>
      </c>
      <c r="K1160" t="s">
        <v>209</v>
      </c>
      <c r="L1160" t="s">
        <v>615</v>
      </c>
    </row>
    <row r="1161" spans="1:12">
      <c r="A1161" t="s">
        <v>1885</v>
      </c>
      <c r="B1161" s="7">
        <v>46104</v>
      </c>
      <c r="C1161" t="s">
        <v>75</v>
      </c>
      <c r="D1161">
        <v>2</v>
      </c>
      <c r="E1161">
        <v>55.2</v>
      </c>
      <c r="F1161">
        <v>0</v>
      </c>
      <c r="G1161">
        <v>0</v>
      </c>
      <c r="H1161" t="s">
        <v>212</v>
      </c>
      <c r="I1161" t="s">
        <v>37</v>
      </c>
      <c r="J1161" t="s">
        <v>217</v>
      </c>
      <c r="K1161" t="s">
        <v>209</v>
      </c>
      <c r="L1161" t="s">
        <v>1886</v>
      </c>
    </row>
    <row r="1162" spans="1:12">
      <c r="A1162" t="s">
        <v>1887</v>
      </c>
      <c r="B1162" s="7">
        <v>46104</v>
      </c>
      <c r="C1162" t="s">
        <v>100</v>
      </c>
      <c r="D1162">
        <v>4</v>
      </c>
      <c r="E1162">
        <v>47.38</v>
      </c>
      <c r="F1162">
        <v>0</v>
      </c>
      <c r="G1162">
        <v>9.99</v>
      </c>
      <c r="H1162" t="s">
        <v>212</v>
      </c>
      <c r="I1162" t="s">
        <v>18</v>
      </c>
      <c r="J1162" t="s">
        <v>208</v>
      </c>
      <c r="K1162" t="s">
        <v>209</v>
      </c>
      <c r="L1162" t="s">
        <v>593</v>
      </c>
    </row>
    <row r="1163" spans="1:12">
      <c r="A1163" t="s">
        <v>1888</v>
      </c>
      <c r="B1163" s="7">
        <v>46104</v>
      </c>
      <c r="C1163" t="s">
        <v>73</v>
      </c>
      <c r="D1163">
        <v>3</v>
      </c>
      <c r="E1163">
        <v>23.84</v>
      </c>
      <c r="F1163">
        <v>0.05</v>
      </c>
      <c r="G1163">
        <v>4.99</v>
      </c>
      <c r="H1163" t="s">
        <v>212</v>
      </c>
      <c r="I1163" t="s">
        <v>18</v>
      </c>
      <c r="J1163" t="s">
        <v>217</v>
      </c>
      <c r="K1163" t="s">
        <v>209</v>
      </c>
      <c r="L1163" t="s">
        <v>543</v>
      </c>
    </row>
    <row r="1164" spans="1:12">
      <c r="A1164" t="s">
        <v>1889</v>
      </c>
      <c r="B1164" s="7">
        <v>46104</v>
      </c>
      <c r="C1164" t="s">
        <v>156</v>
      </c>
      <c r="D1164">
        <v>3</v>
      </c>
      <c r="E1164">
        <v>24.86</v>
      </c>
      <c r="F1164">
        <v>0</v>
      </c>
      <c r="G1164">
        <v>9.99</v>
      </c>
      <c r="H1164" t="s">
        <v>212</v>
      </c>
      <c r="I1164" t="s">
        <v>54</v>
      </c>
      <c r="J1164" t="s">
        <v>208</v>
      </c>
      <c r="K1164" t="s">
        <v>209</v>
      </c>
      <c r="L1164" t="s">
        <v>1074</v>
      </c>
    </row>
    <row r="1165" spans="1:12">
      <c r="A1165" t="s">
        <v>1890</v>
      </c>
      <c r="B1165" s="7">
        <v>46105</v>
      </c>
      <c r="C1165" t="s">
        <v>110</v>
      </c>
      <c r="D1165">
        <v>4</v>
      </c>
      <c r="E1165">
        <v>32.130000000000003</v>
      </c>
      <c r="F1165">
        <v>0.05</v>
      </c>
      <c r="G1165">
        <v>0</v>
      </c>
      <c r="H1165" t="s">
        <v>212</v>
      </c>
      <c r="I1165" t="s">
        <v>54</v>
      </c>
      <c r="J1165" t="s">
        <v>208</v>
      </c>
      <c r="K1165" t="s">
        <v>209</v>
      </c>
      <c r="L1165" t="s">
        <v>843</v>
      </c>
    </row>
    <row r="1166" spans="1:12">
      <c r="A1166" t="s">
        <v>1891</v>
      </c>
      <c r="B1166" s="7">
        <v>46105</v>
      </c>
      <c r="C1166" t="s">
        <v>69</v>
      </c>
      <c r="D1166">
        <v>3</v>
      </c>
      <c r="E1166">
        <v>73.180000000000007</v>
      </c>
      <c r="F1166">
        <v>0.05</v>
      </c>
      <c r="G1166">
        <v>9.99</v>
      </c>
      <c r="H1166" t="s">
        <v>216</v>
      </c>
      <c r="I1166" t="s">
        <v>54</v>
      </c>
      <c r="J1166" t="s">
        <v>208</v>
      </c>
      <c r="K1166" t="s">
        <v>209</v>
      </c>
      <c r="L1166" t="s">
        <v>595</v>
      </c>
    </row>
    <row r="1167" spans="1:12">
      <c r="A1167" t="s">
        <v>1892</v>
      </c>
      <c r="B1167" s="7">
        <v>46105</v>
      </c>
      <c r="C1167" t="s">
        <v>83</v>
      </c>
      <c r="D1167">
        <v>1</v>
      </c>
      <c r="E1167">
        <v>79.31</v>
      </c>
      <c r="F1167">
        <v>0.1</v>
      </c>
      <c r="G1167">
        <v>9.99</v>
      </c>
      <c r="H1167" t="s">
        <v>207</v>
      </c>
      <c r="I1167" t="s">
        <v>12</v>
      </c>
      <c r="J1167" t="s">
        <v>213</v>
      </c>
      <c r="K1167" t="s">
        <v>209</v>
      </c>
      <c r="L1167" t="s">
        <v>1600</v>
      </c>
    </row>
    <row r="1168" spans="1:12">
      <c r="A1168" t="s">
        <v>1893</v>
      </c>
      <c r="B1168" s="7">
        <v>46105</v>
      </c>
      <c r="C1168" t="s">
        <v>186</v>
      </c>
      <c r="D1168">
        <v>1</v>
      </c>
      <c r="E1168">
        <v>54.93</v>
      </c>
      <c r="F1168">
        <v>0</v>
      </c>
      <c r="G1168">
        <v>0</v>
      </c>
      <c r="H1168" t="s">
        <v>216</v>
      </c>
      <c r="I1168" t="s">
        <v>18</v>
      </c>
      <c r="J1168" t="s">
        <v>208</v>
      </c>
      <c r="K1168" t="s">
        <v>209</v>
      </c>
      <c r="L1168" t="s">
        <v>1512</v>
      </c>
    </row>
    <row r="1169" spans="1:12">
      <c r="A1169" t="s">
        <v>1894</v>
      </c>
      <c r="B1169" s="7">
        <v>46106</v>
      </c>
      <c r="C1169" t="s">
        <v>106</v>
      </c>
      <c r="D1169">
        <v>2</v>
      </c>
      <c r="E1169">
        <v>85.27</v>
      </c>
      <c r="F1169">
        <v>0.1</v>
      </c>
      <c r="G1169">
        <v>6.99</v>
      </c>
      <c r="H1169" t="s">
        <v>216</v>
      </c>
      <c r="I1169" t="s">
        <v>18</v>
      </c>
      <c r="J1169" t="s">
        <v>208</v>
      </c>
      <c r="K1169" t="s">
        <v>209</v>
      </c>
      <c r="L1169" t="s">
        <v>509</v>
      </c>
    </row>
    <row r="1170" spans="1:12">
      <c r="A1170" t="s">
        <v>1895</v>
      </c>
      <c r="B1170" s="7">
        <v>46106</v>
      </c>
      <c r="C1170" t="s">
        <v>120</v>
      </c>
      <c r="D1170">
        <v>1</v>
      </c>
      <c r="E1170">
        <v>33.65</v>
      </c>
      <c r="F1170">
        <v>0</v>
      </c>
      <c r="G1170">
        <v>0</v>
      </c>
      <c r="H1170" t="s">
        <v>212</v>
      </c>
      <c r="I1170" t="s">
        <v>54</v>
      </c>
      <c r="J1170" t="s">
        <v>213</v>
      </c>
      <c r="K1170" t="s">
        <v>209</v>
      </c>
      <c r="L1170" t="s">
        <v>342</v>
      </c>
    </row>
    <row r="1171" spans="1:12">
      <c r="A1171" t="s">
        <v>1896</v>
      </c>
      <c r="B1171" s="7">
        <v>46106</v>
      </c>
      <c r="C1171" t="s">
        <v>120</v>
      </c>
      <c r="D1171">
        <v>3</v>
      </c>
      <c r="E1171">
        <v>33.65</v>
      </c>
      <c r="F1171">
        <v>0</v>
      </c>
      <c r="G1171">
        <v>0</v>
      </c>
      <c r="H1171" t="s">
        <v>212</v>
      </c>
      <c r="I1171" t="s">
        <v>12</v>
      </c>
      <c r="J1171" t="s">
        <v>213</v>
      </c>
      <c r="K1171" t="s">
        <v>281</v>
      </c>
      <c r="L1171" t="s">
        <v>770</v>
      </c>
    </row>
    <row r="1172" spans="1:12">
      <c r="A1172" t="s">
        <v>1897</v>
      </c>
      <c r="B1172" s="7">
        <v>46106</v>
      </c>
      <c r="C1172" t="s">
        <v>132</v>
      </c>
      <c r="D1172">
        <v>1</v>
      </c>
      <c r="E1172">
        <v>72.08</v>
      </c>
      <c r="F1172">
        <v>0.05</v>
      </c>
      <c r="G1172">
        <v>4.99</v>
      </c>
      <c r="H1172" t="s">
        <v>216</v>
      </c>
      <c r="I1172" t="s">
        <v>18</v>
      </c>
      <c r="J1172" t="s">
        <v>213</v>
      </c>
      <c r="K1172" t="s">
        <v>209</v>
      </c>
      <c r="L1172" t="s">
        <v>1898</v>
      </c>
    </row>
    <row r="1173" spans="1:12">
      <c r="A1173" t="s">
        <v>1899</v>
      </c>
      <c r="B1173" s="7">
        <v>46107</v>
      </c>
      <c r="C1173" t="s">
        <v>87</v>
      </c>
      <c r="D1173">
        <v>1</v>
      </c>
      <c r="E1173">
        <v>49.34</v>
      </c>
      <c r="F1173">
        <v>0</v>
      </c>
      <c r="G1173">
        <v>0</v>
      </c>
      <c r="H1173" t="s">
        <v>207</v>
      </c>
      <c r="I1173" t="s">
        <v>18</v>
      </c>
      <c r="J1173" t="s">
        <v>213</v>
      </c>
      <c r="K1173" t="s">
        <v>209</v>
      </c>
      <c r="L1173" t="s">
        <v>626</v>
      </c>
    </row>
    <row r="1174" spans="1:12">
      <c r="A1174" t="s">
        <v>1900</v>
      </c>
      <c r="B1174" s="7">
        <v>46108</v>
      </c>
      <c r="C1174" t="s">
        <v>158</v>
      </c>
      <c r="D1174">
        <v>2</v>
      </c>
      <c r="E1174">
        <v>44.59</v>
      </c>
      <c r="F1174">
        <v>0.15</v>
      </c>
      <c r="G1174">
        <v>0</v>
      </c>
      <c r="H1174" t="s">
        <v>207</v>
      </c>
      <c r="I1174" t="s">
        <v>224</v>
      </c>
      <c r="J1174" t="s">
        <v>217</v>
      </c>
      <c r="K1174" t="s">
        <v>209</v>
      </c>
      <c r="L1174" t="s">
        <v>1041</v>
      </c>
    </row>
    <row r="1175" spans="1:12">
      <c r="A1175" t="s">
        <v>1901</v>
      </c>
      <c r="B1175" s="7">
        <v>46108</v>
      </c>
      <c r="C1175" t="s">
        <v>104</v>
      </c>
      <c r="D1175">
        <v>2</v>
      </c>
      <c r="E1175">
        <v>29.49</v>
      </c>
      <c r="F1175">
        <v>0</v>
      </c>
      <c r="G1175">
        <v>0</v>
      </c>
      <c r="H1175" t="s">
        <v>212</v>
      </c>
      <c r="I1175" t="s">
        <v>54</v>
      </c>
      <c r="J1175" t="s">
        <v>208</v>
      </c>
      <c r="K1175" t="s">
        <v>304</v>
      </c>
      <c r="L1175" t="s">
        <v>786</v>
      </c>
    </row>
    <row r="1176" spans="1:12">
      <c r="A1176" t="s">
        <v>1902</v>
      </c>
      <c r="B1176" s="7">
        <v>46108</v>
      </c>
      <c r="C1176" t="s">
        <v>144</v>
      </c>
      <c r="D1176">
        <v>1</v>
      </c>
      <c r="E1176">
        <v>12.74</v>
      </c>
      <c r="F1176">
        <v>0.2</v>
      </c>
      <c r="G1176">
        <v>9.99</v>
      </c>
      <c r="H1176" t="s">
        <v>216</v>
      </c>
      <c r="I1176" t="s">
        <v>54</v>
      </c>
      <c r="J1176" t="s">
        <v>208</v>
      </c>
      <c r="K1176" t="s">
        <v>209</v>
      </c>
      <c r="L1176" t="s">
        <v>445</v>
      </c>
    </row>
    <row r="1177" spans="1:12">
      <c r="A1177" t="s">
        <v>1903</v>
      </c>
      <c r="B1177" s="7">
        <v>46108</v>
      </c>
      <c r="C1177" t="s">
        <v>100</v>
      </c>
      <c r="D1177">
        <v>4</v>
      </c>
      <c r="E1177">
        <v>47.38</v>
      </c>
      <c r="F1177">
        <v>0.1</v>
      </c>
      <c r="G1177">
        <v>9.99</v>
      </c>
      <c r="H1177" t="s">
        <v>207</v>
      </c>
      <c r="I1177" t="s">
        <v>54</v>
      </c>
      <c r="J1177" t="s">
        <v>213</v>
      </c>
      <c r="K1177" t="s">
        <v>209</v>
      </c>
      <c r="L1177" t="s">
        <v>1457</v>
      </c>
    </row>
    <row r="1178" spans="1:12">
      <c r="A1178" t="s">
        <v>1904</v>
      </c>
      <c r="B1178" s="7">
        <v>46108</v>
      </c>
      <c r="C1178" t="s">
        <v>136</v>
      </c>
      <c r="D1178">
        <v>2</v>
      </c>
      <c r="E1178">
        <v>26.35</v>
      </c>
      <c r="F1178">
        <v>0.1</v>
      </c>
      <c r="G1178">
        <v>4.99</v>
      </c>
      <c r="H1178" t="s">
        <v>212</v>
      </c>
      <c r="I1178" t="s">
        <v>12</v>
      </c>
      <c r="J1178" t="s">
        <v>217</v>
      </c>
      <c r="K1178" t="s">
        <v>209</v>
      </c>
      <c r="L1178" t="s">
        <v>816</v>
      </c>
    </row>
    <row r="1179" spans="1:12">
      <c r="A1179" t="s">
        <v>1905</v>
      </c>
      <c r="B1179" s="7">
        <v>46108</v>
      </c>
      <c r="C1179" t="s">
        <v>148</v>
      </c>
      <c r="D1179">
        <v>2</v>
      </c>
      <c r="E1179">
        <v>76.3</v>
      </c>
      <c r="F1179">
        <v>0.05</v>
      </c>
      <c r="G1179">
        <v>0</v>
      </c>
      <c r="H1179" t="s">
        <v>216</v>
      </c>
      <c r="I1179" t="s">
        <v>54</v>
      </c>
      <c r="J1179" t="s">
        <v>208</v>
      </c>
      <c r="K1179" t="s">
        <v>209</v>
      </c>
      <c r="L1179" t="s">
        <v>645</v>
      </c>
    </row>
    <row r="1180" spans="1:12">
      <c r="A1180" t="s">
        <v>1906</v>
      </c>
      <c r="B1180" s="7">
        <v>46109</v>
      </c>
      <c r="C1180" t="s">
        <v>186</v>
      </c>
      <c r="D1180">
        <v>3</v>
      </c>
      <c r="E1180">
        <v>54.93</v>
      </c>
      <c r="F1180">
        <v>0.2</v>
      </c>
      <c r="G1180">
        <v>0</v>
      </c>
      <c r="H1180" t="s">
        <v>207</v>
      </c>
      <c r="I1180" t="s">
        <v>18</v>
      </c>
      <c r="J1180" t="s">
        <v>213</v>
      </c>
      <c r="K1180" t="s">
        <v>209</v>
      </c>
      <c r="L1180" t="s">
        <v>329</v>
      </c>
    </row>
    <row r="1181" spans="1:12">
      <c r="A1181" t="s">
        <v>1907</v>
      </c>
      <c r="B1181" s="7">
        <v>46109</v>
      </c>
      <c r="C1181" t="s">
        <v>112</v>
      </c>
      <c r="D1181">
        <v>2</v>
      </c>
      <c r="E1181">
        <v>48.12</v>
      </c>
      <c r="F1181">
        <v>0</v>
      </c>
      <c r="G1181">
        <v>0</v>
      </c>
      <c r="H1181" t="s">
        <v>212</v>
      </c>
      <c r="I1181" t="s">
        <v>12</v>
      </c>
      <c r="J1181" t="s">
        <v>217</v>
      </c>
      <c r="K1181" t="s">
        <v>209</v>
      </c>
      <c r="L1181" t="s">
        <v>479</v>
      </c>
    </row>
    <row r="1182" spans="1:12">
      <c r="A1182" t="s">
        <v>1908</v>
      </c>
      <c r="B1182" s="7">
        <v>46109</v>
      </c>
      <c r="C1182" t="s">
        <v>104</v>
      </c>
      <c r="D1182">
        <v>3</v>
      </c>
      <c r="E1182">
        <v>29.49</v>
      </c>
      <c r="F1182">
        <v>0</v>
      </c>
      <c r="G1182">
        <v>0</v>
      </c>
      <c r="H1182" t="s">
        <v>212</v>
      </c>
      <c r="I1182" t="s">
        <v>54</v>
      </c>
      <c r="J1182" t="s">
        <v>208</v>
      </c>
      <c r="K1182" t="s">
        <v>209</v>
      </c>
      <c r="L1182" t="s">
        <v>595</v>
      </c>
    </row>
    <row r="1183" spans="1:12">
      <c r="A1183" t="s">
        <v>1909</v>
      </c>
      <c r="B1183" s="7">
        <v>46109</v>
      </c>
      <c r="C1183" t="s">
        <v>168</v>
      </c>
      <c r="D1183">
        <v>8</v>
      </c>
      <c r="E1183">
        <v>50.46</v>
      </c>
      <c r="F1183">
        <v>0</v>
      </c>
      <c r="G1183">
        <v>4.99</v>
      </c>
      <c r="H1183" t="s">
        <v>212</v>
      </c>
      <c r="I1183" t="s">
        <v>12</v>
      </c>
      <c r="J1183" t="s">
        <v>208</v>
      </c>
      <c r="K1183" t="s">
        <v>209</v>
      </c>
      <c r="L1183" t="s">
        <v>392</v>
      </c>
    </row>
    <row r="1184" spans="1:12">
      <c r="A1184" t="s">
        <v>1910</v>
      </c>
      <c r="B1184" s="7">
        <v>46109</v>
      </c>
      <c r="C1184" t="s">
        <v>132</v>
      </c>
      <c r="D1184">
        <v>1</v>
      </c>
      <c r="E1184">
        <v>72.08</v>
      </c>
      <c r="F1184">
        <v>0</v>
      </c>
      <c r="G1184">
        <v>0</v>
      </c>
      <c r="H1184" t="s">
        <v>216</v>
      </c>
      <c r="I1184" t="s">
        <v>37</v>
      </c>
      <c r="J1184" t="s">
        <v>208</v>
      </c>
      <c r="K1184" t="s">
        <v>209</v>
      </c>
      <c r="L1184" t="s">
        <v>363</v>
      </c>
    </row>
    <row r="1185" spans="1:12">
      <c r="A1185" t="s">
        <v>1911</v>
      </c>
      <c r="B1185" s="7">
        <v>46109</v>
      </c>
      <c r="C1185" t="s">
        <v>168</v>
      </c>
      <c r="D1185">
        <v>3</v>
      </c>
      <c r="E1185">
        <v>50.46</v>
      </c>
      <c r="F1185">
        <v>0.15</v>
      </c>
      <c r="G1185">
        <v>0</v>
      </c>
      <c r="H1185" t="s">
        <v>207</v>
      </c>
      <c r="I1185" t="s">
        <v>54</v>
      </c>
      <c r="J1185" t="s">
        <v>217</v>
      </c>
      <c r="K1185" t="s">
        <v>209</v>
      </c>
      <c r="L1185" t="s">
        <v>1126</v>
      </c>
    </row>
    <row r="1186" spans="1:12">
      <c r="A1186" t="s">
        <v>1912</v>
      </c>
      <c r="B1186" s="7">
        <v>46109</v>
      </c>
      <c r="C1186" t="s">
        <v>142</v>
      </c>
      <c r="D1186">
        <v>1</v>
      </c>
      <c r="E1186">
        <v>100.1</v>
      </c>
      <c r="F1186">
        <v>0</v>
      </c>
      <c r="G1186">
        <v>0</v>
      </c>
      <c r="H1186" t="s">
        <v>212</v>
      </c>
      <c r="I1186" t="s">
        <v>54</v>
      </c>
      <c r="J1186" t="s">
        <v>217</v>
      </c>
      <c r="K1186" t="s">
        <v>209</v>
      </c>
      <c r="L1186" t="s">
        <v>210</v>
      </c>
    </row>
    <row r="1187" spans="1:12">
      <c r="A1187" t="s">
        <v>1913</v>
      </c>
      <c r="B1187" s="7">
        <v>46109</v>
      </c>
      <c r="C1187" t="s">
        <v>168</v>
      </c>
      <c r="D1187">
        <v>1</v>
      </c>
      <c r="E1187">
        <v>50.46</v>
      </c>
      <c r="F1187">
        <v>0.05</v>
      </c>
      <c r="G1187">
        <v>6.99</v>
      </c>
      <c r="H1187" t="s">
        <v>212</v>
      </c>
      <c r="I1187" t="s">
        <v>224</v>
      </c>
      <c r="J1187" t="s">
        <v>208</v>
      </c>
      <c r="K1187" t="s">
        <v>209</v>
      </c>
      <c r="L1187" t="s">
        <v>1914</v>
      </c>
    </row>
    <row r="1188" spans="1:12">
      <c r="A1188" t="s">
        <v>1915</v>
      </c>
      <c r="B1188" s="7">
        <v>46109</v>
      </c>
      <c r="C1188" t="s">
        <v>114</v>
      </c>
      <c r="D1188">
        <v>1</v>
      </c>
      <c r="E1188">
        <v>87.66</v>
      </c>
      <c r="F1188">
        <v>0</v>
      </c>
      <c r="G1188">
        <v>6.99</v>
      </c>
      <c r="H1188" t="s">
        <v>212</v>
      </c>
      <c r="I1188" t="s">
        <v>54</v>
      </c>
      <c r="J1188" t="s">
        <v>213</v>
      </c>
      <c r="K1188" t="s">
        <v>209</v>
      </c>
      <c r="L1188" t="s">
        <v>806</v>
      </c>
    </row>
    <row r="1189" spans="1:12">
      <c r="A1189" t="s">
        <v>1916</v>
      </c>
      <c r="B1189" s="7">
        <v>46110</v>
      </c>
      <c r="C1189" t="s">
        <v>87</v>
      </c>
      <c r="D1189">
        <v>2</v>
      </c>
      <c r="E1189">
        <v>49.34</v>
      </c>
      <c r="F1189">
        <v>0</v>
      </c>
      <c r="G1189">
        <v>0</v>
      </c>
      <c r="H1189" t="s">
        <v>212</v>
      </c>
      <c r="I1189" t="s">
        <v>224</v>
      </c>
      <c r="J1189" t="s">
        <v>217</v>
      </c>
      <c r="K1189" t="s">
        <v>209</v>
      </c>
      <c r="L1189" t="s">
        <v>1371</v>
      </c>
    </row>
    <row r="1190" spans="1:12">
      <c r="A1190" t="s">
        <v>1917</v>
      </c>
      <c r="B1190" s="7">
        <v>46110</v>
      </c>
      <c r="C1190" t="s">
        <v>100</v>
      </c>
      <c r="D1190">
        <v>1</v>
      </c>
      <c r="E1190">
        <v>47.38</v>
      </c>
      <c r="F1190">
        <v>0</v>
      </c>
      <c r="G1190">
        <v>0</v>
      </c>
      <c r="H1190" t="s">
        <v>212</v>
      </c>
      <c r="I1190" t="s">
        <v>54</v>
      </c>
      <c r="J1190" t="s">
        <v>208</v>
      </c>
      <c r="K1190" t="s">
        <v>209</v>
      </c>
      <c r="L1190" t="s">
        <v>356</v>
      </c>
    </row>
    <row r="1191" spans="1:12">
      <c r="A1191" t="s">
        <v>1918</v>
      </c>
      <c r="B1191" s="7">
        <v>46110</v>
      </c>
      <c r="C1191" t="s">
        <v>148</v>
      </c>
      <c r="D1191">
        <v>3</v>
      </c>
      <c r="E1191">
        <v>76.3</v>
      </c>
      <c r="F1191">
        <v>0</v>
      </c>
      <c r="G1191">
        <v>9.99</v>
      </c>
      <c r="H1191" t="s">
        <v>207</v>
      </c>
      <c r="I1191" t="s">
        <v>18</v>
      </c>
      <c r="J1191" t="s">
        <v>213</v>
      </c>
      <c r="K1191" t="s">
        <v>304</v>
      </c>
      <c r="L1191" t="s">
        <v>802</v>
      </c>
    </row>
    <row r="1192" spans="1:12">
      <c r="A1192" t="s">
        <v>1919</v>
      </c>
      <c r="B1192" s="7">
        <v>46111</v>
      </c>
      <c r="C1192" t="s">
        <v>138</v>
      </c>
      <c r="D1192">
        <v>4</v>
      </c>
      <c r="E1192">
        <v>56</v>
      </c>
      <c r="F1192">
        <v>0.05</v>
      </c>
      <c r="G1192">
        <v>6.99</v>
      </c>
      <c r="H1192" t="s">
        <v>212</v>
      </c>
      <c r="I1192" t="s">
        <v>54</v>
      </c>
      <c r="J1192" t="s">
        <v>217</v>
      </c>
      <c r="K1192" t="s">
        <v>209</v>
      </c>
      <c r="L1192" t="s">
        <v>710</v>
      </c>
    </row>
    <row r="1193" spans="1:12">
      <c r="A1193" t="s">
        <v>1920</v>
      </c>
      <c r="B1193" s="7">
        <v>46111</v>
      </c>
      <c r="C1193" t="s">
        <v>75</v>
      </c>
      <c r="D1193">
        <v>6</v>
      </c>
      <c r="E1193">
        <v>55.2</v>
      </c>
      <c r="F1193">
        <v>0</v>
      </c>
      <c r="G1193">
        <v>0</v>
      </c>
      <c r="H1193" t="s">
        <v>207</v>
      </c>
      <c r="I1193" t="s">
        <v>12</v>
      </c>
      <c r="J1193" t="s">
        <v>217</v>
      </c>
      <c r="K1193" t="s">
        <v>209</v>
      </c>
      <c r="L1193" t="s">
        <v>1137</v>
      </c>
    </row>
    <row r="1194" spans="1:12">
      <c r="A1194" t="s">
        <v>1921</v>
      </c>
      <c r="B1194" s="7">
        <v>46111</v>
      </c>
      <c r="C1194" t="s">
        <v>128</v>
      </c>
      <c r="D1194">
        <v>1</v>
      </c>
      <c r="E1194">
        <v>74.72</v>
      </c>
      <c r="F1194">
        <v>0</v>
      </c>
      <c r="G1194">
        <v>9.99</v>
      </c>
      <c r="H1194" t="s">
        <v>216</v>
      </c>
      <c r="I1194" t="s">
        <v>54</v>
      </c>
      <c r="J1194" t="s">
        <v>217</v>
      </c>
      <c r="K1194" t="s">
        <v>209</v>
      </c>
      <c r="L1194" t="s">
        <v>1877</v>
      </c>
    </row>
    <row r="1195" spans="1:12">
      <c r="A1195" t="s">
        <v>1922</v>
      </c>
      <c r="B1195" s="7">
        <v>46111</v>
      </c>
      <c r="C1195" t="s">
        <v>71</v>
      </c>
      <c r="D1195">
        <v>1</v>
      </c>
      <c r="E1195">
        <v>11.23</v>
      </c>
      <c r="F1195">
        <v>0</v>
      </c>
      <c r="G1195">
        <v>9.99</v>
      </c>
      <c r="H1195" t="s">
        <v>216</v>
      </c>
      <c r="I1195" t="s">
        <v>12</v>
      </c>
      <c r="J1195" t="s">
        <v>217</v>
      </c>
      <c r="K1195" t="s">
        <v>209</v>
      </c>
      <c r="L1195" t="s">
        <v>1923</v>
      </c>
    </row>
    <row r="1196" spans="1:12">
      <c r="A1196" t="s">
        <v>1924</v>
      </c>
      <c r="B1196" s="7">
        <v>46111</v>
      </c>
      <c r="C1196" t="s">
        <v>138</v>
      </c>
      <c r="D1196">
        <v>1</v>
      </c>
      <c r="E1196">
        <v>56</v>
      </c>
      <c r="F1196">
        <v>0</v>
      </c>
      <c r="G1196">
        <v>4.99</v>
      </c>
      <c r="H1196" t="s">
        <v>207</v>
      </c>
      <c r="I1196" t="s">
        <v>18</v>
      </c>
      <c r="J1196" t="s">
        <v>217</v>
      </c>
      <c r="K1196" t="s">
        <v>281</v>
      </c>
      <c r="L1196" t="s">
        <v>225</v>
      </c>
    </row>
    <row r="1197" spans="1:12">
      <c r="A1197" t="s">
        <v>1925</v>
      </c>
      <c r="B1197" s="7">
        <v>46111</v>
      </c>
      <c r="C1197" t="s">
        <v>116</v>
      </c>
      <c r="D1197">
        <v>8</v>
      </c>
      <c r="E1197">
        <v>30.89</v>
      </c>
      <c r="F1197">
        <v>0.05</v>
      </c>
      <c r="G1197">
        <v>0</v>
      </c>
      <c r="H1197" t="s">
        <v>212</v>
      </c>
      <c r="I1197" t="s">
        <v>224</v>
      </c>
      <c r="J1197" t="s">
        <v>217</v>
      </c>
      <c r="K1197" t="s">
        <v>209</v>
      </c>
      <c r="L1197" t="s">
        <v>635</v>
      </c>
    </row>
    <row r="1198" spans="1:12">
      <c r="A1198" t="s">
        <v>1926</v>
      </c>
      <c r="B1198" s="7">
        <v>46112</v>
      </c>
      <c r="C1198" t="s">
        <v>126</v>
      </c>
      <c r="D1198">
        <v>2</v>
      </c>
      <c r="E1198">
        <v>44.98</v>
      </c>
      <c r="F1198">
        <v>0.15</v>
      </c>
      <c r="G1198">
        <v>9.99</v>
      </c>
      <c r="H1198" t="s">
        <v>212</v>
      </c>
      <c r="I1198" t="s">
        <v>18</v>
      </c>
      <c r="J1198" t="s">
        <v>208</v>
      </c>
      <c r="K1198" t="s">
        <v>209</v>
      </c>
      <c r="L1198" t="s">
        <v>1283</v>
      </c>
    </row>
    <row r="1199" spans="1:12">
      <c r="A1199" t="s">
        <v>1927</v>
      </c>
      <c r="B1199" s="7">
        <v>46112</v>
      </c>
      <c r="C1199" t="s">
        <v>130</v>
      </c>
      <c r="D1199">
        <v>8</v>
      </c>
      <c r="E1199">
        <v>10.18</v>
      </c>
      <c r="F1199">
        <v>0.15</v>
      </c>
      <c r="G1199">
        <v>0</v>
      </c>
      <c r="H1199" t="s">
        <v>216</v>
      </c>
      <c r="I1199" t="s">
        <v>54</v>
      </c>
      <c r="J1199" t="s">
        <v>213</v>
      </c>
      <c r="K1199" t="s">
        <v>209</v>
      </c>
      <c r="L1199" t="s">
        <v>271</v>
      </c>
    </row>
    <row r="1200" spans="1:12">
      <c r="A1200" t="s">
        <v>1928</v>
      </c>
      <c r="B1200" s="7">
        <v>46112</v>
      </c>
      <c r="C1200" t="s">
        <v>174</v>
      </c>
      <c r="D1200">
        <v>8</v>
      </c>
      <c r="E1200">
        <v>72.45</v>
      </c>
      <c r="F1200">
        <v>0.1</v>
      </c>
      <c r="G1200">
        <v>0</v>
      </c>
      <c r="H1200" t="s">
        <v>207</v>
      </c>
      <c r="I1200" t="s">
        <v>12</v>
      </c>
      <c r="J1200" t="s">
        <v>213</v>
      </c>
      <c r="K1200" t="s">
        <v>209</v>
      </c>
      <c r="L1200" t="s">
        <v>1414</v>
      </c>
    </row>
    <row r="1201" spans="1:12">
      <c r="A1201" t="s">
        <v>1929</v>
      </c>
      <c r="B1201" s="7">
        <v>46112</v>
      </c>
      <c r="C1201" t="s">
        <v>106</v>
      </c>
      <c r="D1201">
        <v>2</v>
      </c>
      <c r="E1201">
        <v>85.27</v>
      </c>
      <c r="F1201">
        <v>0</v>
      </c>
      <c r="G1201">
        <v>6.99</v>
      </c>
      <c r="H1201" t="s">
        <v>212</v>
      </c>
      <c r="I1201" t="s">
        <v>37</v>
      </c>
      <c r="J1201" t="s">
        <v>213</v>
      </c>
      <c r="K1201" t="s">
        <v>304</v>
      </c>
      <c r="L1201" t="s">
        <v>1267</v>
      </c>
    </row>
    <row r="1202" spans="1:12">
      <c r="A1202" t="s">
        <v>1930</v>
      </c>
      <c r="B1202" s="7">
        <v>46112</v>
      </c>
      <c r="C1202" t="s">
        <v>140</v>
      </c>
      <c r="D1202">
        <v>1</v>
      </c>
      <c r="E1202">
        <v>25.18</v>
      </c>
      <c r="F1202">
        <v>0</v>
      </c>
      <c r="G1202">
        <v>0</v>
      </c>
      <c r="H1202" t="s">
        <v>216</v>
      </c>
      <c r="I1202" t="s">
        <v>12</v>
      </c>
      <c r="J1202" t="s">
        <v>213</v>
      </c>
      <c r="K1202" t="s">
        <v>209</v>
      </c>
      <c r="L1202" t="s">
        <v>1195</v>
      </c>
    </row>
    <row r="1203" spans="1:12">
      <c r="A1203" t="s">
        <v>1931</v>
      </c>
      <c r="B1203" s="7">
        <v>46112</v>
      </c>
      <c r="C1203" t="s">
        <v>180</v>
      </c>
      <c r="D1203">
        <v>4</v>
      </c>
      <c r="E1203">
        <v>60.42</v>
      </c>
      <c r="F1203">
        <v>0.15</v>
      </c>
      <c r="G1203">
        <v>9.99</v>
      </c>
      <c r="H1203" t="s">
        <v>207</v>
      </c>
      <c r="I1203" t="s">
        <v>37</v>
      </c>
      <c r="J1203" t="s">
        <v>208</v>
      </c>
      <c r="K1203" t="s">
        <v>209</v>
      </c>
      <c r="L1203" t="s">
        <v>1387</v>
      </c>
    </row>
    <row r="1204" spans="1:12">
      <c r="A1204" t="s">
        <v>1932</v>
      </c>
      <c r="B1204" s="7">
        <v>46112</v>
      </c>
      <c r="C1204" t="s">
        <v>77</v>
      </c>
      <c r="D1204">
        <v>1</v>
      </c>
      <c r="E1204">
        <v>47.77</v>
      </c>
      <c r="F1204">
        <v>0</v>
      </c>
      <c r="G1204">
        <v>0</v>
      </c>
      <c r="H1204" t="s">
        <v>207</v>
      </c>
      <c r="I1204" t="s">
        <v>54</v>
      </c>
      <c r="J1204" t="s">
        <v>217</v>
      </c>
      <c r="K1204" t="s">
        <v>209</v>
      </c>
      <c r="L1204" t="s">
        <v>367</v>
      </c>
    </row>
    <row r="1205" spans="1:12">
      <c r="A1205" t="s">
        <v>1933</v>
      </c>
      <c r="B1205" s="7">
        <v>46112</v>
      </c>
      <c r="C1205" t="s">
        <v>132</v>
      </c>
      <c r="D1205">
        <v>1</v>
      </c>
      <c r="E1205">
        <v>72.08</v>
      </c>
      <c r="F1205">
        <v>0</v>
      </c>
      <c r="G1205">
        <v>0</v>
      </c>
      <c r="H1205" t="s">
        <v>207</v>
      </c>
      <c r="I1205" t="s">
        <v>18</v>
      </c>
      <c r="J1205" t="s">
        <v>217</v>
      </c>
      <c r="K1205" t="s">
        <v>209</v>
      </c>
      <c r="L1205" t="s">
        <v>970</v>
      </c>
    </row>
    <row r="1206" spans="1:12">
      <c r="A1206" t="s">
        <v>1934</v>
      </c>
      <c r="B1206" s="7">
        <v>46113</v>
      </c>
      <c r="C1206" t="s">
        <v>150</v>
      </c>
      <c r="D1206">
        <v>1</v>
      </c>
      <c r="E1206">
        <v>50.17</v>
      </c>
      <c r="F1206">
        <v>0.05</v>
      </c>
      <c r="G1206">
        <v>6.99</v>
      </c>
      <c r="H1206" t="s">
        <v>207</v>
      </c>
      <c r="I1206" t="s">
        <v>12</v>
      </c>
      <c r="J1206" t="s">
        <v>217</v>
      </c>
      <c r="K1206" t="s">
        <v>209</v>
      </c>
      <c r="L1206" t="s">
        <v>517</v>
      </c>
    </row>
    <row r="1207" spans="1:12">
      <c r="A1207" t="s">
        <v>1935</v>
      </c>
      <c r="B1207" s="7">
        <v>46113</v>
      </c>
      <c r="C1207" t="s">
        <v>66</v>
      </c>
      <c r="D1207">
        <v>1</v>
      </c>
      <c r="E1207">
        <v>31.13</v>
      </c>
      <c r="F1207">
        <v>0.15</v>
      </c>
      <c r="G1207">
        <v>0</v>
      </c>
      <c r="H1207" t="s">
        <v>212</v>
      </c>
      <c r="I1207" t="s">
        <v>54</v>
      </c>
      <c r="J1207" t="s">
        <v>208</v>
      </c>
      <c r="K1207" t="s">
        <v>209</v>
      </c>
      <c r="L1207" t="s">
        <v>1421</v>
      </c>
    </row>
    <row r="1208" spans="1:12">
      <c r="A1208" t="s">
        <v>1936</v>
      </c>
      <c r="B1208" s="7">
        <v>46113</v>
      </c>
      <c r="C1208" t="s">
        <v>132</v>
      </c>
      <c r="D1208">
        <v>1</v>
      </c>
      <c r="E1208">
        <v>72.08</v>
      </c>
      <c r="F1208">
        <v>0.05</v>
      </c>
      <c r="G1208">
        <v>0</v>
      </c>
      <c r="H1208" t="s">
        <v>207</v>
      </c>
      <c r="I1208" t="s">
        <v>54</v>
      </c>
      <c r="J1208" t="s">
        <v>217</v>
      </c>
      <c r="K1208" t="s">
        <v>209</v>
      </c>
      <c r="L1208" t="s">
        <v>379</v>
      </c>
    </row>
    <row r="1209" spans="1:12">
      <c r="A1209" t="s">
        <v>1937</v>
      </c>
      <c r="B1209" s="7">
        <v>46113</v>
      </c>
      <c r="C1209" t="s">
        <v>71</v>
      </c>
      <c r="D1209">
        <v>2</v>
      </c>
      <c r="E1209">
        <v>11.23</v>
      </c>
      <c r="F1209">
        <v>0.1</v>
      </c>
      <c r="G1209">
        <v>6.99</v>
      </c>
      <c r="H1209" t="s">
        <v>212</v>
      </c>
      <c r="I1209" t="s">
        <v>224</v>
      </c>
      <c r="J1209" t="s">
        <v>217</v>
      </c>
      <c r="K1209" t="s">
        <v>209</v>
      </c>
      <c r="L1209" t="s">
        <v>453</v>
      </c>
    </row>
    <row r="1210" spans="1:12">
      <c r="A1210" t="s">
        <v>1938</v>
      </c>
      <c r="B1210" s="7">
        <v>46113</v>
      </c>
      <c r="C1210" t="s">
        <v>108</v>
      </c>
      <c r="D1210">
        <v>1</v>
      </c>
      <c r="E1210">
        <v>23.94</v>
      </c>
      <c r="F1210">
        <v>0.1</v>
      </c>
      <c r="G1210">
        <v>9.99</v>
      </c>
      <c r="H1210" t="s">
        <v>212</v>
      </c>
      <c r="I1210" t="s">
        <v>18</v>
      </c>
      <c r="J1210" t="s">
        <v>217</v>
      </c>
      <c r="K1210" t="s">
        <v>209</v>
      </c>
      <c r="L1210" t="s">
        <v>705</v>
      </c>
    </row>
    <row r="1211" spans="1:12">
      <c r="A1211" t="s">
        <v>1939</v>
      </c>
      <c r="B1211" s="7">
        <v>46114</v>
      </c>
      <c r="C1211" t="s">
        <v>182</v>
      </c>
      <c r="D1211">
        <v>1</v>
      </c>
      <c r="E1211">
        <v>11.57</v>
      </c>
      <c r="F1211">
        <v>0</v>
      </c>
      <c r="G1211">
        <v>0</v>
      </c>
      <c r="H1211" t="s">
        <v>207</v>
      </c>
      <c r="I1211" t="s">
        <v>224</v>
      </c>
      <c r="J1211" t="s">
        <v>213</v>
      </c>
      <c r="K1211" t="s">
        <v>209</v>
      </c>
      <c r="L1211" t="s">
        <v>710</v>
      </c>
    </row>
    <row r="1212" spans="1:12">
      <c r="A1212" t="s">
        <v>1940</v>
      </c>
      <c r="B1212" s="7">
        <v>46114</v>
      </c>
      <c r="C1212" t="s">
        <v>122</v>
      </c>
      <c r="D1212">
        <v>6</v>
      </c>
      <c r="E1212">
        <v>29.71</v>
      </c>
      <c r="F1212">
        <v>0.05</v>
      </c>
      <c r="G1212">
        <v>4.99</v>
      </c>
      <c r="H1212" t="s">
        <v>216</v>
      </c>
      <c r="I1212" t="s">
        <v>54</v>
      </c>
      <c r="J1212" t="s">
        <v>213</v>
      </c>
      <c r="K1212" t="s">
        <v>209</v>
      </c>
      <c r="L1212" t="s">
        <v>1025</v>
      </c>
    </row>
    <row r="1213" spans="1:12">
      <c r="A1213" t="s">
        <v>1941</v>
      </c>
      <c r="B1213" s="7">
        <v>46114</v>
      </c>
      <c r="C1213" t="s">
        <v>73</v>
      </c>
      <c r="D1213">
        <v>2</v>
      </c>
      <c r="E1213">
        <v>23.84</v>
      </c>
      <c r="F1213">
        <v>0.05</v>
      </c>
      <c r="G1213">
        <v>0</v>
      </c>
      <c r="H1213" t="s">
        <v>212</v>
      </c>
      <c r="I1213" t="s">
        <v>54</v>
      </c>
      <c r="J1213" t="s">
        <v>217</v>
      </c>
      <c r="K1213" t="s">
        <v>209</v>
      </c>
      <c r="L1213" t="s">
        <v>1724</v>
      </c>
    </row>
    <row r="1214" spans="1:12">
      <c r="A1214" t="s">
        <v>1942</v>
      </c>
      <c r="B1214" s="7">
        <v>46114</v>
      </c>
      <c r="C1214" t="s">
        <v>126</v>
      </c>
      <c r="D1214">
        <v>2</v>
      </c>
      <c r="E1214">
        <v>44.98</v>
      </c>
      <c r="F1214">
        <v>0</v>
      </c>
      <c r="G1214">
        <v>0</v>
      </c>
      <c r="H1214" t="s">
        <v>212</v>
      </c>
      <c r="I1214" t="s">
        <v>18</v>
      </c>
      <c r="J1214" t="s">
        <v>213</v>
      </c>
      <c r="K1214" t="s">
        <v>209</v>
      </c>
      <c r="L1214" t="s">
        <v>816</v>
      </c>
    </row>
    <row r="1215" spans="1:12">
      <c r="A1215" t="s">
        <v>1943</v>
      </c>
      <c r="B1215" s="7">
        <v>46114</v>
      </c>
      <c r="C1215" t="s">
        <v>83</v>
      </c>
      <c r="D1215">
        <v>2</v>
      </c>
      <c r="E1215">
        <v>79.31</v>
      </c>
      <c r="F1215">
        <v>0</v>
      </c>
      <c r="G1215">
        <v>4.99</v>
      </c>
      <c r="H1215" t="s">
        <v>216</v>
      </c>
      <c r="I1215" t="s">
        <v>224</v>
      </c>
      <c r="J1215" t="s">
        <v>208</v>
      </c>
      <c r="K1215" t="s">
        <v>281</v>
      </c>
      <c r="L1215" t="s">
        <v>533</v>
      </c>
    </row>
    <row r="1216" spans="1:12">
      <c r="A1216" t="s">
        <v>1944</v>
      </c>
      <c r="B1216" s="7">
        <v>46114</v>
      </c>
      <c r="C1216" t="s">
        <v>128</v>
      </c>
      <c r="D1216">
        <v>1</v>
      </c>
      <c r="E1216">
        <v>74.72</v>
      </c>
      <c r="F1216">
        <v>0.15</v>
      </c>
      <c r="G1216">
        <v>4.99</v>
      </c>
      <c r="H1216" t="s">
        <v>207</v>
      </c>
      <c r="I1216" t="s">
        <v>18</v>
      </c>
      <c r="J1216" t="s">
        <v>208</v>
      </c>
      <c r="K1216" t="s">
        <v>209</v>
      </c>
      <c r="L1216" t="s">
        <v>1030</v>
      </c>
    </row>
    <row r="1217" spans="1:12">
      <c r="A1217" t="s">
        <v>1945</v>
      </c>
      <c r="B1217" s="7">
        <v>46114</v>
      </c>
      <c r="C1217" t="s">
        <v>79</v>
      </c>
      <c r="D1217">
        <v>2</v>
      </c>
      <c r="E1217">
        <v>12.76</v>
      </c>
      <c r="F1217">
        <v>0</v>
      </c>
      <c r="G1217">
        <v>0</v>
      </c>
      <c r="H1217" t="s">
        <v>212</v>
      </c>
      <c r="I1217" t="s">
        <v>54</v>
      </c>
      <c r="J1217" t="s">
        <v>217</v>
      </c>
      <c r="K1217" t="s">
        <v>209</v>
      </c>
      <c r="L1217" t="s">
        <v>1766</v>
      </c>
    </row>
    <row r="1218" spans="1:12">
      <c r="A1218" t="s">
        <v>1946</v>
      </c>
      <c r="B1218" s="7">
        <v>46114</v>
      </c>
      <c r="C1218" t="s">
        <v>154</v>
      </c>
      <c r="D1218">
        <v>4</v>
      </c>
      <c r="E1218">
        <v>63.29</v>
      </c>
      <c r="F1218">
        <v>0.1</v>
      </c>
      <c r="G1218">
        <v>0</v>
      </c>
      <c r="H1218" t="s">
        <v>216</v>
      </c>
      <c r="I1218" t="s">
        <v>37</v>
      </c>
      <c r="J1218" t="s">
        <v>213</v>
      </c>
      <c r="K1218" t="s">
        <v>209</v>
      </c>
      <c r="L1218" t="s">
        <v>881</v>
      </c>
    </row>
    <row r="1219" spans="1:12">
      <c r="A1219" t="s">
        <v>1947</v>
      </c>
      <c r="B1219" s="7">
        <v>46115</v>
      </c>
      <c r="C1219" t="s">
        <v>77</v>
      </c>
      <c r="D1219">
        <v>8</v>
      </c>
      <c r="E1219">
        <v>47.77</v>
      </c>
      <c r="F1219">
        <v>0</v>
      </c>
      <c r="G1219">
        <v>9.99</v>
      </c>
      <c r="H1219" t="s">
        <v>207</v>
      </c>
      <c r="I1219" t="s">
        <v>18</v>
      </c>
      <c r="J1219" t="s">
        <v>213</v>
      </c>
      <c r="K1219" t="s">
        <v>209</v>
      </c>
      <c r="L1219" t="s">
        <v>481</v>
      </c>
    </row>
    <row r="1220" spans="1:12">
      <c r="A1220" t="s">
        <v>1948</v>
      </c>
      <c r="B1220" s="7">
        <v>46115</v>
      </c>
      <c r="C1220" t="s">
        <v>106</v>
      </c>
      <c r="D1220">
        <v>1</v>
      </c>
      <c r="E1220">
        <v>85.27</v>
      </c>
      <c r="F1220">
        <v>0</v>
      </c>
      <c r="G1220">
        <v>9.99</v>
      </c>
      <c r="H1220" t="s">
        <v>212</v>
      </c>
      <c r="I1220" t="s">
        <v>18</v>
      </c>
      <c r="J1220" t="s">
        <v>208</v>
      </c>
      <c r="K1220" t="s">
        <v>209</v>
      </c>
      <c r="L1220" t="s">
        <v>1949</v>
      </c>
    </row>
    <row r="1221" spans="1:12">
      <c r="A1221" t="s">
        <v>1950</v>
      </c>
      <c r="B1221" s="7">
        <v>46115</v>
      </c>
      <c r="C1221" t="s">
        <v>132</v>
      </c>
      <c r="D1221">
        <v>3</v>
      </c>
      <c r="E1221">
        <v>72.08</v>
      </c>
      <c r="F1221">
        <v>0</v>
      </c>
      <c r="G1221">
        <v>0</v>
      </c>
      <c r="H1221" t="s">
        <v>212</v>
      </c>
      <c r="I1221" t="s">
        <v>12</v>
      </c>
      <c r="J1221" t="s">
        <v>217</v>
      </c>
      <c r="K1221" t="s">
        <v>209</v>
      </c>
      <c r="L1221" t="s">
        <v>312</v>
      </c>
    </row>
    <row r="1222" spans="1:12">
      <c r="A1222" t="s">
        <v>1951</v>
      </c>
      <c r="B1222" s="7">
        <v>46115</v>
      </c>
      <c r="C1222" t="s">
        <v>136</v>
      </c>
      <c r="D1222">
        <v>2</v>
      </c>
      <c r="E1222">
        <v>26.35</v>
      </c>
      <c r="F1222">
        <v>0</v>
      </c>
      <c r="G1222">
        <v>9.99</v>
      </c>
      <c r="H1222" t="s">
        <v>216</v>
      </c>
      <c r="I1222" t="s">
        <v>224</v>
      </c>
      <c r="J1222" t="s">
        <v>217</v>
      </c>
      <c r="K1222" t="s">
        <v>209</v>
      </c>
      <c r="L1222" t="s">
        <v>1025</v>
      </c>
    </row>
    <row r="1223" spans="1:12">
      <c r="A1223" t="s">
        <v>1952</v>
      </c>
      <c r="B1223" s="7">
        <v>46115</v>
      </c>
      <c r="C1223" t="s">
        <v>110</v>
      </c>
      <c r="D1223">
        <v>1</v>
      </c>
      <c r="E1223">
        <v>32.130000000000003</v>
      </c>
      <c r="F1223">
        <v>0.15</v>
      </c>
      <c r="G1223">
        <v>0</v>
      </c>
      <c r="H1223" t="s">
        <v>207</v>
      </c>
      <c r="I1223" t="s">
        <v>224</v>
      </c>
      <c r="J1223" t="s">
        <v>213</v>
      </c>
      <c r="K1223" t="s">
        <v>209</v>
      </c>
      <c r="L1223" t="s">
        <v>222</v>
      </c>
    </row>
    <row r="1224" spans="1:12">
      <c r="A1224" t="s">
        <v>1953</v>
      </c>
      <c r="B1224" s="7">
        <v>46115</v>
      </c>
      <c r="C1224" t="s">
        <v>120</v>
      </c>
      <c r="D1224">
        <v>1</v>
      </c>
      <c r="E1224">
        <v>33.65</v>
      </c>
      <c r="F1224">
        <v>0</v>
      </c>
      <c r="G1224">
        <v>9.99</v>
      </c>
      <c r="H1224" t="s">
        <v>207</v>
      </c>
      <c r="I1224" t="s">
        <v>224</v>
      </c>
      <c r="J1224" t="s">
        <v>213</v>
      </c>
      <c r="K1224" t="s">
        <v>209</v>
      </c>
      <c r="L1224" t="s">
        <v>826</v>
      </c>
    </row>
    <row r="1225" spans="1:12">
      <c r="A1225" t="s">
        <v>1954</v>
      </c>
      <c r="B1225" s="7">
        <v>46115</v>
      </c>
      <c r="C1225" t="s">
        <v>176</v>
      </c>
      <c r="D1225">
        <v>1</v>
      </c>
      <c r="E1225">
        <v>11.86</v>
      </c>
      <c r="F1225">
        <v>0.05</v>
      </c>
      <c r="G1225">
        <v>4.99</v>
      </c>
      <c r="H1225" t="s">
        <v>216</v>
      </c>
      <c r="I1225" t="s">
        <v>54</v>
      </c>
      <c r="J1225" t="s">
        <v>213</v>
      </c>
      <c r="K1225" t="s">
        <v>209</v>
      </c>
      <c r="L1225" t="s">
        <v>1350</v>
      </c>
    </row>
    <row r="1226" spans="1:12">
      <c r="A1226" t="s">
        <v>1955</v>
      </c>
      <c r="B1226" s="7">
        <v>46115</v>
      </c>
      <c r="C1226" t="s">
        <v>79</v>
      </c>
      <c r="D1226">
        <v>6</v>
      </c>
      <c r="E1226">
        <v>12.76</v>
      </c>
      <c r="F1226">
        <v>0</v>
      </c>
      <c r="G1226">
        <v>0</v>
      </c>
      <c r="H1226" t="s">
        <v>216</v>
      </c>
      <c r="I1226" t="s">
        <v>12</v>
      </c>
      <c r="J1226" t="s">
        <v>213</v>
      </c>
      <c r="K1226" t="s">
        <v>209</v>
      </c>
      <c r="L1226" t="s">
        <v>928</v>
      </c>
    </row>
    <row r="1227" spans="1:12">
      <c r="A1227" t="s">
        <v>1956</v>
      </c>
      <c r="B1227" s="7">
        <v>46115</v>
      </c>
      <c r="C1227" t="s">
        <v>122</v>
      </c>
      <c r="D1227">
        <v>1</v>
      </c>
      <c r="E1227">
        <v>29.71</v>
      </c>
      <c r="F1227">
        <v>0.05</v>
      </c>
      <c r="G1227">
        <v>9.99</v>
      </c>
      <c r="H1227" t="s">
        <v>212</v>
      </c>
      <c r="I1227" t="s">
        <v>37</v>
      </c>
      <c r="J1227" t="s">
        <v>208</v>
      </c>
      <c r="K1227" t="s">
        <v>209</v>
      </c>
      <c r="L1227" t="s">
        <v>257</v>
      </c>
    </row>
    <row r="1228" spans="1:12">
      <c r="A1228" t="s">
        <v>1957</v>
      </c>
      <c r="B1228" s="7">
        <v>46116</v>
      </c>
      <c r="C1228" t="s">
        <v>158</v>
      </c>
      <c r="D1228">
        <v>1</v>
      </c>
      <c r="E1228">
        <v>44.59</v>
      </c>
      <c r="F1228">
        <v>0</v>
      </c>
      <c r="G1228">
        <v>9.99</v>
      </c>
      <c r="H1228" t="s">
        <v>207</v>
      </c>
      <c r="I1228" t="s">
        <v>224</v>
      </c>
      <c r="J1228" t="s">
        <v>208</v>
      </c>
      <c r="K1228" t="s">
        <v>209</v>
      </c>
      <c r="L1228" t="s">
        <v>1541</v>
      </c>
    </row>
    <row r="1229" spans="1:12">
      <c r="A1229" t="s">
        <v>1958</v>
      </c>
      <c r="B1229" s="7">
        <v>46116</v>
      </c>
      <c r="C1229" t="s">
        <v>160</v>
      </c>
      <c r="D1229">
        <v>5</v>
      </c>
      <c r="E1229">
        <v>36.47</v>
      </c>
      <c r="F1229">
        <v>0.05</v>
      </c>
      <c r="G1229">
        <v>6.99</v>
      </c>
      <c r="H1229" t="s">
        <v>207</v>
      </c>
      <c r="I1229" t="s">
        <v>224</v>
      </c>
      <c r="J1229" t="s">
        <v>213</v>
      </c>
      <c r="K1229" t="s">
        <v>209</v>
      </c>
      <c r="L1229" t="s">
        <v>782</v>
      </c>
    </row>
    <row r="1230" spans="1:12">
      <c r="A1230" t="s">
        <v>1959</v>
      </c>
      <c r="B1230" s="7">
        <v>46116</v>
      </c>
      <c r="C1230" t="s">
        <v>75</v>
      </c>
      <c r="D1230">
        <v>2</v>
      </c>
      <c r="E1230">
        <v>55.2</v>
      </c>
      <c r="F1230">
        <v>0</v>
      </c>
      <c r="G1230">
        <v>6.99</v>
      </c>
      <c r="H1230" t="s">
        <v>207</v>
      </c>
      <c r="I1230" t="s">
        <v>37</v>
      </c>
      <c r="J1230" t="s">
        <v>217</v>
      </c>
      <c r="K1230" t="s">
        <v>209</v>
      </c>
      <c r="L1230" t="s">
        <v>1113</v>
      </c>
    </row>
    <row r="1231" spans="1:12">
      <c r="A1231" t="s">
        <v>1960</v>
      </c>
      <c r="B1231" s="7">
        <v>46116</v>
      </c>
      <c r="C1231" t="s">
        <v>170</v>
      </c>
      <c r="D1231">
        <v>1</v>
      </c>
      <c r="E1231">
        <v>33.19</v>
      </c>
      <c r="F1231">
        <v>0</v>
      </c>
      <c r="G1231">
        <v>0</v>
      </c>
      <c r="H1231" t="s">
        <v>207</v>
      </c>
      <c r="I1231" t="s">
        <v>18</v>
      </c>
      <c r="J1231" t="s">
        <v>208</v>
      </c>
      <c r="K1231" t="s">
        <v>209</v>
      </c>
      <c r="L1231" t="s">
        <v>348</v>
      </c>
    </row>
    <row r="1232" spans="1:12">
      <c r="A1232" t="s">
        <v>1961</v>
      </c>
      <c r="B1232" s="7">
        <v>46116</v>
      </c>
      <c r="C1232" t="s">
        <v>83</v>
      </c>
      <c r="D1232">
        <v>2</v>
      </c>
      <c r="E1232">
        <v>79.31</v>
      </c>
      <c r="F1232">
        <v>0</v>
      </c>
      <c r="G1232">
        <v>0</v>
      </c>
      <c r="H1232" t="s">
        <v>212</v>
      </c>
      <c r="I1232" t="s">
        <v>18</v>
      </c>
      <c r="J1232" t="s">
        <v>213</v>
      </c>
      <c r="K1232" t="s">
        <v>209</v>
      </c>
      <c r="L1232" t="s">
        <v>453</v>
      </c>
    </row>
    <row r="1233" spans="1:12">
      <c r="A1233" t="s">
        <v>1962</v>
      </c>
      <c r="B1233" s="7">
        <v>46116</v>
      </c>
      <c r="C1233" t="s">
        <v>128</v>
      </c>
      <c r="D1233">
        <v>1</v>
      </c>
      <c r="E1233">
        <v>74.72</v>
      </c>
      <c r="F1233">
        <v>0</v>
      </c>
      <c r="G1233">
        <v>4.99</v>
      </c>
      <c r="H1233" t="s">
        <v>207</v>
      </c>
      <c r="I1233" t="s">
        <v>54</v>
      </c>
      <c r="J1233" t="s">
        <v>217</v>
      </c>
      <c r="K1233" t="s">
        <v>209</v>
      </c>
      <c r="L1233" t="s">
        <v>1248</v>
      </c>
    </row>
    <row r="1234" spans="1:12">
      <c r="A1234" t="s">
        <v>1963</v>
      </c>
      <c r="B1234" s="7">
        <v>46117</v>
      </c>
      <c r="C1234" t="s">
        <v>136</v>
      </c>
      <c r="D1234">
        <v>1</v>
      </c>
      <c r="E1234">
        <v>26.35</v>
      </c>
      <c r="F1234">
        <v>0.2</v>
      </c>
      <c r="G1234">
        <v>0</v>
      </c>
      <c r="H1234" t="s">
        <v>212</v>
      </c>
      <c r="I1234" t="s">
        <v>37</v>
      </c>
      <c r="J1234" t="s">
        <v>217</v>
      </c>
      <c r="K1234" t="s">
        <v>209</v>
      </c>
      <c r="L1234" t="s">
        <v>1145</v>
      </c>
    </row>
    <row r="1235" spans="1:12">
      <c r="A1235" t="s">
        <v>1964</v>
      </c>
      <c r="B1235" s="7">
        <v>46117</v>
      </c>
      <c r="C1235" t="s">
        <v>73</v>
      </c>
      <c r="D1235">
        <v>2</v>
      </c>
      <c r="E1235">
        <v>23.84</v>
      </c>
      <c r="F1235">
        <v>0.15</v>
      </c>
      <c r="G1235">
        <v>6.99</v>
      </c>
      <c r="H1235" t="s">
        <v>207</v>
      </c>
      <c r="I1235" t="s">
        <v>54</v>
      </c>
      <c r="J1235" t="s">
        <v>213</v>
      </c>
      <c r="K1235" t="s">
        <v>209</v>
      </c>
      <c r="L1235" t="s">
        <v>689</v>
      </c>
    </row>
    <row r="1236" spans="1:12">
      <c r="A1236" t="s">
        <v>1965</v>
      </c>
      <c r="B1236" s="7">
        <v>46117</v>
      </c>
      <c r="C1236" t="s">
        <v>118</v>
      </c>
      <c r="D1236">
        <v>5</v>
      </c>
      <c r="E1236">
        <v>41.81</v>
      </c>
      <c r="F1236">
        <v>0</v>
      </c>
      <c r="G1236">
        <v>6.99</v>
      </c>
      <c r="H1236" t="s">
        <v>212</v>
      </c>
      <c r="I1236" t="s">
        <v>18</v>
      </c>
      <c r="J1236" t="s">
        <v>217</v>
      </c>
      <c r="K1236" t="s">
        <v>209</v>
      </c>
      <c r="L1236" t="s">
        <v>1064</v>
      </c>
    </row>
    <row r="1237" spans="1:12">
      <c r="A1237" t="s">
        <v>1966</v>
      </c>
      <c r="B1237" s="7">
        <v>46118</v>
      </c>
      <c r="C1237" t="s">
        <v>150</v>
      </c>
      <c r="D1237">
        <v>5</v>
      </c>
      <c r="E1237">
        <v>50.17</v>
      </c>
      <c r="F1237">
        <v>0</v>
      </c>
      <c r="G1237">
        <v>4.99</v>
      </c>
      <c r="H1237" t="s">
        <v>212</v>
      </c>
      <c r="I1237" t="s">
        <v>54</v>
      </c>
      <c r="J1237" t="s">
        <v>217</v>
      </c>
      <c r="K1237" t="s">
        <v>209</v>
      </c>
      <c r="L1237" t="s">
        <v>1045</v>
      </c>
    </row>
    <row r="1238" spans="1:12">
      <c r="A1238" t="s">
        <v>1967</v>
      </c>
      <c r="B1238" s="7">
        <v>46118</v>
      </c>
      <c r="C1238" t="s">
        <v>130</v>
      </c>
      <c r="D1238">
        <v>2</v>
      </c>
      <c r="E1238">
        <v>10.18</v>
      </c>
      <c r="F1238">
        <v>0.15</v>
      </c>
      <c r="G1238">
        <v>4.99</v>
      </c>
      <c r="H1238" t="s">
        <v>212</v>
      </c>
      <c r="I1238" t="s">
        <v>12</v>
      </c>
      <c r="J1238" t="s">
        <v>208</v>
      </c>
      <c r="K1238" t="s">
        <v>209</v>
      </c>
      <c r="L1238" t="s">
        <v>284</v>
      </c>
    </row>
    <row r="1239" spans="1:12">
      <c r="A1239" t="s">
        <v>1968</v>
      </c>
      <c r="B1239" s="7">
        <v>46118</v>
      </c>
      <c r="C1239" t="s">
        <v>114</v>
      </c>
      <c r="D1239">
        <v>1</v>
      </c>
      <c r="E1239">
        <v>87.66</v>
      </c>
      <c r="F1239">
        <v>0.1</v>
      </c>
      <c r="G1239">
        <v>0</v>
      </c>
      <c r="H1239" t="s">
        <v>207</v>
      </c>
      <c r="I1239" t="s">
        <v>18</v>
      </c>
      <c r="J1239" t="s">
        <v>217</v>
      </c>
      <c r="K1239" t="s">
        <v>209</v>
      </c>
      <c r="L1239" t="s">
        <v>1826</v>
      </c>
    </row>
    <row r="1240" spans="1:12">
      <c r="A1240" t="s">
        <v>1969</v>
      </c>
      <c r="B1240" s="7">
        <v>46118</v>
      </c>
      <c r="C1240" t="s">
        <v>75</v>
      </c>
      <c r="D1240">
        <v>2</v>
      </c>
      <c r="E1240">
        <v>55.2</v>
      </c>
      <c r="F1240">
        <v>0</v>
      </c>
      <c r="G1240">
        <v>9.99</v>
      </c>
      <c r="H1240" t="s">
        <v>216</v>
      </c>
      <c r="I1240" t="s">
        <v>37</v>
      </c>
      <c r="J1240" t="s">
        <v>217</v>
      </c>
      <c r="K1240" t="s">
        <v>209</v>
      </c>
      <c r="L1240" t="s">
        <v>561</v>
      </c>
    </row>
    <row r="1241" spans="1:12">
      <c r="A1241" t="s">
        <v>1970</v>
      </c>
      <c r="B1241" s="7">
        <v>46118</v>
      </c>
      <c r="C1241" t="s">
        <v>150</v>
      </c>
      <c r="D1241">
        <v>2</v>
      </c>
      <c r="E1241">
        <v>50.17</v>
      </c>
      <c r="F1241">
        <v>0.15</v>
      </c>
      <c r="G1241">
        <v>9.99</v>
      </c>
      <c r="H1241" t="s">
        <v>216</v>
      </c>
      <c r="I1241" t="s">
        <v>18</v>
      </c>
      <c r="J1241" t="s">
        <v>217</v>
      </c>
      <c r="K1241" t="s">
        <v>209</v>
      </c>
      <c r="L1241" t="s">
        <v>975</v>
      </c>
    </row>
    <row r="1242" spans="1:12">
      <c r="A1242" t="s">
        <v>1971</v>
      </c>
      <c r="B1242" s="7">
        <v>46118</v>
      </c>
      <c r="C1242" t="s">
        <v>128</v>
      </c>
      <c r="D1242">
        <v>2</v>
      </c>
      <c r="E1242">
        <v>74.72</v>
      </c>
      <c r="F1242">
        <v>0.05</v>
      </c>
      <c r="G1242">
        <v>9.99</v>
      </c>
      <c r="H1242" t="s">
        <v>216</v>
      </c>
      <c r="I1242" t="s">
        <v>54</v>
      </c>
      <c r="J1242" t="s">
        <v>217</v>
      </c>
      <c r="K1242" t="s">
        <v>209</v>
      </c>
      <c r="L1242" t="s">
        <v>895</v>
      </c>
    </row>
    <row r="1243" spans="1:12">
      <c r="A1243" t="s">
        <v>1972</v>
      </c>
      <c r="B1243" s="7">
        <v>46119</v>
      </c>
      <c r="C1243" t="s">
        <v>158</v>
      </c>
      <c r="D1243">
        <v>3</v>
      </c>
      <c r="E1243">
        <v>44.59</v>
      </c>
      <c r="F1243">
        <v>0</v>
      </c>
      <c r="G1243">
        <v>0</v>
      </c>
      <c r="H1243" t="s">
        <v>216</v>
      </c>
      <c r="I1243" t="s">
        <v>224</v>
      </c>
      <c r="J1243" t="s">
        <v>213</v>
      </c>
      <c r="K1243" t="s">
        <v>209</v>
      </c>
      <c r="L1243" t="s">
        <v>1492</v>
      </c>
    </row>
    <row r="1244" spans="1:12">
      <c r="A1244" t="s">
        <v>1973</v>
      </c>
      <c r="B1244" s="7">
        <v>46119</v>
      </c>
      <c r="C1244" t="s">
        <v>124</v>
      </c>
      <c r="D1244">
        <v>1</v>
      </c>
      <c r="E1244">
        <v>79.47</v>
      </c>
      <c r="F1244">
        <v>0.05</v>
      </c>
      <c r="G1244">
        <v>4.99</v>
      </c>
      <c r="H1244" t="s">
        <v>207</v>
      </c>
      <c r="I1244" t="s">
        <v>12</v>
      </c>
      <c r="J1244" t="s">
        <v>208</v>
      </c>
      <c r="K1244" t="s">
        <v>209</v>
      </c>
      <c r="L1244" t="s">
        <v>602</v>
      </c>
    </row>
    <row r="1245" spans="1:12">
      <c r="A1245" t="s">
        <v>1974</v>
      </c>
      <c r="B1245" s="7">
        <v>46119</v>
      </c>
      <c r="C1245" t="s">
        <v>102</v>
      </c>
      <c r="D1245">
        <v>1</v>
      </c>
      <c r="E1245">
        <v>18.5</v>
      </c>
      <c r="F1245">
        <v>0.05</v>
      </c>
      <c r="G1245">
        <v>6.99</v>
      </c>
      <c r="H1245" t="s">
        <v>207</v>
      </c>
      <c r="I1245" t="s">
        <v>18</v>
      </c>
      <c r="J1245" t="s">
        <v>208</v>
      </c>
      <c r="K1245" t="s">
        <v>209</v>
      </c>
      <c r="L1245" t="s">
        <v>218</v>
      </c>
    </row>
    <row r="1246" spans="1:12">
      <c r="A1246" t="s">
        <v>1975</v>
      </c>
      <c r="B1246" s="7">
        <v>46119</v>
      </c>
      <c r="C1246" t="s">
        <v>94</v>
      </c>
      <c r="D1246">
        <v>1</v>
      </c>
      <c r="E1246">
        <v>74.41</v>
      </c>
      <c r="F1246">
        <v>0.1</v>
      </c>
      <c r="G1246">
        <v>0</v>
      </c>
      <c r="H1246" t="s">
        <v>207</v>
      </c>
      <c r="I1246" t="s">
        <v>18</v>
      </c>
      <c r="J1246" t="s">
        <v>213</v>
      </c>
      <c r="K1246" t="s">
        <v>209</v>
      </c>
      <c r="L1246" t="s">
        <v>936</v>
      </c>
    </row>
    <row r="1247" spans="1:12">
      <c r="A1247" t="s">
        <v>1976</v>
      </c>
      <c r="B1247" s="7">
        <v>46119</v>
      </c>
      <c r="C1247" t="s">
        <v>69</v>
      </c>
      <c r="D1247">
        <v>3</v>
      </c>
      <c r="E1247">
        <v>73.180000000000007</v>
      </c>
      <c r="F1247">
        <v>0.1</v>
      </c>
      <c r="G1247">
        <v>0</v>
      </c>
      <c r="H1247" t="s">
        <v>216</v>
      </c>
      <c r="I1247" t="s">
        <v>18</v>
      </c>
      <c r="J1247" t="s">
        <v>217</v>
      </c>
      <c r="K1247" t="s">
        <v>209</v>
      </c>
      <c r="L1247" t="s">
        <v>1244</v>
      </c>
    </row>
    <row r="1248" spans="1:12">
      <c r="A1248" t="s">
        <v>1977</v>
      </c>
      <c r="B1248" s="7">
        <v>46119</v>
      </c>
      <c r="C1248" t="s">
        <v>154</v>
      </c>
      <c r="D1248">
        <v>4</v>
      </c>
      <c r="E1248">
        <v>63.29</v>
      </c>
      <c r="F1248">
        <v>0</v>
      </c>
      <c r="G1248">
        <v>9.99</v>
      </c>
      <c r="H1248" t="s">
        <v>207</v>
      </c>
      <c r="I1248" t="s">
        <v>224</v>
      </c>
      <c r="J1248" t="s">
        <v>217</v>
      </c>
      <c r="K1248" t="s">
        <v>209</v>
      </c>
      <c r="L1248" t="s">
        <v>659</v>
      </c>
    </row>
    <row r="1249" spans="1:12">
      <c r="A1249" t="s">
        <v>1978</v>
      </c>
      <c r="B1249" s="7">
        <v>46119</v>
      </c>
      <c r="C1249" t="s">
        <v>122</v>
      </c>
      <c r="D1249">
        <v>2</v>
      </c>
      <c r="E1249">
        <v>29.71</v>
      </c>
      <c r="F1249">
        <v>0.15</v>
      </c>
      <c r="G1249">
        <v>0</v>
      </c>
      <c r="H1249" t="s">
        <v>207</v>
      </c>
      <c r="I1249" t="s">
        <v>12</v>
      </c>
      <c r="J1249" t="s">
        <v>217</v>
      </c>
      <c r="K1249" t="s">
        <v>209</v>
      </c>
      <c r="L1249" t="s">
        <v>267</v>
      </c>
    </row>
    <row r="1250" spans="1:12">
      <c r="A1250" t="s">
        <v>1979</v>
      </c>
      <c r="B1250" s="7">
        <v>46119</v>
      </c>
      <c r="C1250" t="s">
        <v>148</v>
      </c>
      <c r="D1250">
        <v>2</v>
      </c>
      <c r="E1250">
        <v>76.3</v>
      </c>
      <c r="F1250">
        <v>0</v>
      </c>
      <c r="G1250">
        <v>9.99</v>
      </c>
      <c r="H1250" t="s">
        <v>207</v>
      </c>
      <c r="I1250" t="s">
        <v>54</v>
      </c>
      <c r="J1250" t="s">
        <v>208</v>
      </c>
      <c r="K1250" t="s">
        <v>209</v>
      </c>
      <c r="L1250" t="s">
        <v>1880</v>
      </c>
    </row>
    <row r="1251" spans="1:12">
      <c r="A1251" t="s">
        <v>1980</v>
      </c>
      <c r="B1251" s="7">
        <v>46120</v>
      </c>
      <c r="C1251" t="s">
        <v>178</v>
      </c>
      <c r="D1251">
        <v>1</v>
      </c>
      <c r="E1251">
        <v>77.760000000000005</v>
      </c>
      <c r="F1251">
        <v>0</v>
      </c>
      <c r="G1251">
        <v>0</v>
      </c>
      <c r="H1251" t="s">
        <v>207</v>
      </c>
      <c r="I1251" t="s">
        <v>224</v>
      </c>
      <c r="J1251" t="s">
        <v>208</v>
      </c>
      <c r="K1251" t="s">
        <v>209</v>
      </c>
      <c r="L1251" t="s">
        <v>267</v>
      </c>
    </row>
    <row r="1252" spans="1:12">
      <c r="A1252" t="s">
        <v>1981</v>
      </c>
      <c r="B1252" s="7">
        <v>46120</v>
      </c>
      <c r="C1252" t="s">
        <v>172</v>
      </c>
      <c r="D1252">
        <v>6</v>
      </c>
      <c r="E1252">
        <v>80.63</v>
      </c>
      <c r="F1252">
        <v>0</v>
      </c>
      <c r="G1252">
        <v>0</v>
      </c>
      <c r="H1252" t="s">
        <v>216</v>
      </c>
      <c r="I1252" t="s">
        <v>18</v>
      </c>
      <c r="J1252" t="s">
        <v>213</v>
      </c>
      <c r="K1252" t="s">
        <v>209</v>
      </c>
      <c r="L1252" t="s">
        <v>1150</v>
      </c>
    </row>
    <row r="1253" spans="1:12">
      <c r="A1253" t="s">
        <v>1982</v>
      </c>
      <c r="B1253" s="7">
        <v>46120</v>
      </c>
      <c r="C1253" t="s">
        <v>104</v>
      </c>
      <c r="D1253">
        <v>2</v>
      </c>
      <c r="E1253">
        <v>29.49</v>
      </c>
      <c r="F1253">
        <v>0.1</v>
      </c>
      <c r="G1253">
        <v>0</v>
      </c>
      <c r="H1253" t="s">
        <v>212</v>
      </c>
      <c r="I1253" t="s">
        <v>224</v>
      </c>
      <c r="J1253" t="s">
        <v>213</v>
      </c>
      <c r="K1253" t="s">
        <v>209</v>
      </c>
      <c r="L1253" t="s">
        <v>1576</v>
      </c>
    </row>
    <row r="1254" spans="1:12">
      <c r="A1254" t="s">
        <v>1983</v>
      </c>
      <c r="B1254" s="7">
        <v>46120</v>
      </c>
      <c r="C1254" t="s">
        <v>144</v>
      </c>
      <c r="D1254">
        <v>2</v>
      </c>
      <c r="E1254">
        <v>12.74</v>
      </c>
      <c r="F1254">
        <v>0.05</v>
      </c>
      <c r="G1254">
        <v>9.99</v>
      </c>
      <c r="H1254" t="s">
        <v>212</v>
      </c>
      <c r="I1254" t="s">
        <v>12</v>
      </c>
      <c r="J1254" t="s">
        <v>208</v>
      </c>
      <c r="K1254" t="s">
        <v>209</v>
      </c>
      <c r="L1254" t="s">
        <v>1984</v>
      </c>
    </row>
    <row r="1255" spans="1:12">
      <c r="A1255" t="s">
        <v>1985</v>
      </c>
      <c r="B1255" s="7">
        <v>46121</v>
      </c>
      <c r="C1255" t="s">
        <v>166</v>
      </c>
      <c r="D1255">
        <v>5</v>
      </c>
      <c r="E1255">
        <v>39.19</v>
      </c>
      <c r="F1255">
        <v>0.05</v>
      </c>
      <c r="G1255">
        <v>9.99</v>
      </c>
      <c r="H1255" t="s">
        <v>207</v>
      </c>
      <c r="I1255" t="s">
        <v>18</v>
      </c>
      <c r="J1255" t="s">
        <v>208</v>
      </c>
      <c r="K1255" t="s">
        <v>209</v>
      </c>
      <c r="L1255" t="s">
        <v>1287</v>
      </c>
    </row>
    <row r="1256" spans="1:12">
      <c r="A1256" t="s">
        <v>1986</v>
      </c>
      <c r="B1256" s="7">
        <v>46121</v>
      </c>
      <c r="C1256" t="s">
        <v>140</v>
      </c>
      <c r="D1256">
        <v>1</v>
      </c>
      <c r="E1256">
        <v>25.18</v>
      </c>
      <c r="F1256">
        <v>0.1</v>
      </c>
      <c r="G1256">
        <v>9.99</v>
      </c>
      <c r="H1256" t="s">
        <v>207</v>
      </c>
      <c r="I1256" t="s">
        <v>54</v>
      </c>
      <c r="J1256" t="s">
        <v>208</v>
      </c>
      <c r="K1256" t="s">
        <v>209</v>
      </c>
      <c r="L1256" t="s">
        <v>797</v>
      </c>
    </row>
    <row r="1257" spans="1:12">
      <c r="A1257" t="s">
        <v>1987</v>
      </c>
      <c r="B1257" s="7">
        <v>46121</v>
      </c>
      <c r="C1257" t="s">
        <v>108</v>
      </c>
      <c r="D1257">
        <v>2</v>
      </c>
      <c r="E1257">
        <v>23.94</v>
      </c>
      <c r="F1257">
        <v>0</v>
      </c>
      <c r="G1257">
        <v>0</v>
      </c>
      <c r="H1257" t="s">
        <v>207</v>
      </c>
      <c r="I1257" t="s">
        <v>12</v>
      </c>
      <c r="J1257" t="s">
        <v>213</v>
      </c>
      <c r="K1257" t="s">
        <v>304</v>
      </c>
      <c r="L1257" t="s">
        <v>531</v>
      </c>
    </row>
    <row r="1258" spans="1:12">
      <c r="A1258" t="s">
        <v>1988</v>
      </c>
      <c r="B1258" s="7">
        <v>46121</v>
      </c>
      <c r="C1258" t="s">
        <v>83</v>
      </c>
      <c r="D1258">
        <v>5</v>
      </c>
      <c r="E1258">
        <v>79.31</v>
      </c>
      <c r="F1258">
        <v>0.15</v>
      </c>
      <c r="G1258">
        <v>9.99</v>
      </c>
      <c r="H1258" t="s">
        <v>212</v>
      </c>
      <c r="I1258" t="s">
        <v>12</v>
      </c>
      <c r="J1258" t="s">
        <v>217</v>
      </c>
      <c r="K1258" t="s">
        <v>209</v>
      </c>
      <c r="L1258" t="s">
        <v>1497</v>
      </c>
    </row>
    <row r="1259" spans="1:12">
      <c r="A1259" t="s">
        <v>1989</v>
      </c>
      <c r="B1259" s="7">
        <v>46121</v>
      </c>
      <c r="C1259" t="s">
        <v>162</v>
      </c>
      <c r="D1259">
        <v>2</v>
      </c>
      <c r="E1259">
        <v>12.2</v>
      </c>
      <c r="F1259">
        <v>0.05</v>
      </c>
      <c r="G1259">
        <v>0</v>
      </c>
      <c r="H1259" t="s">
        <v>212</v>
      </c>
      <c r="I1259" t="s">
        <v>224</v>
      </c>
      <c r="J1259" t="s">
        <v>217</v>
      </c>
      <c r="K1259" t="s">
        <v>209</v>
      </c>
      <c r="L1259" t="s">
        <v>1187</v>
      </c>
    </row>
    <row r="1260" spans="1:12">
      <c r="A1260" t="s">
        <v>1990</v>
      </c>
      <c r="B1260" s="7">
        <v>46121</v>
      </c>
      <c r="C1260" t="s">
        <v>104</v>
      </c>
      <c r="D1260">
        <v>4</v>
      </c>
      <c r="E1260">
        <v>29.49</v>
      </c>
      <c r="F1260">
        <v>0.2</v>
      </c>
      <c r="G1260">
        <v>0</v>
      </c>
      <c r="H1260" t="s">
        <v>216</v>
      </c>
      <c r="I1260" t="s">
        <v>18</v>
      </c>
      <c r="J1260" t="s">
        <v>208</v>
      </c>
      <c r="K1260" t="s">
        <v>209</v>
      </c>
      <c r="L1260" t="s">
        <v>282</v>
      </c>
    </row>
    <row r="1261" spans="1:12">
      <c r="A1261" t="s">
        <v>1991</v>
      </c>
      <c r="B1261" s="7">
        <v>46121</v>
      </c>
      <c r="C1261" t="s">
        <v>156</v>
      </c>
      <c r="D1261">
        <v>2</v>
      </c>
      <c r="E1261">
        <v>24.86</v>
      </c>
      <c r="F1261">
        <v>0</v>
      </c>
      <c r="G1261">
        <v>6.99</v>
      </c>
      <c r="H1261" t="s">
        <v>212</v>
      </c>
      <c r="I1261" t="s">
        <v>37</v>
      </c>
      <c r="J1261" t="s">
        <v>208</v>
      </c>
      <c r="K1261" t="s">
        <v>209</v>
      </c>
      <c r="L1261" t="s">
        <v>503</v>
      </c>
    </row>
    <row r="1262" spans="1:12">
      <c r="A1262" t="s">
        <v>1992</v>
      </c>
      <c r="B1262" s="7">
        <v>46121</v>
      </c>
      <c r="C1262" t="s">
        <v>176</v>
      </c>
      <c r="D1262">
        <v>2</v>
      </c>
      <c r="E1262">
        <v>11.86</v>
      </c>
      <c r="F1262">
        <v>0.1</v>
      </c>
      <c r="G1262">
        <v>9.99</v>
      </c>
      <c r="H1262" t="s">
        <v>207</v>
      </c>
      <c r="I1262" t="s">
        <v>12</v>
      </c>
      <c r="J1262" t="s">
        <v>217</v>
      </c>
      <c r="K1262" t="s">
        <v>209</v>
      </c>
      <c r="L1262" t="s">
        <v>1993</v>
      </c>
    </row>
    <row r="1263" spans="1:12">
      <c r="A1263" t="s">
        <v>1994</v>
      </c>
      <c r="B1263" s="7">
        <v>46122</v>
      </c>
      <c r="C1263" t="s">
        <v>144</v>
      </c>
      <c r="D1263">
        <v>3</v>
      </c>
      <c r="E1263">
        <v>12.74</v>
      </c>
      <c r="F1263">
        <v>0.1</v>
      </c>
      <c r="G1263">
        <v>6.99</v>
      </c>
      <c r="H1263" t="s">
        <v>216</v>
      </c>
      <c r="I1263" t="s">
        <v>54</v>
      </c>
      <c r="J1263" t="s">
        <v>213</v>
      </c>
      <c r="K1263" t="s">
        <v>209</v>
      </c>
      <c r="L1263" t="s">
        <v>1043</v>
      </c>
    </row>
    <row r="1264" spans="1:12">
      <c r="A1264" t="s">
        <v>1995</v>
      </c>
      <c r="B1264" s="7">
        <v>46122</v>
      </c>
      <c r="C1264" t="s">
        <v>150</v>
      </c>
      <c r="D1264">
        <v>3</v>
      </c>
      <c r="E1264">
        <v>50.17</v>
      </c>
      <c r="F1264">
        <v>0</v>
      </c>
      <c r="G1264">
        <v>6.99</v>
      </c>
      <c r="H1264" t="s">
        <v>212</v>
      </c>
      <c r="I1264" t="s">
        <v>18</v>
      </c>
      <c r="J1264" t="s">
        <v>213</v>
      </c>
      <c r="K1264" t="s">
        <v>209</v>
      </c>
      <c r="L1264" t="s">
        <v>237</v>
      </c>
    </row>
    <row r="1265" spans="1:12">
      <c r="A1265" t="s">
        <v>1996</v>
      </c>
      <c r="B1265" s="7">
        <v>46122</v>
      </c>
      <c r="C1265" t="s">
        <v>164</v>
      </c>
      <c r="D1265">
        <v>6</v>
      </c>
      <c r="E1265">
        <v>93.35</v>
      </c>
      <c r="F1265">
        <v>0</v>
      </c>
      <c r="G1265">
        <v>0</v>
      </c>
      <c r="H1265" t="s">
        <v>212</v>
      </c>
      <c r="I1265" t="s">
        <v>224</v>
      </c>
      <c r="J1265" t="s">
        <v>213</v>
      </c>
      <c r="K1265" t="s">
        <v>209</v>
      </c>
      <c r="L1265" t="s">
        <v>902</v>
      </c>
    </row>
    <row r="1266" spans="1:12">
      <c r="A1266" t="s">
        <v>1997</v>
      </c>
      <c r="B1266" s="7">
        <v>46122</v>
      </c>
      <c r="C1266" t="s">
        <v>106</v>
      </c>
      <c r="D1266">
        <v>1</v>
      </c>
      <c r="E1266">
        <v>85.27</v>
      </c>
      <c r="F1266">
        <v>0.05</v>
      </c>
      <c r="G1266">
        <v>4.99</v>
      </c>
      <c r="H1266" t="s">
        <v>207</v>
      </c>
      <c r="I1266" t="s">
        <v>54</v>
      </c>
      <c r="J1266" t="s">
        <v>208</v>
      </c>
      <c r="K1266" t="s">
        <v>209</v>
      </c>
      <c r="L1266" t="s">
        <v>1489</v>
      </c>
    </row>
    <row r="1267" spans="1:12">
      <c r="A1267" t="s">
        <v>1998</v>
      </c>
      <c r="B1267" s="7">
        <v>46122</v>
      </c>
      <c r="C1267" t="s">
        <v>158</v>
      </c>
      <c r="D1267">
        <v>8</v>
      </c>
      <c r="E1267">
        <v>44.59</v>
      </c>
      <c r="F1267">
        <v>0.2</v>
      </c>
      <c r="G1267">
        <v>0</v>
      </c>
      <c r="H1267" t="s">
        <v>207</v>
      </c>
      <c r="I1267" t="s">
        <v>37</v>
      </c>
      <c r="J1267" t="s">
        <v>208</v>
      </c>
      <c r="K1267" t="s">
        <v>209</v>
      </c>
      <c r="L1267" t="s">
        <v>893</v>
      </c>
    </row>
    <row r="1268" spans="1:12">
      <c r="A1268" t="s">
        <v>1999</v>
      </c>
      <c r="B1268" s="7">
        <v>46122</v>
      </c>
      <c r="C1268" t="s">
        <v>164</v>
      </c>
      <c r="D1268">
        <v>3</v>
      </c>
      <c r="E1268">
        <v>93.35</v>
      </c>
      <c r="F1268">
        <v>0.15</v>
      </c>
      <c r="G1268">
        <v>0</v>
      </c>
      <c r="H1268" t="s">
        <v>207</v>
      </c>
      <c r="I1268" t="s">
        <v>37</v>
      </c>
      <c r="J1268" t="s">
        <v>217</v>
      </c>
      <c r="K1268" t="s">
        <v>209</v>
      </c>
      <c r="L1268" t="s">
        <v>553</v>
      </c>
    </row>
    <row r="1269" spans="1:12">
      <c r="A1269" t="s">
        <v>2000</v>
      </c>
      <c r="B1269" s="7">
        <v>46122</v>
      </c>
      <c r="C1269" t="s">
        <v>174</v>
      </c>
      <c r="D1269">
        <v>3</v>
      </c>
      <c r="E1269">
        <v>72.45</v>
      </c>
      <c r="F1269">
        <v>0</v>
      </c>
      <c r="G1269">
        <v>0</v>
      </c>
      <c r="H1269" t="s">
        <v>207</v>
      </c>
      <c r="I1269" t="s">
        <v>224</v>
      </c>
      <c r="J1269" t="s">
        <v>217</v>
      </c>
      <c r="K1269" t="s">
        <v>209</v>
      </c>
      <c r="L1269" t="s">
        <v>2001</v>
      </c>
    </row>
    <row r="1270" spans="1:12">
      <c r="A1270" t="s">
        <v>2002</v>
      </c>
      <c r="B1270" s="7">
        <v>46122</v>
      </c>
      <c r="C1270" t="s">
        <v>102</v>
      </c>
      <c r="D1270">
        <v>1</v>
      </c>
      <c r="E1270">
        <v>18.5</v>
      </c>
      <c r="F1270">
        <v>0.15</v>
      </c>
      <c r="G1270">
        <v>9.99</v>
      </c>
      <c r="H1270" t="s">
        <v>216</v>
      </c>
      <c r="I1270" t="s">
        <v>18</v>
      </c>
      <c r="J1270" t="s">
        <v>217</v>
      </c>
      <c r="K1270" t="s">
        <v>209</v>
      </c>
      <c r="L1270" t="s">
        <v>2003</v>
      </c>
    </row>
    <row r="1271" spans="1:12">
      <c r="A1271" t="s">
        <v>2004</v>
      </c>
      <c r="B1271" s="7">
        <v>46122</v>
      </c>
      <c r="C1271" t="s">
        <v>116</v>
      </c>
      <c r="D1271">
        <v>1</v>
      </c>
      <c r="E1271">
        <v>30.89</v>
      </c>
      <c r="F1271">
        <v>0.05</v>
      </c>
      <c r="G1271">
        <v>9.99</v>
      </c>
      <c r="H1271" t="s">
        <v>212</v>
      </c>
      <c r="I1271" t="s">
        <v>224</v>
      </c>
      <c r="J1271" t="s">
        <v>213</v>
      </c>
      <c r="K1271" t="s">
        <v>209</v>
      </c>
      <c r="L1271" t="s">
        <v>889</v>
      </c>
    </row>
    <row r="1272" spans="1:12">
      <c r="A1272" t="s">
        <v>2005</v>
      </c>
      <c r="B1272" s="7">
        <v>46122</v>
      </c>
      <c r="C1272" t="s">
        <v>146</v>
      </c>
      <c r="D1272">
        <v>5</v>
      </c>
      <c r="E1272">
        <v>30.05</v>
      </c>
      <c r="F1272">
        <v>0.1</v>
      </c>
      <c r="G1272">
        <v>0</v>
      </c>
      <c r="H1272" t="s">
        <v>216</v>
      </c>
      <c r="I1272" t="s">
        <v>12</v>
      </c>
      <c r="J1272" t="s">
        <v>217</v>
      </c>
      <c r="K1272" t="s">
        <v>209</v>
      </c>
      <c r="L1272" t="s">
        <v>288</v>
      </c>
    </row>
    <row r="1273" spans="1:12">
      <c r="A1273" t="s">
        <v>2006</v>
      </c>
      <c r="B1273" s="7">
        <v>46122</v>
      </c>
      <c r="C1273" t="s">
        <v>81</v>
      </c>
      <c r="D1273">
        <v>2</v>
      </c>
      <c r="E1273">
        <v>30.29</v>
      </c>
      <c r="F1273">
        <v>0.05</v>
      </c>
      <c r="G1273">
        <v>4.99</v>
      </c>
      <c r="H1273" t="s">
        <v>216</v>
      </c>
      <c r="I1273" t="s">
        <v>37</v>
      </c>
      <c r="J1273" t="s">
        <v>217</v>
      </c>
      <c r="K1273" t="s">
        <v>209</v>
      </c>
      <c r="L1273" t="s">
        <v>679</v>
      </c>
    </row>
    <row r="1274" spans="1:12">
      <c r="A1274" t="s">
        <v>2007</v>
      </c>
      <c r="B1274" s="7">
        <v>46122</v>
      </c>
      <c r="C1274" t="s">
        <v>158</v>
      </c>
      <c r="D1274">
        <v>1</v>
      </c>
      <c r="E1274">
        <v>44.59</v>
      </c>
      <c r="F1274">
        <v>0.05</v>
      </c>
      <c r="G1274">
        <v>0</v>
      </c>
      <c r="H1274" t="s">
        <v>212</v>
      </c>
      <c r="I1274" t="s">
        <v>37</v>
      </c>
      <c r="J1274" t="s">
        <v>217</v>
      </c>
      <c r="K1274" t="s">
        <v>209</v>
      </c>
      <c r="L1274" t="s">
        <v>1487</v>
      </c>
    </row>
    <row r="1275" spans="1:12">
      <c r="A1275" t="s">
        <v>2008</v>
      </c>
      <c r="B1275" s="7">
        <v>46123</v>
      </c>
      <c r="C1275" t="s">
        <v>132</v>
      </c>
      <c r="D1275">
        <v>1</v>
      </c>
      <c r="E1275">
        <v>72.08</v>
      </c>
      <c r="F1275">
        <v>0</v>
      </c>
      <c r="G1275">
        <v>9.99</v>
      </c>
      <c r="H1275" t="s">
        <v>216</v>
      </c>
      <c r="I1275" t="s">
        <v>18</v>
      </c>
      <c r="J1275" t="s">
        <v>208</v>
      </c>
      <c r="K1275" t="s">
        <v>209</v>
      </c>
      <c r="L1275" t="s">
        <v>696</v>
      </c>
    </row>
    <row r="1276" spans="1:12">
      <c r="A1276" t="s">
        <v>2009</v>
      </c>
      <c r="B1276" s="7">
        <v>46123</v>
      </c>
      <c r="C1276" t="s">
        <v>89</v>
      </c>
      <c r="D1276">
        <v>1</v>
      </c>
      <c r="E1276">
        <v>81.14</v>
      </c>
      <c r="F1276">
        <v>0.05</v>
      </c>
      <c r="G1276">
        <v>9.99</v>
      </c>
      <c r="H1276" t="s">
        <v>216</v>
      </c>
      <c r="I1276" t="s">
        <v>54</v>
      </c>
      <c r="J1276" t="s">
        <v>208</v>
      </c>
      <c r="K1276" t="s">
        <v>209</v>
      </c>
      <c r="L1276" t="s">
        <v>814</v>
      </c>
    </row>
    <row r="1277" spans="1:12">
      <c r="A1277" t="s">
        <v>2010</v>
      </c>
      <c r="B1277" s="7">
        <v>46123</v>
      </c>
      <c r="C1277" t="s">
        <v>92</v>
      </c>
      <c r="D1277">
        <v>8</v>
      </c>
      <c r="E1277">
        <v>46.87</v>
      </c>
      <c r="F1277">
        <v>0</v>
      </c>
      <c r="G1277">
        <v>6.99</v>
      </c>
      <c r="H1277" t="s">
        <v>207</v>
      </c>
      <c r="I1277" t="s">
        <v>54</v>
      </c>
      <c r="J1277" t="s">
        <v>213</v>
      </c>
      <c r="K1277" t="s">
        <v>209</v>
      </c>
      <c r="L1277" t="s">
        <v>1409</v>
      </c>
    </row>
    <row r="1278" spans="1:12">
      <c r="A1278" t="s">
        <v>2011</v>
      </c>
      <c r="B1278" s="7">
        <v>46123</v>
      </c>
      <c r="C1278" t="s">
        <v>124</v>
      </c>
      <c r="D1278">
        <v>2</v>
      </c>
      <c r="E1278">
        <v>79.47</v>
      </c>
      <c r="F1278">
        <v>0</v>
      </c>
      <c r="G1278">
        <v>0</v>
      </c>
      <c r="H1278" t="s">
        <v>216</v>
      </c>
      <c r="I1278" t="s">
        <v>54</v>
      </c>
      <c r="J1278" t="s">
        <v>213</v>
      </c>
      <c r="K1278" t="s">
        <v>209</v>
      </c>
      <c r="L1278" t="s">
        <v>435</v>
      </c>
    </row>
    <row r="1279" spans="1:12">
      <c r="A1279" t="s">
        <v>2012</v>
      </c>
      <c r="B1279" s="7">
        <v>46124</v>
      </c>
      <c r="C1279" t="s">
        <v>162</v>
      </c>
      <c r="D1279">
        <v>1</v>
      </c>
      <c r="E1279">
        <v>12.2</v>
      </c>
      <c r="F1279">
        <v>0</v>
      </c>
      <c r="G1279">
        <v>0</v>
      </c>
      <c r="H1279" t="s">
        <v>216</v>
      </c>
      <c r="I1279" t="s">
        <v>54</v>
      </c>
      <c r="J1279" t="s">
        <v>217</v>
      </c>
      <c r="K1279" t="s">
        <v>209</v>
      </c>
      <c r="L1279" t="s">
        <v>333</v>
      </c>
    </row>
    <row r="1280" spans="1:12">
      <c r="A1280" t="s">
        <v>2013</v>
      </c>
      <c r="B1280" s="7">
        <v>46124</v>
      </c>
      <c r="C1280" t="s">
        <v>96</v>
      </c>
      <c r="D1280">
        <v>2</v>
      </c>
      <c r="E1280">
        <v>26.72</v>
      </c>
      <c r="F1280">
        <v>0</v>
      </c>
      <c r="G1280">
        <v>0</v>
      </c>
      <c r="H1280" t="s">
        <v>216</v>
      </c>
      <c r="I1280" t="s">
        <v>12</v>
      </c>
      <c r="J1280" t="s">
        <v>213</v>
      </c>
      <c r="K1280" t="s">
        <v>209</v>
      </c>
      <c r="L1280" t="s">
        <v>1806</v>
      </c>
    </row>
    <row r="1281" spans="1:12">
      <c r="A1281" t="s">
        <v>2014</v>
      </c>
      <c r="B1281" s="7">
        <v>46124</v>
      </c>
      <c r="C1281" t="s">
        <v>77</v>
      </c>
      <c r="D1281">
        <v>2</v>
      </c>
      <c r="E1281">
        <v>47.77</v>
      </c>
      <c r="F1281">
        <v>0</v>
      </c>
      <c r="G1281">
        <v>0</v>
      </c>
      <c r="H1281" t="s">
        <v>216</v>
      </c>
      <c r="I1281" t="s">
        <v>54</v>
      </c>
      <c r="J1281" t="s">
        <v>208</v>
      </c>
      <c r="K1281" t="s">
        <v>209</v>
      </c>
      <c r="L1281" t="s">
        <v>618</v>
      </c>
    </row>
    <row r="1282" spans="1:12">
      <c r="A1282" t="s">
        <v>2015</v>
      </c>
      <c r="B1282" s="7">
        <v>46124</v>
      </c>
      <c r="C1282" t="s">
        <v>172</v>
      </c>
      <c r="D1282">
        <v>1</v>
      </c>
      <c r="E1282">
        <v>80.63</v>
      </c>
      <c r="F1282">
        <v>0.05</v>
      </c>
      <c r="G1282">
        <v>0</v>
      </c>
      <c r="H1282" t="s">
        <v>212</v>
      </c>
      <c r="I1282" t="s">
        <v>18</v>
      </c>
      <c r="J1282" t="s">
        <v>208</v>
      </c>
      <c r="K1282" t="s">
        <v>209</v>
      </c>
      <c r="L1282" t="s">
        <v>860</v>
      </c>
    </row>
    <row r="1283" spans="1:12">
      <c r="A1283" t="s">
        <v>2016</v>
      </c>
      <c r="B1283" s="7">
        <v>46125</v>
      </c>
      <c r="C1283" t="s">
        <v>156</v>
      </c>
      <c r="D1283">
        <v>4</v>
      </c>
      <c r="E1283">
        <v>24.86</v>
      </c>
      <c r="F1283">
        <v>0.15</v>
      </c>
      <c r="G1283">
        <v>0</v>
      </c>
      <c r="H1283" t="s">
        <v>212</v>
      </c>
      <c r="I1283" t="s">
        <v>37</v>
      </c>
      <c r="J1283" t="s">
        <v>213</v>
      </c>
      <c r="K1283" t="s">
        <v>209</v>
      </c>
      <c r="L1283" t="s">
        <v>567</v>
      </c>
    </row>
    <row r="1284" spans="1:12">
      <c r="A1284" t="s">
        <v>2017</v>
      </c>
      <c r="B1284" s="7">
        <v>46125</v>
      </c>
      <c r="C1284" t="s">
        <v>180</v>
      </c>
      <c r="D1284">
        <v>3</v>
      </c>
      <c r="E1284">
        <v>60.42</v>
      </c>
      <c r="F1284">
        <v>0</v>
      </c>
      <c r="G1284">
        <v>0</v>
      </c>
      <c r="H1284" t="s">
        <v>212</v>
      </c>
      <c r="I1284" t="s">
        <v>37</v>
      </c>
      <c r="J1284" t="s">
        <v>213</v>
      </c>
      <c r="K1284" t="s">
        <v>209</v>
      </c>
      <c r="L1284" t="s">
        <v>465</v>
      </c>
    </row>
    <row r="1285" spans="1:12">
      <c r="A1285" t="s">
        <v>2018</v>
      </c>
      <c r="B1285" s="7">
        <v>46125</v>
      </c>
      <c r="C1285" t="s">
        <v>98</v>
      </c>
      <c r="D1285">
        <v>3</v>
      </c>
      <c r="E1285">
        <v>17.66</v>
      </c>
      <c r="F1285">
        <v>0</v>
      </c>
      <c r="G1285">
        <v>0</v>
      </c>
      <c r="H1285" t="s">
        <v>216</v>
      </c>
      <c r="I1285" t="s">
        <v>37</v>
      </c>
      <c r="J1285" t="s">
        <v>213</v>
      </c>
      <c r="K1285" t="s">
        <v>209</v>
      </c>
      <c r="L1285" t="s">
        <v>770</v>
      </c>
    </row>
    <row r="1286" spans="1:12">
      <c r="A1286" t="s">
        <v>2019</v>
      </c>
      <c r="B1286" s="7">
        <v>46126</v>
      </c>
      <c r="C1286" t="s">
        <v>104</v>
      </c>
      <c r="D1286">
        <v>1</v>
      </c>
      <c r="E1286">
        <v>29.49</v>
      </c>
      <c r="F1286">
        <v>0</v>
      </c>
      <c r="G1286">
        <v>9.99</v>
      </c>
      <c r="H1286" t="s">
        <v>207</v>
      </c>
      <c r="I1286" t="s">
        <v>37</v>
      </c>
      <c r="J1286" t="s">
        <v>208</v>
      </c>
      <c r="K1286" t="s">
        <v>209</v>
      </c>
      <c r="L1286" t="s">
        <v>261</v>
      </c>
    </row>
    <row r="1287" spans="1:12">
      <c r="A1287" t="s">
        <v>2020</v>
      </c>
      <c r="B1287" s="7">
        <v>46126</v>
      </c>
      <c r="C1287" t="s">
        <v>98</v>
      </c>
      <c r="D1287">
        <v>2</v>
      </c>
      <c r="E1287">
        <v>17.66</v>
      </c>
      <c r="F1287">
        <v>0</v>
      </c>
      <c r="G1287">
        <v>0</v>
      </c>
      <c r="H1287" t="s">
        <v>216</v>
      </c>
      <c r="I1287" t="s">
        <v>54</v>
      </c>
      <c r="J1287" t="s">
        <v>213</v>
      </c>
      <c r="K1287" t="s">
        <v>209</v>
      </c>
      <c r="L1287" t="s">
        <v>342</v>
      </c>
    </row>
    <row r="1288" spans="1:12">
      <c r="A1288" t="s">
        <v>2021</v>
      </c>
      <c r="B1288" s="7">
        <v>46126</v>
      </c>
      <c r="C1288" t="s">
        <v>174</v>
      </c>
      <c r="D1288">
        <v>3</v>
      </c>
      <c r="E1288">
        <v>72.45</v>
      </c>
      <c r="F1288">
        <v>0</v>
      </c>
      <c r="G1288">
        <v>6.99</v>
      </c>
      <c r="H1288" t="s">
        <v>207</v>
      </c>
      <c r="I1288" t="s">
        <v>37</v>
      </c>
      <c r="J1288" t="s">
        <v>217</v>
      </c>
      <c r="K1288" t="s">
        <v>209</v>
      </c>
      <c r="L1288" t="s">
        <v>986</v>
      </c>
    </row>
    <row r="1289" spans="1:12">
      <c r="A1289" t="s">
        <v>2022</v>
      </c>
      <c r="B1289" s="7">
        <v>46126</v>
      </c>
      <c r="C1289" t="s">
        <v>98</v>
      </c>
      <c r="D1289">
        <v>1</v>
      </c>
      <c r="E1289">
        <v>17.66</v>
      </c>
      <c r="F1289">
        <v>0.1</v>
      </c>
      <c r="G1289">
        <v>0</v>
      </c>
      <c r="H1289" t="s">
        <v>216</v>
      </c>
      <c r="I1289" t="s">
        <v>54</v>
      </c>
      <c r="J1289" t="s">
        <v>213</v>
      </c>
      <c r="K1289" t="s">
        <v>209</v>
      </c>
      <c r="L1289" t="s">
        <v>1160</v>
      </c>
    </row>
    <row r="1290" spans="1:12">
      <c r="A1290" t="s">
        <v>2023</v>
      </c>
      <c r="B1290" s="7">
        <v>46126</v>
      </c>
      <c r="C1290" t="s">
        <v>87</v>
      </c>
      <c r="D1290">
        <v>3</v>
      </c>
      <c r="E1290">
        <v>49.34</v>
      </c>
      <c r="F1290">
        <v>0.05</v>
      </c>
      <c r="G1290">
        <v>0</v>
      </c>
      <c r="H1290" t="s">
        <v>212</v>
      </c>
      <c r="I1290" t="s">
        <v>12</v>
      </c>
      <c r="J1290" t="s">
        <v>208</v>
      </c>
      <c r="K1290" t="s">
        <v>209</v>
      </c>
      <c r="L1290" t="s">
        <v>1766</v>
      </c>
    </row>
    <row r="1291" spans="1:12">
      <c r="A1291" t="s">
        <v>2024</v>
      </c>
      <c r="B1291" s="7">
        <v>46126</v>
      </c>
      <c r="C1291" t="s">
        <v>146</v>
      </c>
      <c r="D1291">
        <v>3</v>
      </c>
      <c r="E1291">
        <v>30.05</v>
      </c>
      <c r="F1291">
        <v>0</v>
      </c>
      <c r="G1291">
        <v>0</v>
      </c>
      <c r="H1291" t="s">
        <v>216</v>
      </c>
      <c r="I1291" t="s">
        <v>224</v>
      </c>
      <c r="J1291" t="s">
        <v>213</v>
      </c>
      <c r="K1291" t="s">
        <v>209</v>
      </c>
      <c r="L1291" t="s">
        <v>654</v>
      </c>
    </row>
    <row r="1292" spans="1:12">
      <c r="A1292" t="s">
        <v>2025</v>
      </c>
      <c r="B1292" s="7">
        <v>46126</v>
      </c>
      <c r="C1292" t="s">
        <v>116</v>
      </c>
      <c r="D1292">
        <v>4</v>
      </c>
      <c r="E1292">
        <v>30.89</v>
      </c>
      <c r="F1292">
        <v>0</v>
      </c>
      <c r="G1292">
        <v>0</v>
      </c>
      <c r="H1292" t="s">
        <v>212</v>
      </c>
      <c r="I1292" t="s">
        <v>224</v>
      </c>
      <c r="J1292" t="s">
        <v>208</v>
      </c>
      <c r="K1292" t="s">
        <v>209</v>
      </c>
      <c r="L1292" t="s">
        <v>1457</v>
      </c>
    </row>
    <row r="1293" spans="1:12">
      <c r="A1293" t="s">
        <v>2026</v>
      </c>
      <c r="B1293" s="7">
        <v>46126</v>
      </c>
      <c r="C1293" t="s">
        <v>178</v>
      </c>
      <c r="D1293">
        <v>5</v>
      </c>
      <c r="E1293">
        <v>77.760000000000005</v>
      </c>
      <c r="F1293">
        <v>0.1</v>
      </c>
      <c r="G1293">
        <v>6.99</v>
      </c>
      <c r="H1293" t="s">
        <v>212</v>
      </c>
      <c r="I1293" t="s">
        <v>54</v>
      </c>
      <c r="J1293" t="s">
        <v>213</v>
      </c>
      <c r="K1293" t="s">
        <v>209</v>
      </c>
      <c r="L1293" t="s">
        <v>768</v>
      </c>
    </row>
    <row r="1294" spans="1:12">
      <c r="A1294" t="s">
        <v>2027</v>
      </c>
      <c r="B1294" s="7">
        <v>46126</v>
      </c>
      <c r="C1294" t="s">
        <v>186</v>
      </c>
      <c r="D1294">
        <v>4</v>
      </c>
      <c r="E1294">
        <v>54.93</v>
      </c>
      <c r="F1294">
        <v>0.1</v>
      </c>
      <c r="G1294">
        <v>9.99</v>
      </c>
      <c r="H1294" t="s">
        <v>212</v>
      </c>
      <c r="I1294" t="s">
        <v>54</v>
      </c>
      <c r="J1294" t="s">
        <v>213</v>
      </c>
      <c r="K1294" t="s">
        <v>209</v>
      </c>
      <c r="L1294" t="s">
        <v>602</v>
      </c>
    </row>
    <row r="1295" spans="1:12">
      <c r="A1295" t="s">
        <v>2028</v>
      </c>
      <c r="B1295" s="7">
        <v>46127</v>
      </c>
      <c r="C1295" t="s">
        <v>142</v>
      </c>
      <c r="D1295">
        <v>3</v>
      </c>
      <c r="E1295">
        <v>100.1</v>
      </c>
      <c r="F1295">
        <v>0</v>
      </c>
      <c r="G1295">
        <v>0</v>
      </c>
      <c r="H1295" t="s">
        <v>207</v>
      </c>
      <c r="I1295" t="s">
        <v>37</v>
      </c>
      <c r="J1295" t="s">
        <v>213</v>
      </c>
      <c r="K1295" t="s">
        <v>209</v>
      </c>
      <c r="L1295" t="s">
        <v>1089</v>
      </c>
    </row>
    <row r="1296" spans="1:12">
      <c r="A1296" t="s">
        <v>2029</v>
      </c>
      <c r="B1296" s="7">
        <v>46127</v>
      </c>
      <c r="C1296" t="s">
        <v>144</v>
      </c>
      <c r="D1296">
        <v>2</v>
      </c>
      <c r="E1296">
        <v>12.74</v>
      </c>
      <c r="F1296">
        <v>0.05</v>
      </c>
      <c r="G1296">
        <v>0</v>
      </c>
      <c r="H1296" t="s">
        <v>207</v>
      </c>
      <c r="I1296" t="s">
        <v>18</v>
      </c>
      <c r="J1296" t="s">
        <v>213</v>
      </c>
      <c r="K1296" t="s">
        <v>209</v>
      </c>
      <c r="L1296" t="s">
        <v>310</v>
      </c>
    </row>
    <row r="1297" spans="1:12">
      <c r="A1297" t="s">
        <v>2030</v>
      </c>
      <c r="B1297" s="7">
        <v>46127</v>
      </c>
      <c r="C1297" t="s">
        <v>148</v>
      </c>
      <c r="D1297">
        <v>4</v>
      </c>
      <c r="E1297">
        <v>76.3</v>
      </c>
      <c r="F1297">
        <v>0</v>
      </c>
      <c r="G1297">
        <v>4.99</v>
      </c>
      <c r="H1297" t="s">
        <v>216</v>
      </c>
      <c r="I1297" t="s">
        <v>18</v>
      </c>
      <c r="J1297" t="s">
        <v>213</v>
      </c>
      <c r="K1297" t="s">
        <v>209</v>
      </c>
      <c r="L1297" t="s">
        <v>1826</v>
      </c>
    </row>
    <row r="1298" spans="1:12">
      <c r="A1298" t="s">
        <v>2031</v>
      </c>
      <c r="B1298" s="7">
        <v>46127</v>
      </c>
      <c r="C1298" t="s">
        <v>98</v>
      </c>
      <c r="D1298">
        <v>1</v>
      </c>
      <c r="E1298">
        <v>17.66</v>
      </c>
      <c r="F1298">
        <v>0.05</v>
      </c>
      <c r="G1298">
        <v>4.99</v>
      </c>
      <c r="H1298" t="s">
        <v>207</v>
      </c>
      <c r="I1298" t="s">
        <v>54</v>
      </c>
      <c r="J1298" t="s">
        <v>213</v>
      </c>
      <c r="K1298" t="s">
        <v>209</v>
      </c>
      <c r="L1298" t="s">
        <v>282</v>
      </c>
    </row>
    <row r="1299" spans="1:12">
      <c r="A1299" t="s">
        <v>2032</v>
      </c>
      <c r="B1299" s="7">
        <v>46127</v>
      </c>
      <c r="C1299" t="s">
        <v>69</v>
      </c>
      <c r="D1299">
        <v>1</v>
      </c>
      <c r="E1299">
        <v>73.180000000000007</v>
      </c>
      <c r="F1299">
        <v>0.2</v>
      </c>
      <c r="G1299">
        <v>0</v>
      </c>
      <c r="H1299" t="s">
        <v>212</v>
      </c>
      <c r="I1299" t="s">
        <v>37</v>
      </c>
      <c r="J1299" t="s">
        <v>213</v>
      </c>
      <c r="K1299" t="s">
        <v>209</v>
      </c>
      <c r="L1299" t="s">
        <v>791</v>
      </c>
    </row>
    <row r="1300" spans="1:12">
      <c r="A1300" t="s">
        <v>2033</v>
      </c>
      <c r="B1300" s="7">
        <v>46127</v>
      </c>
      <c r="C1300" t="s">
        <v>124</v>
      </c>
      <c r="D1300">
        <v>4</v>
      </c>
      <c r="E1300">
        <v>79.47</v>
      </c>
      <c r="F1300">
        <v>0.05</v>
      </c>
      <c r="G1300">
        <v>0</v>
      </c>
      <c r="H1300" t="s">
        <v>207</v>
      </c>
      <c r="I1300" t="s">
        <v>54</v>
      </c>
      <c r="J1300" t="s">
        <v>217</v>
      </c>
      <c r="K1300" t="s">
        <v>304</v>
      </c>
      <c r="L1300" t="s">
        <v>1763</v>
      </c>
    </row>
    <row r="1301" spans="1:12">
      <c r="A1301" t="s">
        <v>2034</v>
      </c>
      <c r="B1301" s="7">
        <v>46127</v>
      </c>
      <c r="C1301" t="s">
        <v>122</v>
      </c>
      <c r="D1301">
        <v>2</v>
      </c>
      <c r="E1301">
        <v>29.71</v>
      </c>
      <c r="F1301">
        <v>0</v>
      </c>
      <c r="G1301">
        <v>6.99</v>
      </c>
      <c r="H1301" t="s">
        <v>207</v>
      </c>
      <c r="I1301" t="s">
        <v>18</v>
      </c>
      <c r="J1301" t="s">
        <v>217</v>
      </c>
      <c r="K1301" t="s">
        <v>209</v>
      </c>
      <c r="L1301" t="s">
        <v>717</v>
      </c>
    </row>
    <row r="1302" spans="1:12">
      <c r="A1302" t="s">
        <v>2035</v>
      </c>
      <c r="B1302" s="7">
        <v>46128</v>
      </c>
      <c r="C1302" t="s">
        <v>146</v>
      </c>
      <c r="D1302">
        <v>3</v>
      </c>
      <c r="E1302">
        <v>30.05</v>
      </c>
      <c r="F1302">
        <v>0.1</v>
      </c>
      <c r="G1302">
        <v>0</v>
      </c>
      <c r="H1302" t="s">
        <v>212</v>
      </c>
      <c r="I1302" t="s">
        <v>54</v>
      </c>
      <c r="J1302" t="s">
        <v>217</v>
      </c>
      <c r="K1302" t="s">
        <v>209</v>
      </c>
      <c r="L1302" t="s">
        <v>302</v>
      </c>
    </row>
    <row r="1303" spans="1:12">
      <c r="A1303" t="s">
        <v>2036</v>
      </c>
      <c r="B1303" s="7">
        <v>46128</v>
      </c>
      <c r="C1303" t="s">
        <v>89</v>
      </c>
      <c r="D1303">
        <v>1</v>
      </c>
      <c r="E1303">
        <v>81.14</v>
      </c>
      <c r="F1303">
        <v>0</v>
      </c>
      <c r="G1303">
        <v>4.99</v>
      </c>
      <c r="H1303" t="s">
        <v>212</v>
      </c>
      <c r="I1303" t="s">
        <v>37</v>
      </c>
      <c r="J1303" t="s">
        <v>213</v>
      </c>
      <c r="K1303" t="s">
        <v>209</v>
      </c>
      <c r="L1303" t="s">
        <v>1489</v>
      </c>
    </row>
    <row r="1304" spans="1:12">
      <c r="A1304" t="s">
        <v>2037</v>
      </c>
      <c r="B1304" s="7">
        <v>46128</v>
      </c>
      <c r="C1304" t="s">
        <v>132</v>
      </c>
      <c r="D1304">
        <v>8</v>
      </c>
      <c r="E1304">
        <v>72.08</v>
      </c>
      <c r="F1304">
        <v>0.1</v>
      </c>
      <c r="G1304">
        <v>6.99</v>
      </c>
      <c r="H1304" t="s">
        <v>216</v>
      </c>
      <c r="I1304" t="s">
        <v>54</v>
      </c>
      <c r="J1304" t="s">
        <v>217</v>
      </c>
      <c r="K1304" t="s">
        <v>209</v>
      </c>
      <c r="L1304" t="s">
        <v>2038</v>
      </c>
    </row>
    <row r="1305" spans="1:12">
      <c r="A1305" t="s">
        <v>2039</v>
      </c>
      <c r="B1305" s="7">
        <v>46128</v>
      </c>
      <c r="C1305" t="s">
        <v>120</v>
      </c>
      <c r="D1305">
        <v>1</v>
      </c>
      <c r="E1305">
        <v>33.65</v>
      </c>
      <c r="F1305">
        <v>0.15</v>
      </c>
      <c r="G1305">
        <v>9.99</v>
      </c>
      <c r="H1305" t="s">
        <v>216</v>
      </c>
      <c r="I1305" t="s">
        <v>224</v>
      </c>
      <c r="J1305" t="s">
        <v>213</v>
      </c>
      <c r="K1305" t="s">
        <v>209</v>
      </c>
      <c r="L1305" t="s">
        <v>1116</v>
      </c>
    </row>
    <row r="1306" spans="1:12">
      <c r="A1306" t="s">
        <v>2040</v>
      </c>
      <c r="B1306" s="7">
        <v>46128</v>
      </c>
      <c r="C1306" t="s">
        <v>152</v>
      </c>
      <c r="D1306">
        <v>2</v>
      </c>
      <c r="E1306">
        <v>39.21</v>
      </c>
      <c r="F1306">
        <v>0</v>
      </c>
      <c r="G1306">
        <v>9.99</v>
      </c>
      <c r="H1306" t="s">
        <v>212</v>
      </c>
      <c r="I1306" t="s">
        <v>12</v>
      </c>
      <c r="J1306" t="s">
        <v>217</v>
      </c>
      <c r="K1306" t="s">
        <v>209</v>
      </c>
      <c r="L1306" t="s">
        <v>2041</v>
      </c>
    </row>
    <row r="1307" spans="1:12">
      <c r="A1307" t="s">
        <v>2042</v>
      </c>
      <c r="B1307" s="7">
        <v>46128</v>
      </c>
      <c r="C1307" t="s">
        <v>178</v>
      </c>
      <c r="D1307">
        <v>1</v>
      </c>
      <c r="E1307">
        <v>77.760000000000005</v>
      </c>
      <c r="F1307">
        <v>0</v>
      </c>
      <c r="G1307">
        <v>6.99</v>
      </c>
      <c r="H1307" t="s">
        <v>216</v>
      </c>
      <c r="I1307" t="s">
        <v>12</v>
      </c>
      <c r="J1307" t="s">
        <v>208</v>
      </c>
      <c r="K1307" t="s">
        <v>209</v>
      </c>
      <c r="L1307" t="s">
        <v>2043</v>
      </c>
    </row>
    <row r="1308" spans="1:12">
      <c r="A1308" t="s">
        <v>2044</v>
      </c>
      <c r="B1308" s="7">
        <v>46128</v>
      </c>
      <c r="C1308" t="s">
        <v>140</v>
      </c>
      <c r="D1308">
        <v>1</v>
      </c>
      <c r="E1308">
        <v>25.18</v>
      </c>
      <c r="F1308">
        <v>0</v>
      </c>
      <c r="G1308">
        <v>9.99</v>
      </c>
      <c r="H1308" t="s">
        <v>212</v>
      </c>
      <c r="I1308" t="s">
        <v>54</v>
      </c>
      <c r="J1308" t="s">
        <v>208</v>
      </c>
      <c r="K1308" t="s">
        <v>209</v>
      </c>
      <c r="L1308" t="s">
        <v>1092</v>
      </c>
    </row>
    <row r="1309" spans="1:12">
      <c r="A1309" t="s">
        <v>2045</v>
      </c>
      <c r="B1309" s="7">
        <v>46128</v>
      </c>
      <c r="C1309" t="s">
        <v>148</v>
      </c>
      <c r="D1309">
        <v>1</v>
      </c>
      <c r="E1309">
        <v>76.3</v>
      </c>
      <c r="F1309">
        <v>0</v>
      </c>
      <c r="G1309">
        <v>4.99</v>
      </c>
      <c r="H1309" t="s">
        <v>216</v>
      </c>
      <c r="I1309" t="s">
        <v>54</v>
      </c>
      <c r="J1309" t="s">
        <v>217</v>
      </c>
      <c r="K1309" t="s">
        <v>209</v>
      </c>
      <c r="L1309" t="s">
        <v>441</v>
      </c>
    </row>
    <row r="1310" spans="1:12">
      <c r="A1310" t="s">
        <v>2046</v>
      </c>
      <c r="B1310" s="7">
        <v>46129</v>
      </c>
      <c r="C1310" t="s">
        <v>108</v>
      </c>
      <c r="D1310">
        <v>1</v>
      </c>
      <c r="E1310">
        <v>23.94</v>
      </c>
      <c r="F1310">
        <v>0</v>
      </c>
      <c r="G1310">
        <v>0</v>
      </c>
      <c r="H1310" t="s">
        <v>216</v>
      </c>
      <c r="I1310" t="s">
        <v>224</v>
      </c>
      <c r="J1310" t="s">
        <v>217</v>
      </c>
      <c r="K1310" t="s">
        <v>209</v>
      </c>
      <c r="L1310" t="s">
        <v>845</v>
      </c>
    </row>
    <row r="1311" spans="1:12">
      <c r="A1311" t="s">
        <v>2047</v>
      </c>
      <c r="B1311" s="7">
        <v>46129</v>
      </c>
      <c r="C1311" t="s">
        <v>186</v>
      </c>
      <c r="D1311">
        <v>2</v>
      </c>
      <c r="E1311">
        <v>54.93</v>
      </c>
      <c r="F1311">
        <v>0</v>
      </c>
      <c r="G1311">
        <v>9.99</v>
      </c>
      <c r="H1311" t="s">
        <v>207</v>
      </c>
      <c r="I1311" t="s">
        <v>12</v>
      </c>
      <c r="J1311" t="s">
        <v>217</v>
      </c>
      <c r="K1311" t="s">
        <v>209</v>
      </c>
      <c r="L1311" t="s">
        <v>1211</v>
      </c>
    </row>
    <row r="1312" spans="1:12">
      <c r="A1312" t="s">
        <v>2048</v>
      </c>
      <c r="B1312" s="7">
        <v>46129</v>
      </c>
      <c r="C1312" t="s">
        <v>166</v>
      </c>
      <c r="D1312">
        <v>2</v>
      </c>
      <c r="E1312">
        <v>39.19</v>
      </c>
      <c r="F1312">
        <v>0</v>
      </c>
      <c r="G1312">
        <v>0</v>
      </c>
      <c r="H1312" t="s">
        <v>216</v>
      </c>
      <c r="I1312" t="s">
        <v>12</v>
      </c>
      <c r="J1312" t="s">
        <v>208</v>
      </c>
      <c r="K1312" t="s">
        <v>209</v>
      </c>
      <c r="L1312" t="s">
        <v>1025</v>
      </c>
    </row>
    <row r="1313" spans="1:12">
      <c r="A1313" t="s">
        <v>2049</v>
      </c>
      <c r="B1313" s="7">
        <v>46129</v>
      </c>
      <c r="C1313" t="s">
        <v>124</v>
      </c>
      <c r="D1313">
        <v>1</v>
      </c>
      <c r="E1313">
        <v>79.47</v>
      </c>
      <c r="F1313">
        <v>0.15</v>
      </c>
      <c r="G1313">
        <v>9.99</v>
      </c>
      <c r="H1313" t="s">
        <v>212</v>
      </c>
      <c r="I1313" t="s">
        <v>224</v>
      </c>
      <c r="J1313" t="s">
        <v>217</v>
      </c>
      <c r="K1313" t="s">
        <v>209</v>
      </c>
      <c r="L1313" t="s">
        <v>656</v>
      </c>
    </row>
    <row r="1314" spans="1:12">
      <c r="A1314" t="s">
        <v>2050</v>
      </c>
      <c r="B1314" s="7">
        <v>46129</v>
      </c>
      <c r="C1314" t="s">
        <v>73</v>
      </c>
      <c r="D1314">
        <v>3</v>
      </c>
      <c r="E1314">
        <v>23.84</v>
      </c>
      <c r="F1314">
        <v>0.15</v>
      </c>
      <c r="G1314">
        <v>4.99</v>
      </c>
      <c r="H1314" t="s">
        <v>207</v>
      </c>
      <c r="I1314" t="s">
        <v>18</v>
      </c>
      <c r="J1314" t="s">
        <v>217</v>
      </c>
      <c r="K1314" t="s">
        <v>304</v>
      </c>
      <c r="L1314" t="s">
        <v>1335</v>
      </c>
    </row>
    <row r="1315" spans="1:12">
      <c r="A1315" t="s">
        <v>2051</v>
      </c>
      <c r="B1315" s="7">
        <v>46129</v>
      </c>
      <c r="C1315" t="s">
        <v>108</v>
      </c>
      <c r="D1315">
        <v>1</v>
      </c>
      <c r="E1315">
        <v>23.94</v>
      </c>
      <c r="F1315">
        <v>0.15</v>
      </c>
      <c r="G1315">
        <v>4.99</v>
      </c>
      <c r="H1315" t="s">
        <v>207</v>
      </c>
      <c r="I1315" t="s">
        <v>37</v>
      </c>
      <c r="J1315" t="s">
        <v>217</v>
      </c>
      <c r="K1315" t="s">
        <v>209</v>
      </c>
      <c r="L1315" t="s">
        <v>227</v>
      </c>
    </row>
    <row r="1316" spans="1:12">
      <c r="A1316" t="s">
        <v>2052</v>
      </c>
      <c r="B1316" s="7">
        <v>46130</v>
      </c>
      <c r="C1316" t="s">
        <v>134</v>
      </c>
      <c r="D1316">
        <v>2</v>
      </c>
      <c r="E1316">
        <v>53.25</v>
      </c>
      <c r="F1316">
        <v>0.05</v>
      </c>
      <c r="G1316">
        <v>0</v>
      </c>
      <c r="H1316" t="s">
        <v>207</v>
      </c>
      <c r="I1316" t="s">
        <v>224</v>
      </c>
      <c r="J1316" t="s">
        <v>208</v>
      </c>
      <c r="K1316" t="s">
        <v>209</v>
      </c>
      <c r="L1316" t="s">
        <v>1826</v>
      </c>
    </row>
    <row r="1317" spans="1:12">
      <c r="A1317" t="s">
        <v>2053</v>
      </c>
      <c r="B1317" s="7">
        <v>46130</v>
      </c>
      <c r="C1317" t="s">
        <v>69</v>
      </c>
      <c r="D1317">
        <v>2</v>
      </c>
      <c r="E1317">
        <v>73.180000000000007</v>
      </c>
      <c r="F1317">
        <v>0.15</v>
      </c>
      <c r="G1317">
        <v>9.99</v>
      </c>
      <c r="H1317" t="s">
        <v>212</v>
      </c>
      <c r="I1317" t="s">
        <v>224</v>
      </c>
      <c r="J1317" t="s">
        <v>213</v>
      </c>
      <c r="K1317" t="s">
        <v>209</v>
      </c>
      <c r="L1317" t="s">
        <v>2054</v>
      </c>
    </row>
    <row r="1318" spans="1:12">
      <c r="A1318" t="s">
        <v>2055</v>
      </c>
      <c r="B1318" s="7">
        <v>46130</v>
      </c>
      <c r="C1318" t="s">
        <v>130</v>
      </c>
      <c r="D1318">
        <v>1</v>
      </c>
      <c r="E1318">
        <v>10.18</v>
      </c>
      <c r="F1318">
        <v>0.1</v>
      </c>
      <c r="G1318">
        <v>0</v>
      </c>
      <c r="H1318" t="s">
        <v>216</v>
      </c>
      <c r="I1318" t="s">
        <v>18</v>
      </c>
      <c r="J1318" t="s">
        <v>208</v>
      </c>
      <c r="K1318" t="s">
        <v>209</v>
      </c>
      <c r="L1318" t="s">
        <v>1821</v>
      </c>
    </row>
    <row r="1319" spans="1:12">
      <c r="A1319" t="s">
        <v>2056</v>
      </c>
      <c r="B1319" s="7">
        <v>46130</v>
      </c>
      <c r="C1319" t="s">
        <v>124</v>
      </c>
      <c r="D1319">
        <v>3</v>
      </c>
      <c r="E1319">
        <v>79.47</v>
      </c>
      <c r="F1319">
        <v>0</v>
      </c>
      <c r="G1319">
        <v>0</v>
      </c>
      <c r="H1319" t="s">
        <v>216</v>
      </c>
      <c r="I1319" t="s">
        <v>224</v>
      </c>
      <c r="J1319" t="s">
        <v>213</v>
      </c>
      <c r="K1319" t="s">
        <v>209</v>
      </c>
      <c r="L1319" t="s">
        <v>2057</v>
      </c>
    </row>
    <row r="1320" spans="1:12">
      <c r="A1320" t="s">
        <v>2058</v>
      </c>
      <c r="B1320" s="7">
        <v>46130</v>
      </c>
      <c r="C1320" t="s">
        <v>116</v>
      </c>
      <c r="D1320">
        <v>5</v>
      </c>
      <c r="E1320">
        <v>30.89</v>
      </c>
      <c r="F1320">
        <v>0</v>
      </c>
      <c r="G1320">
        <v>0</v>
      </c>
      <c r="H1320" t="s">
        <v>212</v>
      </c>
      <c r="I1320" t="s">
        <v>37</v>
      </c>
      <c r="J1320" t="s">
        <v>208</v>
      </c>
      <c r="K1320" t="s">
        <v>209</v>
      </c>
      <c r="L1320" t="s">
        <v>348</v>
      </c>
    </row>
    <row r="1321" spans="1:12">
      <c r="A1321" t="s">
        <v>2059</v>
      </c>
      <c r="B1321" s="7">
        <v>46130</v>
      </c>
      <c r="C1321" t="s">
        <v>144</v>
      </c>
      <c r="D1321">
        <v>1</v>
      </c>
      <c r="E1321">
        <v>12.74</v>
      </c>
      <c r="F1321">
        <v>0.15</v>
      </c>
      <c r="G1321">
        <v>9.99</v>
      </c>
      <c r="H1321" t="s">
        <v>216</v>
      </c>
      <c r="I1321" t="s">
        <v>12</v>
      </c>
      <c r="J1321" t="s">
        <v>213</v>
      </c>
      <c r="K1321" t="s">
        <v>209</v>
      </c>
      <c r="L1321" t="s">
        <v>686</v>
      </c>
    </row>
    <row r="1322" spans="1:12">
      <c r="A1322" t="s">
        <v>2060</v>
      </c>
      <c r="B1322" s="7">
        <v>46131</v>
      </c>
      <c r="C1322" t="s">
        <v>138</v>
      </c>
      <c r="D1322">
        <v>2</v>
      </c>
      <c r="E1322">
        <v>56</v>
      </c>
      <c r="F1322">
        <v>0</v>
      </c>
      <c r="G1322">
        <v>0</v>
      </c>
      <c r="H1322" t="s">
        <v>212</v>
      </c>
      <c r="I1322" t="s">
        <v>12</v>
      </c>
      <c r="J1322" t="s">
        <v>208</v>
      </c>
      <c r="K1322" t="s">
        <v>209</v>
      </c>
      <c r="L1322" t="s">
        <v>490</v>
      </c>
    </row>
    <row r="1323" spans="1:12">
      <c r="A1323" t="s">
        <v>2061</v>
      </c>
      <c r="B1323" s="7">
        <v>46131</v>
      </c>
      <c r="C1323" t="s">
        <v>168</v>
      </c>
      <c r="D1323">
        <v>1</v>
      </c>
      <c r="E1323">
        <v>50.46</v>
      </c>
      <c r="F1323">
        <v>0</v>
      </c>
      <c r="G1323">
        <v>0</v>
      </c>
      <c r="H1323" t="s">
        <v>207</v>
      </c>
      <c r="I1323" t="s">
        <v>54</v>
      </c>
      <c r="J1323" t="s">
        <v>213</v>
      </c>
      <c r="K1323" t="s">
        <v>209</v>
      </c>
      <c r="L1323" t="s">
        <v>986</v>
      </c>
    </row>
    <row r="1324" spans="1:12">
      <c r="A1324" t="s">
        <v>2062</v>
      </c>
      <c r="B1324" s="7">
        <v>46131</v>
      </c>
      <c r="C1324" t="s">
        <v>140</v>
      </c>
      <c r="D1324">
        <v>1</v>
      </c>
      <c r="E1324">
        <v>25.18</v>
      </c>
      <c r="F1324">
        <v>0</v>
      </c>
      <c r="G1324">
        <v>9.99</v>
      </c>
      <c r="H1324" t="s">
        <v>207</v>
      </c>
      <c r="I1324" t="s">
        <v>224</v>
      </c>
      <c r="J1324" t="s">
        <v>217</v>
      </c>
      <c r="K1324" t="s">
        <v>209</v>
      </c>
      <c r="L1324" t="s">
        <v>1914</v>
      </c>
    </row>
    <row r="1325" spans="1:12">
      <c r="A1325" t="s">
        <v>2063</v>
      </c>
      <c r="B1325" s="7">
        <v>46131</v>
      </c>
      <c r="C1325" t="s">
        <v>164</v>
      </c>
      <c r="D1325">
        <v>2</v>
      </c>
      <c r="E1325">
        <v>93.35</v>
      </c>
      <c r="F1325">
        <v>0.05</v>
      </c>
      <c r="G1325">
        <v>0</v>
      </c>
      <c r="H1325" t="s">
        <v>207</v>
      </c>
      <c r="I1325" t="s">
        <v>224</v>
      </c>
      <c r="J1325" t="s">
        <v>208</v>
      </c>
      <c r="K1325" t="s">
        <v>209</v>
      </c>
      <c r="L1325" t="s">
        <v>830</v>
      </c>
    </row>
    <row r="1326" spans="1:12">
      <c r="A1326" t="s">
        <v>2064</v>
      </c>
      <c r="B1326" s="7">
        <v>46131</v>
      </c>
      <c r="C1326" t="s">
        <v>144</v>
      </c>
      <c r="D1326">
        <v>1</v>
      </c>
      <c r="E1326">
        <v>12.74</v>
      </c>
      <c r="F1326">
        <v>0</v>
      </c>
      <c r="G1326">
        <v>0</v>
      </c>
      <c r="H1326" t="s">
        <v>212</v>
      </c>
      <c r="I1326" t="s">
        <v>37</v>
      </c>
      <c r="J1326" t="s">
        <v>217</v>
      </c>
      <c r="K1326" t="s">
        <v>209</v>
      </c>
      <c r="L1326" t="s">
        <v>824</v>
      </c>
    </row>
    <row r="1327" spans="1:12">
      <c r="A1327" t="s">
        <v>2065</v>
      </c>
      <c r="B1327" s="7">
        <v>46131</v>
      </c>
      <c r="C1327" t="s">
        <v>130</v>
      </c>
      <c r="D1327">
        <v>2</v>
      </c>
      <c r="E1327">
        <v>10.18</v>
      </c>
      <c r="F1327">
        <v>0.05</v>
      </c>
      <c r="G1327">
        <v>0</v>
      </c>
      <c r="H1327" t="s">
        <v>216</v>
      </c>
      <c r="I1327" t="s">
        <v>37</v>
      </c>
      <c r="J1327" t="s">
        <v>217</v>
      </c>
      <c r="K1327" t="s">
        <v>209</v>
      </c>
      <c r="L1327" t="s">
        <v>348</v>
      </c>
    </row>
    <row r="1328" spans="1:12">
      <c r="A1328" t="s">
        <v>2066</v>
      </c>
      <c r="B1328" s="7">
        <v>46132</v>
      </c>
      <c r="C1328" t="s">
        <v>112</v>
      </c>
      <c r="D1328">
        <v>1</v>
      </c>
      <c r="E1328">
        <v>48.12</v>
      </c>
      <c r="F1328">
        <v>0.15</v>
      </c>
      <c r="G1328">
        <v>0</v>
      </c>
      <c r="H1328" t="s">
        <v>212</v>
      </c>
      <c r="I1328" t="s">
        <v>18</v>
      </c>
      <c r="J1328" t="s">
        <v>213</v>
      </c>
      <c r="K1328" t="s">
        <v>209</v>
      </c>
      <c r="L1328" t="s">
        <v>928</v>
      </c>
    </row>
    <row r="1329" spans="1:12">
      <c r="A1329" t="s">
        <v>2067</v>
      </c>
      <c r="B1329" s="7">
        <v>46132</v>
      </c>
      <c r="C1329" t="s">
        <v>89</v>
      </c>
      <c r="D1329">
        <v>4</v>
      </c>
      <c r="E1329">
        <v>81.14</v>
      </c>
      <c r="F1329">
        <v>0.05</v>
      </c>
      <c r="G1329">
        <v>0</v>
      </c>
      <c r="H1329" t="s">
        <v>216</v>
      </c>
      <c r="I1329" t="s">
        <v>12</v>
      </c>
      <c r="J1329" t="s">
        <v>217</v>
      </c>
      <c r="K1329" t="s">
        <v>209</v>
      </c>
      <c r="L1329" t="s">
        <v>814</v>
      </c>
    </row>
    <row r="1330" spans="1:12">
      <c r="A1330" t="s">
        <v>2068</v>
      </c>
      <c r="B1330" s="7">
        <v>46132</v>
      </c>
      <c r="C1330" t="s">
        <v>150</v>
      </c>
      <c r="D1330">
        <v>2</v>
      </c>
      <c r="E1330">
        <v>50.17</v>
      </c>
      <c r="F1330">
        <v>0.05</v>
      </c>
      <c r="G1330">
        <v>4.99</v>
      </c>
      <c r="H1330" t="s">
        <v>207</v>
      </c>
      <c r="I1330" t="s">
        <v>12</v>
      </c>
      <c r="J1330" t="s">
        <v>208</v>
      </c>
      <c r="K1330" t="s">
        <v>209</v>
      </c>
      <c r="L1330" t="s">
        <v>360</v>
      </c>
    </row>
    <row r="1331" spans="1:12">
      <c r="A1331" t="s">
        <v>2069</v>
      </c>
      <c r="B1331" s="7">
        <v>46132</v>
      </c>
      <c r="C1331" t="s">
        <v>100</v>
      </c>
      <c r="D1331">
        <v>6</v>
      </c>
      <c r="E1331">
        <v>47.38</v>
      </c>
      <c r="F1331">
        <v>0</v>
      </c>
      <c r="G1331">
        <v>0</v>
      </c>
      <c r="H1331" t="s">
        <v>207</v>
      </c>
      <c r="I1331" t="s">
        <v>18</v>
      </c>
      <c r="J1331" t="s">
        <v>213</v>
      </c>
      <c r="K1331" t="s">
        <v>209</v>
      </c>
      <c r="L1331" t="s">
        <v>637</v>
      </c>
    </row>
    <row r="1332" spans="1:12">
      <c r="A1332" t="s">
        <v>2070</v>
      </c>
      <c r="B1332" s="7">
        <v>46132</v>
      </c>
      <c r="C1332" t="s">
        <v>130</v>
      </c>
      <c r="D1332">
        <v>1</v>
      </c>
      <c r="E1332">
        <v>10.18</v>
      </c>
      <c r="F1332">
        <v>0</v>
      </c>
      <c r="G1332">
        <v>0</v>
      </c>
      <c r="H1332" t="s">
        <v>216</v>
      </c>
      <c r="I1332" t="s">
        <v>37</v>
      </c>
      <c r="J1332" t="s">
        <v>208</v>
      </c>
      <c r="K1332" t="s">
        <v>209</v>
      </c>
      <c r="L1332" t="s">
        <v>1329</v>
      </c>
    </row>
    <row r="1333" spans="1:12">
      <c r="A1333" t="s">
        <v>2071</v>
      </c>
      <c r="B1333" s="7">
        <v>46132</v>
      </c>
      <c r="C1333" t="s">
        <v>142</v>
      </c>
      <c r="D1333">
        <v>2</v>
      </c>
      <c r="E1333">
        <v>100.1</v>
      </c>
      <c r="F1333">
        <v>0</v>
      </c>
      <c r="G1333">
        <v>4.99</v>
      </c>
      <c r="H1333" t="s">
        <v>212</v>
      </c>
      <c r="I1333" t="s">
        <v>18</v>
      </c>
      <c r="J1333" t="s">
        <v>213</v>
      </c>
      <c r="K1333" t="s">
        <v>209</v>
      </c>
      <c r="L1333" t="s">
        <v>874</v>
      </c>
    </row>
    <row r="1334" spans="1:12">
      <c r="A1334" t="s">
        <v>2072</v>
      </c>
      <c r="B1334" s="7">
        <v>46132</v>
      </c>
      <c r="C1334" t="s">
        <v>100</v>
      </c>
      <c r="D1334">
        <v>2</v>
      </c>
      <c r="E1334">
        <v>47.38</v>
      </c>
      <c r="F1334">
        <v>0</v>
      </c>
      <c r="G1334">
        <v>6.99</v>
      </c>
      <c r="H1334" t="s">
        <v>216</v>
      </c>
      <c r="I1334" t="s">
        <v>12</v>
      </c>
      <c r="J1334" t="s">
        <v>217</v>
      </c>
      <c r="K1334" t="s">
        <v>209</v>
      </c>
      <c r="L1334" t="s">
        <v>953</v>
      </c>
    </row>
    <row r="1335" spans="1:12">
      <c r="A1335" t="s">
        <v>2073</v>
      </c>
      <c r="B1335" s="7">
        <v>46132</v>
      </c>
      <c r="C1335" t="s">
        <v>104</v>
      </c>
      <c r="D1335">
        <v>2</v>
      </c>
      <c r="E1335">
        <v>29.49</v>
      </c>
      <c r="F1335">
        <v>0.15</v>
      </c>
      <c r="G1335">
        <v>9.99</v>
      </c>
      <c r="H1335" t="s">
        <v>212</v>
      </c>
      <c r="I1335" t="s">
        <v>18</v>
      </c>
      <c r="J1335" t="s">
        <v>208</v>
      </c>
      <c r="K1335" t="s">
        <v>209</v>
      </c>
      <c r="L1335" t="s">
        <v>1678</v>
      </c>
    </row>
    <row r="1336" spans="1:12">
      <c r="A1336" t="s">
        <v>2074</v>
      </c>
      <c r="B1336" s="7">
        <v>46132</v>
      </c>
      <c r="C1336" t="s">
        <v>83</v>
      </c>
      <c r="D1336">
        <v>1</v>
      </c>
      <c r="E1336">
        <v>79.31</v>
      </c>
      <c r="F1336">
        <v>0</v>
      </c>
      <c r="G1336">
        <v>9.99</v>
      </c>
      <c r="H1336" t="s">
        <v>216</v>
      </c>
      <c r="I1336" t="s">
        <v>37</v>
      </c>
      <c r="J1336" t="s">
        <v>213</v>
      </c>
      <c r="K1336" t="s">
        <v>209</v>
      </c>
      <c r="L1336" t="s">
        <v>2075</v>
      </c>
    </row>
    <row r="1337" spans="1:12">
      <c r="A1337" t="s">
        <v>2076</v>
      </c>
      <c r="B1337" s="7">
        <v>46132</v>
      </c>
      <c r="C1337" t="s">
        <v>180</v>
      </c>
      <c r="D1337">
        <v>4</v>
      </c>
      <c r="E1337">
        <v>60.42</v>
      </c>
      <c r="F1337">
        <v>0</v>
      </c>
      <c r="G1337">
        <v>4.99</v>
      </c>
      <c r="H1337" t="s">
        <v>216</v>
      </c>
      <c r="I1337" t="s">
        <v>54</v>
      </c>
      <c r="J1337" t="s">
        <v>213</v>
      </c>
      <c r="K1337" t="s">
        <v>209</v>
      </c>
      <c r="L1337" t="s">
        <v>1614</v>
      </c>
    </row>
    <row r="1338" spans="1:12">
      <c r="A1338" t="s">
        <v>2077</v>
      </c>
      <c r="B1338" s="7">
        <v>46133</v>
      </c>
      <c r="C1338" t="s">
        <v>150</v>
      </c>
      <c r="D1338">
        <v>3</v>
      </c>
      <c r="E1338">
        <v>50.17</v>
      </c>
      <c r="F1338">
        <v>0</v>
      </c>
      <c r="G1338">
        <v>0</v>
      </c>
      <c r="H1338" t="s">
        <v>212</v>
      </c>
      <c r="I1338" t="s">
        <v>54</v>
      </c>
      <c r="J1338" t="s">
        <v>213</v>
      </c>
      <c r="K1338" t="s">
        <v>209</v>
      </c>
      <c r="L1338" t="s">
        <v>2078</v>
      </c>
    </row>
    <row r="1339" spans="1:12">
      <c r="A1339" t="s">
        <v>2079</v>
      </c>
      <c r="B1339" s="7">
        <v>46133</v>
      </c>
      <c r="C1339" t="s">
        <v>83</v>
      </c>
      <c r="D1339">
        <v>1</v>
      </c>
      <c r="E1339">
        <v>79.31</v>
      </c>
      <c r="F1339">
        <v>0</v>
      </c>
      <c r="G1339">
        <v>6.99</v>
      </c>
      <c r="H1339" t="s">
        <v>207</v>
      </c>
      <c r="I1339" t="s">
        <v>37</v>
      </c>
      <c r="J1339" t="s">
        <v>213</v>
      </c>
      <c r="K1339" t="s">
        <v>209</v>
      </c>
      <c r="L1339" t="s">
        <v>628</v>
      </c>
    </row>
    <row r="1340" spans="1:12">
      <c r="A1340" t="s">
        <v>2080</v>
      </c>
      <c r="B1340" s="7">
        <v>46133</v>
      </c>
      <c r="C1340" t="s">
        <v>120</v>
      </c>
      <c r="D1340">
        <v>1</v>
      </c>
      <c r="E1340">
        <v>33.65</v>
      </c>
      <c r="F1340">
        <v>0</v>
      </c>
      <c r="G1340">
        <v>0</v>
      </c>
      <c r="H1340" t="s">
        <v>216</v>
      </c>
      <c r="I1340" t="s">
        <v>37</v>
      </c>
      <c r="J1340" t="s">
        <v>208</v>
      </c>
      <c r="K1340" t="s">
        <v>209</v>
      </c>
      <c r="L1340" t="s">
        <v>459</v>
      </c>
    </row>
    <row r="1341" spans="1:12">
      <c r="A1341" t="s">
        <v>2081</v>
      </c>
      <c r="B1341" s="7">
        <v>46133</v>
      </c>
      <c r="C1341" t="s">
        <v>116</v>
      </c>
      <c r="D1341">
        <v>3</v>
      </c>
      <c r="E1341">
        <v>30.89</v>
      </c>
      <c r="F1341">
        <v>0.15</v>
      </c>
      <c r="G1341">
        <v>0</v>
      </c>
      <c r="H1341" t="s">
        <v>212</v>
      </c>
      <c r="I1341" t="s">
        <v>224</v>
      </c>
      <c r="J1341" t="s">
        <v>208</v>
      </c>
      <c r="K1341" t="s">
        <v>209</v>
      </c>
      <c r="L1341" t="s">
        <v>402</v>
      </c>
    </row>
    <row r="1342" spans="1:12">
      <c r="A1342" t="s">
        <v>2082</v>
      </c>
      <c r="B1342" s="7">
        <v>46133</v>
      </c>
      <c r="C1342" t="s">
        <v>144</v>
      </c>
      <c r="D1342">
        <v>1</v>
      </c>
      <c r="E1342">
        <v>12.74</v>
      </c>
      <c r="F1342">
        <v>0</v>
      </c>
      <c r="G1342">
        <v>0</v>
      </c>
      <c r="H1342" t="s">
        <v>216</v>
      </c>
      <c r="I1342" t="s">
        <v>18</v>
      </c>
      <c r="J1342" t="s">
        <v>217</v>
      </c>
      <c r="K1342" t="s">
        <v>304</v>
      </c>
      <c r="L1342" t="s">
        <v>321</v>
      </c>
    </row>
    <row r="1343" spans="1:12">
      <c r="A1343" t="s">
        <v>2083</v>
      </c>
      <c r="B1343" s="7">
        <v>46133</v>
      </c>
      <c r="C1343" t="s">
        <v>144</v>
      </c>
      <c r="D1343">
        <v>1</v>
      </c>
      <c r="E1343">
        <v>12.74</v>
      </c>
      <c r="F1343">
        <v>0.15</v>
      </c>
      <c r="G1343">
        <v>0</v>
      </c>
      <c r="H1343" t="s">
        <v>212</v>
      </c>
      <c r="I1343" t="s">
        <v>224</v>
      </c>
      <c r="J1343" t="s">
        <v>217</v>
      </c>
      <c r="K1343" t="s">
        <v>209</v>
      </c>
      <c r="L1343" t="s">
        <v>492</v>
      </c>
    </row>
    <row r="1344" spans="1:12">
      <c r="A1344" t="s">
        <v>2084</v>
      </c>
      <c r="B1344" s="7">
        <v>46133</v>
      </c>
      <c r="C1344" t="s">
        <v>110</v>
      </c>
      <c r="D1344">
        <v>2</v>
      </c>
      <c r="E1344">
        <v>32.130000000000003</v>
      </c>
      <c r="F1344">
        <v>0</v>
      </c>
      <c r="G1344">
        <v>0</v>
      </c>
      <c r="H1344" t="s">
        <v>212</v>
      </c>
      <c r="I1344" t="s">
        <v>224</v>
      </c>
      <c r="J1344" t="s">
        <v>217</v>
      </c>
      <c r="K1344" t="s">
        <v>209</v>
      </c>
      <c r="L1344" t="s">
        <v>1195</v>
      </c>
    </row>
    <row r="1345" spans="1:12">
      <c r="A1345" t="s">
        <v>2085</v>
      </c>
      <c r="B1345" s="7">
        <v>46134</v>
      </c>
      <c r="C1345" t="s">
        <v>126</v>
      </c>
      <c r="D1345">
        <v>2</v>
      </c>
      <c r="E1345">
        <v>44.98</v>
      </c>
      <c r="F1345">
        <v>0</v>
      </c>
      <c r="G1345">
        <v>4.99</v>
      </c>
      <c r="H1345" t="s">
        <v>207</v>
      </c>
      <c r="I1345" t="s">
        <v>12</v>
      </c>
      <c r="J1345" t="s">
        <v>217</v>
      </c>
      <c r="K1345" t="s">
        <v>209</v>
      </c>
      <c r="L1345" t="s">
        <v>1639</v>
      </c>
    </row>
    <row r="1346" spans="1:12">
      <c r="A1346" t="s">
        <v>2086</v>
      </c>
      <c r="B1346" s="7">
        <v>46134</v>
      </c>
      <c r="C1346" t="s">
        <v>148</v>
      </c>
      <c r="D1346">
        <v>5</v>
      </c>
      <c r="E1346">
        <v>76.3</v>
      </c>
      <c r="F1346">
        <v>0</v>
      </c>
      <c r="G1346">
        <v>0</v>
      </c>
      <c r="H1346" t="s">
        <v>212</v>
      </c>
      <c r="I1346" t="s">
        <v>12</v>
      </c>
      <c r="J1346" t="s">
        <v>213</v>
      </c>
      <c r="K1346" t="s">
        <v>209</v>
      </c>
      <c r="L1346" t="s">
        <v>453</v>
      </c>
    </row>
    <row r="1347" spans="1:12">
      <c r="A1347" t="s">
        <v>2087</v>
      </c>
      <c r="B1347" s="7">
        <v>46134</v>
      </c>
      <c r="C1347" t="s">
        <v>184</v>
      </c>
      <c r="D1347">
        <v>5</v>
      </c>
      <c r="E1347">
        <v>31.55</v>
      </c>
      <c r="F1347">
        <v>0</v>
      </c>
      <c r="G1347">
        <v>0</v>
      </c>
      <c r="H1347" t="s">
        <v>212</v>
      </c>
      <c r="I1347" t="s">
        <v>224</v>
      </c>
      <c r="J1347" t="s">
        <v>208</v>
      </c>
      <c r="K1347" t="s">
        <v>209</v>
      </c>
      <c r="L1347" t="s">
        <v>1758</v>
      </c>
    </row>
    <row r="1348" spans="1:12">
      <c r="A1348" t="s">
        <v>2088</v>
      </c>
      <c r="B1348" s="7">
        <v>46134</v>
      </c>
      <c r="C1348" t="s">
        <v>120</v>
      </c>
      <c r="D1348">
        <v>2</v>
      </c>
      <c r="E1348">
        <v>33.65</v>
      </c>
      <c r="F1348">
        <v>0.2</v>
      </c>
      <c r="G1348">
        <v>0</v>
      </c>
      <c r="H1348" t="s">
        <v>207</v>
      </c>
      <c r="I1348" t="s">
        <v>37</v>
      </c>
      <c r="J1348" t="s">
        <v>208</v>
      </c>
      <c r="K1348" t="s">
        <v>209</v>
      </c>
      <c r="L1348" t="s">
        <v>499</v>
      </c>
    </row>
    <row r="1349" spans="1:12">
      <c r="A1349" t="s">
        <v>2089</v>
      </c>
      <c r="B1349" s="7">
        <v>46134</v>
      </c>
      <c r="C1349" t="s">
        <v>142</v>
      </c>
      <c r="D1349">
        <v>2</v>
      </c>
      <c r="E1349">
        <v>100.1</v>
      </c>
      <c r="F1349">
        <v>0</v>
      </c>
      <c r="G1349">
        <v>0</v>
      </c>
      <c r="H1349" t="s">
        <v>216</v>
      </c>
      <c r="I1349" t="s">
        <v>18</v>
      </c>
      <c r="J1349" t="s">
        <v>208</v>
      </c>
      <c r="K1349" t="s">
        <v>209</v>
      </c>
      <c r="L1349" t="s">
        <v>669</v>
      </c>
    </row>
    <row r="1350" spans="1:12">
      <c r="A1350" t="s">
        <v>2090</v>
      </c>
      <c r="B1350" s="7">
        <v>46134</v>
      </c>
      <c r="C1350" t="s">
        <v>98</v>
      </c>
      <c r="D1350">
        <v>3</v>
      </c>
      <c r="E1350">
        <v>17.66</v>
      </c>
      <c r="F1350">
        <v>0</v>
      </c>
      <c r="G1350">
        <v>0</v>
      </c>
      <c r="H1350" t="s">
        <v>212</v>
      </c>
      <c r="I1350" t="s">
        <v>37</v>
      </c>
      <c r="J1350" t="s">
        <v>213</v>
      </c>
      <c r="K1350" t="s">
        <v>209</v>
      </c>
      <c r="L1350" t="s">
        <v>1659</v>
      </c>
    </row>
    <row r="1351" spans="1:12">
      <c r="A1351" t="s">
        <v>2091</v>
      </c>
      <c r="B1351" s="7">
        <v>46135</v>
      </c>
      <c r="C1351" t="s">
        <v>138</v>
      </c>
      <c r="D1351">
        <v>1</v>
      </c>
      <c r="E1351">
        <v>56</v>
      </c>
      <c r="F1351">
        <v>0.1</v>
      </c>
      <c r="G1351">
        <v>6.99</v>
      </c>
      <c r="H1351" t="s">
        <v>212</v>
      </c>
      <c r="I1351" t="s">
        <v>224</v>
      </c>
      <c r="J1351" t="s">
        <v>213</v>
      </c>
      <c r="K1351" t="s">
        <v>209</v>
      </c>
      <c r="L1351" t="s">
        <v>1064</v>
      </c>
    </row>
    <row r="1352" spans="1:12">
      <c r="A1352" t="s">
        <v>2092</v>
      </c>
      <c r="B1352" s="7">
        <v>46135</v>
      </c>
      <c r="C1352" t="s">
        <v>104</v>
      </c>
      <c r="D1352">
        <v>2</v>
      </c>
      <c r="E1352">
        <v>29.49</v>
      </c>
      <c r="F1352">
        <v>0.05</v>
      </c>
      <c r="G1352">
        <v>0</v>
      </c>
      <c r="H1352" t="s">
        <v>207</v>
      </c>
      <c r="I1352" t="s">
        <v>224</v>
      </c>
      <c r="J1352" t="s">
        <v>213</v>
      </c>
      <c r="K1352" t="s">
        <v>209</v>
      </c>
      <c r="L1352" t="s">
        <v>2093</v>
      </c>
    </row>
    <row r="1353" spans="1:12">
      <c r="A1353" t="s">
        <v>2094</v>
      </c>
      <c r="B1353" s="7">
        <v>46135</v>
      </c>
      <c r="C1353" t="s">
        <v>128</v>
      </c>
      <c r="D1353">
        <v>5</v>
      </c>
      <c r="E1353">
        <v>74.72</v>
      </c>
      <c r="F1353">
        <v>0.05</v>
      </c>
      <c r="G1353">
        <v>0</v>
      </c>
      <c r="H1353" t="s">
        <v>212</v>
      </c>
      <c r="I1353" t="s">
        <v>12</v>
      </c>
      <c r="J1353" t="s">
        <v>213</v>
      </c>
      <c r="K1353" t="s">
        <v>209</v>
      </c>
      <c r="L1353" t="s">
        <v>2095</v>
      </c>
    </row>
    <row r="1354" spans="1:12">
      <c r="A1354" t="s">
        <v>2096</v>
      </c>
      <c r="B1354" s="7">
        <v>46135</v>
      </c>
      <c r="C1354" t="s">
        <v>134</v>
      </c>
      <c r="D1354">
        <v>1</v>
      </c>
      <c r="E1354">
        <v>53.25</v>
      </c>
      <c r="F1354">
        <v>0</v>
      </c>
      <c r="G1354">
        <v>9.99</v>
      </c>
      <c r="H1354" t="s">
        <v>207</v>
      </c>
      <c r="I1354" t="s">
        <v>12</v>
      </c>
      <c r="J1354" t="s">
        <v>217</v>
      </c>
      <c r="K1354" t="s">
        <v>209</v>
      </c>
      <c r="L1354" t="s">
        <v>1141</v>
      </c>
    </row>
    <row r="1355" spans="1:12">
      <c r="A1355" t="s">
        <v>2097</v>
      </c>
      <c r="B1355" s="7">
        <v>46136</v>
      </c>
      <c r="C1355" t="s">
        <v>69</v>
      </c>
      <c r="D1355">
        <v>1</v>
      </c>
      <c r="E1355">
        <v>73.180000000000007</v>
      </c>
      <c r="F1355">
        <v>0.05</v>
      </c>
      <c r="G1355">
        <v>0</v>
      </c>
      <c r="H1355" t="s">
        <v>207</v>
      </c>
      <c r="I1355" t="s">
        <v>18</v>
      </c>
      <c r="J1355" t="s">
        <v>217</v>
      </c>
      <c r="K1355" t="s">
        <v>209</v>
      </c>
      <c r="L1355" t="s">
        <v>2098</v>
      </c>
    </row>
    <row r="1356" spans="1:12">
      <c r="A1356" t="s">
        <v>2099</v>
      </c>
      <c r="B1356" s="7">
        <v>46136</v>
      </c>
      <c r="C1356" t="s">
        <v>174</v>
      </c>
      <c r="D1356">
        <v>1</v>
      </c>
      <c r="E1356">
        <v>72.45</v>
      </c>
      <c r="F1356">
        <v>0.1</v>
      </c>
      <c r="G1356">
        <v>0</v>
      </c>
      <c r="H1356" t="s">
        <v>216</v>
      </c>
      <c r="I1356" t="s">
        <v>54</v>
      </c>
      <c r="J1356" t="s">
        <v>213</v>
      </c>
      <c r="K1356" t="s">
        <v>209</v>
      </c>
      <c r="L1356" t="s">
        <v>455</v>
      </c>
    </row>
    <row r="1357" spans="1:12">
      <c r="A1357" t="s">
        <v>2100</v>
      </c>
      <c r="B1357" s="7">
        <v>46136</v>
      </c>
      <c r="C1357" t="s">
        <v>71</v>
      </c>
      <c r="D1357">
        <v>2</v>
      </c>
      <c r="E1357">
        <v>11.23</v>
      </c>
      <c r="F1357">
        <v>0.1</v>
      </c>
      <c r="G1357">
        <v>0</v>
      </c>
      <c r="H1357" t="s">
        <v>207</v>
      </c>
      <c r="I1357" t="s">
        <v>18</v>
      </c>
      <c r="J1357" t="s">
        <v>217</v>
      </c>
      <c r="K1357" t="s">
        <v>209</v>
      </c>
      <c r="L1357" t="s">
        <v>620</v>
      </c>
    </row>
    <row r="1358" spans="1:12">
      <c r="A1358" t="s">
        <v>2101</v>
      </c>
      <c r="B1358" s="7">
        <v>46136</v>
      </c>
      <c r="C1358" t="s">
        <v>182</v>
      </c>
      <c r="D1358">
        <v>1</v>
      </c>
      <c r="E1358">
        <v>11.57</v>
      </c>
      <c r="F1358">
        <v>0</v>
      </c>
      <c r="G1358">
        <v>9.99</v>
      </c>
      <c r="H1358" t="s">
        <v>207</v>
      </c>
      <c r="I1358" t="s">
        <v>54</v>
      </c>
      <c r="J1358" t="s">
        <v>217</v>
      </c>
      <c r="K1358" t="s">
        <v>209</v>
      </c>
      <c r="L1358" t="s">
        <v>531</v>
      </c>
    </row>
    <row r="1359" spans="1:12">
      <c r="A1359" t="s">
        <v>2102</v>
      </c>
      <c r="B1359" s="7">
        <v>46136</v>
      </c>
      <c r="C1359" t="s">
        <v>92</v>
      </c>
      <c r="D1359">
        <v>2</v>
      </c>
      <c r="E1359">
        <v>46.87</v>
      </c>
      <c r="F1359">
        <v>0</v>
      </c>
      <c r="G1359">
        <v>0</v>
      </c>
      <c r="H1359" t="s">
        <v>216</v>
      </c>
      <c r="I1359" t="s">
        <v>37</v>
      </c>
      <c r="J1359" t="s">
        <v>217</v>
      </c>
      <c r="K1359" t="s">
        <v>209</v>
      </c>
      <c r="L1359" t="s">
        <v>243</v>
      </c>
    </row>
    <row r="1360" spans="1:12">
      <c r="A1360" t="s">
        <v>2103</v>
      </c>
      <c r="B1360" s="7">
        <v>46136</v>
      </c>
      <c r="C1360" t="s">
        <v>172</v>
      </c>
      <c r="D1360">
        <v>2</v>
      </c>
      <c r="E1360">
        <v>80.63</v>
      </c>
      <c r="F1360">
        <v>0</v>
      </c>
      <c r="G1360">
        <v>9.99</v>
      </c>
      <c r="H1360" t="s">
        <v>207</v>
      </c>
      <c r="I1360" t="s">
        <v>12</v>
      </c>
      <c r="J1360" t="s">
        <v>217</v>
      </c>
      <c r="K1360" t="s">
        <v>209</v>
      </c>
      <c r="L1360" t="s">
        <v>595</v>
      </c>
    </row>
    <row r="1361" spans="1:12">
      <c r="A1361" t="s">
        <v>2104</v>
      </c>
      <c r="B1361" s="7">
        <v>46136</v>
      </c>
      <c r="C1361" t="s">
        <v>180</v>
      </c>
      <c r="D1361">
        <v>3</v>
      </c>
      <c r="E1361">
        <v>60.42</v>
      </c>
      <c r="F1361">
        <v>0.1</v>
      </c>
      <c r="G1361">
        <v>4.99</v>
      </c>
      <c r="H1361" t="s">
        <v>207</v>
      </c>
      <c r="I1361" t="s">
        <v>224</v>
      </c>
      <c r="J1361" t="s">
        <v>208</v>
      </c>
      <c r="K1361" t="s">
        <v>209</v>
      </c>
      <c r="L1361" t="s">
        <v>1914</v>
      </c>
    </row>
    <row r="1362" spans="1:12">
      <c r="A1362" t="s">
        <v>2105</v>
      </c>
      <c r="B1362" s="7">
        <v>46136</v>
      </c>
      <c r="C1362" t="s">
        <v>77</v>
      </c>
      <c r="D1362">
        <v>3</v>
      </c>
      <c r="E1362">
        <v>47.77</v>
      </c>
      <c r="F1362">
        <v>0.1</v>
      </c>
      <c r="G1362">
        <v>4.99</v>
      </c>
      <c r="H1362" t="s">
        <v>212</v>
      </c>
      <c r="I1362" t="s">
        <v>12</v>
      </c>
      <c r="J1362" t="s">
        <v>208</v>
      </c>
      <c r="K1362" t="s">
        <v>209</v>
      </c>
      <c r="L1362" t="s">
        <v>473</v>
      </c>
    </row>
    <row r="1363" spans="1:12">
      <c r="A1363" t="s">
        <v>2106</v>
      </c>
      <c r="B1363" s="7">
        <v>46136</v>
      </c>
      <c r="C1363" t="s">
        <v>87</v>
      </c>
      <c r="D1363">
        <v>1</v>
      </c>
      <c r="E1363">
        <v>49.34</v>
      </c>
      <c r="F1363">
        <v>0</v>
      </c>
      <c r="G1363">
        <v>6.99</v>
      </c>
      <c r="H1363" t="s">
        <v>216</v>
      </c>
      <c r="I1363" t="s">
        <v>54</v>
      </c>
      <c r="J1363" t="s">
        <v>217</v>
      </c>
      <c r="K1363" t="s">
        <v>209</v>
      </c>
      <c r="L1363" t="s">
        <v>1753</v>
      </c>
    </row>
    <row r="1364" spans="1:12">
      <c r="A1364" t="s">
        <v>2107</v>
      </c>
      <c r="B1364" s="7">
        <v>46136</v>
      </c>
      <c r="C1364" t="s">
        <v>176</v>
      </c>
      <c r="D1364">
        <v>2</v>
      </c>
      <c r="E1364">
        <v>11.86</v>
      </c>
      <c r="F1364">
        <v>0.05</v>
      </c>
      <c r="G1364">
        <v>9.99</v>
      </c>
      <c r="H1364" t="s">
        <v>212</v>
      </c>
      <c r="I1364" t="s">
        <v>12</v>
      </c>
      <c r="J1364" t="s">
        <v>213</v>
      </c>
      <c r="K1364" t="s">
        <v>209</v>
      </c>
      <c r="L1364" t="s">
        <v>727</v>
      </c>
    </row>
    <row r="1365" spans="1:12">
      <c r="A1365" t="s">
        <v>2108</v>
      </c>
      <c r="B1365" s="7">
        <v>46136</v>
      </c>
      <c r="C1365" t="s">
        <v>126</v>
      </c>
      <c r="D1365">
        <v>4</v>
      </c>
      <c r="E1365">
        <v>44.98</v>
      </c>
      <c r="F1365">
        <v>0</v>
      </c>
      <c r="G1365">
        <v>0</v>
      </c>
      <c r="H1365" t="s">
        <v>207</v>
      </c>
      <c r="I1365" t="s">
        <v>54</v>
      </c>
      <c r="J1365" t="s">
        <v>213</v>
      </c>
      <c r="K1365" t="s">
        <v>209</v>
      </c>
      <c r="L1365" t="s">
        <v>337</v>
      </c>
    </row>
    <row r="1366" spans="1:12">
      <c r="A1366" t="s">
        <v>2109</v>
      </c>
      <c r="B1366" s="7">
        <v>46136</v>
      </c>
      <c r="C1366" t="s">
        <v>102</v>
      </c>
      <c r="D1366">
        <v>1</v>
      </c>
      <c r="E1366">
        <v>18.5</v>
      </c>
      <c r="F1366">
        <v>0.1</v>
      </c>
      <c r="G1366">
        <v>6.99</v>
      </c>
      <c r="H1366" t="s">
        <v>212</v>
      </c>
      <c r="I1366" t="s">
        <v>54</v>
      </c>
      <c r="J1366" t="s">
        <v>208</v>
      </c>
      <c r="K1366" t="s">
        <v>209</v>
      </c>
      <c r="L1366" t="s">
        <v>229</v>
      </c>
    </row>
    <row r="1367" spans="1:12">
      <c r="A1367" t="s">
        <v>2110</v>
      </c>
      <c r="B1367" s="7">
        <v>46136</v>
      </c>
      <c r="C1367" t="s">
        <v>166</v>
      </c>
      <c r="D1367">
        <v>4</v>
      </c>
      <c r="E1367">
        <v>39.19</v>
      </c>
      <c r="F1367">
        <v>0</v>
      </c>
      <c r="G1367">
        <v>0</v>
      </c>
      <c r="H1367" t="s">
        <v>212</v>
      </c>
      <c r="I1367" t="s">
        <v>224</v>
      </c>
      <c r="J1367" t="s">
        <v>213</v>
      </c>
      <c r="K1367" t="s">
        <v>209</v>
      </c>
      <c r="L1367" t="s">
        <v>437</v>
      </c>
    </row>
    <row r="1368" spans="1:12">
      <c r="A1368" t="s">
        <v>2111</v>
      </c>
      <c r="B1368" s="7">
        <v>46136</v>
      </c>
      <c r="C1368" t="s">
        <v>75</v>
      </c>
      <c r="D1368">
        <v>5</v>
      </c>
      <c r="E1368">
        <v>55.2</v>
      </c>
      <c r="F1368">
        <v>0.05</v>
      </c>
      <c r="G1368">
        <v>0</v>
      </c>
      <c r="H1368" t="s">
        <v>207</v>
      </c>
      <c r="I1368" t="s">
        <v>18</v>
      </c>
      <c r="J1368" t="s">
        <v>213</v>
      </c>
      <c r="K1368" t="s">
        <v>209</v>
      </c>
      <c r="L1368" t="s">
        <v>475</v>
      </c>
    </row>
    <row r="1369" spans="1:12">
      <c r="A1369" t="s">
        <v>2112</v>
      </c>
      <c r="B1369" s="7">
        <v>46136</v>
      </c>
      <c r="C1369" t="s">
        <v>180</v>
      </c>
      <c r="D1369">
        <v>1</v>
      </c>
      <c r="E1369">
        <v>60.42</v>
      </c>
      <c r="F1369">
        <v>0</v>
      </c>
      <c r="G1369">
        <v>6.99</v>
      </c>
      <c r="H1369" t="s">
        <v>212</v>
      </c>
      <c r="I1369" t="s">
        <v>224</v>
      </c>
      <c r="J1369" t="s">
        <v>213</v>
      </c>
      <c r="K1369" t="s">
        <v>209</v>
      </c>
      <c r="L1369" t="s">
        <v>977</v>
      </c>
    </row>
    <row r="1370" spans="1:12">
      <c r="A1370" t="s">
        <v>2113</v>
      </c>
      <c r="B1370" s="7">
        <v>46137</v>
      </c>
      <c r="C1370" t="s">
        <v>140</v>
      </c>
      <c r="D1370">
        <v>2</v>
      </c>
      <c r="E1370">
        <v>25.18</v>
      </c>
      <c r="F1370">
        <v>0</v>
      </c>
      <c r="G1370">
        <v>0</v>
      </c>
      <c r="H1370" t="s">
        <v>212</v>
      </c>
      <c r="I1370" t="s">
        <v>18</v>
      </c>
      <c r="J1370" t="s">
        <v>208</v>
      </c>
      <c r="K1370" t="s">
        <v>209</v>
      </c>
      <c r="L1370" t="s">
        <v>2038</v>
      </c>
    </row>
    <row r="1371" spans="1:12">
      <c r="A1371" t="s">
        <v>2114</v>
      </c>
      <c r="B1371" s="7">
        <v>46137</v>
      </c>
      <c r="C1371" t="s">
        <v>79</v>
      </c>
      <c r="D1371">
        <v>1</v>
      </c>
      <c r="E1371">
        <v>12.76</v>
      </c>
      <c r="F1371">
        <v>0.05</v>
      </c>
      <c r="G1371">
        <v>0</v>
      </c>
      <c r="H1371" t="s">
        <v>207</v>
      </c>
      <c r="I1371" t="s">
        <v>18</v>
      </c>
      <c r="J1371" t="s">
        <v>217</v>
      </c>
      <c r="K1371" t="s">
        <v>209</v>
      </c>
      <c r="L1371" t="s">
        <v>371</v>
      </c>
    </row>
    <row r="1372" spans="1:12">
      <c r="A1372" t="s">
        <v>2115</v>
      </c>
      <c r="B1372" s="7">
        <v>46137</v>
      </c>
      <c r="C1372" t="s">
        <v>100</v>
      </c>
      <c r="D1372">
        <v>2</v>
      </c>
      <c r="E1372">
        <v>47.38</v>
      </c>
      <c r="F1372">
        <v>0.1</v>
      </c>
      <c r="G1372">
        <v>0</v>
      </c>
      <c r="H1372" t="s">
        <v>212</v>
      </c>
      <c r="I1372" t="s">
        <v>18</v>
      </c>
      <c r="J1372" t="s">
        <v>217</v>
      </c>
      <c r="K1372" t="s">
        <v>209</v>
      </c>
      <c r="L1372" t="s">
        <v>459</v>
      </c>
    </row>
    <row r="1373" spans="1:12">
      <c r="A1373" t="s">
        <v>2116</v>
      </c>
      <c r="B1373" s="7">
        <v>46137</v>
      </c>
      <c r="C1373" t="s">
        <v>118</v>
      </c>
      <c r="D1373">
        <v>2</v>
      </c>
      <c r="E1373">
        <v>41.81</v>
      </c>
      <c r="F1373">
        <v>0.05</v>
      </c>
      <c r="G1373">
        <v>6.99</v>
      </c>
      <c r="H1373" t="s">
        <v>212</v>
      </c>
      <c r="I1373" t="s">
        <v>54</v>
      </c>
      <c r="J1373" t="s">
        <v>208</v>
      </c>
      <c r="K1373" t="s">
        <v>209</v>
      </c>
      <c r="L1373" t="s">
        <v>2117</v>
      </c>
    </row>
    <row r="1374" spans="1:12">
      <c r="A1374" t="s">
        <v>2118</v>
      </c>
      <c r="B1374" s="7">
        <v>46137</v>
      </c>
      <c r="C1374" t="s">
        <v>172</v>
      </c>
      <c r="D1374">
        <v>4</v>
      </c>
      <c r="E1374">
        <v>80.63</v>
      </c>
      <c r="F1374">
        <v>0</v>
      </c>
      <c r="G1374">
        <v>0</v>
      </c>
      <c r="H1374" t="s">
        <v>212</v>
      </c>
      <c r="I1374" t="s">
        <v>12</v>
      </c>
      <c r="J1374" t="s">
        <v>213</v>
      </c>
      <c r="K1374" t="s">
        <v>209</v>
      </c>
      <c r="L1374" t="s">
        <v>354</v>
      </c>
    </row>
    <row r="1375" spans="1:12">
      <c r="A1375" t="s">
        <v>2119</v>
      </c>
      <c r="B1375" s="7">
        <v>46137</v>
      </c>
      <c r="C1375" t="s">
        <v>180</v>
      </c>
      <c r="D1375">
        <v>1</v>
      </c>
      <c r="E1375">
        <v>60.42</v>
      </c>
      <c r="F1375">
        <v>0</v>
      </c>
      <c r="G1375">
        <v>9.99</v>
      </c>
      <c r="H1375" t="s">
        <v>207</v>
      </c>
      <c r="I1375" t="s">
        <v>12</v>
      </c>
      <c r="J1375" t="s">
        <v>217</v>
      </c>
      <c r="K1375" t="s">
        <v>209</v>
      </c>
      <c r="L1375" t="s">
        <v>1485</v>
      </c>
    </row>
    <row r="1376" spans="1:12">
      <c r="A1376" t="s">
        <v>2120</v>
      </c>
      <c r="B1376" s="7">
        <v>46137</v>
      </c>
      <c r="C1376" t="s">
        <v>180</v>
      </c>
      <c r="D1376">
        <v>1</v>
      </c>
      <c r="E1376">
        <v>60.42</v>
      </c>
      <c r="F1376">
        <v>0.05</v>
      </c>
      <c r="G1376">
        <v>6.99</v>
      </c>
      <c r="H1376" t="s">
        <v>212</v>
      </c>
      <c r="I1376" t="s">
        <v>54</v>
      </c>
      <c r="J1376" t="s">
        <v>213</v>
      </c>
      <c r="K1376" t="s">
        <v>304</v>
      </c>
      <c r="L1376" t="s">
        <v>2121</v>
      </c>
    </row>
    <row r="1377" spans="1:12">
      <c r="A1377" t="s">
        <v>2122</v>
      </c>
      <c r="B1377" s="7">
        <v>46137</v>
      </c>
      <c r="C1377" t="s">
        <v>182</v>
      </c>
      <c r="D1377">
        <v>3</v>
      </c>
      <c r="E1377">
        <v>11.57</v>
      </c>
      <c r="F1377">
        <v>0.15</v>
      </c>
      <c r="G1377">
        <v>9.99</v>
      </c>
      <c r="H1377" t="s">
        <v>212</v>
      </c>
      <c r="I1377" t="s">
        <v>224</v>
      </c>
      <c r="J1377" t="s">
        <v>208</v>
      </c>
      <c r="K1377" t="s">
        <v>304</v>
      </c>
      <c r="L1377" t="s">
        <v>1236</v>
      </c>
    </row>
    <row r="1378" spans="1:12">
      <c r="A1378" t="s">
        <v>2123</v>
      </c>
      <c r="B1378" s="7">
        <v>46138</v>
      </c>
      <c r="C1378" t="s">
        <v>160</v>
      </c>
      <c r="D1378">
        <v>6</v>
      </c>
      <c r="E1378">
        <v>36.47</v>
      </c>
      <c r="F1378">
        <v>0.1</v>
      </c>
      <c r="G1378">
        <v>0</v>
      </c>
      <c r="H1378" t="s">
        <v>216</v>
      </c>
      <c r="I1378" t="s">
        <v>224</v>
      </c>
      <c r="J1378" t="s">
        <v>208</v>
      </c>
      <c r="K1378" t="s">
        <v>209</v>
      </c>
      <c r="L1378" t="s">
        <v>277</v>
      </c>
    </row>
    <row r="1379" spans="1:12">
      <c r="A1379" t="s">
        <v>2124</v>
      </c>
      <c r="B1379" s="7">
        <v>46138</v>
      </c>
      <c r="C1379" t="s">
        <v>156</v>
      </c>
      <c r="D1379">
        <v>4</v>
      </c>
      <c r="E1379">
        <v>24.86</v>
      </c>
      <c r="F1379">
        <v>0.15</v>
      </c>
      <c r="G1379">
        <v>0</v>
      </c>
      <c r="H1379" t="s">
        <v>216</v>
      </c>
      <c r="I1379" t="s">
        <v>37</v>
      </c>
      <c r="J1379" t="s">
        <v>217</v>
      </c>
      <c r="K1379" t="s">
        <v>209</v>
      </c>
      <c r="L1379" t="s">
        <v>930</v>
      </c>
    </row>
    <row r="1380" spans="1:12">
      <c r="A1380" t="s">
        <v>2125</v>
      </c>
      <c r="B1380" s="7">
        <v>46138</v>
      </c>
      <c r="C1380" t="s">
        <v>92</v>
      </c>
      <c r="D1380">
        <v>1</v>
      </c>
      <c r="E1380">
        <v>46.87</v>
      </c>
      <c r="F1380">
        <v>0</v>
      </c>
      <c r="G1380">
        <v>4.99</v>
      </c>
      <c r="H1380" t="s">
        <v>212</v>
      </c>
      <c r="I1380" t="s">
        <v>224</v>
      </c>
      <c r="J1380" t="s">
        <v>208</v>
      </c>
      <c r="K1380" t="s">
        <v>209</v>
      </c>
      <c r="L1380" t="s">
        <v>494</v>
      </c>
    </row>
    <row r="1381" spans="1:12">
      <c r="A1381" t="s">
        <v>2126</v>
      </c>
      <c r="B1381" s="7">
        <v>46138</v>
      </c>
      <c r="C1381" t="s">
        <v>69</v>
      </c>
      <c r="D1381">
        <v>3</v>
      </c>
      <c r="E1381">
        <v>73.180000000000007</v>
      </c>
      <c r="F1381">
        <v>0.05</v>
      </c>
      <c r="G1381">
        <v>9.99</v>
      </c>
      <c r="H1381" t="s">
        <v>212</v>
      </c>
      <c r="I1381" t="s">
        <v>12</v>
      </c>
      <c r="J1381" t="s">
        <v>208</v>
      </c>
      <c r="K1381" t="s">
        <v>209</v>
      </c>
      <c r="L1381" t="s">
        <v>1883</v>
      </c>
    </row>
    <row r="1382" spans="1:12">
      <c r="A1382" t="s">
        <v>2127</v>
      </c>
      <c r="B1382" s="7">
        <v>46138</v>
      </c>
      <c r="C1382" t="s">
        <v>182</v>
      </c>
      <c r="D1382">
        <v>1</v>
      </c>
      <c r="E1382">
        <v>11.57</v>
      </c>
      <c r="F1382">
        <v>0</v>
      </c>
      <c r="G1382">
        <v>0</v>
      </c>
      <c r="H1382" t="s">
        <v>212</v>
      </c>
      <c r="I1382" t="s">
        <v>18</v>
      </c>
      <c r="J1382" t="s">
        <v>208</v>
      </c>
      <c r="K1382" t="s">
        <v>304</v>
      </c>
      <c r="L1382" t="s">
        <v>227</v>
      </c>
    </row>
    <row r="1383" spans="1:12">
      <c r="A1383" t="s">
        <v>2128</v>
      </c>
      <c r="B1383" s="7">
        <v>46138</v>
      </c>
      <c r="C1383" t="s">
        <v>156</v>
      </c>
      <c r="D1383">
        <v>4</v>
      </c>
      <c r="E1383">
        <v>24.86</v>
      </c>
      <c r="F1383">
        <v>0</v>
      </c>
      <c r="G1383">
        <v>0</v>
      </c>
      <c r="H1383" t="s">
        <v>216</v>
      </c>
      <c r="I1383" t="s">
        <v>12</v>
      </c>
      <c r="J1383" t="s">
        <v>217</v>
      </c>
      <c r="K1383" t="s">
        <v>209</v>
      </c>
      <c r="L1383" t="s">
        <v>406</v>
      </c>
    </row>
    <row r="1384" spans="1:12">
      <c r="A1384" t="s">
        <v>2129</v>
      </c>
      <c r="B1384" s="7">
        <v>46138</v>
      </c>
      <c r="C1384" t="s">
        <v>85</v>
      </c>
      <c r="D1384">
        <v>2</v>
      </c>
      <c r="E1384">
        <v>20.7</v>
      </c>
      <c r="F1384">
        <v>0</v>
      </c>
      <c r="G1384">
        <v>6.99</v>
      </c>
      <c r="H1384" t="s">
        <v>212</v>
      </c>
      <c r="I1384" t="s">
        <v>18</v>
      </c>
      <c r="J1384" t="s">
        <v>208</v>
      </c>
      <c r="K1384" t="s">
        <v>209</v>
      </c>
      <c r="L1384" t="s">
        <v>2130</v>
      </c>
    </row>
    <row r="1385" spans="1:12">
      <c r="A1385" t="s">
        <v>2131</v>
      </c>
      <c r="B1385" s="7">
        <v>46139</v>
      </c>
      <c r="C1385" t="s">
        <v>160</v>
      </c>
      <c r="D1385">
        <v>4</v>
      </c>
      <c r="E1385">
        <v>36.47</v>
      </c>
      <c r="F1385">
        <v>0</v>
      </c>
      <c r="G1385">
        <v>0</v>
      </c>
      <c r="H1385" t="s">
        <v>212</v>
      </c>
      <c r="I1385" t="s">
        <v>37</v>
      </c>
      <c r="J1385" t="s">
        <v>213</v>
      </c>
      <c r="K1385" t="s">
        <v>209</v>
      </c>
      <c r="L1385" t="s">
        <v>373</v>
      </c>
    </row>
    <row r="1386" spans="1:12">
      <c r="A1386" t="s">
        <v>2132</v>
      </c>
      <c r="B1386" s="7">
        <v>46139</v>
      </c>
      <c r="C1386" t="s">
        <v>156</v>
      </c>
      <c r="D1386">
        <v>1</v>
      </c>
      <c r="E1386">
        <v>24.86</v>
      </c>
      <c r="F1386">
        <v>0.05</v>
      </c>
      <c r="G1386">
        <v>4.99</v>
      </c>
      <c r="H1386" t="s">
        <v>216</v>
      </c>
      <c r="I1386" t="s">
        <v>12</v>
      </c>
      <c r="J1386" t="s">
        <v>213</v>
      </c>
      <c r="K1386" t="s">
        <v>209</v>
      </c>
      <c r="L1386" t="s">
        <v>2133</v>
      </c>
    </row>
    <row r="1387" spans="1:12">
      <c r="A1387" t="s">
        <v>2134</v>
      </c>
      <c r="B1387" s="7">
        <v>46139</v>
      </c>
      <c r="C1387" t="s">
        <v>66</v>
      </c>
      <c r="D1387">
        <v>2</v>
      </c>
      <c r="E1387">
        <v>31.13</v>
      </c>
      <c r="F1387">
        <v>0.2</v>
      </c>
      <c r="G1387">
        <v>9.99</v>
      </c>
      <c r="H1387" t="s">
        <v>216</v>
      </c>
      <c r="I1387" t="s">
        <v>12</v>
      </c>
      <c r="J1387" t="s">
        <v>213</v>
      </c>
      <c r="K1387" t="s">
        <v>209</v>
      </c>
      <c r="L1387" t="s">
        <v>494</v>
      </c>
    </row>
    <row r="1388" spans="1:12">
      <c r="A1388" t="s">
        <v>2135</v>
      </c>
      <c r="B1388" s="7">
        <v>46139</v>
      </c>
      <c r="C1388" t="s">
        <v>81</v>
      </c>
      <c r="D1388">
        <v>2</v>
      </c>
      <c r="E1388">
        <v>30.29</v>
      </c>
      <c r="F1388">
        <v>0</v>
      </c>
      <c r="G1388">
        <v>9.99</v>
      </c>
      <c r="H1388" t="s">
        <v>216</v>
      </c>
      <c r="I1388" t="s">
        <v>12</v>
      </c>
      <c r="J1388" t="s">
        <v>213</v>
      </c>
      <c r="K1388" t="s">
        <v>209</v>
      </c>
      <c r="L1388" t="s">
        <v>1019</v>
      </c>
    </row>
    <row r="1389" spans="1:12">
      <c r="A1389" t="s">
        <v>2136</v>
      </c>
      <c r="B1389" s="7">
        <v>46139</v>
      </c>
      <c r="C1389" t="s">
        <v>170</v>
      </c>
      <c r="D1389">
        <v>2</v>
      </c>
      <c r="E1389">
        <v>33.19</v>
      </c>
      <c r="F1389">
        <v>0.1</v>
      </c>
      <c r="G1389">
        <v>0</v>
      </c>
      <c r="H1389" t="s">
        <v>207</v>
      </c>
      <c r="I1389" t="s">
        <v>37</v>
      </c>
      <c r="J1389" t="s">
        <v>208</v>
      </c>
      <c r="K1389" t="s">
        <v>209</v>
      </c>
      <c r="L1389" t="s">
        <v>639</v>
      </c>
    </row>
    <row r="1390" spans="1:12">
      <c r="A1390" t="s">
        <v>2137</v>
      </c>
      <c r="B1390" s="7">
        <v>46139</v>
      </c>
      <c r="C1390" t="s">
        <v>102</v>
      </c>
      <c r="D1390">
        <v>3</v>
      </c>
      <c r="E1390">
        <v>18.5</v>
      </c>
      <c r="F1390">
        <v>0</v>
      </c>
      <c r="G1390">
        <v>6.99</v>
      </c>
      <c r="H1390" t="s">
        <v>216</v>
      </c>
      <c r="I1390" t="s">
        <v>37</v>
      </c>
      <c r="J1390" t="s">
        <v>213</v>
      </c>
      <c r="K1390" t="s">
        <v>209</v>
      </c>
      <c r="L1390" t="s">
        <v>1228</v>
      </c>
    </row>
    <row r="1391" spans="1:12">
      <c r="A1391" t="s">
        <v>2138</v>
      </c>
      <c r="B1391" s="7">
        <v>46139</v>
      </c>
      <c r="C1391" t="s">
        <v>136</v>
      </c>
      <c r="D1391">
        <v>5</v>
      </c>
      <c r="E1391">
        <v>26.35</v>
      </c>
      <c r="F1391">
        <v>0.1</v>
      </c>
      <c r="G1391">
        <v>4.99</v>
      </c>
      <c r="H1391" t="s">
        <v>216</v>
      </c>
      <c r="I1391" t="s">
        <v>18</v>
      </c>
      <c r="J1391" t="s">
        <v>217</v>
      </c>
      <c r="K1391" t="s">
        <v>209</v>
      </c>
      <c r="L1391" t="s">
        <v>624</v>
      </c>
    </row>
    <row r="1392" spans="1:12">
      <c r="A1392" t="s">
        <v>2139</v>
      </c>
      <c r="B1392" s="7">
        <v>46139</v>
      </c>
      <c r="C1392" t="s">
        <v>94</v>
      </c>
      <c r="D1392">
        <v>1</v>
      </c>
      <c r="E1392">
        <v>74.41</v>
      </c>
      <c r="F1392">
        <v>0</v>
      </c>
      <c r="G1392">
        <v>0</v>
      </c>
      <c r="H1392" t="s">
        <v>207</v>
      </c>
      <c r="I1392" t="s">
        <v>37</v>
      </c>
      <c r="J1392" t="s">
        <v>208</v>
      </c>
      <c r="K1392" t="s">
        <v>209</v>
      </c>
      <c r="L1392" t="s">
        <v>490</v>
      </c>
    </row>
    <row r="1393" spans="1:12">
      <c r="A1393" t="s">
        <v>2140</v>
      </c>
      <c r="B1393" s="7">
        <v>46139</v>
      </c>
      <c r="C1393" t="s">
        <v>128</v>
      </c>
      <c r="D1393">
        <v>1</v>
      </c>
      <c r="E1393">
        <v>74.72</v>
      </c>
      <c r="F1393">
        <v>0.2</v>
      </c>
      <c r="G1393">
        <v>4.99</v>
      </c>
      <c r="H1393" t="s">
        <v>216</v>
      </c>
      <c r="I1393" t="s">
        <v>224</v>
      </c>
      <c r="J1393" t="s">
        <v>217</v>
      </c>
      <c r="K1393" t="s">
        <v>209</v>
      </c>
      <c r="L1393" t="s">
        <v>1162</v>
      </c>
    </row>
    <row r="1394" spans="1:12">
      <c r="A1394" t="s">
        <v>2141</v>
      </c>
      <c r="B1394" s="7">
        <v>46139</v>
      </c>
      <c r="C1394" t="s">
        <v>81</v>
      </c>
      <c r="D1394">
        <v>3</v>
      </c>
      <c r="E1394">
        <v>30.29</v>
      </c>
      <c r="F1394">
        <v>0.05</v>
      </c>
      <c r="G1394">
        <v>4.99</v>
      </c>
      <c r="H1394" t="s">
        <v>216</v>
      </c>
      <c r="I1394" t="s">
        <v>54</v>
      </c>
      <c r="J1394" t="s">
        <v>213</v>
      </c>
      <c r="K1394" t="s">
        <v>209</v>
      </c>
      <c r="L1394" t="s">
        <v>2142</v>
      </c>
    </row>
    <row r="1395" spans="1:12">
      <c r="A1395" t="s">
        <v>2143</v>
      </c>
      <c r="B1395" s="7">
        <v>46140</v>
      </c>
      <c r="C1395" t="s">
        <v>166</v>
      </c>
      <c r="D1395">
        <v>2</v>
      </c>
      <c r="E1395">
        <v>39.19</v>
      </c>
      <c r="F1395">
        <v>0.05</v>
      </c>
      <c r="G1395">
        <v>4.99</v>
      </c>
      <c r="H1395" t="s">
        <v>216</v>
      </c>
      <c r="I1395" t="s">
        <v>37</v>
      </c>
      <c r="J1395" t="s">
        <v>208</v>
      </c>
      <c r="K1395" t="s">
        <v>209</v>
      </c>
      <c r="L1395" t="s">
        <v>399</v>
      </c>
    </row>
    <row r="1396" spans="1:12">
      <c r="A1396" t="s">
        <v>2144</v>
      </c>
      <c r="B1396" s="7">
        <v>46140</v>
      </c>
      <c r="C1396" t="s">
        <v>118</v>
      </c>
      <c r="D1396">
        <v>4</v>
      </c>
      <c r="E1396">
        <v>41.81</v>
      </c>
      <c r="F1396">
        <v>0</v>
      </c>
      <c r="G1396">
        <v>0</v>
      </c>
      <c r="H1396" t="s">
        <v>216</v>
      </c>
      <c r="I1396" t="s">
        <v>54</v>
      </c>
      <c r="J1396" t="s">
        <v>217</v>
      </c>
      <c r="K1396" t="s">
        <v>209</v>
      </c>
      <c r="L1396" t="s">
        <v>363</v>
      </c>
    </row>
    <row r="1397" spans="1:12">
      <c r="A1397" t="s">
        <v>2145</v>
      </c>
      <c r="B1397" s="7">
        <v>46140</v>
      </c>
      <c r="C1397" t="s">
        <v>96</v>
      </c>
      <c r="D1397">
        <v>3</v>
      </c>
      <c r="E1397">
        <v>26.72</v>
      </c>
      <c r="F1397">
        <v>0</v>
      </c>
      <c r="G1397">
        <v>6.99</v>
      </c>
      <c r="H1397" t="s">
        <v>212</v>
      </c>
      <c r="I1397" t="s">
        <v>54</v>
      </c>
      <c r="J1397" t="s">
        <v>208</v>
      </c>
      <c r="K1397" t="s">
        <v>209</v>
      </c>
      <c r="L1397" t="s">
        <v>830</v>
      </c>
    </row>
    <row r="1398" spans="1:12">
      <c r="A1398" t="s">
        <v>2146</v>
      </c>
      <c r="B1398" s="7">
        <v>46140</v>
      </c>
      <c r="C1398" t="s">
        <v>142</v>
      </c>
      <c r="D1398">
        <v>3</v>
      </c>
      <c r="E1398">
        <v>100.1</v>
      </c>
      <c r="F1398">
        <v>0.05</v>
      </c>
      <c r="G1398">
        <v>6.99</v>
      </c>
      <c r="H1398" t="s">
        <v>207</v>
      </c>
      <c r="I1398" t="s">
        <v>54</v>
      </c>
      <c r="J1398" t="s">
        <v>217</v>
      </c>
      <c r="K1398" t="s">
        <v>209</v>
      </c>
      <c r="L1398" t="s">
        <v>696</v>
      </c>
    </row>
    <row r="1399" spans="1:12">
      <c r="A1399" t="s">
        <v>2147</v>
      </c>
      <c r="B1399" s="7">
        <v>46140</v>
      </c>
      <c r="C1399" t="s">
        <v>174</v>
      </c>
      <c r="D1399">
        <v>4</v>
      </c>
      <c r="E1399">
        <v>72.45</v>
      </c>
      <c r="F1399">
        <v>0</v>
      </c>
      <c r="G1399">
        <v>0</v>
      </c>
      <c r="H1399" t="s">
        <v>207</v>
      </c>
      <c r="I1399" t="s">
        <v>54</v>
      </c>
      <c r="J1399" t="s">
        <v>208</v>
      </c>
      <c r="K1399" t="s">
        <v>209</v>
      </c>
      <c r="L1399" t="s">
        <v>895</v>
      </c>
    </row>
    <row r="1400" spans="1:12">
      <c r="A1400" t="s">
        <v>2148</v>
      </c>
      <c r="B1400" s="7">
        <v>46140</v>
      </c>
      <c r="C1400" t="s">
        <v>94</v>
      </c>
      <c r="D1400">
        <v>1</v>
      </c>
      <c r="E1400">
        <v>74.41</v>
      </c>
      <c r="F1400">
        <v>0.15</v>
      </c>
      <c r="G1400">
        <v>4.99</v>
      </c>
      <c r="H1400" t="s">
        <v>216</v>
      </c>
      <c r="I1400" t="s">
        <v>12</v>
      </c>
      <c r="J1400" t="s">
        <v>217</v>
      </c>
      <c r="K1400" t="s">
        <v>209</v>
      </c>
      <c r="L1400" t="s">
        <v>282</v>
      </c>
    </row>
    <row r="1401" spans="1:12">
      <c r="A1401" t="s">
        <v>2149</v>
      </c>
      <c r="B1401" s="7">
        <v>46141</v>
      </c>
      <c r="C1401" t="s">
        <v>142</v>
      </c>
      <c r="D1401">
        <v>3</v>
      </c>
      <c r="E1401">
        <v>100.1</v>
      </c>
      <c r="F1401">
        <v>0.2</v>
      </c>
      <c r="G1401">
        <v>0</v>
      </c>
      <c r="H1401" t="s">
        <v>216</v>
      </c>
      <c r="I1401" t="s">
        <v>18</v>
      </c>
      <c r="J1401" t="s">
        <v>217</v>
      </c>
      <c r="K1401" t="s">
        <v>209</v>
      </c>
      <c r="L1401" t="s">
        <v>1426</v>
      </c>
    </row>
    <row r="1402" spans="1:12">
      <c r="A1402" t="s">
        <v>2150</v>
      </c>
      <c r="B1402" s="7">
        <v>46141</v>
      </c>
      <c r="C1402" t="s">
        <v>156</v>
      </c>
      <c r="D1402">
        <v>6</v>
      </c>
      <c r="E1402">
        <v>24.86</v>
      </c>
      <c r="F1402">
        <v>0.1</v>
      </c>
      <c r="G1402">
        <v>0</v>
      </c>
      <c r="H1402" t="s">
        <v>212</v>
      </c>
      <c r="I1402" t="s">
        <v>37</v>
      </c>
      <c r="J1402" t="s">
        <v>208</v>
      </c>
      <c r="K1402" t="s">
        <v>209</v>
      </c>
      <c r="L1402" t="s">
        <v>1228</v>
      </c>
    </row>
    <row r="1403" spans="1:12">
      <c r="A1403" t="s">
        <v>2151</v>
      </c>
      <c r="B1403" s="7">
        <v>46141</v>
      </c>
      <c r="C1403" t="s">
        <v>124</v>
      </c>
      <c r="D1403">
        <v>6</v>
      </c>
      <c r="E1403">
        <v>79.47</v>
      </c>
      <c r="F1403">
        <v>0</v>
      </c>
      <c r="G1403">
        <v>9.99</v>
      </c>
      <c r="H1403" t="s">
        <v>212</v>
      </c>
      <c r="I1403" t="s">
        <v>12</v>
      </c>
      <c r="J1403" t="s">
        <v>208</v>
      </c>
      <c r="K1403" t="s">
        <v>209</v>
      </c>
      <c r="L1403" t="s">
        <v>2038</v>
      </c>
    </row>
    <row r="1404" spans="1:12">
      <c r="A1404" t="s">
        <v>2152</v>
      </c>
      <c r="B1404" s="7">
        <v>46141</v>
      </c>
      <c r="C1404" t="s">
        <v>160</v>
      </c>
      <c r="D1404">
        <v>1</v>
      </c>
      <c r="E1404">
        <v>36.47</v>
      </c>
      <c r="F1404">
        <v>0.05</v>
      </c>
      <c r="G1404">
        <v>4.99</v>
      </c>
      <c r="H1404" t="s">
        <v>216</v>
      </c>
      <c r="I1404" t="s">
        <v>54</v>
      </c>
      <c r="J1404" t="s">
        <v>213</v>
      </c>
      <c r="K1404" t="s">
        <v>209</v>
      </c>
      <c r="L1404" t="s">
        <v>439</v>
      </c>
    </row>
    <row r="1405" spans="1:12">
      <c r="A1405" t="s">
        <v>2153</v>
      </c>
      <c r="B1405" s="7">
        <v>46142</v>
      </c>
      <c r="C1405" t="s">
        <v>96</v>
      </c>
      <c r="D1405">
        <v>5</v>
      </c>
      <c r="E1405">
        <v>26.72</v>
      </c>
      <c r="F1405">
        <v>0.15</v>
      </c>
      <c r="G1405">
        <v>4.99</v>
      </c>
      <c r="H1405" t="s">
        <v>216</v>
      </c>
      <c r="I1405" t="s">
        <v>54</v>
      </c>
      <c r="J1405" t="s">
        <v>213</v>
      </c>
      <c r="K1405" t="s">
        <v>209</v>
      </c>
      <c r="L1405" t="s">
        <v>455</v>
      </c>
    </row>
    <row r="1406" spans="1:12">
      <c r="A1406" t="s">
        <v>2154</v>
      </c>
      <c r="B1406" s="7">
        <v>46142</v>
      </c>
      <c r="C1406" t="s">
        <v>77</v>
      </c>
      <c r="D1406">
        <v>3</v>
      </c>
      <c r="E1406">
        <v>47.77</v>
      </c>
      <c r="F1406">
        <v>0</v>
      </c>
      <c r="G1406">
        <v>4.99</v>
      </c>
      <c r="H1406" t="s">
        <v>212</v>
      </c>
      <c r="I1406" t="s">
        <v>54</v>
      </c>
      <c r="J1406" t="s">
        <v>217</v>
      </c>
      <c r="K1406" t="s">
        <v>209</v>
      </c>
      <c r="L1406" t="s">
        <v>2155</v>
      </c>
    </row>
    <row r="1407" spans="1:12">
      <c r="A1407" t="s">
        <v>2156</v>
      </c>
      <c r="B1407" s="7">
        <v>46142</v>
      </c>
      <c r="C1407" t="s">
        <v>136</v>
      </c>
      <c r="D1407">
        <v>2</v>
      </c>
      <c r="E1407">
        <v>26.35</v>
      </c>
      <c r="F1407">
        <v>0.05</v>
      </c>
      <c r="G1407">
        <v>0</v>
      </c>
      <c r="H1407" t="s">
        <v>216</v>
      </c>
      <c r="I1407" t="s">
        <v>54</v>
      </c>
      <c r="J1407" t="s">
        <v>213</v>
      </c>
      <c r="K1407" t="s">
        <v>209</v>
      </c>
      <c r="L1407" t="s">
        <v>1487</v>
      </c>
    </row>
    <row r="1408" spans="1:12">
      <c r="A1408" t="s">
        <v>2157</v>
      </c>
      <c r="B1408" s="7">
        <v>46142</v>
      </c>
      <c r="C1408" t="s">
        <v>140</v>
      </c>
      <c r="D1408">
        <v>1</v>
      </c>
      <c r="E1408">
        <v>25.18</v>
      </c>
      <c r="F1408">
        <v>0</v>
      </c>
      <c r="G1408">
        <v>6.99</v>
      </c>
      <c r="H1408" t="s">
        <v>216</v>
      </c>
      <c r="I1408" t="s">
        <v>12</v>
      </c>
      <c r="J1408" t="s">
        <v>217</v>
      </c>
      <c r="K1408" t="s">
        <v>209</v>
      </c>
      <c r="L1408" t="s">
        <v>1627</v>
      </c>
    </row>
    <row r="1409" spans="1:12">
      <c r="A1409" t="s">
        <v>2158</v>
      </c>
      <c r="B1409" s="7">
        <v>46142</v>
      </c>
      <c r="C1409" t="s">
        <v>71</v>
      </c>
      <c r="D1409">
        <v>2</v>
      </c>
      <c r="E1409">
        <v>11.23</v>
      </c>
      <c r="F1409">
        <v>0</v>
      </c>
      <c r="G1409">
        <v>0</v>
      </c>
      <c r="H1409" t="s">
        <v>212</v>
      </c>
      <c r="I1409" t="s">
        <v>37</v>
      </c>
      <c r="J1409" t="s">
        <v>213</v>
      </c>
      <c r="K1409" t="s">
        <v>209</v>
      </c>
      <c r="L1409" t="s">
        <v>1236</v>
      </c>
    </row>
    <row r="1410" spans="1:12">
      <c r="A1410" t="s">
        <v>2159</v>
      </c>
      <c r="B1410" s="7">
        <v>46142</v>
      </c>
      <c r="C1410" t="s">
        <v>118</v>
      </c>
      <c r="D1410">
        <v>1</v>
      </c>
      <c r="E1410">
        <v>41.81</v>
      </c>
      <c r="F1410">
        <v>0</v>
      </c>
      <c r="G1410">
        <v>6.99</v>
      </c>
      <c r="H1410" t="s">
        <v>212</v>
      </c>
      <c r="I1410" t="s">
        <v>54</v>
      </c>
      <c r="J1410" t="s">
        <v>217</v>
      </c>
      <c r="K1410" t="s">
        <v>209</v>
      </c>
      <c r="L1410" t="s">
        <v>1392</v>
      </c>
    </row>
    <row r="1411" spans="1:12">
      <c r="A1411" t="s">
        <v>2160</v>
      </c>
      <c r="B1411" s="7">
        <v>46143</v>
      </c>
      <c r="C1411" t="s">
        <v>180</v>
      </c>
      <c r="D1411">
        <v>2</v>
      </c>
      <c r="E1411">
        <v>60.42</v>
      </c>
      <c r="F1411">
        <v>0</v>
      </c>
      <c r="G1411">
        <v>0</v>
      </c>
      <c r="H1411" t="s">
        <v>207</v>
      </c>
      <c r="I1411" t="s">
        <v>224</v>
      </c>
      <c r="J1411" t="s">
        <v>213</v>
      </c>
      <c r="K1411" t="s">
        <v>209</v>
      </c>
      <c r="L1411" t="s">
        <v>1305</v>
      </c>
    </row>
    <row r="1412" spans="1:12">
      <c r="A1412" t="s">
        <v>2161</v>
      </c>
      <c r="B1412" s="7">
        <v>46143</v>
      </c>
      <c r="C1412" t="s">
        <v>116</v>
      </c>
      <c r="D1412">
        <v>2</v>
      </c>
      <c r="E1412">
        <v>30.89</v>
      </c>
      <c r="F1412">
        <v>0.1</v>
      </c>
      <c r="G1412">
        <v>6.99</v>
      </c>
      <c r="H1412" t="s">
        <v>212</v>
      </c>
      <c r="I1412" t="s">
        <v>224</v>
      </c>
      <c r="J1412" t="s">
        <v>208</v>
      </c>
      <c r="K1412" t="s">
        <v>209</v>
      </c>
      <c r="L1412" t="s">
        <v>2162</v>
      </c>
    </row>
    <row r="1413" spans="1:12">
      <c r="A1413" t="s">
        <v>2163</v>
      </c>
      <c r="B1413" s="7">
        <v>46143</v>
      </c>
      <c r="C1413" t="s">
        <v>168</v>
      </c>
      <c r="D1413">
        <v>1</v>
      </c>
      <c r="E1413">
        <v>50.46</v>
      </c>
      <c r="F1413">
        <v>0.15</v>
      </c>
      <c r="G1413">
        <v>6.99</v>
      </c>
      <c r="H1413" t="s">
        <v>212</v>
      </c>
      <c r="I1413" t="s">
        <v>18</v>
      </c>
      <c r="J1413" t="s">
        <v>213</v>
      </c>
      <c r="K1413" t="s">
        <v>209</v>
      </c>
      <c r="L1413" t="s">
        <v>1766</v>
      </c>
    </row>
    <row r="1414" spans="1:12">
      <c r="A1414" t="s">
        <v>2164</v>
      </c>
      <c r="B1414" s="7">
        <v>46143</v>
      </c>
      <c r="C1414" t="s">
        <v>132</v>
      </c>
      <c r="D1414">
        <v>2</v>
      </c>
      <c r="E1414">
        <v>72.08</v>
      </c>
      <c r="F1414">
        <v>0.05</v>
      </c>
      <c r="G1414">
        <v>0</v>
      </c>
      <c r="H1414" t="s">
        <v>207</v>
      </c>
      <c r="I1414" t="s">
        <v>12</v>
      </c>
      <c r="J1414" t="s">
        <v>217</v>
      </c>
      <c r="K1414" t="s">
        <v>209</v>
      </c>
      <c r="L1414" t="s">
        <v>832</v>
      </c>
    </row>
    <row r="1415" spans="1:12">
      <c r="A1415" t="s">
        <v>2165</v>
      </c>
      <c r="B1415" s="7">
        <v>46143</v>
      </c>
      <c r="C1415" t="s">
        <v>116</v>
      </c>
      <c r="D1415">
        <v>2</v>
      </c>
      <c r="E1415">
        <v>30.89</v>
      </c>
      <c r="F1415">
        <v>0.05</v>
      </c>
      <c r="G1415">
        <v>6.99</v>
      </c>
      <c r="H1415" t="s">
        <v>207</v>
      </c>
      <c r="I1415" t="s">
        <v>18</v>
      </c>
      <c r="J1415" t="s">
        <v>213</v>
      </c>
      <c r="K1415" t="s">
        <v>209</v>
      </c>
      <c r="L1415" t="s">
        <v>1043</v>
      </c>
    </row>
    <row r="1416" spans="1:12">
      <c r="A1416" t="s">
        <v>2166</v>
      </c>
      <c r="B1416" s="7">
        <v>46144</v>
      </c>
      <c r="C1416" t="s">
        <v>168</v>
      </c>
      <c r="D1416">
        <v>2</v>
      </c>
      <c r="E1416">
        <v>50.46</v>
      </c>
      <c r="F1416">
        <v>0.1</v>
      </c>
      <c r="G1416">
        <v>6.99</v>
      </c>
      <c r="H1416" t="s">
        <v>216</v>
      </c>
      <c r="I1416" t="s">
        <v>12</v>
      </c>
      <c r="J1416" t="s">
        <v>217</v>
      </c>
      <c r="K1416" t="s">
        <v>209</v>
      </c>
      <c r="L1416" t="s">
        <v>1234</v>
      </c>
    </row>
    <row r="1417" spans="1:12">
      <c r="A1417" t="s">
        <v>2167</v>
      </c>
      <c r="B1417" s="7">
        <v>46144</v>
      </c>
      <c r="C1417" t="s">
        <v>140</v>
      </c>
      <c r="D1417">
        <v>3</v>
      </c>
      <c r="E1417">
        <v>25.18</v>
      </c>
      <c r="F1417">
        <v>0.15</v>
      </c>
      <c r="G1417">
        <v>9.99</v>
      </c>
      <c r="H1417" t="s">
        <v>212</v>
      </c>
      <c r="I1417" t="s">
        <v>18</v>
      </c>
      <c r="J1417" t="s">
        <v>217</v>
      </c>
      <c r="K1417" t="s">
        <v>209</v>
      </c>
      <c r="L1417" t="s">
        <v>1269</v>
      </c>
    </row>
    <row r="1418" spans="1:12">
      <c r="A1418" t="s">
        <v>2168</v>
      </c>
      <c r="B1418" s="7">
        <v>46144</v>
      </c>
      <c r="C1418" t="s">
        <v>146</v>
      </c>
      <c r="D1418">
        <v>1</v>
      </c>
      <c r="E1418">
        <v>30.05</v>
      </c>
      <c r="F1418">
        <v>0.1</v>
      </c>
      <c r="G1418">
        <v>0</v>
      </c>
      <c r="H1418" t="s">
        <v>212</v>
      </c>
      <c r="I1418" t="s">
        <v>18</v>
      </c>
      <c r="J1418" t="s">
        <v>217</v>
      </c>
      <c r="K1418" t="s">
        <v>209</v>
      </c>
      <c r="L1418" t="s">
        <v>1191</v>
      </c>
    </row>
    <row r="1419" spans="1:12">
      <c r="A1419" t="s">
        <v>2169</v>
      </c>
      <c r="B1419" s="7">
        <v>46144</v>
      </c>
      <c r="C1419" t="s">
        <v>186</v>
      </c>
      <c r="D1419">
        <v>8</v>
      </c>
      <c r="E1419">
        <v>54.93</v>
      </c>
      <c r="F1419">
        <v>0.15</v>
      </c>
      <c r="G1419">
        <v>0</v>
      </c>
      <c r="H1419" t="s">
        <v>212</v>
      </c>
      <c r="I1419" t="s">
        <v>54</v>
      </c>
      <c r="J1419" t="s">
        <v>208</v>
      </c>
      <c r="K1419" t="s">
        <v>209</v>
      </c>
      <c r="L1419" t="s">
        <v>517</v>
      </c>
    </row>
    <row r="1420" spans="1:12">
      <c r="A1420" t="s">
        <v>2170</v>
      </c>
      <c r="B1420" s="7">
        <v>46144</v>
      </c>
      <c r="C1420" t="s">
        <v>162</v>
      </c>
      <c r="D1420">
        <v>1</v>
      </c>
      <c r="E1420">
        <v>12.2</v>
      </c>
      <c r="F1420">
        <v>0</v>
      </c>
      <c r="G1420">
        <v>0</v>
      </c>
      <c r="H1420" t="s">
        <v>212</v>
      </c>
      <c r="I1420" t="s">
        <v>224</v>
      </c>
      <c r="J1420" t="s">
        <v>217</v>
      </c>
      <c r="K1420" t="s">
        <v>209</v>
      </c>
      <c r="L1420" t="s">
        <v>635</v>
      </c>
    </row>
    <row r="1421" spans="1:12">
      <c r="A1421" t="s">
        <v>2171</v>
      </c>
      <c r="B1421" s="7">
        <v>46144</v>
      </c>
      <c r="C1421" t="s">
        <v>166</v>
      </c>
      <c r="D1421">
        <v>4</v>
      </c>
      <c r="E1421">
        <v>39.19</v>
      </c>
      <c r="F1421">
        <v>0</v>
      </c>
      <c r="G1421">
        <v>9.99</v>
      </c>
      <c r="H1421" t="s">
        <v>207</v>
      </c>
      <c r="I1421" t="s">
        <v>12</v>
      </c>
      <c r="J1421" t="s">
        <v>208</v>
      </c>
      <c r="K1421" t="s">
        <v>209</v>
      </c>
      <c r="L1421" t="s">
        <v>2172</v>
      </c>
    </row>
    <row r="1422" spans="1:12">
      <c r="A1422" t="s">
        <v>2173</v>
      </c>
      <c r="B1422" s="7">
        <v>46145</v>
      </c>
      <c r="C1422" t="s">
        <v>148</v>
      </c>
      <c r="D1422">
        <v>2</v>
      </c>
      <c r="E1422">
        <v>76.3</v>
      </c>
      <c r="F1422">
        <v>0.05</v>
      </c>
      <c r="G1422">
        <v>0</v>
      </c>
      <c r="H1422" t="s">
        <v>216</v>
      </c>
      <c r="I1422" t="s">
        <v>12</v>
      </c>
      <c r="J1422" t="s">
        <v>213</v>
      </c>
      <c r="K1422" t="s">
        <v>209</v>
      </c>
      <c r="L1422" t="s">
        <v>2174</v>
      </c>
    </row>
    <row r="1423" spans="1:12">
      <c r="A1423" t="s">
        <v>2175</v>
      </c>
      <c r="B1423" s="7">
        <v>46145</v>
      </c>
      <c r="C1423" t="s">
        <v>98</v>
      </c>
      <c r="D1423">
        <v>3</v>
      </c>
      <c r="E1423">
        <v>17.66</v>
      </c>
      <c r="F1423">
        <v>0</v>
      </c>
      <c r="G1423">
        <v>4.99</v>
      </c>
      <c r="H1423" t="s">
        <v>212</v>
      </c>
      <c r="I1423" t="s">
        <v>224</v>
      </c>
      <c r="J1423" t="s">
        <v>208</v>
      </c>
      <c r="K1423" t="s">
        <v>209</v>
      </c>
      <c r="L1423" t="s">
        <v>2176</v>
      </c>
    </row>
    <row r="1424" spans="1:12">
      <c r="A1424" t="s">
        <v>2177</v>
      </c>
      <c r="B1424" s="7">
        <v>46145</v>
      </c>
      <c r="C1424" t="s">
        <v>158</v>
      </c>
      <c r="D1424">
        <v>5</v>
      </c>
      <c r="E1424">
        <v>44.59</v>
      </c>
      <c r="F1424">
        <v>0.05</v>
      </c>
      <c r="G1424">
        <v>0</v>
      </c>
      <c r="H1424" t="s">
        <v>207</v>
      </c>
      <c r="I1424" t="s">
        <v>37</v>
      </c>
      <c r="J1424" t="s">
        <v>208</v>
      </c>
      <c r="K1424" t="s">
        <v>304</v>
      </c>
      <c r="L1424" t="s">
        <v>329</v>
      </c>
    </row>
    <row r="1425" spans="1:12">
      <c r="A1425" t="s">
        <v>2178</v>
      </c>
      <c r="B1425" s="7">
        <v>46145</v>
      </c>
      <c r="C1425" t="s">
        <v>182</v>
      </c>
      <c r="D1425">
        <v>2</v>
      </c>
      <c r="E1425">
        <v>11.57</v>
      </c>
      <c r="F1425">
        <v>0.05</v>
      </c>
      <c r="G1425">
        <v>0</v>
      </c>
      <c r="H1425" t="s">
        <v>212</v>
      </c>
      <c r="I1425" t="s">
        <v>18</v>
      </c>
      <c r="J1425" t="s">
        <v>213</v>
      </c>
      <c r="K1425" t="s">
        <v>209</v>
      </c>
      <c r="L1425" t="s">
        <v>714</v>
      </c>
    </row>
    <row r="1426" spans="1:12">
      <c r="A1426" t="s">
        <v>2179</v>
      </c>
      <c r="B1426" s="7">
        <v>46145</v>
      </c>
      <c r="C1426" t="s">
        <v>75</v>
      </c>
      <c r="D1426">
        <v>1</v>
      </c>
      <c r="E1426">
        <v>55.2</v>
      </c>
      <c r="F1426">
        <v>0</v>
      </c>
      <c r="G1426">
        <v>9.99</v>
      </c>
      <c r="H1426" t="s">
        <v>212</v>
      </c>
      <c r="I1426" t="s">
        <v>54</v>
      </c>
      <c r="J1426" t="s">
        <v>208</v>
      </c>
      <c r="K1426" t="s">
        <v>209</v>
      </c>
      <c r="L1426" t="s">
        <v>323</v>
      </c>
    </row>
    <row r="1427" spans="1:12">
      <c r="A1427" t="s">
        <v>2180</v>
      </c>
      <c r="B1427" s="7">
        <v>46145</v>
      </c>
      <c r="C1427" t="s">
        <v>172</v>
      </c>
      <c r="D1427">
        <v>2</v>
      </c>
      <c r="E1427">
        <v>80.63</v>
      </c>
      <c r="F1427">
        <v>0.05</v>
      </c>
      <c r="G1427">
        <v>0</v>
      </c>
      <c r="H1427" t="s">
        <v>216</v>
      </c>
      <c r="I1427" t="s">
        <v>224</v>
      </c>
      <c r="J1427" t="s">
        <v>217</v>
      </c>
      <c r="K1427" t="s">
        <v>209</v>
      </c>
      <c r="L1427" t="s">
        <v>367</v>
      </c>
    </row>
    <row r="1428" spans="1:12">
      <c r="A1428" t="s">
        <v>2181</v>
      </c>
      <c r="B1428" s="7">
        <v>46145</v>
      </c>
      <c r="C1428" t="s">
        <v>71</v>
      </c>
      <c r="D1428">
        <v>5</v>
      </c>
      <c r="E1428">
        <v>11.23</v>
      </c>
      <c r="F1428">
        <v>0</v>
      </c>
      <c r="G1428">
        <v>0</v>
      </c>
      <c r="H1428" t="s">
        <v>207</v>
      </c>
      <c r="I1428" t="s">
        <v>12</v>
      </c>
      <c r="J1428" t="s">
        <v>208</v>
      </c>
      <c r="K1428" t="s">
        <v>209</v>
      </c>
      <c r="L1428" t="s">
        <v>551</v>
      </c>
    </row>
    <row r="1429" spans="1:12">
      <c r="A1429" t="s">
        <v>2182</v>
      </c>
      <c r="B1429" s="7">
        <v>46145</v>
      </c>
      <c r="C1429" t="s">
        <v>100</v>
      </c>
      <c r="D1429">
        <v>2</v>
      </c>
      <c r="E1429">
        <v>47.38</v>
      </c>
      <c r="F1429">
        <v>0</v>
      </c>
      <c r="G1429">
        <v>0</v>
      </c>
      <c r="H1429" t="s">
        <v>212</v>
      </c>
      <c r="I1429" t="s">
        <v>12</v>
      </c>
      <c r="J1429" t="s">
        <v>217</v>
      </c>
      <c r="K1429" t="s">
        <v>209</v>
      </c>
      <c r="L1429" t="s">
        <v>1128</v>
      </c>
    </row>
    <row r="1430" spans="1:12">
      <c r="A1430" t="s">
        <v>2183</v>
      </c>
      <c r="B1430" s="7">
        <v>46146</v>
      </c>
      <c r="C1430" t="s">
        <v>66</v>
      </c>
      <c r="D1430">
        <v>3</v>
      </c>
      <c r="E1430">
        <v>31.13</v>
      </c>
      <c r="F1430">
        <v>0</v>
      </c>
      <c r="G1430">
        <v>6.99</v>
      </c>
      <c r="H1430" t="s">
        <v>212</v>
      </c>
      <c r="I1430" t="s">
        <v>54</v>
      </c>
      <c r="J1430" t="s">
        <v>217</v>
      </c>
      <c r="K1430" t="s">
        <v>209</v>
      </c>
      <c r="L1430" t="s">
        <v>567</v>
      </c>
    </row>
    <row r="1431" spans="1:12">
      <c r="A1431" t="s">
        <v>2184</v>
      </c>
      <c r="B1431" s="7">
        <v>46146</v>
      </c>
      <c r="C1431" t="s">
        <v>104</v>
      </c>
      <c r="D1431">
        <v>4</v>
      </c>
      <c r="E1431">
        <v>29.49</v>
      </c>
      <c r="F1431">
        <v>0.15</v>
      </c>
      <c r="G1431">
        <v>9.99</v>
      </c>
      <c r="H1431" t="s">
        <v>216</v>
      </c>
      <c r="I1431" t="s">
        <v>12</v>
      </c>
      <c r="J1431" t="s">
        <v>213</v>
      </c>
      <c r="K1431" t="s">
        <v>209</v>
      </c>
      <c r="L1431" t="s">
        <v>671</v>
      </c>
    </row>
    <row r="1432" spans="1:12">
      <c r="A1432" t="s">
        <v>2185</v>
      </c>
      <c r="B1432" s="7">
        <v>46146</v>
      </c>
      <c r="C1432" t="s">
        <v>134</v>
      </c>
      <c r="D1432">
        <v>1</v>
      </c>
      <c r="E1432">
        <v>53.25</v>
      </c>
      <c r="F1432">
        <v>0</v>
      </c>
      <c r="G1432">
        <v>0</v>
      </c>
      <c r="H1432" t="s">
        <v>216</v>
      </c>
      <c r="I1432" t="s">
        <v>54</v>
      </c>
      <c r="J1432" t="s">
        <v>208</v>
      </c>
      <c r="K1432" t="s">
        <v>209</v>
      </c>
      <c r="L1432" t="s">
        <v>1763</v>
      </c>
    </row>
    <row r="1433" spans="1:12">
      <c r="A1433" t="s">
        <v>2186</v>
      </c>
      <c r="B1433" s="7">
        <v>46146</v>
      </c>
      <c r="C1433" t="s">
        <v>186</v>
      </c>
      <c r="D1433">
        <v>1</v>
      </c>
      <c r="E1433">
        <v>54.93</v>
      </c>
      <c r="F1433">
        <v>0.15</v>
      </c>
      <c r="G1433">
        <v>9.99</v>
      </c>
      <c r="H1433" t="s">
        <v>207</v>
      </c>
      <c r="I1433" t="s">
        <v>37</v>
      </c>
      <c r="J1433" t="s">
        <v>208</v>
      </c>
      <c r="K1433" t="s">
        <v>209</v>
      </c>
      <c r="L1433" t="s">
        <v>1600</v>
      </c>
    </row>
    <row r="1434" spans="1:12">
      <c r="A1434" t="s">
        <v>2187</v>
      </c>
      <c r="B1434" s="7">
        <v>46147</v>
      </c>
      <c r="C1434" t="s">
        <v>146</v>
      </c>
      <c r="D1434">
        <v>4</v>
      </c>
      <c r="E1434">
        <v>30.05</v>
      </c>
      <c r="F1434">
        <v>0</v>
      </c>
      <c r="G1434">
        <v>4.99</v>
      </c>
      <c r="H1434" t="s">
        <v>207</v>
      </c>
      <c r="I1434" t="s">
        <v>12</v>
      </c>
      <c r="J1434" t="s">
        <v>213</v>
      </c>
      <c r="K1434" t="s">
        <v>209</v>
      </c>
      <c r="L1434" t="s">
        <v>255</v>
      </c>
    </row>
    <row r="1435" spans="1:12">
      <c r="A1435" t="s">
        <v>2188</v>
      </c>
      <c r="B1435" s="7">
        <v>46147</v>
      </c>
      <c r="C1435" t="s">
        <v>144</v>
      </c>
      <c r="D1435">
        <v>2</v>
      </c>
      <c r="E1435">
        <v>12.74</v>
      </c>
      <c r="F1435">
        <v>0.05</v>
      </c>
      <c r="G1435">
        <v>6.99</v>
      </c>
      <c r="H1435" t="s">
        <v>212</v>
      </c>
      <c r="I1435" t="s">
        <v>54</v>
      </c>
      <c r="J1435" t="s">
        <v>217</v>
      </c>
      <c r="K1435" t="s">
        <v>209</v>
      </c>
      <c r="L1435" t="s">
        <v>2003</v>
      </c>
    </row>
    <row r="1436" spans="1:12">
      <c r="A1436" t="s">
        <v>2189</v>
      </c>
      <c r="B1436" s="7">
        <v>46147</v>
      </c>
      <c r="C1436" t="s">
        <v>104</v>
      </c>
      <c r="D1436">
        <v>1</v>
      </c>
      <c r="E1436">
        <v>29.49</v>
      </c>
      <c r="F1436">
        <v>0.05</v>
      </c>
      <c r="G1436">
        <v>0</v>
      </c>
      <c r="H1436" t="s">
        <v>216</v>
      </c>
      <c r="I1436" t="s">
        <v>54</v>
      </c>
      <c r="J1436" t="s">
        <v>208</v>
      </c>
      <c r="K1436" t="s">
        <v>209</v>
      </c>
      <c r="L1436" t="s">
        <v>494</v>
      </c>
    </row>
    <row r="1437" spans="1:12">
      <c r="A1437" t="s">
        <v>2190</v>
      </c>
      <c r="B1437" s="7">
        <v>46147</v>
      </c>
      <c r="C1437" t="s">
        <v>144</v>
      </c>
      <c r="D1437">
        <v>3</v>
      </c>
      <c r="E1437">
        <v>12.74</v>
      </c>
      <c r="F1437">
        <v>0</v>
      </c>
      <c r="G1437">
        <v>0</v>
      </c>
      <c r="H1437" t="s">
        <v>207</v>
      </c>
      <c r="I1437" t="s">
        <v>12</v>
      </c>
      <c r="J1437" t="s">
        <v>217</v>
      </c>
      <c r="K1437" t="s">
        <v>209</v>
      </c>
      <c r="L1437" t="s">
        <v>1387</v>
      </c>
    </row>
    <row r="1438" spans="1:12">
      <c r="A1438" t="s">
        <v>2191</v>
      </c>
      <c r="B1438" s="7">
        <v>46147</v>
      </c>
      <c r="C1438" t="s">
        <v>158</v>
      </c>
      <c r="D1438">
        <v>1</v>
      </c>
      <c r="E1438">
        <v>44.59</v>
      </c>
      <c r="F1438">
        <v>0</v>
      </c>
      <c r="G1438">
        <v>4.99</v>
      </c>
      <c r="H1438" t="s">
        <v>207</v>
      </c>
      <c r="I1438" t="s">
        <v>54</v>
      </c>
      <c r="J1438" t="s">
        <v>217</v>
      </c>
      <c r="K1438" t="s">
        <v>209</v>
      </c>
      <c r="L1438" t="s">
        <v>593</v>
      </c>
    </row>
    <row r="1439" spans="1:12">
      <c r="A1439" t="s">
        <v>2192</v>
      </c>
      <c r="B1439" s="7">
        <v>46147</v>
      </c>
      <c r="C1439" t="s">
        <v>71</v>
      </c>
      <c r="D1439">
        <v>2</v>
      </c>
      <c r="E1439">
        <v>11.23</v>
      </c>
      <c r="F1439">
        <v>0.2</v>
      </c>
      <c r="G1439">
        <v>0</v>
      </c>
      <c r="H1439" t="s">
        <v>216</v>
      </c>
      <c r="I1439" t="s">
        <v>12</v>
      </c>
      <c r="J1439" t="s">
        <v>213</v>
      </c>
      <c r="K1439" t="s">
        <v>209</v>
      </c>
      <c r="L1439" t="s">
        <v>2193</v>
      </c>
    </row>
    <row r="1440" spans="1:12">
      <c r="A1440" t="s">
        <v>2194</v>
      </c>
      <c r="B1440" s="7">
        <v>46147</v>
      </c>
      <c r="C1440" t="s">
        <v>160</v>
      </c>
      <c r="D1440">
        <v>2</v>
      </c>
      <c r="E1440">
        <v>36.47</v>
      </c>
      <c r="F1440">
        <v>0</v>
      </c>
      <c r="G1440">
        <v>4.99</v>
      </c>
      <c r="H1440" t="s">
        <v>207</v>
      </c>
      <c r="I1440" t="s">
        <v>12</v>
      </c>
      <c r="J1440" t="s">
        <v>217</v>
      </c>
      <c r="K1440" t="s">
        <v>209</v>
      </c>
      <c r="L1440" t="s">
        <v>352</v>
      </c>
    </row>
    <row r="1441" spans="1:12">
      <c r="A1441" t="s">
        <v>2195</v>
      </c>
      <c r="B1441" s="7">
        <v>46147</v>
      </c>
      <c r="C1441" t="s">
        <v>92</v>
      </c>
      <c r="D1441">
        <v>1</v>
      </c>
      <c r="E1441">
        <v>46.87</v>
      </c>
      <c r="F1441">
        <v>0</v>
      </c>
      <c r="G1441">
        <v>6.99</v>
      </c>
      <c r="H1441" t="s">
        <v>216</v>
      </c>
      <c r="I1441" t="s">
        <v>54</v>
      </c>
      <c r="J1441" t="s">
        <v>213</v>
      </c>
      <c r="K1441" t="s">
        <v>209</v>
      </c>
      <c r="L1441" t="s">
        <v>1489</v>
      </c>
    </row>
    <row r="1442" spans="1:12">
      <c r="A1442" t="s">
        <v>2196</v>
      </c>
      <c r="B1442" s="7">
        <v>46147</v>
      </c>
      <c r="C1442" t="s">
        <v>148</v>
      </c>
      <c r="D1442">
        <v>1</v>
      </c>
      <c r="E1442">
        <v>76.3</v>
      </c>
      <c r="F1442">
        <v>0</v>
      </c>
      <c r="G1442">
        <v>4.99</v>
      </c>
      <c r="H1442" t="s">
        <v>212</v>
      </c>
      <c r="I1442" t="s">
        <v>224</v>
      </c>
      <c r="J1442" t="s">
        <v>217</v>
      </c>
      <c r="K1442" t="s">
        <v>209</v>
      </c>
      <c r="L1442" t="s">
        <v>271</v>
      </c>
    </row>
    <row r="1443" spans="1:12">
      <c r="A1443" t="s">
        <v>2197</v>
      </c>
      <c r="B1443" s="7">
        <v>46147</v>
      </c>
      <c r="C1443" t="s">
        <v>184</v>
      </c>
      <c r="D1443">
        <v>1</v>
      </c>
      <c r="E1443">
        <v>31.55</v>
      </c>
      <c r="F1443">
        <v>0.05</v>
      </c>
      <c r="G1443">
        <v>9.99</v>
      </c>
      <c r="H1443" t="s">
        <v>216</v>
      </c>
      <c r="I1443" t="s">
        <v>37</v>
      </c>
      <c r="J1443" t="s">
        <v>208</v>
      </c>
      <c r="K1443" t="s">
        <v>209</v>
      </c>
      <c r="L1443" t="s">
        <v>942</v>
      </c>
    </row>
    <row r="1444" spans="1:12">
      <c r="A1444" t="s">
        <v>2198</v>
      </c>
      <c r="B1444" s="7">
        <v>46147</v>
      </c>
      <c r="C1444" t="s">
        <v>180</v>
      </c>
      <c r="D1444">
        <v>1</v>
      </c>
      <c r="E1444">
        <v>60.42</v>
      </c>
      <c r="F1444">
        <v>0.15</v>
      </c>
      <c r="G1444">
        <v>9.99</v>
      </c>
      <c r="H1444" t="s">
        <v>207</v>
      </c>
      <c r="I1444" t="s">
        <v>54</v>
      </c>
      <c r="J1444" t="s">
        <v>208</v>
      </c>
      <c r="K1444" t="s">
        <v>209</v>
      </c>
      <c r="L1444" t="s">
        <v>1357</v>
      </c>
    </row>
    <row r="1445" spans="1:12">
      <c r="A1445" t="s">
        <v>2199</v>
      </c>
      <c r="B1445" s="7">
        <v>46147</v>
      </c>
      <c r="C1445" t="s">
        <v>172</v>
      </c>
      <c r="D1445">
        <v>1</v>
      </c>
      <c r="E1445">
        <v>80.63</v>
      </c>
      <c r="F1445">
        <v>0</v>
      </c>
      <c r="G1445">
        <v>0</v>
      </c>
      <c r="H1445" t="s">
        <v>212</v>
      </c>
      <c r="I1445" t="s">
        <v>12</v>
      </c>
      <c r="J1445" t="s">
        <v>213</v>
      </c>
      <c r="K1445" t="s">
        <v>209</v>
      </c>
      <c r="L1445" t="s">
        <v>381</v>
      </c>
    </row>
    <row r="1446" spans="1:12">
      <c r="A1446" t="s">
        <v>2200</v>
      </c>
      <c r="B1446" s="7">
        <v>46148</v>
      </c>
      <c r="C1446" t="s">
        <v>152</v>
      </c>
      <c r="D1446">
        <v>1</v>
      </c>
      <c r="E1446">
        <v>39.21</v>
      </c>
      <c r="F1446">
        <v>0</v>
      </c>
      <c r="G1446">
        <v>0</v>
      </c>
      <c r="H1446" t="s">
        <v>212</v>
      </c>
      <c r="I1446" t="s">
        <v>224</v>
      </c>
      <c r="J1446" t="s">
        <v>208</v>
      </c>
      <c r="K1446" t="s">
        <v>209</v>
      </c>
      <c r="L1446" t="s">
        <v>1252</v>
      </c>
    </row>
    <row r="1447" spans="1:12">
      <c r="A1447" t="s">
        <v>2201</v>
      </c>
      <c r="B1447" s="7">
        <v>46148</v>
      </c>
      <c r="C1447" t="s">
        <v>89</v>
      </c>
      <c r="D1447">
        <v>2</v>
      </c>
      <c r="E1447">
        <v>81.14</v>
      </c>
      <c r="F1447">
        <v>0</v>
      </c>
      <c r="G1447">
        <v>9.99</v>
      </c>
      <c r="H1447" t="s">
        <v>216</v>
      </c>
      <c r="I1447" t="s">
        <v>12</v>
      </c>
      <c r="J1447" t="s">
        <v>217</v>
      </c>
      <c r="K1447" t="s">
        <v>209</v>
      </c>
      <c r="L1447" t="s">
        <v>593</v>
      </c>
    </row>
    <row r="1448" spans="1:12">
      <c r="A1448" t="s">
        <v>2202</v>
      </c>
      <c r="B1448" s="7">
        <v>46148</v>
      </c>
      <c r="C1448" t="s">
        <v>150</v>
      </c>
      <c r="D1448">
        <v>2</v>
      </c>
      <c r="E1448">
        <v>50.17</v>
      </c>
      <c r="F1448">
        <v>0.05</v>
      </c>
      <c r="G1448">
        <v>0</v>
      </c>
      <c r="H1448" t="s">
        <v>216</v>
      </c>
      <c r="I1448" t="s">
        <v>54</v>
      </c>
      <c r="J1448" t="s">
        <v>208</v>
      </c>
      <c r="K1448" t="s">
        <v>209</v>
      </c>
      <c r="L1448" t="s">
        <v>2203</v>
      </c>
    </row>
    <row r="1449" spans="1:12">
      <c r="A1449" t="s">
        <v>2204</v>
      </c>
      <c r="B1449" s="7">
        <v>46148</v>
      </c>
      <c r="C1449" t="s">
        <v>140</v>
      </c>
      <c r="D1449">
        <v>6</v>
      </c>
      <c r="E1449">
        <v>25.18</v>
      </c>
      <c r="F1449">
        <v>0</v>
      </c>
      <c r="G1449">
        <v>0</v>
      </c>
      <c r="H1449" t="s">
        <v>212</v>
      </c>
      <c r="I1449" t="s">
        <v>224</v>
      </c>
      <c r="J1449" t="s">
        <v>213</v>
      </c>
      <c r="K1449" t="s">
        <v>209</v>
      </c>
      <c r="L1449" t="s">
        <v>1287</v>
      </c>
    </row>
    <row r="1450" spans="1:12">
      <c r="A1450" t="s">
        <v>2205</v>
      </c>
      <c r="B1450" s="7">
        <v>46148</v>
      </c>
      <c r="C1450" t="s">
        <v>75</v>
      </c>
      <c r="D1450">
        <v>1</v>
      </c>
      <c r="E1450">
        <v>55.2</v>
      </c>
      <c r="F1450">
        <v>0.1</v>
      </c>
      <c r="G1450">
        <v>0</v>
      </c>
      <c r="H1450" t="s">
        <v>207</v>
      </c>
      <c r="I1450" t="s">
        <v>18</v>
      </c>
      <c r="J1450" t="s">
        <v>217</v>
      </c>
      <c r="K1450" t="s">
        <v>209</v>
      </c>
      <c r="L1450" t="s">
        <v>602</v>
      </c>
    </row>
    <row r="1451" spans="1:12">
      <c r="A1451" t="s">
        <v>2206</v>
      </c>
      <c r="B1451" s="7">
        <v>46148</v>
      </c>
      <c r="C1451" t="s">
        <v>66</v>
      </c>
      <c r="D1451">
        <v>1</v>
      </c>
      <c r="E1451">
        <v>31.13</v>
      </c>
      <c r="F1451">
        <v>0</v>
      </c>
      <c r="G1451">
        <v>4.99</v>
      </c>
      <c r="H1451" t="s">
        <v>216</v>
      </c>
      <c r="I1451" t="s">
        <v>54</v>
      </c>
      <c r="J1451" t="s">
        <v>217</v>
      </c>
      <c r="K1451" t="s">
        <v>209</v>
      </c>
      <c r="L1451" t="s">
        <v>1350</v>
      </c>
    </row>
    <row r="1452" spans="1:12">
      <c r="A1452" t="s">
        <v>2207</v>
      </c>
      <c r="B1452" s="7">
        <v>46148</v>
      </c>
      <c r="C1452" t="s">
        <v>128</v>
      </c>
      <c r="D1452">
        <v>5</v>
      </c>
      <c r="E1452">
        <v>74.72</v>
      </c>
      <c r="F1452">
        <v>0</v>
      </c>
      <c r="G1452">
        <v>4.99</v>
      </c>
      <c r="H1452" t="s">
        <v>212</v>
      </c>
      <c r="I1452" t="s">
        <v>12</v>
      </c>
      <c r="J1452" t="s">
        <v>217</v>
      </c>
      <c r="K1452" t="s">
        <v>209</v>
      </c>
      <c r="L1452" t="s">
        <v>918</v>
      </c>
    </row>
    <row r="1453" spans="1:12">
      <c r="A1453" t="s">
        <v>2208</v>
      </c>
      <c r="B1453" s="7">
        <v>46149</v>
      </c>
      <c r="C1453" t="s">
        <v>85</v>
      </c>
      <c r="D1453">
        <v>2</v>
      </c>
      <c r="E1453">
        <v>20.7</v>
      </c>
      <c r="F1453">
        <v>0</v>
      </c>
      <c r="G1453">
        <v>0</v>
      </c>
      <c r="H1453" t="s">
        <v>216</v>
      </c>
      <c r="I1453" t="s">
        <v>37</v>
      </c>
      <c r="J1453" t="s">
        <v>208</v>
      </c>
      <c r="K1453" t="s">
        <v>209</v>
      </c>
      <c r="L1453" t="s">
        <v>1539</v>
      </c>
    </row>
    <row r="1454" spans="1:12">
      <c r="A1454" t="s">
        <v>2209</v>
      </c>
      <c r="B1454" s="7">
        <v>46149</v>
      </c>
      <c r="C1454" t="s">
        <v>132</v>
      </c>
      <c r="D1454">
        <v>2</v>
      </c>
      <c r="E1454">
        <v>72.08</v>
      </c>
      <c r="F1454">
        <v>0</v>
      </c>
      <c r="G1454">
        <v>0</v>
      </c>
      <c r="H1454" t="s">
        <v>212</v>
      </c>
      <c r="I1454" t="s">
        <v>37</v>
      </c>
      <c r="J1454" t="s">
        <v>217</v>
      </c>
      <c r="K1454" t="s">
        <v>209</v>
      </c>
      <c r="L1454" t="s">
        <v>261</v>
      </c>
    </row>
    <row r="1455" spans="1:12">
      <c r="A1455" t="s">
        <v>2210</v>
      </c>
      <c r="B1455" s="7">
        <v>46149</v>
      </c>
      <c r="C1455" t="s">
        <v>180</v>
      </c>
      <c r="D1455">
        <v>1</v>
      </c>
      <c r="E1455">
        <v>60.42</v>
      </c>
      <c r="F1455">
        <v>0.05</v>
      </c>
      <c r="G1455">
        <v>0</v>
      </c>
      <c r="H1455" t="s">
        <v>216</v>
      </c>
      <c r="I1455" t="s">
        <v>37</v>
      </c>
      <c r="J1455" t="s">
        <v>217</v>
      </c>
      <c r="K1455" t="s">
        <v>209</v>
      </c>
      <c r="L1455" t="s">
        <v>2211</v>
      </c>
    </row>
    <row r="1456" spans="1:12">
      <c r="A1456" t="s">
        <v>2212</v>
      </c>
      <c r="B1456" s="7">
        <v>46149</v>
      </c>
      <c r="C1456" t="s">
        <v>100</v>
      </c>
      <c r="D1456">
        <v>5</v>
      </c>
      <c r="E1456">
        <v>47.38</v>
      </c>
      <c r="F1456">
        <v>0.15</v>
      </c>
      <c r="G1456">
        <v>0</v>
      </c>
      <c r="H1456" t="s">
        <v>216</v>
      </c>
      <c r="I1456" t="s">
        <v>12</v>
      </c>
      <c r="J1456" t="s">
        <v>208</v>
      </c>
      <c r="K1456" t="s">
        <v>209</v>
      </c>
      <c r="L1456" t="s">
        <v>654</v>
      </c>
    </row>
    <row r="1457" spans="1:12">
      <c r="A1457" t="s">
        <v>2213</v>
      </c>
      <c r="B1457" s="7">
        <v>46149</v>
      </c>
      <c r="C1457" t="s">
        <v>124</v>
      </c>
      <c r="D1457">
        <v>2</v>
      </c>
      <c r="E1457">
        <v>79.47</v>
      </c>
      <c r="F1457">
        <v>0.1</v>
      </c>
      <c r="G1457">
        <v>6.99</v>
      </c>
      <c r="H1457" t="s">
        <v>207</v>
      </c>
      <c r="I1457" t="s">
        <v>37</v>
      </c>
      <c r="J1457" t="s">
        <v>217</v>
      </c>
      <c r="K1457" t="s">
        <v>209</v>
      </c>
      <c r="L1457" t="s">
        <v>843</v>
      </c>
    </row>
    <row r="1458" spans="1:12">
      <c r="A1458" t="s">
        <v>2214</v>
      </c>
      <c r="B1458" s="7">
        <v>46149</v>
      </c>
      <c r="C1458" t="s">
        <v>152</v>
      </c>
      <c r="D1458">
        <v>3</v>
      </c>
      <c r="E1458">
        <v>39.21</v>
      </c>
      <c r="F1458">
        <v>0</v>
      </c>
      <c r="G1458">
        <v>4.99</v>
      </c>
      <c r="H1458" t="s">
        <v>216</v>
      </c>
      <c r="I1458" t="s">
        <v>224</v>
      </c>
      <c r="J1458" t="s">
        <v>208</v>
      </c>
      <c r="K1458" t="s">
        <v>209</v>
      </c>
      <c r="L1458" t="s">
        <v>381</v>
      </c>
    </row>
    <row r="1459" spans="1:12">
      <c r="A1459" t="s">
        <v>2215</v>
      </c>
      <c r="B1459" s="7">
        <v>46149</v>
      </c>
      <c r="C1459" t="s">
        <v>81</v>
      </c>
      <c r="D1459">
        <v>3</v>
      </c>
      <c r="E1459">
        <v>30.29</v>
      </c>
      <c r="F1459">
        <v>0.1</v>
      </c>
      <c r="G1459">
        <v>6.99</v>
      </c>
      <c r="H1459" t="s">
        <v>207</v>
      </c>
      <c r="I1459" t="s">
        <v>37</v>
      </c>
      <c r="J1459" t="s">
        <v>208</v>
      </c>
      <c r="K1459" t="s">
        <v>209</v>
      </c>
      <c r="L1459" t="s">
        <v>282</v>
      </c>
    </row>
    <row r="1460" spans="1:12">
      <c r="A1460" t="s">
        <v>2216</v>
      </c>
      <c r="B1460" s="7">
        <v>46150</v>
      </c>
      <c r="C1460" t="s">
        <v>79</v>
      </c>
      <c r="D1460">
        <v>3</v>
      </c>
      <c r="E1460">
        <v>12.76</v>
      </c>
      <c r="F1460">
        <v>0</v>
      </c>
      <c r="G1460">
        <v>9.99</v>
      </c>
      <c r="H1460" t="s">
        <v>212</v>
      </c>
      <c r="I1460" t="s">
        <v>18</v>
      </c>
      <c r="J1460" t="s">
        <v>217</v>
      </c>
      <c r="K1460" t="s">
        <v>209</v>
      </c>
      <c r="L1460" t="s">
        <v>1236</v>
      </c>
    </row>
    <row r="1461" spans="1:12">
      <c r="A1461" t="s">
        <v>2217</v>
      </c>
      <c r="B1461" s="7">
        <v>46150</v>
      </c>
      <c r="C1461" t="s">
        <v>136</v>
      </c>
      <c r="D1461">
        <v>3</v>
      </c>
      <c r="E1461">
        <v>26.35</v>
      </c>
      <c r="F1461">
        <v>0</v>
      </c>
      <c r="G1461">
        <v>6.99</v>
      </c>
      <c r="H1461" t="s">
        <v>216</v>
      </c>
      <c r="I1461" t="s">
        <v>12</v>
      </c>
      <c r="J1461" t="s">
        <v>217</v>
      </c>
      <c r="K1461" t="s">
        <v>209</v>
      </c>
      <c r="L1461" t="s">
        <v>611</v>
      </c>
    </row>
    <row r="1462" spans="1:12">
      <c r="A1462" t="s">
        <v>2218</v>
      </c>
      <c r="B1462" s="7">
        <v>46150</v>
      </c>
      <c r="C1462" t="s">
        <v>164</v>
      </c>
      <c r="D1462">
        <v>1</v>
      </c>
      <c r="E1462">
        <v>93.35</v>
      </c>
      <c r="F1462">
        <v>0</v>
      </c>
      <c r="G1462">
        <v>0</v>
      </c>
      <c r="H1462" t="s">
        <v>212</v>
      </c>
      <c r="I1462" t="s">
        <v>54</v>
      </c>
      <c r="J1462" t="s">
        <v>208</v>
      </c>
      <c r="K1462" t="s">
        <v>209</v>
      </c>
      <c r="L1462" t="s">
        <v>736</v>
      </c>
    </row>
    <row r="1463" spans="1:12">
      <c r="A1463" t="s">
        <v>2219</v>
      </c>
      <c r="B1463" s="7">
        <v>46150</v>
      </c>
      <c r="C1463" t="s">
        <v>73</v>
      </c>
      <c r="D1463">
        <v>2</v>
      </c>
      <c r="E1463">
        <v>23.84</v>
      </c>
      <c r="F1463">
        <v>0.1</v>
      </c>
      <c r="G1463">
        <v>0</v>
      </c>
      <c r="H1463" t="s">
        <v>212</v>
      </c>
      <c r="I1463" t="s">
        <v>12</v>
      </c>
      <c r="J1463" t="s">
        <v>208</v>
      </c>
      <c r="K1463" t="s">
        <v>209</v>
      </c>
      <c r="L1463" t="s">
        <v>864</v>
      </c>
    </row>
    <row r="1464" spans="1:12">
      <c r="A1464" t="s">
        <v>2220</v>
      </c>
      <c r="B1464" s="7">
        <v>46150</v>
      </c>
      <c r="C1464" t="s">
        <v>150</v>
      </c>
      <c r="D1464">
        <v>1</v>
      </c>
      <c r="E1464">
        <v>50.17</v>
      </c>
      <c r="F1464">
        <v>0.05</v>
      </c>
      <c r="G1464">
        <v>0</v>
      </c>
      <c r="H1464" t="s">
        <v>216</v>
      </c>
      <c r="I1464" t="s">
        <v>37</v>
      </c>
      <c r="J1464" t="s">
        <v>213</v>
      </c>
      <c r="K1464" t="s">
        <v>209</v>
      </c>
      <c r="L1464" t="s">
        <v>2142</v>
      </c>
    </row>
    <row r="1465" spans="1:12">
      <c r="A1465" t="s">
        <v>2221</v>
      </c>
      <c r="B1465" s="7">
        <v>46151</v>
      </c>
      <c r="C1465" t="s">
        <v>66</v>
      </c>
      <c r="D1465">
        <v>5</v>
      </c>
      <c r="E1465">
        <v>31.13</v>
      </c>
      <c r="F1465">
        <v>0</v>
      </c>
      <c r="G1465">
        <v>9.99</v>
      </c>
      <c r="H1465" t="s">
        <v>216</v>
      </c>
      <c r="I1465" t="s">
        <v>37</v>
      </c>
      <c r="J1465" t="s">
        <v>213</v>
      </c>
      <c r="K1465" t="s">
        <v>209</v>
      </c>
      <c r="L1465" t="s">
        <v>1022</v>
      </c>
    </row>
    <row r="1466" spans="1:12">
      <c r="A1466" t="s">
        <v>2222</v>
      </c>
      <c r="B1466" s="7">
        <v>46151</v>
      </c>
      <c r="C1466" t="s">
        <v>132</v>
      </c>
      <c r="D1466">
        <v>1</v>
      </c>
      <c r="E1466">
        <v>72.08</v>
      </c>
      <c r="F1466">
        <v>0.05</v>
      </c>
      <c r="G1466">
        <v>9.99</v>
      </c>
      <c r="H1466" t="s">
        <v>207</v>
      </c>
      <c r="I1466" t="s">
        <v>37</v>
      </c>
      <c r="J1466" t="s">
        <v>208</v>
      </c>
      <c r="K1466" t="s">
        <v>209</v>
      </c>
      <c r="L1466" t="s">
        <v>424</v>
      </c>
    </row>
    <row r="1467" spans="1:12">
      <c r="A1467" t="s">
        <v>2223</v>
      </c>
      <c r="B1467" s="7">
        <v>46151</v>
      </c>
      <c r="C1467" t="s">
        <v>110</v>
      </c>
      <c r="D1467">
        <v>2</v>
      </c>
      <c r="E1467">
        <v>32.130000000000003</v>
      </c>
      <c r="F1467">
        <v>0.15</v>
      </c>
      <c r="G1467">
        <v>0</v>
      </c>
      <c r="H1467" t="s">
        <v>212</v>
      </c>
      <c r="I1467" t="s">
        <v>12</v>
      </c>
      <c r="J1467" t="s">
        <v>213</v>
      </c>
      <c r="K1467" t="s">
        <v>209</v>
      </c>
      <c r="L1467" t="s">
        <v>396</v>
      </c>
    </row>
    <row r="1468" spans="1:12">
      <c r="A1468" t="s">
        <v>2224</v>
      </c>
      <c r="B1468" s="7">
        <v>46151</v>
      </c>
      <c r="C1468" t="s">
        <v>108</v>
      </c>
      <c r="D1468">
        <v>1</v>
      </c>
      <c r="E1468">
        <v>23.94</v>
      </c>
      <c r="F1468">
        <v>0</v>
      </c>
      <c r="G1468">
        <v>6.99</v>
      </c>
      <c r="H1468" t="s">
        <v>212</v>
      </c>
      <c r="I1468" t="s">
        <v>54</v>
      </c>
      <c r="J1468" t="s">
        <v>208</v>
      </c>
      <c r="K1468" t="s">
        <v>209</v>
      </c>
      <c r="L1468" t="s">
        <v>1406</v>
      </c>
    </row>
    <row r="1469" spans="1:12">
      <c r="A1469" t="s">
        <v>2225</v>
      </c>
      <c r="B1469" s="7">
        <v>46151</v>
      </c>
      <c r="C1469" t="s">
        <v>170</v>
      </c>
      <c r="D1469">
        <v>3</v>
      </c>
      <c r="E1469">
        <v>33.19</v>
      </c>
      <c r="F1469">
        <v>0</v>
      </c>
      <c r="G1469">
        <v>4.99</v>
      </c>
      <c r="H1469" t="s">
        <v>212</v>
      </c>
      <c r="I1469" t="s">
        <v>224</v>
      </c>
      <c r="J1469" t="s">
        <v>208</v>
      </c>
      <c r="K1469" t="s">
        <v>209</v>
      </c>
      <c r="L1469" t="s">
        <v>218</v>
      </c>
    </row>
    <row r="1470" spans="1:12">
      <c r="A1470" t="s">
        <v>2226</v>
      </c>
      <c r="B1470" s="7">
        <v>46151</v>
      </c>
      <c r="C1470" t="s">
        <v>182</v>
      </c>
      <c r="D1470">
        <v>1</v>
      </c>
      <c r="E1470">
        <v>11.57</v>
      </c>
      <c r="F1470">
        <v>0.1</v>
      </c>
      <c r="G1470">
        <v>0</v>
      </c>
      <c r="H1470" t="s">
        <v>207</v>
      </c>
      <c r="I1470" t="s">
        <v>54</v>
      </c>
      <c r="J1470" t="s">
        <v>213</v>
      </c>
      <c r="K1470" t="s">
        <v>209</v>
      </c>
      <c r="L1470" t="s">
        <v>2227</v>
      </c>
    </row>
    <row r="1471" spans="1:12">
      <c r="A1471" t="s">
        <v>2228</v>
      </c>
      <c r="B1471" s="7">
        <v>46151</v>
      </c>
      <c r="C1471" t="s">
        <v>102</v>
      </c>
      <c r="D1471">
        <v>1</v>
      </c>
      <c r="E1471">
        <v>18.5</v>
      </c>
      <c r="F1471">
        <v>0</v>
      </c>
      <c r="G1471">
        <v>9.99</v>
      </c>
      <c r="H1471" t="s">
        <v>216</v>
      </c>
      <c r="I1471" t="s">
        <v>54</v>
      </c>
      <c r="J1471" t="s">
        <v>208</v>
      </c>
      <c r="K1471" t="s">
        <v>209</v>
      </c>
      <c r="L1471" t="s">
        <v>895</v>
      </c>
    </row>
    <row r="1472" spans="1:12">
      <c r="A1472" t="s">
        <v>2229</v>
      </c>
      <c r="B1472" s="7">
        <v>46152</v>
      </c>
      <c r="C1472" t="s">
        <v>104</v>
      </c>
      <c r="D1472">
        <v>1</v>
      </c>
      <c r="E1472">
        <v>29.49</v>
      </c>
      <c r="F1472">
        <v>0.05</v>
      </c>
      <c r="G1472">
        <v>9.99</v>
      </c>
      <c r="H1472" t="s">
        <v>212</v>
      </c>
      <c r="I1472" t="s">
        <v>18</v>
      </c>
      <c r="J1472" t="s">
        <v>217</v>
      </c>
      <c r="K1472" t="s">
        <v>209</v>
      </c>
      <c r="L1472" t="s">
        <v>1061</v>
      </c>
    </row>
    <row r="1473" spans="1:12">
      <c r="A1473" t="s">
        <v>2230</v>
      </c>
      <c r="B1473" s="7">
        <v>46152</v>
      </c>
      <c r="C1473" t="s">
        <v>142</v>
      </c>
      <c r="D1473">
        <v>2</v>
      </c>
      <c r="E1473">
        <v>100.1</v>
      </c>
      <c r="F1473">
        <v>0.05</v>
      </c>
      <c r="G1473">
        <v>0</v>
      </c>
      <c r="H1473" t="s">
        <v>207</v>
      </c>
      <c r="I1473" t="s">
        <v>12</v>
      </c>
      <c r="J1473" t="s">
        <v>213</v>
      </c>
      <c r="K1473" t="s">
        <v>209</v>
      </c>
      <c r="L1473" t="s">
        <v>467</v>
      </c>
    </row>
    <row r="1474" spans="1:12">
      <c r="A1474" t="s">
        <v>2231</v>
      </c>
      <c r="B1474" s="7">
        <v>46152</v>
      </c>
      <c r="C1474" t="s">
        <v>126</v>
      </c>
      <c r="D1474">
        <v>1</v>
      </c>
      <c r="E1474">
        <v>44.98</v>
      </c>
      <c r="F1474">
        <v>0</v>
      </c>
      <c r="G1474">
        <v>9.99</v>
      </c>
      <c r="H1474" t="s">
        <v>216</v>
      </c>
      <c r="I1474" t="s">
        <v>18</v>
      </c>
      <c r="J1474" t="s">
        <v>213</v>
      </c>
      <c r="K1474" t="s">
        <v>209</v>
      </c>
      <c r="L1474" t="s">
        <v>379</v>
      </c>
    </row>
    <row r="1475" spans="1:12">
      <c r="A1475" t="s">
        <v>2232</v>
      </c>
      <c r="B1475" s="7">
        <v>46152</v>
      </c>
      <c r="C1475" t="s">
        <v>140</v>
      </c>
      <c r="D1475">
        <v>2</v>
      </c>
      <c r="E1475">
        <v>25.18</v>
      </c>
      <c r="F1475">
        <v>0.2</v>
      </c>
      <c r="G1475">
        <v>6.99</v>
      </c>
      <c r="H1475" t="s">
        <v>207</v>
      </c>
      <c r="I1475" t="s">
        <v>54</v>
      </c>
      <c r="J1475" t="s">
        <v>213</v>
      </c>
      <c r="K1475" t="s">
        <v>209</v>
      </c>
      <c r="L1475" t="s">
        <v>1139</v>
      </c>
    </row>
    <row r="1476" spans="1:12">
      <c r="A1476" t="s">
        <v>2233</v>
      </c>
      <c r="B1476" s="7">
        <v>46152</v>
      </c>
      <c r="C1476" t="s">
        <v>79</v>
      </c>
      <c r="D1476">
        <v>4</v>
      </c>
      <c r="E1476">
        <v>12.76</v>
      </c>
      <c r="F1476">
        <v>0</v>
      </c>
      <c r="G1476">
        <v>4.99</v>
      </c>
      <c r="H1476" t="s">
        <v>216</v>
      </c>
      <c r="I1476" t="s">
        <v>224</v>
      </c>
      <c r="J1476" t="s">
        <v>208</v>
      </c>
      <c r="K1476" t="s">
        <v>304</v>
      </c>
      <c r="L1476" t="s">
        <v>714</v>
      </c>
    </row>
    <row r="1477" spans="1:12">
      <c r="A1477" t="s">
        <v>2234</v>
      </c>
      <c r="B1477" s="7">
        <v>46152</v>
      </c>
      <c r="C1477" t="s">
        <v>138</v>
      </c>
      <c r="D1477">
        <v>1</v>
      </c>
      <c r="E1477">
        <v>56</v>
      </c>
      <c r="F1477">
        <v>0.05</v>
      </c>
      <c r="G1477">
        <v>0</v>
      </c>
      <c r="H1477" t="s">
        <v>207</v>
      </c>
      <c r="I1477" t="s">
        <v>18</v>
      </c>
      <c r="J1477" t="s">
        <v>213</v>
      </c>
      <c r="K1477" t="s">
        <v>281</v>
      </c>
      <c r="L1477" t="s">
        <v>453</v>
      </c>
    </row>
    <row r="1478" spans="1:12">
      <c r="A1478" t="s">
        <v>2235</v>
      </c>
      <c r="B1478" s="7">
        <v>46152</v>
      </c>
      <c r="C1478" t="s">
        <v>75</v>
      </c>
      <c r="D1478">
        <v>1</v>
      </c>
      <c r="E1478">
        <v>55.2</v>
      </c>
      <c r="F1478">
        <v>0.05</v>
      </c>
      <c r="G1478">
        <v>0</v>
      </c>
      <c r="H1478" t="s">
        <v>216</v>
      </c>
      <c r="I1478" t="s">
        <v>37</v>
      </c>
      <c r="J1478" t="s">
        <v>208</v>
      </c>
      <c r="K1478" t="s">
        <v>209</v>
      </c>
      <c r="L1478" t="s">
        <v>509</v>
      </c>
    </row>
    <row r="1479" spans="1:12">
      <c r="A1479" t="s">
        <v>2236</v>
      </c>
      <c r="B1479" s="7">
        <v>46152</v>
      </c>
      <c r="C1479" t="s">
        <v>130</v>
      </c>
      <c r="D1479">
        <v>1</v>
      </c>
      <c r="E1479">
        <v>10.18</v>
      </c>
      <c r="F1479">
        <v>0</v>
      </c>
      <c r="G1479">
        <v>0</v>
      </c>
      <c r="H1479" t="s">
        <v>216</v>
      </c>
      <c r="I1479" t="s">
        <v>12</v>
      </c>
      <c r="J1479" t="s">
        <v>208</v>
      </c>
      <c r="K1479" t="s">
        <v>209</v>
      </c>
      <c r="L1479" t="s">
        <v>607</v>
      </c>
    </row>
    <row r="1480" spans="1:12">
      <c r="A1480" t="s">
        <v>2237</v>
      </c>
      <c r="B1480" s="7">
        <v>46152</v>
      </c>
      <c r="C1480" t="s">
        <v>182</v>
      </c>
      <c r="D1480">
        <v>1</v>
      </c>
      <c r="E1480">
        <v>11.57</v>
      </c>
      <c r="F1480">
        <v>0.2</v>
      </c>
      <c r="G1480">
        <v>0</v>
      </c>
      <c r="H1480" t="s">
        <v>212</v>
      </c>
      <c r="I1480" t="s">
        <v>54</v>
      </c>
      <c r="J1480" t="s">
        <v>213</v>
      </c>
      <c r="K1480" t="s">
        <v>209</v>
      </c>
      <c r="L1480" t="s">
        <v>895</v>
      </c>
    </row>
    <row r="1481" spans="1:12">
      <c r="A1481" t="s">
        <v>2238</v>
      </c>
      <c r="B1481" s="7">
        <v>46152</v>
      </c>
      <c r="C1481" t="s">
        <v>170</v>
      </c>
      <c r="D1481">
        <v>5</v>
      </c>
      <c r="E1481">
        <v>33.19</v>
      </c>
      <c r="F1481">
        <v>0</v>
      </c>
      <c r="G1481">
        <v>0</v>
      </c>
      <c r="H1481" t="s">
        <v>212</v>
      </c>
      <c r="I1481" t="s">
        <v>54</v>
      </c>
      <c r="J1481" t="s">
        <v>217</v>
      </c>
      <c r="K1481" t="s">
        <v>209</v>
      </c>
      <c r="L1481" t="s">
        <v>773</v>
      </c>
    </row>
    <row r="1482" spans="1:12">
      <c r="A1482" t="s">
        <v>2239</v>
      </c>
      <c r="B1482" s="7">
        <v>46152</v>
      </c>
      <c r="C1482" t="s">
        <v>71</v>
      </c>
      <c r="D1482">
        <v>1</v>
      </c>
      <c r="E1482">
        <v>11.23</v>
      </c>
      <c r="F1482">
        <v>0.05</v>
      </c>
      <c r="G1482">
        <v>0</v>
      </c>
      <c r="H1482" t="s">
        <v>216</v>
      </c>
      <c r="I1482" t="s">
        <v>224</v>
      </c>
      <c r="J1482" t="s">
        <v>208</v>
      </c>
      <c r="K1482" t="s">
        <v>209</v>
      </c>
      <c r="L1482" t="s">
        <v>269</v>
      </c>
    </row>
    <row r="1483" spans="1:12">
      <c r="A1483" t="s">
        <v>2240</v>
      </c>
      <c r="B1483" s="7">
        <v>46153</v>
      </c>
      <c r="C1483" t="s">
        <v>154</v>
      </c>
      <c r="D1483">
        <v>1</v>
      </c>
      <c r="E1483">
        <v>63.29</v>
      </c>
      <c r="F1483">
        <v>0.05</v>
      </c>
      <c r="G1483">
        <v>0</v>
      </c>
      <c r="H1483" t="s">
        <v>207</v>
      </c>
      <c r="I1483" t="s">
        <v>18</v>
      </c>
      <c r="J1483" t="s">
        <v>217</v>
      </c>
      <c r="K1483" t="s">
        <v>209</v>
      </c>
      <c r="L1483" t="s">
        <v>1092</v>
      </c>
    </row>
    <row r="1484" spans="1:12">
      <c r="A1484" t="s">
        <v>2241</v>
      </c>
      <c r="B1484" s="7">
        <v>46153</v>
      </c>
      <c r="C1484" t="s">
        <v>184</v>
      </c>
      <c r="D1484">
        <v>3</v>
      </c>
      <c r="E1484">
        <v>31.55</v>
      </c>
      <c r="F1484">
        <v>0</v>
      </c>
      <c r="G1484">
        <v>4.99</v>
      </c>
      <c r="H1484" t="s">
        <v>216</v>
      </c>
      <c r="I1484" t="s">
        <v>224</v>
      </c>
      <c r="J1484" t="s">
        <v>217</v>
      </c>
      <c r="K1484" t="s">
        <v>304</v>
      </c>
      <c r="L1484" t="s">
        <v>306</v>
      </c>
    </row>
    <row r="1485" spans="1:12">
      <c r="A1485" t="s">
        <v>2242</v>
      </c>
      <c r="B1485" s="7">
        <v>46153</v>
      </c>
      <c r="C1485" t="s">
        <v>92</v>
      </c>
      <c r="D1485">
        <v>1</v>
      </c>
      <c r="E1485">
        <v>46.87</v>
      </c>
      <c r="F1485">
        <v>0</v>
      </c>
      <c r="G1485">
        <v>0</v>
      </c>
      <c r="H1485" t="s">
        <v>212</v>
      </c>
      <c r="I1485" t="s">
        <v>37</v>
      </c>
      <c r="J1485" t="s">
        <v>208</v>
      </c>
      <c r="K1485" t="s">
        <v>209</v>
      </c>
      <c r="L1485" t="s">
        <v>1570</v>
      </c>
    </row>
    <row r="1486" spans="1:12">
      <c r="A1486" t="s">
        <v>2243</v>
      </c>
      <c r="B1486" s="7">
        <v>46153</v>
      </c>
      <c r="C1486" t="s">
        <v>71</v>
      </c>
      <c r="D1486">
        <v>1</v>
      </c>
      <c r="E1486">
        <v>11.23</v>
      </c>
      <c r="F1486">
        <v>0</v>
      </c>
      <c r="G1486">
        <v>0</v>
      </c>
      <c r="H1486" t="s">
        <v>212</v>
      </c>
      <c r="I1486" t="s">
        <v>37</v>
      </c>
      <c r="J1486" t="s">
        <v>213</v>
      </c>
      <c r="K1486" t="s">
        <v>209</v>
      </c>
      <c r="L1486" t="s">
        <v>797</v>
      </c>
    </row>
    <row r="1487" spans="1:12">
      <c r="A1487" t="s">
        <v>2244</v>
      </c>
      <c r="B1487" s="7">
        <v>46153</v>
      </c>
      <c r="C1487" t="s">
        <v>148</v>
      </c>
      <c r="D1487">
        <v>1</v>
      </c>
      <c r="E1487">
        <v>76.3</v>
      </c>
      <c r="F1487">
        <v>0.1</v>
      </c>
      <c r="G1487">
        <v>6.99</v>
      </c>
      <c r="H1487" t="s">
        <v>212</v>
      </c>
      <c r="I1487" t="s">
        <v>18</v>
      </c>
      <c r="J1487" t="s">
        <v>213</v>
      </c>
      <c r="K1487" t="s">
        <v>209</v>
      </c>
      <c r="L1487" t="s">
        <v>1492</v>
      </c>
    </row>
    <row r="1488" spans="1:12">
      <c r="A1488" t="s">
        <v>2245</v>
      </c>
      <c r="B1488" s="7">
        <v>46153</v>
      </c>
      <c r="C1488" t="s">
        <v>79</v>
      </c>
      <c r="D1488">
        <v>4</v>
      </c>
      <c r="E1488">
        <v>12.76</v>
      </c>
      <c r="F1488">
        <v>0</v>
      </c>
      <c r="G1488">
        <v>0</v>
      </c>
      <c r="H1488" t="s">
        <v>212</v>
      </c>
      <c r="I1488" t="s">
        <v>224</v>
      </c>
      <c r="J1488" t="s">
        <v>208</v>
      </c>
      <c r="K1488" t="s">
        <v>209</v>
      </c>
      <c r="L1488" t="s">
        <v>259</v>
      </c>
    </row>
    <row r="1489" spans="1:12">
      <c r="A1489" t="s">
        <v>2246</v>
      </c>
      <c r="B1489" s="7">
        <v>46153</v>
      </c>
      <c r="C1489" t="s">
        <v>120</v>
      </c>
      <c r="D1489">
        <v>2</v>
      </c>
      <c r="E1489">
        <v>33.65</v>
      </c>
      <c r="F1489">
        <v>0</v>
      </c>
      <c r="G1489">
        <v>9.99</v>
      </c>
      <c r="H1489" t="s">
        <v>207</v>
      </c>
      <c r="I1489" t="s">
        <v>224</v>
      </c>
      <c r="J1489" t="s">
        <v>217</v>
      </c>
      <c r="K1489" t="s">
        <v>209</v>
      </c>
      <c r="L1489" t="s">
        <v>673</v>
      </c>
    </row>
    <row r="1490" spans="1:12">
      <c r="A1490" t="s">
        <v>2247</v>
      </c>
      <c r="B1490" s="7">
        <v>46154</v>
      </c>
      <c r="C1490" t="s">
        <v>136</v>
      </c>
      <c r="D1490">
        <v>1</v>
      </c>
      <c r="E1490">
        <v>26.35</v>
      </c>
      <c r="F1490">
        <v>0.05</v>
      </c>
      <c r="G1490">
        <v>9.99</v>
      </c>
      <c r="H1490" t="s">
        <v>216</v>
      </c>
      <c r="I1490" t="s">
        <v>54</v>
      </c>
      <c r="J1490" t="s">
        <v>217</v>
      </c>
      <c r="K1490" t="s">
        <v>209</v>
      </c>
      <c r="L1490" t="s">
        <v>463</v>
      </c>
    </row>
    <row r="1491" spans="1:12">
      <c r="A1491" t="s">
        <v>2248</v>
      </c>
      <c r="B1491" s="7">
        <v>46154</v>
      </c>
      <c r="C1491" t="s">
        <v>148</v>
      </c>
      <c r="D1491">
        <v>2</v>
      </c>
      <c r="E1491">
        <v>76.3</v>
      </c>
      <c r="F1491">
        <v>0.05</v>
      </c>
      <c r="G1491">
        <v>0</v>
      </c>
      <c r="H1491" t="s">
        <v>212</v>
      </c>
      <c r="I1491" t="s">
        <v>224</v>
      </c>
      <c r="J1491" t="s">
        <v>217</v>
      </c>
      <c r="K1491" t="s">
        <v>209</v>
      </c>
      <c r="L1491" t="s">
        <v>379</v>
      </c>
    </row>
    <row r="1492" spans="1:12">
      <c r="A1492" t="s">
        <v>2249</v>
      </c>
      <c r="B1492" s="7">
        <v>46154</v>
      </c>
      <c r="C1492" t="s">
        <v>66</v>
      </c>
      <c r="D1492">
        <v>1</v>
      </c>
      <c r="E1492">
        <v>31.13</v>
      </c>
      <c r="F1492">
        <v>0</v>
      </c>
      <c r="G1492">
        <v>0</v>
      </c>
      <c r="H1492" t="s">
        <v>216</v>
      </c>
      <c r="I1492" t="s">
        <v>18</v>
      </c>
      <c r="J1492" t="s">
        <v>217</v>
      </c>
      <c r="K1492" t="s">
        <v>209</v>
      </c>
      <c r="L1492" t="s">
        <v>1497</v>
      </c>
    </row>
    <row r="1493" spans="1:12">
      <c r="A1493" t="s">
        <v>2250</v>
      </c>
      <c r="B1493" s="7">
        <v>46154</v>
      </c>
      <c r="C1493" t="s">
        <v>87</v>
      </c>
      <c r="D1493">
        <v>2</v>
      </c>
      <c r="E1493">
        <v>49.34</v>
      </c>
      <c r="F1493">
        <v>0</v>
      </c>
      <c r="G1493">
        <v>9.99</v>
      </c>
      <c r="H1493" t="s">
        <v>212</v>
      </c>
      <c r="I1493" t="s">
        <v>224</v>
      </c>
      <c r="J1493" t="s">
        <v>213</v>
      </c>
      <c r="K1493" t="s">
        <v>209</v>
      </c>
      <c r="L1493" t="s">
        <v>1017</v>
      </c>
    </row>
    <row r="1494" spans="1:12">
      <c r="A1494" t="s">
        <v>2251</v>
      </c>
      <c r="B1494" s="7">
        <v>46155</v>
      </c>
      <c r="C1494" t="s">
        <v>174</v>
      </c>
      <c r="D1494">
        <v>1</v>
      </c>
      <c r="E1494">
        <v>72.45</v>
      </c>
      <c r="F1494">
        <v>0</v>
      </c>
      <c r="G1494">
        <v>4.99</v>
      </c>
      <c r="H1494" t="s">
        <v>216</v>
      </c>
      <c r="I1494" t="s">
        <v>54</v>
      </c>
      <c r="J1494" t="s">
        <v>208</v>
      </c>
      <c r="K1494" t="s">
        <v>209</v>
      </c>
      <c r="L1494" t="s">
        <v>2252</v>
      </c>
    </row>
    <row r="1495" spans="1:12">
      <c r="A1495" t="s">
        <v>2253</v>
      </c>
      <c r="B1495" s="7">
        <v>46155</v>
      </c>
      <c r="C1495" t="s">
        <v>124</v>
      </c>
      <c r="D1495">
        <v>6</v>
      </c>
      <c r="E1495">
        <v>79.47</v>
      </c>
      <c r="F1495">
        <v>0</v>
      </c>
      <c r="G1495">
        <v>0</v>
      </c>
      <c r="H1495" t="s">
        <v>216</v>
      </c>
      <c r="I1495" t="s">
        <v>37</v>
      </c>
      <c r="J1495" t="s">
        <v>208</v>
      </c>
      <c r="K1495" t="s">
        <v>209</v>
      </c>
      <c r="L1495" t="s">
        <v>298</v>
      </c>
    </row>
    <row r="1496" spans="1:12">
      <c r="A1496" t="s">
        <v>2254</v>
      </c>
      <c r="B1496" s="7">
        <v>46155</v>
      </c>
      <c r="C1496" t="s">
        <v>89</v>
      </c>
      <c r="D1496">
        <v>2</v>
      </c>
      <c r="E1496">
        <v>81.14</v>
      </c>
      <c r="F1496">
        <v>0</v>
      </c>
      <c r="G1496">
        <v>6.99</v>
      </c>
      <c r="H1496" t="s">
        <v>216</v>
      </c>
      <c r="I1496" t="s">
        <v>18</v>
      </c>
      <c r="J1496" t="s">
        <v>208</v>
      </c>
      <c r="K1496" t="s">
        <v>209</v>
      </c>
      <c r="L1496" t="s">
        <v>889</v>
      </c>
    </row>
    <row r="1497" spans="1:12">
      <c r="A1497" t="s">
        <v>2255</v>
      </c>
      <c r="B1497" s="7">
        <v>46155</v>
      </c>
      <c r="C1497" t="s">
        <v>69</v>
      </c>
      <c r="D1497">
        <v>2</v>
      </c>
      <c r="E1497">
        <v>73.180000000000007</v>
      </c>
      <c r="F1497">
        <v>0.05</v>
      </c>
      <c r="G1497">
        <v>9.99</v>
      </c>
      <c r="H1497" t="s">
        <v>207</v>
      </c>
      <c r="I1497" t="s">
        <v>18</v>
      </c>
      <c r="J1497" t="s">
        <v>208</v>
      </c>
      <c r="K1497" t="s">
        <v>209</v>
      </c>
      <c r="L1497" t="s">
        <v>659</v>
      </c>
    </row>
    <row r="1498" spans="1:12">
      <c r="A1498" t="s">
        <v>2256</v>
      </c>
      <c r="B1498" s="7">
        <v>46155</v>
      </c>
      <c r="C1498" t="s">
        <v>71</v>
      </c>
      <c r="D1498">
        <v>5</v>
      </c>
      <c r="E1498">
        <v>11.23</v>
      </c>
      <c r="F1498">
        <v>0</v>
      </c>
      <c r="G1498">
        <v>0</v>
      </c>
      <c r="H1498" t="s">
        <v>216</v>
      </c>
      <c r="I1498" t="s">
        <v>12</v>
      </c>
      <c r="J1498" t="s">
        <v>213</v>
      </c>
      <c r="K1498" t="s">
        <v>209</v>
      </c>
      <c r="L1498" t="s">
        <v>2257</v>
      </c>
    </row>
    <row r="1499" spans="1:12">
      <c r="A1499" t="s">
        <v>2258</v>
      </c>
      <c r="B1499" s="7">
        <v>46155</v>
      </c>
      <c r="C1499" t="s">
        <v>69</v>
      </c>
      <c r="D1499">
        <v>1</v>
      </c>
      <c r="E1499">
        <v>73.180000000000007</v>
      </c>
      <c r="F1499">
        <v>0</v>
      </c>
      <c r="G1499">
        <v>0</v>
      </c>
      <c r="H1499" t="s">
        <v>207</v>
      </c>
      <c r="I1499" t="s">
        <v>224</v>
      </c>
      <c r="J1499" t="s">
        <v>213</v>
      </c>
      <c r="K1499" t="s">
        <v>209</v>
      </c>
      <c r="L1499" t="s">
        <v>942</v>
      </c>
    </row>
    <row r="1500" spans="1:12">
      <c r="A1500" t="s">
        <v>2259</v>
      </c>
      <c r="B1500" s="7">
        <v>46155</v>
      </c>
      <c r="C1500" t="s">
        <v>120</v>
      </c>
      <c r="D1500">
        <v>2</v>
      </c>
      <c r="E1500">
        <v>33.65</v>
      </c>
      <c r="F1500">
        <v>0.15</v>
      </c>
      <c r="G1500">
        <v>6.99</v>
      </c>
      <c r="H1500" t="s">
        <v>207</v>
      </c>
      <c r="I1500" t="s">
        <v>37</v>
      </c>
      <c r="J1500" t="s">
        <v>217</v>
      </c>
      <c r="K1500" t="s">
        <v>209</v>
      </c>
      <c r="L1500" t="s">
        <v>360</v>
      </c>
    </row>
    <row r="1501" spans="1:12">
      <c r="A1501" t="s">
        <v>2260</v>
      </c>
      <c r="B1501" s="7">
        <v>46155</v>
      </c>
      <c r="C1501" t="s">
        <v>154</v>
      </c>
      <c r="D1501">
        <v>5</v>
      </c>
      <c r="E1501">
        <v>63.29</v>
      </c>
      <c r="F1501">
        <v>0.15</v>
      </c>
      <c r="G1501">
        <v>6.99</v>
      </c>
      <c r="H1501" t="s">
        <v>207</v>
      </c>
      <c r="I1501" t="s">
        <v>12</v>
      </c>
      <c r="J1501" t="s">
        <v>217</v>
      </c>
      <c r="K1501" t="s">
        <v>209</v>
      </c>
      <c r="L1501" t="s">
        <v>2176</v>
      </c>
    </row>
    <row r="1502" spans="1:12">
      <c r="A1502" t="s">
        <v>2261</v>
      </c>
      <c r="B1502" s="7">
        <v>46155</v>
      </c>
      <c r="C1502" t="s">
        <v>96</v>
      </c>
      <c r="D1502">
        <v>2</v>
      </c>
      <c r="E1502">
        <v>26.72</v>
      </c>
      <c r="F1502">
        <v>0.05</v>
      </c>
      <c r="G1502">
        <v>0</v>
      </c>
      <c r="H1502" t="s">
        <v>207</v>
      </c>
      <c r="I1502" t="s">
        <v>12</v>
      </c>
      <c r="J1502" t="s">
        <v>217</v>
      </c>
      <c r="K1502" t="s">
        <v>209</v>
      </c>
      <c r="L1502" t="s">
        <v>1250</v>
      </c>
    </row>
    <row r="1503" spans="1:12">
      <c r="A1503" t="s">
        <v>2262</v>
      </c>
      <c r="B1503" s="7">
        <v>46155</v>
      </c>
      <c r="C1503" t="s">
        <v>118</v>
      </c>
      <c r="D1503">
        <v>1</v>
      </c>
      <c r="E1503">
        <v>41.81</v>
      </c>
      <c r="F1503">
        <v>0</v>
      </c>
      <c r="G1503">
        <v>6.99</v>
      </c>
      <c r="H1503" t="s">
        <v>212</v>
      </c>
      <c r="I1503" t="s">
        <v>224</v>
      </c>
      <c r="J1503" t="s">
        <v>208</v>
      </c>
      <c r="K1503" t="s">
        <v>209</v>
      </c>
      <c r="L1503" t="s">
        <v>317</v>
      </c>
    </row>
    <row r="1504" spans="1:12">
      <c r="A1504" t="s">
        <v>2263</v>
      </c>
      <c r="B1504" s="7">
        <v>46156</v>
      </c>
      <c r="C1504" t="s">
        <v>126</v>
      </c>
      <c r="D1504">
        <v>4</v>
      </c>
      <c r="E1504">
        <v>44.98</v>
      </c>
      <c r="F1504">
        <v>0</v>
      </c>
      <c r="G1504">
        <v>0</v>
      </c>
      <c r="H1504" t="s">
        <v>216</v>
      </c>
      <c r="I1504" t="s">
        <v>224</v>
      </c>
      <c r="J1504" t="s">
        <v>213</v>
      </c>
      <c r="K1504" t="s">
        <v>209</v>
      </c>
      <c r="L1504" t="s">
        <v>521</v>
      </c>
    </row>
    <row r="1505" spans="1:12">
      <c r="A1505" t="s">
        <v>2264</v>
      </c>
      <c r="B1505" s="7">
        <v>46156</v>
      </c>
      <c r="C1505" t="s">
        <v>77</v>
      </c>
      <c r="D1505">
        <v>6</v>
      </c>
      <c r="E1505">
        <v>47.77</v>
      </c>
      <c r="F1505">
        <v>0.05</v>
      </c>
      <c r="G1505">
        <v>9.99</v>
      </c>
      <c r="H1505" t="s">
        <v>212</v>
      </c>
      <c r="I1505" t="s">
        <v>18</v>
      </c>
      <c r="J1505" t="s">
        <v>217</v>
      </c>
      <c r="K1505" t="s">
        <v>209</v>
      </c>
      <c r="L1505" t="s">
        <v>1678</v>
      </c>
    </row>
    <row r="1506" spans="1:12">
      <c r="A1506" t="s">
        <v>2265</v>
      </c>
      <c r="B1506" s="7">
        <v>46156</v>
      </c>
      <c r="C1506" t="s">
        <v>96</v>
      </c>
      <c r="D1506">
        <v>3</v>
      </c>
      <c r="E1506">
        <v>26.72</v>
      </c>
      <c r="F1506">
        <v>0.05</v>
      </c>
      <c r="G1506">
        <v>6.99</v>
      </c>
      <c r="H1506" t="s">
        <v>212</v>
      </c>
      <c r="I1506" t="s">
        <v>224</v>
      </c>
      <c r="J1506" t="s">
        <v>213</v>
      </c>
      <c r="K1506" t="s">
        <v>209</v>
      </c>
      <c r="L1506" t="s">
        <v>1515</v>
      </c>
    </row>
    <row r="1507" spans="1:12">
      <c r="A1507" t="s">
        <v>2266</v>
      </c>
      <c r="B1507" s="7">
        <v>46156</v>
      </c>
      <c r="C1507" t="s">
        <v>92</v>
      </c>
      <c r="D1507">
        <v>3</v>
      </c>
      <c r="E1507">
        <v>46.87</v>
      </c>
      <c r="F1507">
        <v>0</v>
      </c>
      <c r="G1507">
        <v>0</v>
      </c>
      <c r="H1507" t="s">
        <v>216</v>
      </c>
      <c r="I1507" t="s">
        <v>54</v>
      </c>
      <c r="J1507" t="s">
        <v>217</v>
      </c>
      <c r="K1507" t="s">
        <v>209</v>
      </c>
      <c r="L1507" t="s">
        <v>830</v>
      </c>
    </row>
    <row r="1508" spans="1:12">
      <c r="A1508" t="s">
        <v>2267</v>
      </c>
      <c r="B1508" s="7">
        <v>46157</v>
      </c>
      <c r="C1508" t="s">
        <v>124</v>
      </c>
      <c r="D1508">
        <v>5</v>
      </c>
      <c r="E1508">
        <v>79.47</v>
      </c>
      <c r="F1508">
        <v>0</v>
      </c>
      <c r="G1508">
        <v>9.99</v>
      </c>
      <c r="H1508" t="s">
        <v>216</v>
      </c>
      <c r="I1508" t="s">
        <v>37</v>
      </c>
      <c r="J1508" t="s">
        <v>213</v>
      </c>
      <c r="K1508" t="s">
        <v>209</v>
      </c>
      <c r="L1508" t="s">
        <v>1457</v>
      </c>
    </row>
    <row r="1509" spans="1:12">
      <c r="A1509" t="s">
        <v>2268</v>
      </c>
      <c r="B1509" s="7">
        <v>46157</v>
      </c>
      <c r="C1509" t="s">
        <v>136</v>
      </c>
      <c r="D1509">
        <v>2</v>
      </c>
      <c r="E1509">
        <v>26.35</v>
      </c>
      <c r="F1509">
        <v>0</v>
      </c>
      <c r="G1509">
        <v>0</v>
      </c>
      <c r="H1509" t="s">
        <v>212</v>
      </c>
      <c r="I1509" t="s">
        <v>224</v>
      </c>
      <c r="J1509" t="s">
        <v>208</v>
      </c>
      <c r="K1509" t="s">
        <v>304</v>
      </c>
      <c r="L1509" t="s">
        <v>878</v>
      </c>
    </row>
    <row r="1510" spans="1:12">
      <c r="A1510" t="s">
        <v>2269</v>
      </c>
      <c r="B1510" s="7">
        <v>46157</v>
      </c>
      <c r="C1510" t="s">
        <v>158</v>
      </c>
      <c r="D1510">
        <v>1</v>
      </c>
      <c r="E1510">
        <v>44.59</v>
      </c>
      <c r="F1510">
        <v>0.1</v>
      </c>
      <c r="G1510">
        <v>4.99</v>
      </c>
      <c r="H1510" t="s">
        <v>212</v>
      </c>
      <c r="I1510" t="s">
        <v>224</v>
      </c>
      <c r="J1510" t="s">
        <v>208</v>
      </c>
      <c r="K1510" t="s">
        <v>209</v>
      </c>
      <c r="L1510" t="s">
        <v>441</v>
      </c>
    </row>
    <row r="1511" spans="1:12">
      <c r="A1511" t="s">
        <v>2270</v>
      </c>
      <c r="B1511" s="7">
        <v>46157</v>
      </c>
      <c r="C1511" t="s">
        <v>120</v>
      </c>
      <c r="D1511">
        <v>3</v>
      </c>
      <c r="E1511">
        <v>33.65</v>
      </c>
      <c r="F1511">
        <v>0</v>
      </c>
      <c r="G1511">
        <v>4.99</v>
      </c>
      <c r="H1511" t="s">
        <v>207</v>
      </c>
      <c r="I1511" t="s">
        <v>18</v>
      </c>
      <c r="J1511" t="s">
        <v>213</v>
      </c>
      <c r="K1511" t="s">
        <v>209</v>
      </c>
      <c r="L1511" t="s">
        <v>1862</v>
      </c>
    </row>
    <row r="1512" spans="1:12">
      <c r="A1512" t="s">
        <v>2271</v>
      </c>
      <c r="B1512" s="7">
        <v>46157</v>
      </c>
      <c r="C1512" t="s">
        <v>156</v>
      </c>
      <c r="D1512">
        <v>4</v>
      </c>
      <c r="E1512">
        <v>24.86</v>
      </c>
      <c r="F1512">
        <v>0.15</v>
      </c>
      <c r="G1512">
        <v>9.99</v>
      </c>
      <c r="H1512" t="s">
        <v>216</v>
      </c>
      <c r="I1512" t="s">
        <v>12</v>
      </c>
      <c r="J1512" t="s">
        <v>217</v>
      </c>
      <c r="K1512" t="s">
        <v>209</v>
      </c>
      <c r="L1512" t="s">
        <v>277</v>
      </c>
    </row>
    <row r="1513" spans="1:12">
      <c r="A1513" t="s">
        <v>2272</v>
      </c>
      <c r="B1513" s="7">
        <v>46157</v>
      </c>
      <c r="C1513" t="s">
        <v>71</v>
      </c>
      <c r="D1513">
        <v>1</v>
      </c>
      <c r="E1513">
        <v>11.23</v>
      </c>
      <c r="F1513">
        <v>0.1</v>
      </c>
      <c r="G1513">
        <v>9.99</v>
      </c>
      <c r="H1513" t="s">
        <v>216</v>
      </c>
      <c r="I1513" t="s">
        <v>12</v>
      </c>
      <c r="J1513" t="s">
        <v>217</v>
      </c>
      <c r="K1513" t="s">
        <v>304</v>
      </c>
      <c r="L1513" t="s">
        <v>806</v>
      </c>
    </row>
    <row r="1514" spans="1:12">
      <c r="A1514" t="s">
        <v>2273</v>
      </c>
      <c r="B1514" s="7">
        <v>46158</v>
      </c>
      <c r="C1514" t="s">
        <v>156</v>
      </c>
      <c r="D1514">
        <v>2</v>
      </c>
      <c r="E1514">
        <v>24.86</v>
      </c>
      <c r="F1514">
        <v>0</v>
      </c>
      <c r="G1514">
        <v>4.99</v>
      </c>
      <c r="H1514" t="s">
        <v>207</v>
      </c>
      <c r="I1514" t="s">
        <v>54</v>
      </c>
      <c r="J1514" t="s">
        <v>217</v>
      </c>
      <c r="K1514" t="s">
        <v>209</v>
      </c>
      <c r="L1514" t="s">
        <v>736</v>
      </c>
    </row>
    <row r="1515" spans="1:12">
      <c r="A1515" t="s">
        <v>2274</v>
      </c>
      <c r="B1515" s="7">
        <v>46158</v>
      </c>
      <c r="C1515" t="s">
        <v>85</v>
      </c>
      <c r="D1515">
        <v>3</v>
      </c>
      <c r="E1515">
        <v>20.7</v>
      </c>
      <c r="F1515">
        <v>0</v>
      </c>
      <c r="G1515">
        <v>0</v>
      </c>
      <c r="H1515" t="s">
        <v>207</v>
      </c>
      <c r="I1515" t="s">
        <v>12</v>
      </c>
      <c r="J1515" t="s">
        <v>217</v>
      </c>
      <c r="K1515" t="s">
        <v>209</v>
      </c>
      <c r="L1515" t="s">
        <v>921</v>
      </c>
    </row>
    <row r="1516" spans="1:12">
      <c r="A1516" t="s">
        <v>2275</v>
      </c>
      <c r="B1516" s="7">
        <v>46158</v>
      </c>
      <c r="C1516" t="s">
        <v>98</v>
      </c>
      <c r="D1516">
        <v>2</v>
      </c>
      <c r="E1516">
        <v>17.66</v>
      </c>
      <c r="F1516">
        <v>0</v>
      </c>
      <c r="G1516">
        <v>0</v>
      </c>
      <c r="H1516" t="s">
        <v>212</v>
      </c>
      <c r="I1516" t="s">
        <v>18</v>
      </c>
      <c r="J1516" t="s">
        <v>208</v>
      </c>
      <c r="K1516" t="s">
        <v>209</v>
      </c>
      <c r="L1516" t="s">
        <v>721</v>
      </c>
    </row>
    <row r="1517" spans="1:12">
      <c r="A1517" t="s">
        <v>2276</v>
      </c>
      <c r="B1517" s="7">
        <v>46158</v>
      </c>
      <c r="C1517" t="s">
        <v>66</v>
      </c>
      <c r="D1517">
        <v>1</v>
      </c>
      <c r="E1517">
        <v>31.13</v>
      </c>
      <c r="F1517">
        <v>0.05</v>
      </c>
      <c r="G1517">
        <v>0</v>
      </c>
      <c r="H1517" t="s">
        <v>207</v>
      </c>
      <c r="I1517" t="s">
        <v>224</v>
      </c>
      <c r="J1517" t="s">
        <v>208</v>
      </c>
      <c r="K1517" t="s">
        <v>209</v>
      </c>
      <c r="L1517" t="s">
        <v>1856</v>
      </c>
    </row>
    <row r="1518" spans="1:12">
      <c r="A1518" t="s">
        <v>2277</v>
      </c>
      <c r="B1518" s="7">
        <v>46158</v>
      </c>
      <c r="C1518" t="s">
        <v>140</v>
      </c>
      <c r="D1518">
        <v>2</v>
      </c>
      <c r="E1518">
        <v>25.18</v>
      </c>
      <c r="F1518">
        <v>0</v>
      </c>
      <c r="G1518">
        <v>9.99</v>
      </c>
      <c r="H1518" t="s">
        <v>216</v>
      </c>
      <c r="I1518" t="s">
        <v>54</v>
      </c>
      <c r="J1518" t="s">
        <v>217</v>
      </c>
      <c r="K1518" t="s">
        <v>209</v>
      </c>
      <c r="L1518" t="s">
        <v>561</v>
      </c>
    </row>
    <row r="1519" spans="1:12">
      <c r="A1519" t="s">
        <v>2278</v>
      </c>
      <c r="B1519" s="7">
        <v>46158</v>
      </c>
      <c r="C1519" t="s">
        <v>182</v>
      </c>
      <c r="D1519">
        <v>1</v>
      </c>
      <c r="E1519">
        <v>11.57</v>
      </c>
      <c r="F1519">
        <v>0.05</v>
      </c>
      <c r="G1519">
        <v>6.99</v>
      </c>
      <c r="H1519" t="s">
        <v>207</v>
      </c>
      <c r="I1519" t="s">
        <v>37</v>
      </c>
      <c r="J1519" t="s">
        <v>208</v>
      </c>
      <c r="K1519" t="s">
        <v>209</v>
      </c>
      <c r="L1519" t="s">
        <v>1141</v>
      </c>
    </row>
    <row r="1520" spans="1:12">
      <c r="A1520" t="s">
        <v>2279</v>
      </c>
      <c r="B1520" s="7">
        <v>46158</v>
      </c>
      <c r="C1520" t="s">
        <v>79</v>
      </c>
      <c r="D1520">
        <v>3</v>
      </c>
      <c r="E1520">
        <v>12.76</v>
      </c>
      <c r="F1520">
        <v>0</v>
      </c>
      <c r="G1520">
        <v>4.99</v>
      </c>
      <c r="H1520" t="s">
        <v>207</v>
      </c>
      <c r="I1520" t="s">
        <v>224</v>
      </c>
      <c r="J1520" t="s">
        <v>208</v>
      </c>
      <c r="K1520" t="s">
        <v>209</v>
      </c>
      <c r="L1520" t="s">
        <v>579</v>
      </c>
    </row>
    <row r="1521" spans="1:12">
      <c r="A1521" t="s">
        <v>2280</v>
      </c>
      <c r="B1521" s="7">
        <v>46158</v>
      </c>
      <c r="C1521" t="s">
        <v>154</v>
      </c>
      <c r="D1521">
        <v>1</v>
      </c>
      <c r="E1521">
        <v>63.29</v>
      </c>
      <c r="F1521">
        <v>0.05</v>
      </c>
      <c r="G1521">
        <v>0</v>
      </c>
      <c r="H1521" t="s">
        <v>207</v>
      </c>
      <c r="I1521" t="s">
        <v>37</v>
      </c>
      <c r="J1521" t="s">
        <v>208</v>
      </c>
      <c r="K1521" t="s">
        <v>209</v>
      </c>
      <c r="L1521" t="s">
        <v>486</v>
      </c>
    </row>
    <row r="1522" spans="1:12">
      <c r="A1522" t="s">
        <v>2281</v>
      </c>
      <c r="B1522" s="7">
        <v>46158</v>
      </c>
      <c r="C1522" t="s">
        <v>83</v>
      </c>
      <c r="D1522">
        <v>4</v>
      </c>
      <c r="E1522">
        <v>79.31</v>
      </c>
      <c r="F1522">
        <v>0</v>
      </c>
      <c r="G1522">
        <v>0</v>
      </c>
      <c r="H1522" t="s">
        <v>216</v>
      </c>
      <c r="I1522" t="s">
        <v>224</v>
      </c>
      <c r="J1522" t="s">
        <v>213</v>
      </c>
      <c r="K1522" t="s">
        <v>209</v>
      </c>
      <c r="L1522" t="s">
        <v>1096</v>
      </c>
    </row>
    <row r="1523" spans="1:12">
      <c r="A1523" t="s">
        <v>2282</v>
      </c>
      <c r="B1523" s="7">
        <v>46158</v>
      </c>
      <c r="C1523" t="s">
        <v>138</v>
      </c>
      <c r="D1523">
        <v>4</v>
      </c>
      <c r="E1523">
        <v>56</v>
      </c>
      <c r="F1523">
        <v>0</v>
      </c>
      <c r="G1523">
        <v>4.99</v>
      </c>
      <c r="H1523" t="s">
        <v>216</v>
      </c>
      <c r="I1523" t="s">
        <v>224</v>
      </c>
      <c r="J1523" t="s">
        <v>208</v>
      </c>
      <c r="K1523" t="s">
        <v>209</v>
      </c>
      <c r="L1523" t="s">
        <v>585</v>
      </c>
    </row>
    <row r="1524" spans="1:12">
      <c r="A1524" t="s">
        <v>2283</v>
      </c>
      <c r="B1524" s="7">
        <v>46159</v>
      </c>
      <c r="C1524" t="s">
        <v>142</v>
      </c>
      <c r="D1524">
        <v>1</v>
      </c>
      <c r="E1524">
        <v>100.1</v>
      </c>
      <c r="F1524">
        <v>0.1</v>
      </c>
      <c r="G1524">
        <v>0</v>
      </c>
      <c r="H1524" t="s">
        <v>216</v>
      </c>
      <c r="I1524" t="s">
        <v>224</v>
      </c>
      <c r="J1524" t="s">
        <v>208</v>
      </c>
      <c r="K1524" t="s">
        <v>209</v>
      </c>
      <c r="L1524" t="s">
        <v>2284</v>
      </c>
    </row>
    <row r="1525" spans="1:12">
      <c r="A1525" t="s">
        <v>2285</v>
      </c>
      <c r="B1525" s="7">
        <v>46159</v>
      </c>
      <c r="C1525" t="s">
        <v>118</v>
      </c>
      <c r="D1525">
        <v>1</v>
      </c>
      <c r="E1525">
        <v>41.81</v>
      </c>
      <c r="F1525">
        <v>0</v>
      </c>
      <c r="G1525">
        <v>0</v>
      </c>
      <c r="H1525" t="s">
        <v>212</v>
      </c>
      <c r="I1525" t="s">
        <v>18</v>
      </c>
      <c r="J1525" t="s">
        <v>213</v>
      </c>
      <c r="K1525" t="s">
        <v>209</v>
      </c>
      <c r="L1525" t="s">
        <v>1064</v>
      </c>
    </row>
    <row r="1526" spans="1:12">
      <c r="A1526" t="s">
        <v>2286</v>
      </c>
      <c r="B1526" s="7">
        <v>46159</v>
      </c>
      <c r="C1526" t="s">
        <v>182</v>
      </c>
      <c r="D1526">
        <v>3</v>
      </c>
      <c r="E1526">
        <v>11.57</v>
      </c>
      <c r="F1526">
        <v>0.1</v>
      </c>
      <c r="G1526">
        <v>6.99</v>
      </c>
      <c r="H1526" t="s">
        <v>216</v>
      </c>
      <c r="I1526" t="s">
        <v>54</v>
      </c>
      <c r="J1526" t="s">
        <v>217</v>
      </c>
      <c r="K1526" t="s">
        <v>209</v>
      </c>
      <c r="L1526" t="s">
        <v>449</v>
      </c>
    </row>
    <row r="1527" spans="1:12">
      <c r="A1527" t="s">
        <v>2287</v>
      </c>
      <c r="B1527" s="7">
        <v>46159</v>
      </c>
      <c r="C1527" t="s">
        <v>154</v>
      </c>
      <c r="D1527">
        <v>1</v>
      </c>
      <c r="E1527">
        <v>63.29</v>
      </c>
      <c r="F1527">
        <v>0</v>
      </c>
      <c r="G1527">
        <v>6.99</v>
      </c>
      <c r="H1527" t="s">
        <v>216</v>
      </c>
      <c r="I1527" t="s">
        <v>54</v>
      </c>
      <c r="J1527" t="s">
        <v>213</v>
      </c>
      <c r="K1527" t="s">
        <v>209</v>
      </c>
      <c r="L1527" t="s">
        <v>1826</v>
      </c>
    </row>
    <row r="1528" spans="1:12">
      <c r="A1528" t="s">
        <v>2288</v>
      </c>
      <c r="B1528" s="7">
        <v>46159</v>
      </c>
      <c r="C1528" t="s">
        <v>168</v>
      </c>
      <c r="D1528">
        <v>1</v>
      </c>
      <c r="E1528">
        <v>50.46</v>
      </c>
      <c r="F1528">
        <v>0.1</v>
      </c>
      <c r="G1528">
        <v>0</v>
      </c>
      <c r="H1528" t="s">
        <v>207</v>
      </c>
      <c r="I1528" t="s">
        <v>54</v>
      </c>
      <c r="J1528" t="s">
        <v>213</v>
      </c>
      <c r="K1528" t="s">
        <v>304</v>
      </c>
      <c r="L1528" t="s">
        <v>1305</v>
      </c>
    </row>
    <row r="1529" spans="1:12">
      <c r="A1529" t="s">
        <v>2289</v>
      </c>
      <c r="B1529" s="7">
        <v>46159</v>
      </c>
      <c r="C1529" t="s">
        <v>85</v>
      </c>
      <c r="D1529">
        <v>2</v>
      </c>
      <c r="E1529">
        <v>20.7</v>
      </c>
      <c r="F1529">
        <v>0.05</v>
      </c>
      <c r="G1529">
        <v>0</v>
      </c>
      <c r="H1529" t="s">
        <v>216</v>
      </c>
      <c r="I1529" t="s">
        <v>224</v>
      </c>
      <c r="J1529" t="s">
        <v>217</v>
      </c>
      <c r="K1529" t="s">
        <v>209</v>
      </c>
      <c r="L1529" t="s">
        <v>1234</v>
      </c>
    </row>
    <row r="1530" spans="1:12">
      <c r="A1530" t="s">
        <v>2290</v>
      </c>
      <c r="B1530" s="7">
        <v>46159</v>
      </c>
      <c r="C1530" t="s">
        <v>108</v>
      </c>
      <c r="D1530">
        <v>1</v>
      </c>
      <c r="E1530">
        <v>23.94</v>
      </c>
      <c r="F1530">
        <v>0.15</v>
      </c>
      <c r="G1530">
        <v>4.99</v>
      </c>
      <c r="H1530" t="s">
        <v>216</v>
      </c>
      <c r="I1530" t="s">
        <v>18</v>
      </c>
      <c r="J1530" t="s">
        <v>208</v>
      </c>
      <c r="K1530" t="s">
        <v>209</v>
      </c>
      <c r="L1530" t="s">
        <v>1289</v>
      </c>
    </row>
    <row r="1531" spans="1:12">
      <c r="A1531" t="s">
        <v>2291</v>
      </c>
      <c r="B1531" s="7">
        <v>46160</v>
      </c>
      <c r="C1531" t="s">
        <v>83</v>
      </c>
      <c r="D1531">
        <v>3</v>
      </c>
      <c r="E1531">
        <v>79.31</v>
      </c>
      <c r="F1531">
        <v>0.05</v>
      </c>
      <c r="G1531">
        <v>6.99</v>
      </c>
      <c r="H1531" t="s">
        <v>212</v>
      </c>
      <c r="I1531" t="s">
        <v>18</v>
      </c>
      <c r="J1531" t="s">
        <v>213</v>
      </c>
      <c r="K1531" t="s">
        <v>209</v>
      </c>
      <c r="L1531" t="s">
        <v>1826</v>
      </c>
    </row>
    <row r="1532" spans="1:12">
      <c r="A1532" t="s">
        <v>2292</v>
      </c>
      <c r="B1532" s="7">
        <v>46160</v>
      </c>
      <c r="C1532" t="s">
        <v>106</v>
      </c>
      <c r="D1532">
        <v>2</v>
      </c>
      <c r="E1532">
        <v>85.27</v>
      </c>
      <c r="F1532">
        <v>0.05</v>
      </c>
      <c r="G1532">
        <v>9.99</v>
      </c>
      <c r="H1532" t="s">
        <v>207</v>
      </c>
      <c r="I1532" t="s">
        <v>54</v>
      </c>
      <c r="J1532" t="s">
        <v>213</v>
      </c>
      <c r="K1532" t="s">
        <v>209</v>
      </c>
      <c r="L1532" t="s">
        <v>1287</v>
      </c>
    </row>
    <row r="1533" spans="1:12">
      <c r="A1533" t="s">
        <v>2293</v>
      </c>
      <c r="B1533" s="7">
        <v>46160</v>
      </c>
      <c r="C1533" t="s">
        <v>162</v>
      </c>
      <c r="D1533">
        <v>4</v>
      </c>
      <c r="E1533">
        <v>12.2</v>
      </c>
      <c r="F1533">
        <v>0.15</v>
      </c>
      <c r="G1533">
        <v>9.99</v>
      </c>
      <c r="H1533" t="s">
        <v>212</v>
      </c>
      <c r="I1533" t="s">
        <v>12</v>
      </c>
      <c r="J1533" t="s">
        <v>208</v>
      </c>
      <c r="K1533" t="s">
        <v>209</v>
      </c>
      <c r="L1533" t="s">
        <v>1342</v>
      </c>
    </row>
    <row r="1534" spans="1:12">
      <c r="A1534" t="s">
        <v>2294</v>
      </c>
      <c r="B1534" s="7">
        <v>46160</v>
      </c>
      <c r="C1534" t="s">
        <v>116</v>
      </c>
      <c r="D1534">
        <v>2</v>
      </c>
      <c r="E1534">
        <v>30.89</v>
      </c>
      <c r="F1534">
        <v>0</v>
      </c>
      <c r="G1534">
        <v>0</v>
      </c>
      <c r="H1534" t="s">
        <v>216</v>
      </c>
      <c r="I1534" t="s">
        <v>37</v>
      </c>
      <c r="J1534" t="s">
        <v>217</v>
      </c>
      <c r="K1534" t="s">
        <v>209</v>
      </c>
      <c r="L1534" t="s">
        <v>1353</v>
      </c>
    </row>
    <row r="1535" spans="1:12">
      <c r="A1535" t="s">
        <v>2295</v>
      </c>
      <c r="B1535" s="7">
        <v>46160</v>
      </c>
      <c r="C1535" t="s">
        <v>71</v>
      </c>
      <c r="D1535">
        <v>3</v>
      </c>
      <c r="E1535">
        <v>11.23</v>
      </c>
      <c r="F1535">
        <v>0.05</v>
      </c>
      <c r="G1535">
        <v>4.99</v>
      </c>
      <c r="H1535" t="s">
        <v>212</v>
      </c>
      <c r="I1535" t="s">
        <v>12</v>
      </c>
      <c r="J1535" t="s">
        <v>208</v>
      </c>
      <c r="K1535" t="s">
        <v>209</v>
      </c>
      <c r="L1535" t="s">
        <v>1128</v>
      </c>
    </row>
    <row r="1536" spans="1:12">
      <c r="A1536" t="s">
        <v>2296</v>
      </c>
      <c r="B1536" s="7">
        <v>46160</v>
      </c>
      <c r="C1536" t="s">
        <v>178</v>
      </c>
      <c r="D1536">
        <v>2</v>
      </c>
      <c r="E1536">
        <v>77.760000000000005</v>
      </c>
      <c r="F1536">
        <v>0</v>
      </c>
      <c r="G1536">
        <v>0</v>
      </c>
      <c r="H1536" t="s">
        <v>216</v>
      </c>
      <c r="I1536" t="s">
        <v>18</v>
      </c>
      <c r="J1536" t="s">
        <v>208</v>
      </c>
      <c r="K1536" t="s">
        <v>209</v>
      </c>
      <c r="L1536" t="s">
        <v>696</v>
      </c>
    </row>
    <row r="1537" spans="1:12">
      <c r="A1537" t="s">
        <v>2297</v>
      </c>
      <c r="B1537" s="7">
        <v>46160</v>
      </c>
      <c r="C1537" t="s">
        <v>110</v>
      </c>
      <c r="D1537">
        <v>2</v>
      </c>
      <c r="E1537">
        <v>32.130000000000003</v>
      </c>
      <c r="F1537">
        <v>0.1</v>
      </c>
      <c r="G1537">
        <v>6.99</v>
      </c>
      <c r="H1537" t="s">
        <v>216</v>
      </c>
      <c r="I1537" t="s">
        <v>18</v>
      </c>
      <c r="J1537" t="s">
        <v>213</v>
      </c>
      <c r="K1537" t="s">
        <v>209</v>
      </c>
      <c r="L1537" t="s">
        <v>365</v>
      </c>
    </row>
    <row r="1538" spans="1:12">
      <c r="A1538" t="s">
        <v>2298</v>
      </c>
      <c r="B1538" s="7">
        <v>46160</v>
      </c>
      <c r="C1538" t="s">
        <v>104</v>
      </c>
      <c r="D1538">
        <v>2</v>
      </c>
      <c r="E1538">
        <v>29.49</v>
      </c>
      <c r="F1538">
        <v>0</v>
      </c>
      <c r="G1538">
        <v>0</v>
      </c>
      <c r="H1538" t="s">
        <v>212</v>
      </c>
      <c r="I1538" t="s">
        <v>224</v>
      </c>
      <c r="J1538" t="s">
        <v>208</v>
      </c>
      <c r="K1538" t="s">
        <v>209</v>
      </c>
      <c r="L1538" t="s">
        <v>2299</v>
      </c>
    </row>
    <row r="1539" spans="1:12">
      <c r="A1539" t="s">
        <v>2300</v>
      </c>
      <c r="B1539" s="7">
        <v>46160</v>
      </c>
      <c r="C1539" t="s">
        <v>132</v>
      </c>
      <c r="D1539">
        <v>8</v>
      </c>
      <c r="E1539">
        <v>72.08</v>
      </c>
      <c r="F1539">
        <v>0.1</v>
      </c>
      <c r="G1539">
        <v>0</v>
      </c>
      <c r="H1539" t="s">
        <v>212</v>
      </c>
      <c r="I1539" t="s">
        <v>54</v>
      </c>
      <c r="J1539" t="s">
        <v>208</v>
      </c>
      <c r="K1539" t="s">
        <v>209</v>
      </c>
      <c r="L1539" t="s">
        <v>628</v>
      </c>
    </row>
    <row r="1540" spans="1:12">
      <c r="A1540" t="s">
        <v>2301</v>
      </c>
      <c r="B1540" s="7">
        <v>46161</v>
      </c>
      <c r="C1540" t="s">
        <v>112</v>
      </c>
      <c r="D1540">
        <v>1</v>
      </c>
      <c r="E1540">
        <v>48.12</v>
      </c>
      <c r="F1540">
        <v>0</v>
      </c>
      <c r="G1540">
        <v>9.99</v>
      </c>
      <c r="H1540" t="s">
        <v>212</v>
      </c>
      <c r="I1540" t="s">
        <v>18</v>
      </c>
      <c r="J1540" t="s">
        <v>213</v>
      </c>
      <c r="K1540" t="s">
        <v>209</v>
      </c>
      <c r="L1540" t="s">
        <v>1094</v>
      </c>
    </row>
    <row r="1541" spans="1:12">
      <c r="A1541" t="s">
        <v>2302</v>
      </c>
      <c r="B1541" s="7">
        <v>46161</v>
      </c>
      <c r="C1541" t="s">
        <v>160</v>
      </c>
      <c r="D1541">
        <v>4</v>
      </c>
      <c r="E1541">
        <v>36.47</v>
      </c>
      <c r="F1541">
        <v>0.15</v>
      </c>
      <c r="G1541">
        <v>0</v>
      </c>
      <c r="H1541" t="s">
        <v>207</v>
      </c>
      <c r="I1541" t="s">
        <v>37</v>
      </c>
      <c r="J1541" t="s">
        <v>217</v>
      </c>
      <c r="K1541" t="s">
        <v>209</v>
      </c>
      <c r="L1541" t="s">
        <v>1371</v>
      </c>
    </row>
    <row r="1542" spans="1:12">
      <c r="A1542" t="s">
        <v>2303</v>
      </c>
      <c r="B1542" s="7">
        <v>46161</v>
      </c>
      <c r="C1542" t="s">
        <v>124</v>
      </c>
      <c r="D1542">
        <v>1</v>
      </c>
      <c r="E1542">
        <v>79.47</v>
      </c>
      <c r="F1542">
        <v>0.1</v>
      </c>
      <c r="G1542">
        <v>0</v>
      </c>
      <c r="H1542" t="s">
        <v>207</v>
      </c>
      <c r="I1542" t="s">
        <v>224</v>
      </c>
      <c r="J1542" t="s">
        <v>213</v>
      </c>
      <c r="K1542" t="s">
        <v>209</v>
      </c>
      <c r="L1542" t="s">
        <v>1610</v>
      </c>
    </row>
    <row r="1543" spans="1:12">
      <c r="A1543" t="s">
        <v>2304</v>
      </c>
      <c r="B1543" s="7">
        <v>46161</v>
      </c>
      <c r="C1543" t="s">
        <v>81</v>
      </c>
      <c r="D1543">
        <v>1</v>
      </c>
      <c r="E1543">
        <v>30.29</v>
      </c>
      <c r="F1543">
        <v>0.05</v>
      </c>
      <c r="G1543">
        <v>6.99</v>
      </c>
      <c r="H1543" t="s">
        <v>212</v>
      </c>
      <c r="I1543" t="s">
        <v>54</v>
      </c>
      <c r="J1543" t="s">
        <v>213</v>
      </c>
      <c r="K1543" t="s">
        <v>209</v>
      </c>
      <c r="L1543" t="s">
        <v>386</v>
      </c>
    </row>
    <row r="1544" spans="1:12">
      <c r="A1544" t="s">
        <v>2305</v>
      </c>
      <c r="B1544" s="7">
        <v>46161</v>
      </c>
      <c r="C1544" t="s">
        <v>164</v>
      </c>
      <c r="D1544">
        <v>1</v>
      </c>
      <c r="E1544">
        <v>93.35</v>
      </c>
      <c r="F1544">
        <v>0</v>
      </c>
      <c r="G1544">
        <v>0</v>
      </c>
      <c r="H1544" t="s">
        <v>207</v>
      </c>
      <c r="I1544" t="s">
        <v>12</v>
      </c>
      <c r="J1544" t="s">
        <v>208</v>
      </c>
      <c r="K1544" t="s">
        <v>209</v>
      </c>
      <c r="L1544" t="s">
        <v>2306</v>
      </c>
    </row>
    <row r="1545" spans="1:12">
      <c r="A1545" t="s">
        <v>2307</v>
      </c>
      <c r="B1545" s="7">
        <v>46161</v>
      </c>
      <c r="C1545" t="s">
        <v>184</v>
      </c>
      <c r="D1545">
        <v>2</v>
      </c>
      <c r="E1545">
        <v>31.55</v>
      </c>
      <c r="F1545">
        <v>0</v>
      </c>
      <c r="G1545">
        <v>6.99</v>
      </c>
      <c r="H1545" t="s">
        <v>212</v>
      </c>
      <c r="I1545" t="s">
        <v>18</v>
      </c>
      <c r="J1545" t="s">
        <v>208</v>
      </c>
      <c r="K1545" t="s">
        <v>209</v>
      </c>
      <c r="L1545" t="s">
        <v>273</v>
      </c>
    </row>
    <row r="1546" spans="1:12">
      <c r="A1546" t="s">
        <v>2308</v>
      </c>
      <c r="B1546" s="7">
        <v>46161</v>
      </c>
      <c r="C1546" t="s">
        <v>142</v>
      </c>
      <c r="D1546">
        <v>3</v>
      </c>
      <c r="E1546">
        <v>100.1</v>
      </c>
      <c r="F1546">
        <v>0.05</v>
      </c>
      <c r="G1546">
        <v>0</v>
      </c>
      <c r="H1546" t="s">
        <v>207</v>
      </c>
      <c r="I1546" t="s">
        <v>224</v>
      </c>
      <c r="J1546" t="s">
        <v>208</v>
      </c>
      <c r="K1546" t="s">
        <v>209</v>
      </c>
      <c r="L1546" t="s">
        <v>1269</v>
      </c>
    </row>
    <row r="1547" spans="1:12">
      <c r="A1547" t="s">
        <v>2309</v>
      </c>
      <c r="B1547" s="7">
        <v>46162</v>
      </c>
      <c r="C1547" t="s">
        <v>77</v>
      </c>
      <c r="D1547">
        <v>3</v>
      </c>
      <c r="E1547">
        <v>47.77</v>
      </c>
      <c r="F1547">
        <v>0.1</v>
      </c>
      <c r="G1547">
        <v>0</v>
      </c>
      <c r="H1547" t="s">
        <v>212</v>
      </c>
      <c r="I1547" t="s">
        <v>18</v>
      </c>
      <c r="J1547" t="s">
        <v>213</v>
      </c>
      <c r="K1547" t="s">
        <v>209</v>
      </c>
      <c r="L1547" t="s">
        <v>1059</v>
      </c>
    </row>
    <row r="1548" spans="1:12">
      <c r="A1548" t="s">
        <v>2310</v>
      </c>
      <c r="B1548" s="7">
        <v>46162</v>
      </c>
      <c r="C1548" t="s">
        <v>108</v>
      </c>
      <c r="D1548">
        <v>3</v>
      </c>
      <c r="E1548">
        <v>23.94</v>
      </c>
      <c r="F1548">
        <v>0.1</v>
      </c>
      <c r="G1548">
        <v>9.99</v>
      </c>
      <c r="H1548" t="s">
        <v>216</v>
      </c>
      <c r="I1548" t="s">
        <v>12</v>
      </c>
      <c r="J1548" t="s">
        <v>208</v>
      </c>
      <c r="K1548" t="s">
        <v>209</v>
      </c>
      <c r="L1548" t="s">
        <v>459</v>
      </c>
    </row>
    <row r="1549" spans="1:12">
      <c r="A1549" t="s">
        <v>2311</v>
      </c>
      <c r="B1549" s="7">
        <v>46162</v>
      </c>
      <c r="C1549" t="s">
        <v>134</v>
      </c>
      <c r="D1549">
        <v>5</v>
      </c>
      <c r="E1549">
        <v>53.25</v>
      </c>
      <c r="F1549">
        <v>0.05</v>
      </c>
      <c r="G1549">
        <v>0</v>
      </c>
      <c r="H1549" t="s">
        <v>216</v>
      </c>
      <c r="I1549" t="s">
        <v>54</v>
      </c>
      <c r="J1549" t="s">
        <v>217</v>
      </c>
      <c r="K1549" t="s">
        <v>209</v>
      </c>
      <c r="L1549" t="s">
        <v>2312</v>
      </c>
    </row>
    <row r="1550" spans="1:12">
      <c r="A1550" t="s">
        <v>2313</v>
      </c>
      <c r="B1550" s="7">
        <v>46162</v>
      </c>
      <c r="C1550" t="s">
        <v>71</v>
      </c>
      <c r="D1550">
        <v>1</v>
      </c>
      <c r="E1550">
        <v>11.23</v>
      </c>
      <c r="F1550">
        <v>0</v>
      </c>
      <c r="G1550">
        <v>0</v>
      </c>
      <c r="H1550" t="s">
        <v>212</v>
      </c>
      <c r="I1550" t="s">
        <v>18</v>
      </c>
      <c r="J1550" t="s">
        <v>213</v>
      </c>
      <c r="K1550" t="s">
        <v>209</v>
      </c>
      <c r="L1550" t="s">
        <v>626</v>
      </c>
    </row>
    <row r="1551" spans="1:12">
      <c r="A1551" t="s">
        <v>2314</v>
      </c>
      <c r="B1551" s="7">
        <v>46162</v>
      </c>
      <c r="C1551" t="s">
        <v>174</v>
      </c>
      <c r="D1551">
        <v>1</v>
      </c>
      <c r="E1551">
        <v>72.45</v>
      </c>
      <c r="F1551">
        <v>0</v>
      </c>
      <c r="G1551">
        <v>9.99</v>
      </c>
      <c r="H1551" t="s">
        <v>216</v>
      </c>
      <c r="I1551" t="s">
        <v>224</v>
      </c>
      <c r="J1551" t="s">
        <v>208</v>
      </c>
      <c r="K1551" t="s">
        <v>209</v>
      </c>
      <c r="L1551" t="s">
        <v>811</v>
      </c>
    </row>
    <row r="1552" spans="1:12">
      <c r="A1552" t="s">
        <v>2315</v>
      </c>
      <c r="B1552" s="7">
        <v>46162</v>
      </c>
      <c r="C1552" t="s">
        <v>178</v>
      </c>
      <c r="D1552">
        <v>1</v>
      </c>
      <c r="E1552">
        <v>77.760000000000005</v>
      </c>
      <c r="F1552">
        <v>0.05</v>
      </c>
      <c r="G1552">
        <v>0</v>
      </c>
      <c r="H1552" t="s">
        <v>207</v>
      </c>
      <c r="I1552" t="s">
        <v>224</v>
      </c>
      <c r="J1552" t="s">
        <v>208</v>
      </c>
      <c r="K1552" t="s">
        <v>209</v>
      </c>
      <c r="L1552" t="s">
        <v>497</v>
      </c>
    </row>
    <row r="1553" spans="1:12">
      <c r="A1553" t="s">
        <v>2316</v>
      </c>
      <c r="B1553" s="7">
        <v>46163</v>
      </c>
      <c r="C1553" t="s">
        <v>71</v>
      </c>
      <c r="D1553">
        <v>3</v>
      </c>
      <c r="E1553">
        <v>11.23</v>
      </c>
      <c r="F1553">
        <v>0.05</v>
      </c>
      <c r="G1553">
        <v>0</v>
      </c>
      <c r="H1553" t="s">
        <v>207</v>
      </c>
      <c r="I1553" t="s">
        <v>18</v>
      </c>
      <c r="J1553" t="s">
        <v>208</v>
      </c>
      <c r="K1553" t="s">
        <v>209</v>
      </c>
      <c r="L1553" t="s">
        <v>921</v>
      </c>
    </row>
    <row r="1554" spans="1:12">
      <c r="A1554" t="s">
        <v>2317</v>
      </c>
      <c r="B1554" s="7">
        <v>46163</v>
      </c>
      <c r="C1554" t="s">
        <v>108</v>
      </c>
      <c r="D1554">
        <v>1</v>
      </c>
      <c r="E1554">
        <v>23.94</v>
      </c>
      <c r="F1554">
        <v>0.2</v>
      </c>
      <c r="G1554">
        <v>0</v>
      </c>
      <c r="H1554" t="s">
        <v>207</v>
      </c>
      <c r="I1554" t="s">
        <v>12</v>
      </c>
      <c r="J1554" t="s">
        <v>217</v>
      </c>
      <c r="K1554" t="s">
        <v>209</v>
      </c>
      <c r="L1554" t="s">
        <v>770</v>
      </c>
    </row>
    <row r="1555" spans="1:12">
      <c r="A1555" t="s">
        <v>2318</v>
      </c>
      <c r="B1555" s="7">
        <v>46163</v>
      </c>
      <c r="C1555" t="s">
        <v>168</v>
      </c>
      <c r="D1555">
        <v>4</v>
      </c>
      <c r="E1555">
        <v>50.46</v>
      </c>
      <c r="F1555">
        <v>0</v>
      </c>
      <c r="G1555">
        <v>0</v>
      </c>
      <c r="H1555" t="s">
        <v>216</v>
      </c>
      <c r="I1555" t="s">
        <v>12</v>
      </c>
      <c r="J1555" t="s">
        <v>208</v>
      </c>
      <c r="K1555" t="s">
        <v>209</v>
      </c>
      <c r="L1555" t="s">
        <v>1338</v>
      </c>
    </row>
    <row r="1556" spans="1:12">
      <c r="A1556" t="s">
        <v>2319</v>
      </c>
      <c r="B1556" s="7">
        <v>46163</v>
      </c>
      <c r="C1556" t="s">
        <v>126</v>
      </c>
      <c r="D1556">
        <v>1</v>
      </c>
      <c r="E1556">
        <v>44.98</v>
      </c>
      <c r="F1556">
        <v>0.15</v>
      </c>
      <c r="G1556">
        <v>0</v>
      </c>
      <c r="H1556" t="s">
        <v>212</v>
      </c>
      <c r="I1556" t="s">
        <v>54</v>
      </c>
      <c r="J1556" t="s">
        <v>208</v>
      </c>
      <c r="K1556" t="s">
        <v>209</v>
      </c>
      <c r="L1556" t="s">
        <v>802</v>
      </c>
    </row>
    <row r="1557" spans="1:12">
      <c r="A1557" t="s">
        <v>2320</v>
      </c>
      <c r="B1557" s="7">
        <v>46163</v>
      </c>
      <c r="C1557" t="s">
        <v>132</v>
      </c>
      <c r="D1557">
        <v>4</v>
      </c>
      <c r="E1557">
        <v>72.08</v>
      </c>
      <c r="F1557">
        <v>0.1</v>
      </c>
      <c r="G1557">
        <v>0</v>
      </c>
      <c r="H1557" t="s">
        <v>216</v>
      </c>
      <c r="I1557" t="s">
        <v>12</v>
      </c>
      <c r="J1557" t="s">
        <v>208</v>
      </c>
      <c r="K1557" t="s">
        <v>209</v>
      </c>
      <c r="L1557" t="s">
        <v>1426</v>
      </c>
    </row>
    <row r="1558" spans="1:12">
      <c r="A1558" t="s">
        <v>2321</v>
      </c>
      <c r="B1558" s="7">
        <v>46163</v>
      </c>
      <c r="C1558" t="s">
        <v>108</v>
      </c>
      <c r="D1558">
        <v>2</v>
      </c>
      <c r="E1558">
        <v>23.94</v>
      </c>
      <c r="F1558">
        <v>0</v>
      </c>
      <c r="G1558">
        <v>9.99</v>
      </c>
      <c r="H1558" t="s">
        <v>216</v>
      </c>
      <c r="I1558" t="s">
        <v>18</v>
      </c>
      <c r="J1558" t="s">
        <v>213</v>
      </c>
      <c r="K1558" t="s">
        <v>209</v>
      </c>
      <c r="L1558" t="s">
        <v>977</v>
      </c>
    </row>
    <row r="1559" spans="1:12">
      <c r="A1559" t="s">
        <v>2322</v>
      </c>
      <c r="B1559" s="7">
        <v>46163</v>
      </c>
      <c r="C1559" t="s">
        <v>180</v>
      </c>
      <c r="D1559">
        <v>2</v>
      </c>
      <c r="E1559">
        <v>60.42</v>
      </c>
      <c r="F1559">
        <v>0</v>
      </c>
      <c r="G1559">
        <v>0</v>
      </c>
      <c r="H1559" t="s">
        <v>212</v>
      </c>
      <c r="I1559" t="s">
        <v>224</v>
      </c>
      <c r="J1559" t="s">
        <v>208</v>
      </c>
      <c r="K1559" t="s">
        <v>209</v>
      </c>
      <c r="L1559" t="s">
        <v>1653</v>
      </c>
    </row>
    <row r="1560" spans="1:12">
      <c r="A1560" t="s">
        <v>2323</v>
      </c>
      <c r="B1560" s="7">
        <v>46164</v>
      </c>
      <c r="C1560" t="s">
        <v>75</v>
      </c>
      <c r="D1560">
        <v>1</v>
      </c>
      <c r="E1560">
        <v>55.2</v>
      </c>
      <c r="F1560">
        <v>0</v>
      </c>
      <c r="G1560">
        <v>4.99</v>
      </c>
      <c r="H1560" t="s">
        <v>216</v>
      </c>
      <c r="I1560" t="s">
        <v>54</v>
      </c>
      <c r="J1560" t="s">
        <v>217</v>
      </c>
      <c r="K1560" t="s">
        <v>209</v>
      </c>
      <c r="L1560" t="s">
        <v>1246</v>
      </c>
    </row>
    <row r="1561" spans="1:12">
      <c r="A1561" t="s">
        <v>2324</v>
      </c>
      <c r="B1561" s="7">
        <v>46164</v>
      </c>
      <c r="C1561" t="s">
        <v>85</v>
      </c>
      <c r="D1561">
        <v>1</v>
      </c>
      <c r="E1561">
        <v>20.7</v>
      </c>
      <c r="F1561">
        <v>0</v>
      </c>
      <c r="G1561">
        <v>6.99</v>
      </c>
      <c r="H1561" t="s">
        <v>216</v>
      </c>
      <c r="I1561" t="s">
        <v>54</v>
      </c>
      <c r="J1561" t="s">
        <v>213</v>
      </c>
      <c r="K1561" t="s">
        <v>209</v>
      </c>
      <c r="L1561" t="s">
        <v>1732</v>
      </c>
    </row>
    <row r="1562" spans="1:12">
      <c r="A1562" t="s">
        <v>2325</v>
      </c>
      <c r="B1562" s="7">
        <v>46164</v>
      </c>
      <c r="C1562" t="s">
        <v>146</v>
      </c>
      <c r="D1562">
        <v>2</v>
      </c>
      <c r="E1562">
        <v>30.05</v>
      </c>
      <c r="F1562">
        <v>0</v>
      </c>
      <c r="G1562">
        <v>0</v>
      </c>
      <c r="H1562" t="s">
        <v>212</v>
      </c>
      <c r="I1562" t="s">
        <v>12</v>
      </c>
      <c r="J1562" t="s">
        <v>217</v>
      </c>
      <c r="K1562" t="s">
        <v>209</v>
      </c>
      <c r="L1562" t="s">
        <v>1467</v>
      </c>
    </row>
    <row r="1563" spans="1:12">
      <c r="A1563" t="s">
        <v>2326</v>
      </c>
      <c r="B1563" s="7">
        <v>46164</v>
      </c>
      <c r="C1563" t="s">
        <v>87</v>
      </c>
      <c r="D1563">
        <v>2</v>
      </c>
      <c r="E1563">
        <v>49.34</v>
      </c>
      <c r="F1563">
        <v>0.1</v>
      </c>
      <c r="G1563">
        <v>0</v>
      </c>
      <c r="H1563" t="s">
        <v>216</v>
      </c>
      <c r="I1563" t="s">
        <v>224</v>
      </c>
      <c r="J1563" t="s">
        <v>217</v>
      </c>
      <c r="K1563" t="s">
        <v>209</v>
      </c>
      <c r="L1563" t="s">
        <v>758</v>
      </c>
    </row>
    <row r="1564" spans="1:12">
      <c r="A1564" t="s">
        <v>2327</v>
      </c>
      <c r="B1564" s="7">
        <v>46164</v>
      </c>
      <c r="C1564" t="s">
        <v>71</v>
      </c>
      <c r="D1564">
        <v>4</v>
      </c>
      <c r="E1564">
        <v>11.23</v>
      </c>
      <c r="F1564">
        <v>0.05</v>
      </c>
      <c r="G1564">
        <v>6.99</v>
      </c>
      <c r="H1564" t="s">
        <v>216</v>
      </c>
      <c r="I1564" t="s">
        <v>18</v>
      </c>
      <c r="J1564" t="s">
        <v>217</v>
      </c>
      <c r="K1564" t="s">
        <v>209</v>
      </c>
      <c r="L1564" t="s">
        <v>481</v>
      </c>
    </row>
    <row r="1565" spans="1:12">
      <c r="A1565" t="s">
        <v>2328</v>
      </c>
      <c r="B1565" s="7">
        <v>46164</v>
      </c>
      <c r="C1565" t="s">
        <v>156</v>
      </c>
      <c r="D1565">
        <v>1</v>
      </c>
      <c r="E1565">
        <v>24.86</v>
      </c>
      <c r="F1565">
        <v>0</v>
      </c>
      <c r="G1565">
        <v>0</v>
      </c>
      <c r="H1565" t="s">
        <v>216</v>
      </c>
      <c r="I1565" t="s">
        <v>12</v>
      </c>
      <c r="J1565" t="s">
        <v>213</v>
      </c>
      <c r="K1565" t="s">
        <v>209</v>
      </c>
      <c r="L1565" t="s">
        <v>386</v>
      </c>
    </row>
    <row r="1566" spans="1:12">
      <c r="A1566" t="s">
        <v>2329</v>
      </c>
      <c r="B1566" s="7">
        <v>46165</v>
      </c>
      <c r="C1566" t="s">
        <v>114</v>
      </c>
      <c r="D1566">
        <v>3</v>
      </c>
      <c r="E1566">
        <v>87.66</v>
      </c>
      <c r="F1566">
        <v>0.15</v>
      </c>
      <c r="G1566">
        <v>0</v>
      </c>
      <c r="H1566" t="s">
        <v>216</v>
      </c>
      <c r="I1566" t="s">
        <v>224</v>
      </c>
      <c r="J1566" t="s">
        <v>208</v>
      </c>
      <c r="K1566" t="s">
        <v>209</v>
      </c>
      <c r="L1566" t="s">
        <v>1440</v>
      </c>
    </row>
    <row r="1567" spans="1:12">
      <c r="A1567" t="s">
        <v>2330</v>
      </c>
      <c r="B1567" s="7">
        <v>46165</v>
      </c>
      <c r="C1567" t="s">
        <v>164</v>
      </c>
      <c r="D1567">
        <v>2</v>
      </c>
      <c r="E1567">
        <v>93.35</v>
      </c>
      <c r="F1567">
        <v>0.1</v>
      </c>
      <c r="G1567">
        <v>0</v>
      </c>
      <c r="H1567" t="s">
        <v>207</v>
      </c>
      <c r="I1567" t="s">
        <v>224</v>
      </c>
      <c r="J1567" t="s">
        <v>213</v>
      </c>
      <c r="K1567" t="s">
        <v>304</v>
      </c>
      <c r="L1567" t="s">
        <v>298</v>
      </c>
    </row>
    <row r="1568" spans="1:12">
      <c r="A1568" t="s">
        <v>2331</v>
      </c>
      <c r="B1568" s="7">
        <v>46165</v>
      </c>
      <c r="C1568" t="s">
        <v>148</v>
      </c>
      <c r="D1568">
        <v>2</v>
      </c>
      <c r="E1568">
        <v>76.3</v>
      </c>
      <c r="F1568">
        <v>0.2</v>
      </c>
      <c r="G1568">
        <v>4.99</v>
      </c>
      <c r="H1568" t="s">
        <v>207</v>
      </c>
      <c r="I1568" t="s">
        <v>224</v>
      </c>
      <c r="J1568" t="s">
        <v>208</v>
      </c>
      <c r="K1568" t="s">
        <v>209</v>
      </c>
      <c r="L1568" t="s">
        <v>375</v>
      </c>
    </row>
    <row r="1569" spans="1:12">
      <c r="A1569" t="s">
        <v>2332</v>
      </c>
      <c r="B1569" s="7">
        <v>46165</v>
      </c>
      <c r="C1569" t="s">
        <v>148</v>
      </c>
      <c r="D1569">
        <v>2</v>
      </c>
      <c r="E1569">
        <v>76.3</v>
      </c>
      <c r="F1569">
        <v>0.05</v>
      </c>
      <c r="G1569">
        <v>0</v>
      </c>
      <c r="H1569" t="s">
        <v>212</v>
      </c>
      <c r="I1569" t="s">
        <v>54</v>
      </c>
      <c r="J1569" t="s">
        <v>208</v>
      </c>
      <c r="K1569" t="s">
        <v>209</v>
      </c>
      <c r="L1569" t="s">
        <v>2333</v>
      </c>
    </row>
    <row r="1570" spans="1:12">
      <c r="A1570" t="s">
        <v>2334</v>
      </c>
      <c r="B1570" s="7">
        <v>46165</v>
      </c>
      <c r="C1570" t="s">
        <v>162</v>
      </c>
      <c r="D1570">
        <v>2</v>
      </c>
      <c r="E1570">
        <v>12.2</v>
      </c>
      <c r="F1570">
        <v>0</v>
      </c>
      <c r="G1570">
        <v>0</v>
      </c>
      <c r="H1570" t="s">
        <v>212</v>
      </c>
      <c r="I1570" t="s">
        <v>37</v>
      </c>
      <c r="J1570" t="s">
        <v>208</v>
      </c>
      <c r="K1570" t="s">
        <v>209</v>
      </c>
      <c r="L1570" t="s">
        <v>543</v>
      </c>
    </row>
    <row r="1571" spans="1:12">
      <c r="A1571" t="s">
        <v>2335</v>
      </c>
      <c r="B1571" s="7">
        <v>46165</v>
      </c>
      <c r="C1571" t="s">
        <v>77</v>
      </c>
      <c r="D1571">
        <v>3</v>
      </c>
      <c r="E1571">
        <v>47.77</v>
      </c>
      <c r="F1571">
        <v>0</v>
      </c>
      <c r="G1571">
        <v>0</v>
      </c>
      <c r="H1571" t="s">
        <v>216</v>
      </c>
      <c r="I1571" t="s">
        <v>54</v>
      </c>
      <c r="J1571" t="s">
        <v>217</v>
      </c>
      <c r="K1571" t="s">
        <v>209</v>
      </c>
      <c r="L1571" t="s">
        <v>245</v>
      </c>
    </row>
    <row r="1572" spans="1:12">
      <c r="A1572" t="s">
        <v>2336</v>
      </c>
      <c r="B1572" s="7">
        <v>46165</v>
      </c>
      <c r="C1572" t="s">
        <v>156</v>
      </c>
      <c r="D1572">
        <v>2</v>
      </c>
      <c r="E1572">
        <v>24.86</v>
      </c>
      <c r="F1572">
        <v>0.05</v>
      </c>
      <c r="G1572">
        <v>9.99</v>
      </c>
      <c r="H1572" t="s">
        <v>207</v>
      </c>
      <c r="I1572" t="s">
        <v>54</v>
      </c>
      <c r="J1572" t="s">
        <v>213</v>
      </c>
      <c r="K1572" t="s">
        <v>209</v>
      </c>
      <c r="L1572" t="s">
        <v>563</v>
      </c>
    </row>
    <row r="1573" spans="1:12">
      <c r="A1573" t="s">
        <v>2337</v>
      </c>
      <c r="B1573" s="7">
        <v>46165</v>
      </c>
      <c r="C1573" t="s">
        <v>172</v>
      </c>
      <c r="D1573">
        <v>6</v>
      </c>
      <c r="E1573">
        <v>80.63</v>
      </c>
      <c r="F1573">
        <v>0</v>
      </c>
      <c r="G1573">
        <v>0</v>
      </c>
      <c r="H1573" t="s">
        <v>207</v>
      </c>
      <c r="I1573" t="s">
        <v>54</v>
      </c>
      <c r="J1573" t="s">
        <v>208</v>
      </c>
      <c r="K1573" t="s">
        <v>209</v>
      </c>
      <c r="L1573" t="s">
        <v>1061</v>
      </c>
    </row>
    <row r="1574" spans="1:12">
      <c r="A1574" t="s">
        <v>2338</v>
      </c>
      <c r="B1574" s="7">
        <v>46166</v>
      </c>
      <c r="C1574" t="s">
        <v>116</v>
      </c>
      <c r="D1574">
        <v>1</v>
      </c>
      <c r="E1574">
        <v>30.89</v>
      </c>
      <c r="F1574">
        <v>0</v>
      </c>
      <c r="G1574">
        <v>0</v>
      </c>
      <c r="H1574" t="s">
        <v>207</v>
      </c>
      <c r="I1574" t="s">
        <v>54</v>
      </c>
      <c r="J1574" t="s">
        <v>217</v>
      </c>
      <c r="K1574" t="s">
        <v>304</v>
      </c>
      <c r="L1574" t="s">
        <v>335</v>
      </c>
    </row>
    <row r="1575" spans="1:12">
      <c r="A1575" t="s">
        <v>2339</v>
      </c>
      <c r="B1575" s="7">
        <v>46166</v>
      </c>
      <c r="C1575" t="s">
        <v>87</v>
      </c>
      <c r="D1575">
        <v>2</v>
      </c>
      <c r="E1575">
        <v>49.34</v>
      </c>
      <c r="F1575">
        <v>0.15</v>
      </c>
      <c r="G1575">
        <v>9.99</v>
      </c>
      <c r="H1575" t="s">
        <v>216</v>
      </c>
      <c r="I1575" t="s">
        <v>12</v>
      </c>
      <c r="J1575" t="s">
        <v>208</v>
      </c>
      <c r="K1575" t="s">
        <v>209</v>
      </c>
      <c r="L1575" t="s">
        <v>2340</v>
      </c>
    </row>
    <row r="1576" spans="1:12">
      <c r="A1576" t="s">
        <v>2341</v>
      </c>
      <c r="B1576" s="7">
        <v>46167</v>
      </c>
      <c r="C1576" t="s">
        <v>178</v>
      </c>
      <c r="D1576">
        <v>1</v>
      </c>
      <c r="E1576">
        <v>77.760000000000005</v>
      </c>
      <c r="F1576">
        <v>0.15</v>
      </c>
      <c r="G1576">
        <v>0</v>
      </c>
      <c r="H1576" t="s">
        <v>216</v>
      </c>
      <c r="I1576" t="s">
        <v>54</v>
      </c>
      <c r="J1576" t="s">
        <v>208</v>
      </c>
      <c r="K1576" t="s">
        <v>209</v>
      </c>
      <c r="L1576" t="s">
        <v>656</v>
      </c>
    </row>
    <row r="1577" spans="1:12">
      <c r="A1577" t="s">
        <v>2342</v>
      </c>
      <c r="B1577" s="7">
        <v>46167</v>
      </c>
      <c r="C1577" t="s">
        <v>142</v>
      </c>
      <c r="D1577">
        <v>3</v>
      </c>
      <c r="E1577">
        <v>100.1</v>
      </c>
      <c r="F1577">
        <v>0</v>
      </c>
      <c r="G1577">
        <v>4.99</v>
      </c>
      <c r="H1577" t="s">
        <v>212</v>
      </c>
      <c r="I1577" t="s">
        <v>37</v>
      </c>
      <c r="J1577" t="s">
        <v>217</v>
      </c>
      <c r="K1577" t="s">
        <v>209</v>
      </c>
      <c r="L1577" t="s">
        <v>1338</v>
      </c>
    </row>
    <row r="1578" spans="1:12">
      <c r="A1578" t="s">
        <v>2343</v>
      </c>
      <c r="B1578" s="7">
        <v>46167</v>
      </c>
      <c r="C1578" t="s">
        <v>166</v>
      </c>
      <c r="D1578">
        <v>1</v>
      </c>
      <c r="E1578">
        <v>39.19</v>
      </c>
      <c r="F1578">
        <v>0.1</v>
      </c>
      <c r="G1578">
        <v>6.99</v>
      </c>
      <c r="H1578" t="s">
        <v>216</v>
      </c>
      <c r="I1578" t="s">
        <v>54</v>
      </c>
      <c r="J1578" t="s">
        <v>208</v>
      </c>
      <c r="K1578" t="s">
        <v>209</v>
      </c>
      <c r="L1578" t="s">
        <v>1193</v>
      </c>
    </row>
    <row r="1579" spans="1:12">
      <c r="A1579" t="s">
        <v>2344</v>
      </c>
      <c r="B1579" s="7">
        <v>46167</v>
      </c>
      <c r="C1579" t="s">
        <v>146</v>
      </c>
      <c r="D1579">
        <v>1</v>
      </c>
      <c r="E1579">
        <v>30.05</v>
      </c>
      <c r="F1579">
        <v>0</v>
      </c>
      <c r="G1579">
        <v>6.99</v>
      </c>
      <c r="H1579" t="s">
        <v>212</v>
      </c>
      <c r="I1579" t="s">
        <v>37</v>
      </c>
      <c r="J1579" t="s">
        <v>213</v>
      </c>
      <c r="K1579" t="s">
        <v>209</v>
      </c>
      <c r="L1579" t="s">
        <v>902</v>
      </c>
    </row>
    <row r="1580" spans="1:12">
      <c r="A1580" t="s">
        <v>2345</v>
      </c>
      <c r="B1580" s="7">
        <v>46167</v>
      </c>
      <c r="C1580" t="s">
        <v>150</v>
      </c>
      <c r="D1580">
        <v>2</v>
      </c>
      <c r="E1580">
        <v>50.17</v>
      </c>
      <c r="F1580">
        <v>0.1</v>
      </c>
      <c r="G1580">
        <v>6.99</v>
      </c>
      <c r="H1580" t="s">
        <v>216</v>
      </c>
      <c r="I1580" t="s">
        <v>37</v>
      </c>
      <c r="J1580" t="s">
        <v>208</v>
      </c>
      <c r="K1580" t="s">
        <v>209</v>
      </c>
      <c r="L1580" t="s">
        <v>467</v>
      </c>
    </row>
    <row r="1581" spans="1:12">
      <c r="A1581" t="s">
        <v>2346</v>
      </c>
      <c r="B1581" s="7">
        <v>46167</v>
      </c>
      <c r="C1581" t="s">
        <v>134</v>
      </c>
      <c r="D1581">
        <v>5</v>
      </c>
      <c r="E1581">
        <v>53.25</v>
      </c>
      <c r="F1581">
        <v>0.05</v>
      </c>
      <c r="G1581">
        <v>0</v>
      </c>
      <c r="H1581" t="s">
        <v>212</v>
      </c>
      <c r="I1581" t="s">
        <v>37</v>
      </c>
      <c r="J1581" t="s">
        <v>208</v>
      </c>
      <c r="K1581" t="s">
        <v>209</v>
      </c>
      <c r="L1581" t="s">
        <v>993</v>
      </c>
    </row>
    <row r="1582" spans="1:12">
      <c r="A1582" t="s">
        <v>2347</v>
      </c>
      <c r="B1582" s="7">
        <v>46167</v>
      </c>
      <c r="C1582" t="s">
        <v>182</v>
      </c>
      <c r="D1582">
        <v>3</v>
      </c>
      <c r="E1582">
        <v>11.57</v>
      </c>
      <c r="F1582">
        <v>0</v>
      </c>
      <c r="G1582">
        <v>9.99</v>
      </c>
      <c r="H1582" t="s">
        <v>207</v>
      </c>
      <c r="I1582" t="s">
        <v>12</v>
      </c>
      <c r="J1582" t="s">
        <v>208</v>
      </c>
      <c r="K1582" t="s">
        <v>209</v>
      </c>
      <c r="L1582" t="s">
        <v>996</v>
      </c>
    </row>
    <row r="1583" spans="1:12">
      <c r="A1583" t="s">
        <v>2348</v>
      </c>
      <c r="B1583" s="7">
        <v>46168</v>
      </c>
      <c r="C1583" t="s">
        <v>176</v>
      </c>
      <c r="D1583">
        <v>1</v>
      </c>
      <c r="E1583">
        <v>11.86</v>
      </c>
      <c r="F1583">
        <v>0.05</v>
      </c>
      <c r="G1583">
        <v>0</v>
      </c>
      <c r="H1583" t="s">
        <v>207</v>
      </c>
      <c r="I1583" t="s">
        <v>12</v>
      </c>
      <c r="J1583" t="s">
        <v>217</v>
      </c>
      <c r="K1583" t="s">
        <v>209</v>
      </c>
      <c r="L1583" t="s">
        <v>377</v>
      </c>
    </row>
    <row r="1584" spans="1:12">
      <c r="A1584" t="s">
        <v>2349</v>
      </c>
      <c r="B1584" s="7">
        <v>46168</v>
      </c>
      <c r="C1584" t="s">
        <v>116</v>
      </c>
      <c r="D1584">
        <v>2</v>
      </c>
      <c r="E1584">
        <v>30.89</v>
      </c>
      <c r="F1584">
        <v>0.05</v>
      </c>
      <c r="G1584">
        <v>4.99</v>
      </c>
      <c r="H1584" t="s">
        <v>207</v>
      </c>
      <c r="I1584" t="s">
        <v>12</v>
      </c>
      <c r="J1584" t="s">
        <v>217</v>
      </c>
      <c r="K1584" t="s">
        <v>209</v>
      </c>
      <c r="L1584" t="s">
        <v>422</v>
      </c>
    </row>
    <row r="1585" spans="1:12">
      <c r="A1585" t="s">
        <v>2350</v>
      </c>
      <c r="B1585" s="7">
        <v>46168</v>
      </c>
      <c r="C1585" t="s">
        <v>134</v>
      </c>
      <c r="D1585">
        <v>1</v>
      </c>
      <c r="E1585">
        <v>53.25</v>
      </c>
      <c r="F1585">
        <v>0</v>
      </c>
      <c r="G1585">
        <v>6.99</v>
      </c>
      <c r="H1585" t="s">
        <v>212</v>
      </c>
      <c r="I1585" t="s">
        <v>12</v>
      </c>
      <c r="J1585" t="s">
        <v>213</v>
      </c>
      <c r="K1585" t="s">
        <v>209</v>
      </c>
      <c r="L1585" t="s">
        <v>858</v>
      </c>
    </row>
    <row r="1586" spans="1:12">
      <c r="A1586" t="s">
        <v>2351</v>
      </c>
      <c r="B1586" s="7">
        <v>46168</v>
      </c>
      <c r="C1586" t="s">
        <v>142</v>
      </c>
      <c r="D1586">
        <v>1</v>
      </c>
      <c r="E1586">
        <v>100.1</v>
      </c>
      <c r="F1586">
        <v>0.15</v>
      </c>
      <c r="G1586">
        <v>0</v>
      </c>
      <c r="H1586" t="s">
        <v>216</v>
      </c>
      <c r="I1586" t="s">
        <v>224</v>
      </c>
      <c r="J1586" t="s">
        <v>208</v>
      </c>
      <c r="K1586" t="s">
        <v>209</v>
      </c>
      <c r="L1586" t="s">
        <v>284</v>
      </c>
    </row>
    <row r="1587" spans="1:12">
      <c r="A1587" t="s">
        <v>2352</v>
      </c>
      <c r="B1587" s="7">
        <v>46168</v>
      </c>
      <c r="C1587" t="s">
        <v>144</v>
      </c>
      <c r="D1587">
        <v>2</v>
      </c>
      <c r="E1587">
        <v>12.74</v>
      </c>
      <c r="F1587">
        <v>0</v>
      </c>
      <c r="G1587">
        <v>0</v>
      </c>
      <c r="H1587" t="s">
        <v>212</v>
      </c>
      <c r="I1587" t="s">
        <v>54</v>
      </c>
      <c r="J1587" t="s">
        <v>213</v>
      </c>
      <c r="K1587" t="s">
        <v>209</v>
      </c>
      <c r="L1587" t="s">
        <v>350</v>
      </c>
    </row>
    <row r="1588" spans="1:12">
      <c r="A1588" t="s">
        <v>2353</v>
      </c>
      <c r="B1588" s="7">
        <v>46168</v>
      </c>
      <c r="C1588" t="s">
        <v>180</v>
      </c>
      <c r="D1588">
        <v>3</v>
      </c>
      <c r="E1588">
        <v>60.42</v>
      </c>
      <c r="F1588">
        <v>0.05</v>
      </c>
      <c r="G1588">
        <v>9.99</v>
      </c>
      <c r="H1588" t="s">
        <v>207</v>
      </c>
      <c r="I1588" t="s">
        <v>18</v>
      </c>
      <c r="J1588" t="s">
        <v>217</v>
      </c>
      <c r="K1588" t="s">
        <v>209</v>
      </c>
      <c r="L1588" t="s">
        <v>490</v>
      </c>
    </row>
    <row r="1589" spans="1:12">
      <c r="A1589" t="s">
        <v>2354</v>
      </c>
      <c r="B1589" s="7">
        <v>46168</v>
      </c>
      <c r="C1589" t="s">
        <v>148</v>
      </c>
      <c r="D1589">
        <v>4</v>
      </c>
      <c r="E1589">
        <v>76.3</v>
      </c>
      <c r="F1589">
        <v>0.05</v>
      </c>
      <c r="G1589">
        <v>0</v>
      </c>
      <c r="H1589" t="s">
        <v>216</v>
      </c>
      <c r="I1589" t="s">
        <v>12</v>
      </c>
      <c r="J1589" t="s">
        <v>208</v>
      </c>
      <c r="K1589" t="s">
        <v>209</v>
      </c>
      <c r="L1589" t="s">
        <v>2355</v>
      </c>
    </row>
    <row r="1590" spans="1:12">
      <c r="A1590" t="s">
        <v>2356</v>
      </c>
      <c r="B1590" s="7">
        <v>46168</v>
      </c>
      <c r="C1590" t="s">
        <v>184</v>
      </c>
      <c r="D1590">
        <v>3</v>
      </c>
      <c r="E1590">
        <v>31.55</v>
      </c>
      <c r="F1590">
        <v>0.1</v>
      </c>
      <c r="G1590">
        <v>9.99</v>
      </c>
      <c r="H1590" t="s">
        <v>216</v>
      </c>
      <c r="I1590" t="s">
        <v>18</v>
      </c>
      <c r="J1590" t="s">
        <v>208</v>
      </c>
      <c r="K1590" t="s">
        <v>209</v>
      </c>
      <c r="L1590" t="s">
        <v>2357</v>
      </c>
    </row>
    <row r="1591" spans="1:12">
      <c r="A1591" t="s">
        <v>2358</v>
      </c>
      <c r="B1591" s="7">
        <v>46168</v>
      </c>
      <c r="C1591" t="s">
        <v>138</v>
      </c>
      <c r="D1591">
        <v>8</v>
      </c>
      <c r="E1591">
        <v>56</v>
      </c>
      <c r="F1591">
        <v>0</v>
      </c>
      <c r="G1591">
        <v>0</v>
      </c>
      <c r="H1591" t="s">
        <v>212</v>
      </c>
      <c r="I1591" t="s">
        <v>18</v>
      </c>
      <c r="J1591" t="s">
        <v>208</v>
      </c>
      <c r="K1591" t="s">
        <v>209</v>
      </c>
      <c r="L1591" t="s">
        <v>585</v>
      </c>
    </row>
    <row r="1592" spans="1:12">
      <c r="A1592" t="s">
        <v>2359</v>
      </c>
      <c r="B1592" s="7">
        <v>46169</v>
      </c>
      <c r="C1592" t="s">
        <v>106</v>
      </c>
      <c r="D1592">
        <v>2</v>
      </c>
      <c r="E1592">
        <v>85.27</v>
      </c>
      <c r="F1592">
        <v>0.1</v>
      </c>
      <c r="G1592">
        <v>6.99</v>
      </c>
      <c r="H1592" t="s">
        <v>216</v>
      </c>
      <c r="I1592" t="s">
        <v>37</v>
      </c>
      <c r="J1592" t="s">
        <v>217</v>
      </c>
      <c r="K1592" t="s">
        <v>209</v>
      </c>
      <c r="L1592" t="s">
        <v>1394</v>
      </c>
    </row>
    <row r="1593" spans="1:12">
      <c r="A1593" t="s">
        <v>2360</v>
      </c>
      <c r="B1593" s="7">
        <v>46169</v>
      </c>
      <c r="C1593" t="s">
        <v>128</v>
      </c>
      <c r="D1593">
        <v>2</v>
      </c>
      <c r="E1593">
        <v>74.72</v>
      </c>
      <c r="F1593">
        <v>0</v>
      </c>
      <c r="G1593">
        <v>4.99</v>
      </c>
      <c r="H1593" t="s">
        <v>212</v>
      </c>
      <c r="I1593" t="s">
        <v>12</v>
      </c>
      <c r="J1593" t="s">
        <v>217</v>
      </c>
      <c r="K1593" t="s">
        <v>209</v>
      </c>
      <c r="L1593" t="s">
        <v>2361</v>
      </c>
    </row>
    <row r="1594" spans="1:12">
      <c r="A1594" t="s">
        <v>2362</v>
      </c>
      <c r="B1594" s="7">
        <v>46169</v>
      </c>
      <c r="C1594" t="s">
        <v>148</v>
      </c>
      <c r="D1594">
        <v>2</v>
      </c>
      <c r="E1594">
        <v>76.3</v>
      </c>
      <c r="F1594">
        <v>0.2</v>
      </c>
      <c r="G1594">
        <v>0</v>
      </c>
      <c r="H1594" t="s">
        <v>216</v>
      </c>
      <c r="I1594" t="s">
        <v>224</v>
      </c>
      <c r="J1594" t="s">
        <v>213</v>
      </c>
      <c r="K1594" t="s">
        <v>209</v>
      </c>
      <c r="L1594" t="s">
        <v>1252</v>
      </c>
    </row>
    <row r="1595" spans="1:12">
      <c r="A1595" t="s">
        <v>2363</v>
      </c>
      <c r="B1595" s="7">
        <v>46169</v>
      </c>
      <c r="C1595" t="s">
        <v>92</v>
      </c>
      <c r="D1595">
        <v>1</v>
      </c>
      <c r="E1595">
        <v>46.87</v>
      </c>
      <c r="F1595">
        <v>0</v>
      </c>
      <c r="G1595">
        <v>6.99</v>
      </c>
      <c r="H1595" t="s">
        <v>212</v>
      </c>
      <c r="I1595" t="s">
        <v>54</v>
      </c>
      <c r="J1595" t="s">
        <v>208</v>
      </c>
      <c r="K1595" t="s">
        <v>209</v>
      </c>
      <c r="L1595" t="s">
        <v>2364</v>
      </c>
    </row>
    <row r="1596" spans="1:12">
      <c r="A1596" t="s">
        <v>2365</v>
      </c>
      <c r="B1596" s="7">
        <v>46170</v>
      </c>
      <c r="C1596" t="s">
        <v>172</v>
      </c>
      <c r="D1596">
        <v>4</v>
      </c>
      <c r="E1596">
        <v>80.63</v>
      </c>
      <c r="F1596">
        <v>0</v>
      </c>
      <c r="G1596">
        <v>0</v>
      </c>
      <c r="H1596" t="s">
        <v>216</v>
      </c>
      <c r="I1596" t="s">
        <v>12</v>
      </c>
      <c r="J1596" t="s">
        <v>217</v>
      </c>
      <c r="K1596" t="s">
        <v>209</v>
      </c>
      <c r="L1596" t="s">
        <v>717</v>
      </c>
    </row>
    <row r="1597" spans="1:12">
      <c r="A1597" t="s">
        <v>2366</v>
      </c>
      <c r="B1597" s="7">
        <v>46170</v>
      </c>
      <c r="C1597" t="s">
        <v>180</v>
      </c>
      <c r="D1597">
        <v>3</v>
      </c>
      <c r="E1597">
        <v>60.42</v>
      </c>
      <c r="F1597">
        <v>0.1</v>
      </c>
      <c r="G1597">
        <v>6.99</v>
      </c>
      <c r="H1597" t="s">
        <v>216</v>
      </c>
      <c r="I1597" t="s">
        <v>37</v>
      </c>
      <c r="J1597" t="s">
        <v>208</v>
      </c>
      <c r="K1597" t="s">
        <v>281</v>
      </c>
      <c r="L1597" t="s">
        <v>811</v>
      </c>
    </row>
    <row r="1598" spans="1:12">
      <c r="A1598" t="s">
        <v>2367</v>
      </c>
      <c r="B1598" s="7">
        <v>46170</v>
      </c>
      <c r="C1598" t="s">
        <v>174</v>
      </c>
      <c r="D1598">
        <v>5</v>
      </c>
      <c r="E1598">
        <v>72.45</v>
      </c>
      <c r="F1598">
        <v>0.05</v>
      </c>
      <c r="G1598">
        <v>0</v>
      </c>
      <c r="H1598" t="s">
        <v>212</v>
      </c>
      <c r="I1598" t="s">
        <v>18</v>
      </c>
      <c r="J1598" t="s">
        <v>208</v>
      </c>
      <c r="K1598" t="s">
        <v>209</v>
      </c>
      <c r="L1598" t="s">
        <v>477</v>
      </c>
    </row>
    <row r="1599" spans="1:12">
      <c r="A1599" t="s">
        <v>2368</v>
      </c>
      <c r="B1599" s="7">
        <v>46170</v>
      </c>
      <c r="C1599" t="s">
        <v>162</v>
      </c>
      <c r="D1599">
        <v>1</v>
      </c>
      <c r="E1599">
        <v>12.2</v>
      </c>
      <c r="F1599">
        <v>0</v>
      </c>
      <c r="G1599">
        <v>4.99</v>
      </c>
      <c r="H1599" t="s">
        <v>212</v>
      </c>
      <c r="I1599" t="s">
        <v>37</v>
      </c>
      <c r="J1599" t="s">
        <v>217</v>
      </c>
      <c r="K1599" t="s">
        <v>209</v>
      </c>
      <c r="L1599" t="s">
        <v>811</v>
      </c>
    </row>
    <row r="1600" spans="1:12">
      <c r="A1600" t="s">
        <v>2369</v>
      </c>
      <c r="B1600" s="7">
        <v>46170</v>
      </c>
      <c r="C1600" t="s">
        <v>138</v>
      </c>
      <c r="D1600">
        <v>2</v>
      </c>
      <c r="E1600">
        <v>56</v>
      </c>
      <c r="F1600">
        <v>0.1</v>
      </c>
      <c r="G1600">
        <v>4.99</v>
      </c>
      <c r="H1600" t="s">
        <v>212</v>
      </c>
      <c r="I1600" t="s">
        <v>12</v>
      </c>
      <c r="J1600" t="s">
        <v>208</v>
      </c>
      <c r="K1600" t="s">
        <v>209</v>
      </c>
      <c r="L1600" t="s">
        <v>1297</v>
      </c>
    </row>
    <row r="1601" spans="1:12">
      <c r="A1601" t="s">
        <v>2370</v>
      </c>
      <c r="B1601" s="7">
        <v>46171</v>
      </c>
      <c r="C1601" t="s">
        <v>98</v>
      </c>
      <c r="D1601">
        <v>2</v>
      </c>
      <c r="E1601">
        <v>17.66</v>
      </c>
      <c r="F1601">
        <v>0</v>
      </c>
      <c r="G1601">
        <v>0</v>
      </c>
      <c r="H1601" t="s">
        <v>207</v>
      </c>
      <c r="I1601" t="s">
        <v>54</v>
      </c>
      <c r="J1601" t="s">
        <v>217</v>
      </c>
      <c r="K1601" t="s">
        <v>209</v>
      </c>
      <c r="L1601" t="s">
        <v>1421</v>
      </c>
    </row>
    <row r="1602" spans="1:12">
      <c r="A1602" t="s">
        <v>2371</v>
      </c>
      <c r="B1602" s="7">
        <v>46171</v>
      </c>
      <c r="C1602" t="s">
        <v>132</v>
      </c>
      <c r="D1602">
        <v>1</v>
      </c>
      <c r="E1602">
        <v>72.08</v>
      </c>
      <c r="F1602">
        <v>0</v>
      </c>
      <c r="G1602">
        <v>6.99</v>
      </c>
      <c r="H1602" t="s">
        <v>216</v>
      </c>
      <c r="I1602" t="s">
        <v>18</v>
      </c>
      <c r="J1602" t="s">
        <v>217</v>
      </c>
      <c r="K1602" t="s">
        <v>209</v>
      </c>
      <c r="L1602" t="s">
        <v>902</v>
      </c>
    </row>
    <row r="1603" spans="1:12">
      <c r="A1603" t="s">
        <v>2372</v>
      </c>
      <c r="B1603" s="7">
        <v>46171</v>
      </c>
      <c r="C1603" t="s">
        <v>77</v>
      </c>
      <c r="D1603">
        <v>2</v>
      </c>
      <c r="E1603">
        <v>47.77</v>
      </c>
      <c r="F1603">
        <v>0</v>
      </c>
      <c r="G1603">
        <v>9.99</v>
      </c>
      <c r="H1603" t="s">
        <v>212</v>
      </c>
      <c r="I1603" t="s">
        <v>12</v>
      </c>
      <c r="J1603" t="s">
        <v>217</v>
      </c>
      <c r="K1603" t="s">
        <v>209</v>
      </c>
      <c r="L1603" t="s">
        <v>1497</v>
      </c>
    </row>
    <row r="1604" spans="1:12">
      <c r="A1604" t="s">
        <v>2373</v>
      </c>
      <c r="B1604" s="7">
        <v>46171</v>
      </c>
      <c r="C1604" t="s">
        <v>106</v>
      </c>
      <c r="D1604">
        <v>6</v>
      </c>
      <c r="E1604">
        <v>85.27</v>
      </c>
      <c r="F1604">
        <v>0.1</v>
      </c>
      <c r="G1604">
        <v>6.99</v>
      </c>
      <c r="H1604" t="s">
        <v>216</v>
      </c>
      <c r="I1604" t="s">
        <v>54</v>
      </c>
      <c r="J1604" t="s">
        <v>213</v>
      </c>
      <c r="K1604" t="s">
        <v>304</v>
      </c>
      <c r="L1604" t="s">
        <v>2172</v>
      </c>
    </row>
    <row r="1605" spans="1:12">
      <c r="A1605" t="s">
        <v>2374</v>
      </c>
      <c r="B1605" s="7">
        <v>46171</v>
      </c>
      <c r="C1605" t="s">
        <v>144</v>
      </c>
      <c r="D1605">
        <v>1</v>
      </c>
      <c r="E1605">
        <v>12.74</v>
      </c>
      <c r="F1605">
        <v>0</v>
      </c>
      <c r="G1605">
        <v>4.99</v>
      </c>
      <c r="H1605" t="s">
        <v>216</v>
      </c>
      <c r="I1605" t="s">
        <v>54</v>
      </c>
      <c r="J1605" t="s">
        <v>208</v>
      </c>
      <c r="K1605" t="s">
        <v>209</v>
      </c>
      <c r="L1605" t="s">
        <v>2375</v>
      </c>
    </row>
    <row r="1606" spans="1:12">
      <c r="A1606" t="s">
        <v>2376</v>
      </c>
      <c r="B1606" s="7">
        <v>46171</v>
      </c>
      <c r="C1606" t="s">
        <v>150</v>
      </c>
      <c r="D1606">
        <v>1</v>
      </c>
      <c r="E1606">
        <v>50.17</v>
      </c>
      <c r="F1606">
        <v>0</v>
      </c>
      <c r="G1606">
        <v>9.99</v>
      </c>
      <c r="H1606" t="s">
        <v>212</v>
      </c>
      <c r="I1606" t="s">
        <v>18</v>
      </c>
      <c r="J1606" t="s">
        <v>213</v>
      </c>
      <c r="K1606" t="s">
        <v>209</v>
      </c>
      <c r="L1606" t="s">
        <v>727</v>
      </c>
    </row>
    <row r="1607" spans="1:12">
      <c r="A1607" t="s">
        <v>2377</v>
      </c>
      <c r="B1607" s="7">
        <v>46171</v>
      </c>
      <c r="C1607" t="s">
        <v>87</v>
      </c>
      <c r="D1607">
        <v>8</v>
      </c>
      <c r="E1607">
        <v>49.34</v>
      </c>
      <c r="F1607">
        <v>0</v>
      </c>
      <c r="G1607">
        <v>4.99</v>
      </c>
      <c r="H1607" t="s">
        <v>207</v>
      </c>
      <c r="I1607" t="s">
        <v>12</v>
      </c>
      <c r="J1607" t="s">
        <v>208</v>
      </c>
      <c r="K1607" t="s">
        <v>209</v>
      </c>
      <c r="L1607" t="s">
        <v>559</v>
      </c>
    </row>
    <row r="1608" spans="1:12">
      <c r="A1608" t="s">
        <v>2378</v>
      </c>
      <c r="B1608" s="7">
        <v>46171</v>
      </c>
      <c r="C1608" t="s">
        <v>69</v>
      </c>
      <c r="D1608">
        <v>2</v>
      </c>
      <c r="E1608">
        <v>73.180000000000007</v>
      </c>
      <c r="F1608">
        <v>0</v>
      </c>
      <c r="G1608">
        <v>0</v>
      </c>
      <c r="H1608" t="s">
        <v>212</v>
      </c>
      <c r="I1608" t="s">
        <v>12</v>
      </c>
      <c r="J1608" t="s">
        <v>213</v>
      </c>
      <c r="K1608" t="s">
        <v>209</v>
      </c>
      <c r="L1608" t="s">
        <v>993</v>
      </c>
    </row>
    <row r="1609" spans="1:12">
      <c r="A1609" t="s">
        <v>2379</v>
      </c>
      <c r="B1609" s="7">
        <v>46172</v>
      </c>
      <c r="C1609" t="s">
        <v>136</v>
      </c>
      <c r="D1609">
        <v>1</v>
      </c>
      <c r="E1609">
        <v>26.35</v>
      </c>
      <c r="F1609">
        <v>0.1</v>
      </c>
      <c r="G1609">
        <v>0</v>
      </c>
      <c r="H1609" t="s">
        <v>216</v>
      </c>
      <c r="I1609" t="s">
        <v>37</v>
      </c>
      <c r="J1609" t="s">
        <v>208</v>
      </c>
      <c r="K1609" t="s">
        <v>209</v>
      </c>
      <c r="L1609" t="s">
        <v>1802</v>
      </c>
    </row>
    <row r="1610" spans="1:12">
      <c r="A1610" t="s">
        <v>2380</v>
      </c>
      <c r="B1610" s="7">
        <v>46172</v>
      </c>
      <c r="C1610" t="s">
        <v>98</v>
      </c>
      <c r="D1610">
        <v>1</v>
      </c>
      <c r="E1610">
        <v>17.66</v>
      </c>
      <c r="F1610">
        <v>0.05</v>
      </c>
      <c r="G1610">
        <v>0</v>
      </c>
      <c r="H1610" t="s">
        <v>207</v>
      </c>
      <c r="I1610" t="s">
        <v>54</v>
      </c>
      <c r="J1610" t="s">
        <v>208</v>
      </c>
      <c r="K1610" t="s">
        <v>209</v>
      </c>
      <c r="L1610" t="s">
        <v>1019</v>
      </c>
    </row>
    <row r="1611" spans="1:12">
      <c r="A1611" t="s">
        <v>2381</v>
      </c>
      <c r="B1611" s="7">
        <v>46172</v>
      </c>
      <c r="C1611" t="s">
        <v>102</v>
      </c>
      <c r="D1611">
        <v>1</v>
      </c>
      <c r="E1611">
        <v>18.5</v>
      </c>
      <c r="F1611">
        <v>0</v>
      </c>
      <c r="G1611">
        <v>9.99</v>
      </c>
      <c r="H1611" t="s">
        <v>212</v>
      </c>
      <c r="I1611" t="s">
        <v>224</v>
      </c>
      <c r="J1611" t="s">
        <v>217</v>
      </c>
      <c r="K1611" t="s">
        <v>209</v>
      </c>
      <c r="L1611" t="s">
        <v>1875</v>
      </c>
    </row>
    <row r="1612" spans="1:12">
      <c r="A1612" t="s">
        <v>2382</v>
      </c>
      <c r="B1612" s="7">
        <v>46172</v>
      </c>
      <c r="C1612" t="s">
        <v>182</v>
      </c>
      <c r="D1612">
        <v>2</v>
      </c>
      <c r="E1612">
        <v>11.57</v>
      </c>
      <c r="F1612">
        <v>0</v>
      </c>
      <c r="G1612">
        <v>0</v>
      </c>
      <c r="H1612" t="s">
        <v>216</v>
      </c>
      <c r="I1612" t="s">
        <v>37</v>
      </c>
      <c r="J1612" t="s">
        <v>213</v>
      </c>
      <c r="K1612" t="s">
        <v>209</v>
      </c>
      <c r="L1612" t="s">
        <v>811</v>
      </c>
    </row>
    <row r="1613" spans="1:12">
      <c r="A1613" t="s">
        <v>2383</v>
      </c>
      <c r="B1613" s="7">
        <v>46172</v>
      </c>
      <c r="C1613" t="s">
        <v>106</v>
      </c>
      <c r="D1613">
        <v>1</v>
      </c>
      <c r="E1613">
        <v>85.27</v>
      </c>
      <c r="F1613">
        <v>0</v>
      </c>
      <c r="G1613">
        <v>0</v>
      </c>
      <c r="H1613" t="s">
        <v>212</v>
      </c>
      <c r="I1613" t="s">
        <v>12</v>
      </c>
      <c r="J1613" t="s">
        <v>217</v>
      </c>
      <c r="K1613" t="s">
        <v>304</v>
      </c>
      <c r="L1613" t="s">
        <v>1621</v>
      </c>
    </row>
    <row r="1614" spans="1:12">
      <c r="A1614" t="s">
        <v>2384</v>
      </c>
      <c r="B1614" s="7">
        <v>46172</v>
      </c>
      <c r="C1614" t="s">
        <v>110</v>
      </c>
      <c r="D1614">
        <v>1</v>
      </c>
      <c r="E1614">
        <v>32.130000000000003</v>
      </c>
      <c r="F1614">
        <v>0.05</v>
      </c>
      <c r="G1614">
        <v>6.99</v>
      </c>
      <c r="H1614" t="s">
        <v>216</v>
      </c>
      <c r="I1614" t="s">
        <v>224</v>
      </c>
      <c r="J1614" t="s">
        <v>208</v>
      </c>
      <c r="K1614" t="s">
        <v>304</v>
      </c>
      <c r="L1614" t="s">
        <v>2385</v>
      </c>
    </row>
    <row r="1615" spans="1:12">
      <c r="A1615" t="s">
        <v>2386</v>
      </c>
      <c r="B1615" s="7">
        <v>46172</v>
      </c>
      <c r="C1615" t="s">
        <v>132</v>
      </c>
      <c r="D1615">
        <v>2</v>
      </c>
      <c r="E1615">
        <v>72.08</v>
      </c>
      <c r="F1615">
        <v>0</v>
      </c>
      <c r="G1615">
        <v>0</v>
      </c>
      <c r="H1615" t="s">
        <v>207</v>
      </c>
      <c r="I1615" t="s">
        <v>37</v>
      </c>
      <c r="J1615" t="s">
        <v>217</v>
      </c>
      <c r="K1615" t="s">
        <v>209</v>
      </c>
      <c r="L1615" t="s">
        <v>686</v>
      </c>
    </row>
    <row r="1616" spans="1:12">
      <c r="A1616" t="s">
        <v>2387</v>
      </c>
      <c r="B1616" s="7">
        <v>46172</v>
      </c>
      <c r="C1616" t="s">
        <v>154</v>
      </c>
      <c r="D1616">
        <v>4</v>
      </c>
      <c r="E1616">
        <v>63.29</v>
      </c>
      <c r="F1616">
        <v>0</v>
      </c>
      <c r="G1616">
        <v>0</v>
      </c>
      <c r="H1616" t="s">
        <v>212</v>
      </c>
      <c r="I1616" t="s">
        <v>224</v>
      </c>
      <c r="J1616" t="s">
        <v>208</v>
      </c>
      <c r="K1616" t="s">
        <v>209</v>
      </c>
      <c r="L1616" t="s">
        <v>1547</v>
      </c>
    </row>
    <row r="1617" spans="1:12">
      <c r="A1617" t="s">
        <v>2388</v>
      </c>
      <c r="B1617" s="7">
        <v>46172</v>
      </c>
      <c r="C1617" t="s">
        <v>73</v>
      </c>
      <c r="D1617">
        <v>1</v>
      </c>
      <c r="E1617">
        <v>23.84</v>
      </c>
      <c r="F1617">
        <v>0</v>
      </c>
      <c r="G1617">
        <v>6.99</v>
      </c>
      <c r="H1617" t="s">
        <v>212</v>
      </c>
      <c r="I1617" t="s">
        <v>18</v>
      </c>
      <c r="J1617" t="s">
        <v>217</v>
      </c>
      <c r="K1617" t="s">
        <v>209</v>
      </c>
      <c r="L1617" t="s">
        <v>1041</v>
      </c>
    </row>
    <row r="1618" spans="1:12">
      <c r="A1618" t="s">
        <v>2389</v>
      </c>
      <c r="B1618" s="7">
        <v>46172</v>
      </c>
      <c r="C1618" t="s">
        <v>130</v>
      </c>
      <c r="D1618">
        <v>2</v>
      </c>
      <c r="E1618">
        <v>10.18</v>
      </c>
      <c r="F1618">
        <v>0.05</v>
      </c>
      <c r="G1618">
        <v>9.99</v>
      </c>
      <c r="H1618" t="s">
        <v>216</v>
      </c>
      <c r="I1618" t="s">
        <v>54</v>
      </c>
      <c r="J1618" t="s">
        <v>208</v>
      </c>
      <c r="K1618" t="s">
        <v>209</v>
      </c>
      <c r="L1618" t="s">
        <v>461</v>
      </c>
    </row>
    <row r="1619" spans="1:12">
      <c r="A1619" t="s">
        <v>2390</v>
      </c>
      <c r="B1619" s="7">
        <v>46173</v>
      </c>
      <c r="C1619" t="s">
        <v>178</v>
      </c>
      <c r="D1619">
        <v>5</v>
      </c>
      <c r="E1619">
        <v>77.760000000000005</v>
      </c>
      <c r="F1619">
        <v>0.05</v>
      </c>
      <c r="G1619">
        <v>0</v>
      </c>
      <c r="H1619" t="s">
        <v>207</v>
      </c>
      <c r="I1619" t="s">
        <v>54</v>
      </c>
      <c r="J1619" t="s">
        <v>217</v>
      </c>
      <c r="K1619" t="s">
        <v>209</v>
      </c>
      <c r="L1619" t="s">
        <v>830</v>
      </c>
    </row>
    <row r="1620" spans="1:12">
      <c r="A1620" t="s">
        <v>2391</v>
      </c>
      <c r="B1620" s="7">
        <v>46173</v>
      </c>
      <c r="C1620" t="s">
        <v>182</v>
      </c>
      <c r="D1620">
        <v>1</v>
      </c>
      <c r="E1620">
        <v>11.57</v>
      </c>
      <c r="F1620">
        <v>0</v>
      </c>
      <c r="G1620">
        <v>4.99</v>
      </c>
      <c r="H1620" t="s">
        <v>207</v>
      </c>
      <c r="I1620" t="s">
        <v>37</v>
      </c>
      <c r="J1620" t="s">
        <v>217</v>
      </c>
      <c r="K1620" t="s">
        <v>209</v>
      </c>
      <c r="L1620" t="s">
        <v>1426</v>
      </c>
    </row>
    <row r="1621" spans="1:12">
      <c r="A1621" t="s">
        <v>2392</v>
      </c>
      <c r="B1621" s="7">
        <v>46173</v>
      </c>
      <c r="C1621" t="s">
        <v>104</v>
      </c>
      <c r="D1621">
        <v>1</v>
      </c>
      <c r="E1621">
        <v>29.49</v>
      </c>
      <c r="F1621">
        <v>0.05</v>
      </c>
      <c r="G1621">
        <v>0</v>
      </c>
      <c r="H1621" t="s">
        <v>216</v>
      </c>
      <c r="I1621" t="s">
        <v>18</v>
      </c>
      <c r="J1621" t="s">
        <v>213</v>
      </c>
      <c r="K1621" t="s">
        <v>209</v>
      </c>
      <c r="L1621" t="s">
        <v>317</v>
      </c>
    </row>
    <row r="1622" spans="1:12">
      <c r="A1622" t="s">
        <v>2393</v>
      </c>
      <c r="B1622" s="7">
        <v>46173</v>
      </c>
      <c r="C1622" t="s">
        <v>150</v>
      </c>
      <c r="D1622">
        <v>1</v>
      </c>
      <c r="E1622">
        <v>50.17</v>
      </c>
      <c r="F1622">
        <v>0</v>
      </c>
      <c r="G1622">
        <v>6.99</v>
      </c>
      <c r="H1622" t="s">
        <v>212</v>
      </c>
      <c r="I1622" t="s">
        <v>12</v>
      </c>
      <c r="J1622" t="s">
        <v>217</v>
      </c>
      <c r="K1622" t="s">
        <v>209</v>
      </c>
      <c r="L1622" t="s">
        <v>900</v>
      </c>
    </row>
    <row r="1623" spans="1:12">
      <c r="A1623" t="s">
        <v>2394</v>
      </c>
      <c r="B1623" s="7">
        <v>46173</v>
      </c>
      <c r="C1623" t="s">
        <v>132</v>
      </c>
      <c r="D1623">
        <v>4</v>
      </c>
      <c r="E1623">
        <v>72.08</v>
      </c>
      <c r="F1623">
        <v>0</v>
      </c>
      <c r="G1623">
        <v>4.99</v>
      </c>
      <c r="H1623" t="s">
        <v>207</v>
      </c>
      <c r="I1623" t="s">
        <v>18</v>
      </c>
      <c r="J1623" t="s">
        <v>217</v>
      </c>
      <c r="K1623" t="s">
        <v>209</v>
      </c>
      <c r="L1623" t="s">
        <v>2057</v>
      </c>
    </row>
    <row r="1624" spans="1:12">
      <c r="A1624" t="s">
        <v>2395</v>
      </c>
      <c r="B1624" s="7">
        <v>46173</v>
      </c>
      <c r="C1624" t="s">
        <v>148</v>
      </c>
      <c r="D1624">
        <v>1</v>
      </c>
      <c r="E1624">
        <v>76.3</v>
      </c>
      <c r="F1624">
        <v>0.15</v>
      </c>
      <c r="G1624">
        <v>0</v>
      </c>
      <c r="H1624" t="s">
        <v>212</v>
      </c>
      <c r="I1624" t="s">
        <v>54</v>
      </c>
      <c r="J1624" t="s">
        <v>213</v>
      </c>
      <c r="K1624" t="s">
        <v>209</v>
      </c>
      <c r="L1624" t="s">
        <v>758</v>
      </c>
    </row>
    <row r="1625" spans="1:12">
      <c r="A1625" t="s">
        <v>2396</v>
      </c>
      <c r="B1625" s="7">
        <v>46173</v>
      </c>
      <c r="C1625" t="s">
        <v>114</v>
      </c>
      <c r="D1625">
        <v>2</v>
      </c>
      <c r="E1625">
        <v>87.66</v>
      </c>
      <c r="F1625">
        <v>0.05</v>
      </c>
      <c r="G1625">
        <v>0</v>
      </c>
      <c r="H1625" t="s">
        <v>207</v>
      </c>
      <c r="I1625" t="s">
        <v>54</v>
      </c>
      <c r="J1625" t="s">
        <v>208</v>
      </c>
      <c r="K1625" t="s">
        <v>209</v>
      </c>
      <c r="L1625" t="s">
        <v>549</v>
      </c>
    </row>
    <row r="1626" spans="1:12">
      <c r="A1626" t="s">
        <v>2397</v>
      </c>
      <c r="B1626" s="7">
        <v>46173</v>
      </c>
      <c r="C1626" t="s">
        <v>112</v>
      </c>
      <c r="D1626">
        <v>2</v>
      </c>
      <c r="E1626">
        <v>48.12</v>
      </c>
      <c r="F1626">
        <v>0</v>
      </c>
      <c r="G1626">
        <v>6.99</v>
      </c>
      <c r="H1626" t="s">
        <v>207</v>
      </c>
      <c r="I1626" t="s">
        <v>18</v>
      </c>
      <c r="J1626" t="s">
        <v>217</v>
      </c>
      <c r="K1626" t="s">
        <v>209</v>
      </c>
      <c r="L1626" t="s">
        <v>1522</v>
      </c>
    </row>
    <row r="1627" spans="1:12">
      <c r="A1627" t="s">
        <v>2398</v>
      </c>
      <c r="B1627" s="7">
        <v>46173</v>
      </c>
      <c r="C1627" t="s">
        <v>94</v>
      </c>
      <c r="D1627">
        <v>3</v>
      </c>
      <c r="E1627">
        <v>74.41</v>
      </c>
      <c r="F1627">
        <v>0.05</v>
      </c>
      <c r="G1627">
        <v>0</v>
      </c>
      <c r="H1627" t="s">
        <v>216</v>
      </c>
      <c r="I1627" t="s">
        <v>224</v>
      </c>
      <c r="J1627" t="s">
        <v>217</v>
      </c>
      <c r="K1627" t="s">
        <v>209</v>
      </c>
      <c r="L1627" t="s">
        <v>2098</v>
      </c>
    </row>
    <row r="1628" spans="1:12">
      <c r="A1628" t="s">
        <v>2399</v>
      </c>
      <c r="B1628" s="7">
        <v>46174</v>
      </c>
      <c r="C1628" t="s">
        <v>92</v>
      </c>
      <c r="D1628">
        <v>3</v>
      </c>
      <c r="E1628">
        <v>46.87</v>
      </c>
      <c r="F1628">
        <v>0</v>
      </c>
      <c r="G1628">
        <v>4.99</v>
      </c>
      <c r="H1628" t="s">
        <v>216</v>
      </c>
      <c r="I1628" t="s">
        <v>37</v>
      </c>
      <c r="J1628" t="s">
        <v>208</v>
      </c>
      <c r="K1628" t="s">
        <v>209</v>
      </c>
      <c r="L1628" t="s">
        <v>710</v>
      </c>
    </row>
    <row r="1629" spans="1:12">
      <c r="A1629" t="s">
        <v>2400</v>
      </c>
      <c r="B1629" s="7">
        <v>46174</v>
      </c>
      <c r="C1629" t="s">
        <v>124</v>
      </c>
      <c r="D1629">
        <v>2</v>
      </c>
      <c r="E1629">
        <v>79.47</v>
      </c>
      <c r="F1629">
        <v>0.2</v>
      </c>
      <c r="G1629">
        <v>0</v>
      </c>
      <c r="H1629" t="s">
        <v>216</v>
      </c>
      <c r="I1629" t="s">
        <v>224</v>
      </c>
      <c r="J1629" t="s">
        <v>217</v>
      </c>
      <c r="K1629" t="s">
        <v>209</v>
      </c>
      <c r="L1629" t="s">
        <v>1554</v>
      </c>
    </row>
    <row r="1630" spans="1:12">
      <c r="A1630" t="s">
        <v>2401</v>
      </c>
      <c r="B1630" s="7">
        <v>46174</v>
      </c>
      <c r="C1630" t="s">
        <v>180</v>
      </c>
      <c r="D1630">
        <v>1</v>
      </c>
      <c r="E1630">
        <v>60.42</v>
      </c>
      <c r="F1630">
        <v>0</v>
      </c>
      <c r="G1630">
        <v>9.99</v>
      </c>
      <c r="H1630" t="s">
        <v>212</v>
      </c>
      <c r="I1630" t="s">
        <v>224</v>
      </c>
      <c r="J1630" t="s">
        <v>208</v>
      </c>
      <c r="K1630" t="s">
        <v>209</v>
      </c>
      <c r="L1630" t="s">
        <v>736</v>
      </c>
    </row>
    <row r="1631" spans="1:12">
      <c r="A1631" t="s">
        <v>2402</v>
      </c>
      <c r="B1631" s="7">
        <v>46174</v>
      </c>
      <c r="C1631" t="s">
        <v>96</v>
      </c>
      <c r="D1631">
        <v>2</v>
      </c>
      <c r="E1631">
        <v>26.72</v>
      </c>
      <c r="F1631">
        <v>0.05</v>
      </c>
      <c r="G1631">
        <v>0</v>
      </c>
      <c r="H1631" t="s">
        <v>207</v>
      </c>
      <c r="I1631" t="s">
        <v>224</v>
      </c>
      <c r="J1631" t="s">
        <v>208</v>
      </c>
      <c r="K1631" t="s">
        <v>209</v>
      </c>
      <c r="L1631" t="s">
        <v>453</v>
      </c>
    </row>
    <row r="1632" spans="1:12">
      <c r="A1632" t="s">
        <v>2403</v>
      </c>
      <c r="B1632" s="7">
        <v>46174</v>
      </c>
      <c r="C1632" t="s">
        <v>170</v>
      </c>
      <c r="D1632">
        <v>5</v>
      </c>
      <c r="E1632">
        <v>33.19</v>
      </c>
      <c r="F1632">
        <v>0</v>
      </c>
      <c r="G1632">
        <v>9.99</v>
      </c>
      <c r="H1632" t="s">
        <v>212</v>
      </c>
      <c r="I1632" t="s">
        <v>18</v>
      </c>
      <c r="J1632" t="s">
        <v>208</v>
      </c>
      <c r="K1632" t="s">
        <v>209</v>
      </c>
      <c r="L1632" t="s">
        <v>1211</v>
      </c>
    </row>
    <row r="1633" spans="1:12">
      <c r="A1633" t="s">
        <v>2404</v>
      </c>
      <c r="B1633" s="7">
        <v>46174</v>
      </c>
      <c r="C1633" t="s">
        <v>160</v>
      </c>
      <c r="D1633">
        <v>3</v>
      </c>
      <c r="E1633">
        <v>36.47</v>
      </c>
      <c r="F1633">
        <v>0.1</v>
      </c>
      <c r="G1633">
        <v>4.99</v>
      </c>
      <c r="H1633" t="s">
        <v>207</v>
      </c>
      <c r="I1633" t="s">
        <v>18</v>
      </c>
      <c r="J1633" t="s">
        <v>217</v>
      </c>
      <c r="K1633" t="s">
        <v>209</v>
      </c>
      <c r="L1633" t="s">
        <v>754</v>
      </c>
    </row>
    <row r="1634" spans="1:12">
      <c r="A1634" t="s">
        <v>2405</v>
      </c>
      <c r="B1634" s="7">
        <v>46174</v>
      </c>
      <c r="C1634" t="s">
        <v>69</v>
      </c>
      <c r="D1634">
        <v>3</v>
      </c>
      <c r="E1634">
        <v>73.180000000000007</v>
      </c>
      <c r="F1634">
        <v>0</v>
      </c>
      <c r="G1634">
        <v>0</v>
      </c>
      <c r="H1634" t="s">
        <v>212</v>
      </c>
      <c r="I1634" t="s">
        <v>12</v>
      </c>
      <c r="J1634" t="s">
        <v>217</v>
      </c>
      <c r="K1634" t="s">
        <v>209</v>
      </c>
      <c r="L1634" t="s">
        <v>1244</v>
      </c>
    </row>
    <row r="1635" spans="1:12">
      <c r="A1635" t="s">
        <v>2406</v>
      </c>
      <c r="B1635" s="7">
        <v>46174</v>
      </c>
      <c r="C1635" t="s">
        <v>168</v>
      </c>
      <c r="D1635">
        <v>1</v>
      </c>
      <c r="E1635">
        <v>50.46</v>
      </c>
      <c r="F1635">
        <v>0.05</v>
      </c>
      <c r="G1635">
        <v>9.99</v>
      </c>
      <c r="H1635" t="s">
        <v>212</v>
      </c>
      <c r="I1635" t="s">
        <v>37</v>
      </c>
      <c r="J1635" t="s">
        <v>208</v>
      </c>
      <c r="K1635" t="s">
        <v>209</v>
      </c>
      <c r="L1635" t="s">
        <v>360</v>
      </c>
    </row>
    <row r="1636" spans="1:12">
      <c r="A1636" t="s">
        <v>2407</v>
      </c>
      <c r="B1636" s="7">
        <v>46174</v>
      </c>
      <c r="C1636" t="s">
        <v>98</v>
      </c>
      <c r="D1636">
        <v>1</v>
      </c>
      <c r="E1636">
        <v>17.66</v>
      </c>
      <c r="F1636">
        <v>0.1</v>
      </c>
      <c r="G1636">
        <v>9.99</v>
      </c>
      <c r="H1636" t="s">
        <v>212</v>
      </c>
      <c r="I1636" t="s">
        <v>37</v>
      </c>
      <c r="J1636" t="s">
        <v>208</v>
      </c>
      <c r="K1636" t="s">
        <v>304</v>
      </c>
      <c r="L1636" t="s">
        <v>445</v>
      </c>
    </row>
    <row r="1637" spans="1:12">
      <c r="A1637" t="s">
        <v>2408</v>
      </c>
      <c r="B1637" s="7">
        <v>46174</v>
      </c>
      <c r="C1637" t="s">
        <v>69</v>
      </c>
      <c r="D1637">
        <v>1</v>
      </c>
      <c r="E1637">
        <v>73.180000000000007</v>
      </c>
      <c r="F1637">
        <v>0.1</v>
      </c>
      <c r="G1637">
        <v>4.99</v>
      </c>
      <c r="H1637" t="s">
        <v>216</v>
      </c>
      <c r="I1637" t="s">
        <v>37</v>
      </c>
      <c r="J1637" t="s">
        <v>208</v>
      </c>
      <c r="K1637" t="s">
        <v>209</v>
      </c>
      <c r="L1637" t="s">
        <v>2095</v>
      </c>
    </row>
    <row r="1638" spans="1:12">
      <c r="A1638" t="s">
        <v>2409</v>
      </c>
      <c r="B1638" s="7">
        <v>46174</v>
      </c>
      <c r="C1638" t="s">
        <v>89</v>
      </c>
      <c r="D1638">
        <v>3</v>
      </c>
      <c r="E1638">
        <v>81.14</v>
      </c>
      <c r="F1638">
        <v>0</v>
      </c>
      <c r="G1638">
        <v>0</v>
      </c>
      <c r="H1638" t="s">
        <v>216</v>
      </c>
      <c r="I1638" t="s">
        <v>37</v>
      </c>
      <c r="J1638" t="s">
        <v>217</v>
      </c>
      <c r="K1638" t="s">
        <v>209</v>
      </c>
      <c r="L1638" t="s">
        <v>424</v>
      </c>
    </row>
    <row r="1639" spans="1:12">
      <c r="A1639" t="s">
        <v>2410</v>
      </c>
      <c r="B1639" s="7">
        <v>46174</v>
      </c>
      <c r="C1639" t="s">
        <v>87</v>
      </c>
      <c r="D1639">
        <v>2</v>
      </c>
      <c r="E1639">
        <v>49.34</v>
      </c>
      <c r="F1639">
        <v>0</v>
      </c>
      <c r="G1639">
        <v>0</v>
      </c>
      <c r="H1639" t="s">
        <v>212</v>
      </c>
      <c r="I1639" t="s">
        <v>37</v>
      </c>
      <c r="J1639" t="s">
        <v>208</v>
      </c>
      <c r="K1639" t="s">
        <v>209</v>
      </c>
      <c r="L1639" t="s">
        <v>838</v>
      </c>
    </row>
    <row r="1640" spans="1:12">
      <c r="A1640" t="s">
        <v>2411</v>
      </c>
      <c r="B1640" s="7">
        <v>46174</v>
      </c>
      <c r="C1640" t="s">
        <v>152</v>
      </c>
      <c r="D1640">
        <v>3</v>
      </c>
      <c r="E1640">
        <v>39.21</v>
      </c>
      <c r="F1640">
        <v>0.15</v>
      </c>
      <c r="G1640">
        <v>4.99</v>
      </c>
      <c r="H1640" t="s">
        <v>212</v>
      </c>
      <c r="I1640" t="s">
        <v>224</v>
      </c>
      <c r="J1640" t="s">
        <v>217</v>
      </c>
      <c r="K1640" t="s">
        <v>209</v>
      </c>
      <c r="L1640" t="s">
        <v>832</v>
      </c>
    </row>
    <row r="1641" spans="1:12">
      <c r="A1641" t="s">
        <v>2412</v>
      </c>
      <c r="B1641" s="7">
        <v>46174</v>
      </c>
      <c r="C1641" t="s">
        <v>87</v>
      </c>
      <c r="D1641">
        <v>1</v>
      </c>
      <c r="E1641">
        <v>49.34</v>
      </c>
      <c r="F1641">
        <v>0</v>
      </c>
      <c r="G1641">
        <v>9.99</v>
      </c>
      <c r="H1641" t="s">
        <v>212</v>
      </c>
      <c r="I1641" t="s">
        <v>224</v>
      </c>
      <c r="J1641" t="s">
        <v>213</v>
      </c>
      <c r="K1641" t="s">
        <v>209</v>
      </c>
      <c r="L1641" t="s">
        <v>479</v>
      </c>
    </row>
    <row r="1642" spans="1:12">
      <c r="A1642" t="s">
        <v>2413</v>
      </c>
      <c r="B1642" s="7">
        <v>46175</v>
      </c>
      <c r="C1642" t="s">
        <v>180</v>
      </c>
      <c r="D1642">
        <v>3</v>
      </c>
      <c r="E1642">
        <v>60.42</v>
      </c>
      <c r="F1642">
        <v>0</v>
      </c>
      <c r="G1642">
        <v>4.99</v>
      </c>
      <c r="H1642" t="s">
        <v>212</v>
      </c>
      <c r="I1642" t="s">
        <v>54</v>
      </c>
      <c r="J1642" t="s">
        <v>213</v>
      </c>
      <c r="K1642" t="s">
        <v>209</v>
      </c>
      <c r="L1642" t="s">
        <v>1132</v>
      </c>
    </row>
    <row r="1643" spans="1:12">
      <c r="A1643" t="s">
        <v>2414</v>
      </c>
      <c r="B1643" s="7">
        <v>46175</v>
      </c>
      <c r="C1643" t="s">
        <v>130</v>
      </c>
      <c r="D1643">
        <v>1</v>
      </c>
      <c r="E1643">
        <v>10.18</v>
      </c>
      <c r="F1643">
        <v>0.05</v>
      </c>
      <c r="G1643">
        <v>4.99</v>
      </c>
      <c r="H1643" t="s">
        <v>207</v>
      </c>
      <c r="I1643" t="s">
        <v>37</v>
      </c>
      <c r="J1643" t="s">
        <v>217</v>
      </c>
      <c r="K1643" t="s">
        <v>209</v>
      </c>
      <c r="L1643" t="s">
        <v>736</v>
      </c>
    </row>
    <row r="1644" spans="1:12">
      <c r="A1644" t="s">
        <v>2415</v>
      </c>
      <c r="B1644" s="7">
        <v>46175</v>
      </c>
      <c r="C1644" t="s">
        <v>120</v>
      </c>
      <c r="D1644">
        <v>4</v>
      </c>
      <c r="E1644">
        <v>33.65</v>
      </c>
      <c r="F1644">
        <v>0</v>
      </c>
      <c r="G1644">
        <v>9.99</v>
      </c>
      <c r="H1644" t="s">
        <v>207</v>
      </c>
      <c r="I1644" t="s">
        <v>12</v>
      </c>
      <c r="J1644" t="s">
        <v>208</v>
      </c>
      <c r="K1644" t="s">
        <v>209</v>
      </c>
      <c r="L1644" t="s">
        <v>2095</v>
      </c>
    </row>
    <row r="1645" spans="1:12">
      <c r="A1645" t="s">
        <v>2416</v>
      </c>
      <c r="B1645" s="7">
        <v>46175</v>
      </c>
      <c r="C1645" t="s">
        <v>144</v>
      </c>
      <c r="D1645">
        <v>1</v>
      </c>
      <c r="E1645">
        <v>12.74</v>
      </c>
      <c r="F1645">
        <v>0.1</v>
      </c>
      <c r="G1645">
        <v>0</v>
      </c>
      <c r="H1645" t="s">
        <v>212</v>
      </c>
      <c r="I1645" t="s">
        <v>37</v>
      </c>
      <c r="J1645" t="s">
        <v>217</v>
      </c>
      <c r="K1645" t="s">
        <v>209</v>
      </c>
      <c r="L1645" t="s">
        <v>1877</v>
      </c>
    </row>
    <row r="1646" spans="1:12">
      <c r="A1646" t="s">
        <v>2417</v>
      </c>
      <c r="B1646" s="7">
        <v>46175</v>
      </c>
      <c r="C1646" t="s">
        <v>124</v>
      </c>
      <c r="D1646">
        <v>1</v>
      </c>
      <c r="E1646">
        <v>79.47</v>
      </c>
      <c r="F1646">
        <v>0</v>
      </c>
      <c r="G1646">
        <v>0</v>
      </c>
      <c r="H1646" t="s">
        <v>207</v>
      </c>
      <c r="I1646" t="s">
        <v>12</v>
      </c>
      <c r="J1646" t="s">
        <v>217</v>
      </c>
      <c r="K1646" t="s">
        <v>209</v>
      </c>
      <c r="L1646" t="s">
        <v>1287</v>
      </c>
    </row>
    <row r="1647" spans="1:12">
      <c r="A1647" t="s">
        <v>2418</v>
      </c>
      <c r="B1647" s="7">
        <v>46175</v>
      </c>
      <c r="C1647" t="s">
        <v>140</v>
      </c>
      <c r="D1647">
        <v>8</v>
      </c>
      <c r="E1647">
        <v>25.18</v>
      </c>
      <c r="F1647">
        <v>0</v>
      </c>
      <c r="G1647">
        <v>6.99</v>
      </c>
      <c r="H1647" t="s">
        <v>207</v>
      </c>
      <c r="I1647" t="s">
        <v>12</v>
      </c>
      <c r="J1647" t="s">
        <v>213</v>
      </c>
      <c r="K1647" t="s">
        <v>209</v>
      </c>
      <c r="L1647" t="s">
        <v>989</v>
      </c>
    </row>
    <row r="1648" spans="1:12">
      <c r="A1648" t="s">
        <v>2419</v>
      </c>
      <c r="B1648" s="7">
        <v>46176</v>
      </c>
      <c r="C1648" t="s">
        <v>87</v>
      </c>
      <c r="D1648">
        <v>2</v>
      </c>
      <c r="E1648">
        <v>49.34</v>
      </c>
      <c r="F1648">
        <v>0.15</v>
      </c>
      <c r="G1648">
        <v>6.99</v>
      </c>
      <c r="H1648" t="s">
        <v>216</v>
      </c>
      <c r="I1648" t="s">
        <v>54</v>
      </c>
      <c r="J1648" t="s">
        <v>208</v>
      </c>
      <c r="K1648" t="s">
        <v>209</v>
      </c>
      <c r="L1648" t="s">
        <v>2355</v>
      </c>
    </row>
    <row r="1649" spans="1:12">
      <c r="A1649" t="s">
        <v>2420</v>
      </c>
      <c r="B1649" s="7">
        <v>46176</v>
      </c>
      <c r="C1649" t="s">
        <v>138</v>
      </c>
      <c r="D1649">
        <v>2</v>
      </c>
      <c r="E1649">
        <v>56</v>
      </c>
      <c r="F1649">
        <v>0.1</v>
      </c>
      <c r="G1649">
        <v>0</v>
      </c>
      <c r="H1649" t="s">
        <v>207</v>
      </c>
      <c r="I1649" t="s">
        <v>12</v>
      </c>
      <c r="J1649" t="s">
        <v>208</v>
      </c>
      <c r="K1649" t="s">
        <v>209</v>
      </c>
      <c r="L1649" t="s">
        <v>2421</v>
      </c>
    </row>
    <row r="1650" spans="1:12">
      <c r="A1650" t="s">
        <v>2422</v>
      </c>
      <c r="B1650" s="7">
        <v>46176</v>
      </c>
      <c r="C1650" t="s">
        <v>142</v>
      </c>
      <c r="D1650">
        <v>5</v>
      </c>
      <c r="E1650">
        <v>100.1</v>
      </c>
      <c r="F1650">
        <v>0</v>
      </c>
      <c r="G1650">
        <v>9.99</v>
      </c>
      <c r="H1650" t="s">
        <v>207</v>
      </c>
      <c r="I1650" t="s">
        <v>18</v>
      </c>
      <c r="J1650" t="s">
        <v>213</v>
      </c>
      <c r="K1650" t="s">
        <v>209</v>
      </c>
      <c r="L1650" t="s">
        <v>490</v>
      </c>
    </row>
    <row r="1651" spans="1:12">
      <c r="A1651" t="s">
        <v>2423</v>
      </c>
      <c r="B1651" s="7">
        <v>46176</v>
      </c>
      <c r="C1651" t="s">
        <v>110</v>
      </c>
      <c r="D1651">
        <v>3</v>
      </c>
      <c r="E1651">
        <v>32.130000000000003</v>
      </c>
      <c r="F1651">
        <v>0</v>
      </c>
      <c r="G1651">
        <v>0</v>
      </c>
      <c r="H1651" t="s">
        <v>216</v>
      </c>
      <c r="I1651" t="s">
        <v>18</v>
      </c>
      <c r="J1651" t="s">
        <v>217</v>
      </c>
      <c r="K1651" t="s">
        <v>209</v>
      </c>
      <c r="L1651" t="s">
        <v>651</v>
      </c>
    </row>
    <row r="1652" spans="1:12">
      <c r="A1652" t="s">
        <v>2424</v>
      </c>
      <c r="B1652" s="7">
        <v>46177</v>
      </c>
      <c r="C1652" t="s">
        <v>122</v>
      </c>
      <c r="D1652">
        <v>3</v>
      </c>
      <c r="E1652">
        <v>29.71</v>
      </c>
      <c r="F1652">
        <v>0</v>
      </c>
      <c r="G1652">
        <v>0</v>
      </c>
      <c r="H1652" t="s">
        <v>207</v>
      </c>
      <c r="I1652" t="s">
        <v>54</v>
      </c>
      <c r="J1652" t="s">
        <v>213</v>
      </c>
      <c r="K1652" t="s">
        <v>209</v>
      </c>
      <c r="L1652" t="s">
        <v>499</v>
      </c>
    </row>
    <row r="1653" spans="1:12">
      <c r="A1653" t="s">
        <v>2425</v>
      </c>
      <c r="B1653" s="7">
        <v>46177</v>
      </c>
      <c r="C1653" t="s">
        <v>94</v>
      </c>
      <c r="D1653">
        <v>1</v>
      </c>
      <c r="E1653">
        <v>74.41</v>
      </c>
      <c r="F1653">
        <v>0</v>
      </c>
      <c r="G1653">
        <v>0</v>
      </c>
      <c r="H1653" t="s">
        <v>216</v>
      </c>
      <c r="I1653" t="s">
        <v>12</v>
      </c>
      <c r="J1653" t="s">
        <v>213</v>
      </c>
      <c r="K1653" t="s">
        <v>209</v>
      </c>
      <c r="L1653" t="s">
        <v>1669</v>
      </c>
    </row>
    <row r="1654" spans="1:12">
      <c r="A1654" t="s">
        <v>2426</v>
      </c>
      <c r="B1654" s="7">
        <v>46177</v>
      </c>
      <c r="C1654" t="s">
        <v>172</v>
      </c>
      <c r="D1654">
        <v>5</v>
      </c>
      <c r="E1654">
        <v>80.63</v>
      </c>
      <c r="F1654">
        <v>0</v>
      </c>
      <c r="G1654">
        <v>6.99</v>
      </c>
      <c r="H1654" t="s">
        <v>207</v>
      </c>
      <c r="I1654" t="s">
        <v>54</v>
      </c>
      <c r="J1654" t="s">
        <v>208</v>
      </c>
      <c r="K1654" t="s">
        <v>209</v>
      </c>
      <c r="L1654" t="s">
        <v>494</v>
      </c>
    </row>
    <row r="1655" spans="1:12">
      <c r="A1655" t="s">
        <v>2427</v>
      </c>
      <c r="B1655" s="7">
        <v>46177</v>
      </c>
      <c r="C1655" t="s">
        <v>186</v>
      </c>
      <c r="D1655">
        <v>1</v>
      </c>
      <c r="E1655">
        <v>54.93</v>
      </c>
      <c r="F1655">
        <v>0</v>
      </c>
      <c r="G1655">
        <v>4.99</v>
      </c>
      <c r="H1655" t="s">
        <v>212</v>
      </c>
      <c r="I1655" t="s">
        <v>12</v>
      </c>
      <c r="J1655" t="s">
        <v>217</v>
      </c>
      <c r="K1655" t="s">
        <v>209</v>
      </c>
      <c r="L1655" t="s">
        <v>2142</v>
      </c>
    </row>
    <row r="1656" spans="1:12">
      <c r="A1656" t="s">
        <v>2428</v>
      </c>
      <c r="B1656" s="7">
        <v>46177</v>
      </c>
      <c r="C1656" t="s">
        <v>122</v>
      </c>
      <c r="D1656">
        <v>1</v>
      </c>
      <c r="E1656">
        <v>29.71</v>
      </c>
      <c r="F1656">
        <v>0.1</v>
      </c>
      <c r="G1656">
        <v>9.99</v>
      </c>
      <c r="H1656" t="s">
        <v>207</v>
      </c>
      <c r="I1656" t="s">
        <v>224</v>
      </c>
      <c r="J1656" t="s">
        <v>208</v>
      </c>
      <c r="K1656" t="s">
        <v>209</v>
      </c>
      <c r="L1656" t="s">
        <v>2355</v>
      </c>
    </row>
    <row r="1657" spans="1:12">
      <c r="A1657" t="s">
        <v>2429</v>
      </c>
      <c r="B1657" s="7">
        <v>46177</v>
      </c>
      <c r="C1657" t="s">
        <v>100</v>
      </c>
      <c r="D1657">
        <v>1</v>
      </c>
      <c r="E1657">
        <v>47.38</v>
      </c>
      <c r="F1657">
        <v>0.05</v>
      </c>
      <c r="G1657">
        <v>0</v>
      </c>
      <c r="H1657" t="s">
        <v>212</v>
      </c>
      <c r="I1657" t="s">
        <v>224</v>
      </c>
      <c r="J1657" t="s">
        <v>213</v>
      </c>
      <c r="K1657" t="s">
        <v>209</v>
      </c>
      <c r="L1657" t="s">
        <v>2430</v>
      </c>
    </row>
    <row r="1658" spans="1:12">
      <c r="A1658" t="s">
        <v>2431</v>
      </c>
      <c r="B1658" s="7">
        <v>46178</v>
      </c>
      <c r="C1658" t="s">
        <v>79</v>
      </c>
      <c r="D1658">
        <v>1</v>
      </c>
      <c r="E1658">
        <v>12.76</v>
      </c>
      <c r="F1658">
        <v>0</v>
      </c>
      <c r="G1658">
        <v>6.99</v>
      </c>
      <c r="H1658" t="s">
        <v>216</v>
      </c>
      <c r="I1658" t="s">
        <v>54</v>
      </c>
      <c r="J1658" t="s">
        <v>217</v>
      </c>
      <c r="K1658" t="s">
        <v>209</v>
      </c>
      <c r="L1658" t="s">
        <v>1126</v>
      </c>
    </row>
    <row r="1659" spans="1:12">
      <c r="A1659" t="s">
        <v>2432</v>
      </c>
      <c r="B1659" s="7">
        <v>46178</v>
      </c>
      <c r="C1659" t="s">
        <v>73</v>
      </c>
      <c r="D1659">
        <v>3</v>
      </c>
      <c r="E1659">
        <v>23.84</v>
      </c>
      <c r="F1659">
        <v>0</v>
      </c>
      <c r="G1659">
        <v>0</v>
      </c>
      <c r="H1659" t="s">
        <v>216</v>
      </c>
      <c r="I1659" t="s">
        <v>54</v>
      </c>
      <c r="J1659" t="s">
        <v>213</v>
      </c>
      <c r="K1659" t="s">
        <v>209</v>
      </c>
      <c r="L1659" t="s">
        <v>1155</v>
      </c>
    </row>
    <row r="1660" spans="1:12">
      <c r="A1660" t="s">
        <v>2433</v>
      </c>
      <c r="B1660" s="7">
        <v>46178</v>
      </c>
      <c r="C1660" t="s">
        <v>138</v>
      </c>
      <c r="D1660">
        <v>1</v>
      </c>
      <c r="E1660">
        <v>56</v>
      </c>
      <c r="F1660">
        <v>0.05</v>
      </c>
      <c r="G1660">
        <v>4.99</v>
      </c>
      <c r="H1660" t="s">
        <v>207</v>
      </c>
      <c r="I1660" t="s">
        <v>224</v>
      </c>
      <c r="J1660" t="s">
        <v>213</v>
      </c>
      <c r="K1660" t="s">
        <v>209</v>
      </c>
      <c r="L1660" t="s">
        <v>918</v>
      </c>
    </row>
    <row r="1661" spans="1:12">
      <c r="A1661" t="s">
        <v>2434</v>
      </c>
      <c r="B1661" s="7">
        <v>46178</v>
      </c>
      <c r="C1661" t="s">
        <v>81</v>
      </c>
      <c r="D1661">
        <v>4</v>
      </c>
      <c r="E1661">
        <v>30.29</v>
      </c>
      <c r="F1661">
        <v>0.2</v>
      </c>
      <c r="G1661">
        <v>4.99</v>
      </c>
      <c r="H1661" t="s">
        <v>216</v>
      </c>
      <c r="I1661" t="s">
        <v>12</v>
      </c>
      <c r="J1661" t="s">
        <v>208</v>
      </c>
      <c r="K1661" t="s">
        <v>209</v>
      </c>
      <c r="L1661" t="s">
        <v>736</v>
      </c>
    </row>
    <row r="1662" spans="1:12">
      <c r="A1662" t="s">
        <v>2435</v>
      </c>
      <c r="B1662" s="7">
        <v>46178</v>
      </c>
      <c r="C1662" t="s">
        <v>75</v>
      </c>
      <c r="D1662">
        <v>6</v>
      </c>
      <c r="E1662">
        <v>55.2</v>
      </c>
      <c r="F1662">
        <v>0</v>
      </c>
      <c r="G1662">
        <v>0</v>
      </c>
      <c r="H1662" t="s">
        <v>216</v>
      </c>
      <c r="I1662" t="s">
        <v>18</v>
      </c>
      <c r="J1662" t="s">
        <v>217</v>
      </c>
      <c r="K1662" t="s">
        <v>209</v>
      </c>
      <c r="L1662" t="s">
        <v>745</v>
      </c>
    </row>
    <row r="1663" spans="1:12">
      <c r="A1663" t="s">
        <v>2436</v>
      </c>
      <c r="B1663" s="7">
        <v>46179</v>
      </c>
      <c r="C1663" t="s">
        <v>128</v>
      </c>
      <c r="D1663">
        <v>1</v>
      </c>
      <c r="E1663">
        <v>74.72</v>
      </c>
      <c r="F1663">
        <v>0</v>
      </c>
      <c r="G1663">
        <v>0</v>
      </c>
      <c r="H1663" t="s">
        <v>207</v>
      </c>
      <c r="I1663" t="s">
        <v>18</v>
      </c>
      <c r="J1663" t="s">
        <v>217</v>
      </c>
      <c r="K1663" t="s">
        <v>209</v>
      </c>
      <c r="L1663" t="s">
        <v>1669</v>
      </c>
    </row>
    <row r="1664" spans="1:12">
      <c r="A1664" t="s">
        <v>2437</v>
      </c>
      <c r="B1664" s="7">
        <v>46179</v>
      </c>
      <c r="C1664" t="s">
        <v>154</v>
      </c>
      <c r="D1664">
        <v>4</v>
      </c>
      <c r="E1664">
        <v>63.29</v>
      </c>
      <c r="F1664">
        <v>0.05</v>
      </c>
      <c r="G1664">
        <v>0</v>
      </c>
      <c r="H1664" t="s">
        <v>207</v>
      </c>
      <c r="I1664" t="s">
        <v>37</v>
      </c>
      <c r="J1664" t="s">
        <v>213</v>
      </c>
      <c r="K1664" t="s">
        <v>209</v>
      </c>
      <c r="L1664" t="s">
        <v>1064</v>
      </c>
    </row>
    <row r="1665" spans="1:12">
      <c r="A1665" t="s">
        <v>2438</v>
      </c>
      <c r="B1665" s="7">
        <v>46179</v>
      </c>
      <c r="C1665" t="s">
        <v>126</v>
      </c>
      <c r="D1665">
        <v>1</v>
      </c>
      <c r="E1665">
        <v>44.98</v>
      </c>
      <c r="F1665">
        <v>0</v>
      </c>
      <c r="G1665">
        <v>6.99</v>
      </c>
      <c r="H1665" t="s">
        <v>207</v>
      </c>
      <c r="I1665" t="s">
        <v>54</v>
      </c>
      <c r="J1665" t="s">
        <v>217</v>
      </c>
      <c r="K1665" t="s">
        <v>209</v>
      </c>
      <c r="L1665" t="s">
        <v>630</v>
      </c>
    </row>
    <row r="1666" spans="1:12">
      <c r="A1666" t="s">
        <v>2439</v>
      </c>
      <c r="B1666" s="7">
        <v>46179</v>
      </c>
      <c r="C1666" t="s">
        <v>126</v>
      </c>
      <c r="D1666">
        <v>1</v>
      </c>
      <c r="E1666">
        <v>44.98</v>
      </c>
      <c r="F1666">
        <v>0.1</v>
      </c>
      <c r="G1666">
        <v>4.99</v>
      </c>
      <c r="H1666" t="s">
        <v>207</v>
      </c>
      <c r="I1666" t="s">
        <v>12</v>
      </c>
      <c r="J1666" t="s">
        <v>213</v>
      </c>
      <c r="K1666" t="s">
        <v>209</v>
      </c>
      <c r="L1666" t="s">
        <v>2227</v>
      </c>
    </row>
    <row r="1667" spans="1:12">
      <c r="A1667" t="s">
        <v>2440</v>
      </c>
      <c r="B1667" s="7">
        <v>46179</v>
      </c>
      <c r="C1667" t="s">
        <v>98</v>
      </c>
      <c r="D1667">
        <v>1</v>
      </c>
      <c r="E1667">
        <v>17.66</v>
      </c>
      <c r="F1667">
        <v>0.1</v>
      </c>
      <c r="G1667">
        <v>4.99</v>
      </c>
      <c r="H1667" t="s">
        <v>212</v>
      </c>
      <c r="I1667" t="s">
        <v>18</v>
      </c>
      <c r="J1667" t="s">
        <v>208</v>
      </c>
      <c r="K1667" t="s">
        <v>209</v>
      </c>
      <c r="L1667" t="s">
        <v>1559</v>
      </c>
    </row>
    <row r="1668" spans="1:12">
      <c r="A1668" t="s">
        <v>2441</v>
      </c>
      <c r="B1668" s="7">
        <v>46179</v>
      </c>
      <c r="C1668" t="s">
        <v>156</v>
      </c>
      <c r="D1668">
        <v>3</v>
      </c>
      <c r="E1668">
        <v>24.86</v>
      </c>
      <c r="F1668">
        <v>0</v>
      </c>
      <c r="G1668">
        <v>4.99</v>
      </c>
      <c r="H1668" t="s">
        <v>216</v>
      </c>
      <c r="I1668" t="s">
        <v>54</v>
      </c>
      <c r="J1668" t="s">
        <v>213</v>
      </c>
      <c r="K1668" t="s">
        <v>209</v>
      </c>
      <c r="L1668" t="s">
        <v>499</v>
      </c>
    </row>
    <row r="1669" spans="1:12">
      <c r="A1669" t="s">
        <v>2442</v>
      </c>
      <c r="B1669" s="7">
        <v>46179</v>
      </c>
      <c r="C1669" t="s">
        <v>112</v>
      </c>
      <c r="D1669">
        <v>6</v>
      </c>
      <c r="E1669">
        <v>48.12</v>
      </c>
      <c r="F1669">
        <v>0</v>
      </c>
      <c r="G1669">
        <v>6.99</v>
      </c>
      <c r="H1669" t="s">
        <v>207</v>
      </c>
      <c r="I1669" t="s">
        <v>224</v>
      </c>
      <c r="J1669" t="s">
        <v>208</v>
      </c>
      <c r="K1669" t="s">
        <v>209</v>
      </c>
      <c r="L1669" t="s">
        <v>222</v>
      </c>
    </row>
    <row r="1670" spans="1:12">
      <c r="A1670" t="s">
        <v>2443</v>
      </c>
      <c r="B1670" s="7">
        <v>46179</v>
      </c>
      <c r="C1670" t="s">
        <v>142</v>
      </c>
      <c r="D1670">
        <v>1</v>
      </c>
      <c r="E1670">
        <v>100.1</v>
      </c>
      <c r="F1670">
        <v>0.05</v>
      </c>
      <c r="G1670">
        <v>0</v>
      </c>
      <c r="H1670" t="s">
        <v>216</v>
      </c>
      <c r="I1670" t="s">
        <v>18</v>
      </c>
      <c r="J1670" t="s">
        <v>217</v>
      </c>
      <c r="K1670" t="s">
        <v>209</v>
      </c>
      <c r="L1670" t="s">
        <v>2444</v>
      </c>
    </row>
    <row r="1671" spans="1:12">
      <c r="A1671" t="s">
        <v>2445</v>
      </c>
      <c r="B1671" s="7">
        <v>46179</v>
      </c>
      <c r="C1671" t="s">
        <v>156</v>
      </c>
      <c r="D1671">
        <v>1</v>
      </c>
      <c r="E1671">
        <v>24.86</v>
      </c>
      <c r="F1671">
        <v>0.05</v>
      </c>
      <c r="G1671">
        <v>9.99</v>
      </c>
      <c r="H1671" t="s">
        <v>207</v>
      </c>
      <c r="I1671" t="s">
        <v>224</v>
      </c>
      <c r="J1671" t="s">
        <v>208</v>
      </c>
      <c r="K1671" t="s">
        <v>209</v>
      </c>
      <c r="L1671" t="s">
        <v>1316</v>
      </c>
    </row>
    <row r="1672" spans="1:12">
      <c r="A1672" t="s">
        <v>2446</v>
      </c>
      <c r="B1672" s="7">
        <v>46179</v>
      </c>
      <c r="C1672" t="s">
        <v>164</v>
      </c>
      <c r="D1672">
        <v>4</v>
      </c>
      <c r="E1672">
        <v>93.35</v>
      </c>
      <c r="F1672">
        <v>0</v>
      </c>
      <c r="G1672">
        <v>9.99</v>
      </c>
      <c r="H1672" t="s">
        <v>216</v>
      </c>
      <c r="I1672" t="s">
        <v>54</v>
      </c>
      <c r="J1672" t="s">
        <v>213</v>
      </c>
      <c r="K1672" t="s">
        <v>209</v>
      </c>
      <c r="L1672" t="s">
        <v>1576</v>
      </c>
    </row>
    <row r="1673" spans="1:12">
      <c r="A1673" t="s">
        <v>2447</v>
      </c>
      <c r="B1673" s="7">
        <v>46179</v>
      </c>
      <c r="C1673" t="s">
        <v>138</v>
      </c>
      <c r="D1673">
        <v>2</v>
      </c>
      <c r="E1673">
        <v>56</v>
      </c>
      <c r="F1673">
        <v>0</v>
      </c>
      <c r="G1673">
        <v>6.99</v>
      </c>
      <c r="H1673" t="s">
        <v>207</v>
      </c>
      <c r="I1673" t="s">
        <v>12</v>
      </c>
      <c r="J1673" t="s">
        <v>208</v>
      </c>
      <c r="K1673" t="s">
        <v>209</v>
      </c>
      <c r="L1673" t="s">
        <v>1193</v>
      </c>
    </row>
    <row r="1674" spans="1:12">
      <c r="A1674" t="s">
        <v>2448</v>
      </c>
      <c r="B1674" s="7">
        <v>46180</v>
      </c>
      <c r="C1674" t="s">
        <v>110</v>
      </c>
      <c r="D1674">
        <v>3</v>
      </c>
      <c r="E1674">
        <v>32.130000000000003</v>
      </c>
      <c r="F1674">
        <v>0.1</v>
      </c>
      <c r="G1674">
        <v>0</v>
      </c>
      <c r="H1674" t="s">
        <v>212</v>
      </c>
      <c r="I1674" t="s">
        <v>12</v>
      </c>
      <c r="J1674" t="s">
        <v>213</v>
      </c>
      <c r="K1674" t="s">
        <v>209</v>
      </c>
      <c r="L1674" t="s">
        <v>826</v>
      </c>
    </row>
    <row r="1675" spans="1:12">
      <c r="A1675" t="s">
        <v>2449</v>
      </c>
      <c r="B1675" s="7">
        <v>46180</v>
      </c>
      <c r="C1675" t="s">
        <v>148</v>
      </c>
      <c r="D1675">
        <v>2</v>
      </c>
      <c r="E1675">
        <v>76.3</v>
      </c>
      <c r="F1675">
        <v>0.05</v>
      </c>
      <c r="G1675">
        <v>4.99</v>
      </c>
      <c r="H1675" t="s">
        <v>216</v>
      </c>
      <c r="I1675" t="s">
        <v>54</v>
      </c>
      <c r="J1675" t="s">
        <v>208</v>
      </c>
      <c r="K1675" t="s">
        <v>209</v>
      </c>
      <c r="L1675" t="s">
        <v>257</v>
      </c>
    </row>
    <row r="1676" spans="1:12">
      <c r="A1676" t="s">
        <v>2450</v>
      </c>
      <c r="B1676" s="7">
        <v>46180</v>
      </c>
      <c r="C1676" t="s">
        <v>174</v>
      </c>
      <c r="D1676">
        <v>3</v>
      </c>
      <c r="E1676">
        <v>72.45</v>
      </c>
      <c r="F1676">
        <v>0</v>
      </c>
      <c r="G1676">
        <v>6.99</v>
      </c>
      <c r="H1676" t="s">
        <v>212</v>
      </c>
      <c r="I1676" t="s">
        <v>12</v>
      </c>
      <c r="J1676" t="s">
        <v>213</v>
      </c>
      <c r="K1676" t="s">
        <v>209</v>
      </c>
      <c r="L1676" t="s">
        <v>1720</v>
      </c>
    </row>
    <row r="1677" spans="1:12">
      <c r="A1677" t="s">
        <v>2451</v>
      </c>
      <c r="B1677" s="7">
        <v>46180</v>
      </c>
      <c r="C1677" t="s">
        <v>170</v>
      </c>
      <c r="D1677">
        <v>3</v>
      </c>
      <c r="E1677">
        <v>33.19</v>
      </c>
      <c r="F1677">
        <v>0</v>
      </c>
      <c r="G1677">
        <v>9.99</v>
      </c>
      <c r="H1677" t="s">
        <v>212</v>
      </c>
      <c r="I1677" t="s">
        <v>224</v>
      </c>
      <c r="J1677" t="s">
        <v>213</v>
      </c>
      <c r="K1677" t="s">
        <v>209</v>
      </c>
      <c r="L1677" t="s">
        <v>2452</v>
      </c>
    </row>
    <row r="1678" spans="1:12">
      <c r="A1678" t="s">
        <v>2453</v>
      </c>
      <c r="B1678" s="7">
        <v>46180</v>
      </c>
      <c r="C1678" t="s">
        <v>102</v>
      </c>
      <c r="D1678">
        <v>4</v>
      </c>
      <c r="E1678">
        <v>18.5</v>
      </c>
      <c r="F1678">
        <v>0.1</v>
      </c>
      <c r="G1678">
        <v>6.99</v>
      </c>
      <c r="H1678" t="s">
        <v>207</v>
      </c>
      <c r="I1678" t="s">
        <v>18</v>
      </c>
      <c r="J1678" t="s">
        <v>208</v>
      </c>
      <c r="K1678" t="s">
        <v>209</v>
      </c>
      <c r="L1678" t="s">
        <v>752</v>
      </c>
    </row>
    <row r="1679" spans="1:12">
      <c r="A1679" t="s">
        <v>2454</v>
      </c>
      <c r="B1679" s="7">
        <v>46180</v>
      </c>
      <c r="C1679" t="s">
        <v>138</v>
      </c>
      <c r="D1679">
        <v>3</v>
      </c>
      <c r="E1679">
        <v>56</v>
      </c>
      <c r="F1679">
        <v>0</v>
      </c>
      <c r="G1679">
        <v>0</v>
      </c>
      <c r="H1679" t="s">
        <v>212</v>
      </c>
      <c r="I1679" t="s">
        <v>37</v>
      </c>
      <c r="J1679" t="s">
        <v>217</v>
      </c>
      <c r="K1679" t="s">
        <v>209</v>
      </c>
      <c r="L1679" t="s">
        <v>371</v>
      </c>
    </row>
    <row r="1680" spans="1:12">
      <c r="A1680" t="s">
        <v>2455</v>
      </c>
      <c r="B1680" s="7">
        <v>46180</v>
      </c>
      <c r="C1680" t="s">
        <v>73</v>
      </c>
      <c r="D1680">
        <v>1</v>
      </c>
      <c r="E1680">
        <v>23.84</v>
      </c>
      <c r="F1680">
        <v>0.15</v>
      </c>
      <c r="G1680">
        <v>6.99</v>
      </c>
      <c r="H1680" t="s">
        <v>216</v>
      </c>
      <c r="I1680" t="s">
        <v>54</v>
      </c>
      <c r="J1680" t="s">
        <v>217</v>
      </c>
      <c r="K1680" t="s">
        <v>209</v>
      </c>
      <c r="L1680" t="s">
        <v>373</v>
      </c>
    </row>
    <row r="1681" spans="1:12">
      <c r="A1681" t="s">
        <v>2456</v>
      </c>
      <c r="B1681" s="7">
        <v>46181</v>
      </c>
      <c r="C1681" t="s">
        <v>83</v>
      </c>
      <c r="D1681">
        <v>3</v>
      </c>
      <c r="E1681">
        <v>79.31</v>
      </c>
      <c r="F1681">
        <v>0.1</v>
      </c>
      <c r="G1681">
        <v>0</v>
      </c>
      <c r="H1681" t="s">
        <v>216</v>
      </c>
      <c r="I1681" t="s">
        <v>37</v>
      </c>
      <c r="J1681" t="s">
        <v>213</v>
      </c>
      <c r="K1681" t="s">
        <v>209</v>
      </c>
      <c r="L1681" t="s">
        <v>2299</v>
      </c>
    </row>
    <row r="1682" spans="1:12">
      <c r="A1682" t="s">
        <v>2457</v>
      </c>
      <c r="B1682" s="7">
        <v>46181</v>
      </c>
      <c r="C1682" t="s">
        <v>96</v>
      </c>
      <c r="D1682">
        <v>1</v>
      </c>
      <c r="E1682">
        <v>26.72</v>
      </c>
      <c r="F1682">
        <v>0</v>
      </c>
      <c r="G1682">
        <v>4.99</v>
      </c>
      <c r="H1682" t="s">
        <v>216</v>
      </c>
      <c r="I1682" t="s">
        <v>12</v>
      </c>
      <c r="J1682" t="s">
        <v>213</v>
      </c>
      <c r="K1682" t="s">
        <v>304</v>
      </c>
      <c r="L1682" t="s">
        <v>243</v>
      </c>
    </row>
    <row r="1683" spans="1:12">
      <c r="A1683" t="s">
        <v>2458</v>
      </c>
      <c r="B1683" s="7">
        <v>46181</v>
      </c>
      <c r="C1683" t="s">
        <v>94</v>
      </c>
      <c r="D1683">
        <v>2</v>
      </c>
      <c r="E1683">
        <v>74.41</v>
      </c>
      <c r="F1683">
        <v>0</v>
      </c>
      <c r="G1683">
        <v>0</v>
      </c>
      <c r="H1683" t="s">
        <v>216</v>
      </c>
      <c r="I1683" t="s">
        <v>12</v>
      </c>
      <c r="J1683" t="s">
        <v>217</v>
      </c>
      <c r="K1683" t="s">
        <v>209</v>
      </c>
      <c r="L1683" t="s">
        <v>1316</v>
      </c>
    </row>
    <row r="1684" spans="1:12">
      <c r="A1684" t="s">
        <v>2459</v>
      </c>
      <c r="B1684" s="7">
        <v>46181</v>
      </c>
      <c r="C1684" t="s">
        <v>114</v>
      </c>
      <c r="D1684">
        <v>1</v>
      </c>
      <c r="E1684">
        <v>87.66</v>
      </c>
      <c r="F1684">
        <v>0.1</v>
      </c>
      <c r="G1684">
        <v>0</v>
      </c>
      <c r="H1684" t="s">
        <v>207</v>
      </c>
      <c r="I1684" t="s">
        <v>37</v>
      </c>
      <c r="J1684" t="s">
        <v>213</v>
      </c>
      <c r="K1684" t="s">
        <v>209</v>
      </c>
      <c r="L1684" t="s">
        <v>331</v>
      </c>
    </row>
    <row r="1685" spans="1:12">
      <c r="A1685" t="s">
        <v>2460</v>
      </c>
      <c r="B1685" s="7">
        <v>46181</v>
      </c>
      <c r="C1685" t="s">
        <v>104</v>
      </c>
      <c r="D1685">
        <v>2</v>
      </c>
      <c r="E1685">
        <v>29.49</v>
      </c>
      <c r="F1685">
        <v>0.2</v>
      </c>
      <c r="G1685">
        <v>9.99</v>
      </c>
      <c r="H1685" t="s">
        <v>216</v>
      </c>
      <c r="I1685" t="s">
        <v>37</v>
      </c>
      <c r="J1685" t="s">
        <v>213</v>
      </c>
      <c r="K1685" t="s">
        <v>209</v>
      </c>
      <c r="L1685" t="s">
        <v>585</v>
      </c>
    </row>
    <row r="1686" spans="1:12">
      <c r="A1686" t="s">
        <v>2461</v>
      </c>
      <c r="B1686" s="7">
        <v>46181</v>
      </c>
      <c r="C1686" t="s">
        <v>69</v>
      </c>
      <c r="D1686">
        <v>2</v>
      </c>
      <c r="E1686">
        <v>73.180000000000007</v>
      </c>
      <c r="F1686">
        <v>0</v>
      </c>
      <c r="G1686">
        <v>6.99</v>
      </c>
      <c r="H1686" t="s">
        <v>207</v>
      </c>
      <c r="I1686" t="s">
        <v>12</v>
      </c>
      <c r="J1686" t="s">
        <v>213</v>
      </c>
      <c r="K1686" t="s">
        <v>209</v>
      </c>
      <c r="L1686" t="s">
        <v>972</v>
      </c>
    </row>
    <row r="1687" spans="1:12">
      <c r="A1687" t="s">
        <v>2462</v>
      </c>
      <c r="B1687" s="7">
        <v>46181</v>
      </c>
      <c r="C1687" t="s">
        <v>154</v>
      </c>
      <c r="D1687">
        <v>6</v>
      </c>
      <c r="E1687">
        <v>63.29</v>
      </c>
      <c r="F1687">
        <v>0.05</v>
      </c>
      <c r="G1687">
        <v>0</v>
      </c>
      <c r="H1687" t="s">
        <v>212</v>
      </c>
      <c r="I1687" t="s">
        <v>18</v>
      </c>
      <c r="J1687" t="s">
        <v>217</v>
      </c>
      <c r="K1687" t="s">
        <v>209</v>
      </c>
      <c r="L1687" t="s">
        <v>802</v>
      </c>
    </row>
    <row r="1688" spans="1:12">
      <c r="A1688" t="s">
        <v>2463</v>
      </c>
      <c r="B1688" s="7">
        <v>46181</v>
      </c>
      <c r="C1688" t="s">
        <v>168</v>
      </c>
      <c r="D1688">
        <v>5</v>
      </c>
      <c r="E1688">
        <v>50.46</v>
      </c>
      <c r="F1688">
        <v>0</v>
      </c>
      <c r="G1688">
        <v>0</v>
      </c>
      <c r="H1688" t="s">
        <v>212</v>
      </c>
      <c r="I1688" t="s">
        <v>12</v>
      </c>
      <c r="J1688" t="s">
        <v>208</v>
      </c>
      <c r="K1688" t="s">
        <v>209</v>
      </c>
      <c r="L1688" t="s">
        <v>681</v>
      </c>
    </row>
    <row r="1689" spans="1:12">
      <c r="A1689" t="s">
        <v>2464</v>
      </c>
      <c r="B1689" s="7">
        <v>46182</v>
      </c>
      <c r="C1689" t="s">
        <v>104</v>
      </c>
      <c r="D1689">
        <v>1</v>
      </c>
      <c r="E1689">
        <v>29.49</v>
      </c>
      <c r="F1689">
        <v>0</v>
      </c>
      <c r="G1689">
        <v>0</v>
      </c>
      <c r="H1689" t="s">
        <v>207</v>
      </c>
      <c r="I1689" t="s">
        <v>18</v>
      </c>
      <c r="J1689" t="s">
        <v>213</v>
      </c>
      <c r="K1689" t="s">
        <v>209</v>
      </c>
      <c r="L1689" t="s">
        <v>265</v>
      </c>
    </row>
    <row r="1690" spans="1:12">
      <c r="A1690" t="s">
        <v>2465</v>
      </c>
      <c r="B1690" s="7">
        <v>46182</v>
      </c>
      <c r="C1690" t="s">
        <v>128</v>
      </c>
      <c r="D1690">
        <v>3</v>
      </c>
      <c r="E1690">
        <v>74.72</v>
      </c>
      <c r="F1690">
        <v>0.05</v>
      </c>
      <c r="G1690">
        <v>4.99</v>
      </c>
      <c r="H1690" t="s">
        <v>212</v>
      </c>
      <c r="I1690" t="s">
        <v>12</v>
      </c>
      <c r="J1690" t="s">
        <v>217</v>
      </c>
      <c r="K1690" t="s">
        <v>209</v>
      </c>
      <c r="L1690" t="s">
        <v>1726</v>
      </c>
    </row>
    <row r="1691" spans="1:12">
      <c r="A1691" t="s">
        <v>2466</v>
      </c>
      <c r="B1691" s="7">
        <v>46182</v>
      </c>
      <c r="C1691" t="s">
        <v>182</v>
      </c>
      <c r="D1691">
        <v>6</v>
      </c>
      <c r="E1691">
        <v>11.57</v>
      </c>
      <c r="F1691">
        <v>0</v>
      </c>
      <c r="G1691">
        <v>9.99</v>
      </c>
      <c r="H1691" t="s">
        <v>212</v>
      </c>
      <c r="I1691" t="s">
        <v>12</v>
      </c>
      <c r="J1691" t="s">
        <v>208</v>
      </c>
      <c r="K1691" t="s">
        <v>209</v>
      </c>
      <c r="L1691" t="s">
        <v>1295</v>
      </c>
    </row>
    <row r="1692" spans="1:12">
      <c r="A1692" t="s">
        <v>2467</v>
      </c>
      <c r="B1692" s="7">
        <v>46182</v>
      </c>
      <c r="C1692" t="s">
        <v>98</v>
      </c>
      <c r="D1692">
        <v>3</v>
      </c>
      <c r="E1692">
        <v>17.66</v>
      </c>
      <c r="F1692">
        <v>0.1</v>
      </c>
      <c r="G1692">
        <v>9.99</v>
      </c>
      <c r="H1692" t="s">
        <v>207</v>
      </c>
      <c r="I1692" t="s">
        <v>37</v>
      </c>
      <c r="J1692" t="s">
        <v>217</v>
      </c>
      <c r="K1692" t="s">
        <v>209</v>
      </c>
      <c r="L1692" t="s">
        <v>647</v>
      </c>
    </row>
    <row r="1693" spans="1:12">
      <c r="A1693" t="s">
        <v>2468</v>
      </c>
      <c r="B1693" s="7">
        <v>46182</v>
      </c>
      <c r="C1693" t="s">
        <v>81</v>
      </c>
      <c r="D1693">
        <v>2</v>
      </c>
      <c r="E1693">
        <v>30.29</v>
      </c>
      <c r="F1693">
        <v>0.05</v>
      </c>
      <c r="G1693">
        <v>0</v>
      </c>
      <c r="H1693" t="s">
        <v>212</v>
      </c>
      <c r="I1693" t="s">
        <v>54</v>
      </c>
      <c r="J1693" t="s">
        <v>208</v>
      </c>
      <c r="K1693" t="s">
        <v>209</v>
      </c>
      <c r="L1693" t="s">
        <v>1162</v>
      </c>
    </row>
    <row r="1694" spans="1:12">
      <c r="A1694" t="s">
        <v>2469</v>
      </c>
      <c r="B1694" s="7">
        <v>46182</v>
      </c>
      <c r="C1694" t="s">
        <v>110</v>
      </c>
      <c r="D1694">
        <v>3</v>
      </c>
      <c r="E1694">
        <v>32.130000000000003</v>
      </c>
      <c r="F1694">
        <v>0</v>
      </c>
      <c r="G1694">
        <v>9.99</v>
      </c>
      <c r="H1694" t="s">
        <v>207</v>
      </c>
      <c r="I1694" t="s">
        <v>224</v>
      </c>
      <c r="J1694" t="s">
        <v>208</v>
      </c>
      <c r="K1694" t="s">
        <v>209</v>
      </c>
      <c r="L1694" t="s">
        <v>218</v>
      </c>
    </row>
    <row r="1695" spans="1:12">
      <c r="A1695" t="s">
        <v>2470</v>
      </c>
      <c r="B1695" s="7">
        <v>46182</v>
      </c>
      <c r="C1695" t="s">
        <v>75</v>
      </c>
      <c r="D1695">
        <v>2</v>
      </c>
      <c r="E1695">
        <v>55.2</v>
      </c>
      <c r="F1695">
        <v>0.15</v>
      </c>
      <c r="G1695">
        <v>6.99</v>
      </c>
      <c r="H1695" t="s">
        <v>216</v>
      </c>
      <c r="I1695" t="s">
        <v>18</v>
      </c>
      <c r="J1695" t="s">
        <v>213</v>
      </c>
      <c r="K1695" t="s">
        <v>209</v>
      </c>
      <c r="L1695" t="s">
        <v>750</v>
      </c>
    </row>
    <row r="1696" spans="1:12">
      <c r="A1696" t="s">
        <v>2471</v>
      </c>
      <c r="B1696" s="7">
        <v>46183</v>
      </c>
      <c r="C1696" t="s">
        <v>184</v>
      </c>
      <c r="D1696">
        <v>4</v>
      </c>
      <c r="E1696">
        <v>31.55</v>
      </c>
      <c r="F1696">
        <v>0</v>
      </c>
      <c r="G1696">
        <v>4.99</v>
      </c>
      <c r="H1696" t="s">
        <v>216</v>
      </c>
      <c r="I1696" t="s">
        <v>37</v>
      </c>
      <c r="J1696" t="s">
        <v>213</v>
      </c>
      <c r="K1696" t="s">
        <v>209</v>
      </c>
      <c r="L1696" t="s">
        <v>414</v>
      </c>
    </row>
    <row r="1697" spans="1:12">
      <c r="A1697" t="s">
        <v>2472</v>
      </c>
      <c r="B1697" s="7">
        <v>46183</v>
      </c>
      <c r="C1697" t="s">
        <v>69</v>
      </c>
      <c r="D1697">
        <v>2</v>
      </c>
      <c r="E1697">
        <v>73.180000000000007</v>
      </c>
      <c r="F1697">
        <v>0.15</v>
      </c>
      <c r="G1697">
        <v>4.99</v>
      </c>
      <c r="H1697" t="s">
        <v>212</v>
      </c>
      <c r="I1697" t="s">
        <v>54</v>
      </c>
      <c r="J1697" t="s">
        <v>213</v>
      </c>
      <c r="K1697" t="s">
        <v>209</v>
      </c>
      <c r="L1697" t="s">
        <v>2306</v>
      </c>
    </row>
    <row r="1698" spans="1:12">
      <c r="A1698" t="s">
        <v>2473</v>
      </c>
      <c r="B1698" s="7">
        <v>46183</v>
      </c>
      <c r="C1698" t="s">
        <v>174</v>
      </c>
      <c r="D1698">
        <v>3</v>
      </c>
      <c r="E1698">
        <v>72.45</v>
      </c>
      <c r="F1698">
        <v>0.1</v>
      </c>
      <c r="G1698">
        <v>9.99</v>
      </c>
      <c r="H1698" t="s">
        <v>207</v>
      </c>
      <c r="I1698" t="s">
        <v>54</v>
      </c>
      <c r="J1698" t="s">
        <v>208</v>
      </c>
      <c r="K1698" t="s">
        <v>209</v>
      </c>
      <c r="L1698" t="s">
        <v>600</v>
      </c>
    </row>
    <row r="1699" spans="1:12">
      <c r="A1699" t="s">
        <v>2474</v>
      </c>
      <c r="B1699" s="7">
        <v>46183</v>
      </c>
      <c r="C1699" t="s">
        <v>89</v>
      </c>
      <c r="D1699">
        <v>1</v>
      </c>
      <c r="E1699">
        <v>81.14</v>
      </c>
      <c r="F1699">
        <v>0.1</v>
      </c>
      <c r="G1699">
        <v>0</v>
      </c>
      <c r="H1699" t="s">
        <v>216</v>
      </c>
      <c r="I1699" t="s">
        <v>54</v>
      </c>
      <c r="J1699" t="s">
        <v>213</v>
      </c>
      <c r="K1699" t="s">
        <v>209</v>
      </c>
      <c r="L1699" t="s">
        <v>893</v>
      </c>
    </row>
    <row r="1700" spans="1:12">
      <c r="A1700" t="s">
        <v>2475</v>
      </c>
      <c r="B1700" s="7">
        <v>46183</v>
      </c>
      <c r="C1700" t="s">
        <v>98</v>
      </c>
      <c r="D1700">
        <v>4</v>
      </c>
      <c r="E1700">
        <v>17.66</v>
      </c>
      <c r="F1700">
        <v>0</v>
      </c>
      <c r="G1700">
        <v>0</v>
      </c>
      <c r="H1700" t="s">
        <v>216</v>
      </c>
      <c r="I1700" t="s">
        <v>54</v>
      </c>
      <c r="J1700" t="s">
        <v>213</v>
      </c>
      <c r="K1700" t="s">
        <v>209</v>
      </c>
      <c r="L1700" t="s">
        <v>1244</v>
      </c>
    </row>
    <row r="1701" spans="1:12">
      <c r="A1701" t="s">
        <v>2476</v>
      </c>
      <c r="B1701" s="7">
        <v>46183</v>
      </c>
      <c r="C1701" t="s">
        <v>106</v>
      </c>
      <c r="D1701">
        <v>3</v>
      </c>
      <c r="E1701">
        <v>85.27</v>
      </c>
      <c r="F1701">
        <v>0.05</v>
      </c>
      <c r="G1701">
        <v>0</v>
      </c>
      <c r="H1701" t="s">
        <v>216</v>
      </c>
      <c r="I1701" t="s">
        <v>18</v>
      </c>
      <c r="J1701" t="s">
        <v>208</v>
      </c>
      <c r="K1701" t="s">
        <v>209</v>
      </c>
      <c r="L1701" t="s">
        <v>505</v>
      </c>
    </row>
    <row r="1702" spans="1:12">
      <c r="A1702" t="s">
        <v>2477</v>
      </c>
      <c r="B1702" s="7">
        <v>46183</v>
      </c>
      <c r="C1702" t="s">
        <v>94</v>
      </c>
      <c r="D1702">
        <v>1</v>
      </c>
      <c r="E1702">
        <v>74.41</v>
      </c>
      <c r="F1702">
        <v>0.1</v>
      </c>
      <c r="G1702">
        <v>6.99</v>
      </c>
      <c r="H1702" t="s">
        <v>207</v>
      </c>
      <c r="I1702" t="s">
        <v>18</v>
      </c>
      <c r="J1702" t="s">
        <v>213</v>
      </c>
      <c r="K1702" t="s">
        <v>209</v>
      </c>
      <c r="L1702" t="s">
        <v>1389</v>
      </c>
    </row>
    <row r="1703" spans="1:12">
      <c r="A1703" t="s">
        <v>2478</v>
      </c>
      <c r="B1703" s="7">
        <v>46183</v>
      </c>
      <c r="C1703" t="s">
        <v>132</v>
      </c>
      <c r="D1703">
        <v>2</v>
      </c>
      <c r="E1703">
        <v>72.08</v>
      </c>
      <c r="F1703">
        <v>0</v>
      </c>
      <c r="G1703">
        <v>0</v>
      </c>
      <c r="H1703" t="s">
        <v>207</v>
      </c>
      <c r="I1703" t="s">
        <v>37</v>
      </c>
      <c r="J1703" t="s">
        <v>217</v>
      </c>
      <c r="K1703" t="s">
        <v>209</v>
      </c>
      <c r="L1703" t="s">
        <v>748</v>
      </c>
    </row>
    <row r="1704" spans="1:12">
      <c r="A1704" t="s">
        <v>2479</v>
      </c>
      <c r="B1704" s="7">
        <v>46184</v>
      </c>
      <c r="C1704" t="s">
        <v>174</v>
      </c>
      <c r="D1704">
        <v>2</v>
      </c>
      <c r="E1704">
        <v>72.45</v>
      </c>
      <c r="F1704">
        <v>0</v>
      </c>
      <c r="G1704">
        <v>0</v>
      </c>
      <c r="H1704" t="s">
        <v>212</v>
      </c>
      <c r="I1704" t="s">
        <v>37</v>
      </c>
      <c r="J1704" t="s">
        <v>213</v>
      </c>
      <c r="K1704" t="s">
        <v>209</v>
      </c>
      <c r="L1704" t="s">
        <v>900</v>
      </c>
    </row>
    <row r="1705" spans="1:12">
      <c r="A1705" t="s">
        <v>2480</v>
      </c>
      <c r="B1705" s="7">
        <v>46184</v>
      </c>
      <c r="C1705" t="s">
        <v>108</v>
      </c>
      <c r="D1705">
        <v>5</v>
      </c>
      <c r="E1705">
        <v>23.94</v>
      </c>
      <c r="F1705">
        <v>0.15</v>
      </c>
      <c r="G1705">
        <v>9.99</v>
      </c>
      <c r="H1705" t="s">
        <v>207</v>
      </c>
      <c r="I1705" t="s">
        <v>54</v>
      </c>
      <c r="J1705" t="s">
        <v>213</v>
      </c>
      <c r="K1705" t="s">
        <v>209</v>
      </c>
      <c r="L1705" t="s">
        <v>509</v>
      </c>
    </row>
    <row r="1706" spans="1:12">
      <c r="A1706" t="s">
        <v>2481</v>
      </c>
      <c r="B1706" s="7">
        <v>46184</v>
      </c>
      <c r="C1706" t="s">
        <v>166</v>
      </c>
      <c r="D1706">
        <v>2</v>
      </c>
      <c r="E1706">
        <v>39.19</v>
      </c>
      <c r="F1706">
        <v>0</v>
      </c>
      <c r="G1706">
        <v>0</v>
      </c>
      <c r="H1706" t="s">
        <v>212</v>
      </c>
      <c r="I1706" t="s">
        <v>12</v>
      </c>
      <c r="J1706" t="s">
        <v>213</v>
      </c>
      <c r="K1706" t="s">
        <v>304</v>
      </c>
      <c r="L1706" t="s">
        <v>1984</v>
      </c>
    </row>
    <row r="1707" spans="1:12">
      <c r="A1707" t="s">
        <v>2482</v>
      </c>
      <c r="B1707" s="7">
        <v>46184</v>
      </c>
      <c r="C1707" t="s">
        <v>186</v>
      </c>
      <c r="D1707">
        <v>2</v>
      </c>
      <c r="E1707">
        <v>54.93</v>
      </c>
      <c r="F1707">
        <v>0.05</v>
      </c>
      <c r="G1707">
        <v>4.99</v>
      </c>
      <c r="H1707" t="s">
        <v>216</v>
      </c>
      <c r="I1707" t="s">
        <v>18</v>
      </c>
      <c r="J1707" t="s">
        <v>217</v>
      </c>
      <c r="K1707" t="s">
        <v>281</v>
      </c>
      <c r="L1707" t="s">
        <v>392</v>
      </c>
    </row>
    <row r="1708" spans="1:12">
      <c r="A1708" t="s">
        <v>2483</v>
      </c>
      <c r="B1708" s="7">
        <v>46184</v>
      </c>
      <c r="C1708" t="s">
        <v>81</v>
      </c>
      <c r="D1708">
        <v>2</v>
      </c>
      <c r="E1708">
        <v>30.29</v>
      </c>
      <c r="F1708">
        <v>0.05</v>
      </c>
      <c r="G1708">
        <v>4.99</v>
      </c>
      <c r="H1708" t="s">
        <v>207</v>
      </c>
      <c r="I1708" t="s">
        <v>18</v>
      </c>
      <c r="J1708" t="s">
        <v>213</v>
      </c>
      <c r="K1708" t="s">
        <v>209</v>
      </c>
      <c r="L1708" t="s">
        <v>428</v>
      </c>
    </row>
    <row r="1709" spans="1:12">
      <c r="A1709" t="s">
        <v>2484</v>
      </c>
      <c r="B1709" s="7">
        <v>46184</v>
      </c>
      <c r="C1709" t="s">
        <v>154</v>
      </c>
      <c r="D1709">
        <v>2</v>
      </c>
      <c r="E1709">
        <v>63.29</v>
      </c>
      <c r="F1709">
        <v>0</v>
      </c>
      <c r="G1709">
        <v>9.99</v>
      </c>
      <c r="H1709" t="s">
        <v>212</v>
      </c>
      <c r="I1709" t="s">
        <v>224</v>
      </c>
      <c r="J1709" t="s">
        <v>213</v>
      </c>
      <c r="K1709" t="s">
        <v>209</v>
      </c>
      <c r="L1709" t="s">
        <v>251</v>
      </c>
    </row>
    <row r="1710" spans="1:12">
      <c r="A1710" t="s">
        <v>2485</v>
      </c>
      <c r="B1710" s="7">
        <v>46184</v>
      </c>
      <c r="C1710" t="s">
        <v>94</v>
      </c>
      <c r="D1710">
        <v>5</v>
      </c>
      <c r="E1710">
        <v>74.41</v>
      </c>
      <c r="F1710">
        <v>0.1</v>
      </c>
      <c r="G1710">
        <v>0</v>
      </c>
      <c r="H1710" t="s">
        <v>216</v>
      </c>
      <c r="I1710" t="s">
        <v>54</v>
      </c>
      <c r="J1710" t="s">
        <v>217</v>
      </c>
      <c r="K1710" t="s">
        <v>209</v>
      </c>
      <c r="L1710" t="s">
        <v>838</v>
      </c>
    </row>
    <row r="1711" spans="1:12">
      <c r="A1711" t="s">
        <v>2486</v>
      </c>
      <c r="B1711" s="7">
        <v>46185</v>
      </c>
      <c r="C1711" t="s">
        <v>98</v>
      </c>
      <c r="D1711">
        <v>3</v>
      </c>
      <c r="E1711">
        <v>17.66</v>
      </c>
      <c r="F1711">
        <v>0.05</v>
      </c>
      <c r="G1711">
        <v>0</v>
      </c>
      <c r="H1711" t="s">
        <v>207</v>
      </c>
      <c r="I1711" t="s">
        <v>12</v>
      </c>
      <c r="J1711" t="s">
        <v>213</v>
      </c>
      <c r="K1711" t="s">
        <v>209</v>
      </c>
      <c r="L1711" t="s">
        <v>1033</v>
      </c>
    </row>
    <row r="1712" spans="1:12">
      <c r="A1712" t="s">
        <v>2487</v>
      </c>
      <c r="B1712" s="7">
        <v>46185</v>
      </c>
      <c r="C1712" t="s">
        <v>152</v>
      </c>
      <c r="D1712">
        <v>1</v>
      </c>
      <c r="E1712">
        <v>39.21</v>
      </c>
      <c r="F1712">
        <v>0</v>
      </c>
      <c r="G1712">
        <v>0</v>
      </c>
      <c r="H1712" t="s">
        <v>216</v>
      </c>
      <c r="I1712" t="s">
        <v>54</v>
      </c>
      <c r="J1712" t="s">
        <v>217</v>
      </c>
      <c r="K1712" t="s">
        <v>209</v>
      </c>
      <c r="L1712" t="s">
        <v>1295</v>
      </c>
    </row>
    <row r="1713" spans="1:12">
      <c r="A1713" t="s">
        <v>2488</v>
      </c>
      <c r="B1713" s="7">
        <v>46185</v>
      </c>
      <c r="C1713" t="s">
        <v>69</v>
      </c>
      <c r="D1713">
        <v>2</v>
      </c>
      <c r="E1713">
        <v>73.180000000000007</v>
      </c>
      <c r="F1713">
        <v>0.05</v>
      </c>
      <c r="G1713">
        <v>0</v>
      </c>
      <c r="H1713" t="s">
        <v>212</v>
      </c>
      <c r="I1713" t="s">
        <v>224</v>
      </c>
      <c r="J1713" t="s">
        <v>217</v>
      </c>
      <c r="K1713" t="s">
        <v>209</v>
      </c>
      <c r="L1713" t="s">
        <v>1132</v>
      </c>
    </row>
    <row r="1714" spans="1:12">
      <c r="A1714" t="s">
        <v>2489</v>
      </c>
      <c r="B1714" s="7">
        <v>46185</v>
      </c>
      <c r="C1714" t="s">
        <v>118</v>
      </c>
      <c r="D1714">
        <v>3</v>
      </c>
      <c r="E1714">
        <v>41.81</v>
      </c>
      <c r="F1714">
        <v>0.1</v>
      </c>
      <c r="G1714">
        <v>0</v>
      </c>
      <c r="H1714" t="s">
        <v>216</v>
      </c>
      <c r="I1714" t="s">
        <v>12</v>
      </c>
      <c r="J1714" t="s">
        <v>213</v>
      </c>
      <c r="K1714" t="s">
        <v>209</v>
      </c>
      <c r="L1714" t="s">
        <v>587</v>
      </c>
    </row>
    <row r="1715" spans="1:12">
      <c r="A1715" t="s">
        <v>2490</v>
      </c>
      <c r="B1715" s="7">
        <v>46185</v>
      </c>
      <c r="C1715" t="s">
        <v>148</v>
      </c>
      <c r="D1715">
        <v>3</v>
      </c>
      <c r="E1715">
        <v>76.3</v>
      </c>
      <c r="F1715">
        <v>0</v>
      </c>
      <c r="G1715">
        <v>6.99</v>
      </c>
      <c r="H1715" t="s">
        <v>216</v>
      </c>
      <c r="I1715" t="s">
        <v>18</v>
      </c>
      <c r="J1715" t="s">
        <v>217</v>
      </c>
      <c r="K1715" t="s">
        <v>209</v>
      </c>
      <c r="L1715" t="s">
        <v>2491</v>
      </c>
    </row>
    <row r="1716" spans="1:12">
      <c r="A1716" t="s">
        <v>2492</v>
      </c>
      <c r="B1716" s="7">
        <v>46185</v>
      </c>
      <c r="C1716" t="s">
        <v>85</v>
      </c>
      <c r="D1716">
        <v>4</v>
      </c>
      <c r="E1716">
        <v>20.7</v>
      </c>
      <c r="F1716">
        <v>0.1</v>
      </c>
      <c r="G1716">
        <v>0</v>
      </c>
      <c r="H1716" t="s">
        <v>207</v>
      </c>
      <c r="I1716" t="s">
        <v>18</v>
      </c>
      <c r="J1716" t="s">
        <v>208</v>
      </c>
      <c r="K1716" t="s">
        <v>209</v>
      </c>
      <c r="L1716" t="s">
        <v>282</v>
      </c>
    </row>
    <row r="1717" spans="1:12">
      <c r="A1717" t="s">
        <v>2493</v>
      </c>
      <c r="B1717" s="7">
        <v>46185</v>
      </c>
      <c r="C1717" t="s">
        <v>106</v>
      </c>
      <c r="D1717">
        <v>5</v>
      </c>
      <c r="E1717">
        <v>85.27</v>
      </c>
      <c r="F1717">
        <v>0</v>
      </c>
      <c r="G1717">
        <v>9.99</v>
      </c>
      <c r="H1717" t="s">
        <v>216</v>
      </c>
      <c r="I1717" t="s">
        <v>224</v>
      </c>
      <c r="J1717" t="s">
        <v>208</v>
      </c>
      <c r="K1717" t="s">
        <v>209</v>
      </c>
      <c r="L1717" t="s">
        <v>822</v>
      </c>
    </row>
    <row r="1718" spans="1:12">
      <c r="A1718" t="s">
        <v>2494</v>
      </c>
      <c r="B1718" s="7">
        <v>46185</v>
      </c>
      <c r="C1718" t="s">
        <v>142</v>
      </c>
      <c r="D1718">
        <v>1</v>
      </c>
      <c r="E1718">
        <v>100.1</v>
      </c>
      <c r="F1718">
        <v>0</v>
      </c>
      <c r="G1718">
        <v>0</v>
      </c>
      <c r="H1718" t="s">
        <v>207</v>
      </c>
      <c r="I1718" t="s">
        <v>12</v>
      </c>
      <c r="J1718" t="s">
        <v>208</v>
      </c>
      <c r="K1718" t="s">
        <v>209</v>
      </c>
      <c r="L1718" t="s">
        <v>710</v>
      </c>
    </row>
    <row r="1719" spans="1:12">
      <c r="A1719" t="s">
        <v>2495</v>
      </c>
      <c r="B1719" s="7">
        <v>46185</v>
      </c>
      <c r="C1719" t="s">
        <v>71</v>
      </c>
      <c r="D1719">
        <v>1</v>
      </c>
      <c r="E1719">
        <v>11.23</v>
      </c>
      <c r="F1719">
        <v>0.1</v>
      </c>
      <c r="G1719">
        <v>0</v>
      </c>
      <c r="H1719" t="s">
        <v>212</v>
      </c>
      <c r="I1719" t="s">
        <v>18</v>
      </c>
      <c r="J1719" t="s">
        <v>208</v>
      </c>
      <c r="K1719" t="s">
        <v>209</v>
      </c>
      <c r="L1719" t="s">
        <v>604</v>
      </c>
    </row>
    <row r="1720" spans="1:12">
      <c r="A1720" t="s">
        <v>2496</v>
      </c>
      <c r="B1720" s="7">
        <v>46185</v>
      </c>
      <c r="C1720" t="s">
        <v>73</v>
      </c>
      <c r="D1720">
        <v>5</v>
      </c>
      <c r="E1720">
        <v>23.84</v>
      </c>
      <c r="F1720">
        <v>0.1</v>
      </c>
      <c r="G1720">
        <v>0</v>
      </c>
      <c r="H1720" t="s">
        <v>207</v>
      </c>
      <c r="I1720" t="s">
        <v>37</v>
      </c>
      <c r="J1720" t="s">
        <v>208</v>
      </c>
      <c r="K1720" t="s">
        <v>209</v>
      </c>
      <c r="L1720" t="s">
        <v>535</v>
      </c>
    </row>
    <row r="1721" spans="1:12">
      <c r="A1721" t="s">
        <v>2497</v>
      </c>
      <c r="B1721" s="7">
        <v>46185</v>
      </c>
      <c r="C1721" t="s">
        <v>144</v>
      </c>
      <c r="D1721">
        <v>1</v>
      </c>
      <c r="E1721">
        <v>12.74</v>
      </c>
      <c r="F1721">
        <v>0.15</v>
      </c>
      <c r="G1721">
        <v>0</v>
      </c>
      <c r="H1721" t="s">
        <v>216</v>
      </c>
      <c r="I1721" t="s">
        <v>18</v>
      </c>
      <c r="J1721" t="s">
        <v>208</v>
      </c>
      <c r="K1721" t="s">
        <v>209</v>
      </c>
      <c r="L1721" t="s">
        <v>2498</v>
      </c>
    </row>
    <row r="1722" spans="1:12">
      <c r="A1722" t="s">
        <v>2499</v>
      </c>
      <c r="B1722" s="7">
        <v>46185</v>
      </c>
      <c r="C1722" t="s">
        <v>134</v>
      </c>
      <c r="D1722">
        <v>1</v>
      </c>
      <c r="E1722">
        <v>53.25</v>
      </c>
      <c r="F1722">
        <v>0</v>
      </c>
      <c r="G1722">
        <v>0</v>
      </c>
      <c r="H1722" t="s">
        <v>207</v>
      </c>
      <c r="I1722" t="s">
        <v>12</v>
      </c>
      <c r="J1722" t="s">
        <v>213</v>
      </c>
      <c r="K1722" t="s">
        <v>209</v>
      </c>
      <c r="L1722" t="s">
        <v>1868</v>
      </c>
    </row>
    <row r="1723" spans="1:12">
      <c r="A1723" t="s">
        <v>2500</v>
      </c>
      <c r="B1723" s="7">
        <v>46186</v>
      </c>
      <c r="C1723" t="s">
        <v>112</v>
      </c>
      <c r="D1723">
        <v>1</v>
      </c>
      <c r="E1723">
        <v>48.12</v>
      </c>
      <c r="F1723">
        <v>0</v>
      </c>
      <c r="G1723">
        <v>0</v>
      </c>
      <c r="H1723" t="s">
        <v>212</v>
      </c>
      <c r="I1723" t="s">
        <v>12</v>
      </c>
      <c r="J1723" t="s">
        <v>208</v>
      </c>
      <c r="K1723" t="s">
        <v>209</v>
      </c>
      <c r="L1723" t="s">
        <v>346</v>
      </c>
    </row>
    <row r="1724" spans="1:12">
      <c r="A1724" t="s">
        <v>2501</v>
      </c>
      <c r="B1724" s="7">
        <v>46186</v>
      </c>
      <c r="C1724" t="s">
        <v>128</v>
      </c>
      <c r="D1724">
        <v>3</v>
      </c>
      <c r="E1724">
        <v>74.72</v>
      </c>
      <c r="F1724">
        <v>0.15</v>
      </c>
      <c r="G1724">
        <v>0</v>
      </c>
      <c r="H1724" t="s">
        <v>207</v>
      </c>
      <c r="I1724" t="s">
        <v>12</v>
      </c>
      <c r="J1724" t="s">
        <v>213</v>
      </c>
      <c r="K1724" t="s">
        <v>209</v>
      </c>
      <c r="L1724" t="s">
        <v>253</v>
      </c>
    </row>
    <row r="1725" spans="1:12">
      <c r="A1725" t="s">
        <v>2502</v>
      </c>
      <c r="B1725" s="7">
        <v>46186</v>
      </c>
      <c r="C1725" t="s">
        <v>77</v>
      </c>
      <c r="D1725">
        <v>1</v>
      </c>
      <c r="E1725">
        <v>47.77</v>
      </c>
      <c r="F1725">
        <v>0</v>
      </c>
      <c r="G1725">
        <v>6.99</v>
      </c>
      <c r="H1725" t="s">
        <v>207</v>
      </c>
      <c r="I1725" t="s">
        <v>12</v>
      </c>
      <c r="J1725" t="s">
        <v>217</v>
      </c>
      <c r="K1725" t="s">
        <v>209</v>
      </c>
      <c r="L1725" t="s">
        <v>396</v>
      </c>
    </row>
    <row r="1726" spans="1:12">
      <c r="A1726" t="s">
        <v>2503</v>
      </c>
      <c r="B1726" s="7">
        <v>46186</v>
      </c>
      <c r="C1726" t="s">
        <v>87</v>
      </c>
      <c r="D1726">
        <v>2</v>
      </c>
      <c r="E1726">
        <v>49.34</v>
      </c>
      <c r="F1726">
        <v>0</v>
      </c>
      <c r="G1726">
        <v>4.99</v>
      </c>
      <c r="H1726" t="s">
        <v>212</v>
      </c>
      <c r="I1726" t="s">
        <v>18</v>
      </c>
      <c r="J1726" t="s">
        <v>213</v>
      </c>
      <c r="K1726" t="s">
        <v>209</v>
      </c>
      <c r="L1726" t="s">
        <v>1868</v>
      </c>
    </row>
    <row r="1727" spans="1:12">
      <c r="A1727" t="s">
        <v>2504</v>
      </c>
      <c r="B1727" s="7">
        <v>46186</v>
      </c>
      <c r="C1727" t="s">
        <v>92</v>
      </c>
      <c r="D1727">
        <v>1</v>
      </c>
      <c r="E1727">
        <v>46.87</v>
      </c>
      <c r="F1727">
        <v>0.1</v>
      </c>
      <c r="G1727">
        <v>4.99</v>
      </c>
      <c r="H1727" t="s">
        <v>212</v>
      </c>
      <c r="I1727" t="s">
        <v>224</v>
      </c>
      <c r="J1727" t="s">
        <v>217</v>
      </c>
      <c r="K1727" t="s">
        <v>209</v>
      </c>
      <c r="L1727" t="s">
        <v>1382</v>
      </c>
    </row>
    <row r="1728" spans="1:12">
      <c r="A1728" t="s">
        <v>2505</v>
      </c>
      <c r="B1728" s="7">
        <v>46186</v>
      </c>
      <c r="C1728" t="s">
        <v>130</v>
      </c>
      <c r="D1728">
        <v>8</v>
      </c>
      <c r="E1728">
        <v>10.18</v>
      </c>
      <c r="F1728">
        <v>0</v>
      </c>
      <c r="G1728">
        <v>4.99</v>
      </c>
      <c r="H1728" t="s">
        <v>216</v>
      </c>
      <c r="I1728" t="s">
        <v>18</v>
      </c>
      <c r="J1728" t="s">
        <v>208</v>
      </c>
      <c r="K1728" t="s">
        <v>209</v>
      </c>
      <c r="L1728" t="s">
        <v>2075</v>
      </c>
    </row>
    <row r="1729" spans="1:12">
      <c r="A1729" t="s">
        <v>2506</v>
      </c>
      <c r="B1729" s="7">
        <v>46187</v>
      </c>
      <c r="C1729" t="s">
        <v>118</v>
      </c>
      <c r="D1729">
        <v>5</v>
      </c>
      <c r="E1729">
        <v>41.81</v>
      </c>
      <c r="F1729">
        <v>0</v>
      </c>
      <c r="G1729">
        <v>0</v>
      </c>
      <c r="H1729" t="s">
        <v>216</v>
      </c>
      <c r="I1729" t="s">
        <v>18</v>
      </c>
      <c r="J1729" t="s">
        <v>217</v>
      </c>
      <c r="K1729" t="s">
        <v>209</v>
      </c>
      <c r="L1729" t="s">
        <v>453</v>
      </c>
    </row>
    <row r="1730" spans="1:12">
      <c r="A1730" t="s">
        <v>2507</v>
      </c>
      <c r="B1730" s="7">
        <v>46187</v>
      </c>
      <c r="C1730" t="s">
        <v>158</v>
      </c>
      <c r="D1730">
        <v>1</v>
      </c>
      <c r="E1730">
        <v>44.59</v>
      </c>
      <c r="F1730">
        <v>0</v>
      </c>
      <c r="G1730">
        <v>0</v>
      </c>
      <c r="H1730" t="s">
        <v>216</v>
      </c>
      <c r="I1730" t="s">
        <v>18</v>
      </c>
      <c r="J1730" t="s">
        <v>213</v>
      </c>
      <c r="K1730" t="s">
        <v>209</v>
      </c>
      <c r="L1730" t="s">
        <v>233</v>
      </c>
    </row>
    <row r="1731" spans="1:12">
      <c r="A1731" t="s">
        <v>2508</v>
      </c>
      <c r="B1731" s="7">
        <v>46187</v>
      </c>
      <c r="C1731" t="s">
        <v>168</v>
      </c>
      <c r="D1731">
        <v>1</v>
      </c>
      <c r="E1731">
        <v>50.46</v>
      </c>
      <c r="F1731">
        <v>0.1</v>
      </c>
      <c r="G1731">
        <v>4.99</v>
      </c>
      <c r="H1731" t="s">
        <v>207</v>
      </c>
      <c r="I1731" t="s">
        <v>224</v>
      </c>
      <c r="J1731" t="s">
        <v>213</v>
      </c>
      <c r="K1731" t="s">
        <v>209</v>
      </c>
      <c r="L1731" t="s">
        <v>1028</v>
      </c>
    </row>
    <row r="1732" spans="1:12">
      <c r="A1732" t="s">
        <v>2509</v>
      </c>
      <c r="B1732" s="7">
        <v>46187</v>
      </c>
      <c r="C1732" t="s">
        <v>83</v>
      </c>
      <c r="D1732">
        <v>4</v>
      </c>
      <c r="E1732">
        <v>79.31</v>
      </c>
      <c r="F1732">
        <v>0</v>
      </c>
      <c r="G1732">
        <v>9.99</v>
      </c>
      <c r="H1732" t="s">
        <v>216</v>
      </c>
      <c r="I1732" t="s">
        <v>12</v>
      </c>
      <c r="J1732" t="s">
        <v>208</v>
      </c>
      <c r="K1732" t="s">
        <v>209</v>
      </c>
      <c r="L1732" t="s">
        <v>529</v>
      </c>
    </row>
    <row r="1733" spans="1:12">
      <c r="A1733" t="s">
        <v>2510</v>
      </c>
      <c r="B1733" s="7">
        <v>46187</v>
      </c>
      <c r="C1733" t="s">
        <v>136</v>
      </c>
      <c r="D1733">
        <v>2</v>
      </c>
      <c r="E1733">
        <v>26.35</v>
      </c>
      <c r="F1733">
        <v>0</v>
      </c>
      <c r="G1733">
        <v>6.99</v>
      </c>
      <c r="H1733" t="s">
        <v>207</v>
      </c>
      <c r="I1733" t="s">
        <v>18</v>
      </c>
      <c r="J1733" t="s">
        <v>217</v>
      </c>
      <c r="K1733" t="s">
        <v>209</v>
      </c>
      <c r="L1733" t="s">
        <v>972</v>
      </c>
    </row>
    <row r="1734" spans="1:12">
      <c r="A1734" t="s">
        <v>2511</v>
      </c>
      <c r="B1734" s="7">
        <v>46187</v>
      </c>
      <c r="C1734" t="s">
        <v>108</v>
      </c>
      <c r="D1734">
        <v>2</v>
      </c>
      <c r="E1734">
        <v>23.94</v>
      </c>
      <c r="F1734">
        <v>0.15</v>
      </c>
      <c r="G1734">
        <v>4.99</v>
      </c>
      <c r="H1734" t="s">
        <v>212</v>
      </c>
      <c r="I1734" t="s">
        <v>37</v>
      </c>
      <c r="J1734" t="s">
        <v>217</v>
      </c>
      <c r="K1734" t="s">
        <v>209</v>
      </c>
      <c r="L1734" t="s">
        <v>1607</v>
      </c>
    </row>
    <row r="1735" spans="1:12">
      <c r="A1735" t="s">
        <v>2512</v>
      </c>
      <c r="B1735" s="7">
        <v>46187</v>
      </c>
      <c r="C1735" t="s">
        <v>98</v>
      </c>
      <c r="D1735">
        <v>2</v>
      </c>
      <c r="E1735">
        <v>17.66</v>
      </c>
      <c r="F1735">
        <v>0</v>
      </c>
      <c r="G1735">
        <v>4.99</v>
      </c>
      <c r="H1735" t="s">
        <v>207</v>
      </c>
      <c r="I1735" t="s">
        <v>12</v>
      </c>
      <c r="J1735" t="s">
        <v>213</v>
      </c>
      <c r="K1735" t="s">
        <v>209</v>
      </c>
      <c r="L1735" t="s">
        <v>229</v>
      </c>
    </row>
    <row r="1736" spans="1:12">
      <c r="A1736" t="s">
        <v>2513</v>
      </c>
      <c r="B1736" s="7">
        <v>46187</v>
      </c>
      <c r="C1736" t="s">
        <v>110</v>
      </c>
      <c r="D1736">
        <v>5</v>
      </c>
      <c r="E1736">
        <v>32.130000000000003</v>
      </c>
      <c r="F1736">
        <v>0.15</v>
      </c>
      <c r="G1736">
        <v>0</v>
      </c>
      <c r="H1736" t="s">
        <v>207</v>
      </c>
      <c r="I1736" t="s">
        <v>224</v>
      </c>
      <c r="J1736" t="s">
        <v>217</v>
      </c>
      <c r="K1736" t="s">
        <v>209</v>
      </c>
      <c r="L1736" t="s">
        <v>1541</v>
      </c>
    </row>
    <row r="1737" spans="1:12">
      <c r="A1737" t="s">
        <v>2514</v>
      </c>
      <c r="B1737" s="7">
        <v>46188</v>
      </c>
      <c r="C1737" t="s">
        <v>164</v>
      </c>
      <c r="D1737">
        <v>2</v>
      </c>
      <c r="E1737">
        <v>93.35</v>
      </c>
      <c r="F1737">
        <v>0.15</v>
      </c>
      <c r="G1737">
        <v>9.99</v>
      </c>
      <c r="H1737" t="s">
        <v>212</v>
      </c>
      <c r="I1737" t="s">
        <v>224</v>
      </c>
      <c r="J1737" t="s">
        <v>213</v>
      </c>
      <c r="K1737" t="s">
        <v>304</v>
      </c>
      <c r="L1737" t="s">
        <v>267</v>
      </c>
    </row>
    <row r="1738" spans="1:12">
      <c r="A1738" t="s">
        <v>2515</v>
      </c>
      <c r="B1738" s="7">
        <v>46188</v>
      </c>
      <c r="C1738" t="s">
        <v>162</v>
      </c>
      <c r="D1738">
        <v>1</v>
      </c>
      <c r="E1738">
        <v>12.2</v>
      </c>
      <c r="F1738">
        <v>0</v>
      </c>
      <c r="G1738">
        <v>0</v>
      </c>
      <c r="H1738" t="s">
        <v>212</v>
      </c>
      <c r="I1738" t="s">
        <v>18</v>
      </c>
      <c r="J1738" t="s">
        <v>213</v>
      </c>
      <c r="K1738" t="s">
        <v>209</v>
      </c>
      <c r="L1738" t="s">
        <v>388</v>
      </c>
    </row>
    <row r="1739" spans="1:12">
      <c r="A1739" t="s">
        <v>2516</v>
      </c>
      <c r="B1739" s="7">
        <v>46188</v>
      </c>
      <c r="C1739" t="s">
        <v>75</v>
      </c>
      <c r="D1739">
        <v>4</v>
      </c>
      <c r="E1739">
        <v>55.2</v>
      </c>
      <c r="F1739">
        <v>0</v>
      </c>
      <c r="G1739">
        <v>6.99</v>
      </c>
      <c r="H1739" t="s">
        <v>216</v>
      </c>
      <c r="I1739" t="s">
        <v>18</v>
      </c>
      <c r="J1739" t="s">
        <v>208</v>
      </c>
      <c r="K1739" t="s">
        <v>209</v>
      </c>
      <c r="L1739" t="s">
        <v>883</v>
      </c>
    </row>
    <row r="1740" spans="1:12">
      <c r="A1740" t="s">
        <v>2517</v>
      </c>
      <c r="B1740" s="7">
        <v>46188</v>
      </c>
      <c r="C1740" t="s">
        <v>112</v>
      </c>
      <c r="D1740">
        <v>2</v>
      </c>
      <c r="E1740">
        <v>48.12</v>
      </c>
      <c r="F1740">
        <v>0</v>
      </c>
      <c r="G1740">
        <v>4.99</v>
      </c>
      <c r="H1740" t="s">
        <v>216</v>
      </c>
      <c r="I1740" t="s">
        <v>18</v>
      </c>
      <c r="J1740" t="s">
        <v>208</v>
      </c>
      <c r="K1740" t="s">
        <v>209</v>
      </c>
      <c r="L1740" t="s">
        <v>885</v>
      </c>
    </row>
    <row r="1741" spans="1:12">
      <c r="A1741" t="s">
        <v>2518</v>
      </c>
      <c r="B1741" s="7">
        <v>46188</v>
      </c>
      <c r="C1741" t="s">
        <v>100</v>
      </c>
      <c r="D1741">
        <v>2</v>
      </c>
      <c r="E1741">
        <v>47.38</v>
      </c>
      <c r="F1741">
        <v>0.1</v>
      </c>
      <c r="G1741">
        <v>0</v>
      </c>
      <c r="H1741" t="s">
        <v>216</v>
      </c>
      <c r="I1741" t="s">
        <v>18</v>
      </c>
      <c r="J1741" t="s">
        <v>217</v>
      </c>
      <c r="K1741" t="s">
        <v>209</v>
      </c>
      <c r="L1741" t="s">
        <v>895</v>
      </c>
    </row>
    <row r="1742" spans="1:12">
      <c r="A1742" t="s">
        <v>2519</v>
      </c>
      <c r="B1742" s="7">
        <v>46188</v>
      </c>
      <c r="C1742" t="s">
        <v>130</v>
      </c>
      <c r="D1742">
        <v>2</v>
      </c>
      <c r="E1742">
        <v>10.18</v>
      </c>
      <c r="F1742">
        <v>0</v>
      </c>
      <c r="G1742">
        <v>9.99</v>
      </c>
      <c r="H1742" t="s">
        <v>207</v>
      </c>
      <c r="I1742" t="s">
        <v>18</v>
      </c>
      <c r="J1742" t="s">
        <v>213</v>
      </c>
      <c r="K1742" t="s">
        <v>209</v>
      </c>
      <c r="L1742" t="s">
        <v>321</v>
      </c>
    </row>
    <row r="1743" spans="1:12">
      <c r="A1743" t="s">
        <v>2520</v>
      </c>
      <c r="B1743" s="7">
        <v>46188</v>
      </c>
      <c r="C1743" t="s">
        <v>100</v>
      </c>
      <c r="D1743">
        <v>4</v>
      </c>
      <c r="E1743">
        <v>47.38</v>
      </c>
      <c r="F1743">
        <v>0</v>
      </c>
      <c r="G1743">
        <v>6.99</v>
      </c>
      <c r="H1743" t="s">
        <v>216</v>
      </c>
      <c r="I1743" t="s">
        <v>18</v>
      </c>
      <c r="J1743" t="s">
        <v>213</v>
      </c>
      <c r="K1743" t="s">
        <v>209</v>
      </c>
      <c r="L1743" t="s">
        <v>1406</v>
      </c>
    </row>
    <row r="1744" spans="1:12">
      <c r="A1744" t="s">
        <v>2521</v>
      </c>
      <c r="B1744" s="7">
        <v>46188</v>
      </c>
      <c r="C1744" t="s">
        <v>87</v>
      </c>
      <c r="D1744">
        <v>3</v>
      </c>
      <c r="E1744">
        <v>49.34</v>
      </c>
      <c r="F1744">
        <v>0.2</v>
      </c>
      <c r="G1744">
        <v>0</v>
      </c>
      <c r="H1744" t="s">
        <v>207</v>
      </c>
      <c r="I1744" t="s">
        <v>12</v>
      </c>
      <c r="J1744" t="s">
        <v>213</v>
      </c>
      <c r="K1744" t="s">
        <v>209</v>
      </c>
      <c r="L1744" t="s">
        <v>673</v>
      </c>
    </row>
    <row r="1745" spans="1:12">
      <c r="A1745" t="s">
        <v>2522</v>
      </c>
      <c r="B1745" s="7">
        <v>46189</v>
      </c>
      <c r="C1745" t="s">
        <v>89</v>
      </c>
      <c r="D1745">
        <v>5</v>
      </c>
      <c r="E1745">
        <v>81.14</v>
      </c>
      <c r="F1745">
        <v>0.1</v>
      </c>
      <c r="G1745">
        <v>0</v>
      </c>
      <c r="H1745" t="s">
        <v>216</v>
      </c>
      <c r="I1745" t="s">
        <v>54</v>
      </c>
      <c r="J1745" t="s">
        <v>213</v>
      </c>
      <c r="K1745" t="s">
        <v>209</v>
      </c>
      <c r="L1745" t="s">
        <v>2361</v>
      </c>
    </row>
    <row r="1746" spans="1:12">
      <c r="A1746" t="s">
        <v>2523</v>
      </c>
      <c r="B1746" s="7">
        <v>46189</v>
      </c>
      <c r="C1746" t="s">
        <v>98</v>
      </c>
      <c r="D1746">
        <v>5</v>
      </c>
      <c r="E1746">
        <v>17.66</v>
      </c>
      <c r="F1746">
        <v>0.05</v>
      </c>
      <c r="G1746">
        <v>0</v>
      </c>
      <c r="H1746" t="s">
        <v>212</v>
      </c>
      <c r="I1746" t="s">
        <v>37</v>
      </c>
      <c r="J1746" t="s">
        <v>217</v>
      </c>
      <c r="K1746" t="s">
        <v>209</v>
      </c>
      <c r="L1746" t="s">
        <v>1289</v>
      </c>
    </row>
    <row r="1747" spans="1:12">
      <c r="A1747" t="s">
        <v>2524</v>
      </c>
      <c r="B1747" s="7">
        <v>46189</v>
      </c>
      <c r="C1747" t="s">
        <v>69</v>
      </c>
      <c r="D1747">
        <v>1</v>
      </c>
      <c r="E1747">
        <v>73.180000000000007</v>
      </c>
      <c r="F1747">
        <v>0.05</v>
      </c>
      <c r="G1747">
        <v>6.99</v>
      </c>
      <c r="H1747" t="s">
        <v>216</v>
      </c>
      <c r="I1747" t="s">
        <v>224</v>
      </c>
      <c r="J1747" t="s">
        <v>208</v>
      </c>
      <c r="K1747" t="s">
        <v>209</v>
      </c>
      <c r="L1747" t="s">
        <v>1324</v>
      </c>
    </row>
    <row r="1748" spans="1:12">
      <c r="A1748" t="s">
        <v>2525</v>
      </c>
      <c r="B1748" s="7">
        <v>46189</v>
      </c>
      <c r="C1748" t="s">
        <v>102</v>
      </c>
      <c r="D1748">
        <v>5</v>
      </c>
      <c r="E1748">
        <v>18.5</v>
      </c>
      <c r="F1748">
        <v>0</v>
      </c>
      <c r="G1748">
        <v>0</v>
      </c>
      <c r="H1748" t="s">
        <v>212</v>
      </c>
      <c r="I1748" t="s">
        <v>18</v>
      </c>
      <c r="J1748" t="s">
        <v>217</v>
      </c>
      <c r="K1748" t="s">
        <v>209</v>
      </c>
      <c r="L1748" t="s">
        <v>346</v>
      </c>
    </row>
    <row r="1749" spans="1:12">
      <c r="A1749" t="s">
        <v>2526</v>
      </c>
      <c r="B1749" s="7">
        <v>46189</v>
      </c>
      <c r="C1749" t="s">
        <v>66</v>
      </c>
      <c r="D1749">
        <v>1</v>
      </c>
      <c r="E1749">
        <v>31.13</v>
      </c>
      <c r="F1749">
        <v>0.05</v>
      </c>
      <c r="G1749">
        <v>4.99</v>
      </c>
      <c r="H1749" t="s">
        <v>212</v>
      </c>
      <c r="I1749" t="s">
        <v>37</v>
      </c>
      <c r="J1749" t="s">
        <v>208</v>
      </c>
      <c r="K1749" t="s">
        <v>209</v>
      </c>
      <c r="L1749" t="s">
        <v>1539</v>
      </c>
    </row>
    <row r="1750" spans="1:12">
      <c r="A1750" t="s">
        <v>2527</v>
      </c>
      <c r="B1750" s="7">
        <v>46189</v>
      </c>
      <c r="C1750" t="s">
        <v>81</v>
      </c>
      <c r="D1750">
        <v>1</v>
      </c>
      <c r="E1750">
        <v>30.29</v>
      </c>
      <c r="F1750">
        <v>0.05</v>
      </c>
      <c r="G1750">
        <v>0</v>
      </c>
      <c r="H1750" t="s">
        <v>207</v>
      </c>
      <c r="I1750" t="s">
        <v>54</v>
      </c>
      <c r="J1750" t="s">
        <v>208</v>
      </c>
      <c r="K1750" t="s">
        <v>209</v>
      </c>
      <c r="L1750" t="s">
        <v>607</v>
      </c>
    </row>
    <row r="1751" spans="1:12">
      <c r="A1751" t="s">
        <v>2528</v>
      </c>
      <c r="B1751" s="7">
        <v>46189</v>
      </c>
      <c r="C1751" t="s">
        <v>140</v>
      </c>
      <c r="D1751">
        <v>4</v>
      </c>
      <c r="E1751">
        <v>25.18</v>
      </c>
      <c r="F1751">
        <v>0</v>
      </c>
      <c r="G1751">
        <v>9.99</v>
      </c>
      <c r="H1751" t="s">
        <v>207</v>
      </c>
      <c r="I1751" t="s">
        <v>12</v>
      </c>
      <c r="J1751" t="s">
        <v>213</v>
      </c>
      <c r="K1751" t="s">
        <v>209</v>
      </c>
      <c r="L1751" t="s">
        <v>2529</v>
      </c>
    </row>
    <row r="1752" spans="1:12">
      <c r="A1752" t="s">
        <v>2530</v>
      </c>
      <c r="B1752" s="7">
        <v>46190</v>
      </c>
      <c r="C1752" t="s">
        <v>162</v>
      </c>
      <c r="D1752">
        <v>3</v>
      </c>
      <c r="E1752">
        <v>12.2</v>
      </c>
      <c r="F1752">
        <v>0.1</v>
      </c>
      <c r="G1752">
        <v>9.99</v>
      </c>
      <c r="H1752" t="s">
        <v>207</v>
      </c>
      <c r="I1752" t="s">
        <v>224</v>
      </c>
      <c r="J1752" t="s">
        <v>213</v>
      </c>
      <c r="K1752" t="s">
        <v>209</v>
      </c>
      <c r="L1752" t="s">
        <v>1145</v>
      </c>
    </row>
    <row r="1753" spans="1:12">
      <c r="A1753" t="s">
        <v>2531</v>
      </c>
      <c r="B1753" s="7">
        <v>46190</v>
      </c>
      <c r="C1753" t="s">
        <v>176</v>
      </c>
      <c r="D1753">
        <v>1</v>
      </c>
      <c r="E1753">
        <v>11.86</v>
      </c>
      <c r="F1753">
        <v>0.1</v>
      </c>
      <c r="G1753">
        <v>0</v>
      </c>
      <c r="H1753" t="s">
        <v>207</v>
      </c>
      <c r="I1753" t="s">
        <v>224</v>
      </c>
      <c r="J1753" t="s">
        <v>213</v>
      </c>
      <c r="K1753" t="s">
        <v>209</v>
      </c>
      <c r="L1753" t="s">
        <v>1604</v>
      </c>
    </row>
    <row r="1754" spans="1:12">
      <c r="A1754" t="s">
        <v>2532</v>
      </c>
      <c r="B1754" s="7">
        <v>46190</v>
      </c>
      <c r="C1754" t="s">
        <v>146</v>
      </c>
      <c r="D1754">
        <v>4</v>
      </c>
      <c r="E1754">
        <v>30.05</v>
      </c>
      <c r="F1754">
        <v>0.1</v>
      </c>
      <c r="G1754">
        <v>0</v>
      </c>
      <c r="H1754" t="s">
        <v>216</v>
      </c>
      <c r="I1754" t="s">
        <v>18</v>
      </c>
      <c r="J1754" t="s">
        <v>217</v>
      </c>
      <c r="K1754" t="s">
        <v>209</v>
      </c>
      <c r="L1754" t="s">
        <v>1877</v>
      </c>
    </row>
    <row r="1755" spans="1:12">
      <c r="A1755" t="s">
        <v>2533</v>
      </c>
      <c r="B1755" s="7">
        <v>46190</v>
      </c>
      <c r="C1755" t="s">
        <v>71</v>
      </c>
      <c r="D1755">
        <v>1</v>
      </c>
      <c r="E1755">
        <v>11.23</v>
      </c>
      <c r="F1755">
        <v>0.1</v>
      </c>
      <c r="G1755">
        <v>0</v>
      </c>
      <c r="H1755" t="s">
        <v>216</v>
      </c>
      <c r="I1755" t="s">
        <v>224</v>
      </c>
      <c r="J1755" t="s">
        <v>208</v>
      </c>
      <c r="K1755" t="s">
        <v>209</v>
      </c>
      <c r="L1755" t="s">
        <v>2284</v>
      </c>
    </row>
    <row r="1756" spans="1:12">
      <c r="A1756" t="s">
        <v>2534</v>
      </c>
      <c r="B1756" s="7">
        <v>46190</v>
      </c>
      <c r="C1756" t="s">
        <v>120</v>
      </c>
      <c r="D1756">
        <v>4</v>
      </c>
      <c r="E1756">
        <v>33.65</v>
      </c>
      <c r="F1756">
        <v>0.1</v>
      </c>
      <c r="G1756">
        <v>6.99</v>
      </c>
      <c r="H1756" t="s">
        <v>207</v>
      </c>
      <c r="I1756" t="s">
        <v>12</v>
      </c>
      <c r="J1756" t="s">
        <v>208</v>
      </c>
      <c r="K1756" t="s">
        <v>209</v>
      </c>
      <c r="L1756" t="s">
        <v>310</v>
      </c>
    </row>
    <row r="1757" spans="1:12">
      <c r="A1757" t="s">
        <v>2535</v>
      </c>
      <c r="B1757" s="7">
        <v>46191</v>
      </c>
      <c r="C1757" t="s">
        <v>160</v>
      </c>
      <c r="D1757">
        <v>2</v>
      </c>
      <c r="E1757">
        <v>36.47</v>
      </c>
      <c r="F1757">
        <v>0</v>
      </c>
      <c r="G1757">
        <v>9.99</v>
      </c>
      <c r="H1757" t="s">
        <v>216</v>
      </c>
      <c r="I1757" t="s">
        <v>37</v>
      </c>
      <c r="J1757" t="s">
        <v>217</v>
      </c>
      <c r="K1757" t="s">
        <v>209</v>
      </c>
      <c r="L1757" t="s">
        <v>689</v>
      </c>
    </row>
    <row r="1758" spans="1:12">
      <c r="A1758" t="s">
        <v>2536</v>
      </c>
      <c r="B1758" s="7">
        <v>46191</v>
      </c>
      <c r="C1758" t="s">
        <v>75</v>
      </c>
      <c r="D1758">
        <v>2</v>
      </c>
      <c r="E1758">
        <v>55.2</v>
      </c>
      <c r="F1758">
        <v>0.1</v>
      </c>
      <c r="G1758">
        <v>6.99</v>
      </c>
      <c r="H1758" t="s">
        <v>212</v>
      </c>
      <c r="I1758" t="s">
        <v>224</v>
      </c>
      <c r="J1758" t="s">
        <v>208</v>
      </c>
      <c r="K1758" t="s">
        <v>209</v>
      </c>
      <c r="L1758" t="s">
        <v>461</v>
      </c>
    </row>
    <row r="1759" spans="1:12">
      <c r="A1759" t="s">
        <v>2537</v>
      </c>
      <c r="B1759" s="7">
        <v>46191</v>
      </c>
      <c r="C1759" t="s">
        <v>94</v>
      </c>
      <c r="D1759">
        <v>2</v>
      </c>
      <c r="E1759">
        <v>74.41</v>
      </c>
      <c r="F1759">
        <v>0.05</v>
      </c>
      <c r="G1759">
        <v>0</v>
      </c>
      <c r="H1759" t="s">
        <v>212</v>
      </c>
      <c r="I1759" t="s">
        <v>18</v>
      </c>
      <c r="J1759" t="s">
        <v>208</v>
      </c>
      <c r="K1759" t="s">
        <v>209</v>
      </c>
      <c r="L1759" t="s">
        <v>838</v>
      </c>
    </row>
    <row r="1760" spans="1:12">
      <c r="A1760" t="s">
        <v>2538</v>
      </c>
      <c r="B1760" s="7">
        <v>46191</v>
      </c>
      <c r="C1760" t="s">
        <v>180</v>
      </c>
      <c r="D1760">
        <v>2</v>
      </c>
      <c r="E1760">
        <v>60.42</v>
      </c>
      <c r="F1760">
        <v>0</v>
      </c>
      <c r="G1760">
        <v>0</v>
      </c>
      <c r="H1760" t="s">
        <v>212</v>
      </c>
      <c r="I1760" t="s">
        <v>54</v>
      </c>
      <c r="J1760" t="s">
        <v>217</v>
      </c>
      <c r="K1760" t="s">
        <v>209</v>
      </c>
      <c r="L1760" t="s">
        <v>437</v>
      </c>
    </row>
    <row r="1761" spans="1:12">
      <c r="A1761" t="s">
        <v>2539</v>
      </c>
      <c r="B1761" s="7">
        <v>46192</v>
      </c>
      <c r="C1761" t="s">
        <v>128</v>
      </c>
      <c r="D1761">
        <v>4</v>
      </c>
      <c r="E1761">
        <v>74.72</v>
      </c>
      <c r="F1761">
        <v>0</v>
      </c>
      <c r="G1761">
        <v>0</v>
      </c>
      <c r="H1761" t="s">
        <v>212</v>
      </c>
      <c r="I1761" t="s">
        <v>18</v>
      </c>
      <c r="J1761" t="s">
        <v>208</v>
      </c>
      <c r="K1761" t="s">
        <v>209</v>
      </c>
      <c r="L1761" t="s">
        <v>1053</v>
      </c>
    </row>
    <row r="1762" spans="1:12">
      <c r="A1762" t="s">
        <v>2540</v>
      </c>
      <c r="B1762" s="7">
        <v>46192</v>
      </c>
      <c r="C1762" t="s">
        <v>85</v>
      </c>
      <c r="D1762">
        <v>1</v>
      </c>
      <c r="E1762">
        <v>20.7</v>
      </c>
      <c r="F1762">
        <v>0</v>
      </c>
      <c r="G1762">
        <v>4.99</v>
      </c>
      <c r="H1762" t="s">
        <v>212</v>
      </c>
      <c r="I1762" t="s">
        <v>224</v>
      </c>
      <c r="J1762" t="s">
        <v>208</v>
      </c>
      <c r="K1762" t="s">
        <v>209</v>
      </c>
      <c r="L1762" t="s">
        <v>1683</v>
      </c>
    </row>
    <row r="1763" spans="1:12">
      <c r="A1763" t="s">
        <v>2541</v>
      </c>
      <c r="B1763" s="7">
        <v>46192</v>
      </c>
      <c r="C1763" t="s">
        <v>142</v>
      </c>
      <c r="D1763">
        <v>1</v>
      </c>
      <c r="E1763">
        <v>100.1</v>
      </c>
      <c r="F1763">
        <v>0.1</v>
      </c>
      <c r="G1763">
        <v>6.99</v>
      </c>
      <c r="H1763" t="s">
        <v>207</v>
      </c>
      <c r="I1763" t="s">
        <v>224</v>
      </c>
      <c r="J1763" t="s">
        <v>217</v>
      </c>
      <c r="K1763" t="s">
        <v>209</v>
      </c>
      <c r="L1763" t="s">
        <v>2043</v>
      </c>
    </row>
    <row r="1764" spans="1:12">
      <c r="A1764" t="s">
        <v>2542</v>
      </c>
      <c r="B1764" s="7">
        <v>46192</v>
      </c>
      <c r="C1764" t="s">
        <v>73</v>
      </c>
      <c r="D1764">
        <v>2</v>
      </c>
      <c r="E1764">
        <v>23.84</v>
      </c>
      <c r="F1764">
        <v>0</v>
      </c>
      <c r="G1764">
        <v>0</v>
      </c>
      <c r="H1764" t="s">
        <v>212</v>
      </c>
      <c r="I1764" t="s">
        <v>54</v>
      </c>
      <c r="J1764" t="s">
        <v>208</v>
      </c>
      <c r="K1764" t="s">
        <v>209</v>
      </c>
      <c r="L1764" t="s">
        <v>921</v>
      </c>
    </row>
    <row r="1765" spans="1:12">
      <c r="A1765" t="s">
        <v>2543</v>
      </c>
      <c r="B1765" s="7">
        <v>46192</v>
      </c>
      <c r="C1765" t="s">
        <v>79</v>
      </c>
      <c r="D1765">
        <v>1</v>
      </c>
      <c r="E1765">
        <v>12.76</v>
      </c>
      <c r="F1765">
        <v>0.1</v>
      </c>
      <c r="G1765">
        <v>6.99</v>
      </c>
      <c r="H1765" t="s">
        <v>216</v>
      </c>
      <c r="I1765" t="s">
        <v>18</v>
      </c>
      <c r="J1765" t="s">
        <v>208</v>
      </c>
      <c r="K1765" t="s">
        <v>209</v>
      </c>
      <c r="L1765" t="s">
        <v>553</v>
      </c>
    </row>
    <row r="1766" spans="1:12">
      <c r="A1766" t="s">
        <v>2544</v>
      </c>
      <c r="B1766" s="7">
        <v>46192</v>
      </c>
      <c r="C1766" t="s">
        <v>142</v>
      </c>
      <c r="D1766">
        <v>1</v>
      </c>
      <c r="E1766">
        <v>100.1</v>
      </c>
      <c r="F1766">
        <v>0.1</v>
      </c>
      <c r="G1766">
        <v>0</v>
      </c>
      <c r="H1766" t="s">
        <v>216</v>
      </c>
      <c r="I1766" t="s">
        <v>37</v>
      </c>
      <c r="J1766" t="s">
        <v>213</v>
      </c>
      <c r="K1766" t="s">
        <v>209</v>
      </c>
      <c r="L1766" t="s">
        <v>329</v>
      </c>
    </row>
    <row r="1767" spans="1:12">
      <c r="A1767" t="s">
        <v>2545</v>
      </c>
      <c r="B1767" s="7">
        <v>46193</v>
      </c>
      <c r="C1767" t="s">
        <v>77</v>
      </c>
      <c r="D1767">
        <v>5</v>
      </c>
      <c r="E1767">
        <v>47.77</v>
      </c>
      <c r="F1767">
        <v>0</v>
      </c>
      <c r="G1767">
        <v>9.99</v>
      </c>
      <c r="H1767" t="s">
        <v>216</v>
      </c>
      <c r="I1767" t="s">
        <v>37</v>
      </c>
      <c r="J1767" t="s">
        <v>217</v>
      </c>
      <c r="K1767" t="s">
        <v>209</v>
      </c>
      <c r="L1767" t="s">
        <v>585</v>
      </c>
    </row>
    <row r="1768" spans="1:12">
      <c r="A1768" t="s">
        <v>2546</v>
      </c>
      <c r="B1768" s="7">
        <v>46194</v>
      </c>
      <c r="C1768" t="s">
        <v>146</v>
      </c>
      <c r="D1768">
        <v>4</v>
      </c>
      <c r="E1768">
        <v>30.05</v>
      </c>
      <c r="F1768">
        <v>0</v>
      </c>
      <c r="G1768">
        <v>9.99</v>
      </c>
      <c r="H1768" t="s">
        <v>207</v>
      </c>
      <c r="I1768" t="s">
        <v>18</v>
      </c>
      <c r="J1768" t="s">
        <v>217</v>
      </c>
      <c r="K1768" t="s">
        <v>209</v>
      </c>
      <c r="L1768" t="s">
        <v>315</v>
      </c>
    </row>
    <row r="1769" spans="1:12">
      <c r="A1769" t="s">
        <v>2547</v>
      </c>
      <c r="B1769" s="7">
        <v>46194</v>
      </c>
      <c r="C1769" t="s">
        <v>166</v>
      </c>
      <c r="D1769">
        <v>4</v>
      </c>
      <c r="E1769">
        <v>39.19</v>
      </c>
      <c r="F1769">
        <v>0.1</v>
      </c>
      <c r="G1769">
        <v>0</v>
      </c>
      <c r="H1769" t="s">
        <v>216</v>
      </c>
      <c r="I1769" t="s">
        <v>18</v>
      </c>
      <c r="J1769" t="s">
        <v>217</v>
      </c>
      <c r="K1769" t="s">
        <v>209</v>
      </c>
      <c r="L1769" t="s">
        <v>416</v>
      </c>
    </row>
    <row r="1770" spans="1:12">
      <c r="A1770" t="s">
        <v>2548</v>
      </c>
      <c r="B1770" s="7">
        <v>46194</v>
      </c>
      <c r="C1770" t="s">
        <v>100</v>
      </c>
      <c r="D1770">
        <v>2</v>
      </c>
      <c r="E1770">
        <v>47.38</v>
      </c>
      <c r="F1770">
        <v>0</v>
      </c>
      <c r="G1770">
        <v>0</v>
      </c>
      <c r="H1770" t="s">
        <v>207</v>
      </c>
      <c r="I1770" t="s">
        <v>37</v>
      </c>
      <c r="J1770" t="s">
        <v>217</v>
      </c>
      <c r="K1770" t="s">
        <v>209</v>
      </c>
      <c r="L1770" t="s">
        <v>1949</v>
      </c>
    </row>
    <row r="1771" spans="1:12">
      <c r="A1771" t="s">
        <v>2549</v>
      </c>
      <c r="B1771" s="7">
        <v>46194</v>
      </c>
      <c r="C1771" t="s">
        <v>114</v>
      </c>
      <c r="D1771">
        <v>4</v>
      </c>
      <c r="E1771">
        <v>87.66</v>
      </c>
      <c r="F1771">
        <v>0.05</v>
      </c>
      <c r="G1771">
        <v>4.99</v>
      </c>
      <c r="H1771" t="s">
        <v>207</v>
      </c>
      <c r="I1771" t="s">
        <v>18</v>
      </c>
      <c r="J1771" t="s">
        <v>213</v>
      </c>
      <c r="K1771" t="s">
        <v>209</v>
      </c>
      <c r="L1771" t="s">
        <v>615</v>
      </c>
    </row>
    <row r="1772" spans="1:12">
      <c r="A1772" t="s">
        <v>2550</v>
      </c>
      <c r="B1772" s="7">
        <v>46194</v>
      </c>
      <c r="C1772" t="s">
        <v>94</v>
      </c>
      <c r="D1772">
        <v>1</v>
      </c>
      <c r="E1772">
        <v>74.41</v>
      </c>
      <c r="F1772">
        <v>0.05</v>
      </c>
      <c r="G1772">
        <v>0</v>
      </c>
      <c r="H1772" t="s">
        <v>212</v>
      </c>
      <c r="I1772" t="s">
        <v>18</v>
      </c>
      <c r="J1772" t="s">
        <v>213</v>
      </c>
      <c r="K1772" t="s">
        <v>209</v>
      </c>
      <c r="L1772" t="s">
        <v>422</v>
      </c>
    </row>
    <row r="1773" spans="1:12">
      <c r="A1773" t="s">
        <v>2551</v>
      </c>
      <c r="B1773" s="7">
        <v>46195</v>
      </c>
      <c r="C1773" t="s">
        <v>178</v>
      </c>
      <c r="D1773">
        <v>4</v>
      </c>
      <c r="E1773">
        <v>77.760000000000005</v>
      </c>
      <c r="F1773">
        <v>0.15</v>
      </c>
      <c r="G1773">
        <v>4.99</v>
      </c>
      <c r="H1773" t="s">
        <v>216</v>
      </c>
      <c r="I1773" t="s">
        <v>18</v>
      </c>
      <c r="J1773" t="s">
        <v>217</v>
      </c>
      <c r="K1773" t="s">
        <v>209</v>
      </c>
      <c r="L1773" t="s">
        <v>559</v>
      </c>
    </row>
    <row r="1774" spans="1:12">
      <c r="A1774" t="s">
        <v>2552</v>
      </c>
      <c r="B1774" s="7">
        <v>46195</v>
      </c>
      <c r="C1774" t="s">
        <v>87</v>
      </c>
      <c r="D1774">
        <v>4</v>
      </c>
      <c r="E1774">
        <v>49.34</v>
      </c>
      <c r="F1774">
        <v>0.1</v>
      </c>
      <c r="G1774">
        <v>6.99</v>
      </c>
      <c r="H1774" t="s">
        <v>216</v>
      </c>
      <c r="I1774" t="s">
        <v>12</v>
      </c>
      <c r="J1774" t="s">
        <v>208</v>
      </c>
      <c r="K1774" t="s">
        <v>209</v>
      </c>
      <c r="L1774" t="s">
        <v>356</v>
      </c>
    </row>
    <row r="1775" spans="1:12">
      <c r="A1775" t="s">
        <v>2553</v>
      </c>
      <c r="B1775" s="7">
        <v>46195</v>
      </c>
      <c r="C1775" t="s">
        <v>94</v>
      </c>
      <c r="D1775">
        <v>2</v>
      </c>
      <c r="E1775">
        <v>74.41</v>
      </c>
      <c r="F1775">
        <v>0.1</v>
      </c>
      <c r="G1775">
        <v>6.99</v>
      </c>
      <c r="H1775" t="s">
        <v>207</v>
      </c>
      <c r="I1775" t="s">
        <v>18</v>
      </c>
      <c r="J1775" t="s">
        <v>217</v>
      </c>
      <c r="K1775" t="s">
        <v>209</v>
      </c>
      <c r="L1775" t="s">
        <v>993</v>
      </c>
    </row>
    <row r="1776" spans="1:12">
      <c r="A1776" t="s">
        <v>2554</v>
      </c>
      <c r="B1776" s="7">
        <v>46195</v>
      </c>
      <c r="C1776" t="s">
        <v>148</v>
      </c>
      <c r="D1776">
        <v>6</v>
      </c>
      <c r="E1776">
        <v>76.3</v>
      </c>
      <c r="F1776">
        <v>0</v>
      </c>
      <c r="G1776">
        <v>0</v>
      </c>
      <c r="H1776" t="s">
        <v>207</v>
      </c>
      <c r="I1776" t="s">
        <v>224</v>
      </c>
      <c r="J1776" t="s">
        <v>208</v>
      </c>
      <c r="K1776" t="s">
        <v>209</v>
      </c>
      <c r="L1776" t="s">
        <v>1607</v>
      </c>
    </row>
    <row r="1777" spans="1:12">
      <c r="A1777" t="s">
        <v>2555</v>
      </c>
      <c r="B1777" s="7">
        <v>46195</v>
      </c>
      <c r="C1777" t="s">
        <v>160</v>
      </c>
      <c r="D1777">
        <v>3</v>
      </c>
      <c r="E1777">
        <v>36.47</v>
      </c>
      <c r="F1777">
        <v>0</v>
      </c>
      <c r="G1777">
        <v>0</v>
      </c>
      <c r="H1777" t="s">
        <v>207</v>
      </c>
      <c r="I1777" t="s">
        <v>224</v>
      </c>
      <c r="J1777" t="s">
        <v>208</v>
      </c>
      <c r="K1777" t="s">
        <v>209</v>
      </c>
      <c r="L1777" t="s">
        <v>515</v>
      </c>
    </row>
    <row r="1778" spans="1:12">
      <c r="A1778" t="s">
        <v>2556</v>
      </c>
      <c r="B1778" s="7">
        <v>46195</v>
      </c>
      <c r="C1778" t="s">
        <v>130</v>
      </c>
      <c r="D1778">
        <v>2</v>
      </c>
      <c r="E1778">
        <v>10.18</v>
      </c>
      <c r="F1778">
        <v>0</v>
      </c>
      <c r="G1778">
        <v>0</v>
      </c>
      <c r="H1778" t="s">
        <v>207</v>
      </c>
      <c r="I1778" t="s">
        <v>18</v>
      </c>
      <c r="J1778" t="s">
        <v>217</v>
      </c>
      <c r="K1778" t="s">
        <v>209</v>
      </c>
      <c r="L1778" t="s">
        <v>2340</v>
      </c>
    </row>
    <row r="1779" spans="1:12">
      <c r="A1779" t="s">
        <v>2557</v>
      </c>
      <c r="B1779" s="7">
        <v>46195</v>
      </c>
      <c r="C1779" t="s">
        <v>160</v>
      </c>
      <c r="D1779">
        <v>2</v>
      </c>
      <c r="E1779">
        <v>36.47</v>
      </c>
      <c r="F1779">
        <v>0.2</v>
      </c>
      <c r="G1779">
        <v>0</v>
      </c>
      <c r="H1779" t="s">
        <v>207</v>
      </c>
      <c r="I1779" t="s">
        <v>18</v>
      </c>
      <c r="J1779" t="s">
        <v>213</v>
      </c>
      <c r="K1779" t="s">
        <v>209</v>
      </c>
      <c r="L1779" t="s">
        <v>1394</v>
      </c>
    </row>
    <row r="1780" spans="1:12">
      <c r="A1780" t="s">
        <v>2558</v>
      </c>
      <c r="B1780" s="7">
        <v>46196</v>
      </c>
      <c r="C1780" t="s">
        <v>96</v>
      </c>
      <c r="D1780">
        <v>1</v>
      </c>
      <c r="E1780">
        <v>26.72</v>
      </c>
      <c r="F1780">
        <v>0</v>
      </c>
      <c r="G1780">
        <v>0</v>
      </c>
      <c r="H1780" t="s">
        <v>216</v>
      </c>
      <c r="I1780" t="s">
        <v>37</v>
      </c>
      <c r="J1780" t="s">
        <v>217</v>
      </c>
      <c r="K1780" t="s">
        <v>209</v>
      </c>
      <c r="L1780" t="s">
        <v>350</v>
      </c>
    </row>
    <row r="1781" spans="1:12">
      <c r="A1781" t="s">
        <v>2559</v>
      </c>
      <c r="B1781" s="7">
        <v>46196</v>
      </c>
      <c r="C1781" t="s">
        <v>112</v>
      </c>
      <c r="D1781">
        <v>1</v>
      </c>
      <c r="E1781">
        <v>48.12</v>
      </c>
      <c r="F1781">
        <v>0.1</v>
      </c>
      <c r="G1781">
        <v>0</v>
      </c>
      <c r="H1781" t="s">
        <v>207</v>
      </c>
      <c r="I1781" t="s">
        <v>54</v>
      </c>
      <c r="J1781" t="s">
        <v>213</v>
      </c>
      <c r="K1781" t="s">
        <v>209</v>
      </c>
      <c r="L1781" t="s">
        <v>1621</v>
      </c>
    </row>
    <row r="1782" spans="1:12">
      <c r="A1782" t="s">
        <v>2560</v>
      </c>
      <c r="B1782" s="7">
        <v>46196</v>
      </c>
      <c r="C1782" t="s">
        <v>132</v>
      </c>
      <c r="D1782">
        <v>1</v>
      </c>
      <c r="E1782">
        <v>72.08</v>
      </c>
      <c r="F1782">
        <v>0.05</v>
      </c>
      <c r="G1782">
        <v>6.99</v>
      </c>
      <c r="H1782" t="s">
        <v>207</v>
      </c>
      <c r="I1782" t="s">
        <v>224</v>
      </c>
      <c r="J1782" t="s">
        <v>213</v>
      </c>
      <c r="K1782" t="s">
        <v>209</v>
      </c>
      <c r="L1782" t="s">
        <v>656</v>
      </c>
    </row>
    <row r="1783" spans="1:12">
      <c r="A1783" t="s">
        <v>2561</v>
      </c>
      <c r="B1783" s="7">
        <v>46196</v>
      </c>
      <c r="C1783" t="s">
        <v>166</v>
      </c>
      <c r="D1783">
        <v>1</v>
      </c>
      <c r="E1783">
        <v>39.19</v>
      </c>
      <c r="F1783">
        <v>0.15</v>
      </c>
      <c r="G1783">
        <v>9.99</v>
      </c>
      <c r="H1783" t="s">
        <v>216</v>
      </c>
      <c r="I1783" t="s">
        <v>12</v>
      </c>
      <c r="J1783" t="s">
        <v>208</v>
      </c>
      <c r="K1783" t="s">
        <v>209</v>
      </c>
      <c r="L1783" t="s">
        <v>505</v>
      </c>
    </row>
    <row r="1784" spans="1:12">
      <c r="A1784" t="s">
        <v>2562</v>
      </c>
      <c r="B1784" s="7">
        <v>46196</v>
      </c>
      <c r="C1784" t="s">
        <v>138</v>
      </c>
      <c r="D1784">
        <v>1</v>
      </c>
      <c r="E1784">
        <v>56</v>
      </c>
      <c r="F1784">
        <v>0</v>
      </c>
      <c r="G1784">
        <v>6.99</v>
      </c>
      <c r="H1784" t="s">
        <v>207</v>
      </c>
      <c r="I1784" t="s">
        <v>224</v>
      </c>
      <c r="J1784" t="s">
        <v>213</v>
      </c>
      <c r="K1784" t="s">
        <v>209</v>
      </c>
      <c r="L1784" t="s">
        <v>947</v>
      </c>
    </row>
    <row r="1785" spans="1:12">
      <c r="A1785" t="s">
        <v>2563</v>
      </c>
      <c r="B1785" s="7">
        <v>46197</v>
      </c>
      <c r="C1785" t="s">
        <v>114</v>
      </c>
      <c r="D1785">
        <v>2</v>
      </c>
      <c r="E1785">
        <v>87.66</v>
      </c>
      <c r="F1785">
        <v>0</v>
      </c>
      <c r="G1785">
        <v>0</v>
      </c>
      <c r="H1785" t="s">
        <v>216</v>
      </c>
      <c r="I1785" t="s">
        <v>54</v>
      </c>
      <c r="J1785" t="s">
        <v>217</v>
      </c>
      <c r="K1785" t="s">
        <v>209</v>
      </c>
      <c r="L1785" t="s">
        <v>1004</v>
      </c>
    </row>
    <row r="1786" spans="1:12">
      <c r="A1786" t="s">
        <v>2564</v>
      </c>
      <c r="B1786" s="7">
        <v>46197</v>
      </c>
      <c r="C1786" t="s">
        <v>128</v>
      </c>
      <c r="D1786">
        <v>2</v>
      </c>
      <c r="E1786">
        <v>74.72</v>
      </c>
      <c r="F1786">
        <v>0.1</v>
      </c>
      <c r="G1786">
        <v>6.99</v>
      </c>
      <c r="H1786" t="s">
        <v>216</v>
      </c>
      <c r="I1786" t="s">
        <v>224</v>
      </c>
      <c r="J1786" t="s">
        <v>213</v>
      </c>
      <c r="K1786" t="s">
        <v>209</v>
      </c>
      <c r="L1786" t="s">
        <v>455</v>
      </c>
    </row>
    <row r="1787" spans="1:12">
      <c r="A1787" t="s">
        <v>2565</v>
      </c>
      <c r="B1787" s="7">
        <v>46197</v>
      </c>
      <c r="C1787" t="s">
        <v>71</v>
      </c>
      <c r="D1787">
        <v>3</v>
      </c>
      <c r="E1787">
        <v>11.23</v>
      </c>
      <c r="F1787">
        <v>0.05</v>
      </c>
      <c r="G1787">
        <v>9.99</v>
      </c>
      <c r="H1787" t="s">
        <v>207</v>
      </c>
      <c r="I1787" t="s">
        <v>224</v>
      </c>
      <c r="J1787" t="s">
        <v>208</v>
      </c>
      <c r="K1787" t="s">
        <v>209</v>
      </c>
      <c r="L1787" t="s">
        <v>2566</v>
      </c>
    </row>
    <row r="1788" spans="1:12">
      <c r="A1788" t="s">
        <v>2567</v>
      </c>
      <c r="B1788" s="7">
        <v>46198</v>
      </c>
      <c r="C1788" t="s">
        <v>108</v>
      </c>
      <c r="D1788">
        <v>1</v>
      </c>
      <c r="E1788">
        <v>23.94</v>
      </c>
      <c r="F1788">
        <v>0.15</v>
      </c>
      <c r="G1788">
        <v>0</v>
      </c>
      <c r="H1788" t="s">
        <v>212</v>
      </c>
      <c r="I1788" t="s">
        <v>54</v>
      </c>
      <c r="J1788" t="s">
        <v>217</v>
      </c>
      <c r="K1788" t="s">
        <v>209</v>
      </c>
      <c r="L1788" t="s">
        <v>1283</v>
      </c>
    </row>
    <row r="1789" spans="1:12">
      <c r="A1789" t="s">
        <v>2568</v>
      </c>
      <c r="B1789" s="7">
        <v>46198</v>
      </c>
      <c r="C1789" t="s">
        <v>148</v>
      </c>
      <c r="D1789">
        <v>1</v>
      </c>
      <c r="E1789">
        <v>76.3</v>
      </c>
      <c r="F1789">
        <v>0</v>
      </c>
      <c r="G1789">
        <v>0</v>
      </c>
      <c r="H1789" t="s">
        <v>207</v>
      </c>
      <c r="I1789" t="s">
        <v>37</v>
      </c>
      <c r="J1789" t="s">
        <v>213</v>
      </c>
      <c r="K1789" t="s">
        <v>209</v>
      </c>
      <c r="L1789" t="s">
        <v>1193</v>
      </c>
    </row>
    <row r="1790" spans="1:12">
      <c r="A1790" t="s">
        <v>2569</v>
      </c>
      <c r="B1790" s="7">
        <v>46198</v>
      </c>
      <c r="C1790" t="s">
        <v>178</v>
      </c>
      <c r="D1790">
        <v>3</v>
      </c>
      <c r="E1790">
        <v>77.760000000000005</v>
      </c>
      <c r="F1790">
        <v>0</v>
      </c>
      <c r="G1790">
        <v>0</v>
      </c>
      <c r="H1790" t="s">
        <v>207</v>
      </c>
      <c r="I1790" t="s">
        <v>18</v>
      </c>
      <c r="J1790" t="s">
        <v>213</v>
      </c>
      <c r="K1790" t="s">
        <v>209</v>
      </c>
      <c r="L1790" t="s">
        <v>2340</v>
      </c>
    </row>
    <row r="1791" spans="1:12">
      <c r="A1791" t="s">
        <v>2570</v>
      </c>
      <c r="B1791" s="7">
        <v>46198</v>
      </c>
      <c r="C1791" t="s">
        <v>130</v>
      </c>
      <c r="D1791">
        <v>2</v>
      </c>
      <c r="E1791">
        <v>10.18</v>
      </c>
      <c r="F1791">
        <v>0</v>
      </c>
      <c r="G1791">
        <v>0</v>
      </c>
      <c r="H1791" t="s">
        <v>216</v>
      </c>
      <c r="I1791" t="s">
        <v>54</v>
      </c>
      <c r="J1791" t="s">
        <v>208</v>
      </c>
      <c r="K1791" t="s">
        <v>209</v>
      </c>
      <c r="L1791" t="s">
        <v>1019</v>
      </c>
    </row>
    <row r="1792" spans="1:12">
      <c r="A1792" t="s">
        <v>2571</v>
      </c>
      <c r="B1792" s="7">
        <v>46198</v>
      </c>
      <c r="C1792" t="s">
        <v>136</v>
      </c>
      <c r="D1792">
        <v>2</v>
      </c>
      <c r="E1792">
        <v>26.35</v>
      </c>
      <c r="F1792">
        <v>0</v>
      </c>
      <c r="G1792">
        <v>0</v>
      </c>
      <c r="H1792" t="s">
        <v>212</v>
      </c>
      <c r="I1792" t="s">
        <v>54</v>
      </c>
      <c r="J1792" t="s">
        <v>208</v>
      </c>
      <c r="K1792" t="s">
        <v>209</v>
      </c>
      <c r="L1792" t="s">
        <v>824</v>
      </c>
    </row>
    <row r="1793" spans="1:12">
      <c r="A1793" t="s">
        <v>2572</v>
      </c>
      <c r="B1793" s="7">
        <v>46198</v>
      </c>
      <c r="C1793" t="s">
        <v>166</v>
      </c>
      <c r="D1793">
        <v>3</v>
      </c>
      <c r="E1793">
        <v>39.19</v>
      </c>
      <c r="F1793">
        <v>0.05</v>
      </c>
      <c r="G1793">
        <v>0</v>
      </c>
      <c r="H1793" t="s">
        <v>212</v>
      </c>
      <c r="I1793" t="s">
        <v>18</v>
      </c>
      <c r="J1793" t="s">
        <v>213</v>
      </c>
      <c r="K1793" t="s">
        <v>209</v>
      </c>
      <c r="L1793" t="s">
        <v>1099</v>
      </c>
    </row>
    <row r="1794" spans="1:12">
      <c r="A1794" t="s">
        <v>2573</v>
      </c>
      <c r="B1794" s="7">
        <v>46198</v>
      </c>
      <c r="C1794" t="s">
        <v>83</v>
      </c>
      <c r="D1794">
        <v>1</v>
      </c>
      <c r="E1794">
        <v>79.31</v>
      </c>
      <c r="F1794">
        <v>0</v>
      </c>
      <c r="G1794">
        <v>4.99</v>
      </c>
      <c r="H1794" t="s">
        <v>207</v>
      </c>
      <c r="I1794" t="s">
        <v>224</v>
      </c>
      <c r="J1794" t="s">
        <v>213</v>
      </c>
      <c r="K1794" t="s">
        <v>209</v>
      </c>
      <c r="L1794" t="s">
        <v>956</v>
      </c>
    </row>
    <row r="1795" spans="1:12">
      <c r="A1795" t="s">
        <v>2574</v>
      </c>
      <c r="B1795" s="7">
        <v>46198</v>
      </c>
      <c r="C1795" t="s">
        <v>176</v>
      </c>
      <c r="D1795">
        <v>3</v>
      </c>
      <c r="E1795">
        <v>11.86</v>
      </c>
      <c r="F1795">
        <v>0.05</v>
      </c>
      <c r="G1795">
        <v>6.99</v>
      </c>
      <c r="H1795" t="s">
        <v>207</v>
      </c>
      <c r="I1795" t="s">
        <v>12</v>
      </c>
      <c r="J1795" t="s">
        <v>208</v>
      </c>
      <c r="K1795" t="s">
        <v>209</v>
      </c>
      <c r="L1795" t="s">
        <v>325</v>
      </c>
    </row>
    <row r="1796" spans="1:12">
      <c r="A1796" t="s">
        <v>2575</v>
      </c>
      <c r="B1796" s="7">
        <v>46199</v>
      </c>
      <c r="C1796" t="s">
        <v>66</v>
      </c>
      <c r="D1796">
        <v>1</v>
      </c>
      <c r="E1796">
        <v>31.13</v>
      </c>
      <c r="F1796">
        <v>0.1</v>
      </c>
      <c r="G1796">
        <v>0</v>
      </c>
      <c r="H1796" t="s">
        <v>216</v>
      </c>
      <c r="I1796" t="s">
        <v>224</v>
      </c>
      <c r="J1796" t="s">
        <v>208</v>
      </c>
      <c r="K1796" t="s">
        <v>209</v>
      </c>
      <c r="L1796" t="s">
        <v>277</v>
      </c>
    </row>
    <row r="1797" spans="1:12">
      <c r="A1797" t="s">
        <v>2576</v>
      </c>
      <c r="B1797" s="7">
        <v>46199</v>
      </c>
      <c r="C1797" t="s">
        <v>160</v>
      </c>
      <c r="D1797">
        <v>3</v>
      </c>
      <c r="E1797">
        <v>36.47</v>
      </c>
      <c r="F1797">
        <v>0</v>
      </c>
      <c r="G1797">
        <v>0</v>
      </c>
      <c r="H1797" t="s">
        <v>207</v>
      </c>
      <c r="I1797" t="s">
        <v>12</v>
      </c>
      <c r="J1797" t="s">
        <v>208</v>
      </c>
      <c r="K1797" t="s">
        <v>209</v>
      </c>
      <c r="L1797" t="s">
        <v>1554</v>
      </c>
    </row>
    <row r="1798" spans="1:12">
      <c r="A1798" t="s">
        <v>2577</v>
      </c>
      <c r="B1798" s="7">
        <v>46199</v>
      </c>
      <c r="C1798" t="s">
        <v>128</v>
      </c>
      <c r="D1798">
        <v>5</v>
      </c>
      <c r="E1798">
        <v>74.72</v>
      </c>
      <c r="F1798">
        <v>0</v>
      </c>
      <c r="G1798">
        <v>4.99</v>
      </c>
      <c r="H1798" t="s">
        <v>207</v>
      </c>
      <c r="I1798" t="s">
        <v>18</v>
      </c>
      <c r="J1798" t="s">
        <v>217</v>
      </c>
      <c r="K1798" t="s">
        <v>209</v>
      </c>
      <c r="L1798" t="s">
        <v>1753</v>
      </c>
    </row>
    <row r="1799" spans="1:12">
      <c r="A1799" t="s">
        <v>2578</v>
      </c>
      <c r="B1799" s="7">
        <v>46199</v>
      </c>
      <c r="C1799" t="s">
        <v>73</v>
      </c>
      <c r="D1799">
        <v>2</v>
      </c>
      <c r="E1799">
        <v>23.84</v>
      </c>
      <c r="F1799">
        <v>0</v>
      </c>
      <c r="G1799">
        <v>0</v>
      </c>
      <c r="H1799" t="s">
        <v>207</v>
      </c>
      <c r="I1799" t="s">
        <v>54</v>
      </c>
      <c r="J1799" t="s">
        <v>208</v>
      </c>
      <c r="K1799" t="s">
        <v>209</v>
      </c>
      <c r="L1799" t="s">
        <v>2355</v>
      </c>
    </row>
    <row r="1800" spans="1:12">
      <c r="A1800" t="s">
        <v>2579</v>
      </c>
      <c r="B1800" s="7">
        <v>46199</v>
      </c>
      <c r="C1800" t="s">
        <v>112</v>
      </c>
      <c r="D1800">
        <v>2</v>
      </c>
      <c r="E1800">
        <v>48.12</v>
      </c>
      <c r="F1800">
        <v>0.1</v>
      </c>
      <c r="G1800">
        <v>6.99</v>
      </c>
      <c r="H1800" t="s">
        <v>216</v>
      </c>
      <c r="I1800" t="s">
        <v>18</v>
      </c>
      <c r="J1800" t="s">
        <v>217</v>
      </c>
      <c r="K1800" t="s">
        <v>209</v>
      </c>
      <c r="L1800" t="s">
        <v>628</v>
      </c>
    </row>
    <row r="1801" spans="1:12">
      <c r="A1801" t="s">
        <v>2580</v>
      </c>
      <c r="B1801" s="7">
        <v>46199</v>
      </c>
      <c r="C1801" t="s">
        <v>106</v>
      </c>
      <c r="D1801">
        <v>2</v>
      </c>
      <c r="E1801">
        <v>85.27</v>
      </c>
      <c r="F1801">
        <v>0.05</v>
      </c>
      <c r="G1801">
        <v>6.99</v>
      </c>
      <c r="H1801" t="s">
        <v>207</v>
      </c>
      <c r="I1801" t="s">
        <v>54</v>
      </c>
      <c r="J1801" t="s">
        <v>213</v>
      </c>
      <c r="K1801" t="s">
        <v>209</v>
      </c>
      <c r="L1801" t="s">
        <v>237</v>
      </c>
    </row>
    <row r="1802" spans="1:12">
      <c r="A1802" t="s">
        <v>2581</v>
      </c>
      <c r="B1802" s="7">
        <v>46199</v>
      </c>
      <c r="C1802" t="s">
        <v>128</v>
      </c>
      <c r="D1802">
        <v>6</v>
      </c>
      <c r="E1802">
        <v>74.72</v>
      </c>
      <c r="F1802">
        <v>0.15</v>
      </c>
      <c r="G1802">
        <v>0</v>
      </c>
      <c r="H1802" t="s">
        <v>216</v>
      </c>
      <c r="I1802" t="s">
        <v>12</v>
      </c>
      <c r="J1802" t="s">
        <v>208</v>
      </c>
      <c r="K1802" t="s">
        <v>209</v>
      </c>
      <c r="L1802" t="s">
        <v>290</v>
      </c>
    </row>
    <row r="1803" spans="1:12">
      <c r="A1803" t="s">
        <v>2582</v>
      </c>
      <c r="B1803" s="7">
        <v>46199</v>
      </c>
      <c r="C1803" t="s">
        <v>142</v>
      </c>
      <c r="D1803">
        <v>2</v>
      </c>
      <c r="E1803">
        <v>100.1</v>
      </c>
      <c r="F1803">
        <v>0</v>
      </c>
      <c r="G1803">
        <v>0</v>
      </c>
      <c r="H1803" t="s">
        <v>216</v>
      </c>
      <c r="I1803" t="s">
        <v>18</v>
      </c>
      <c r="J1803" t="s">
        <v>217</v>
      </c>
      <c r="K1803" t="s">
        <v>209</v>
      </c>
      <c r="L1803" t="s">
        <v>834</v>
      </c>
    </row>
    <row r="1804" spans="1:12">
      <c r="A1804" t="s">
        <v>2583</v>
      </c>
      <c r="B1804" s="7">
        <v>46200</v>
      </c>
      <c r="C1804" t="s">
        <v>120</v>
      </c>
      <c r="D1804">
        <v>3</v>
      </c>
      <c r="E1804">
        <v>33.65</v>
      </c>
      <c r="F1804">
        <v>0</v>
      </c>
      <c r="G1804">
        <v>0</v>
      </c>
      <c r="H1804" t="s">
        <v>207</v>
      </c>
      <c r="I1804" t="s">
        <v>18</v>
      </c>
      <c r="J1804" t="s">
        <v>217</v>
      </c>
      <c r="K1804" t="s">
        <v>209</v>
      </c>
      <c r="L1804" t="s">
        <v>972</v>
      </c>
    </row>
    <row r="1805" spans="1:12">
      <c r="A1805" t="s">
        <v>2584</v>
      </c>
      <c r="B1805" s="7">
        <v>46200</v>
      </c>
      <c r="C1805" t="s">
        <v>120</v>
      </c>
      <c r="D1805">
        <v>6</v>
      </c>
      <c r="E1805">
        <v>33.65</v>
      </c>
      <c r="F1805">
        <v>0</v>
      </c>
      <c r="G1805">
        <v>4.99</v>
      </c>
      <c r="H1805" t="s">
        <v>212</v>
      </c>
      <c r="I1805" t="s">
        <v>37</v>
      </c>
      <c r="J1805" t="s">
        <v>217</v>
      </c>
      <c r="K1805" t="s">
        <v>281</v>
      </c>
      <c r="L1805" t="s">
        <v>1763</v>
      </c>
    </row>
    <row r="1806" spans="1:12">
      <c r="A1806" t="s">
        <v>2585</v>
      </c>
      <c r="B1806" s="7">
        <v>46200</v>
      </c>
      <c r="C1806" t="s">
        <v>172</v>
      </c>
      <c r="D1806">
        <v>6</v>
      </c>
      <c r="E1806">
        <v>80.63</v>
      </c>
      <c r="F1806">
        <v>0.1</v>
      </c>
      <c r="G1806">
        <v>0</v>
      </c>
      <c r="H1806" t="s">
        <v>207</v>
      </c>
      <c r="I1806" t="s">
        <v>224</v>
      </c>
      <c r="J1806" t="s">
        <v>208</v>
      </c>
      <c r="K1806" t="s">
        <v>209</v>
      </c>
      <c r="L1806" t="s">
        <v>1724</v>
      </c>
    </row>
    <row r="1807" spans="1:12">
      <c r="A1807" t="s">
        <v>2586</v>
      </c>
      <c r="B1807" s="7">
        <v>46200</v>
      </c>
      <c r="C1807" t="s">
        <v>138</v>
      </c>
      <c r="D1807">
        <v>3</v>
      </c>
      <c r="E1807">
        <v>56</v>
      </c>
      <c r="F1807">
        <v>0.05</v>
      </c>
      <c r="G1807">
        <v>9.99</v>
      </c>
      <c r="H1807" t="s">
        <v>212</v>
      </c>
      <c r="I1807" t="s">
        <v>224</v>
      </c>
      <c r="J1807" t="s">
        <v>208</v>
      </c>
      <c r="K1807" t="s">
        <v>209</v>
      </c>
      <c r="L1807" t="s">
        <v>2587</v>
      </c>
    </row>
    <row r="1808" spans="1:12">
      <c r="A1808" t="s">
        <v>2588</v>
      </c>
      <c r="B1808" s="7">
        <v>46200</v>
      </c>
      <c r="C1808" t="s">
        <v>89</v>
      </c>
      <c r="D1808">
        <v>1</v>
      </c>
      <c r="E1808">
        <v>81.14</v>
      </c>
      <c r="F1808">
        <v>0.05</v>
      </c>
      <c r="G1808">
        <v>0</v>
      </c>
      <c r="H1808" t="s">
        <v>216</v>
      </c>
      <c r="I1808" t="s">
        <v>37</v>
      </c>
      <c r="J1808" t="s">
        <v>213</v>
      </c>
      <c r="K1808" t="s">
        <v>209</v>
      </c>
      <c r="L1808" t="s">
        <v>1409</v>
      </c>
    </row>
    <row r="1809" spans="1:12">
      <c r="A1809" t="s">
        <v>2589</v>
      </c>
      <c r="B1809" s="7">
        <v>46200</v>
      </c>
      <c r="C1809" t="s">
        <v>128</v>
      </c>
      <c r="D1809">
        <v>1</v>
      </c>
      <c r="E1809">
        <v>74.72</v>
      </c>
      <c r="F1809">
        <v>0.15</v>
      </c>
      <c r="G1809">
        <v>0</v>
      </c>
      <c r="H1809" t="s">
        <v>216</v>
      </c>
      <c r="I1809" t="s">
        <v>12</v>
      </c>
      <c r="J1809" t="s">
        <v>213</v>
      </c>
      <c r="K1809" t="s">
        <v>304</v>
      </c>
      <c r="L1809" t="s">
        <v>1342</v>
      </c>
    </row>
    <row r="1810" spans="1:12">
      <c r="A1810" t="s">
        <v>2590</v>
      </c>
      <c r="B1810" s="7">
        <v>46200</v>
      </c>
      <c r="C1810" t="s">
        <v>152</v>
      </c>
      <c r="D1810">
        <v>2</v>
      </c>
      <c r="E1810">
        <v>39.21</v>
      </c>
      <c r="F1810">
        <v>0</v>
      </c>
      <c r="G1810">
        <v>0</v>
      </c>
      <c r="H1810" t="s">
        <v>216</v>
      </c>
      <c r="I1810" t="s">
        <v>224</v>
      </c>
      <c r="J1810" t="s">
        <v>208</v>
      </c>
      <c r="K1810" t="s">
        <v>209</v>
      </c>
      <c r="L1810" t="s">
        <v>773</v>
      </c>
    </row>
    <row r="1811" spans="1:12">
      <c r="A1811" t="s">
        <v>2591</v>
      </c>
      <c r="B1811" s="7">
        <v>46200</v>
      </c>
      <c r="C1811" t="s">
        <v>87</v>
      </c>
      <c r="D1811">
        <v>1</v>
      </c>
      <c r="E1811">
        <v>49.34</v>
      </c>
      <c r="F1811">
        <v>0.15</v>
      </c>
      <c r="G1811">
        <v>0</v>
      </c>
      <c r="H1811" t="s">
        <v>207</v>
      </c>
      <c r="I1811" t="s">
        <v>18</v>
      </c>
      <c r="J1811" t="s">
        <v>208</v>
      </c>
      <c r="K1811" t="s">
        <v>209</v>
      </c>
      <c r="L1811" t="s">
        <v>2355</v>
      </c>
    </row>
    <row r="1812" spans="1:12">
      <c r="A1812" t="s">
        <v>2592</v>
      </c>
      <c r="B1812" s="7">
        <v>46200</v>
      </c>
      <c r="C1812" t="s">
        <v>77</v>
      </c>
      <c r="D1812">
        <v>3</v>
      </c>
      <c r="E1812">
        <v>47.77</v>
      </c>
      <c r="F1812">
        <v>0</v>
      </c>
      <c r="G1812">
        <v>9.99</v>
      </c>
      <c r="H1812" t="s">
        <v>216</v>
      </c>
      <c r="I1812" t="s">
        <v>18</v>
      </c>
      <c r="J1812" t="s">
        <v>213</v>
      </c>
      <c r="K1812" t="s">
        <v>209</v>
      </c>
      <c r="L1812" t="s">
        <v>589</v>
      </c>
    </row>
    <row r="1813" spans="1:12">
      <c r="A1813" t="s">
        <v>2593</v>
      </c>
      <c r="B1813" s="7">
        <v>46200</v>
      </c>
      <c r="C1813" t="s">
        <v>142</v>
      </c>
      <c r="D1813">
        <v>5</v>
      </c>
      <c r="E1813">
        <v>100.1</v>
      </c>
      <c r="F1813">
        <v>0.1</v>
      </c>
      <c r="G1813">
        <v>0</v>
      </c>
      <c r="H1813" t="s">
        <v>216</v>
      </c>
      <c r="I1813" t="s">
        <v>37</v>
      </c>
      <c r="J1813" t="s">
        <v>208</v>
      </c>
      <c r="K1813" t="s">
        <v>209</v>
      </c>
      <c r="L1813" t="s">
        <v>626</v>
      </c>
    </row>
    <row r="1814" spans="1:12">
      <c r="A1814" t="s">
        <v>2594</v>
      </c>
      <c r="B1814" s="7">
        <v>46200</v>
      </c>
      <c r="C1814" t="s">
        <v>112</v>
      </c>
      <c r="D1814">
        <v>2</v>
      </c>
      <c r="E1814">
        <v>48.12</v>
      </c>
      <c r="F1814">
        <v>0</v>
      </c>
      <c r="G1814">
        <v>0</v>
      </c>
      <c r="H1814" t="s">
        <v>212</v>
      </c>
      <c r="I1814" t="s">
        <v>12</v>
      </c>
      <c r="J1814" t="s">
        <v>208</v>
      </c>
      <c r="K1814" t="s">
        <v>209</v>
      </c>
      <c r="L1814" t="s">
        <v>692</v>
      </c>
    </row>
    <row r="1815" spans="1:12">
      <c r="A1815" t="s">
        <v>2595</v>
      </c>
      <c r="B1815" s="7">
        <v>46201</v>
      </c>
      <c r="C1815" t="s">
        <v>186</v>
      </c>
      <c r="D1815">
        <v>1</v>
      </c>
      <c r="E1815">
        <v>54.93</v>
      </c>
      <c r="F1815">
        <v>0</v>
      </c>
      <c r="G1815">
        <v>9.99</v>
      </c>
      <c r="H1815" t="s">
        <v>207</v>
      </c>
      <c r="I1815" t="s">
        <v>54</v>
      </c>
      <c r="J1815" t="s">
        <v>217</v>
      </c>
      <c r="K1815" t="s">
        <v>209</v>
      </c>
      <c r="L1815" t="s">
        <v>2596</v>
      </c>
    </row>
    <row r="1816" spans="1:12">
      <c r="A1816" t="s">
        <v>2597</v>
      </c>
      <c r="B1816" s="7">
        <v>46201</v>
      </c>
      <c r="C1816" t="s">
        <v>122</v>
      </c>
      <c r="D1816">
        <v>2</v>
      </c>
      <c r="E1816">
        <v>29.71</v>
      </c>
      <c r="F1816">
        <v>0.15</v>
      </c>
      <c r="G1816">
        <v>0</v>
      </c>
      <c r="H1816" t="s">
        <v>216</v>
      </c>
      <c r="I1816" t="s">
        <v>224</v>
      </c>
      <c r="J1816" t="s">
        <v>213</v>
      </c>
      <c r="K1816" t="s">
        <v>209</v>
      </c>
      <c r="L1816" t="s">
        <v>402</v>
      </c>
    </row>
    <row r="1817" spans="1:12">
      <c r="A1817" t="s">
        <v>2598</v>
      </c>
      <c r="B1817" s="7">
        <v>46201</v>
      </c>
      <c r="C1817" t="s">
        <v>140</v>
      </c>
      <c r="D1817">
        <v>1</v>
      </c>
      <c r="E1817">
        <v>25.18</v>
      </c>
      <c r="F1817">
        <v>0</v>
      </c>
      <c r="G1817">
        <v>9.99</v>
      </c>
      <c r="H1817" t="s">
        <v>207</v>
      </c>
      <c r="I1817" t="s">
        <v>54</v>
      </c>
      <c r="J1817" t="s">
        <v>213</v>
      </c>
      <c r="K1817" t="s">
        <v>209</v>
      </c>
      <c r="L1817" t="s">
        <v>1022</v>
      </c>
    </row>
    <row r="1818" spans="1:12">
      <c r="A1818" t="s">
        <v>2599</v>
      </c>
      <c r="B1818" s="7">
        <v>46201</v>
      </c>
      <c r="C1818" t="s">
        <v>176</v>
      </c>
      <c r="D1818">
        <v>1</v>
      </c>
      <c r="E1818">
        <v>11.86</v>
      </c>
      <c r="F1818">
        <v>0.1</v>
      </c>
      <c r="G1818">
        <v>0</v>
      </c>
      <c r="H1818" t="s">
        <v>216</v>
      </c>
      <c r="I1818" t="s">
        <v>54</v>
      </c>
      <c r="J1818" t="s">
        <v>208</v>
      </c>
      <c r="K1818" t="s">
        <v>304</v>
      </c>
      <c r="L1818" t="s">
        <v>426</v>
      </c>
    </row>
    <row r="1819" spans="1:12">
      <c r="A1819" t="s">
        <v>2600</v>
      </c>
      <c r="B1819" s="7">
        <v>46201</v>
      </c>
      <c r="C1819" t="s">
        <v>118</v>
      </c>
      <c r="D1819">
        <v>3</v>
      </c>
      <c r="E1819">
        <v>41.81</v>
      </c>
      <c r="F1819">
        <v>0.05</v>
      </c>
      <c r="G1819">
        <v>9.99</v>
      </c>
      <c r="H1819" t="s">
        <v>207</v>
      </c>
      <c r="I1819" t="s">
        <v>224</v>
      </c>
      <c r="J1819" t="s">
        <v>213</v>
      </c>
      <c r="K1819" t="s">
        <v>209</v>
      </c>
      <c r="L1819" t="s">
        <v>2203</v>
      </c>
    </row>
    <row r="1820" spans="1:12">
      <c r="A1820" t="s">
        <v>2601</v>
      </c>
      <c r="B1820" s="7">
        <v>46201</v>
      </c>
      <c r="C1820" t="s">
        <v>126</v>
      </c>
      <c r="D1820">
        <v>2</v>
      </c>
      <c r="E1820">
        <v>44.98</v>
      </c>
      <c r="F1820">
        <v>0</v>
      </c>
      <c r="G1820">
        <v>0</v>
      </c>
      <c r="H1820" t="s">
        <v>207</v>
      </c>
      <c r="I1820" t="s">
        <v>12</v>
      </c>
      <c r="J1820" t="s">
        <v>213</v>
      </c>
      <c r="K1820" t="s">
        <v>304</v>
      </c>
      <c r="L1820" t="s">
        <v>754</v>
      </c>
    </row>
    <row r="1821" spans="1:12">
      <c r="A1821" t="s">
        <v>2602</v>
      </c>
      <c r="B1821" s="7">
        <v>46202</v>
      </c>
      <c r="C1821" t="s">
        <v>77</v>
      </c>
      <c r="D1821">
        <v>3</v>
      </c>
      <c r="E1821">
        <v>47.77</v>
      </c>
      <c r="F1821">
        <v>0.05</v>
      </c>
      <c r="G1821">
        <v>0</v>
      </c>
      <c r="H1821" t="s">
        <v>207</v>
      </c>
      <c r="I1821" t="s">
        <v>54</v>
      </c>
      <c r="J1821" t="s">
        <v>217</v>
      </c>
      <c r="K1821" t="s">
        <v>304</v>
      </c>
      <c r="L1821" t="s">
        <v>315</v>
      </c>
    </row>
    <row r="1822" spans="1:12">
      <c r="A1822" t="s">
        <v>2603</v>
      </c>
      <c r="B1822" s="7">
        <v>46202</v>
      </c>
      <c r="C1822" t="s">
        <v>148</v>
      </c>
      <c r="D1822">
        <v>1</v>
      </c>
      <c r="E1822">
        <v>76.3</v>
      </c>
      <c r="F1822">
        <v>0</v>
      </c>
      <c r="G1822">
        <v>0</v>
      </c>
      <c r="H1822" t="s">
        <v>216</v>
      </c>
      <c r="I1822" t="s">
        <v>37</v>
      </c>
      <c r="J1822" t="s">
        <v>213</v>
      </c>
      <c r="K1822" t="s">
        <v>209</v>
      </c>
      <c r="L1822" t="s">
        <v>613</v>
      </c>
    </row>
    <row r="1823" spans="1:12">
      <c r="A1823" t="s">
        <v>2604</v>
      </c>
      <c r="B1823" s="7">
        <v>46202</v>
      </c>
      <c r="C1823" t="s">
        <v>178</v>
      </c>
      <c r="D1823">
        <v>1</v>
      </c>
      <c r="E1823">
        <v>77.760000000000005</v>
      </c>
      <c r="F1823">
        <v>0</v>
      </c>
      <c r="G1823">
        <v>0</v>
      </c>
      <c r="H1823" t="s">
        <v>207</v>
      </c>
      <c r="I1823" t="s">
        <v>18</v>
      </c>
      <c r="J1823" t="s">
        <v>208</v>
      </c>
      <c r="K1823" t="s">
        <v>209</v>
      </c>
      <c r="L1823" t="s">
        <v>1059</v>
      </c>
    </row>
    <row r="1824" spans="1:12">
      <c r="A1824" t="s">
        <v>2605</v>
      </c>
      <c r="B1824" s="7">
        <v>46202</v>
      </c>
      <c r="C1824" t="s">
        <v>87</v>
      </c>
      <c r="D1824">
        <v>2</v>
      </c>
      <c r="E1824">
        <v>49.34</v>
      </c>
      <c r="F1824">
        <v>0.15</v>
      </c>
      <c r="G1824">
        <v>9.99</v>
      </c>
      <c r="H1824" t="s">
        <v>207</v>
      </c>
      <c r="I1824" t="s">
        <v>18</v>
      </c>
      <c r="J1824" t="s">
        <v>213</v>
      </c>
      <c r="K1824" t="s">
        <v>209</v>
      </c>
      <c r="L1824" t="s">
        <v>893</v>
      </c>
    </row>
    <row r="1825" spans="1:12">
      <c r="A1825" t="s">
        <v>2606</v>
      </c>
      <c r="B1825" s="7">
        <v>46202</v>
      </c>
      <c r="C1825" t="s">
        <v>112</v>
      </c>
      <c r="D1825">
        <v>1</v>
      </c>
      <c r="E1825">
        <v>48.12</v>
      </c>
      <c r="F1825">
        <v>0.05</v>
      </c>
      <c r="G1825">
        <v>0</v>
      </c>
      <c r="H1825" t="s">
        <v>216</v>
      </c>
      <c r="I1825" t="s">
        <v>224</v>
      </c>
      <c r="J1825" t="s">
        <v>213</v>
      </c>
      <c r="K1825" t="s">
        <v>209</v>
      </c>
      <c r="L1825" t="s">
        <v>1139</v>
      </c>
    </row>
    <row r="1826" spans="1:12">
      <c r="A1826" t="s">
        <v>2607</v>
      </c>
      <c r="B1826" s="7">
        <v>46203</v>
      </c>
      <c r="C1826" t="s">
        <v>120</v>
      </c>
      <c r="D1826">
        <v>3</v>
      </c>
      <c r="E1826">
        <v>33.65</v>
      </c>
      <c r="F1826">
        <v>0</v>
      </c>
      <c r="G1826">
        <v>9.99</v>
      </c>
      <c r="H1826" t="s">
        <v>216</v>
      </c>
      <c r="I1826" t="s">
        <v>224</v>
      </c>
      <c r="J1826" t="s">
        <v>208</v>
      </c>
      <c r="K1826" t="s">
        <v>209</v>
      </c>
      <c r="L1826" t="s">
        <v>762</v>
      </c>
    </row>
    <row r="1827" spans="1:12">
      <c r="A1827" t="s">
        <v>2608</v>
      </c>
      <c r="B1827" s="7">
        <v>46203</v>
      </c>
      <c r="C1827" t="s">
        <v>148</v>
      </c>
      <c r="D1827">
        <v>2</v>
      </c>
      <c r="E1827">
        <v>76.3</v>
      </c>
      <c r="F1827">
        <v>0</v>
      </c>
      <c r="G1827">
        <v>0</v>
      </c>
      <c r="H1827" t="s">
        <v>212</v>
      </c>
      <c r="I1827" t="s">
        <v>12</v>
      </c>
      <c r="J1827" t="s">
        <v>213</v>
      </c>
      <c r="K1827" t="s">
        <v>209</v>
      </c>
      <c r="L1827" t="s">
        <v>806</v>
      </c>
    </row>
    <row r="1828" spans="1:12">
      <c r="A1828" t="s">
        <v>2609</v>
      </c>
      <c r="B1828" s="7">
        <v>46203</v>
      </c>
      <c r="C1828" t="s">
        <v>168</v>
      </c>
      <c r="D1828">
        <v>5</v>
      </c>
      <c r="E1828">
        <v>50.46</v>
      </c>
      <c r="F1828">
        <v>0</v>
      </c>
      <c r="G1828">
        <v>4.99</v>
      </c>
      <c r="H1828" t="s">
        <v>207</v>
      </c>
      <c r="I1828" t="s">
        <v>37</v>
      </c>
      <c r="J1828" t="s">
        <v>208</v>
      </c>
      <c r="K1828" t="s">
        <v>209</v>
      </c>
      <c r="L1828" t="s">
        <v>356</v>
      </c>
    </row>
    <row r="1829" spans="1:12">
      <c r="A1829" t="s">
        <v>2610</v>
      </c>
      <c r="B1829" s="7">
        <v>46203</v>
      </c>
      <c r="C1829" t="s">
        <v>132</v>
      </c>
      <c r="D1829">
        <v>3</v>
      </c>
      <c r="E1829">
        <v>72.08</v>
      </c>
      <c r="F1829">
        <v>0</v>
      </c>
      <c r="G1829">
        <v>9.99</v>
      </c>
      <c r="H1829" t="s">
        <v>207</v>
      </c>
      <c r="I1829" t="s">
        <v>18</v>
      </c>
      <c r="J1829" t="s">
        <v>208</v>
      </c>
      <c r="K1829" t="s">
        <v>209</v>
      </c>
      <c r="L1829" t="s">
        <v>418</v>
      </c>
    </row>
    <row r="1830" spans="1:12">
      <c r="A1830" t="s">
        <v>2611</v>
      </c>
      <c r="B1830" s="7">
        <v>46204</v>
      </c>
      <c r="C1830" t="s">
        <v>174</v>
      </c>
      <c r="D1830">
        <v>1</v>
      </c>
      <c r="E1830">
        <v>72.45</v>
      </c>
      <c r="F1830">
        <v>0</v>
      </c>
      <c r="G1830">
        <v>0</v>
      </c>
      <c r="H1830" t="s">
        <v>216</v>
      </c>
      <c r="I1830" t="s">
        <v>37</v>
      </c>
      <c r="J1830" t="s">
        <v>208</v>
      </c>
      <c r="K1830" t="s">
        <v>209</v>
      </c>
      <c r="L1830" t="s">
        <v>1763</v>
      </c>
    </row>
    <row r="1831" spans="1:12">
      <c r="A1831" t="s">
        <v>2612</v>
      </c>
      <c r="B1831" s="7">
        <v>46204</v>
      </c>
      <c r="C1831" t="s">
        <v>100</v>
      </c>
      <c r="D1831">
        <v>6</v>
      </c>
      <c r="E1831">
        <v>47.38</v>
      </c>
      <c r="F1831">
        <v>0</v>
      </c>
      <c r="G1831">
        <v>4.99</v>
      </c>
      <c r="H1831" t="s">
        <v>212</v>
      </c>
      <c r="I1831" t="s">
        <v>37</v>
      </c>
      <c r="J1831" t="s">
        <v>213</v>
      </c>
      <c r="K1831" t="s">
        <v>209</v>
      </c>
      <c r="L1831" t="s">
        <v>809</v>
      </c>
    </row>
    <row r="1832" spans="1:12">
      <c r="A1832" t="s">
        <v>2613</v>
      </c>
      <c r="B1832" s="7">
        <v>46204</v>
      </c>
      <c r="C1832" t="s">
        <v>87</v>
      </c>
      <c r="D1832">
        <v>1</v>
      </c>
      <c r="E1832">
        <v>49.34</v>
      </c>
      <c r="F1832">
        <v>0</v>
      </c>
      <c r="G1832">
        <v>4.99</v>
      </c>
      <c r="H1832" t="s">
        <v>212</v>
      </c>
      <c r="I1832" t="s">
        <v>54</v>
      </c>
      <c r="J1832" t="s">
        <v>213</v>
      </c>
      <c r="K1832" t="s">
        <v>209</v>
      </c>
      <c r="L1832" t="s">
        <v>1269</v>
      </c>
    </row>
    <row r="1833" spans="1:12">
      <c r="A1833" t="s">
        <v>2614</v>
      </c>
      <c r="B1833" s="7">
        <v>46204</v>
      </c>
      <c r="C1833" t="s">
        <v>114</v>
      </c>
      <c r="D1833">
        <v>3</v>
      </c>
      <c r="E1833">
        <v>87.66</v>
      </c>
      <c r="F1833">
        <v>0.15</v>
      </c>
      <c r="G1833">
        <v>4.99</v>
      </c>
      <c r="H1833" t="s">
        <v>207</v>
      </c>
      <c r="I1833" t="s">
        <v>54</v>
      </c>
      <c r="J1833" t="s">
        <v>217</v>
      </c>
      <c r="K1833" t="s">
        <v>209</v>
      </c>
      <c r="L1833" t="s">
        <v>1371</v>
      </c>
    </row>
    <row r="1834" spans="1:12">
      <c r="A1834" t="s">
        <v>2615</v>
      </c>
      <c r="B1834" s="7">
        <v>46204</v>
      </c>
      <c r="C1834" t="s">
        <v>170</v>
      </c>
      <c r="D1834">
        <v>2</v>
      </c>
      <c r="E1834">
        <v>33.19</v>
      </c>
      <c r="F1834">
        <v>0.1</v>
      </c>
      <c r="G1834">
        <v>6.99</v>
      </c>
      <c r="H1834" t="s">
        <v>216</v>
      </c>
      <c r="I1834" t="s">
        <v>54</v>
      </c>
      <c r="J1834" t="s">
        <v>217</v>
      </c>
      <c r="K1834" t="s">
        <v>209</v>
      </c>
      <c r="L1834" t="s">
        <v>1669</v>
      </c>
    </row>
    <row r="1835" spans="1:12">
      <c r="A1835" t="s">
        <v>2616</v>
      </c>
      <c r="B1835" s="7">
        <v>46204</v>
      </c>
      <c r="C1835" t="s">
        <v>150</v>
      </c>
      <c r="D1835">
        <v>6</v>
      </c>
      <c r="E1835">
        <v>50.17</v>
      </c>
      <c r="F1835">
        <v>0</v>
      </c>
      <c r="G1835">
        <v>9.99</v>
      </c>
      <c r="H1835" t="s">
        <v>216</v>
      </c>
      <c r="I1835" t="s">
        <v>37</v>
      </c>
      <c r="J1835" t="s">
        <v>217</v>
      </c>
      <c r="K1835" t="s">
        <v>209</v>
      </c>
      <c r="L1835" t="s">
        <v>2038</v>
      </c>
    </row>
    <row r="1836" spans="1:12">
      <c r="A1836" t="s">
        <v>2617</v>
      </c>
      <c r="B1836" s="7">
        <v>46204</v>
      </c>
      <c r="C1836" t="s">
        <v>166</v>
      </c>
      <c r="D1836">
        <v>3</v>
      </c>
      <c r="E1836">
        <v>39.19</v>
      </c>
      <c r="F1836">
        <v>0.1</v>
      </c>
      <c r="G1836">
        <v>9.99</v>
      </c>
      <c r="H1836" t="s">
        <v>216</v>
      </c>
      <c r="I1836" t="s">
        <v>18</v>
      </c>
      <c r="J1836" t="s">
        <v>217</v>
      </c>
      <c r="K1836" t="s">
        <v>209</v>
      </c>
      <c r="L1836" t="s">
        <v>583</v>
      </c>
    </row>
    <row r="1837" spans="1:12">
      <c r="A1837" t="s">
        <v>2618</v>
      </c>
      <c r="B1837" s="7">
        <v>46205</v>
      </c>
      <c r="C1837" t="s">
        <v>122</v>
      </c>
      <c r="D1837">
        <v>1</v>
      </c>
      <c r="E1837">
        <v>29.71</v>
      </c>
      <c r="F1837">
        <v>0.05</v>
      </c>
      <c r="G1837">
        <v>0</v>
      </c>
      <c r="H1837" t="s">
        <v>207</v>
      </c>
      <c r="I1837" t="s">
        <v>18</v>
      </c>
      <c r="J1837" t="s">
        <v>217</v>
      </c>
      <c r="K1837" t="s">
        <v>209</v>
      </c>
      <c r="L1837" t="s">
        <v>241</v>
      </c>
    </row>
    <row r="1838" spans="1:12">
      <c r="A1838" t="s">
        <v>2619</v>
      </c>
      <c r="B1838" s="7">
        <v>46205</v>
      </c>
      <c r="C1838" t="s">
        <v>77</v>
      </c>
      <c r="D1838">
        <v>2</v>
      </c>
      <c r="E1838">
        <v>47.77</v>
      </c>
      <c r="F1838">
        <v>0</v>
      </c>
      <c r="G1838">
        <v>0</v>
      </c>
      <c r="H1838" t="s">
        <v>212</v>
      </c>
      <c r="I1838" t="s">
        <v>37</v>
      </c>
      <c r="J1838" t="s">
        <v>213</v>
      </c>
      <c r="K1838" t="s">
        <v>209</v>
      </c>
      <c r="L1838" t="s">
        <v>1604</v>
      </c>
    </row>
    <row r="1839" spans="1:12">
      <c r="A1839" t="s">
        <v>2620</v>
      </c>
      <c r="B1839" s="7">
        <v>46205</v>
      </c>
      <c r="C1839" t="s">
        <v>180</v>
      </c>
      <c r="D1839">
        <v>6</v>
      </c>
      <c r="E1839">
        <v>60.42</v>
      </c>
      <c r="F1839">
        <v>0</v>
      </c>
      <c r="G1839">
        <v>0</v>
      </c>
      <c r="H1839" t="s">
        <v>207</v>
      </c>
      <c r="I1839" t="s">
        <v>37</v>
      </c>
      <c r="J1839" t="s">
        <v>213</v>
      </c>
      <c r="K1839" t="s">
        <v>209</v>
      </c>
      <c r="L1839" t="s">
        <v>517</v>
      </c>
    </row>
    <row r="1840" spans="1:12">
      <c r="A1840" t="s">
        <v>2621</v>
      </c>
      <c r="B1840" s="7">
        <v>46205</v>
      </c>
      <c r="C1840" t="s">
        <v>83</v>
      </c>
      <c r="D1840">
        <v>1</v>
      </c>
      <c r="E1840">
        <v>79.31</v>
      </c>
      <c r="F1840">
        <v>0</v>
      </c>
      <c r="G1840">
        <v>0</v>
      </c>
      <c r="H1840" t="s">
        <v>207</v>
      </c>
      <c r="I1840" t="s">
        <v>224</v>
      </c>
      <c r="J1840" t="s">
        <v>217</v>
      </c>
      <c r="K1840" t="s">
        <v>209</v>
      </c>
      <c r="L1840" t="s">
        <v>1849</v>
      </c>
    </row>
    <row r="1841" spans="1:12">
      <c r="A1841" t="s">
        <v>2622</v>
      </c>
      <c r="B1841" s="7">
        <v>46205</v>
      </c>
      <c r="C1841" t="s">
        <v>98</v>
      </c>
      <c r="D1841">
        <v>3</v>
      </c>
      <c r="E1841">
        <v>17.66</v>
      </c>
      <c r="F1841">
        <v>0.05</v>
      </c>
      <c r="G1841">
        <v>0</v>
      </c>
      <c r="H1841" t="s">
        <v>207</v>
      </c>
      <c r="I1841" t="s">
        <v>12</v>
      </c>
      <c r="J1841" t="s">
        <v>213</v>
      </c>
      <c r="K1841" t="s">
        <v>304</v>
      </c>
      <c r="L1841" t="s">
        <v>571</v>
      </c>
    </row>
    <row r="1842" spans="1:12">
      <c r="A1842" t="s">
        <v>2623</v>
      </c>
      <c r="B1842" s="7">
        <v>46205</v>
      </c>
      <c r="C1842" t="s">
        <v>108</v>
      </c>
      <c r="D1842">
        <v>1</v>
      </c>
      <c r="E1842">
        <v>23.94</v>
      </c>
      <c r="F1842">
        <v>0.2</v>
      </c>
      <c r="G1842">
        <v>4.99</v>
      </c>
      <c r="H1842" t="s">
        <v>216</v>
      </c>
      <c r="I1842" t="s">
        <v>12</v>
      </c>
      <c r="J1842" t="s">
        <v>217</v>
      </c>
      <c r="K1842" t="s">
        <v>209</v>
      </c>
      <c r="L1842" t="s">
        <v>525</v>
      </c>
    </row>
    <row r="1843" spans="1:12">
      <c r="A1843" t="s">
        <v>2624</v>
      </c>
      <c r="B1843" s="7">
        <v>46205</v>
      </c>
      <c r="C1843" t="s">
        <v>126</v>
      </c>
      <c r="D1843">
        <v>1</v>
      </c>
      <c r="E1843">
        <v>44.98</v>
      </c>
      <c r="F1843">
        <v>0.1</v>
      </c>
      <c r="G1843">
        <v>9.99</v>
      </c>
      <c r="H1843" t="s">
        <v>212</v>
      </c>
      <c r="I1843" t="s">
        <v>18</v>
      </c>
      <c r="J1843" t="s">
        <v>213</v>
      </c>
      <c r="K1843" t="s">
        <v>209</v>
      </c>
      <c r="L1843" t="s">
        <v>866</v>
      </c>
    </row>
    <row r="1844" spans="1:12">
      <c r="A1844" t="s">
        <v>2625</v>
      </c>
      <c r="B1844" s="7">
        <v>46205</v>
      </c>
      <c r="C1844" t="s">
        <v>148</v>
      </c>
      <c r="D1844">
        <v>2</v>
      </c>
      <c r="E1844">
        <v>76.3</v>
      </c>
      <c r="F1844">
        <v>0</v>
      </c>
      <c r="G1844">
        <v>4.99</v>
      </c>
      <c r="H1844" t="s">
        <v>216</v>
      </c>
      <c r="I1844" t="s">
        <v>12</v>
      </c>
      <c r="J1844" t="s">
        <v>217</v>
      </c>
      <c r="K1844" t="s">
        <v>209</v>
      </c>
      <c r="L1844" t="s">
        <v>1164</v>
      </c>
    </row>
    <row r="1845" spans="1:12">
      <c r="A1845" t="s">
        <v>2626</v>
      </c>
      <c r="B1845" s="7">
        <v>46205</v>
      </c>
      <c r="C1845" t="s">
        <v>120</v>
      </c>
      <c r="D1845">
        <v>1</v>
      </c>
      <c r="E1845">
        <v>33.65</v>
      </c>
      <c r="F1845">
        <v>0.1</v>
      </c>
      <c r="G1845">
        <v>0</v>
      </c>
      <c r="H1845" t="s">
        <v>212</v>
      </c>
      <c r="I1845" t="s">
        <v>12</v>
      </c>
      <c r="J1845" t="s">
        <v>217</v>
      </c>
      <c r="K1845" t="s">
        <v>209</v>
      </c>
      <c r="L1845" t="s">
        <v>1595</v>
      </c>
    </row>
    <row r="1846" spans="1:12">
      <c r="A1846" t="s">
        <v>2627</v>
      </c>
      <c r="B1846" s="7">
        <v>46205</v>
      </c>
      <c r="C1846" t="s">
        <v>170</v>
      </c>
      <c r="D1846">
        <v>4</v>
      </c>
      <c r="E1846">
        <v>33.19</v>
      </c>
      <c r="F1846">
        <v>0.1</v>
      </c>
      <c r="G1846">
        <v>9.99</v>
      </c>
      <c r="H1846" t="s">
        <v>212</v>
      </c>
      <c r="I1846" t="s">
        <v>224</v>
      </c>
      <c r="J1846" t="s">
        <v>213</v>
      </c>
      <c r="K1846" t="s">
        <v>209</v>
      </c>
      <c r="L1846" t="s">
        <v>255</v>
      </c>
    </row>
    <row r="1847" spans="1:12">
      <c r="A1847" t="s">
        <v>2628</v>
      </c>
      <c r="B1847" s="7">
        <v>46205</v>
      </c>
      <c r="C1847" t="s">
        <v>182</v>
      </c>
      <c r="D1847">
        <v>5</v>
      </c>
      <c r="E1847">
        <v>11.57</v>
      </c>
      <c r="F1847">
        <v>0</v>
      </c>
      <c r="G1847">
        <v>0</v>
      </c>
      <c r="H1847" t="s">
        <v>216</v>
      </c>
      <c r="I1847" t="s">
        <v>224</v>
      </c>
      <c r="J1847" t="s">
        <v>213</v>
      </c>
      <c r="K1847" t="s">
        <v>209</v>
      </c>
      <c r="L1847" t="s">
        <v>1041</v>
      </c>
    </row>
    <row r="1848" spans="1:12">
      <c r="A1848" t="s">
        <v>2629</v>
      </c>
      <c r="B1848" s="7">
        <v>46206</v>
      </c>
      <c r="C1848" t="s">
        <v>166</v>
      </c>
      <c r="D1848">
        <v>4</v>
      </c>
      <c r="E1848">
        <v>39.19</v>
      </c>
      <c r="F1848">
        <v>0.15</v>
      </c>
      <c r="G1848">
        <v>0</v>
      </c>
      <c r="H1848" t="s">
        <v>212</v>
      </c>
      <c r="I1848" t="s">
        <v>224</v>
      </c>
      <c r="J1848" t="s">
        <v>208</v>
      </c>
      <c r="K1848" t="s">
        <v>209</v>
      </c>
      <c r="L1848" t="s">
        <v>2430</v>
      </c>
    </row>
    <row r="1849" spans="1:12">
      <c r="A1849" t="s">
        <v>2630</v>
      </c>
      <c r="B1849" s="7">
        <v>46206</v>
      </c>
      <c r="C1849" t="s">
        <v>118</v>
      </c>
      <c r="D1849">
        <v>3</v>
      </c>
      <c r="E1849">
        <v>41.81</v>
      </c>
      <c r="F1849">
        <v>0.15</v>
      </c>
      <c r="G1849">
        <v>9.99</v>
      </c>
      <c r="H1849" t="s">
        <v>207</v>
      </c>
      <c r="I1849" t="s">
        <v>18</v>
      </c>
      <c r="J1849" t="s">
        <v>217</v>
      </c>
      <c r="K1849" t="s">
        <v>209</v>
      </c>
      <c r="L1849" t="s">
        <v>729</v>
      </c>
    </row>
    <row r="1850" spans="1:12">
      <c r="A1850" t="s">
        <v>2631</v>
      </c>
      <c r="B1850" s="7">
        <v>46206</v>
      </c>
      <c r="C1850" t="s">
        <v>178</v>
      </c>
      <c r="D1850">
        <v>4</v>
      </c>
      <c r="E1850">
        <v>77.760000000000005</v>
      </c>
      <c r="F1850">
        <v>0</v>
      </c>
      <c r="G1850">
        <v>9.99</v>
      </c>
      <c r="H1850" t="s">
        <v>216</v>
      </c>
      <c r="I1850" t="s">
        <v>18</v>
      </c>
      <c r="J1850" t="s">
        <v>213</v>
      </c>
      <c r="K1850" t="s">
        <v>209</v>
      </c>
      <c r="L1850" t="s">
        <v>724</v>
      </c>
    </row>
    <row r="1851" spans="1:12">
      <c r="A1851" t="s">
        <v>2632</v>
      </c>
      <c r="B1851" s="7">
        <v>46206</v>
      </c>
      <c r="C1851" t="s">
        <v>116</v>
      </c>
      <c r="D1851">
        <v>2</v>
      </c>
      <c r="E1851">
        <v>30.89</v>
      </c>
      <c r="F1851">
        <v>0</v>
      </c>
      <c r="G1851">
        <v>0</v>
      </c>
      <c r="H1851" t="s">
        <v>216</v>
      </c>
      <c r="I1851" t="s">
        <v>54</v>
      </c>
      <c r="J1851" t="s">
        <v>208</v>
      </c>
      <c r="K1851" t="s">
        <v>209</v>
      </c>
      <c r="L1851" t="s">
        <v>630</v>
      </c>
    </row>
    <row r="1852" spans="1:12">
      <c r="A1852" t="s">
        <v>2633</v>
      </c>
      <c r="B1852" s="7">
        <v>46206</v>
      </c>
      <c r="C1852" t="s">
        <v>92</v>
      </c>
      <c r="D1852">
        <v>3</v>
      </c>
      <c r="E1852">
        <v>46.87</v>
      </c>
      <c r="F1852">
        <v>0.15</v>
      </c>
      <c r="G1852">
        <v>0</v>
      </c>
      <c r="H1852" t="s">
        <v>216</v>
      </c>
      <c r="I1852" t="s">
        <v>12</v>
      </c>
      <c r="J1852" t="s">
        <v>213</v>
      </c>
      <c r="K1852" t="s">
        <v>209</v>
      </c>
      <c r="L1852" t="s">
        <v>1588</v>
      </c>
    </row>
    <row r="1853" spans="1:12">
      <c r="A1853" t="s">
        <v>2634</v>
      </c>
      <c r="B1853" s="7">
        <v>46206</v>
      </c>
      <c r="C1853" t="s">
        <v>130</v>
      </c>
      <c r="D1853">
        <v>3</v>
      </c>
      <c r="E1853">
        <v>10.18</v>
      </c>
      <c r="F1853">
        <v>0</v>
      </c>
      <c r="G1853">
        <v>0</v>
      </c>
      <c r="H1853" t="s">
        <v>216</v>
      </c>
      <c r="I1853" t="s">
        <v>18</v>
      </c>
      <c r="J1853" t="s">
        <v>213</v>
      </c>
      <c r="K1853" t="s">
        <v>304</v>
      </c>
      <c r="L1853" t="s">
        <v>717</v>
      </c>
    </row>
    <row r="1854" spans="1:12">
      <c r="A1854" t="s">
        <v>2635</v>
      </c>
      <c r="B1854" s="7">
        <v>46207</v>
      </c>
      <c r="C1854" t="s">
        <v>75</v>
      </c>
      <c r="D1854">
        <v>5</v>
      </c>
      <c r="E1854">
        <v>55.2</v>
      </c>
      <c r="F1854">
        <v>0.05</v>
      </c>
      <c r="G1854">
        <v>0</v>
      </c>
      <c r="H1854" t="s">
        <v>216</v>
      </c>
      <c r="I1854" t="s">
        <v>37</v>
      </c>
      <c r="J1854" t="s">
        <v>217</v>
      </c>
      <c r="K1854" t="s">
        <v>304</v>
      </c>
      <c r="L1854" t="s">
        <v>694</v>
      </c>
    </row>
    <row r="1855" spans="1:12">
      <c r="A1855" t="s">
        <v>2636</v>
      </c>
      <c r="B1855" s="7">
        <v>46207</v>
      </c>
      <c r="C1855" t="s">
        <v>116</v>
      </c>
      <c r="D1855">
        <v>2</v>
      </c>
      <c r="E1855">
        <v>30.89</v>
      </c>
      <c r="F1855">
        <v>0</v>
      </c>
      <c r="G1855">
        <v>6.99</v>
      </c>
      <c r="H1855" t="s">
        <v>216</v>
      </c>
      <c r="I1855" t="s">
        <v>12</v>
      </c>
      <c r="J1855" t="s">
        <v>217</v>
      </c>
      <c r="K1855" t="s">
        <v>209</v>
      </c>
      <c r="L1855" t="s">
        <v>445</v>
      </c>
    </row>
    <row r="1856" spans="1:12">
      <c r="A1856" t="s">
        <v>2637</v>
      </c>
      <c r="B1856" s="7">
        <v>46207</v>
      </c>
      <c r="C1856" t="s">
        <v>138</v>
      </c>
      <c r="D1856">
        <v>3</v>
      </c>
      <c r="E1856">
        <v>56</v>
      </c>
      <c r="F1856">
        <v>0</v>
      </c>
      <c r="G1856">
        <v>0</v>
      </c>
      <c r="H1856" t="s">
        <v>207</v>
      </c>
      <c r="I1856" t="s">
        <v>54</v>
      </c>
      <c r="J1856" t="s">
        <v>217</v>
      </c>
      <c r="K1856" t="s">
        <v>209</v>
      </c>
      <c r="L1856" t="s">
        <v>286</v>
      </c>
    </row>
    <row r="1857" spans="1:12">
      <c r="A1857" t="s">
        <v>2638</v>
      </c>
      <c r="B1857" s="7">
        <v>46207</v>
      </c>
      <c r="C1857" t="s">
        <v>71</v>
      </c>
      <c r="D1857">
        <v>1</v>
      </c>
      <c r="E1857">
        <v>11.23</v>
      </c>
      <c r="F1857">
        <v>0</v>
      </c>
      <c r="G1857">
        <v>4.99</v>
      </c>
      <c r="H1857" t="s">
        <v>207</v>
      </c>
      <c r="I1857" t="s">
        <v>54</v>
      </c>
      <c r="J1857" t="s">
        <v>217</v>
      </c>
      <c r="K1857" t="s">
        <v>209</v>
      </c>
      <c r="L1857" t="s">
        <v>1099</v>
      </c>
    </row>
    <row r="1858" spans="1:12">
      <c r="A1858" t="s">
        <v>2639</v>
      </c>
      <c r="B1858" s="7">
        <v>46207</v>
      </c>
      <c r="C1858" t="s">
        <v>130</v>
      </c>
      <c r="D1858">
        <v>4</v>
      </c>
      <c r="E1858">
        <v>10.18</v>
      </c>
      <c r="F1858">
        <v>0</v>
      </c>
      <c r="G1858">
        <v>6.99</v>
      </c>
      <c r="H1858" t="s">
        <v>207</v>
      </c>
      <c r="I1858" t="s">
        <v>18</v>
      </c>
      <c r="J1858" t="s">
        <v>213</v>
      </c>
      <c r="K1858" t="s">
        <v>209</v>
      </c>
      <c r="L1858" t="s">
        <v>1116</v>
      </c>
    </row>
    <row r="1859" spans="1:12">
      <c r="A1859" t="s">
        <v>2640</v>
      </c>
      <c r="B1859" s="7">
        <v>46207</v>
      </c>
      <c r="C1859" t="s">
        <v>98</v>
      </c>
      <c r="D1859">
        <v>1</v>
      </c>
      <c r="E1859">
        <v>17.66</v>
      </c>
      <c r="F1859">
        <v>0</v>
      </c>
      <c r="G1859">
        <v>0</v>
      </c>
      <c r="H1859" t="s">
        <v>216</v>
      </c>
      <c r="I1859" t="s">
        <v>18</v>
      </c>
      <c r="J1859" t="s">
        <v>208</v>
      </c>
      <c r="K1859" t="s">
        <v>304</v>
      </c>
      <c r="L1859" t="s">
        <v>675</v>
      </c>
    </row>
    <row r="1860" spans="1:12">
      <c r="A1860" t="s">
        <v>2641</v>
      </c>
      <c r="B1860" s="7">
        <v>46207</v>
      </c>
      <c r="C1860" t="s">
        <v>152</v>
      </c>
      <c r="D1860">
        <v>2</v>
      </c>
      <c r="E1860">
        <v>39.21</v>
      </c>
      <c r="F1860">
        <v>0.05</v>
      </c>
      <c r="G1860">
        <v>0</v>
      </c>
      <c r="H1860" t="s">
        <v>207</v>
      </c>
      <c r="I1860" t="s">
        <v>12</v>
      </c>
      <c r="J1860" t="s">
        <v>208</v>
      </c>
      <c r="K1860" t="s">
        <v>209</v>
      </c>
      <c r="L1860" t="s">
        <v>1155</v>
      </c>
    </row>
    <row r="1861" spans="1:12">
      <c r="A1861" t="s">
        <v>2642</v>
      </c>
      <c r="B1861" s="7">
        <v>46207</v>
      </c>
      <c r="C1861" t="s">
        <v>77</v>
      </c>
      <c r="D1861">
        <v>1</v>
      </c>
      <c r="E1861">
        <v>47.77</v>
      </c>
      <c r="F1861">
        <v>0</v>
      </c>
      <c r="G1861">
        <v>0</v>
      </c>
      <c r="H1861" t="s">
        <v>216</v>
      </c>
      <c r="I1861" t="s">
        <v>54</v>
      </c>
      <c r="J1861" t="s">
        <v>217</v>
      </c>
      <c r="K1861" t="s">
        <v>209</v>
      </c>
      <c r="L1861" t="s">
        <v>1246</v>
      </c>
    </row>
    <row r="1862" spans="1:12">
      <c r="A1862" t="s">
        <v>2643</v>
      </c>
      <c r="B1862" s="7">
        <v>46207</v>
      </c>
      <c r="C1862" t="s">
        <v>102</v>
      </c>
      <c r="D1862">
        <v>1</v>
      </c>
      <c r="E1862">
        <v>18.5</v>
      </c>
      <c r="F1862">
        <v>0.05</v>
      </c>
      <c r="G1862">
        <v>0</v>
      </c>
      <c r="H1862" t="s">
        <v>216</v>
      </c>
      <c r="I1862" t="s">
        <v>224</v>
      </c>
      <c r="J1862" t="s">
        <v>208</v>
      </c>
      <c r="K1862" t="s">
        <v>209</v>
      </c>
      <c r="L1862" t="s">
        <v>1074</v>
      </c>
    </row>
    <row r="1863" spans="1:12">
      <c r="A1863" t="s">
        <v>2644</v>
      </c>
      <c r="B1863" s="7">
        <v>46208</v>
      </c>
      <c r="C1863" t="s">
        <v>142</v>
      </c>
      <c r="D1863">
        <v>4</v>
      </c>
      <c r="E1863">
        <v>100.1</v>
      </c>
      <c r="F1863">
        <v>0</v>
      </c>
      <c r="G1863">
        <v>0</v>
      </c>
      <c r="H1863" t="s">
        <v>207</v>
      </c>
      <c r="I1863" t="s">
        <v>18</v>
      </c>
      <c r="J1863" t="s">
        <v>213</v>
      </c>
      <c r="K1863" t="s">
        <v>209</v>
      </c>
      <c r="L1863" t="s">
        <v>2001</v>
      </c>
    </row>
    <row r="1864" spans="1:12">
      <c r="A1864" t="s">
        <v>2645</v>
      </c>
      <c r="B1864" s="7">
        <v>46208</v>
      </c>
      <c r="C1864" t="s">
        <v>158</v>
      </c>
      <c r="D1864">
        <v>1</v>
      </c>
      <c r="E1864">
        <v>44.59</v>
      </c>
      <c r="F1864">
        <v>0.05</v>
      </c>
      <c r="G1864">
        <v>0</v>
      </c>
      <c r="H1864" t="s">
        <v>212</v>
      </c>
      <c r="I1864" t="s">
        <v>224</v>
      </c>
      <c r="J1864" t="s">
        <v>217</v>
      </c>
      <c r="K1864" t="s">
        <v>209</v>
      </c>
      <c r="L1864" t="s">
        <v>543</v>
      </c>
    </row>
    <row r="1865" spans="1:12">
      <c r="A1865" t="s">
        <v>2646</v>
      </c>
      <c r="B1865" s="7">
        <v>46208</v>
      </c>
      <c r="C1865" t="s">
        <v>66</v>
      </c>
      <c r="D1865">
        <v>6</v>
      </c>
      <c r="E1865">
        <v>31.13</v>
      </c>
      <c r="F1865">
        <v>0.1</v>
      </c>
      <c r="G1865">
        <v>4.99</v>
      </c>
      <c r="H1865" t="s">
        <v>216</v>
      </c>
      <c r="I1865" t="s">
        <v>18</v>
      </c>
      <c r="J1865" t="s">
        <v>208</v>
      </c>
      <c r="K1865" t="s">
        <v>209</v>
      </c>
      <c r="L1865" t="s">
        <v>791</v>
      </c>
    </row>
    <row r="1866" spans="1:12">
      <c r="A1866" t="s">
        <v>2647</v>
      </c>
      <c r="B1866" s="7">
        <v>46208</v>
      </c>
      <c r="C1866" t="s">
        <v>98</v>
      </c>
      <c r="D1866">
        <v>2</v>
      </c>
      <c r="E1866">
        <v>17.66</v>
      </c>
      <c r="F1866">
        <v>0.05</v>
      </c>
      <c r="G1866">
        <v>4.99</v>
      </c>
      <c r="H1866" t="s">
        <v>216</v>
      </c>
      <c r="I1866" t="s">
        <v>54</v>
      </c>
      <c r="J1866" t="s">
        <v>217</v>
      </c>
      <c r="K1866" t="s">
        <v>209</v>
      </c>
      <c r="L1866" t="s">
        <v>373</v>
      </c>
    </row>
    <row r="1867" spans="1:12">
      <c r="A1867" t="s">
        <v>2648</v>
      </c>
      <c r="B1867" s="7">
        <v>46208</v>
      </c>
      <c r="C1867" t="s">
        <v>152</v>
      </c>
      <c r="D1867">
        <v>1</v>
      </c>
      <c r="E1867">
        <v>39.21</v>
      </c>
      <c r="F1867">
        <v>0</v>
      </c>
      <c r="G1867">
        <v>0</v>
      </c>
      <c r="H1867" t="s">
        <v>207</v>
      </c>
      <c r="I1867" t="s">
        <v>54</v>
      </c>
      <c r="J1867" t="s">
        <v>213</v>
      </c>
      <c r="K1867" t="s">
        <v>209</v>
      </c>
      <c r="L1867" t="s">
        <v>1342</v>
      </c>
    </row>
    <row r="1868" spans="1:12">
      <c r="A1868" t="s">
        <v>2649</v>
      </c>
      <c r="B1868" s="7">
        <v>46208</v>
      </c>
      <c r="C1868" t="s">
        <v>142</v>
      </c>
      <c r="D1868">
        <v>4</v>
      </c>
      <c r="E1868">
        <v>100.1</v>
      </c>
      <c r="F1868">
        <v>0</v>
      </c>
      <c r="G1868">
        <v>0</v>
      </c>
      <c r="H1868" t="s">
        <v>216</v>
      </c>
      <c r="I1868" t="s">
        <v>54</v>
      </c>
      <c r="J1868" t="s">
        <v>213</v>
      </c>
      <c r="K1868" t="s">
        <v>209</v>
      </c>
      <c r="L1868" t="s">
        <v>804</v>
      </c>
    </row>
    <row r="1869" spans="1:12">
      <c r="A1869" t="s">
        <v>2650</v>
      </c>
      <c r="B1869" s="7">
        <v>46208</v>
      </c>
      <c r="C1869" t="s">
        <v>83</v>
      </c>
      <c r="D1869">
        <v>3</v>
      </c>
      <c r="E1869">
        <v>79.31</v>
      </c>
      <c r="F1869">
        <v>0</v>
      </c>
      <c r="G1869">
        <v>6.99</v>
      </c>
      <c r="H1869" t="s">
        <v>216</v>
      </c>
      <c r="I1869" t="s">
        <v>12</v>
      </c>
      <c r="J1869" t="s">
        <v>213</v>
      </c>
      <c r="K1869" t="s">
        <v>209</v>
      </c>
      <c r="L1869" t="s">
        <v>1949</v>
      </c>
    </row>
    <row r="1870" spans="1:12">
      <c r="A1870" t="s">
        <v>2651</v>
      </c>
      <c r="B1870" s="7">
        <v>46208</v>
      </c>
      <c r="C1870" t="s">
        <v>112</v>
      </c>
      <c r="D1870">
        <v>2</v>
      </c>
      <c r="E1870">
        <v>48.12</v>
      </c>
      <c r="F1870">
        <v>0</v>
      </c>
      <c r="G1870">
        <v>9.99</v>
      </c>
      <c r="H1870" t="s">
        <v>207</v>
      </c>
      <c r="I1870" t="s">
        <v>37</v>
      </c>
      <c r="J1870" t="s">
        <v>213</v>
      </c>
      <c r="K1870" t="s">
        <v>209</v>
      </c>
      <c r="L1870" t="s">
        <v>1541</v>
      </c>
    </row>
    <row r="1871" spans="1:12">
      <c r="A1871" t="s">
        <v>2652</v>
      </c>
      <c r="B1871" s="7">
        <v>46208</v>
      </c>
      <c r="C1871" t="s">
        <v>180</v>
      </c>
      <c r="D1871">
        <v>1</v>
      </c>
      <c r="E1871">
        <v>60.42</v>
      </c>
      <c r="F1871">
        <v>0.05</v>
      </c>
      <c r="G1871">
        <v>6.99</v>
      </c>
      <c r="H1871" t="s">
        <v>212</v>
      </c>
      <c r="I1871" t="s">
        <v>54</v>
      </c>
      <c r="J1871" t="s">
        <v>208</v>
      </c>
      <c r="K1871" t="s">
        <v>209</v>
      </c>
      <c r="L1871" t="s">
        <v>269</v>
      </c>
    </row>
    <row r="1872" spans="1:12">
      <c r="A1872" t="s">
        <v>2653</v>
      </c>
      <c r="B1872" s="7">
        <v>46208</v>
      </c>
      <c r="C1872" t="s">
        <v>148</v>
      </c>
      <c r="D1872">
        <v>2</v>
      </c>
      <c r="E1872">
        <v>76.3</v>
      </c>
      <c r="F1872">
        <v>0</v>
      </c>
      <c r="G1872">
        <v>0</v>
      </c>
      <c r="H1872" t="s">
        <v>216</v>
      </c>
      <c r="I1872" t="s">
        <v>37</v>
      </c>
      <c r="J1872" t="s">
        <v>213</v>
      </c>
      <c r="K1872" t="s">
        <v>209</v>
      </c>
      <c r="L1872" t="s">
        <v>642</v>
      </c>
    </row>
    <row r="1873" spans="1:12">
      <c r="A1873" t="s">
        <v>2654</v>
      </c>
      <c r="B1873" s="7">
        <v>46208</v>
      </c>
      <c r="C1873" t="s">
        <v>180</v>
      </c>
      <c r="D1873">
        <v>2</v>
      </c>
      <c r="E1873">
        <v>60.42</v>
      </c>
      <c r="F1873">
        <v>0</v>
      </c>
      <c r="G1873">
        <v>0</v>
      </c>
      <c r="H1873" t="s">
        <v>216</v>
      </c>
      <c r="I1873" t="s">
        <v>54</v>
      </c>
      <c r="J1873" t="s">
        <v>213</v>
      </c>
      <c r="K1873" t="s">
        <v>209</v>
      </c>
      <c r="L1873" t="s">
        <v>1099</v>
      </c>
    </row>
    <row r="1874" spans="1:12">
      <c r="A1874" t="s">
        <v>2655</v>
      </c>
      <c r="B1874" s="7">
        <v>46209</v>
      </c>
      <c r="C1874" t="s">
        <v>81</v>
      </c>
      <c r="D1874">
        <v>1</v>
      </c>
      <c r="E1874">
        <v>30.29</v>
      </c>
      <c r="F1874">
        <v>0.1</v>
      </c>
      <c r="G1874">
        <v>0</v>
      </c>
      <c r="H1874" t="s">
        <v>207</v>
      </c>
      <c r="I1874" t="s">
        <v>54</v>
      </c>
      <c r="J1874" t="s">
        <v>213</v>
      </c>
      <c r="K1874" t="s">
        <v>209</v>
      </c>
      <c r="L1874" t="s">
        <v>1984</v>
      </c>
    </row>
    <row r="1875" spans="1:12">
      <c r="A1875" t="s">
        <v>2656</v>
      </c>
      <c r="B1875" s="7">
        <v>46209</v>
      </c>
      <c r="C1875" t="s">
        <v>102</v>
      </c>
      <c r="D1875">
        <v>3</v>
      </c>
      <c r="E1875">
        <v>18.5</v>
      </c>
      <c r="F1875">
        <v>0.05</v>
      </c>
      <c r="G1875">
        <v>0</v>
      </c>
      <c r="H1875" t="s">
        <v>212</v>
      </c>
      <c r="I1875" t="s">
        <v>12</v>
      </c>
      <c r="J1875" t="s">
        <v>217</v>
      </c>
      <c r="K1875" t="s">
        <v>209</v>
      </c>
      <c r="L1875" t="s">
        <v>1342</v>
      </c>
    </row>
    <row r="1876" spans="1:12">
      <c r="A1876" t="s">
        <v>2657</v>
      </c>
      <c r="B1876" s="7">
        <v>46209</v>
      </c>
      <c r="C1876" t="s">
        <v>158</v>
      </c>
      <c r="D1876">
        <v>1</v>
      </c>
      <c r="E1876">
        <v>44.59</v>
      </c>
      <c r="F1876">
        <v>0.05</v>
      </c>
      <c r="G1876">
        <v>9.99</v>
      </c>
      <c r="H1876" t="s">
        <v>207</v>
      </c>
      <c r="I1876" t="s">
        <v>224</v>
      </c>
      <c r="J1876" t="s">
        <v>213</v>
      </c>
      <c r="K1876" t="s">
        <v>209</v>
      </c>
      <c r="L1876" t="s">
        <v>977</v>
      </c>
    </row>
    <row r="1877" spans="1:12">
      <c r="A1877" t="s">
        <v>2658</v>
      </c>
      <c r="B1877" s="7">
        <v>46209</v>
      </c>
      <c r="C1877" t="s">
        <v>128</v>
      </c>
      <c r="D1877">
        <v>2</v>
      </c>
      <c r="E1877">
        <v>74.72</v>
      </c>
      <c r="F1877">
        <v>0.05</v>
      </c>
      <c r="G1877">
        <v>6.99</v>
      </c>
      <c r="H1877" t="s">
        <v>216</v>
      </c>
      <c r="I1877" t="s">
        <v>54</v>
      </c>
      <c r="J1877" t="s">
        <v>217</v>
      </c>
      <c r="K1877" t="s">
        <v>209</v>
      </c>
      <c r="L1877" t="s">
        <v>541</v>
      </c>
    </row>
    <row r="1878" spans="1:12">
      <c r="A1878" t="s">
        <v>2659</v>
      </c>
      <c r="B1878" s="7">
        <v>46209</v>
      </c>
      <c r="C1878" t="s">
        <v>75</v>
      </c>
      <c r="D1878">
        <v>3</v>
      </c>
      <c r="E1878">
        <v>55.2</v>
      </c>
      <c r="F1878">
        <v>0</v>
      </c>
      <c r="G1878">
        <v>0</v>
      </c>
      <c r="H1878" t="s">
        <v>207</v>
      </c>
      <c r="I1878" t="s">
        <v>37</v>
      </c>
      <c r="J1878" t="s">
        <v>213</v>
      </c>
      <c r="K1878" t="s">
        <v>209</v>
      </c>
      <c r="L1878" t="s">
        <v>791</v>
      </c>
    </row>
    <row r="1879" spans="1:12">
      <c r="A1879" t="s">
        <v>2660</v>
      </c>
      <c r="B1879" s="7">
        <v>46209</v>
      </c>
      <c r="C1879" t="s">
        <v>168</v>
      </c>
      <c r="D1879">
        <v>2</v>
      </c>
      <c r="E1879">
        <v>50.46</v>
      </c>
      <c r="F1879">
        <v>0.05</v>
      </c>
      <c r="G1879">
        <v>4.99</v>
      </c>
      <c r="H1879" t="s">
        <v>216</v>
      </c>
      <c r="I1879" t="s">
        <v>18</v>
      </c>
      <c r="J1879" t="s">
        <v>213</v>
      </c>
      <c r="K1879" t="s">
        <v>209</v>
      </c>
      <c r="L1879" t="s">
        <v>2333</v>
      </c>
    </row>
    <row r="1880" spans="1:12">
      <c r="A1880" t="s">
        <v>2661</v>
      </c>
      <c r="B1880" s="7">
        <v>46209</v>
      </c>
      <c r="C1880" t="s">
        <v>89</v>
      </c>
      <c r="D1880">
        <v>2</v>
      </c>
      <c r="E1880">
        <v>81.14</v>
      </c>
      <c r="F1880">
        <v>0.05</v>
      </c>
      <c r="G1880">
        <v>6.99</v>
      </c>
      <c r="H1880" t="s">
        <v>207</v>
      </c>
      <c r="I1880" t="s">
        <v>224</v>
      </c>
      <c r="J1880" t="s">
        <v>213</v>
      </c>
      <c r="K1880" t="s">
        <v>209</v>
      </c>
      <c r="L1880" t="s">
        <v>2662</v>
      </c>
    </row>
    <row r="1881" spans="1:12">
      <c r="A1881" t="s">
        <v>2663</v>
      </c>
      <c r="B1881" s="7">
        <v>46209</v>
      </c>
      <c r="C1881" t="s">
        <v>98</v>
      </c>
      <c r="D1881">
        <v>2</v>
      </c>
      <c r="E1881">
        <v>17.66</v>
      </c>
      <c r="F1881">
        <v>0</v>
      </c>
      <c r="G1881">
        <v>4.99</v>
      </c>
      <c r="H1881" t="s">
        <v>212</v>
      </c>
      <c r="I1881" t="s">
        <v>54</v>
      </c>
      <c r="J1881" t="s">
        <v>208</v>
      </c>
      <c r="K1881" t="s">
        <v>209</v>
      </c>
      <c r="L1881" t="s">
        <v>424</v>
      </c>
    </row>
    <row r="1882" spans="1:12">
      <c r="A1882" t="s">
        <v>2664</v>
      </c>
      <c r="B1882" s="7">
        <v>46209</v>
      </c>
      <c r="C1882" t="s">
        <v>144</v>
      </c>
      <c r="D1882">
        <v>5</v>
      </c>
      <c r="E1882">
        <v>12.74</v>
      </c>
      <c r="F1882">
        <v>0.15</v>
      </c>
      <c r="G1882">
        <v>4.99</v>
      </c>
      <c r="H1882" t="s">
        <v>212</v>
      </c>
      <c r="I1882" t="s">
        <v>12</v>
      </c>
      <c r="J1882" t="s">
        <v>217</v>
      </c>
      <c r="K1882" t="s">
        <v>209</v>
      </c>
      <c r="L1882" t="s">
        <v>1324</v>
      </c>
    </row>
    <row r="1883" spans="1:12">
      <c r="A1883" t="s">
        <v>2665</v>
      </c>
      <c r="B1883" s="7">
        <v>46209</v>
      </c>
      <c r="C1883" t="s">
        <v>150</v>
      </c>
      <c r="D1883">
        <v>1</v>
      </c>
      <c r="E1883">
        <v>50.17</v>
      </c>
      <c r="F1883">
        <v>0</v>
      </c>
      <c r="G1883">
        <v>0</v>
      </c>
      <c r="H1883" t="s">
        <v>212</v>
      </c>
      <c r="I1883" t="s">
        <v>18</v>
      </c>
      <c r="J1883" t="s">
        <v>213</v>
      </c>
      <c r="K1883" t="s">
        <v>209</v>
      </c>
      <c r="L1883" t="s">
        <v>306</v>
      </c>
    </row>
    <row r="1884" spans="1:12">
      <c r="A1884" t="s">
        <v>2666</v>
      </c>
      <c r="B1884" s="7">
        <v>46209</v>
      </c>
      <c r="C1884" t="s">
        <v>124</v>
      </c>
      <c r="D1884">
        <v>1</v>
      </c>
      <c r="E1884">
        <v>79.47</v>
      </c>
      <c r="F1884">
        <v>0</v>
      </c>
      <c r="G1884">
        <v>0</v>
      </c>
      <c r="H1884" t="s">
        <v>207</v>
      </c>
      <c r="I1884" t="s">
        <v>54</v>
      </c>
      <c r="J1884" t="s">
        <v>213</v>
      </c>
      <c r="K1884" t="s">
        <v>209</v>
      </c>
      <c r="L1884" t="s">
        <v>1485</v>
      </c>
    </row>
    <row r="1885" spans="1:12">
      <c r="A1885" t="s">
        <v>2667</v>
      </c>
      <c r="B1885" s="7">
        <v>46210</v>
      </c>
      <c r="C1885" t="s">
        <v>102</v>
      </c>
      <c r="D1885">
        <v>2</v>
      </c>
      <c r="E1885">
        <v>18.5</v>
      </c>
      <c r="F1885">
        <v>0</v>
      </c>
      <c r="G1885">
        <v>9.99</v>
      </c>
      <c r="H1885" t="s">
        <v>212</v>
      </c>
      <c r="I1885" t="s">
        <v>54</v>
      </c>
      <c r="J1885" t="s">
        <v>217</v>
      </c>
      <c r="K1885" t="s">
        <v>209</v>
      </c>
      <c r="L1885" t="s">
        <v>449</v>
      </c>
    </row>
    <row r="1886" spans="1:12">
      <c r="A1886" t="s">
        <v>2668</v>
      </c>
      <c r="B1886" s="7">
        <v>46210</v>
      </c>
      <c r="C1886" t="s">
        <v>69</v>
      </c>
      <c r="D1886">
        <v>4</v>
      </c>
      <c r="E1886">
        <v>73.180000000000007</v>
      </c>
      <c r="F1886">
        <v>0.15</v>
      </c>
      <c r="G1886">
        <v>0</v>
      </c>
      <c r="H1886" t="s">
        <v>207</v>
      </c>
      <c r="I1886" t="s">
        <v>12</v>
      </c>
      <c r="J1886" t="s">
        <v>213</v>
      </c>
      <c r="K1886" t="s">
        <v>209</v>
      </c>
      <c r="L1886" t="s">
        <v>2257</v>
      </c>
    </row>
    <row r="1887" spans="1:12">
      <c r="A1887" t="s">
        <v>2669</v>
      </c>
      <c r="B1887" s="7">
        <v>46210</v>
      </c>
      <c r="C1887" t="s">
        <v>102</v>
      </c>
      <c r="D1887">
        <v>1</v>
      </c>
      <c r="E1887">
        <v>18.5</v>
      </c>
      <c r="F1887">
        <v>0.15</v>
      </c>
      <c r="G1887">
        <v>0</v>
      </c>
      <c r="H1887" t="s">
        <v>212</v>
      </c>
      <c r="I1887" t="s">
        <v>12</v>
      </c>
      <c r="J1887" t="s">
        <v>208</v>
      </c>
      <c r="K1887" t="s">
        <v>209</v>
      </c>
      <c r="L1887" t="s">
        <v>1195</v>
      </c>
    </row>
    <row r="1888" spans="1:12">
      <c r="A1888" t="s">
        <v>2670</v>
      </c>
      <c r="B1888" s="7">
        <v>46210</v>
      </c>
      <c r="C1888" t="s">
        <v>170</v>
      </c>
      <c r="D1888">
        <v>2</v>
      </c>
      <c r="E1888">
        <v>33.19</v>
      </c>
      <c r="F1888">
        <v>0</v>
      </c>
      <c r="G1888">
        <v>0</v>
      </c>
      <c r="H1888" t="s">
        <v>216</v>
      </c>
      <c r="I1888" t="s">
        <v>12</v>
      </c>
      <c r="J1888" t="s">
        <v>208</v>
      </c>
      <c r="K1888" t="s">
        <v>209</v>
      </c>
      <c r="L1888" t="s">
        <v>333</v>
      </c>
    </row>
    <row r="1889" spans="1:12">
      <c r="A1889" t="s">
        <v>2671</v>
      </c>
      <c r="B1889" s="7">
        <v>46210</v>
      </c>
      <c r="C1889" t="s">
        <v>160</v>
      </c>
      <c r="D1889">
        <v>3</v>
      </c>
      <c r="E1889">
        <v>36.47</v>
      </c>
      <c r="F1889">
        <v>0</v>
      </c>
      <c r="G1889">
        <v>0</v>
      </c>
      <c r="H1889" t="s">
        <v>212</v>
      </c>
      <c r="I1889" t="s">
        <v>18</v>
      </c>
      <c r="J1889" t="s">
        <v>208</v>
      </c>
      <c r="K1889" t="s">
        <v>209</v>
      </c>
      <c r="L1889" t="s">
        <v>775</v>
      </c>
    </row>
    <row r="1890" spans="1:12">
      <c r="A1890" t="s">
        <v>2672</v>
      </c>
      <c r="B1890" s="7">
        <v>46210</v>
      </c>
      <c r="C1890" t="s">
        <v>116</v>
      </c>
      <c r="D1890">
        <v>8</v>
      </c>
      <c r="E1890">
        <v>30.89</v>
      </c>
      <c r="F1890">
        <v>0.05</v>
      </c>
      <c r="G1890">
        <v>4.99</v>
      </c>
      <c r="H1890" t="s">
        <v>207</v>
      </c>
      <c r="I1890" t="s">
        <v>12</v>
      </c>
      <c r="J1890" t="s">
        <v>208</v>
      </c>
      <c r="K1890" t="s">
        <v>209</v>
      </c>
      <c r="L1890" t="s">
        <v>352</v>
      </c>
    </row>
    <row r="1891" spans="1:12">
      <c r="A1891" t="s">
        <v>2673</v>
      </c>
      <c r="B1891" s="7">
        <v>46210</v>
      </c>
      <c r="C1891" t="s">
        <v>77</v>
      </c>
      <c r="D1891">
        <v>3</v>
      </c>
      <c r="E1891">
        <v>47.77</v>
      </c>
      <c r="F1891">
        <v>0</v>
      </c>
      <c r="G1891">
        <v>0</v>
      </c>
      <c r="H1891" t="s">
        <v>212</v>
      </c>
      <c r="I1891" t="s">
        <v>54</v>
      </c>
      <c r="J1891" t="s">
        <v>217</v>
      </c>
      <c r="K1891" t="s">
        <v>209</v>
      </c>
      <c r="L1891" t="s">
        <v>1385</v>
      </c>
    </row>
    <row r="1892" spans="1:12">
      <c r="A1892" t="s">
        <v>2674</v>
      </c>
      <c r="B1892" s="7">
        <v>46211</v>
      </c>
      <c r="C1892" t="s">
        <v>126</v>
      </c>
      <c r="D1892">
        <v>1</v>
      </c>
      <c r="E1892">
        <v>44.98</v>
      </c>
      <c r="F1892">
        <v>0.15</v>
      </c>
      <c r="G1892">
        <v>9.99</v>
      </c>
      <c r="H1892" t="s">
        <v>216</v>
      </c>
      <c r="I1892" t="s">
        <v>12</v>
      </c>
      <c r="J1892" t="s">
        <v>208</v>
      </c>
      <c r="K1892" t="s">
        <v>304</v>
      </c>
      <c r="L1892" t="s">
        <v>1059</v>
      </c>
    </row>
    <row r="1893" spans="1:12">
      <c r="A1893" t="s">
        <v>2675</v>
      </c>
      <c r="B1893" s="7">
        <v>46211</v>
      </c>
      <c r="C1893" t="s">
        <v>77</v>
      </c>
      <c r="D1893">
        <v>6</v>
      </c>
      <c r="E1893">
        <v>47.77</v>
      </c>
      <c r="F1893">
        <v>0.2</v>
      </c>
      <c r="G1893">
        <v>0</v>
      </c>
      <c r="H1893" t="s">
        <v>207</v>
      </c>
      <c r="I1893" t="s">
        <v>224</v>
      </c>
      <c r="J1893" t="s">
        <v>208</v>
      </c>
      <c r="K1893" t="s">
        <v>209</v>
      </c>
      <c r="L1893" t="s">
        <v>849</v>
      </c>
    </row>
    <row r="1894" spans="1:12">
      <c r="A1894" t="s">
        <v>2676</v>
      </c>
      <c r="B1894" s="7">
        <v>46211</v>
      </c>
      <c r="C1894" t="s">
        <v>150</v>
      </c>
      <c r="D1894">
        <v>1</v>
      </c>
      <c r="E1894">
        <v>50.17</v>
      </c>
      <c r="F1894">
        <v>0.1</v>
      </c>
      <c r="G1894">
        <v>0</v>
      </c>
      <c r="H1894" t="s">
        <v>216</v>
      </c>
      <c r="I1894" t="s">
        <v>12</v>
      </c>
      <c r="J1894" t="s">
        <v>208</v>
      </c>
      <c r="K1894" t="s">
        <v>209</v>
      </c>
      <c r="L1894" t="s">
        <v>1374</v>
      </c>
    </row>
    <row r="1895" spans="1:12">
      <c r="A1895" t="s">
        <v>2677</v>
      </c>
      <c r="B1895" s="7">
        <v>46211</v>
      </c>
      <c r="C1895" t="s">
        <v>106</v>
      </c>
      <c r="D1895">
        <v>1</v>
      </c>
      <c r="E1895">
        <v>85.27</v>
      </c>
      <c r="F1895">
        <v>0</v>
      </c>
      <c r="G1895">
        <v>0</v>
      </c>
      <c r="H1895" t="s">
        <v>216</v>
      </c>
      <c r="I1895" t="s">
        <v>18</v>
      </c>
      <c r="J1895" t="s">
        <v>217</v>
      </c>
      <c r="K1895" t="s">
        <v>209</v>
      </c>
      <c r="L1895" t="s">
        <v>1515</v>
      </c>
    </row>
    <row r="1896" spans="1:12">
      <c r="A1896" t="s">
        <v>2678</v>
      </c>
      <c r="B1896" s="7">
        <v>46211</v>
      </c>
      <c r="C1896" t="s">
        <v>138</v>
      </c>
      <c r="D1896">
        <v>4</v>
      </c>
      <c r="E1896">
        <v>56</v>
      </c>
      <c r="F1896">
        <v>0</v>
      </c>
      <c r="G1896">
        <v>0</v>
      </c>
      <c r="H1896" t="s">
        <v>216</v>
      </c>
      <c r="I1896" t="s">
        <v>54</v>
      </c>
      <c r="J1896" t="s">
        <v>217</v>
      </c>
      <c r="K1896" t="s">
        <v>281</v>
      </c>
      <c r="L1896" t="s">
        <v>681</v>
      </c>
    </row>
    <row r="1897" spans="1:12">
      <c r="A1897" t="s">
        <v>2679</v>
      </c>
      <c r="B1897" s="7">
        <v>46211</v>
      </c>
      <c r="C1897" t="s">
        <v>140</v>
      </c>
      <c r="D1897">
        <v>2</v>
      </c>
      <c r="E1897">
        <v>25.18</v>
      </c>
      <c r="F1897">
        <v>0.05</v>
      </c>
      <c r="G1897">
        <v>9.99</v>
      </c>
      <c r="H1897" t="s">
        <v>212</v>
      </c>
      <c r="I1897" t="s">
        <v>224</v>
      </c>
      <c r="J1897" t="s">
        <v>213</v>
      </c>
      <c r="K1897" t="s">
        <v>209</v>
      </c>
      <c r="L1897" t="s">
        <v>834</v>
      </c>
    </row>
    <row r="1898" spans="1:12">
      <c r="A1898" t="s">
        <v>2680</v>
      </c>
      <c r="B1898" s="7">
        <v>46211</v>
      </c>
      <c r="C1898" t="s">
        <v>92</v>
      </c>
      <c r="D1898">
        <v>8</v>
      </c>
      <c r="E1898">
        <v>46.87</v>
      </c>
      <c r="F1898">
        <v>0.05</v>
      </c>
      <c r="G1898">
        <v>0</v>
      </c>
      <c r="H1898" t="s">
        <v>212</v>
      </c>
      <c r="I1898" t="s">
        <v>224</v>
      </c>
      <c r="J1898" t="s">
        <v>213</v>
      </c>
      <c r="K1898" t="s">
        <v>209</v>
      </c>
      <c r="L1898" t="s">
        <v>410</v>
      </c>
    </row>
    <row r="1899" spans="1:12">
      <c r="A1899" t="s">
        <v>2681</v>
      </c>
      <c r="B1899" s="7">
        <v>46211</v>
      </c>
      <c r="C1899" t="s">
        <v>146</v>
      </c>
      <c r="D1899">
        <v>1</v>
      </c>
      <c r="E1899">
        <v>30.05</v>
      </c>
      <c r="F1899">
        <v>0.05</v>
      </c>
      <c r="G1899">
        <v>6.99</v>
      </c>
      <c r="H1899" t="s">
        <v>207</v>
      </c>
      <c r="I1899" t="s">
        <v>37</v>
      </c>
      <c r="J1899" t="s">
        <v>217</v>
      </c>
      <c r="K1899" t="s">
        <v>209</v>
      </c>
      <c r="L1899" t="s">
        <v>719</v>
      </c>
    </row>
    <row r="1900" spans="1:12">
      <c r="A1900" t="s">
        <v>2682</v>
      </c>
      <c r="B1900" s="7">
        <v>46211</v>
      </c>
      <c r="C1900" t="s">
        <v>79</v>
      </c>
      <c r="D1900">
        <v>2</v>
      </c>
      <c r="E1900">
        <v>12.76</v>
      </c>
      <c r="F1900">
        <v>0</v>
      </c>
      <c r="G1900">
        <v>4.99</v>
      </c>
      <c r="H1900" t="s">
        <v>212</v>
      </c>
      <c r="I1900" t="s">
        <v>54</v>
      </c>
      <c r="J1900" t="s">
        <v>217</v>
      </c>
      <c r="K1900" t="s">
        <v>304</v>
      </c>
      <c r="L1900" t="s">
        <v>414</v>
      </c>
    </row>
    <row r="1901" spans="1:12">
      <c r="A1901" t="s">
        <v>2683</v>
      </c>
      <c r="B1901" s="7">
        <v>46211</v>
      </c>
      <c r="C1901" t="s">
        <v>184</v>
      </c>
      <c r="D1901">
        <v>1</v>
      </c>
      <c r="E1901">
        <v>31.55</v>
      </c>
      <c r="F1901">
        <v>0.1</v>
      </c>
      <c r="G1901">
        <v>0</v>
      </c>
      <c r="H1901" t="s">
        <v>212</v>
      </c>
      <c r="I1901" t="s">
        <v>224</v>
      </c>
      <c r="J1901" t="s">
        <v>213</v>
      </c>
      <c r="K1901" t="s">
        <v>209</v>
      </c>
      <c r="L1901" t="s">
        <v>2684</v>
      </c>
    </row>
    <row r="1902" spans="1:12">
      <c r="A1902" t="s">
        <v>2685</v>
      </c>
      <c r="B1902" s="7">
        <v>46212</v>
      </c>
      <c r="C1902" t="s">
        <v>142</v>
      </c>
      <c r="D1902">
        <v>1</v>
      </c>
      <c r="E1902">
        <v>100.1</v>
      </c>
      <c r="F1902">
        <v>0.1</v>
      </c>
      <c r="G1902">
        <v>0</v>
      </c>
      <c r="H1902" t="s">
        <v>212</v>
      </c>
      <c r="I1902" t="s">
        <v>18</v>
      </c>
      <c r="J1902" t="s">
        <v>217</v>
      </c>
      <c r="K1902" t="s">
        <v>304</v>
      </c>
      <c r="L1902" t="s">
        <v>870</v>
      </c>
    </row>
    <row r="1903" spans="1:12">
      <c r="A1903" t="s">
        <v>2686</v>
      </c>
      <c r="B1903" s="7">
        <v>46212</v>
      </c>
      <c r="C1903" t="s">
        <v>79</v>
      </c>
      <c r="D1903">
        <v>1</v>
      </c>
      <c r="E1903">
        <v>12.76</v>
      </c>
      <c r="F1903">
        <v>0</v>
      </c>
      <c r="G1903">
        <v>0</v>
      </c>
      <c r="H1903" t="s">
        <v>207</v>
      </c>
      <c r="I1903" t="s">
        <v>224</v>
      </c>
      <c r="J1903" t="s">
        <v>213</v>
      </c>
      <c r="K1903" t="s">
        <v>209</v>
      </c>
      <c r="L1903" t="s">
        <v>816</v>
      </c>
    </row>
    <row r="1904" spans="1:12">
      <c r="A1904" t="s">
        <v>2687</v>
      </c>
      <c r="B1904" s="7">
        <v>46212</v>
      </c>
      <c r="C1904" t="s">
        <v>178</v>
      </c>
      <c r="D1904">
        <v>2</v>
      </c>
      <c r="E1904">
        <v>77.760000000000005</v>
      </c>
      <c r="F1904">
        <v>0.15</v>
      </c>
      <c r="G1904">
        <v>0</v>
      </c>
      <c r="H1904" t="s">
        <v>212</v>
      </c>
      <c r="I1904" t="s">
        <v>12</v>
      </c>
      <c r="J1904" t="s">
        <v>213</v>
      </c>
      <c r="K1904" t="s">
        <v>209</v>
      </c>
      <c r="L1904" t="s">
        <v>579</v>
      </c>
    </row>
    <row r="1905" spans="1:12">
      <c r="A1905" t="s">
        <v>2688</v>
      </c>
      <c r="B1905" s="7">
        <v>46212</v>
      </c>
      <c r="C1905" t="s">
        <v>106</v>
      </c>
      <c r="D1905">
        <v>1</v>
      </c>
      <c r="E1905">
        <v>85.27</v>
      </c>
      <c r="F1905">
        <v>0</v>
      </c>
      <c r="G1905">
        <v>0</v>
      </c>
      <c r="H1905" t="s">
        <v>212</v>
      </c>
      <c r="I1905" t="s">
        <v>54</v>
      </c>
      <c r="J1905" t="s">
        <v>213</v>
      </c>
      <c r="K1905" t="s">
        <v>209</v>
      </c>
      <c r="L1905" t="s">
        <v>968</v>
      </c>
    </row>
    <row r="1906" spans="1:12">
      <c r="A1906" t="s">
        <v>2689</v>
      </c>
      <c r="B1906" s="7">
        <v>46212</v>
      </c>
      <c r="C1906" t="s">
        <v>104</v>
      </c>
      <c r="D1906">
        <v>2</v>
      </c>
      <c r="E1906">
        <v>29.49</v>
      </c>
      <c r="F1906">
        <v>0.15</v>
      </c>
      <c r="G1906">
        <v>9.99</v>
      </c>
      <c r="H1906" t="s">
        <v>212</v>
      </c>
      <c r="I1906" t="s">
        <v>18</v>
      </c>
      <c r="J1906" t="s">
        <v>213</v>
      </c>
      <c r="K1906" t="s">
        <v>209</v>
      </c>
      <c r="L1906" t="s">
        <v>758</v>
      </c>
    </row>
    <row r="1907" spans="1:12">
      <c r="A1907" t="s">
        <v>2690</v>
      </c>
      <c r="B1907" s="7">
        <v>46212</v>
      </c>
      <c r="C1907" t="s">
        <v>142</v>
      </c>
      <c r="D1907">
        <v>1</v>
      </c>
      <c r="E1907">
        <v>100.1</v>
      </c>
      <c r="F1907">
        <v>0.2</v>
      </c>
      <c r="G1907">
        <v>9.99</v>
      </c>
      <c r="H1907" t="s">
        <v>216</v>
      </c>
      <c r="I1907" t="s">
        <v>12</v>
      </c>
      <c r="J1907" t="s">
        <v>217</v>
      </c>
      <c r="K1907" t="s">
        <v>209</v>
      </c>
      <c r="L1907" t="s">
        <v>1610</v>
      </c>
    </row>
    <row r="1908" spans="1:12">
      <c r="A1908" t="s">
        <v>2691</v>
      </c>
      <c r="B1908" s="7">
        <v>46212</v>
      </c>
      <c r="C1908" t="s">
        <v>166</v>
      </c>
      <c r="D1908">
        <v>5</v>
      </c>
      <c r="E1908">
        <v>39.19</v>
      </c>
      <c r="F1908">
        <v>0.1</v>
      </c>
      <c r="G1908">
        <v>0</v>
      </c>
      <c r="H1908" t="s">
        <v>216</v>
      </c>
      <c r="I1908" t="s">
        <v>37</v>
      </c>
      <c r="J1908" t="s">
        <v>217</v>
      </c>
      <c r="K1908" t="s">
        <v>209</v>
      </c>
      <c r="L1908" t="s">
        <v>329</v>
      </c>
    </row>
    <row r="1909" spans="1:12">
      <c r="A1909" t="s">
        <v>2692</v>
      </c>
      <c r="B1909" s="7">
        <v>46212</v>
      </c>
      <c r="C1909" t="s">
        <v>166</v>
      </c>
      <c r="D1909">
        <v>8</v>
      </c>
      <c r="E1909">
        <v>39.19</v>
      </c>
      <c r="F1909">
        <v>0.1</v>
      </c>
      <c r="G1909">
        <v>0</v>
      </c>
      <c r="H1909" t="s">
        <v>216</v>
      </c>
      <c r="I1909" t="s">
        <v>54</v>
      </c>
      <c r="J1909" t="s">
        <v>208</v>
      </c>
      <c r="K1909" t="s">
        <v>209</v>
      </c>
      <c r="L1909" t="s">
        <v>615</v>
      </c>
    </row>
    <row r="1910" spans="1:12">
      <c r="A1910" t="s">
        <v>2693</v>
      </c>
      <c r="B1910" s="7">
        <v>46212</v>
      </c>
      <c r="C1910" t="s">
        <v>178</v>
      </c>
      <c r="D1910">
        <v>3</v>
      </c>
      <c r="E1910">
        <v>77.760000000000005</v>
      </c>
      <c r="F1910">
        <v>0</v>
      </c>
      <c r="G1910">
        <v>9.99</v>
      </c>
      <c r="H1910" t="s">
        <v>207</v>
      </c>
      <c r="I1910" t="s">
        <v>224</v>
      </c>
      <c r="J1910" t="s">
        <v>213</v>
      </c>
      <c r="K1910" t="s">
        <v>209</v>
      </c>
      <c r="L1910" t="s">
        <v>1236</v>
      </c>
    </row>
    <row r="1911" spans="1:12">
      <c r="A1911" t="s">
        <v>2694</v>
      </c>
      <c r="B1911" s="7">
        <v>46212</v>
      </c>
      <c r="C1911" t="s">
        <v>79</v>
      </c>
      <c r="D1911">
        <v>1</v>
      </c>
      <c r="E1911">
        <v>12.76</v>
      </c>
      <c r="F1911">
        <v>0</v>
      </c>
      <c r="G1911">
        <v>0</v>
      </c>
      <c r="H1911" t="s">
        <v>216</v>
      </c>
      <c r="I1911" t="s">
        <v>18</v>
      </c>
      <c r="J1911" t="s">
        <v>217</v>
      </c>
      <c r="K1911" t="s">
        <v>209</v>
      </c>
      <c r="L1911" t="s">
        <v>664</v>
      </c>
    </row>
    <row r="1912" spans="1:12">
      <c r="A1912" t="s">
        <v>2695</v>
      </c>
      <c r="B1912" s="7">
        <v>46213</v>
      </c>
      <c r="C1912" t="s">
        <v>130</v>
      </c>
      <c r="D1912">
        <v>2</v>
      </c>
      <c r="E1912">
        <v>10.18</v>
      </c>
      <c r="F1912">
        <v>0</v>
      </c>
      <c r="G1912">
        <v>4.99</v>
      </c>
      <c r="H1912" t="s">
        <v>207</v>
      </c>
      <c r="I1912" t="s">
        <v>18</v>
      </c>
      <c r="J1912" t="s">
        <v>217</v>
      </c>
      <c r="K1912" t="s">
        <v>209</v>
      </c>
      <c r="L1912" t="s">
        <v>388</v>
      </c>
    </row>
    <row r="1913" spans="1:12">
      <c r="A1913" t="s">
        <v>2696</v>
      </c>
      <c r="B1913" s="7">
        <v>46213</v>
      </c>
      <c r="C1913" t="s">
        <v>132</v>
      </c>
      <c r="D1913">
        <v>1</v>
      </c>
      <c r="E1913">
        <v>72.08</v>
      </c>
      <c r="F1913">
        <v>0</v>
      </c>
      <c r="G1913">
        <v>0</v>
      </c>
      <c r="H1913" t="s">
        <v>212</v>
      </c>
      <c r="I1913" t="s">
        <v>18</v>
      </c>
      <c r="J1913" t="s">
        <v>208</v>
      </c>
      <c r="K1913" t="s">
        <v>209</v>
      </c>
      <c r="L1913" t="s">
        <v>251</v>
      </c>
    </row>
    <row r="1914" spans="1:12">
      <c r="A1914" t="s">
        <v>2697</v>
      </c>
      <c r="B1914" s="7">
        <v>46213</v>
      </c>
      <c r="C1914" t="s">
        <v>75</v>
      </c>
      <c r="D1914">
        <v>3</v>
      </c>
      <c r="E1914">
        <v>55.2</v>
      </c>
      <c r="F1914">
        <v>0</v>
      </c>
      <c r="G1914">
        <v>0</v>
      </c>
      <c r="H1914" t="s">
        <v>216</v>
      </c>
      <c r="I1914" t="s">
        <v>37</v>
      </c>
      <c r="J1914" t="s">
        <v>213</v>
      </c>
      <c r="K1914" t="s">
        <v>209</v>
      </c>
      <c r="L1914" t="s">
        <v>752</v>
      </c>
    </row>
    <row r="1915" spans="1:12">
      <c r="A1915" t="s">
        <v>2698</v>
      </c>
      <c r="B1915" s="7">
        <v>46213</v>
      </c>
      <c r="C1915" t="s">
        <v>71</v>
      </c>
      <c r="D1915">
        <v>5</v>
      </c>
      <c r="E1915">
        <v>11.23</v>
      </c>
      <c r="F1915">
        <v>0</v>
      </c>
      <c r="G1915">
        <v>9.99</v>
      </c>
      <c r="H1915" t="s">
        <v>212</v>
      </c>
      <c r="I1915" t="s">
        <v>54</v>
      </c>
      <c r="J1915" t="s">
        <v>208</v>
      </c>
      <c r="K1915" t="s">
        <v>209</v>
      </c>
      <c r="L1915" t="s">
        <v>352</v>
      </c>
    </row>
    <row r="1916" spans="1:12">
      <c r="A1916" t="s">
        <v>2699</v>
      </c>
      <c r="B1916" s="7">
        <v>46213</v>
      </c>
      <c r="C1916" t="s">
        <v>102</v>
      </c>
      <c r="D1916">
        <v>2</v>
      </c>
      <c r="E1916">
        <v>18.5</v>
      </c>
      <c r="F1916">
        <v>0.1</v>
      </c>
      <c r="G1916">
        <v>0</v>
      </c>
      <c r="H1916" t="s">
        <v>216</v>
      </c>
      <c r="I1916" t="s">
        <v>37</v>
      </c>
      <c r="J1916" t="s">
        <v>217</v>
      </c>
      <c r="K1916" t="s">
        <v>209</v>
      </c>
      <c r="L1916" t="s">
        <v>938</v>
      </c>
    </row>
    <row r="1917" spans="1:12">
      <c r="A1917" t="s">
        <v>2700</v>
      </c>
      <c r="B1917" s="7">
        <v>46213</v>
      </c>
      <c r="C1917" t="s">
        <v>69</v>
      </c>
      <c r="D1917">
        <v>1</v>
      </c>
      <c r="E1917">
        <v>73.180000000000007</v>
      </c>
      <c r="F1917">
        <v>0</v>
      </c>
      <c r="G1917">
        <v>0</v>
      </c>
      <c r="H1917" t="s">
        <v>212</v>
      </c>
      <c r="I1917" t="s">
        <v>37</v>
      </c>
      <c r="J1917" t="s">
        <v>213</v>
      </c>
      <c r="K1917" t="s">
        <v>209</v>
      </c>
      <c r="L1917" t="s">
        <v>1457</v>
      </c>
    </row>
    <row r="1918" spans="1:12">
      <c r="A1918" t="s">
        <v>2701</v>
      </c>
      <c r="B1918" s="7">
        <v>46213</v>
      </c>
      <c r="C1918" t="s">
        <v>106</v>
      </c>
      <c r="D1918">
        <v>8</v>
      </c>
      <c r="E1918">
        <v>85.27</v>
      </c>
      <c r="F1918">
        <v>0</v>
      </c>
      <c r="G1918">
        <v>4.99</v>
      </c>
      <c r="H1918" t="s">
        <v>207</v>
      </c>
      <c r="I1918" t="s">
        <v>18</v>
      </c>
      <c r="J1918" t="s">
        <v>213</v>
      </c>
      <c r="K1918" t="s">
        <v>209</v>
      </c>
      <c r="L1918" t="s">
        <v>451</v>
      </c>
    </row>
    <row r="1919" spans="1:12">
      <c r="A1919" t="s">
        <v>2702</v>
      </c>
      <c r="B1919" s="7">
        <v>46213</v>
      </c>
      <c r="C1919" t="s">
        <v>172</v>
      </c>
      <c r="D1919">
        <v>6</v>
      </c>
      <c r="E1919">
        <v>80.63</v>
      </c>
      <c r="F1919">
        <v>0.1</v>
      </c>
      <c r="G1919">
        <v>0</v>
      </c>
      <c r="H1919" t="s">
        <v>207</v>
      </c>
      <c r="I1919" t="s">
        <v>224</v>
      </c>
      <c r="J1919" t="s">
        <v>217</v>
      </c>
      <c r="K1919" t="s">
        <v>209</v>
      </c>
      <c r="L1919" t="s">
        <v>2357</v>
      </c>
    </row>
    <row r="1920" spans="1:12">
      <c r="A1920" t="s">
        <v>2703</v>
      </c>
      <c r="B1920" s="7">
        <v>46214</v>
      </c>
      <c r="C1920" t="s">
        <v>126</v>
      </c>
      <c r="D1920">
        <v>3</v>
      </c>
      <c r="E1920">
        <v>44.98</v>
      </c>
      <c r="F1920">
        <v>0.05</v>
      </c>
      <c r="G1920">
        <v>4.99</v>
      </c>
      <c r="H1920" t="s">
        <v>216</v>
      </c>
      <c r="I1920" t="s">
        <v>54</v>
      </c>
      <c r="J1920" t="s">
        <v>208</v>
      </c>
      <c r="K1920" t="s">
        <v>209</v>
      </c>
      <c r="L1920" t="s">
        <v>410</v>
      </c>
    </row>
    <row r="1921" spans="1:12">
      <c r="A1921" t="s">
        <v>2704</v>
      </c>
      <c r="B1921" s="7">
        <v>46214</v>
      </c>
      <c r="C1921" t="s">
        <v>71</v>
      </c>
      <c r="D1921">
        <v>5</v>
      </c>
      <c r="E1921">
        <v>11.23</v>
      </c>
      <c r="F1921">
        <v>0.2</v>
      </c>
      <c r="G1921">
        <v>4.99</v>
      </c>
      <c r="H1921" t="s">
        <v>207</v>
      </c>
      <c r="I1921" t="s">
        <v>54</v>
      </c>
      <c r="J1921" t="s">
        <v>208</v>
      </c>
      <c r="K1921" t="s">
        <v>209</v>
      </c>
      <c r="L1921" t="s">
        <v>615</v>
      </c>
    </row>
    <row r="1922" spans="1:12">
      <c r="A1922" t="s">
        <v>2705</v>
      </c>
      <c r="B1922" s="7">
        <v>46214</v>
      </c>
      <c r="C1922" t="s">
        <v>94</v>
      </c>
      <c r="D1922">
        <v>1</v>
      </c>
      <c r="E1922">
        <v>74.41</v>
      </c>
      <c r="F1922">
        <v>0</v>
      </c>
      <c r="G1922">
        <v>0</v>
      </c>
      <c r="H1922" t="s">
        <v>212</v>
      </c>
      <c r="I1922" t="s">
        <v>12</v>
      </c>
      <c r="J1922" t="s">
        <v>213</v>
      </c>
      <c r="K1922" t="s">
        <v>209</v>
      </c>
      <c r="L1922" t="s">
        <v>742</v>
      </c>
    </row>
    <row r="1923" spans="1:12">
      <c r="A1923" t="s">
        <v>2706</v>
      </c>
      <c r="B1923" s="7">
        <v>46214</v>
      </c>
      <c r="C1923" t="s">
        <v>164</v>
      </c>
      <c r="D1923">
        <v>2</v>
      </c>
      <c r="E1923">
        <v>93.35</v>
      </c>
      <c r="F1923">
        <v>0.05</v>
      </c>
      <c r="G1923">
        <v>6.99</v>
      </c>
      <c r="H1923" t="s">
        <v>212</v>
      </c>
      <c r="I1923" t="s">
        <v>54</v>
      </c>
      <c r="J1923" t="s">
        <v>217</v>
      </c>
      <c r="K1923" t="s">
        <v>209</v>
      </c>
      <c r="L1923" t="s">
        <v>1394</v>
      </c>
    </row>
    <row r="1924" spans="1:12">
      <c r="A1924" t="s">
        <v>2707</v>
      </c>
      <c r="B1924" s="7">
        <v>46214</v>
      </c>
      <c r="C1924" t="s">
        <v>87</v>
      </c>
      <c r="D1924">
        <v>2</v>
      </c>
      <c r="E1924">
        <v>49.34</v>
      </c>
      <c r="F1924">
        <v>0.1</v>
      </c>
      <c r="G1924">
        <v>9.99</v>
      </c>
      <c r="H1924" t="s">
        <v>207</v>
      </c>
      <c r="I1924" t="s">
        <v>224</v>
      </c>
      <c r="J1924" t="s">
        <v>217</v>
      </c>
      <c r="K1924" t="s">
        <v>209</v>
      </c>
      <c r="L1924" t="s">
        <v>664</v>
      </c>
    </row>
    <row r="1925" spans="1:12">
      <c r="A1925" t="s">
        <v>2708</v>
      </c>
      <c r="B1925" s="7">
        <v>46214</v>
      </c>
      <c r="C1925" t="s">
        <v>124</v>
      </c>
      <c r="D1925">
        <v>8</v>
      </c>
      <c r="E1925">
        <v>79.47</v>
      </c>
      <c r="F1925">
        <v>0</v>
      </c>
      <c r="G1925">
        <v>0</v>
      </c>
      <c r="H1925" t="s">
        <v>207</v>
      </c>
      <c r="I1925" t="s">
        <v>37</v>
      </c>
      <c r="J1925" t="s">
        <v>208</v>
      </c>
      <c r="K1925" t="s">
        <v>209</v>
      </c>
      <c r="L1925" t="s">
        <v>1485</v>
      </c>
    </row>
    <row r="1926" spans="1:12">
      <c r="A1926" t="s">
        <v>2709</v>
      </c>
      <c r="B1926" s="7">
        <v>46214</v>
      </c>
      <c r="C1926" t="s">
        <v>116</v>
      </c>
      <c r="D1926">
        <v>1</v>
      </c>
      <c r="E1926">
        <v>30.89</v>
      </c>
      <c r="F1926">
        <v>0</v>
      </c>
      <c r="G1926">
        <v>9.99</v>
      </c>
      <c r="H1926" t="s">
        <v>212</v>
      </c>
      <c r="I1926" t="s">
        <v>37</v>
      </c>
      <c r="J1926" t="s">
        <v>217</v>
      </c>
      <c r="K1926" t="s">
        <v>209</v>
      </c>
      <c r="L1926" t="s">
        <v>1197</v>
      </c>
    </row>
    <row r="1927" spans="1:12">
      <c r="A1927" t="s">
        <v>2710</v>
      </c>
      <c r="B1927" s="7">
        <v>46215</v>
      </c>
      <c r="C1927" t="s">
        <v>98</v>
      </c>
      <c r="D1927">
        <v>1</v>
      </c>
      <c r="E1927">
        <v>17.66</v>
      </c>
      <c r="F1927">
        <v>0</v>
      </c>
      <c r="G1927">
        <v>0</v>
      </c>
      <c r="H1927" t="s">
        <v>216</v>
      </c>
      <c r="I1927" t="s">
        <v>12</v>
      </c>
      <c r="J1927" t="s">
        <v>213</v>
      </c>
      <c r="K1927" t="s">
        <v>304</v>
      </c>
      <c r="L1927" t="s">
        <v>392</v>
      </c>
    </row>
    <row r="1928" spans="1:12">
      <c r="A1928" t="s">
        <v>2711</v>
      </c>
      <c r="B1928" s="7">
        <v>46215</v>
      </c>
      <c r="C1928" t="s">
        <v>126</v>
      </c>
      <c r="D1928">
        <v>4</v>
      </c>
      <c r="E1928">
        <v>44.98</v>
      </c>
      <c r="F1928">
        <v>0</v>
      </c>
      <c r="G1928">
        <v>9.99</v>
      </c>
      <c r="H1928" t="s">
        <v>207</v>
      </c>
      <c r="I1928" t="s">
        <v>18</v>
      </c>
      <c r="J1928" t="s">
        <v>208</v>
      </c>
      <c r="K1928" t="s">
        <v>209</v>
      </c>
      <c r="L1928" t="s">
        <v>950</v>
      </c>
    </row>
    <row r="1929" spans="1:12">
      <c r="A1929" t="s">
        <v>2712</v>
      </c>
      <c r="B1929" s="7">
        <v>46215</v>
      </c>
      <c r="C1929" t="s">
        <v>110</v>
      </c>
      <c r="D1929">
        <v>1</v>
      </c>
      <c r="E1929">
        <v>32.130000000000003</v>
      </c>
      <c r="F1929">
        <v>0</v>
      </c>
      <c r="G1929">
        <v>0</v>
      </c>
      <c r="H1929" t="s">
        <v>207</v>
      </c>
      <c r="I1929" t="s">
        <v>18</v>
      </c>
      <c r="J1929" t="s">
        <v>217</v>
      </c>
      <c r="K1929" t="s">
        <v>304</v>
      </c>
      <c r="L1929" t="s">
        <v>567</v>
      </c>
    </row>
    <row r="1930" spans="1:12">
      <c r="A1930" t="s">
        <v>2713</v>
      </c>
      <c r="B1930" s="7">
        <v>46215</v>
      </c>
      <c r="C1930" t="s">
        <v>83</v>
      </c>
      <c r="D1930">
        <v>3</v>
      </c>
      <c r="E1930">
        <v>79.31</v>
      </c>
      <c r="F1930">
        <v>0</v>
      </c>
      <c r="G1930">
        <v>4.99</v>
      </c>
      <c r="H1930" t="s">
        <v>212</v>
      </c>
      <c r="I1930" t="s">
        <v>37</v>
      </c>
      <c r="J1930" t="s">
        <v>213</v>
      </c>
      <c r="K1930" t="s">
        <v>304</v>
      </c>
      <c r="L1930" t="s">
        <v>694</v>
      </c>
    </row>
    <row r="1931" spans="1:12">
      <c r="A1931" t="s">
        <v>2714</v>
      </c>
      <c r="B1931" s="7">
        <v>46216</v>
      </c>
      <c r="C1931" t="s">
        <v>148</v>
      </c>
      <c r="D1931">
        <v>1</v>
      </c>
      <c r="E1931">
        <v>76.3</v>
      </c>
      <c r="F1931">
        <v>0.2</v>
      </c>
      <c r="G1931">
        <v>4.99</v>
      </c>
      <c r="H1931" t="s">
        <v>212</v>
      </c>
      <c r="I1931" t="s">
        <v>12</v>
      </c>
      <c r="J1931" t="s">
        <v>217</v>
      </c>
      <c r="K1931" t="s">
        <v>304</v>
      </c>
      <c r="L1931" t="s">
        <v>1646</v>
      </c>
    </row>
    <row r="1932" spans="1:12">
      <c r="A1932" t="s">
        <v>2715</v>
      </c>
      <c r="B1932" s="7">
        <v>46216</v>
      </c>
      <c r="C1932" t="s">
        <v>106</v>
      </c>
      <c r="D1932">
        <v>1</v>
      </c>
      <c r="E1932">
        <v>85.27</v>
      </c>
      <c r="F1932">
        <v>0</v>
      </c>
      <c r="G1932">
        <v>4.99</v>
      </c>
      <c r="H1932" t="s">
        <v>216</v>
      </c>
      <c r="I1932" t="s">
        <v>12</v>
      </c>
      <c r="J1932" t="s">
        <v>217</v>
      </c>
      <c r="K1932" t="s">
        <v>209</v>
      </c>
      <c r="L1932" t="s">
        <v>227</v>
      </c>
    </row>
    <row r="1933" spans="1:12">
      <c r="A1933" t="s">
        <v>2716</v>
      </c>
      <c r="B1933" s="7">
        <v>46216</v>
      </c>
      <c r="C1933" t="s">
        <v>89</v>
      </c>
      <c r="D1933">
        <v>3</v>
      </c>
      <c r="E1933">
        <v>81.14</v>
      </c>
      <c r="F1933">
        <v>0</v>
      </c>
      <c r="G1933">
        <v>0</v>
      </c>
      <c r="H1933" t="s">
        <v>212</v>
      </c>
      <c r="I1933" t="s">
        <v>18</v>
      </c>
      <c r="J1933" t="s">
        <v>213</v>
      </c>
      <c r="K1933" t="s">
        <v>209</v>
      </c>
      <c r="L1933" t="s">
        <v>878</v>
      </c>
    </row>
    <row r="1934" spans="1:12">
      <c r="A1934" t="s">
        <v>2717</v>
      </c>
      <c r="B1934" s="7">
        <v>46216</v>
      </c>
      <c r="C1934" t="s">
        <v>71</v>
      </c>
      <c r="D1934">
        <v>6</v>
      </c>
      <c r="E1934">
        <v>11.23</v>
      </c>
      <c r="F1934">
        <v>0</v>
      </c>
      <c r="G1934">
        <v>4.99</v>
      </c>
      <c r="H1934" t="s">
        <v>216</v>
      </c>
      <c r="I1934" t="s">
        <v>224</v>
      </c>
      <c r="J1934" t="s">
        <v>217</v>
      </c>
      <c r="K1934" t="s">
        <v>209</v>
      </c>
      <c r="L1934" t="s">
        <v>461</v>
      </c>
    </row>
    <row r="1935" spans="1:12">
      <c r="A1935" t="s">
        <v>2718</v>
      </c>
      <c r="B1935" s="7">
        <v>46217</v>
      </c>
      <c r="C1935" t="s">
        <v>89</v>
      </c>
      <c r="D1935">
        <v>1</v>
      </c>
      <c r="E1935">
        <v>81.14</v>
      </c>
      <c r="F1935">
        <v>0</v>
      </c>
      <c r="G1935">
        <v>0</v>
      </c>
      <c r="H1935" t="s">
        <v>207</v>
      </c>
      <c r="I1935" t="s">
        <v>12</v>
      </c>
      <c r="J1935" t="s">
        <v>213</v>
      </c>
      <c r="K1935" t="s">
        <v>209</v>
      </c>
      <c r="L1935" t="s">
        <v>874</v>
      </c>
    </row>
    <row r="1936" spans="1:12">
      <c r="A1936" t="s">
        <v>2719</v>
      </c>
      <c r="B1936" s="7">
        <v>46217</v>
      </c>
      <c r="C1936" t="s">
        <v>140</v>
      </c>
      <c r="D1936">
        <v>3</v>
      </c>
      <c r="E1936">
        <v>25.18</v>
      </c>
      <c r="F1936">
        <v>0</v>
      </c>
      <c r="G1936">
        <v>6.99</v>
      </c>
      <c r="H1936" t="s">
        <v>207</v>
      </c>
      <c r="I1936" t="s">
        <v>18</v>
      </c>
      <c r="J1936" t="s">
        <v>213</v>
      </c>
      <c r="K1936" t="s">
        <v>209</v>
      </c>
      <c r="L1936" t="s">
        <v>1094</v>
      </c>
    </row>
    <row r="1937" spans="1:12">
      <c r="A1937" t="s">
        <v>2720</v>
      </c>
      <c r="B1937" s="7">
        <v>46217</v>
      </c>
      <c r="C1937" t="s">
        <v>87</v>
      </c>
      <c r="D1937">
        <v>4</v>
      </c>
      <c r="E1937">
        <v>49.34</v>
      </c>
      <c r="F1937">
        <v>0</v>
      </c>
      <c r="G1937">
        <v>0</v>
      </c>
      <c r="H1937" t="s">
        <v>216</v>
      </c>
      <c r="I1937" t="s">
        <v>224</v>
      </c>
      <c r="J1937" t="s">
        <v>208</v>
      </c>
      <c r="K1937" t="s">
        <v>209</v>
      </c>
      <c r="L1937" t="s">
        <v>928</v>
      </c>
    </row>
    <row r="1938" spans="1:12">
      <c r="A1938" t="s">
        <v>2721</v>
      </c>
      <c r="B1938" s="7">
        <v>46217</v>
      </c>
      <c r="C1938" t="s">
        <v>180</v>
      </c>
      <c r="D1938">
        <v>1</v>
      </c>
      <c r="E1938">
        <v>60.42</v>
      </c>
      <c r="F1938">
        <v>0</v>
      </c>
      <c r="G1938">
        <v>0</v>
      </c>
      <c r="H1938" t="s">
        <v>207</v>
      </c>
      <c r="I1938" t="s">
        <v>12</v>
      </c>
      <c r="J1938" t="s">
        <v>213</v>
      </c>
      <c r="K1938" t="s">
        <v>209</v>
      </c>
      <c r="L1938" t="s">
        <v>555</v>
      </c>
    </row>
    <row r="1939" spans="1:12">
      <c r="A1939" t="s">
        <v>2722</v>
      </c>
      <c r="B1939" s="7">
        <v>46217</v>
      </c>
      <c r="C1939" t="s">
        <v>172</v>
      </c>
      <c r="D1939">
        <v>3</v>
      </c>
      <c r="E1939">
        <v>80.63</v>
      </c>
      <c r="F1939">
        <v>0.1</v>
      </c>
      <c r="G1939">
        <v>0</v>
      </c>
      <c r="H1939" t="s">
        <v>207</v>
      </c>
      <c r="I1939" t="s">
        <v>224</v>
      </c>
      <c r="J1939" t="s">
        <v>213</v>
      </c>
      <c r="K1939" t="s">
        <v>209</v>
      </c>
      <c r="L1939" t="s">
        <v>1766</v>
      </c>
    </row>
    <row r="1940" spans="1:12">
      <c r="A1940" t="s">
        <v>2723</v>
      </c>
      <c r="B1940" s="7">
        <v>46217</v>
      </c>
      <c r="C1940" t="s">
        <v>164</v>
      </c>
      <c r="D1940">
        <v>1</v>
      </c>
      <c r="E1940">
        <v>93.35</v>
      </c>
      <c r="F1940">
        <v>0</v>
      </c>
      <c r="G1940">
        <v>9.99</v>
      </c>
      <c r="H1940" t="s">
        <v>207</v>
      </c>
      <c r="I1940" t="s">
        <v>224</v>
      </c>
      <c r="J1940" t="s">
        <v>213</v>
      </c>
      <c r="K1940" t="s">
        <v>209</v>
      </c>
      <c r="L1940" t="s">
        <v>1074</v>
      </c>
    </row>
    <row r="1941" spans="1:12">
      <c r="A1941" t="s">
        <v>2724</v>
      </c>
      <c r="B1941" s="7">
        <v>46217</v>
      </c>
      <c r="C1941" t="s">
        <v>156</v>
      </c>
      <c r="D1941">
        <v>1</v>
      </c>
      <c r="E1941">
        <v>24.86</v>
      </c>
      <c r="F1941">
        <v>0.1</v>
      </c>
      <c r="G1941">
        <v>0</v>
      </c>
      <c r="H1941" t="s">
        <v>207</v>
      </c>
      <c r="I1941" t="s">
        <v>37</v>
      </c>
      <c r="J1941" t="s">
        <v>208</v>
      </c>
      <c r="K1941" t="s">
        <v>209</v>
      </c>
      <c r="L1941" t="s">
        <v>2193</v>
      </c>
    </row>
    <row r="1942" spans="1:12">
      <c r="A1942" t="s">
        <v>2725</v>
      </c>
      <c r="B1942" s="7">
        <v>46218</v>
      </c>
      <c r="C1942" t="s">
        <v>100</v>
      </c>
      <c r="D1942">
        <v>1</v>
      </c>
      <c r="E1942">
        <v>47.38</v>
      </c>
      <c r="F1942">
        <v>0.15</v>
      </c>
      <c r="G1942">
        <v>4.99</v>
      </c>
      <c r="H1942" t="s">
        <v>212</v>
      </c>
      <c r="I1942" t="s">
        <v>18</v>
      </c>
      <c r="J1942" t="s">
        <v>213</v>
      </c>
      <c r="K1942" t="s">
        <v>209</v>
      </c>
      <c r="L1942" t="s">
        <v>1683</v>
      </c>
    </row>
    <row r="1943" spans="1:12">
      <c r="A1943" t="s">
        <v>2726</v>
      </c>
      <c r="B1943" s="7">
        <v>46218</v>
      </c>
      <c r="C1943" t="s">
        <v>124</v>
      </c>
      <c r="D1943">
        <v>2</v>
      </c>
      <c r="E1943">
        <v>79.47</v>
      </c>
      <c r="F1943">
        <v>0.1</v>
      </c>
      <c r="G1943">
        <v>6.99</v>
      </c>
      <c r="H1943" t="s">
        <v>216</v>
      </c>
      <c r="I1943" t="s">
        <v>18</v>
      </c>
      <c r="J1943" t="s">
        <v>213</v>
      </c>
      <c r="K1943" t="s">
        <v>304</v>
      </c>
      <c r="L1943" t="s">
        <v>1116</v>
      </c>
    </row>
    <row r="1944" spans="1:12">
      <c r="A1944" t="s">
        <v>2727</v>
      </c>
      <c r="B1944" s="7">
        <v>46218</v>
      </c>
      <c r="C1944" t="s">
        <v>98</v>
      </c>
      <c r="D1944">
        <v>5</v>
      </c>
      <c r="E1944">
        <v>17.66</v>
      </c>
      <c r="F1944">
        <v>0</v>
      </c>
      <c r="G1944">
        <v>9.99</v>
      </c>
      <c r="H1944" t="s">
        <v>207</v>
      </c>
      <c r="I1944" t="s">
        <v>37</v>
      </c>
      <c r="J1944" t="s">
        <v>208</v>
      </c>
      <c r="K1944" t="s">
        <v>209</v>
      </c>
      <c r="L1944" t="s">
        <v>1277</v>
      </c>
    </row>
    <row r="1945" spans="1:12">
      <c r="A1945" t="s">
        <v>2728</v>
      </c>
      <c r="B1945" s="7">
        <v>46218</v>
      </c>
      <c r="C1945" t="s">
        <v>168</v>
      </c>
      <c r="D1945">
        <v>4</v>
      </c>
      <c r="E1945">
        <v>50.46</v>
      </c>
      <c r="F1945">
        <v>0</v>
      </c>
      <c r="G1945">
        <v>9.99</v>
      </c>
      <c r="H1945" t="s">
        <v>212</v>
      </c>
      <c r="I1945" t="s">
        <v>54</v>
      </c>
      <c r="J1945" t="s">
        <v>208</v>
      </c>
      <c r="K1945" t="s">
        <v>209</v>
      </c>
      <c r="L1945" t="s">
        <v>878</v>
      </c>
    </row>
    <row r="1946" spans="1:12">
      <c r="A1946" t="s">
        <v>2729</v>
      </c>
      <c r="B1946" s="7">
        <v>46218</v>
      </c>
      <c r="C1946" t="s">
        <v>162</v>
      </c>
      <c r="D1946">
        <v>3</v>
      </c>
      <c r="E1946">
        <v>12.2</v>
      </c>
      <c r="F1946">
        <v>0</v>
      </c>
      <c r="G1946">
        <v>0</v>
      </c>
      <c r="H1946" t="s">
        <v>207</v>
      </c>
      <c r="I1946" t="s">
        <v>18</v>
      </c>
      <c r="J1946" t="s">
        <v>217</v>
      </c>
      <c r="K1946" t="s">
        <v>209</v>
      </c>
      <c r="L1946" t="s">
        <v>1467</v>
      </c>
    </row>
    <row r="1947" spans="1:12">
      <c r="A1947" t="s">
        <v>2730</v>
      </c>
      <c r="B1947" s="7">
        <v>46218</v>
      </c>
      <c r="C1947" t="s">
        <v>69</v>
      </c>
      <c r="D1947">
        <v>1</v>
      </c>
      <c r="E1947">
        <v>73.180000000000007</v>
      </c>
      <c r="F1947">
        <v>0.05</v>
      </c>
      <c r="G1947">
        <v>9.99</v>
      </c>
      <c r="H1947" t="s">
        <v>216</v>
      </c>
      <c r="I1947" t="s">
        <v>54</v>
      </c>
      <c r="J1947" t="s">
        <v>213</v>
      </c>
      <c r="K1947" t="s">
        <v>209</v>
      </c>
      <c r="L1947" t="s">
        <v>754</v>
      </c>
    </row>
    <row r="1948" spans="1:12">
      <c r="A1948" t="s">
        <v>2731</v>
      </c>
      <c r="B1948" s="7">
        <v>46218</v>
      </c>
      <c r="C1948" t="s">
        <v>178</v>
      </c>
      <c r="D1948">
        <v>2</v>
      </c>
      <c r="E1948">
        <v>77.760000000000005</v>
      </c>
      <c r="F1948">
        <v>0</v>
      </c>
      <c r="G1948">
        <v>9.99</v>
      </c>
      <c r="H1948" t="s">
        <v>212</v>
      </c>
      <c r="I1948" t="s">
        <v>224</v>
      </c>
      <c r="J1948" t="s">
        <v>213</v>
      </c>
      <c r="K1948" t="s">
        <v>209</v>
      </c>
      <c r="L1948" t="s">
        <v>553</v>
      </c>
    </row>
    <row r="1949" spans="1:12">
      <c r="A1949" t="s">
        <v>2732</v>
      </c>
      <c r="B1949" s="7">
        <v>46218</v>
      </c>
      <c r="C1949" t="s">
        <v>154</v>
      </c>
      <c r="D1949">
        <v>1</v>
      </c>
      <c r="E1949">
        <v>63.29</v>
      </c>
      <c r="F1949">
        <v>0</v>
      </c>
      <c r="G1949">
        <v>6.99</v>
      </c>
      <c r="H1949" t="s">
        <v>207</v>
      </c>
      <c r="I1949" t="s">
        <v>12</v>
      </c>
      <c r="J1949" t="s">
        <v>213</v>
      </c>
      <c r="K1949" t="s">
        <v>209</v>
      </c>
      <c r="L1949" t="s">
        <v>628</v>
      </c>
    </row>
    <row r="1950" spans="1:12">
      <c r="A1950" t="s">
        <v>2733</v>
      </c>
      <c r="B1950" s="7">
        <v>46218</v>
      </c>
      <c r="C1950" t="s">
        <v>81</v>
      </c>
      <c r="D1950">
        <v>1</v>
      </c>
      <c r="E1950">
        <v>30.29</v>
      </c>
      <c r="F1950">
        <v>0.05</v>
      </c>
      <c r="G1950">
        <v>0</v>
      </c>
      <c r="H1950" t="s">
        <v>207</v>
      </c>
      <c r="I1950" t="s">
        <v>224</v>
      </c>
      <c r="J1950" t="s">
        <v>213</v>
      </c>
      <c r="K1950" t="s">
        <v>209</v>
      </c>
      <c r="L1950" t="s">
        <v>1949</v>
      </c>
    </row>
    <row r="1951" spans="1:12">
      <c r="A1951" t="s">
        <v>2734</v>
      </c>
      <c r="B1951" s="7">
        <v>46218</v>
      </c>
      <c r="C1951" t="s">
        <v>174</v>
      </c>
      <c r="D1951">
        <v>2</v>
      </c>
      <c r="E1951">
        <v>72.45</v>
      </c>
      <c r="F1951">
        <v>0</v>
      </c>
      <c r="G1951">
        <v>4.99</v>
      </c>
      <c r="H1951" t="s">
        <v>207</v>
      </c>
      <c r="I1951" t="s">
        <v>12</v>
      </c>
      <c r="J1951" t="s">
        <v>208</v>
      </c>
      <c r="K1951" t="s">
        <v>304</v>
      </c>
      <c r="L1951" t="s">
        <v>752</v>
      </c>
    </row>
    <row r="1952" spans="1:12">
      <c r="A1952" t="s">
        <v>2735</v>
      </c>
      <c r="B1952" s="7">
        <v>46218</v>
      </c>
      <c r="C1952" t="s">
        <v>71</v>
      </c>
      <c r="D1952">
        <v>5</v>
      </c>
      <c r="E1952">
        <v>11.23</v>
      </c>
      <c r="F1952">
        <v>0</v>
      </c>
      <c r="G1952">
        <v>6.99</v>
      </c>
      <c r="H1952" t="s">
        <v>216</v>
      </c>
      <c r="I1952" t="s">
        <v>37</v>
      </c>
      <c r="J1952" t="s">
        <v>217</v>
      </c>
      <c r="K1952" t="s">
        <v>209</v>
      </c>
      <c r="L1952" t="s">
        <v>331</v>
      </c>
    </row>
    <row r="1953" spans="1:12">
      <c r="A1953" t="s">
        <v>2736</v>
      </c>
      <c r="B1953" s="7">
        <v>46218</v>
      </c>
      <c r="C1953" t="s">
        <v>144</v>
      </c>
      <c r="D1953">
        <v>4</v>
      </c>
      <c r="E1953">
        <v>12.74</v>
      </c>
      <c r="F1953">
        <v>0</v>
      </c>
      <c r="G1953">
        <v>0</v>
      </c>
      <c r="H1953" t="s">
        <v>212</v>
      </c>
      <c r="I1953" t="s">
        <v>18</v>
      </c>
      <c r="J1953" t="s">
        <v>217</v>
      </c>
      <c r="K1953" t="s">
        <v>209</v>
      </c>
      <c r="L1953" t="s">
        <v>1802</v>
      </c>
    </row>
    <row r="1954" spans="1:12">
      <c r="A1954" t="s">
        <v>2737</v>
      </c>
      <c r="B1954" s="7">
        <v>46219</v>
      </c>
      <c r="C1954" t="s">
        <v>136</v>
      </c>
      <c r="D1954">
        <v>1</v>
      </c>
      <c r="E1954">
        <v>26.35</v>
      </c>
      <c r="F1954">
        <v>0</v>
      </c>
      <c r="G1954">
        <v>4.99</v>
      </c>
      <c r="H1954" t="s">
        <v>216</v>
      </c>
      <c r="I1954" t="s">
        <v>37</v>
      </c>
      <c r="J1954" t="s">
        <v>217</v>
      </c>
      <c r="K1954" t="s">
        <v>209</v>
      </c>
      <c r="L1954" t="s">
        <v>1467</v>
      </c>
    </row>
    <row r="1955" spans="1:12">
      <c r="A1955" t="s">
        <v>2738</v>
      </c>
      <c r="B1955" s="7">
        <v>46219</v>
      </c>
      <c r="C1955" t="s">
        <v>156</v>
      </c>
      <c r="D1955">
        <v>1</v>
      </c>
      <c r="E1955">
        <v>24.86</v>
      </c>
      <c r="F1955">
        <v>0.05</v>
      </c>
      <c r="G1955">
        <v>0</v>
      </c>
      <c r="H1955" t="s">
        <v>207</v>
      </c>
      <c r="I1955" t="s">
        <v>37</v>
      </c>
      <c r="J1955" t="s">
        <v>208</v>
      </c>
      <c r="K1955" t="s">
        <v>209</v>
      </c>
      <c r="L1955" t="s">
        <v>1868</v>
      </c>
    </row>
    <row r="1956" spans="1:12">
      <c r="A1956" t="s">
        <v>2739</v>
      </c>
      <c r="B1956" s="7">
        <v>46219</v>
      </c>
      <c r="C1956" t="s">
        <v>174</v>
      </c>
      <c r="D1956">
        <v>2</v>
      </c>
      <c r="E1956">
        <v>72.45</v>
      </c>
      <c r="F1956">
        <v>0</v>
      </c>
      <c r="G1956">
        <v>6.99</v>
      </c>
      <c r="H1956" t="s">
        <v>207</v>
      </c>
      <c r="I1956" t="s">
        <v>224</v>
      </c>
      <c r="J1956" t="s">
        <v>213</v>
      </c>
      <c r="K1956" t="s">
        <v>209</v>
      </c>
      <c r="L1956" t="s">
        <v>1236</v>
      </c>
    </row>
    <row r="1957" spans="1:12">
      <c r="A1957" t="s">
        <v>2740</v>
      </c>
      <c r="B1957" s="7">
        <v>46219</v>
      </c>
      <c r="C1957" t="s">
        <v>176</v>
      </c>
      <c r="D1957">
        <v>3</v>
      </c>
      <c r="E1957">
        <v>11.86</v>
      </c>
      <c r="F1957">
        <v>0</v>
      </c>
      <c r="G1957">
        <v>0</v>
      </c>
      <c r="H1957" t="s">
        <v>207</v>
      </c>
      <c r="I1957" t="s">
        <v>37</v>
      </c>
      <c r="J1957" t="s">
        <v>213</v>
      </c>
      <c r="K1957" t="s">
        <v>209</v>
      </c>
      <c r="L1957" t="s">
        <v>455</v>
      </c>
    </row>
    <row r="1958" spans="1:12">
      <c r="A1958" t="s">
        <v>2741</v>
      </c>
      <c r="B1958" s="7">
        <v>46219</v>
      </c>
      <c r="C1958" t="s">
        <v>71</v>
      </c>
      <c r="D1958">
        <v>1</v>
      </c>
      <c r="E1958">
        <v>11.23</v>
      </c>
      <c r="F1958">
        <v>0</v>
      </c>
      <c r="G1958">
        <v>9.99</v>
      </c>
      <c r="H1958" t="s">
        <v>207</v>
      </c>
      <c r="I1958" t="s">
        <v>18</v>
      </c>
      <c r="J1958" t="s">
        <v>213</v>
      </c>
      <c r="K1958" t="s">
        <v>209</v>
      </c>
      <c r="L1958" t="s">
        <v>689</v>
      </c>
    </row>
    <row r="1959" spans="1:12">
      <c r="A1959" t="s">
        <v>2742</v>
      </c>
      <c r="B1959" s="7">
        <v>46219</v>
      </c>
      <c r="C1959" t="s">
        <v>71</v>
      </c>
      <c r="D1959">
        <v>1</v>
      </c>
      <c r="E1959">
        <v>11.23</v>
      </c>
      <c r="F1959">
        <v>0</v>
      </c>
      <c r="G1959">
        <v>9.99</v>
      </c>
      <c r="H1959" t="s">
        <v>216</v>
      </c>
      <c r="I1959" t="s">
        <v>37</v>
      </c>
      <c r="J1959" t="s">
        <v>213</v>
      </c>
      <c r="K1959" t="s">
        <v>209</v>
      </c>
      <c r="L1959" t="s">
        <v>245</v>
      </c>
    </row>
    <row r="1960" spans="1:12">
      <c r="A1960" t="s">
        <v>2743</v>
      </c>
      <c r="B1960" s="7">
        <v>46219</v>
      </c>
      <c r="C1960" t="s">
        <v>69</v>
      </c>
      <c r="D1960">
        <v>1</v>
      </c>
      <c r="E1960">
        <v>73.180000000000007</v>
      </c>
      <c r="F1960">
        <v>0.05</v>
      </c>
      <c r="G1960">
        <v>0</v>
      </c>
      <c r="H1960" t="s">
        <v>212</v>
      </c>
      <c r="I1960" t="s">
        <v>37</v>
      </c>
      <c r="J1960" t="s">
        <v>208</v>
      </c>
      <c r="K1960" t="s">
        <v>209</v>
      </c>
      <c r="L1960" t="s">
        <v>1066</v>
      </c>
    </row>
    <row r="1961" spans="1:12">
      <c r="A1961" t="s">
        <v>2744</v>
      </c>
      <c r="B1961" s="7">
        <v>46219</v>
      </c>
      <c r="C1961" t="s">
        <v>148</v>
      </c>
      <c r="D1961">
        <v>4</v>
      </c>
      <c r="E1961">
        <v>76.3</v>
      </c>
      <c r="F1961">
        <v>0</v>
      </c>
      <c r="G1961">
        <v>0</v>
      </c>
      <c r="H1961" t="s">
        <v>216</v>
      </c>
      <c r="I1961" t="s">
        <v>37</v>
      </c>
      <c r="J1961" t="s">
        <v>208</v>
      </c>
      <c r="K1961" t="s">
        <v>281</v>
      </c>
      <c r="L1961" t="s">
        <v>1338</v>
      </c>
    </row>
    <row r="1962" spans="1:12">
      <c r="A1962" t="s">
        <v>2745</v>
      </c>
      <c r="B1962" s="7">
        <v>46219</v>
      </c>
      <c r="C1962" t="s">
        <v>98</v>
      </c>
      <c r="D1962">
        <v>2</v>
      </c>
      <c r="E1962">
        <v>17.66</v>
      </c>
      <c r="F1962">
        <v>0.1</v>
      </c>
      <c r="G1962">
        <v>0</v>
      </c>
      <c r="H1962" t="s">
        <v>216</v>
      </c>
      <c r="I1962" t="s">
        <v>12</v>
      </c>
      <c r="J1962" t="s">
        <v>217</v>
      </c>
      <c r="K1962" t="s">
        <v>209</v>
      </c>
      <c r="L1962" t="s">
        <v>2306</v>
      </c>
    </row>
    <row r="1963" spans="1:12">
      <c r="A1963" t="s">
        <v>2746</v>
      </c>
      <c r="B1963" s="7">
        <v>46219</v>
      </c>
      <c r="C1963" t="s">
        <v>156</v>
      </c>
      <c r="D1963">
        <v>1</v>
      </c>
      <c r="E1963">
        <v>24.86</v>
      </c>
      <c r="F1963">
        <v>0</v>
      </c>
      <c r="G1963">
        <v>0</v>
      </c>
      <c r="H1963" t="s">
        <v>207</v>
      </c>
      <c r="I1963" t="s">
        <v>224</v>
      </c>
      <c r="J1963" t="s">
        <v>213</v>
      </c>
      <c r="K1963" t="s">
        <v>209</v>
      </c>
      <c r="L1963" t="s">
        <v>445</v>
      </c>
    </row>
    <row r="1964" spans="1:12">
      <c r="A1964" t="s">
        <v>2747</v>
      </c>
      <c r="B1964" s="7">
        <v>46219</v>
      </c>
      <c r="C1964" t="s">
        <v>178</v>
      </c>
      <c r="D1964">
        <v>2</v>
      </c>
      <c r="E1964">
        <v>77.760000000000005</v>
      </c>
      <c r="F1964">
        <v>0.05</v>
      </c>
      <c r="G1964">
        <v>0</v>
      </c>
      <c r="H1964" t="s">
        <v>207</v>
      </c>
      <c r="I1964" t="s">
        <v>18</v>
      </c>
      <c r="J1964" t="s">
        <v>217</v>
      </c>
      <c r="K1964" t="s">
        <v>209</v>
      </c>
      <c r="L1964" t="s">
        <v>593</v>
      </c>
    </row>
    <row r="1965" spans="1:12">
      <c r="A1965" t="s">
        <v>2748</v>
      </c>
      <c r="B1965" s="7">
        <v>46220</v>
      </c>
      <c r="C1965" t="s">
        <v>166</v>
      </c>
      <c r="D1965">
        <v>5</v>
      </c>
      <c r="E1965">
        <v>39.19</v>
      </c>
      <c r="F1965">
        <v>0.05</v>
      </c>
      <c r="G1965">
        <v>6.99</v>
      </c>
      <c r="H1965" t="s">
        <v>216</v>
      </c>
      <c r="I1965" t="s">
        <v>12</v>
      </c>
      <c r="J1965" t="s">
        <v>217</v>
      </c>
      <c r="K1965" t="s">
        <v>209</v>
      </c>
      <c r="L1965" t="s">
        <v>1033</v>
      </c>
    </row>
    <row r="1966" spans="1:12">
      <c r="A1966" t="s">
        <v>2749</v>
      </c>
      <c r="B1966" s="7">
        <v>46220</v>
      </c>
      <c r="C1966" t="s">
        <v>122</v>
      </c>
      <c r="D1966">
        <v>2</v>
      </c>
      <c r="E1966">
        <v>29.71</v>
      </c>
      <c r="F1966">
        <v>0</v>
      </c>
      <c r="G1966">
        <v>0</v>
      </c>
      <c r="H1966" t="s">
        <v>207</v>
      </c>
      <c r="I1966" t="s">
        <v>12</v>
      </c>
      <c r="J1966" t="s">
        <v>208</v>
      </c>
      <c r="K1966" t="s">
        <v>209</v>
      </c>
      <c r="L1966" t="s">
        <v>874</v>
      </c>
    </row>
    <row r="1967" spans="1:12">
      <c r="A1967" t="s">
        <v>2750</v>
      </c>
      <c r="B1967" s="7">
        <v>46220</v>
      </c>
      <c r="C1967" t="s">
        <v>122</v>
      </c>
      <c r="D1967">
        <v>1</v>
      </c>
      <c r="E1967">
        <v>29.71</v>
      </c>
      <c r="F1967">
        <v>0</v>
      </c>
      <c r="G1967">
        <v>9.99</v>
      </c>
      <c r="H1967" t="s">
        <v>216</v>
      </c>
      <c r="I1967" t="s">
        <v>12</v>
      </c>
      <c r="J1967" t="s">
        <v>208</v>
      </c>
      <c r="K1967" t="s">
        <v>209</v>
      </c>
      <c r="L1967" t="s">
        <v>547</v>
      </c>
    </row>
    <row r="1968" spans="1:12">
      <c r="A1968" t="s">
        <v>2751</v>
      </c>
      <c r="B1968" s="7">
        <v>46220</v>
      </c>
      <c r="C1968" t="s">
        <v>75</v>
      </c>
      <c r="D1968">
        <v>2</v>
      </c>
      <c r="E1968">
        <v>55.2</v>
      </c>
      <c r="F1968">
        <v>0.15</v>
      </c>
      <c r="G1968">
        <v>9.99</v>
      </c>
      <c r="H1968" t="s">
        <v>212</v>
      </c>
      <c r="I1968" t="s">
        <v>224</v>
      </c>
      <c r="J1968" t="s">
        <v>217</v>
      </c>
      <c r="K1968" t="s">
        <v>209</v>
      </c>
      <c r="L1968" t="s">
        <v>1758</v>
      </c>
    </row>
    <row r="1969" spans="1:12">
      <c r="A1969" t="s">
        <v>2752</v>
      </c>
      <c r="B1969" s="7">
        <v>46220</v>
      </c>
      <c r="C1969" t="s">
        <v>178</v>
      </c>
      <c r="D1969">
        <v>4</v>
      </c>
      <c r="E1969">
        <v>77.760000000000005</v>
      </c>
      <c r="F1969">
        <v>0.15</v>
      </c>
      <c r="G1969">
        <v>9.99</v>
      </c>
      <c r="H1969" t="s">
        <v>216</v>
      </c>
      <c r="I1969" t="s">
        <v>37</v>
      </c>
      <c r="J1969" t="s">
        <v>208</v>
      </c>
      <c r="K1969" t="s">
        <v>304</v>
      </c>
      <c r="L1969" t="s">
        <v>895</v>
      </c>
    </row>
    <row r="1970" spans="1:12">
      <c r="A1970" t="s">
        <v>2753</v>
      </c>
      <c r="B1970" s="7">
        <v>46221</v>
      </c>
      <c r="C1970" t="s">
        <v>79</v>
      </c>
      <c r="D1970">
        <v>1</v>
      </c>
      <c r="E1970">
        <v>12.76</v>
      </c>
      <c r="F1970">
        <v>0</v>
      </c>
      <c r="G1970">
        <v>0</v>
      </c>
      <c r="H1970" t="s">
        <v>216</v>
      </c>
      <c r="I1970" t="s">
        <v>224</v>
      </c>
      <c r="J1970" t="s">
        <v>213</v>
      </c>
      <c r="K1970" t="s">
        <v>209</v>
      </c>
      <c r="L1970" t="s">
        <v>786</v>
      </c>
    </row>
    <row r="1971" spans="1:12">
      <c r="A1971" t="s">
        <v>2754</v>
      </c>
      <c r="B1971" s="7">
        <v>46221</v>
      </c>
      <c r="C1971" t="s">
        <v>170</v>
      </c>
      <c r="D1971">
        <v>8</v>
      </c>
      <c r="E1971">
        <v>33.19</v>
      </c>
      <c r="F1971">
        <v>0</v>
      </c>
      <c r="G1971">
        <v>4.99</v>
      </c>
      <c r="H1971" t="s">
        <v>207</v>
      </c>
      <c r="I1971" t="s">
        <v>12</v>
      </c>
      <c r="J1971" t="s">
        <v>208</v>
      </c>
      <c r="K1971" t="s">
        <v>209</v>
      </c>
      <c r="L1971" t="s">
        <v>369</v>
      </c>
    </row>
    <row r="1972" spans="1:12">
      <c r="A1972" t="s">
        <v>2755</v>
      </c>
      <c r="B1972" s="7">
        <v>46221</v>
      </c>
      <c r="C1972" t="s">
        <v>118</v>
      </c>
      <c r="D1972">
        <v>1</v>
      </c>
      <c r="E1972">
        <v>41.81</v>
      </c>
      <c r="F1972">
        <v>0</v>
      </c>
      <c r="G1972">
        <v>6.99</v>
      </c>
      <c r="H1972" t="s">
        <v>212</v>
      </c>
      <c r="I1972" t="s">
        <v>54</v>
      </c>
      <c r="J1972" t="s">
        <v>217</v>
      </c>
      <c r="K1972" t="s">
        <v>209</v>
      </c>
      <c r="L1972" t="s">
        <v>1316</v>
      </c>
    </row>
    <row r="1973" spans="1:12">
      <c r="A1973" t="s">
        <v>2756</v>
      </c>
      <c r="B1973" s="7">
        <v>46221</v>
      </c>
      <c r="C1973" t="s">
        <v>116</v>
      </c>
      <c r="D1973">
        <v>1</v>
      </c>
      <c r="E1973">
        <v>30.89</v>
      </c>
      <c r="F1973">
        <v>0</v>
      </c>
      <c r="G1973">
        <v>0</v>
      </c>
      <c r="H1973" t="s">
        <v>207</v>
      </c>
      <c r="I1973" t="s">
        <v>18</v>
      </c>
      <c r="J1973" t="s">
        <v>208</v>
      </c>
      <c r="K1973" t="s">
        <v>209</v>
      </c>
      <c r="L1973" t="s">
        <v>377</v>
      </c>
    </row>
    <row r="1974" spans="1:12">
      <c r="A1974" t="s">
        <v>2757</v>
      </c>
      <c r="B1974" s="7">
        <v>46221</v>
      </c>
      <c r="C1974" t="s">
        <v>83</v>
      </c>
      <c r="D1974">
        <v>4</v>
      </c>
      <c r="E1974">
        <v>79.31</v>
      </c>
      <c r="F1974">
        <v>0</v>
      </c>
      <c r="G1974">
        <v>0</v>
      </c>
      <c r="H1974" t="s">
        <v>216</v>
      </c>
      <c r="I1974" t="s">
        <v>37</v>
      </c>
      <c r="J1974" t="s">
        <v>217</v>
      </c>
      <c r="K1974" t="s">
        <v>281</v>
      </c>
      <c r="L1974" t="s">
        <v>902</v>
      </c>
    </row>
    <row r="1975" spans="1:12">
      <c r="A1975" t="s">
        <v>2758</v>
      </c>
      <c r="B1975" s="7">
        <v>46221</v>
      </c>
      <c r="C1975" t="s">
        <v>158</v>
      </c>
      <c r="D1975">
        <v>1</v>
      </c>
      <c r="E1975">
        <v>44.59</v>
      </c>
      <c r="F1975">
        <v>0</v>
      </c>
      <c r="G1975">
        <v>9.99</v>
      </c>
      <c r="H1975" t="s">
        <v>212</v>
      </c>
      <c r="I1975" t="s">
        <v>18</v>
      </c>
      <c r="J1975" t="s">
        <v>217</v>
      </c>
      <c r="K1975" t="s">
        <v>209</v>
      </c>
      <c r="L1975" t="s">
        <v>902</v>
      </c>
    </row>
    <row r="1976" spans="1:12">
      <c r="A1976" t="s">
        <v>2759</v>
      </c>
      <c r="B1976" s="7">
        <v>46221</v>
      </c>
      <c r="C1976" t="s">
        <v>118</v>
      </c>
      <c r="D1976">
        <v>3</v>
      </c>
      <c r="E1976">
        <v>41.81</v>
      </c>
      <c r="F1976">
        <v>0.1</v>
      </c>
      <c r="G1976">
        <v>0</v>
      </c>
      <c r="H1976" t="s">
        <v>216</v>
      </c>
      <c r="I1976" t="s">
        <v>54</v>
      </c>
      <c r="J1976" t="s">
        <v>208</v>
      </c>
      <c r="K1976" t="s">
        <v>209</v>
      </c>
      <c r="L1976" t="s">
        <v>607</v>
      </c>
    </row>
    <row r="1977" spans="1:12">
      <c r="A1977" t="s">
        <v>2760</v>
      </c>
      <c r="B1977" s="7">
        <v>46222</v>
      </c>
      <c r="C1977" t="s">
        <v>180</v>
      </c>
      <c r="D1977">
        <v>1</v>
      </c>
      <c r="E1977">
        <v>60.42</v>
      </c>
      <c r="F1977">
        <v>0</v>
      </c>
      <c r="G1977">
        <v>0</v>
      </c>
      <c r="H1977" t="s">
        <v>216</v>
      </c>
      <c r="I1977" t="s">
        <v>54</v>
      </c>
      <c r="J1977" t="s">
        <v>208</v>
      </c>
      <c r="K1977" t="s">
        <v>304</v>
      </c>
      <c r="L1977" t="s">
        <v>1353</v>
      </c>
    </row>
    <row r="1978" spans="1:12">
      <c r="A1978" t="s">
        <v>2761</v>
      </c>
      <c r="B1978" s="7">
        <v>46222</v>
      </c>
      <c r="C1978" t="s">
        <v>146</v>
      </c>
      <c r="D1978">
        <v>2</v>
      </c>
      <c r="E1978">
        <v>30.05</v>
      </c>
      <c r="F1978">
        <v>0</v>
      </c>
      <c r="G1978">
        <v>0</v>
      </c>
      <c r="H1978" t="s">
        <v>216</v>
      </c>
      <c r="I1978" t="s">
        <v>224</v>
      </c>
      <c r="J1978" t="s">
        <v>217</v>
      </c>
      <c r="K1978" t="s">
        <v>209</v>
      </c>
      <c r="L1978" t="s">
        <v>824</v>
      </c>
    </row>
    <row r="1979" spans="1:12">
      <c r="A1979" t="s">
        <v>2762</v>
      </c>
      <c r="B1979" s="7">
        <v>46222</v>
      </c>
      <c r="C1979" t="s">
        <v>164</v>
      </c>
      <c r="D1979">
        <v>4</v>
      </c>
      <c r="E1979">
        <v>93.35</v>
      </c>
      <c r="F1979">
        <v>0.05</v>
      </c>
      <c r="G1979">
        <v>9.99</v>
      </c>
      <c r="H1979" t="s">
        <v>207</v>
      </c>
      <c r="I1979" t="s">
        <v>12</v>
      </c>
      <c r="J1979" t="s">
        <v>208</v>
      </c>
      <c r="K1979" t="s">
        <v>209</v>
      </c>
      <c r="L1979" t="s">
        <v>1806</v>
      </c>
    </row>
    <row r="1980" spans="1:12">
      <c r="A1980" t="s">
        <v>2763</v>
      </c>
      <c r="B1980" s="7">
        <v>46222</v>
      </c>
      <c r="C1980" t="s">
        <v>126</v>
      </c>
      <c r="D1980">
        <v>2</v>
      </c>
      <c r="E1980">
        <v>44.98</v>
      </c>
      <c r="F1980">
        <v>0.05</v>
      </c>
      <c r="G1980">
        <v>4.99</v>
      </c>
      <c r="H1980" t="s">
        <v>212</v>
      </c>
      <c r="I1980" t="s">
        <v>18</v>
      </c>
      <c r="J1980" t="s">
        <v>213</v>
      </c>
      <c r="K1980" t="s">
        <v>209</v>
      </c>
      <c r="L1980" t="s">
        <v>620</v>
      </c>
    </row>
    <row r="1981" spans="1:12">
      <c r="A1981" t="s">
        <v>2764</v>
      </c>
      <c r="B1981" s="7">
        <v>46222</v>
      </c>
      <c r="C1981" t="s">
        <v>116</v>
      </c>
      <c r="D1981">
        <v>1</v>
      </c>
      <c r="E1981">
        <v>30.89</v>
      </c>
      <c r="F1981">
        <v>0.05</v>
      </c>
      <c r="G1981">
        <v>0</v>
      </c>
      <c r="H1981" t="s">
        <v>207</v>
      </c>
      <c r="I1981" t="s">
        <v>18</v>
      </c>
      <c r="J1981" t="s">
        <v>213</v>
      </c>
      <c r="K1981" t="s">
        <v>209</v>
      </c>
      <c r="L1981" t="s">
        <v>1197</v>
      </c>
    </row>
    <row r="1982" spans="1:12">
      <c r="A1982" t="s">
        <v>2765</v>
      </c>
      <c r="B1982" s="7">
        <v>46223</v>
      </c>
      <c r="C1982" t="s">
        <v>89</v>
      </c>
      <c r="D1982">
        <v>4</v>
      </c>
      <c r="E1982">
        <v>81.14</v>
      </c>
      <c r="F1982">
        <v>0</v>
      </c>
      <c r="G1982">
        <v>9.99</v>
      </c>
      <c r="H1982" t="s">
        <v>207</v>
      </c>
      <c r="I1982" t="s">
        <v>18</v>
      </c>
      <c r="J1982" t="s">
        <v>208</v>
      </c>
      <c r="K1982" t="s">
        <v>209</v>
      </c>
      <c r="L1982" t="s">
        <v>811</v>
      </c>
    </row>
    <row r="1983" spans="1:12">
      <c r="A1983" t="s">
        <v>2766</v>
      </c>
      <c r="B1983" s="7">
        <v>46223</v>
      </c>
      <c r="C1983" t="s">
        <v>148</v>
      </c>
      <c r="D1983">
        <v>4</v>
      </c>
      <c r="E1983">
        <v>76.3</v>
      </c>
      <c r="F1983">
        <v>0</v>
      </c>
      <c r="G1983">
        <v>0</v>
      </c>
      <c r="H1983" t="s">
        <v>207</v>
      </c>
      <c r="I1983" t="s">
        <v>18</v>
      </c>
      <c r="J1983" t="s">
        <v>213</v>
      </c>
      <c r="K1983" t="s">
        <v>209</v>
      </c>
      <c r="L1983" t="s">
        <v>1374</v>
      </c>
    </row>
    <row r="1984" spans="1:12">
      <c r="A1984" t="s">
        <v>2767</v>
      </c>
      <c r="B1984" s="7">
        <v>46223</v>
      </c>
      <c r="C1984" t="s">
        <v>142</v>
      </c>
      <c r="D1984">
        <v>3</v>
      </c>
      <c r="E1984">
        <v>100.1</v>
      </c>
      <c r="F1984">
        <v>0</v>
      </c>
      <c r="G1984">
        <v>4.99</v>
      </c>
      <c r="H1984" t="s">
        <v>212</v>
      </c>
      <c r="I1984" t="s">
        <v>12</v>
      </c>
      <c r="J1984" t="s">
        <v>208</v>
      </c>
      <c r="K1984" t="s">
        <v>209</v>
      </c>
      <c r="L1984" t="s">
        <v>618</v>
      </c>
    </row>
    <row r="1985" spans="1:12">
      <c r="A1985" t="s">
        <v>2768</v>
      </c>
      <c r="B1985" s="7">
        <v>46223</v>
      </c>
      <c r="C1985" t="s">
        <v>116</v>
      </c>
      <c r="D1985">
        <v>2</v>
      </c>
      <c r="E1985">
        <v>30.89</v>
      </c>
      <c r="F1985">
        <v>0.1</v>
      </c>
      <c r="G1985">
        <v>0</v>
      </c>
      <c r="H1985" t="s">
        <v>216</v>
      </c>
      <c r="I1985" t="s">
        <v>18</v>
      </c>
      <c r="J1985" t="s">
        <v>217</v>
      </c>
      <c r="K1985" t="s">
        <v>304</v>
      </c>
      <c r="L1985" t="s">
        <v>814</v>
      </c>
    </row>
    <row r="1986" spans="1:12">
      <c r="A1986" t="s">
        <v>2769</v>
      </c>
      <c r="B1986" s="7">
        <v>46223</v>
      </c>
      <c r="C1986" t="s">
        <v>136</v>
      </c>
      <c r="D1986">
        <v>5</v>
      </c>
      <c r="E1986">
        <v>26.35</v>
      </c>
      <c r="F1986">
        <v>0</v>
      </c>
      <c r="G1986">
        <v>6.99</v>
      </c>
      <c r="H1986" t="s">
        <v>216</v>
      </c>
      <c r="I1986" t="s">
        <v>18</v>
      </c>
      <c r="J1986" t="s">
        <v>213</v>
      </c>
      <c r="K1986" t="s">
        <v>281</v>
      </c>
      <c r="L1986" t="s">
        <v>642</v>
      </c>
    </row>
    <row r="1987" spans="1:12">
      <c r="A1987" t="s">
        <v>2770</v>
      </c>
      <c r="B1987" s="7">
        <v>46223</v>
      </c>
      <c r="C1987" t="s">
        <v>166</v>
      </c>
      <c r="D1987">
        <v>2</v>
      </c>
      <c r="E1987">
        <v>39.19</v>
      </c>
      <c r="F1987">
        <v>0.1</v>
      </c>
      <c r="G1987">
        <v>9.99</v>
      </c>
      <c r="H1987" t="s">
        <v>207</v>
      </c>
      <c r="I1987" t="s">
        <v>224</v>
      </c>
      <c r="J1987" t="s">
        <v>208</v>
      </c>
      <c r="K1987" t="s">
        <v>209</v>
      </c>
      <c r="L1987" t="s">
        <v>2375</v>
      </c>
    </row>
    <row r="1988" spans="1:12">
      <c r="A1988" t="s">
        <v>2771</v>
      </c>
      <c r="B1988" s="7">
        <v>46224</v>
      </c>
      <c r="C1988" t="s">
        <v>79</v>
      </c>
      <c r="D1988">
        <v>3</v>
      </c>
      <c r="E1988">
        <v>12.76</v>
      </c>
      <c r="F1988">
        <v>0.05</v>
      </c>
      <c r="G1988">
        <v>0</v>
      </c>
      <c r="H1988" t="s">
        <v>212</v>
      </c>
      <c r="I1988" t="s">
        <v>54</v>
      </c>
      <c r="J1988" t="s">
        <v>217</v>
      </c>
      <c r="K1988" t="s">
        <v>209</v>
      </c>
      <c r="L1988" t="s">
        <v>794</v>
      </c>
    </row>
    <row r="1989" spans="1:12">
      <c r="A1989" t="s">
        <v>2772</v>
      </c>
      <c r="B1989" s="7">
        <v>46224</v>
      </c>
      <c r="C1989" t="s">
        <v>124</v>
      </c>
      <c r="D1989">
        <v>1</v>
      </c>
      <c r="E1989">
        <v>79.47</v>
      </c>
      <c r="F1989">
        <v>0</v>
      </c>
      <c r="G1989">
        <v>4.99</v>
      </c>
      <c r="H1989" t="s">
        <v>212</v>
      </c>
      <c r="I1989" t="s">
        <v>18</v>
      </c>
      <c r="J1989" t="s">
        <v>217</v>
      </c>
      <c r="K1989" t="s">
        <v>304</v>
      </c>
      <c r="L1989" t="s">
        <v>251</v>
      </c>
    </row>
    <row r="1990" spans="1:12">
      <c r="A1990" t="s">
        <v>2773</v>
      </c>
      <c r="B1990" s="7">
        <v>46224</v>
      </c>
      <c r="C1990" t="s">
        <v>83</v>
      </c>
      <c r="D1990">
        <v>2</v>
      </c>
      <c r="E1990">
        <v>79.31</v>
      </c>
      <c r="F1990">
        <v>0</v>
      </c>
      <c r="G1990">
        <v>0</v>
      </c>
      <c r="H1990" t="s">
        <v>216</v>
      </c>
      <c r="I1990" t="s">
        <v>18</v>
      </c>
      <c r="J1990" t="s">
        <v>208</v>
      </c>
      <c r="K1990" t="s">
        <v>209</v>
      </c>
      <c r="L1990" t="s">
        <v>539</v>
      </c>
    </row>
    <row r="1991" spans="1:12">
      <c r="A1991" t="s">
        <v>2774</v>
      </c>
      <c r="B1991" s="7">
        <v>46224</v>
      </c>
      <c r="C1991" t="s">
        <v>180</v>
      </c>
      <c r="D1991">
        <v>3</v>
      </c>
      <c r="E1991">
        <v>60.42</v>
      </c>
      <c r="F1991">
        <v>0</v>
      </c>
      <c r="G1991">
        <v>0</v>
      </c>
      <c r="H1991" t="s">
        <v>216</v>
      </c>
      <c r="I1991" t="s">
        <v>37</v>
      </c>
      <c r="J1991" t="s">
        <v>213</v>
      </c>
      <c r="K1991" t="s">
        <v>209</v>
      </c>
      <c r="L1991" t="s">
        <v>2306</v>
      </c>
    </row>
    <row r="1992" spans="1:12">
      <c r="A1992" t="s">
        <v>2775</v>
      </c>
      <c r="B1992" s="7">
        <v>46224</v>
      </c>
      <c r="C1992" t="s">
        <v>180</v>
      </c>
      <c r="D1992">
        <v>3</v>
      </c>
      <c r="E1992">
        <v>60.42</v>
      </c>
      <c r="F1992">
        <v>0.05</v>
      </c>
      <c r="G1992">
        <v>9.99</v>
      </c>
      <c r="H1992" t="s">
        <v>212</v>
      </c>
      <c r="I1992" t="s">
        <v>54</v>
      </c>
      <c r="J1992" t="s">
        <v>213</v>
      </c>
      <c r="K1992" t="s">
        <v>209</v>
      </c>
      <c r="L1992" t="s">
        <v>420</v>
      </c>
    </row>
    <row r="1993" spans="1:12">
      <c r="A1993" t="s">
        <v>2776</v>
      </c>
      <c r="B1993" s="7">
        <v>46224</v>
      </c>
      <c r="C1993" t="s">
        <v>106</v>
      </c>
      <c r="D1993">
        <v>1</v>
      </c>
      <c r="E1993">
        <v>85.27</v>
      </c>
      <c r="F1993">
        <v>0.1</v>
      </c>
      <c r="G1993">
        <v>0</v>
      </c>
      <c r="H1993" t="s">
        <v>216</v>
      </c>
      <c r="I1993" t="s">
        <v>37</v>
      </c>
      <c r="J1993" t="s">
        <v>208</v>
      </c>
      <c r="K1993" t="s">
        <v>209</v>
      </c>
      <c r="L1993" t="s">
        <v>587</v>
      </c>
    </row>
    <row r="1994" spans="1:12">
      <c r="A1994" t="s">
        <v>2777</v>
      </c>
      <c r="B1994" s="7">
        <v>46224</v>
      </c>
      <c r="C1994" t="s">
        <v>106</v>
      </c>
      <c r="D1994">
        <v>2</v>
      </c>
      <c r="E1994">
        <v>85.27</v>
      </c>
      <c r="F1994">
        <v>0</v>
      </c>
      <c r="G1994">
        <v>0</v>
      </c>
      <c r="H1994" t="s">
        <v>207</v>
      </c>
      <c r="I1994" t="s">
        <v>54</v>
      </c>
      <c r="J1994" t="s">
        <v>217</v>
      </c>
      <c r="K1994" t="s">
        <v>304</v>
      </c>
      <c r="L1994" t="s">
        <v>1187</v>
      </c>
    </row>
    <row r="1995" spans="1:12">
      <c r="A1995" t="s">
        <v>2778</v>
      </c>
      <c r="B1995" s="7">
        <v>46224</v>
      </c>
      <c r="C1995" t="s">
        <v>108</v>
      </c>
      <c r="D1995">
        <v>3</v>
      </c>
      <c r="E1995">
        <v>23.94</v>
      </c>
      <c r="F1995">
        <v>0</v>
      </c>
      <c r="G1995">
        <v>4.99</v>
      </c>
      <c r="H1995" t="s">
        <v>216</v>
      </c>
      <c r="I1995" t="s">
        <v>12</v>
      </c>
      <c r="J1995" t="s">
        <v>217</v>
      </c>
      <c r="K1995" t="s">
        <v>209</v>
      </c>
      <c r="L1995" t="s">
        <v>1389</v>
      </c>
    </row>
    <row r="1996" spans="1:12">
      <c r="A1996" t="s">
        <v>2779</v>
      </c>
      <c r="B1996" s="7">
        <v>46224</v>
      </c>
      <c r="C1996" t="s">
        <v>85</v>
      </c>
      <c r="D1996">
        <v>4</v>
      </c>
      <c r="E1996">
        <v>20.7</v>
      </c>
      <c r="F1996">
        <v>0</v>
      </c>
      <c r="G1996">
        <v>6.99</v>
      </c>
      <c r="H1996" t="s">
        <v>216</v>
      </c>
      <c r="I1996" t="s">
        <v>18</v>
      </c>
      <c r="J1996" t="s">
        <v>213</v>
      </c>
      <c r="K1996" t="s">
        <v>209</v>
      </c>
      <c r="L1996" t="s">
        <v>1409</v>
      </c>
    </row>
    <row r="1997" spans="1:12">
      <c r="A1997" t="s">
        <v>2780</v>
      </c>
      <c r="B1997" s="7">
        <v>46224</v>
      </c>
      <c r="C1997" t="s">
        <v>170</v>
      </c>
      <c r="D1997">
        <v>1</v>
      </c>
      <c r="E1997">
        <v>33.19</v>
      </c>
      <c r="F1997">
        <v>0</v>
      </c>
      <c r="G1997">
        <v>4.99</v>
      </c>
      <c r="H1997" t="s">
        <v>212</v>
      </c>
      <c r="I1997" t="s">
        <v>37</v>
      </c>
      <c r="J1997" t="s">
        <v>208</v>
      </c>
      <c r="K1997" t="s">
        <v>209</v>
      </c>
      <c r="L1997" t="s">
        <v>1883</v>
      </c>
    </row>
    <row r="1998" spans="1:12">
      <c r="A1998" t="s">
        <v>2781</v>
      </c>
      <c r="B1998" s="7">
        <v>46225</v>
      </c>
      <c r="C1998" t="s">
        <v>124</v>
      </c>
      <c r="D1998">
        <v>1</v>
      </c>
      <c r="E1998">
        <v>79.47</v>
      </c>
      <c r="F1998">
        <v>0</v>
      </c>
      <c r="G1998">
        <v>6.99</v>
      </c>
      <c r="H1998" t="s">
        <v>207</v>
      </c>
      <c r="I1998" t="s">
        <v>12</v>
      </c>
      <c r="J1998" t="s">
        <v>217</v>
      </c>
      <c r="K1998" t="s">
        <v>209</v>
      </c>
      <c r="L1998" t="s">
        <v>794</v>
      </c>
    </row>
    <row r="1999" spans="1:12">
      <c r="A1999" t="s">
        <v>2782</v>
      </c>
      <c r="B1999" s="7">
        <v>46225</v>
      </c>
      <c r="C1999" t="s">
        <v>112</v>
      </c>
      <c r="D1999">
        <v>2</v>
      </c>
      <c r="E1999">
        <v>48.12</v>
      </c>
      <c r="F1999">
        <v>0</v>
      </c>
      <c r="G1999">
        <v>0</v>
      </c>
      <c r="H1999" t="s">
        <v>216</v>
      </c>
      <c r="I1999" t="s">
        <v>224</v>
      </c>
      <c r="J1999" t="s">
        <v>217</v>
      </c>
      <c r="K1999" t="s">
        <v>209</v>
      </c>
      <c r="L1999" t="s">
        <v>1627</v>
      </c>
    </row>
    <row r="2000" spans="1:12">
      <c r="A2000" t="s">
        <v>2783</v>
      </c>
      <c r="B2000" s="7">
        <v>46225</v>
      </c>
      <c r="C2000" t="s">
        <v>138</v>
      </c>
      <c r="D2000">
        <v>4</v>
      </c>
      <c r="E2000">
        <v>56</v>
      </c>
      <c r="F2000">
        <v>0</v>
      </c>
      <c r="G2000">
        <v>0</v>
      </c>
      <c r="H2000" t="s">
        <v>212</v>
      </c>
      <c r="I2000" t="s">
        <v>12</v>
      </c>
      <c r="J2000" t="s">
        <v>217</v>
      </c>
      <c r="K2000" t="s">
        <v>209</v>
      </c>
      <c r="L2000" t="s">
        <v>1116</v>
      </c>
    </row>
    <row r="2001" spans="1:12">
      <c r="A2001" t="s">
        <v>2784</v>
      </c>
      <c r="B2001" s="7">
        <v>46225</v>
      </c>
      <c r="C2001" t="s">
        <v>170</v>
      </c>
      <c r="D2001">
        <v>1</v>
      </c>
      <c r="E2001">
        <v>33.19</v>
      </c>
      <c r="F2001">
        <v>0</v>
      </c>
      <c r="G2001">
        <v>4.99</v>
      </c>
      <c r="H2001" t="s">
        <v>216</v>
      </c>
      <c r="I2001" t="s">
        <v>18</v>
      </c>
      <c r="J2001" t="s">
        <v>217</v>
      </c>
      <c r="K2001" t="s">
        <v>209</v>
      </c>
      <c r="L2001" t="s">
        <v>1614</v>
      </c>
    </row>
    <row r="2002" spans="1:12">
      <c r="A2002" t="s">
        <v>2785</v>
      </c>
      <c r="B2002" s="7">
        <v>46225</v>
      </c>
      <c r="C2002" t="s">
        <v>71</v>
      </c>
      <c r="D2002">
        <v>1</v>
      </c>
      <c r="E2002">
        <v>11.23</v>
      </c>
      <c r="F2002">
        <v>0</v>
      </c>
      <c r="G2002">
        <v>6.99</v>
      </c>
      <c r="H2002" t="s">
        <v>207</v>
      </c>
      <c r="I2002" t="s">
        <v>37</v>
      </c>
      <c r="J2002" t="s">
        <v>217</v>
      </c>
      <c r="K2002" t="s">
        <v>304</v>
      </c>
      <c r="L2002" t="s">
        <v>770</v>
      </c>
    </row>
    <row r="2003" spans="1:12">
      <c r="A2003" t="s">
        <v>2786</v>
      </c>
      <c r="B2003" s="7">
        <v>46225</v>
      </c>
      <c r="C2003" t="s">
        <v>156</v>
      </c>
      <c r="D2003">
        <v>1</v>
      </c>
      <c r="E2003">
        <v>24.86</v>
      </c>
      <c r="F2003">
        <v>0.1</v>
      </c>
      <c r="G2003">
        <v>6.99</v>
      </c>
      <c r="H2003" t="s">
        <v>207</v>
      </c>
      <c r="I2003" t="s">
        <v>18</v>
      </c>
      <c r="J2003" t="s">
        <v>208</v>
      </c>
      <c r="K2003" t="s">
        <v>209</v>
      </c>
      <c r="L2003" t="s">
        <v>2172</v>
      </c>
    </row>
    <row r="2004" spans="1:12">
      <c r="A2004" t="s">
        <v>2787</v>
      </c>
      <c r="B2004" s="7">
        <v>46225</v>
      </c>
      <c r="C2004" t="s">
        <v>154</v>
      </c>
      <c r="D2004">
        <v>1</v>
      </c>
      <c r="E2004">
        <v>63.29</v>
      </c>
      <c r="F2004">
        <v>0</v>
      </c>
      <c r="G2004">
        <v>6.99</v>
      </c>
      <c r="H2004" t="s">
        <v>207</v>
      </c>
      <c r="I2004" t="s">
        <v>18</v>
      </c>
      <c r="J2004" t="s">
        <v>217</v>
      </c>
      <c r="K2004" t="s">
        <v>281</v>
      </c>
      <c r="L2004" t="s">
        <v>742</v>
      </c>
    </row>
    <row r="2005" spans="1:12">
      <c r="A2005" t="s">
        <v>2788</v>
      </c>
      <c r="B2005" s="7">
        <v>46225</v>
      </c>
      <c r="C2005" t="s">
        <v>170</v>
      </c>
      <c r="D2005">
        <v>1</v>
      </c>
      <c r="E2005">
        <v>33.19</v>
      </c>
      <c r="F2005">
        <v>0.05</v>
      </c>
      <c r="G2005">
        <v>0</v>
      </c>
      <c r="H2005" t="s">
        <v>216</v>
      </c>
      <c r="I2005" t="s">
        <v>18</v>
      </c>
      <c r="J2005" t="s">
        <v>217</v>
      </c>
      <c r="K2005" t="s">
        <v>209</v>
      </c>
      <c r="L2005" t="s">
        <v>936</v>
      </c>
    </row>
    <row r="2006" spans="1:12">
      <c r="A2006" t="s">
        <v>2789</v>
      </c>
      <c r="B2006" s="7">
        <v>46226</v>
      </c>
      <c r="C2006" t="s">
        <v>184</v>
      </c>
      <c r="D2006">
        <v>2</v>
      </c>
      <c r="E2006">
        <v>31.55</v>
      </c>
      <c r="F2006">
        <v>0</v>
      </c>
      <c r="G2006">
        <v>0</v>
      </c>
      <c r="H2006" t="s">
        <v>216</v>
      </c>
      <c r="I2006" t="s">
        <v>54</v>
      </c>
      <c r="J2006" t="s">
        <v>208</v>
      </c>
      <c r="K2006" t="s">
        <v>209</v>
      </c>
      <c r="L2006" t="s">
        <v>1128</v>
      </c>
    </row>
    <row r="2007" spans="1:12">
      <c r="A2007" t="s">
        <v>2790</v>
      </c>
      <c r="B2007" s="7">
        <v>46226</v>
      </c>
      <c r="C2007" t="s">
        <v>98</v>
      </c>
      <c r="D2007">
        <v>2</v>
      </c>
      <c r="E2007">
        <v>17.66</v>
      </c>
      <c r="F2007">
        <v>0.15</v>
      </c>
      <c r="G2007">
        <v>0</v>
      </c>
      <c r="H2007" t="s">
        <v>216</v>
      </c>
      <c r="I2007" t="s">
        <v>37</v>
      </c>
      <c r="J2007" t="s">
        <v>217</v>
      </c>
      <c r="K2007" t="s">
        <v>209</v>
      </c>
      <c r="L2007" t="s">
        <v>269</v>
      </c>
    </row>
    <row r="2008" spans="1:12">
      <c r="A2008" t="s">
        <v>2791</v>
      </c>
      <c r="B2008" s="7">
        <v>46226</v>
      </c>
      <c r="C2008" t="s">
        <v>126</v>
      </c>
      <c r="D2008">
        <v>5</v>
      </c>
      <c r="E2008">
        <v>44.98</v>
      </c>
      <c r="F2008">
        <v>0.05</v>
      </c>
      <c r="G2008">
        <v>0</v>
      </c>
      <c r="H2008" t="s">
        <v>207</v>
      </c>
      <c r="I2008" t="s">
        <v>54</v>
      </c>
      <c r="J2008" t="s">
        <v>217</v>
      </c>
      <c r="K2008" t="s">
        <v>304</v>
      </c>
      <c r="L2008" t="s">
        <v>1627</v>
      </c>
    </row>
    <row r="2009" spans="1:12">
      <c r="A2009" t="s">
        <v>2792</v>
      </c>
      <c r="B2009" s="7">
        <v>46226</v>
      </c>
      <c r="C2009" t="s">
        <v>120</v>
      </c>
      <c r="D2009">
        <v>2</v>
      </c>
      <c r="E2009">
        <v>33.65</v>
      </c>
      <c r="F2009">
        <v>0</v>
      </c>
      <c r="G2009">
        <v>9.99</v>
      </c>
      <c r="H2009" t="s">
        <v>212</v>
      </c>
      <c r="I2009" t="s">
        <v>37</v>
      </c>
      <c r="J2009" t="s">
        <v>217</v>
      </c>
      <c r="K2009" t="s">
        <v>209</v>
      </c>
      <c r="L2009" t="s">
        <v>1868</v>
      </c>
    </row>
    <row r="2010" spans="1:12">
      <c r="A2010" t="s">
        <v>2793</v>
      </c>
      <c r="B2010" s="7">
        <v>46226</v>
      </c>
      <c r="C2010" t="s">
        <v>140</v>
      </c>
      <c r="D2010">
        <v>5</v>
      </c>
      <c r="E2010">
        <v>25.18</v>
      </c>
      <c r="F2010">
        <v>0</v>
      </c>
      <c r="G2010">
        <v>0</v>
      </c>
      <c r="H2010" t="s">
        <v>216</v>
      </c>
      <c r="I2010" t="s">
        <v>12</v>
      </c>
      <c r="J2010" t="s">
        <v>213</v>
      </c>
      <c r="K2010" t="s">
        <v>209</v>
      </c>
      <c r="L2010" t="s">
        <v>620</v>
      </c>
    </row>
    <row r="2011" spans="1:12">
      <c r="A2011" t="s">
        <v>2794</v>
      </c>
      <c r="B2011" s="7">
        <v>46226</v>
      </c>
      <c r="C2011" t="s">
        <v>174</v>
      </c>
      <c r="D2011">
        <v>2</v>
      </c>
      <c r="E2011">
        <v>72.45</v>
      </c>
      <c r="F2011">
        <v>0.05</v>
      </c>
      <c r="G2011">
        <v>0</v>
      </c>
      <c r="H2011" t="s">
        <v>216</v>
      </c>
      <c r="I2011" t="s">
        <v>18</v>
      </c>
      <c r="J2011" t="s">
        <v>208</v>
      </c>
      <c r="K2011" t="s">
        <v>209</v>
      </c>
      <c r="L2011" t="s">
        <v>645</v>
      </c>
    </row>
    <row r="2012" spans="1:12">
      <c r="A2012" t="s">
        <v>2795</v>
      </c>
      <c r="B2012" s="7">
        <v>46226</v>
      </c>
      <c r="C2012" t="s">
        <v>100</v>
      </c>
      <c r="D2012">
        <v>4</v>
      </c>
      <c r="E2012">
        <v>47.38</v>
      </c>
      <c r="F2012">
        <v>0</v>
      </c>
      <c r="G2012">
        <v>0</v>
      </c>
      <c r="H2012" t="s">
        <v>207</v>
      </c>
      <c r="I2012" t="s">
        <v>224</v>
      </c>
      <c r="J2012" t="s">
        <v>213</v>
      </c>
      <c r="K2012" t="s">
        <v>209</v>
      </c>
      <c r="L2012" t="s">
        <v>2796</v>
      </c>
    </row>
    <row r="2013" spans="1:12">
      <c r="A2013" t="s">
        <v>2797</v>
      </c>
      <c r="B2013" s="7">
        <v>46226</v>
      </c>
      <c r="C2013" t="s">
        <v>87</v>
      </c>
      <c r="D2013">
        <v>4</v>
      </c>
      <c r="E2013">
        <v>49.34</v>
      </c>
      <c r="F2013">
        <v>0</v>
      </c>
      <c r="G2013">
        <v>6.99</v>
      </c>
      <c r="H2013" t="s">
        <v>212</v>
      </c>
      <c r="I2013" t="s">
        <v>12</v>
      </c>
      <c r="J2013" t="s">
        <v>217</v>
      </c>
      <c r="K2013" t="s">
        <v>209</v>
      </c>
      <c r="L2013" t="s">
        <v>782</v>
      </c>
    </row>
    <row r="2014" spans="1:12">
      <c r="A2014" t="s">
        <v>2798</v>
      </c>
      <c r="B2014" s="7">
        <v>46226</v>
      </c>
      <c r="C2014" t="s">
        <v>136</v>
      </c>
      <c r="D2014">
        <v>1</v>
      </c>
      <c r="E2014">
        <v>26.35</v>
      </c>
      <c r="F2014">
        <v>0</v>
      </c>
      <c r="G2014">
        <v>9.99</v>
      </c>
      <c r="H2014" t="s">
        <v>212</v>
      </c>
      <c r="I2014" t="s">
        <v>54</v>
      </c>
      <c r="J2014" t="s">
        <v>217</v>
      </c>
      <c r="K2014" t="s">
        <v>209</v>
      </c>
      <c r="L2014" t="s">
        <v>675</v>
      </c>
    </row>
    <row r="2015" spans="1:12">
      <c r="A2015" t="s">
        <v>2799</v>
      </c>
      <c r="B2015" s="7">
        <v>46226</v>
      </c>
      <c r="C2015" t="s">
        <v>150</v>
      </c>
      <c r="D2015">
        <v>1</v>
      </c>
      <c r="E2015">
        <v>50.17</v>
      </c>
      <c r="F2015">
        <v>0.1</v>
      </c>
      <c r="G2015">
        <v>4.99</v>
      </c>
      <c r="H2015" t="s">
        <v>212</v>
      </c>
      <c r="I2015" t="s">
        <v>12</v>
      </c>
      <c r="J2015" t="s">
        <v>213</v>
      </c>
      <c r="K2015" t="s">
        <v>209</v>
      </c>
      <c r="L2015" t="s">
        <v>2312</v>
      </c>
    </row>
    <row r="2016" spans="1:12">
      <c r="A2016" t="s">
        <v>2800</v>
      </c>
      <c r="B2016" s="7">
        <v>46227</v>
      </c>
      <c r="C2016" t="s">
        <v>77</v>
      </c>
      <c r="D2016">
        <v>2</v>
      </c>
      <c r="E2016">
        <v>47.77</v>
      </c>
      <c r="F2016">
        <v>0.2</v>
      </c>
      <c r="G2016">
        <v>0</v>
      </c>
      <c r="H2016" t="s">
        <v>207</v>
      </c>
      <c r="I2016" t="s">
        <v>37</v>
      </c>
      <c r="J2016" t="s">
        <v>208</v>
      </c>
      <c r="K2016" t="s">
        <v>209</v>
      </c>
      <c r="L2016" t="s">
        <v>335</v>
      </c>
    </row>
    <row r="2017" spans="1:12">
      <c r="A2017" t="s">
        <v>2801</v>
      </c>
      <c r="B2017" s="7">
        <v>46227</v>
      </c>
      <c r="C2017" t="s">
        <v>92</v>
      </c>
      <c r="D2017">
        <v>1</v>
      </c>
      <c r="E2017">
        <v>46.87</v>
      </c>
      <c r="F2017">
        <v>0</v>
      </c>
      <c r="G2017">
        <v>0</v>
      </c>
      <c r="H2017" t="s">
        <v>216</v>
      </c>
      <c r="I2017" t="s">
        <v>224</v>
      </c>
      <c r="J2017" t="s">
        <v>208</v>
      </c>
      <c r="K2017" t="s">
        <v>209</v>
      </c>
      <c r="L2017" t="s">
        <v>543</v>
      </c>
    </row>
    <row r="2018" spans="1:12">
      <c r="A2018" t="s">
        <v>2802</v>
      </c>
      <c r="B2018" s="7">
        <v>46227</v>
      </c>
      <c r="C2018" t="s">
        <v>114</v>
      </c>
      <c r="D2018">
        <v>2</v>
      </c>
      <c r="E2018">
        <v>87.66</v>
      </c>
      <c r="F2018">
        <v>0</v>
      </c>
      <c r="G2018">
        <v>4.99</v>
      </c>
      <c r="H2018" t="s">
        <v>212</v>
      </c>
      <c r="I2018" t="s">
        <v>54</v>
      </c>
      <c r="J2018" t="s">
        <v>217</v>
      </c>
      <c r="K2018" t="s">
        <v>209</v>
      </c>
      <c r="L2018" t="s">
        <v>692</v>
      </c>
    </row>
    <row r="2019" spans="1:12">
      <c r="A2019" t="s">
        <v>2803</v>
      </c>
      <c r="B2019" s="7">
        <v>46227</v>
      </c>
      <c r="C2019" t="s">
        <v>75</v>
      </c>
      <c r="D2019">
        <v>2</v>
      </c>
      <c r="E2019">
        <v>55.2</v>
      </c>
      <c r="F2019">
        <v>0.05</v>
      </c>
      <c r="G2019">
        <v>9.99</v>
      </c>
      <c r="H2019" t="s">
        <v>212</v>
      </c>
      <c r="I2019" t="s">
        <v>37</v>
      </c>
      <c r="J2019" t="s">
        <v>213</v>
      </c>
      <c r="K2019" t="s">
        <v>209</v>
      </c>
      <c r="L2019" t="s">
        <v>563</v>
      </c>
    </row>
    <row r="2020" spans="1:12">
      <c r="A2020" t="s">
        <v>2804</v>
      </c>
      <c r="B2020" s="7">
        <v>46227</v>
      </c>
      <c r="C2020" t="s">
        <v>154</v>
      </c>
      <c r="D2020">
        <v>3</v>
      </c>
      <c r="E2020">
        <v>63.29</v>
      </c>
      <c r="F2020">
        <v>0.05</v>
      </c>
      <c r="G2020">
        <v>0</v>
      </c>
      <c r="H2020" t="s">
        <v>207</v>
      </c>
      <c r="I2020" t="s">
        <v>54</v>
      </c>
      <c r="J2020" t="s">
        <v>208</v>
      </c>
      <c r="K2020" t="s">
        <v>209</v>
      </c>
      <c r="L2020" t="s">
        <v>953</v>
      </c>
    </row>
    <row r="2021" spans="1:12">
      <c r="A2021" t="s">
        <v>2805</v>
      </c>
      <c r="B2021" s="7">
        <v>46227</v>
      </c>
      <c r="C2021" t="s">
        <v>87</v>
      </c>
      <c r="D2021">
        <v>1</v>
      </c>
      <c r="E2021">
        <v>49.34</v>
      </c>
      <c r="F2021">
        <v>0</v>
      </c>
      <c r="G2021">
        <v>4.99</v>
      </c>
      <c r="H2021" t="s">
        <v>216</v>
      </c>
      <c r="I2021" t="s">
        <v>18</v>
      </c>
      <c r="J2021" t="s">
        <v>208</v>
      </c>
      <c r="K2021" t="s">
        <v>209</v>
      </c>
      <c r="L2021" t="s">
        <v>471</v>
      </c>
    </row>
    <row r="2022" spans="1:12">
      <c r="A2022" t="s">
        <v>2806</v>
      </c>
      <c r="B2022" s="7">
        <v>46227</v>
      </c>
      <c r="C2022" t="s">
        <v>142</v>
      </c>
      <c r="D2022">
        <v>1</v>
      </c>
      <c r="E2022">
        <v>100.1</v>
      </c>
      <c r="F2022">
        <v>0.05</v>
      </c>
      <c r="G2022">
        <v>0</v>
      </c>
      <c r="H2022" t="s">
        <v>207</v>
      </c>
      <c r="I2022" t="s">
        <v>12</v>
      </c>
      <c r="J2022" t="s">
        <v>217</v>
      </c>
      <c r="K2022" t="s">
        <v>209</v>
      </c>
      <c r="L2022" t="s">
        <v>329</v>
      </c>
    </row>
    <row r="2023" spans="1:12">
      <c r="A2023" t="s">
        <v>2807</v>
      </c>
      <c r="B2023" s="7">
        <v>46227</v>
      </c>
      <c r="C2023" t="s">
        <v>170</v>
      </c>
      <c r="D2023">
        <v>3</v>
      </c>
      <c r="E2023">
        <v>33.19</v>
      </c>
      <c r="F2023">
        <v>0.05</v>
      </c>
      <c r="G2023">
        <v>9.99</v>
      </c>
      <c r="H2023" t="s">
        <v>212</v>
      </c>
      <c r="I2023" t="s">
        <v>12</v>
      </c>
      <c r="J2023" t="s">
        <v>213</v>
      </c>
      <c r="K2023" t="s">
        <v>209</v>
      </c>
      <c r="L2023" t="s">
        <v>656</v>
      </c>
    </row>
    <row r="2024" spans="1:12">
      <c r="A2024" t="s">
        <v>2808</v>
      </c>
      <c r="B2024" s="7">
        <v>46228</v>
      </c>
      <c r="C2024" t="s">
        <v>142</v>
      </c>
      <c r="D2024">
        <v>2</v>
      </c>
      <c r="E2024">
        <v>100.1</v>
      </c>
      <c r="F2024">
        <v>0.2</v>
      </c>
      <c r="G2024">
        <v>0</v>
      </c>
      <c r="H2024" t="s">
        <v>207</v>
      </c>
      <c r="I2024" t="s">
        <v>54</v>
      </c>
      <c r="J2024" t="s">
        <v>217</v>
      </c>
      <c r="K2024" t="s">
        <v>209</v>
      </c>
      <c r="L2024" t="s">
        <v>1758</v>
      </c>
    </row>
    <row r="2025" spans="1:12">
      <c r="A2025" t="s">
        <v>2809</v>
      </c>
      <c r="B2025" s="7">
        <v>46228</v>
      </c>
      <c r="C2025" t="s">
        <v>154</v>
      </c>
      <c r="D2025">
        <v>1</v>
      </c>
      <c r="E2025">
        <v>63.29</v>
      </c>
      <c r="F2025">
        <v>0</v>
      </c>
      <c r="G2025">
        <v>4.99</v>
      </c>
      <c r="H2025" t="s">
        <v>212</v>
      </c>
      <c r="I2025" t="s">
        <v>54</v>
      </c>
      <c r="J2025" t="s">
        <v>217</v>
      </c>
      <c r="K2025" t="s">
        <v>209</v>
      </c>
      <c r="L2025" t="s">
        <v>1704</v>
      </c>
    </row>
    <row r="2026" spans="1:12">
      <c r="A2026" t="s">
        <v>2810</v>
      </c>
      <c r="B2026" s="7">
        <v>46228</v>
      </c>
      <c r="C2026" t="s">
        <v>98</v>
      </c>
      <c r="D2026">
        <v>4</v>
      </c>
      <c r="E2026">
        <v>17.66</v>
      </c>
      <c r="F2026">
        <v>0.05</v>
      </c>
      <c r="G2026">
        <v>9.99</v>
      </c>
      <c r="H2026" t="s">
        <v>216</v>
      </c>
      <c r="I2026" t="s">
        <v>224</v>
      </c>
      <c r="J2026" t="s">
        <v>217</v>
      </c>
      <c r="K2026" t="s">
        <v>209</v>
      </c>
      <c r="L2026" t="s">
        <v>521</v>
      </c>
    </row>
    <row r="2027" spans="1:12">
      <c r="A2027" t="s">
        <v>2811</v>
      </c>
      <c r="B2027" s="7">
        <v>46228</v>
      </c>
      <c r="C2027" t="s">
        <v>108</v>
      </c>
      <c r="D2027">
        <v>1</v>
      </c>
      <c r="E2027">
        <v>23.94</v>
      </c>
      <c r="F2027">
        <v>0.05</v>
      </c>
      <c r="G2027">
        <v>0</v>
      </c>
      <c r="H2027" t="s">
        <v>212</v>
      </c>
      <c r="I2027" t="s">
        <v>224</v>
      </c>
      <c r="J2027" t="s">
        <v>208</v>
      </c>
      <c r="K2027" t="s">
        <v>209</v>
      </c>
      <c r="L2027" t="s">
        <v>675</v>
      </c>
    </row>
    <row r="2028" spans="1:12">
      <c r="A2028" t="s">
        <v>2812</v>
      </c>
      <c r="B2028" s="7">
        <v>46228</v>
      </c>
      <c r="C2028" t="s">
        <v>168</v>
      </c>
      <c r="D2028">
        <v>2</v>
      </c>
      <c r="E2028">
        <v>50.46</v>
      </c>
      <c r="F2028">
        <v>0.05</v>
      </c>
      <c r="G2028">
        <v>0</v>
      </c>
      <c r="H2028" t="s">
        <v>216</v>
      </c>
      <c r="I2028" t="s">
        <v>37</v>
      </c>
      <c r="J2028" t="s">
        <v>213</v>
      </c>
      <c r="K2028" t="s">
        <v>209</v>
      </c>
      <c r="L2028" t="s">
        <v>233</v>
      </c>
    </row>
    <row r="2029" spans="1:12">
      <c r="A2029" t="s">
        <v>2813</v>
      </c>
      <c r="B2029" s="7">
        <v>46228</v>
      </c>
      <c r="C2029" t="s">
        <v>150</v>
      </c>
      <c r="D2029">
        <v>2</v>
      </c>
      <c r="E2029">
        <v>50.17</v>
      </c>
      <c r="F2029">
        <v>0.1</v>
      </c>
      <c r="G2029">
        <v>0</v>
      </c>
      <c r="H2029" t="s">
        <v>207</v>
      </c>
      <c r="I2029" t="s">
        <v>12</v>
      </c>
      <c r="J2029" t="s">
        <v>217</v>
      </c>
      <c r="K2029" t="s">
        <v>209</v>
      </c>
      <c r="L2029" t="s">
        <v>1519</v>
      </c>
    </row>
    <row r="2030" spans="1:12">
      <c r="A2030" t="s">
        <v>2814</v>
      </c>
      <c r="B2030" s="7">
        <v>46228</v>
      </c>
      <c r="C2030" t="s">
        <v>168</v>
      </c>
      <c r="D2030">
        <v>3</v>
      </c>
      <c r="E2030">
        <v>50.46</v>
      </c>
      <c r="F2030">
        <v>0</v>
      </c>
      <c r="G2030">
        <v>4.99</v>
      </c>
      <c r="H2030" t="s">
        <v>212</v>
      </c>
      <c r="I2030" t="s">
        <v>224</v>
      </c>
      <c r="J2030" t="s">
        <v>217</v>
      </c>
      <c r="K2030" t="s">
        <v>209</v>
      </c>
      <c r="L2030" t="s">
        <v>571</v>
      </c>
    </row>
    <row r="2031" spans="1:12">
      <c r="A2031" t="s">
        <v>2815</v>
      </c>
      <c r="B2031" s="7">
        <v>46228</v>
      </c>
      <c r="C2031" t="s">
        <v>138</v>
      </c>
      <c r="D2031">
        <v>1</v>
      </c>
      <c r="E2031">
        <v>56</v>
      </c>
      <c r="F2031">
        <v>0.2</v>
      </c>
      <c r="G2031">
        <v>9.99</v>
      </c>
      <c r="H2031" t="s">
        <v>212</v>
      </c>
      <c r="I2031" t="s">
        <v>12</v>
      </c>
      <c r="J2031" t="s">
        <v>213</v>
      </c>
      <c r="K2031" t="s">
        <v>209</v>
      </c>
      <c r="L2031" t="s">
        <v>979</v>
      </c>
    </row>
    <row r="2032" spans="1:12">
      <c r="A2032" t="s">
        <v>2816</v>
      </c>
      <c r="B2032" s="7">
        <v>46228</v>
      </c>
      <c r="C2032" t="s">
        <v>148</v>
      </c>
      <c r="D2032">
        <v>2</v>
      </c>
      <c r="E2032">
        <v>76.3</v>
      </c>
      <c r="F2032">
        <v>0</v>
      </c>
      <c r="G2032">
        <v>0</v>
      </c>
      <c r="H2032" t="s">
        <v>216</v>
      </c>
      <c r="I2032" t="s">
        <v>54</v>
      </c>
      <c r="J2032" t="s">
        <v>217</v>
      </c>
      <c r="K2032" t="s">
        <v>209</v>
      </c>
      <c r="L2032" t="s">
        <v>348</v>
      </c>
    </row>
    <row r="2033" spans="1:12">
      <c r="A2033" t="s">
        <v>2817</v>
      </c>
      <c r="B2033" s="7">
        <v>46228</v>
      </c>
      <c r="C2033" t="s">
        <v>134</v>
      </c>
      <c r="D2033">
        <v>1</v>
      </c>
      <c r="E2033">
        <v>53.25</v>
      </c>
      <c r="F2033">
        <v>0</v>
      </c>
      <c r="G2033">
        <v>9.99</v>
      </c>
      <c r="H2033" t="s">
        <v>216</v>
      </c>
      <c r="I2033" t="s">
        <v>37</v>
      </c>
      <c r="J2033" t="s">
        <v>213</v>
      </c>
      <c r="K2033" t="s">
        <v>209</v>
      </c>
      <c r="L2033" t="s">
        <v>620</v>
      </c>
    </row>
    <row r="2034" spans="1:12">
      <c r="A2034" t="s">
        <v>2818</v>
      </c>
      <c r="B2034" s="7">
        <v>46228</v>
      </c>
      <c r="C2034" t="s">
        <v>106</v>
      </c>
      <c r="D2034">
        <v>1</v>
      </c>
      <c r="E2034">
        <v>85.27</v>
      </c>
      <c r="F2034">
        <v>0.1</v>
      </c>
      <c r="G2034">
        <v>0</v>
      </c>
      <c r="H2034" t="s">
        <v>207</v>
      </c>
      <c r="I2034" t="s">
        <v>54</v>
      </c>
      <c r="J2034" t="s">
        <v>213</v>
      </c>
      <c r="K2034" t="s">
        <v>209</v>
      </c>
      <c r="L2034" t="s">
        <v>1185</v>
      </c>
    </row>
    <row r="2035" spans="1:12">
      <c r="A2035" t="s">
        <v>2819</v>
      </c>
      <c r="B2035" s="7">
        <v>46229</v>
      </c>
      <c r="C2035" t="s">
        <v>150</v>
      </c>
      <c r="D2035">
        <v>5</v>
      </c>
      <c r="E2035">
        <v>50.17</v>
      </c>
      <c r="F2035">
        <v>0.1</v>
      </c>
      <c r="G2035">
        <v>0</v>
      </c>
      <c r="H2035" t="s">
        <v>216</v>
      </c>
      <c r="I2035" t="s">
        <v>54</v>
      </c>
      <c r="J2035" t="s">
        <v>213</v>
      </c>
      <c r="K2035" t="s">
        <v>281</v>
      </c>
      <c r="L2035" t="s">
        <v>1045</v>
      </c>
    </row>
    <row r="2036" spans="1:12">
      <c r="A2036" t="s">
        <v>2820</v>
      </c>
      <c r="B2036" s="7">
        <v>46229</v>
      </c>
      <c r="C2036" t="s">
        <v>79</v>
      </c>
      <c r="D2036">
        <v>1</v>
      </c>
      <c r="E2036">
        <v>12.76</v>
      </c>
      <c r="F2036">
        <v>0</v>
      </c>
      <c r="G2036">
        <v>0</v>
      </c>
      <c r="H2036" t="s">
        <v>212</v>
      </c>
      <c r="I2036" t="s">
        <v>18</v>
      </c>
      <c r="J2036" t="s">
        <v>213</v>
      </c>
      <c r="K2036" t="s">
        <v>209</v>
      </c>
      <c r="L2036" t="s">
        <v>2566</v>
      </c>
    </row>
    <row r="2037" spans="1:12">
      <c r="A2037" t="s">
        <v>2821</v>
      </c>
      <c r="B2037" s="7">
        <v>46229</v>
      </c>
      <c r="C2037" t="s">
        <v>98</v>
      </c>
      <c r="D2037">
        <v>2</v>
      </c>
      <c r="E2037">
        <v>17.66</v>
      </c>
      <c r="F2037">
        <v>0.1</v>
      </c>
      <c r="G2037">
        <v>0</v>
      </c>
      <c r="H2037" t="s">
        <v>207</v>
      </c>
      <c r="I2037" t="s">
        <v>12</v>
      </c>
      <c r="J2037" t="s">
        <v>213</v>
      </c>
      <c r="K2037" t="s">
        <v>209</v>
      </c>
      <c r="L2037" t="s">
        <v>2822</v>
      </c>
    </row>
    <row r="2038" spans="1:12">
      <c r="A2038" t="s">
        <v>2823</v>
      </c>
      <c r="B2038" s="7">
        <v>46230</v>
      </c>
      <c r="C2038" t="s">
        <v>83</v>
      </c>
      <c r="D2038">
        <v>3</v>
      </c>
      <c r="E2038">
        <v>79.31</v>
      </c>
      <c r="F2038">
        <v>0.1</v>
      </c>
      <c r="G2038">
        <v>0</v>
      </c>
      <c r="H2038" t="s">
        <v>212</v>
      </c>
      <c r="I2038" t="s">
        <v>12</v>
      </c>
      <c r="J2038" t="s">
        <v>208</v>
      </c>
      <c r="K2038" t="s">
        <v>209</v>
      </c>
      <c r="L2038" t="s">
        <v>298</v>
      </c>
    </row>
    <row r="2039" spans="1:12">
      <c r="A2039" t="s">
        <v>2824</v>
      </c>
      <c r="B2039" s="7">
        <v>46230</v>
      </c>
      <c r="C2039" t="s">
        <v>144</v>
      </c>
      <c r="D2039">
        <v>1</v>
      </c>
      <c r="E2039">
        <v>12.74</v>
      </c>
      <c r="F2039">
        <v>0</v>
      </c>
      <c r="G2039">
        <v>6.99</v>
      </c>
      <c r="H2039" t="s">
        <v>216</v>
      </c>
      <c r="I2039" t="s">
        <v>54</v>
      </c>
      <c r="J2039" t="s">
        <v>208</v>
      </c>
      <c r="K2039" t="s">
        <v>209</v>
      </c>
      <c r="L2039" t="s">
        <v>1239</v>
      </c>
    </row>
    <row r="2040" spans="1:12">
      <c r="A2040" t="s">
        <v>2825</v>
      </c>
      <c r="B2040" s="7">
        <v>46230</v>
      </c>
      <c r="C2040" t="s">
        <v>94</v>
      </c>
      <c r="D2040">
        <v>1</v>
      </c>
      <c r="E2040">
        <v>74.41</v>
      </c>
      <c r="F2040">
        <v>0.05</v>
      </c>
      <c r="G2040">
        <v>4.99</v>
      </c>
      <c r="H2040" t="s">
        <v>207</v>
      </c>
      <c r="I2040" t="s">
        <v>12</v>
      </c>
      <c r="J2040" t="s">
        <v>217</v>
      </c>
      <c r="K2040" t="s">
        <v>209</v>
      </c>
      <c r="L2040" t="s">
        <v>858</v>
      </c>
    </row>
    <row r="2041" spans="1:12">
      <c r="A2041" t="s">
        <v>2826</v>
      </c>
      <c r="B2041" s="7">
        <v>46230</v>
      </c>
      <c r="C2041" t="s">
        <v>124</v>
      </c>
      <c r="D2041">
        <v>5</v>
      </c>
      <c r="E2041">
        <v>79.47</v>
      </c>
      <c r="F2041">
        <v>0.15</v>
      </c>
      <c r="G2041">
        <v>6.99</v>
      </c>
      <c r="H2041" t="s">
        <v>212</v>
      </c>
      <c r="I2041" t="s">
        <v>54</v>
      </c>
      <c r="J2041" t="s">
        <v>213</v>
      </c>
      <c r="K2041" t="s">
        <v>209</v>
      </c>
      <c r="L2041" t="s">
        <v>1175</v>
      </c>
    </row>
    <row r="2042" spans="1:12">
      <c r="A2042" t="s">
        <v>2827</v>
      </c>
      <c r="B2042" s="7">
        <v>46231</v>
      </c>
      <c r="C2042" t="s">
        <v>138</v>
      </c>
      <c r="D2042">
        <v>2</v>
      </c>
      <c r="E2042">
        <v>56</v>
      </c>
      <c r="F2042">
        <v>0.05</v>
      </c>
      <c r="G2042">
        <v>6.99</v>
      </c>
      <c r="H2042" t="s">
        <v>216</v>
      </c>
      <c r="I2042" t="s">
        <v>224</v>
      </c>
      <c r="J2042" t="s">
        <v>217</v>
      </c>
      <c r="K2042" t="s">
        <v>304</v>
      </c>
      <c r="L2042" t="s">
        <v>1821</v>
      </c>
    </row>
    <row r="2043" spans="1:12">
      <c r="A2043" t="s">
        <v>2828</v>
      </c>
      <c r="B2043" s="7">
        <v>46231</v>
      </c>
      <c r="C2043" t="s">
        <v>140</v>
      </c>
      <c r="D2043">
        <v>5</v>
      </c>
      <c r="E2043">
        <v>25.18</v>
      </c>
      <c r="F2043">
        <v>0</v>
      </c>
      <c r="G2043">
        <v>0</v>
      </c>
      <c r="H2043" t="s">
        <v>212</v>
      </c>
      <c r="I2043" t="s">
        <v>54</v>
      </c>
      <c r="J2043" t="s">
        <v>208</v>
      </c>
      <c r="K2043" t="s">
        <v>209</v>
      </c>
      <c r="L2043" t="s">
        <v>1683</v>
      </c>
    </row>
    <row r="2044" spans="1:12">
      <c r="A2044" t="s">
        <v>2829</v>
      </c>
      <c r="B2044" s="7">
        <v>46231</v>
      </c>
      <c r="C2044" t="s">
        <v>172</v>
      </c>
      <c r="D2044">
        <v>1</v>
      </c>
      <c r="E2044">
        <v>80.63</v>
      </c>
      <c r="F2044">
        <v>0</v>
      </c>
      <c r="G2044">
        <v>4.99</v>
      </c>
      <c r="H2044" t="s">
        <v>207</v>
      </c>
      <c r="I2044" t="s">
        <v>224</v>
      </c>
      <c r="J2044" t="s">
        <v>208</v>
      </c>
      <c r="K2044" t="s">
        <v>209</v>
      </c>
      <c r="L2044" t="s">
        <v>1017</v>
      </c>
    </row>
    <row r="2045" spans="1:12">
      <c r="A2045" t="s">
        <v>2830</v>
      </c>
      <c r="B2045" s="7">
        <v>46231</v>
      </c>
      <c r="C2045" t="s">
        <v>106</v>
      </c>
      <c r="D2045">
        <v>2</v>
      </c>
      <c r="E2045">
        <v>85.27</v>
      </c>
      <c r="F2045">
        <v>0.15</v>
      </c>
      <c r="G2045">
        <v>0</v>
      </c>
      <c r="H2045" t="s">
        <v>212</v>
      </c>
      <c r="I2045" t="s">
        <v>37</v>
      </c>
      <c r="J2045" t="s">
        <v>208</v>
      </c>
      <c r="K2045" t="s">
        <v>209</v>
      </c>
      <c r="L2045" t="s">
        <v>597</v>
      </c>
    </row>
    <row r="2046" spans="1:12">
      <c r="A2046" t="s">
        <v>2831</v>
      </c>
      <c r="B2046" s="7">
        <v>46231</v>
      </c>
      <c r="C2046" t="s">
        <v>180</v>
      </c>
      <c r="D2046">
        <v>2</v>
      </c>
      <c r="E2046">
        <v>60.42</v>
      </c>
      <c r="F2046">
        <v>0.05</v>
      </c>
      <c r="G2046">
        <v>0</v>
      </c>
      <c r="H2046" t="s">
        <v>216</v>
      </c>
      <c r="I2046" t="s">
        <v>54</v>
      </c>
      <c r="J2046" t="s">
        <v>217</v>
      </c>
      <c r="K2046" t="s">
        <v>209</v>
      </c>
      <c r="L2046" t="s">
        <v>275</v>
      </c>
    </row>
    <row r="2047" spans="1:12">
      <c r="A2047" t="s">
        <v>2832</v>
      </c>
      <c r="B2047" s="7">
        <v>46231</v>
      </c>
      <c r="C2047" t="s">
        <v>150</v>
      </c>
      <c r="D2047">
        <v>3</v>
      </c>
      <c r="E2047">
        <v>50.17</v>
      </c>
      <c r="F2047">
        <v>0.2</v>
      </c>
      <c r="G2047">
        <v>0</v>
      </c>
      <c r="H2047" t="s">
        <v>207</v>
      </c>
      <c r="I2047" t="s">
        <v>224</v>
      </c>
      <c r="J2047" t="s">
        <v>217</v>
      </c>
      <c r="K2047" t="s">
        <v>209</v>
      </c>
      <c r="L2047" t="s">
        <v>583</v>
      </c>
    </row>
    <row r="2048" spans="1:12">
      <c r="A2048" t="s">
        <v>2833</v>
      </c>
      <c r="B2048" s="7">
        <v>46231</v>
      </c>
      <c r="C2048" t="s">
        <v>96</v>
      </c>
      <c r="D2048">
        <v>1</v>
      </c>
      <c r="E2048">
        <v>26.72</v>
      </c>
      <c r="F2048">
        <v>0</v>
      </c>
      <c r="G2048">
        <v>0</v>
      </c>
      <c r="H2048" t="s">
        <v>216</v>
      </c>
      <c r="I2048" t="s">
        <v>54</v>
      </c>
      <c r="J2048" t="s">
        <v>217</v>
      </c>
      <c r="K2048" t="s">
        <v>209</v>
      </c>
      <c r="L2048" t="s">
        <v>467</v>
      </c>
    </row>
    <row r="2049" spans="1:12">
      <c r="A2049" t="s">
        <v>2834</v>
      </c>
      <c r="B2049" s="7">
        <v>46231</v>
      </c>
      <c r="C2049" t="s">
        <v>148</v>
      </c>
      <c r="D2049">
        <v>3</v>
      </c>
      <c r="E2049">
        <v>76.3</v>
      </c>
      <c r="F2049">
        <v>0</v>
      </c>
      <c r="G2049">
        <v>9.99</v>
      </c>
      <c r="H2049" t="s">
        <v>207</v>
      </c>
      <c r="I2049" t="s">
        <v>54</v>
      </c>
      <c r="J2049" t="s">
        <v>213</v>
      </c>
      <c r="K2049" t="s">
        <v>209</v>
      </c>
      <c r="L2049" t="s">
        <v>302</v>
      </c>
    </row>
    <row r="2050" spans="1:12">
      <c r="A2050" t="s">
        <v>2835</v>
      </c>
      <c r="B2050" s="7">
        <v>46231</v>
      </c>
      <c r="C2050" t="s">
        <v>138</v>
      </c>
      <c r="D2050">
        <v>2</v>
      </c>
      <c r="E2050">
        <v>56</v>
      </c>
      <c r="F2050">
        <v>0.1</v>
      </c>
      <c r="G2050">
        <v>6.99</v>
      </c>
      <c r="H2050" t="s">
        <v>212</v>
      </c>
      <c r="I2050" t="s">
        <v>54</v>
      </c>
      <c r="J2050" t="s">
        <v>213</v>
      </c>
      <c r="K2050" t="s">
        <v>209</v>
      </c>
      <c r="L2050" t="s">
        <v>1289</v>
      </c>
    </row>
    <row r="2051" spans="1:12">
      <c r="A2051" t="s">
        <v>2836</v>
      </c>
      <c r="B2051" s="7">
        <v>46231</v>
      </c>
      <c r="C2051" t="s">
        <v>96</v>
      </c>
      <c r="D2051">
        <v>2</v>
      </c>
      <c r="E2051">
        <v>26.72</v>
      </c>
      <c r="F2051">
        <v>0</v>
      </c>
      <c r="G2051">
        <v>0</v>
      </c>
      <c r="H2051" t="s">
        <v>212</v>
      </c>
      <c r="I2051" t="s">
        <v>12</v>
      </c>
      <c r="J2051" t="s">
        <v>208</v>
      </c>
      <c r="K2051" t="s">
        <v>281</v>
      </c>
      <c r="L2051" t="s">
        <v>750</v>
      </c>
    </row>
    <row r="2052" spans="1:12">
      <c r="A2052" t="s">
        <v>2837</v>
      </c>
      <c r="B2052" s="7">
        <v>46231</v>
      </c>
      <c r="C2052" t="s">
        <v>130</v>
      </c>
      <c r="D2052">
        <v>2</v>
      </c>
      <c r="E2052">
        <v>10.18</v>
      </c>
      <c r="F2052">
        <v>0.1</v>
      </c>
      <c r="G2052">
        <v>9.99</v>
      </c>
      <c r="H2052" t="s">
        <v>212</v>
      </c>
      <c r="I2052" t="s">
        <v>37</v>
      </c>
      <c r="J2052" t="s">
        <v>217</v>
      </c>
      <c r="K2052" t="s">
        <v>209</v>
      </c>
      <c r="L2052" t="s">
        <v>1406</v>
      </c>
    </row>
    <row r="2053" spans="1:12">
      <c r="A2053" t="s">
        <v>2838</v>
      </c>
      <c r="B2053" s="7">
        <v>46232</v>
      </c>
      <c r="C2053" t="s">
        <v>89</v>
      </c>
      <c r="D2053">
        <v>1</v>
      </c>
      <c r="E2053">
        <v>81.14</v>
      </c>
      <c r="F2053">
        <v>0.2</v>
      </c>
      <c r="G2053">
        <v>4.99</v>
      </c>
      <c r="H2053" t="s">
        <v>212</v>
      </c>
      <c r="I2053" t="s">
        <v>18</v>
      </c>
      <c r="J2053" t="s">
        <v>217</v>
      </c>
      <c r="K2053" t="s">
        <v>209</v>
      </c>
      <c r="L2053" t="s">
        <v>1411</v>
      </c>
    </row>
    <row r="2054" spans="1:12">
      <c r="A2054" t="s">
        <v>2839</v>
      </c>
      <c r="B2054" s="7">
        <v>46232</v>
      </c>
      <c r="C2054" t="s">
        <v>114</v>
      </c>
      <c r="D2054">
        <v>2</v>
      </c>
      <c r="E2054">
        <v>87.66</v>
      </c>
      <c r="F2054">
        <v>0.05</v>
      </c>
      <c r="G2054">
        <v>4.99</v>
      </c>
      <c r="H2054" t="s">
        <v>216</v>
      </c>
      <c r="I2054" t="s">
        <v>12</v>
      </c>
      <c r="J2054" t="s">
        <v>217</v>
      </c>
      <c r="K2054" t="s">
        <v>209</v>
      </c>
      <c r="L2054" t="s">
        <v>463</v>
      </c>
    </row>
    <row r="2055" spans="1:12">
      <c r="A2055" t="s">
        <v>2840</v>
      </c>
      <c r="B2055" s="7">
        <v>46232</v>
      </c>
      <c r="C2055" t="s">
        <v>144</v>
      </c>
      <c r="D2055">
        <v>4</v>
      </c>
      <c r="E2055">
        <v>12.74</v>
      </c>
      <c r="F2055">
        <v>0.05</v>
      </c>
      <c r="G2055">
        <v>9.99</v>
      </c>
      <c r="H2055" t="s">
        <v>207</v>
      </c>
      <c r="I2055" t="s">
        <v>224</v>
      </c>
      <c r="J2055" t="s">
        <v>208</v>
      </c>
      <c r="K2055" t="s">
        <v>209</v>
      </c>
      <c r="L2055" t="s">
        <v>1074</v>
      </c>
    </row>
    <row r="2056" spans="1:12">
      <c r="A2056" t="s">
        <v>2841</v>
      </c>
      <c r="B2056" s="7">
        <v>46232</v>
      </c>
      <c r="C2056" t="s">
        <v>128</v>
      </c>
      <c r="D2056">
        <v>1</v>
      </c>
      <c r="E2056">
        <v>74.72</v>
      </c>
      <c r="F2056">
        <v>0.05</v>
      </c>
      <c r="G2056">
        <v>0</v>
      </c>
      <c r="H2056" t="s">
        <v>216</v>
      </c>
      <c r="I2056" t="s">
        <v>18</v>
      </c>
      <c r="J2056" t="s">
        <v>213</v>
      </c>
      <c r="K2056" t="s">
        <v>209</v>
      </c>
      <c r="L2056" t="s">
        <v>1283</v>
      </c>
    </row>
    <row r="2057" spans="1:12">
      <c r="A2057" t="s">
        <v>2842</v>
      </c>
      <c r="B2057" s="7">
        <v>46232</v>
      </c>
      <c r="C2057" t="s">
        <v>134</v>
      </c>
      <c r="D2057">
        <v>3</v>
      </c>
      <c r="E2057">
        <v>53.25</v>
      </c>
      <c r="F2057">
        <v>0</v>
      </c>
      <c r="G2057">
        <v>6.99</v>
      </c>
      <c r="H2057" t="s">
        <v>212</v>
      </c>
      <c r="I2057" t="s">
        <v>18</v>
      </c>
      <c r="J2057" t="s">
        <v>208</v>
      </c>
      <c r="K2057" t="s">
        <v>209</v>
      </c>
      <c r="L2057" t="s">
        <v>402</v>
      </c>
    </row>
    <row r="2058" spans="1:12">
      <c r="A2058" t="s">
        <v>2843</v>
      </c>
      <c r="B2058" s="7">
        <v>46232</v>
      </c>
      <c r="C2058" t="s">
        <v>75</v>
      </c>
      <c r="D2058">
        <v>1</v>
      </c>
      <c r="E2058">
        <v>55.2</v>
      </c>
      <c r="F2058">
        <v>0.1</v>
      </c>
      <c r="G2058">
        <v>0</v>
      </c>
      <c r="H2058" t="s">
        <v>216</v>
      </c>
      <c r="I2058" t="s">
        <v>224</v>
      </c>
      <c r="J2058" t="s">
        <v>208</v>
      </c>
      <c r="K2058" t="s">
        <v>209</v>
      </c>
      <c r="L2058" t="s">
        <v>383</v>
      </c>
    </row>
    <row r="2059" spans="1:12">
      <c r="A2059" t="s">
        <v>2844</v>
      </c>
      <c r="B2059" s="7">
        <v>46232</v>
      </c>
      <c r="C2059" t="s">
        <v>108</v>
      </c>
      <c r="D2059">
        <v>2</v>
      </c>
      <c r="E2059">
        <v>23.94</v>
      </c>
      <c r="F2059">
        <v>0</v>
      </c>
      <c r="G2059">
        <v>0</v>
      </c>
      <c r="H2059" t="s">
        <v>212</v>
      </c>
      <c r="I2059" t="s">
        <v>224</v>
      </c>
      <c r="J2059" t="s">
        <v>217</v>
      </c>
      <c r="K2059" t="s">
        <v>209</v>
      </c>
      <c r="L2059" t="s">
        <v>2587</v>
      </c>
    </row>
    <row r="2060" spans="1:12">
      <c r="A2060" t="s">
        <v>2845</v>
      </c>
      <c r="B2060" s="7">
        <v>46233</v>
      </c>
      <c r="C2060" t="s">
        <v>130</v>
      </c>
      <c r="D2060">
        <v>2</v>
      </c>
      <c r="E2060">
        <v>10.18</v>
      </c>
      <c r="F2060">
        <v>0</v>
      </c>
      <c r="G2060">
        <v>0</v>
      </c>
      <c r="H2060" t="s">
        <v>216</v>
      </c>
      <c r="I2060" t="s">
        <v>224</v>
      </c>
      <c r="J2060" t="s">
        <v>213</v>
      </c>
      <c r="K2060" t="s">
        <v>209</v>
      </c>
      <c r="L2060" t="s">
        <v>862</v>
      </c>
    </row>
    <row r="2061" spans="1:12">
      <c r="A2061" t="s">
        <v>2846</v>
      </c>
      <c r="B2061" s="7">
        <v>46233</v>
      </c>
      <c r="C2061" t="s">
        <v>184</v>
      </c>
      <c r="D2061">
        <v>4</v>
      </c>
      <c r="E2061">
        <v>31.55</v>
      </c>
      <c r="F2061">
        <v>0.15</v>
      </c>
      <c r="G2061">
        <v>4.99</v>
      </c>
      <c r="H2061" t="s">
        <v>216</v>
      </c>
      <c r="I2061" t="s">
        <v>37</v>
      </c>
      <c r="J2061" t="s">
        <v>213</v>
      </c>
      <c r="K2061" t="s">
        <v>209</v>
      </c>
      <c r="L2061" t="s">
        <v>950</v>
      </c>
    </row>
    <row r="2062" spans="1:12">
      <c r="A2062" t="s">
        <v>2847</v>
      </c>
      <c r="B2062" s="7">
        <v>46233</v>
      </c>
      <c r="C2062" t="s">
        <v>160</v>
      </c>
      <c r="D2062">
        <v>1</v>
      </c>
      <c r="E2062">
        <v>36.47</v>
      </c>
      <c r="F2062">
        <v>0</v>
      </c>
      <c r="G2062">
        <v>6.99</v>
      </c>
      <c r="H2062" t="s">
        <v>216</v>
      </c>
      <c r="I2062" t="s">
        <v>37</v>
      </c>
      <c r="J2062" t="s">
        <v>217</v>
      </c>
      <c r="K2062" t="s">
        <v>209</v>
      </c>
      <c r="L2062" t="s">
        <v>1252</v>
      </c>
    </row>
    <row r="2063" spans="1:12">
      <c r="A2063" t="s">
        <v>2848</v>
      </c>
      <c r="B2063" s="7">
        <v>46233</v>
      </c>
      <c r="C2063" t="s">
        <v>128</v>
      </c>
      <c r="D2063">
        <v>3</v>
      </c>
      <c r="E2063">
        <v>74.72</v>
      </c>
      <c r="F2063">
        <v>0</v>
      </c>
      <c r="G2063">
        <v>9.99</v>
      </c>
      <c r="H2063" t="s">
        <v>216</v>
      </c>
      <c r="I2063" t="s">
        <v>12</v>
      </c>
      <c r="J2063" t="s">
        <v>208</v>
      </c>
      <c r="K2063" t="s">
        <v>209</v>
      </c>
      <c r="L2063" t="s">
        <v>2822</v>
      </c>
    </row>
    <row r="2064" spans="1:12">
      <c r="A2064" t="s">
        <v>2849</v>
      </c>
      <c r="B2064" s="7">
        <v>46234</v>
      </c>
      <c r="C2064" t="s">
        <v>94</v>
      </c>
      <c r="D2064">
        <v>2</v>
      </c>
      <c r="E2064">
        <v>74.41</v>
      </c>
      <c r="F2064">
        <v>0.2</v>
      </c>
      <c r="G2064">
        <v>0</v>
      </c>
      <c r="H2064" t="s">
        <v>207</v>
      </c>
      <c r="I2064" t="s">
        <v>12</v>
      </c>
      <c r="J2064" t="s">
        <v>208</v>
      </c>
      <c r="K2064" t="s">
        <v>209</v>
      </c>
      <c r="L2064" t="s">
        <v>1501</v>
      </c>
    </row>
    <row r="2065" spans="1:12">
      <c r="A2065" t="s">
        <v>2850</v>
      </c>
      <c r="B2065" s="7">
        <v>46234</v>
      </c>
      <c r="C2065" t="s">
        <v>146</v>
      </c>
      <c r="D2065">
        <v>1</v>
      </c>
      <c r="E2065">
        <v>30.05</v>
      </c>
      <c r="F2065">
        <v>0</v>
      </c>
      <c r="G2065">
        <v>4.99</v>
      </c>
      <c r="H2065" t="s">
        <v>212</v>
      </c>
      <c r="I2065" t="s">
        <v>37</v>
      </c>
      <c r="J2065" t="s">
        <v>213</v>
      </c>
      <c r="K2065" t="s">
        <v>304</v>
      </c>
      <c r="L2065" t="s">
        <v>1440</v>
      </c>
    </row>
    <row r="2066" spans="1:12">
      <c r="A2066" t="s">
        <v>2851</v>
      </c>
      <c r="B2066" s="7">
        <v>46234</v>
      </c>
      <c r="C2066" t="s">
        <v>112</v>
      </c>
      <c r="D2066">
        <v>1</v>
      </c>
      <c r="E2066">
        <v>48.12</v>
      </c>
      <c r="F2066">
        <v>0</v>
      </c>
      <c r="G2066">
        <v>9.99</v>
      </c>
      <c r="H2066" t="s">
        <v>207</v>
      </c>
      <c r="I2066" t="s">
        <v>18</v>
      </c>
      <c r="J2066" t="s">
        <v>213</v>
      </c>
      <c r="K2066" t="s">
        <v>209</v>
      </c>
      <c r="L2066" t="s">
        <v>2852</v>
      </c>
    </row>
    <row r="2067" spans="1:12">
      <c r="A2067" t="s">
        <v>2853</v>
      </c>
      <c r="B2067" s="7">
        <v>46234</v>
      </c>
      <c r="C2067" t="s">
        <v>132</v>
      </c>
      <c r="D2067">
        <v>2</v>
      </c>
      <c r="E2067">
        <v>72.08</v>
      </c>
      <c r="F2067">
        <v>0.2</v>
      </c>
      <c r="G2067">
        <v>0</v>
      </c>
      <c r="H2067" t="s">
        <v>216</v>
      </c>
      <c r="I2067" t="s">
        <v>54</v>
      </c>
      <c r="J2067" t="s">
        <v>208</v>
      </c>
      <c r="K2067" t="s">
        <v>209</v>
      </c>
      <c r="L2067" t="s">
        <v>484</v>
      </c>
    </row>
    <row r="2068" spans="1:12">
      <c r="A2068" t="s">
        <v>2854</v>
      </c>
      <c r="B2068" s="7">
        <v>46234</v>
      </c>
      <c r="C2068" t="s">
        <v>71</v>
      </c>
      <c r="D2068">
        <v>2</v>
      </c>
      <c r="E2068">
        <v>11.23</v>
      </c>
      <c r="F2068">
        <v>0.05</v>
      </c>
      <c r="G2068">
        <v>0</v>
      </c>
      <c r="H2068" t="s">
        <v>216</v>
      </c>
      <c r="I2068" t="s">
        <v>54</v>
      </c>
      <c r="J2068" t="s">
        <v>213</v>
      </c>
      <c r="K2068" t="s">
        <v>209</v>
      </c>
      <c r="L2068" t="s">
        <v>1342</v>
      </c>
    </row>
    <row r="2069" spans="1:12">
      <c r="A2069" t="s">
        <v>2855</v>
      </c>
      <c r="B2069" s="7">
        <v>46234</v>
      </c>
      <c r="C2069" t="s">
        <v>180</v>
      </c>
      <c r="D2069">
        <v>3</v>
      </c>
      <c r="E2069">
        <v>60.42</v>
      </c>
      <c r="F2069">
        <v>0.15</v>
      </c>
      <c r="G2069">
        <v>9.99</v>
      </c>
      <c r="H2069" t="s">
        <v>212</v>
      </c>
      <c r="I2069" t="s">
        <v>54</v>
      </c>
      <c r="J2069" t="s">
        <v>217</v>
      </c>
      <c r="K2069" t="s">
        <v>304</v>
      </c>
      <c r="L2069" t="s">
        <v>1342</v>
      </c>
    </row>
    <row r="2070" spans="1:12">
      <c r="A2070" t="s">
        <v>2856</v>
      </c>
      <c r="B2070" s="7">
        <v>46234</v>
      </c>
      <c r="C2070" t="s">
        <v>77</v>
      </c>
      <c r="D2070">
        <v>2</v>
      </c>
      <c r="E2070">
        <v>47.77</v>
      </c>
      <c r="F2070">
        <v>0</v>
      </c>
      <c r="G2070">
        <v>0</v>
      </c>
      <c r="H2070" t="s">
        <v>212</v>
      </c>
      <c r="I2070" t="s">
        <v>54</v>
      </c>
      <c r="J2070" t="s">
        <v>213</v>
      </c>
      <c r="K2070" t="s">
        <v>209</v>
      </c>
      <c r="L2070" t="s">
        <v>356</v>
      </c>
    </row>
    <row r="2071" spans="1:12">
      <c r="A2071" t="s">
        <v>2857</v>
      </c>
      <c r="B2071" s="7">
        <v>46234</v>
      </c>
      <c r="C2071" t="s">
        <v>104</v>
      </c>
      <c r="D2071">
        <v>1</v>
      </c>
      <c r="E2071">
        <v>29.49</v>
      </c>
      <c r="F2071">
        <v>0.05</v>
      </c>
      <c r="G2071">
        <v>9.99</v>
      </c>
      <c r="H2071" t="s">
        <v>212</v>
      </c>
      <c r="I2071" t="s">
        <v>18</v>
      </c>
      <c r="J2071" t="s">
        <v>213</v>
      </c>
      <c r="K2071" t="s">
        <v>209</v>
      </c>
      <c r="L2071" t="s">
        <v>257</v>
      </c>
    </row>
    <row r="2072" spans="1:12">
      <c r="A2072" t="s">
        <v>2858</v>
      </c>
      <c r="B2072" s="7">
        <v>46234</v>
      </c>
      <c r="C2072" t="s">
        <v>142</v>
      </c>
      <c r="D2072">
        <v>5</v>
      </c>
      <c r="E2072">
        <v>100.1</v>
      </c>
      <c r="F2072">
        <v>0.2</v>
      </c>
      <c r="G2072">
        <v>0</v>
      </c>
      <c r="H2072" t="s">
        <v>207</v>
      </c>
      <c r="I2072" t="s">
        <v>12</v>
      </c>
      <c r="J2072" t="s">
        <v>213</v>
      </c>
      <c r="K2072" t="s">
        <v>209</v>
      </c>
      <c r="L2072" t="s">
        <v>435</v>
      </c>
    </row>
    <row r="2073" spans="1:12">
      <c r="A2073" t="s">
        <v>2859</v>
      </c>
      <c r="B2073" s="7">
        <v>46234</v>
      </c>
      <c r="C2073" t="s">
        <v>148</v>
      </c>
      <c r="D2073">
        <v>5</v>
      </c>
      <c r="E2073">
        <v>76.3</v>
      </c>
      <c r="F2073">
        <v>0</v>
      </c>
      <c r="G2073">
        <v>0</v>
      </c>
      <c r="H2073" t="s">
        <v>212</v>
      </c>
      <c r="I2073" t="s">
        <v>37</v>
      </c>
      <c r="J2073" t="s">
        <v>208</v>
      </c>
      <c r="K2073" t="s">
        <v>209</v>
      </c>
      <c r="L2073" t="s">
        <v>1778</v>
      </c>
    </row>
    <row r="2074" spans="1:12">
      <c r="A2074" t="s">
        <v>2860</v>
      </c>
      <c r="B2074" s="7">
        <v>46235</v>
      </c>
      <c r="C2074" t="s">
        <v>94</v>
      </c>
      <c r="D2074">
        <v>4</v>
      </c>
      <c r="E2074">
        <v>74.41</v>
      </c>
      <c r="F2074">
        <v>0.05</v>
      </c>
      <c r="G2074">
        <v>0</v>
      </c>
      <c r="H2074" t="s">
        <v>207</v>
      </c>
      <c r="I2074" t="s">
        <v>54</v>
      </c>
      <c r="J2074" t="s">
        <v>217</v>
      </c>
      <c r="K2074" t="s">
        <v>304</v>
      </c>
      <c r="L2074" t="s">
        <v>965</v>
      </c>
    </row>
    <row r="2075" spans="1:12">
      <c r="A2075" t="s">
        <v>2861</v>
      </c>
      <c r="B2075" s="7">
        <v>46235</v>
      </c>
      <c r="C2075" t="s">
        <v>174</v>
      </c>
      <c r="D2075">
        <v>1</v>
      </c>
      <c r="E2075">
        <v>72.45</v>
      </c>
      <c r="F2075">
        <v>0</v>
      </c>
      <c r="G2075">
        <v>0</v>
      </c>
      <c r="H2075" t="s">
        <v>212</v>
      </c>
      <c r="I2075" t="s">
        <v>12</v>
      </c>
      <c r="J2075" t="s">
        <v>208</v>
      </c>
      <c r="K2075" t="s">
        <v>209</v>
      </c>
      <c r="L2075" t="s">
        <v>628</v>
      </c>
    </row>
    <row r="2076" spans="1:12">
      <c r="A2076" t="s">
        <v>2862</v>
      </c>
      <c r="B2076" s="7">
        <v>46235</v>
      </c>
      <c r="C2076" t="s">
        <v>146</v>
      </c>
      <c r="D2076">
        <v>5</v>
      </c>
      <c r="E2076">
        <v>30.05</v>
      </c>
      <c r="F2076">
        <v>0</v>
      </c>
      <c r="G2076">
        <v>4.99</v>
      </c>
      <c r="H2076" t="s">
        <v>212</v>
      </c>
      <c r="I2076" t="s">
        <v>12</v>
      </c>
      <c r="J2076" t="s">
        <v>213</v>
      </c>
      <c r="K2076" t="s">
        <v>209</v>
      </c>
      <c r="L2076" t="s">
        <v>959</v>
      </c>
    </row>
    <row r="2077" spans="1:12">
      <c r="A2077" t="s">
        <v>2863</v>
      </c>
      <c r="B2077" s="7">
        <v>46235</v>
      </c>
      <c r="C2077" t="s">
        <v>180</v>
      </c>
      <c r="D2077">
        <v>2</v>
      </c>
      <c r="E2077">
        <v>60.42</v>
      </c>
      <c r="F2077">
        <v>0</v>
      </c>
      <c r="G2077">
        <v>4.99</v>
      </c>
      <c r="H2077" t="s">
        <v>207</v>
      </c>
      <c r="I2077" t="s">
        <v>18</v>
      </c>
      <c r="J2077" t="s">
        <v>213</v>
      </c>
      <c r="K2077" t="s">
        <v>209</v>
      </c>
      <c r="L2077" t="s">
        <v>1778</v>
      </c>
    </row>
    <row r="2078" spans="1:12">
      <c r="A2078" t="s">
        <v>2864</v>
      </c>
      <c r="B2078" s="7">
        <v>46236</v>
      </c>
      <c r="C2078" t="s">
        <v>138</v>
      </c>
      <c r="D2078">
        <v>3</v>
      </c>
      <c r="E2078">
        <v>56</v>
      </c>
      <c r="F2078">
        <v>0</v>
      </c>
      <c r="G2078">
        <v>4.99</v>
      </c>
      <c r="H2078" t="s">
        <v>212</v>
      </c>
      <c r="I2078" t="s">
        <v>37</v>
      </c>
      <c r="J2078" t="s">
        <v>213</v>
      </c>
      <c r="K2078" t="s">
        <v>209</v>
      </c>
      <c r="L2078" t="s">
        <v>531</v>
      </c>
    </row>
    <row r="2079" spans="1:12">
      <c r="A2079" t="s">
        <v>2865</v>
      </c>
      <c r="B2079" s="7">
        <v>46236</v>
      </c>
      <c r="C2079" t="s">
        <v>150</v>
      </c>
      <c r="D2079">
        <v>2</v>
      </c>
      <c r="E2079">
        <v>50.17</v>
      </c>
      <c r="F2079">
        <v>0.1</v>
      </c>
      <c r="G2079">
        <v>6.99</v>
      </c>
      <c r="H2079" t="s">
        <v>212</v>
      </c>
      <c r="I2079" t="s">
        <v>224</v>
      </c>
      <c r="J2079" t="s">
        <v>213</v>
      </c>
      <c r="K2079" t="s">
        <v>209</v>
      </c>
      <c r="L2079" t="s">
        <v>373</v>
      </c>
    </row>
    <row r="2080" spans="1:12">
      <c r="A2080" t="s">
        <v>2866</v>
      </c>
      <c r="B2080" s="7">
        <v>46236</v>
      </c>
      <c r="C2080" t="s">
        <v>162</v>
      </c>
      <c r="D2080">
        <v>2</v>
      </c>
      <c r="E2080">
        <v>12.2</v>
      </c>
      <c r="F2080">
        <v>0</v>
      </c>
      <c r="G2080">
        <v>0</v>
      </c>
      <c r="H2080" t="s">
        <v>216</v>
      </c>
      <c r="I2080" t="s">
        <v>12</v>
      </c>
      <c r="J2080" t="s">
        <v>213</v>
      </c>
      <c r="K2080" t="s">
        <v>209</v>
      </c>
      <c r="L2080" t="s">
        <v>286</v>
      </c>
    </row>
    <row r="2081" spans="1:12">
      <c r="A2081" t="s">
        <v>2867</v>
      </c>
      <c r="B2081" s="7">
        <v>46236</v>
      </c>
      <c r="C2081" t="s">
        <v>166</v>
      </c>
      <c r="D2081">
        <v>2</v>
      </c>
      <c r="E2081">
        <v>39.19</v>
      </c>
      <c r="F2081">
        <v>0</v>
      </c>
      <c r="G2081">
        <v>0</v>
      </c>
      <c r="H2081" t="s">
        <v>216</v>
      </c>
      <c r="I2081" t="s">
        <v>37</v>
      </c>
      <c r="J2081" t="s">
        <v>208</v>
      </c>
      <c r="K2081" t="s">
        <v>209</v>
      </c>
      <c r="L2081" t="s">
        <v>451</v>
      </c>
    </row>
    <row r="2082" spans="1:12">
      <c r="A2082" t="s">
        <v>2868</v>
      </c>
      <c r="B2082" s="7">
        <v>46236</v>
      </c>
      <c r="C2082" t="s">
        <v>73</v>
      </c>
      <c r="D2082">
        <v>2</v>
      </c>
      <c r="E2082">
        <v>23.84</v>
      </c>
      <c r="F2082">
        <v>0.1</v>
      </c>
      <c r="G2082">
        <v>0</v>
      </c>
      <c r="H2082" t="s">
        <v>216</v>
      </c>
      <c r="I2082" t="s">
        <v>37</v>
      </c>
      <c r="J2082" t="s">
        <v>213</v>
      </c>
      <c r="K2082" t="s">
        <v>209</v>
      </c>
      <c r="L2082" t="s">
        <v>2822</v>
      </c>
    </row>
    <row r="2083" spans="1:12">
      <c r="A2083" t="s">
        <v>2869</v>
      </c>
      <c r="B2083" s="7">
        <v>46236</v>
      </c>
      <c r="C2083" t="s">
        <v>176</v>
      </c>
      <c r="D2083">
        <v>2</v>
      </c>
      <c r="E2083">
        <v>11.86</v>
      </c>
      <c r="F2083">
        <v>0.05</v>
      </c>
      <c r="G2083">
        <v>0</v>
      </c>
      <c r="H2083" t="s">
        <v>216</v>
      </c>
      <c r="I2083" t="s">
        <v>18</v>
      </c>
      <c r="J2083" t="s">
        <v>213</v>
      </c>
      <c r="K2083" t="s">
        <v>209</v>
      </c>
      <c r="L2083" t="s">
        <v>2117</v>
      </c>
    </row>
    <row r="2084" spans="1:12">
      <c r="A2084" t="s">
        <v>2870</v>
      </c>
      <c r="B2084" s="7">
        <v>46236</v>
      </c>
      <c r="C2084" t="s">
        <v>96</v>
      </c>
      <c r="D2084">
        <v>1</v>
      </c>
      <c r="E2084">
        <v>26.72</v>
      </c>
      <c r="F2084">
        <v>0</v>
      </c>
      <c r="G2084">
        <v>6.99</v>
      </c>
      <c r="H2084" t="s">
        <v>207</v>
      </c>
      <c r="I2084" t="s">
        <v>12</v>
      </c>
      <c r="J2084" t="s">
        <v>208</v>
      </c>
      <c r="K2084" t="s">
        <v>209</v>
      </c>
      <c r="L2084" t="s">
        <v>1049</v>
      </c>
    </row>
    <row r="2085" spans="1:12">
      <c r="A2085" t="s">
        <v>2871</v>
      </c>
      <c r="B2085" s="7">
        <v>46236</v>
      </c>
      <c r="C2085" t="s">
        <v>154</v>
      </c>
      <c r="D2085">
        <v>1</v>
      </c>
      <c r="E2085">
        <v>63.29</v>
      </c>
      <c r="F2085">
        <v>0.2</v>
      </c>
      <c r="G2085">
        <v>0</v>
      </c>
      <c r="H2085" t="s">
        <v>216</v>
      </c>
      <c r="I2085" t="s">
        <v>12</v>
      </c>
      <c r="J2085" t="s">
        <v>213</v>
      </c>
      <c r="K2085" t="s">
        <v>209</v>
      </c>
      <c r="L2085" t="s">
        <v>265</v>
      </c>
    </row>
    <row r="2086" spans="1:12">
      <c r="A2086" t="s">
        <v>2872</v>
      </c>
      <c r="B2086" s="7">
        <v>46237</v>
      </c>
      <c r="C2086" t="s">
        <v>152</v>
      </c>
      <c r="D2086">
        <v>5</v>
      </c>
      <c r="E2086">
        <v>39.21</v>
      </c>
      <c r="F2086">
        <v>0.15</v>
      </c>
      <c r="G2086">
        <v>4.99</v>
      </c>
      <c r="H2086" t="s">
        <v>212</v>
      </c>
      <c r="I2086" t="s">
        <v>37</v>
      </c>
      <c r="J2086" t="s">
        <v>208</v>
      </c>
      <c r="K2086" t="s">
        <v>209</v>
      </c>
      <c r="L2086" t="s">
        <v>531</v>
      </c>
    </row>
    <row r="2087" spans="1:12">
      <c r="A2087" t="s">
        <v>2873</v>
      </c>
      <c r="B2087" s="7">
        <v>46237</v>
      </c>
      <c r="C2087" t="s">
        <v>174</v>
      </c>
      <c r="D2087">
        <v>5</v>
      </c>
      <c r="E2087">
        <v>72.45</v>
      </c>
      <c r="F2087">
        <v>0.05</v>
      </c>
      <c r="G2087">
        <v>9.99</v>
      </c>
      <c r="H2087" t="s">
        <v>207</v>
      </c>
      <c r="I2087" t="s">
        <v>37</v>
      </c>
      <c r="J2087" t="s">
        <v>217</v>
      </c>
      <c r="K2087" t="s">
        <v>209</v>
      </c>
      <c r="L2087" t="s">
        <v>1193</v>
      </c>
    </row>
    <row r="2088" spans="1:12">
      <c r="A2088" t="s">
        <v>2874</v>
      </c>
      <c r="B2088" s="7">
        <v>46237</v>
      </c>
      <c r="C2088" t="s">
        <v>77</v>
      </c>
      <c r="D2088">
        <v>1</v>
      </c>
      <c r="E2088">
        <v>47.77</v>
      </c>
      <c r="F2088">
        <v>0.1</v>
      </c>
      <c r="G2088">
        <v>4.99</v>
      </c>
      <c r="H2088" t="s">
        <v>207</v>
      </c>
      <c r="I2088" t="s">
        <v>54</v>
      </c>
      <c r="J2088" t="s">
        <v>217</v>
      </c>
      <c r="K2088" t="s">
        <v>209</v>
      </c>
      <c r="L2088" t="s">
        <v>1092</v>
      </c>
    </row>
    <row r="2089" spans="1:12">
      <c r="A2089" t="s">
        <v>2875</v>
      </c>
      <c r="B2089" s="7">
        <v>46237</v>
      </c>
      <c r="C2089" t="s">
        <v>96</v>
      </c>
      <c r="D2089">
        <v>1</v>
      </c>
      <c r="E2089">
        <v>26.72</v>
      </c>
      <c r="F2089">
        <v>0</v>
      </c>
      <c r="G2089">
        <v>6.99</v>
      </c>
      <c r="H2089" t="s">
        <v>207</v>
      </c>
      <c r="I2089" t="s">
        <v>18</v>
      </c>
      <c r="J2089" t="s">
        <v>213</v>
      </c>
      <c r="K2089" t="s">
        <v>209</v>
      </c>
      <c r="L2089" t="s">
        <v>475</v>
      </c>
    </row>
    <row r="2090" spans="1:12">
      <c r="A2090" t="s">
        <v>2876</v>
      </c>
      <c r="B2090" s="7">
        <v>46237</v>
      </c>
      <c r="C2090" t="s">
        <v>108</v>
      </c>
      <c r="D2090">
        <v>1</v>
      </c>
      <c r="E2090">
        <v>23.94</v>
      </c>
      <c r="F2090">
        <v>0</v>
      </c>
      <c r="G2090">
        <v>6.99</v>
      </c>
      <c r="H2090" t="s">
        <v>216</v>
      </c>
      <c r="I2090" t="s">
        <v>18</v>
      </c>
      <c r="J2090" t="s">
        <v>213</v>
      </c>
      <c r="K2090" t="s">
        <v>209</v>
      </c>
      <c r="L2090" t="s">
        <v>2095</v>
      </c>
    </row>
    <row r="2091" spans="1:12">
      <c r="A2091" t="s">
        <v>2877</v>
      </c>
      <c r="B2091" s="7">
        <v>46237</v>
      </c>
      <c r="C2091" t="s">
        <v>160</v>
      </c>
      <c r="D2091">
        <v>3</v>
      </c>
      <c r="E2091">
        <v>36.47</v>
      </c>
      <c r="F2091">
        <v>0</v>
      </c>
      <c r="G2091">
        <v>0</v>
      </c>
      <c r="H2091" t="s">
        <v>207</v>
      </c>
      <c r="I2091" t="s">
        <v>224</v>
      </c>
      <c r="J2091" t="s">
        <v>217</v>
      </c>
      <c r="K2091" t="s">
        <v>209</v>
      </c>
      <c r="L2091" t="s">
        <v>428</v>
      </c>
    </row>
    <row r="2092" spans="1:12">
      <c r="A2092" t="s">
        <v>2878</v>
      </c>
      <c r="B2092" s="7">
        <v>46238</v>
      </c>
      <c r="C2092" t="s">
        <v>96</v>
      </c>
      <c r="D2092">
        <v>1</v>
      </c>
      <c r="E2092">
        <v>26.72</v>
      </c>
      <c r="F2092">
        <v>0</v>
      </c>
      <c r="G2092">
        <v>0</v>
      </c>
      <c r="H2092" t="s">
        <v>216</v>
      </c>
      <c r="I2092" t="s">
        <v>54</v>
      </c>
      <c r="J2092" t="s">
        <v>217</v>
      </c>
      <c r="K2092" t="s">
        <v>209</v>
      </c>
      <c r="L2092" t="s">
        <v>2357</v>
      </c>
    </row>
    <row r="2093" spans="1:12">
      <c r="A2093" t="s">
        <v>2879</v>
      </c>
      <c r="B2093" s="7">
        <v>46238</v>
      </c>
      <c r="C2093" t="s">
        <v>132</v>
      </c>
      <c r="D2093">
        <v>1</v>
      </c>
      <c r="E2093">
        <v>72.08</v>
      </c>
      <c r="F2093">
        <v>0</v>
      </c>
      <c r="G2093">
        <v>0</v>
      </c>
      <c r="H2093" t="s">
        <v>216</v>
      </c>
      <c r="I2093" t="s">
        <v>224</v>
      </c>
      <c r="J2093" t="s">
        <v>208</v>
      </c>
      <c r="K2093" t="s">
        <v>209</v>
      </c>
      <c r="L2093" t="s">
        <v>1066</v>
      </c>
    </row>
    <row r="2094" spans="1:12">
      <c r="A2094" t="s">
        <v>2880</v>
      </c>
      <c r="B2094" s="7">
        <v>46238</v>
      </c>
      <c r="C2094" t="s">
        <v>146</v>
      </c>
      <c r="D2094">
        <v>1</v>
      </c>
      <c r="E2094">
        <v>30.05</v>
      </c>
      <c r="F2094">
        <v>0</v>
      </c>
      <c r="G2094">
        <v>4.99</v>
      </c>
      <c r="H2094" t="s">
        <v>207</v>
      </c>
      <c r="I2094" t="s">
        <v>54</v>
      </c>
      <c r="J2094" t="s">
        <v>208</v>
      </c>
      <c r="K2094" t="s">
        <v>209</v>
      </c>
      <c r="L2094" t="s">
        <v>1440</v>
      </c>
    </row>
    <row r="2095" spans="1:12">
      <c r="A2095" t="s">
        <v>2881</v>
      </c>
      <c r="B2095" s="7">
        <v>46239</v>
      </c>
      <c r="C2095" t="s">
        <v>148</v>
      </c>
      <c r="D2095">
        <v>1</v>
      </c>
      <c r="E2095">
        <v>76.3</v>
      </c>
      <c r="F2095">
        <v>0</v>
      </c>
      <c r="G2095">
        <v>6.99</v>
      </c>
      <c r="H2095" t="s">
        <v>207</v>
      </c>
      <c r="I2095" t="s">
        <v>54</v>
      </c>
      <c r="J2095" t="s">
        <v>217</v>
      </c>
      <c r="K2095" t="s">
        <v>209</v>
      </c>
      <c r="L2095" t="s">
        <v>791</v>
      </c>
    </row>
    <row r="2096" spans="1:12">
      <c r="A2096" t="s">
        <v>2882</v>
      </c>
      <c r="B2096" s="7">
        <v>46239</v>
      </c>
      <c r="C2096" t="s">
        <v>180</v>
      </c>
      <c r="D2096">
        <v>2</v>
      </c>
      <c r="E2096">
        <v>60.42</v>
      </c>
      <c r="F2096">
        <v>0.05</v>
      </c>
      <c r="G2096">
        <v>0</v>
      </c>
      <c r="H2096" t="s">
        <v>216</v>
      </c>
      <c r="I2096" t="s">
        <v>224</v>
      </c>
      <c r="J2096" t="s">
        <v>217</v>
      </c>
      <c r="K2096" t="s">
        <v>209</v>
      </c>
      <c r="L2096" t="s">
        <v>845</v>
      </c>
    </row>
    <row r="2097" spans="1:12">
      <c r="A2097" t="s">
        <v>2883</v>
      </c>
      <c r="B2097" s="7">
        <v>46239</v>
      </c>
      <c r="C2097" t="s">
        <v>73</v>
      </c>
      <c r="D2097">
        <v>2</v>
      </c>
      <c r="E2097">
        <v>23.84</v>
      </c>
      <c r="F2097">
        <v>0.05</v>
      </c>
      <c r="G2097">
        <v>9.99</v>
      </c>
      <c r="H2097" t="s">
        <v>207</v>
      </c>
      <c r="I2097" t="s">
        <v>224</v>
      </c>
      <c r="J2097" t="s">
        <v>213</v>
      </c>
      <c r="K2097" t="s">
        <v>209</v>
      </c>
      <c r="L2097" t="s">
        <v>317</v>
      </c>
    </row>
    <row r="2098" spans="1:12">
      <c r="A2098" t="s">
        <v>2884</v>
      </c>
      <c r="B2098" s="7">
        <v>46239</v>
      </c>
      <c r="C2098" t="s">
        <v>92</v>
      </c>
      <c r="D2098">
        <v>3</v>
      </c>
      <c r="E2098">
        <v>46.87</v>
      </c>
      <c r="F2098">
        <v>0.15</v>
      </c>
      <c r="G2098">
        <v>0</v>
      </c>
      <c r="H2098" t="s">
        <v>216</v>
      </c>
      <c r="I2098" t="s">
        <v>12</v>
      </c>
      <c r="J2098" t="s">
        <v>217</v>
      </c>
      <c r="K2098" t="s">
        <v>209</v>
      </c>
      <c r="L2098" t="s">
        <v>257</v>
      </c>
    </row>
    <row r="2099" spans="1:12">
      <c r="A2099" t="s">
        <v>2885</v>
      </c>
      <c r="B2099" s="7">
        <v>46239</v>
      </c>
      <c r="C2099" t="s">
        <v>172</v>
      </c>
      <c r="D2099">
        <v>1</v>
      </c>
      <c r="E2099">
        <v>80.63</v>
      </c>
      <c r="F2099">
        <v>0.15</v>
      </c>
      <c r="G2099">
        <v>0</v>
      </c>
      <c r="H2099" t="s">
        <v>216</v>
      </c>
      <c r="I2099" t="s">
        <v>18</v>
      </c>
      <c r="J2099" t="s">
        <v>213</v>
      </c>
      <c r="K2099" t="s">
        <v>209</v>
      </c>
      <c r="L2099" t="s">
        <v>870</v>
      </c>
    </row>
    <row r="2100" spans="1:12">
      <c r="A2100" t="s">
        <v>2886</v>
      </c>
      <c r="B2100" s="7">
        <v>46239</v>
      </c>
      <c r="C2100" t="s">
        <v>98</v>
      </c>
      <c r="D2100">
        <v>4</v>
      </c>
      <c r="E2100">
        <v>17.66</v>
      </c>
      <c r="F2100">
        <v>0.15</v>
      </c>
      <c r="G2100">
        <v>6.99</v>
      </c>
      <c r="H2100" t="s">
        <v>212</v>
      </c>
      <c r="I2100" t="s">
        <v>37</v>
      </c>
      <c r="J2100" t="s">
        <v>217</v>
      </c>
      <c r="K2100" t="s">
        <v>209</v>
      </c>
      <c r="L2100" t="s">
        <v>335</v>
      </c>
    </row>
    <row r="2101" spans="1:12">
      <c r="A2101" t="s">
        <v>2887</v>
      </c>
      <c r="B2101" s="7">
        <v>46239</v>
      </c>
      <c r="C2101" t="s">
        <v>176</v>
      </c>
      <c r="D2101">
        <v>2</v>
      </c>
      <c r="E2101">
        <v>11.86</v>
      </c>
      <c r="F2101">
        <v>0.15</v>
      </c>
      <c r="G2101">
        <v>6.99</v>
      </c>
      <c r="H2101" t="s">
        <v>212</v>
      </c>
      <c r="I2101" t="s">
        <v>54</v>
      </c>
      <c r="J2101" t="s">
        <v>213</v>
      </c>
      <c r="K2101" t="s">
        <v>209</v>
      </c>
      <c r="L2101" t="s">
        <v>845</v>
      </c>
    </row>
    <row r="2102" spans="1:12">
      <c r="A2102" t="s">
        <v>2888</v>
      </c>
      <c r="B2102" s="7">
        <v>46239</v>
      </c>
      <c r="C2102" t="s">
        <v>152</v>
      </c>
      <c r="D2102">
        <v>1</v>
      </c>
      <c r="E2102">
        <v>39.21</v>
      </c>
      <c r="F2102">
        <v>0</v>
      </c>
      <c r="G2102">
        <v>0</v>
      </c>
      <c r="H2102" t="s">
        <v>212</v>
      </c>
      <c r="I2102" t="s">
        <v>37</v>
      </c>
      <c r="J2102" t="s">
        <v>217</v>
      </c>
      <c r="K2102" t="s">
        <v>209</v>
      </c>
      <c r="L2102" t="s">
        <v>904</v>
      </c>
    </row>
    <row r="2103" spans="1:12">
      <c r="A2103" t="s">
        <v>2889</v>
      </c>
      <c r="B2103" s="7">
        <v>46239</v>
      </c>
      <c r="C2103" t="s">
        <v>120</v>
      </c>
      <c r="D2103">
        <v>5</v>
      </c>
      <c r="E2103">
        <v>33.65</v>
      </c>
      <c r="F2103">
        <v>0.05</v>
      </c>
      <c r="G2103">
        <v>6.99</v>
      </c>
      <c r="H2103" t="s">
        <v>216</v>
      </c>
      <c r="I2103" t="s">
        <v>12</v>
      </c>
      <c r="J2103" t="s">
        <v>208</v>
      </c>
      <c r="K2103" t="s">
        <v>209</v>
      </c>
      <c r="L2103" t="s">
        <v>1421</v>
      </c>
    </row>
    <row r="2104" spans="1:12">
      <c r="A2104" t="s">
        <v>2890</v>
      </c>
      <c r="B2104" s="7">
        <v>46239</v>
      </c>
      <c r="C2104" t="s">
        <v>160</v>
      </c>
      <c r="D2104">
        <v>2</v>
      </c>
      <c r="E2104">
        <v>36.47</v>
      </c>
      <c r="F2104">
        <v>0</v>
      </c>
      <c r="G2104">
        <v>0</v>
      </c>
      <c r="H2104" t="s">
        <v>207</v>
      </c>
      <c r="I2104" t="s">
        <v>18</v>
      </c>
      <c r="J2104" t="s">
        <v>208</v>
      </c>
      <c r="K2104" t="s">
        <v>209</v>
      </c>
      <c r="L2104" t="s">
        <v>2891</v>
      </c>
    </row>
    <row r="2105" spans="1:12">
      <c r="A2105" t="s">
        <v>2892</v>
      </c>
      <c r="B2105" s="7">
        <v>46239</v>
      </c>
      <c r="C2105" t="s">
        <v>132</v>
      </c>
      <c r="D2105">
        <v>2</v>
      </c>
      <c r="E2105">
        <v>72.08</v>
      </c>
      <c r="F2105">
        <v>0.05</v>
      </c>
      <c r="G2105">
        <v>6.99</v>
      </c>
      <c r="H2105" t="s">
        <v>216</v>
      </c>
      <c r="I2105" t="s">
        <v>12</v>
      </c>
      <c r="J2105" t="s">
        <v>213</v>
      </c>
      <c r="K2105" t="s">
        <v>209</v>
      </c>
      <c r="L2105" t="s">
        <v>1776</v>
      </c>
    </row>
    <row r="2106" spans="1:12">
      <c r="A2106" t="s">
        <v>2893</v>
      </c>
      <c r="B2106" s="7">
        <v>46239</v>
      </c>
      <c r="C2106" t="s">
        <v>174</v>
      </c>
      <c r="D2106">
        <v>2</v>
      </c>
      <c r="E2106">
        <v>72.45</v>
      </c>
      <c r="F2106">
        <v>0.1</v>
      </c>
      <c r="G2106">
        <v>6.99</v>
      </c>
      <c r="H2106" t="s">
        <v>212</v>
      </c>
      <c r="I2106" t="s">
        <v>54</v>
      </c>
      <c r="J2106" t="s">
        <v>213</v>
      </c>
      <c r="K2106" t="s">
        <v>209</v>
      </c>
      <c r="L2106" t="s">
        <v>461</v>
      </c>
    </row>
    <row r="2107" spans="1:12">
      <c r="A2107" t="s">
        <v>2894</v>
      </c>
      <c r="B2107" s="7">
        <v>46239</v>
      </c>
      <c r="C2107" t="s">
        <v>144</v>
      </c>
      <c r="D2107">
        <v>2</v>
      </c>
      <c r="E2107">
        <v>12.74</v>
      </c>
      <c r="F2107">
        <v>0.1</v>
      </c>
      <c r="G2107">
        <v>4.99</v>
      </c>
      <c r="H2107" t="s">
        <v>216</v>
      </c>
      <c r="I2107" t="s">
        <v>12</v>
      </c>
      <c r="J2107" t="s">
        <v>208</v>
      </c>
      <c r="K2107" t="s">
        <v>209</v>
      </c>
      <c r="L2107" t="s">
        <v>247</v>
      </c>
    </row>
    <row r="2108" spans="1:12">
      <c r="A2108" t="s">
        <v>2895</v>
      </c>
      <c r="B2108" s="7">
        <v>46240</v>
      </c>
      <c r="C2108" t="s">
        <v>110</v>
      </c>
      <c r="D2108">
        <v>1</v>
      </c>
      <c r="E2108">
        <v>32.130000000000003</v>
      </c>
      <c r="F2108">
        <v>0</v>
      </c>
      <c r="G2108">
        <v>9.99</v>
      </c>
      <c r="H2108" t="s">
        <v>207</v>
      </c>
      <c r="I2108" t="s">
        <v>12</v>
      </c>
      <c r="J2108" t="s">
        <v>208</v>
      </c>
      <c r="K2108" t="s">
        <v>209</v>
      </c>
      <c r="L2108" t="s">
        <v>991</v>
      </c>
    </row>
    <row r="2109" spans="1:12">
      <c r="A2109" t="s">
        <v>2896</v>
      </c>
      <c r="B2109" s="7">
        <v>46240</v>
      </c>
      <c r="C2109" t="s">
        <v>138</v>
      </c>
      <c r="D2109">
        <v>8</v>
      </c>
      <c r="E2109">
        <v>56</v>
      </c>
      <c r="F2109">
        <v>0.05</v>
      </c>
      <c r="G2109">
        <v>4.99</v>
      </c>
      <c r="H2109" t="s">
        <v>216</v>
      </c>
      <c r="I2109" t="s">
        <v>18</v>
      </c>
      <c r="J2109" t="s">
        <v>217</v>
      </c>
      <c r="K2109" t="s">
        <v>209</v>
      </c>
      <c r="L2109" t="s">
        <v>1185</v>
      </c>
    </row>
    <row r="2110" spans="1:12">
      <c r="A2110" t="s">
        <v>2897</v>
      </c>
      <c r="B2110" s="7">
        <v>46240</v>
      </c>
      <c r="C2110" t="s">
        <v>100</v>
      </c>
      <c r="D2110">
        <v>3</v>
      </c>
      <c r="E2110">
        <v>47.38</v>
      </c>
      <c r="F2110">
        <v>0.2</v>
      </c>
      <c r="G2110">
        <v>9.99</v>
      </c>
      <c r="H2110" t="s">
        <v>212</v>
      </c>
      <c r="I2110" t="s">
        <v>18</v>
      </c>
      <c r="J2110" t="s">
        <v>217</v>
      </c>
      <c r="K2110" t="s">
        <v>209</v>
      </c>
      <c r="L2110" t="s">
        <v>2796</v>
      </c>
    </row>
    <row r="2111" spans="1:12">
      <c r="A2111" t="s">
        <v>2898</v>
      </c>
      <c r="B2111" s="7">
        <v>46240</v>
      </c>
      <c r="C2111" t="s">
        <v>156</v>
      </c>
      <c r="D2111">
        <v>4</v>
      </c>
      <c r="E2111">
        <v>24.86</v>
      </c>
      <c r="F2111">
        <v>0.15</v>
      </c>
      <c r="G2111">
        <v>0</v>
      </c>
      <c r="H2111" t="s">
        <v>207</v>
      </c>
      <c r="I2111" t="s">
        <v>12</v>
      </c>
      <c r="J2111" t="s">
        <v>208</v>
      </c>
      <c r="K2111" t="s">
        <v>209</v>
      </c>
      <c r="L2111" t="s">
        <v>1012</v>
      </c>
    </row>
    <row r="2112" spans="1:12">
      <c r="A2112" t="s">
        <v>2899</v>
      </c>
      <c r="B2112" s="7">
        <v>46240</v>
      </c>
      <c r="C2112" t="s">
        <v>152</v>
      </c>
      <c r="D2112">
        <v>2</v>
      </c>
      <c r="E2112">
        <v>39.21</v>
      </c>
      <c r="F2112">
        <v>0</v>
      </c>
      <c r="G2112">
        <v>4.99</v>
      </c>
      <c r="H2112" t="s">
        <v>216</v>
      </c>
      <c r="I2112" t="s">
        <v>18</v>
      </c>
      <c r="J2112" t="s">
        <v>213</v>
      </c>
      <c r="K2112" t="s">
        <v>209</v>
      </c>
      <c r="L2112" t="s">
        <v>664</v>
      </c>
    </row>
    <row r="2113" spans="1:12">
      <c r="A2113" t="s">
        <v>2900</v>
      </c>
      <c r="B2113" s="7">
        <v>46240</v>
      </c>
      <c r="C2113" t="s">
        <v>110</v>
      </c>
      <c r="D2113">
        <v>1</v>
      </c>
      <c r="E2113">
        <v>32.130000000000003</v>
      </c>
      <c r="F2113">
        <v>0.2</v>
      </c>
      <c r="G2113">
        <v>0</v>
      </c>
      <c r="H2113" t="s">
        <v>216</v>
      </c>
      <c r="I2113" t="s">
        <v>37</v>
      </c>
      <c r="J2113" t="s">
        <v>208</v>
      </c>
      <c r="K2113" t="s">
        <v>304</v>
      </c>
      <c r="L2113" t="s">
        <v>1153</v>
      </c>
    </row>
    <row r="2114" spans="1:12">
      <c r="A2114" t="s">
        <v>2901</v>
      </c>
      <c r="B2114" s="7">
        <v>46240</v>
      </c>
      <c r="C2114" t="s">
        <v>98</v>
      </c>
      <c r="D2114">
        <v>1</v>
      </c>
      <c r="E2114">
        <v>17.66</v>
      </c>
      <c r="F2114">
        <v>0</v>
      </c>
      <c r="G2114">
        <v>0</v>
      </c>
      <c r="H2114" t="s">
        <v>207</v>
      </c>
      <c r="I2114" t="s">
        <v>37</v>
      </c>
      <c r="J2114" t="s">
        <v>217</v>
      </c>
      <c r="K2114" t="s">
        <v>209</v>
      </c>
      <c r="L2114" t="s">
        <v>876</v>
      </c>
    </row>
    <row r="2115" spans="1:12">
      <c r="A2115" t="s">
        <v>2902</v>
      </c>
      <c r="B2115" s="7">
        <v>46240</v>
      </c>
      <c r="C2115" t="s">
        <v>112</v>
      </c>
      <c r="D2115">
        <v>1</v>
      </c>
      <c r="E2115">
        <v>48.12</v>
      </c>
      <c r="F2115">
        <v>0.2</v>
      </c>
      <c r="G2115">
        <v>0</v>
      </c>
      <c r="H2115" t="s">
        <v>207</v>
      </c>
      <c r="I2115" t="s">
        <v>37</v>
      </c>
      <c r="J2115" t="s">
        <v>213</v>
      </c>
      <c r="K2115" t="s">
        <v>209</v>
      </c>
      <c r="L2115" t="s">
        <v>1485</v>
      </c>
    </row>
    <row r="2116" spans="1:12">
      <c r="A2116" t="s">
        <v>2903</v>
      </c>
      <c r="B2116" s="7">
        <v>46240</v>
      </c>
      <c r="C2116" t="s">
        <v>130</v>
      </c>
      <c r="D2116">
        <v>3</v>
      </c>
      <c r="E2116">
        <v>10.18</v>
      </c>
      <c r="F2116">
        <v>0.1</v>
      </c>
      <c r="G2116">
        <v>9.99</v>
      </c>
      <c r="H2116" t="s">
        <v>216</v>
      </c>
      <c r="I2116" t="s">
        <v>54</v>
      </c>
      <c r="J2116" t="s">
        <v>213</v>
      </c>
      <c r="K2116" t="s">
        <v>209</v>
      </c>
      <c r="L2116" t="s">
        <v>947</v>
      </c>
    </row>
    <row r="2117" spans="1:12">
      <c r="A2117" t="s">
        <v>2904</v>
      </c>
      <c r="B2117" s="7">
        <v>46240</v>
      </c>
      <c r="C2117" t="s">
        <v>136</v>
      </c>
      <c r="D2117">
        <v>1</v>
      </c>
      <c r="E2117">
        <v>26.35</v>
      </c>
      <c r="F2117">
        <v>0</v>
      </c>
      <c r="G2117">
        <v>4.99</v>
      </c>
      <c r="H2117" t="s">
        <v>216</v>
      </c>
      <c r="I2117" t="s">
        <v>18</v>
      </c>
      <c r="J2117" t="s">
        <v>208</v>
      </c>
      <c r="K2117" t="s">
        <v>209</v>
      </c>
      <c r="L2117" t="s">
        <v>567</v>
      </c>
    </row>
    <row r="2118" spans="1:12">
      <c r="A2118" t="s">
        <v>2905</v>
      </c>
      <c r="B2118" s="7">
        <v>46241</v>
      </c>
      <c r="C2118" t="s">
        <v>182</v>
      </c>
      <c r="D2118">
        <v>3</v>
      </c>
      <c r="E2118">
        <v>11.57</v>
      </c>
      <c r="F2118">
        <v>0</v>
      </c>
      <c r="G2118">
        <v>0</v>
      </c>
      <c r="H2118" t="s">
        <v>207</v>
      </c>
      <c r="I2118" t="s">
        <v>18</v>
      </c>
      <c r="J2118" t="s">
        <v>217</v>
      </c>
      <c r="K2118" t="s">
        <v>209</v>
      </c>
      <c r="L2118" t="s">
        <v>698</v>
      </c>
    </row>
    <row r="2119" spans="1:12">
      <c r="A2119" t="s">
        <v>2906</v>
      </c>
      <c r="B2119" s="7">
        <v>46241</v>
      </c>
      <c r="C2119" t="s">
        <v>98</v>
      </c>
      <c r="D2119">
        <v>2</v>
      </c>
      <c r="E2119">
        <v>17.66</v>
      </c>
      <c r="F2119">
        <v>0.05</v>
      </c>
      <c r="G2119">
        <v>6.99</v>
      </c>
      <c r="H2119" t="s">
        <v>212</v>
      </c>
      <c r="I2119" t="s">
        <v>37</v>
      </c>
      <c r="J2119" t="s">
        <v>213</v>
      </c>
      <c r="K2119" t="s">
        <v>304</v>
      </c>
      <c r="L2119" t="s">
        <v>1541</v>
      </c>
    </row>
    <row r="2120" spans="1:12">
      <c r="A2120" t="s">
        <v>2907</v>
      </c>
      <c r="B2120" s="7">
        <v>46241</v>
      </c>
      <c r="C2120" t="s">
        <v>164</v>
      </c>
      <c r="D2120">
        <v>8</v>
      </c>
      <c r="E2120">
        <v>93.35</v>
      </c>
      <c r="F2120">
        <v>0.1</v>
      </c>
      <c r="G2120">
        <v>0</v>
      </c>
      <c r="H2120" t="s">
        <v>207</v>
      </c>
      <c r="I2120" t="s">
        <v>12</v>
      </c>
      <c r="J2120" t="s">
        <v>208</v>
      </c>
      <c r="K2120" t="s">
        <v>209</v>
      </c>
      <c r="L2120" t="s">
        <v>225</v>
      </c>
    </row>
    <row r="2121" spans="1:12">
      <c r="A2121" t="s">
        <v>2908</v>
      </c>
      <c r="B2121" s="7">
        <v>46242</v>
      </c>
      <c r="C2121" t="s">
        <v>138</v>
      </c>
      <c r="D2121">
        <v>4</v>
      </c>
      <c r="E2121">
        <v>56</v>
      </c>
      <c r="F2121">
        <v>0.15</v>
      </c>
      <c r="G2121">
        <v>9.99</v>
      </c>
      <c r="H2121" t="s">
        <v>216</v>
      </c>
      <c r="I2121" t="s">
        <v>54</v>
      </c>
      <c r="J2121" t="s">
        <v>208</v>
      </c>
      <c r="K2121" t="s">
        <v>209</v>
      </c>
      <c r="L2121" t="s">
        <v>2909</v>
      </c>
    </row>
    <row r="2122" spans="1:12">
      <c r="A2122" t="s">
        <v>2910</v>
      </c>
      <c r="B2122" s="7">
        <v>46242</v>
      </c>
      <c r="C2122" t="s">
        <v>104</v>
      </c>
      <c r="D2122">
        <v>1</v>
      </c>
      <c r="E2122">
        <v>29.49</v>
      </c>
      <c r="F2122">
        <v>0</v>
      </c>
      <c r="G2122">
        <v>6.99</v>
      </c>
      <c r="H2122" t="s">
        <v>207</v>
      </c>
      <c r="I2122" t="s">
        <v>37</v>
      </c>
      <c r="J2122" t="s">
        <v>217</v>
      </c>
      <c r="K2122" t="s">
        <v>209</v>
      </c>
      <c r="L2122" t="s">
        <v>775</v>
      </c>
    </row>
    <row r="2123" spans="1:12">
      <c r="A2123" t="s">
        <v>2911</v>
      </c>
      <c r="B2123" s="7">
        <v>46242</v>
      </c>
      <c r="C2123" t="s">
        <v>104</v>
      </c>
      <c r="D2123">
        <v>6</v>
      </c>
      <c r="E2123">
        <v>29.49</v>
      </c>
      <c r="F2123">
        <v>0</v>
      </c>
      <c r="G2123">
        <v>0</v>
      </c>
      <c r="H2123" t="s">
        <v>207</v>
      </c>
      <c r="I2123" t="s">
        <v>18</v>
      </c>
      <c r="J2123" t="s">
        <v>208</v>
      </c>
      <c r="K2123" t="s">
        <v>209</v>
      </c>
      <c r="L2123" t="s">
        <v>269</v>
      </c>
    </row>
    <row r="2124" spans="1:12">
      <c r="A2124" t="s">
        <v>2912</v>
      </c>
      <c r="B2124" s="7">
        <v>46242</v>
      </c>
      <c r="C2124" t="s">
        <v>128</v>
      </c>
      <c r="D2124">
        <v>2</v>
      </c>
      <c r="E2124">
        <v>74.72</v>
      </c>
      <c r="F2124">
        <v>0.15</v>
      </c>
      <c r="G2124">
        <v>0</v>
      </c>
      <c r="H2124" t="s">
        <v>216</v>
      </c>
      <c r="I2124" t="s">
        <v>54</v>
      </c>
      <c r="J2124" t="s">
        <v>213</v>
      </c>
      <c r="K2124" t="s">
        <v>209</v>
      </c>
      <c r="L2124" t="s">
        <v>1281</v>
      </c>
    </row>
    <row r="2125" spans="1:12">
      <c r="A2125" t="s">
        <v>2913</v>
      </c>
      <c r="B2125" s="7">
        <v>46242</v>
      </c>
      <c r="C2125" t="s">
        <v>120</v>
      </c>
      <c r="D2125">
        <v>1</v>
      </c>
      <c r="E2125">
        <v>33.65</v>
      </c>
      <c r="F2125">
        <v>0</v>
      </c>
      <c r="G2125">
        <v>0</v>
      </c>
      <c r="H2125" t="s">
        <v>212</v>
      </c>
      <c r="I2125" t="s">
        <v>224</v>
      </c>
      <c r="J2125" t="s">
        <v>208</v>
      </c>
      <c r="K2125" t="s">
        <v>209</v>
      </c>
      <c r="L2125" t="s">
        <v>317</v>
      </c>
    </row>
    <row r="2126" spans="1:12">
      <c r="A2126" t="s">
        <v>2914</v>
      </c>
      <c r="B2126" s="7">
        <v>46242</v>
      </c>
      <c r="C2126" t="s">
        <v>144</v>
      </c>
      <c r="D2126">
        <v>2</v>
      </c>
      <c r="E2126">
        <v>12.74</v>
      </c>
      <c r="F2126">
        <v>0</v>
      </c>
      <c r="G2126">
        <v>4.99</v>
      </c>
      <c r="H2126" t="s">
        <v>207</v>
      </c>
      <c r="I2126" t="s">
        <v>18</v>
      </c>
      <c r="J2126" t="s">
        <v>217</v>
      </c>
      <c r="K2126" t="s">
        <v>209</v>
      </c>
      <c r="L2126" t="s">
        <v>1080</v>
      </c>
    </row>
    <row r="2127" spans="1:12">
      <c r="A2127" t="s">
        <v>2915</v>
      </c>
      <c r="B2127" s="7">
        <v>46242</v>
      </c>
      <c r="C2127" t="s">
        <v>168</v>
      </c>
      <c r="D2127">
        <v>3</v>
      </c>
      <c r="E2127">
        <v>50.46</v>
      </c>
      <c r="F2127">
        <v>0</v>
      </c>
      <c r="G2127">
        <v>0</v>
      </c>
      <c r="H2127" t="s">
        <v>207</v>
      </c>
      <c r="I2127" t="s">
        <v>37</v>
      </c>
      <c r="J2127" t="s">
        <v>217</v>
      </c>
      <c r="K2127" t="s">
        <v>209</v>
      </c>
      <c r="L2127" t="s">
        <v>2340</v>
      </c>
    </row>
    <row r="2128" spans="1:12">
      <c r="A2128" t="s">
        <v>2916</v>
      </c>
      <c r="B2128" s="7">
        <v>46242</v>
      </c>
      <c r="C2128" t="s">
        <v>77</v>
      </c>
      <c r="D2128">
        <v>2</v>
      </c>
      <c r="E2128">
        <v>47.77</v>
      </c>
      <c r="F2128">
        <v>0.05</v>
      </c>
      <c r="G2128">
        <v>0</v>
      </c>
      <c r="H2128" t="s">
        <v>207</v>
      </c>
      <c r="I2128" t="s">
        <v>224</v>
      </c>
      <c r="J2128" t="s">
        <v>217</v>
      </c>
      <c r="K2128" t="s">
        <v>209</v>
      </c>
      <c r="L2128" t="s">
        <v>930</v>
      </c>
    </row>
    <row r="2129" spans="1:12">
      <c r="A2129" t="s">
        <v>2917</v>
      </c>
      <c r="B2129" s="7">
        <v>46242</v>
      </c>
      <c r="C2129" t="s">
        <v>182</v>
      </c>
      <c r="D2129">
        <v>1</v>
      </c>
      <c r="E2129">
        <v>11.57</v>
      </c>
      <c r="F2129">
        <v>0.15</v>
      </c>
      <c r="G2129">
        <v>0</v>
      </c>
      <c r="H2129" t="s">
        <v>207</v>
      </c>
      <c r="I2129" t="s">
        <v>12</v>
      </c>
      <c r="J2129" t="s">
        <v>213</v>
      </c>
      <c r="K2129" t="s">
        <v>209</v>
      </c>
      <c r="L2129" t="s">
        <v>1145</v>
      </c>
    </row>
    <row r="2130" spans="1:12">
      <c r="A2130" t="s">
        <v>2918</v>
      </c>
      <c r="B2130" s="7">
        <v>46243</v>
      </c>
      <c r="C2130" t="s">
        <v>96</v>
      </c>
      <c r="D2130">
        <v>4</v>
      </c>
      <c r="E2130">
        <v>26.72</v>
      </c>
      <c r="F2130">
        <v>0</v>
      </c>
      <c r="G2130">
        <v>0</v>
      </c>
      <c r="H2130" t="s">
        <v>216</v>
      </c>
      <c r="I2130" t="s">
        <v>12</v>
      </c>
      <c r="J2130" t="s">
        <v>213</v>
      </c>
      <c r="K2130" t="s">
        <v>209</v>
      </c>
      <c r="L2130" t="s">
        <v>1431</v>
      </c>
    </row>
    <row r="2131" spans="1:12">
      <c r="A2131" t="s">
        <v>2919</v>
      </c>
      <c r="B2131" s="7">
        <v>46243</v>
      </c>
      <c r="C2131" t="s">
        <v>150</v>
      </c>
      <c r="D2131">
        <v>3</v>
      </c>
      <c r="E2131">
        <v>50.17</v>
      </c>
      <c r="F2131">
        <v>0</v>
      </c>
      <c r="G2131">
        <v>0</v>
      </c>
      <c r="H2131" t="s">
        <v>212</v>
      </c>
      <c r="I2131" t="s">
        <v>37</v>
      </c>
      <c r="J2131" t="s">
        <v>208</v>
      </c>
      <c r="K2131" t="s">
        <v>209</v>
      </c>
      <c r="L2131" t="s">
        <v>1588</v>
      </c>
    </row>
    <row r="2132" spans="1:12">
      <c r="A2132" t="s">
        <v>2920</v>
      </c>
      <c r="B2132" s="7">
        <v>46243</v>
      </c>
      <c r="C2132" t="s">
        <v>77</v>
      </c>
      <c r="D2132">
        <v>4</v>
      </c>
      <c r="E2132">
        <v>47.77</v>
      </c>
      <c r="F2132">
        <v>0</v>
      </c>
      <c r="G2132">
        <v>9.99</v>
      </c>
      <c r="H2132" t="s">
        <v>216</v>
      </c>
      <c r="I2132" t="s">
        <v>18</v>
      </c>
      <c r="J2132" t="s">
        <v>208</v>
      </c>
      <c r="K2132" t="s">
        <v>209</v>
      </c>
      <c r="L2132" t="s">
        <v>479</v>
      </c>
    </row>
    <row r="2133" spans="1:12">
      <c r="A2133" t="s">
        <v>2921</v>
      </c>
      <c r="B2133" s="7">
        <v>46243</v>
      </c>
      <c r="C2133" t="s">
        <v>124</v>
      </c>
      <c r="D2133">
        <v>1</v>
      </c>
      <c r="E2133">
        <v>79.47</v>
      </c>
      <c r="F2133">
        <v>0</v>
      </c>
      <c r="G2133">
        <v>0</v>
      </c>
      <c r="H2133" t="s">
        <v>212</v>
      </c>
      <c r="I2133" t="s">
        <v>18</v>
      </c>
      <c r="J2133" t="s">
        <v>217</v>
      </c>
      <c r="K2133" t="s">
        <v>209</v>
      </c>
      <c r="L2133" t="s">
        <v>2922</v>
      </c>
    </row>
    <row r="2134" spans="1:12">
      <c r="A2134" t="s">
        <v>2923</v>
      </c>
      <c r="B2134" s="7">
        <v>46243</v>
      </c>
      <c r="C2134" t="s">
        <v>152</v>
      </c>
      <c r="D2134">
        <v>1</v>
      </c>
      <c r="E2134">
        <v>39.21</v>
      </c>
      <c r="F2134">
        <v>0</v>
      </c>
      <c r="G2134">
        <v>0</v>
      </c>
      <c r="H2134" t="s">
        <v>212</v>
      </c>
      <c r="I2134" t="s">
        <v>37</v>
      </c>
      <c r="J2134" t="s">
        <v>208</v>
      </c>
      <c r="K2134" t="s">
        <v>209</v>
      </c>
      <c r="L2134" t="s">
        <v>441</v>
      </c>
    </row>
    <row r="2135" spans="1:12">
      <c r="A2135" t="s">
        <v>2924</v>
      </c>
      <c r="B2135" s="7">
        <v>46243</v>
      </c>
      <c r="C2135" t="s">
        <v>108</v>
      </c>
      <c r="D2135">
        <v>2</v>
      </c>
      <c r="E2135">
        <v>23.94</v>
      </c>
      <c r="F2135">
        <v>0.05</v>
      </c>
      <c r="G2135">
        <v>0</v>
      </c>
      <c r="H2135" t="s">
        <v>216</v>
      </c>
      <c r="I2135" t="s">
        <v>54</v>
      </c>
      <c r="J2135" t="s">
        <v>208</v>
      </c>
      <c r="K2135" t="s">
        <v>304</v>
      </c>
      <c r="L2135" t="s">
        <v>501</v>
      </c>
    </row>
    <row r="2136" spans="1:12">
      <c r="A2136" t="s">
        <v>2925</v>
      </c>
      <c r="B2136" s="7">
        <v>46243</v>
      </c>
      <c r="C2136" t="s">
        <v>96</v>
      </c>
      <c r="D2136">
        <v>1</v>
      </c>
      <c r="E2136">
        <v>26.72</v>
      </c>
      <c r="F2136">
        <v>0</v>
      </c>
      <c r="G2136">
        <v>0</v>
      </c>
      <c r="H2136" t="s">
        <v>207</v>
      </c>
      <c r="I2136" t="s">
        <v>54</v>
      </c>
      <c r="J2136" t="s">
        <v>217</v>
      </c>
      <c r="K2136" t="s">
        <v>209</v>
      </c>
      <c r="L2136" t="s">
        <v>1487</v>
      </c>
    </row>
    <row r="2137" spans="1:12">
      <c r="A2137" t="s">
        <v>2926</v>
      </c>
      <c r="B2137" s="7">
        <v>46243</v>
      </c>
      <c r="C2137" t="s">
        <v>106</v>
      </c>
      <c r="D2137">
        <v>1</v>
      </c>
      <c r="E2137">
        <v>85.27</v>
      </c>
      <c r="F2137">
        <v>0.2</v>
      </c>
      <c r="G2137">
        <v>0</v>
      </c>
      <c r="H2137" t="s">
        <v>212</v>
      </c>
      <c r="I2137" t="s">
        <v>18</v>
      </c>
      <c r="J2137" t="s">
        <v>217</v>
      </c>
      <c r="K2137" t="s">
        <v>209</v>
      </c>
      <c r="L2137" t="s">
        <v>1704</v>
      </c>
    </row>
    <row r="2138" spans="1:12">
      <c r="A2138" t="s">
        <v>2927</v>
      </c>
      <c r="B2138" s="7">
        <v>46243</v>
      </c>
      <c r="C2138" t="s">
        <v>116</v>
      </c>
      <c r="D2138">
        <v>4</v>
      </c>
      <c r="E2138">
        <v>30.89</v>
      </c>
      <c r="F2138">
        <v>0.05</v>
      </c>
      <c r="G2138">
        <v>0</v>
      </c>
      <c r="H2138" t="s">
        <v>216</v>
      </c>
      <c r="I2138" t="s">
        <v>54</v>
      </c>
      <c r="J2138" t="s">
        <v>213</v>
      </c>
      <c r="K2138" t="s">
        <v>209</v>
      </c>
      <c r="L2138" t="s">
        <v>1883</v>
      </c>
    </row>
    <row r="2139" spans="1:12">
      <c r="A2139" t="s">
        <v>2928</v>
      </c>
      <c r="B2139" s="7">
        <v>46243</v>
      </c>
      <c r="C2139" t="s">
        <v>152</v>
      </c>
      <c r="D2139">
        <v>2</v>
      </c>
      <c r="E2139">
        <v>39.21</v>
      </c>
      <c r="F2139">
        <v>0.1</v>
      </c>
      <c r="G2139">
        <v>0</v>
      </c>
      <c r="H2139" t="s">
        <v>207</v>
      </c>
      <c r="I2139" t="s">
        <v>224</v>
      </c>
      <c r="J2139" t="s">
        <v>208</v>
      </c>
      <c r="K2139" t="s">
        <v>209</v>
      </c>
      <c r="L2139" t="s">
        <v>895</v>
      </c>
    </row>
    <row r="2140" spans="1:12">
      <c r="A2140" t="s">
        <v>2929</v>
      </c>
      <c r="B2140" s="7">
        <v>46243</v>
      </c>
      <c r="C2140" t="s">
        <v>138</v>
      </c>
      <c r="D2140">
        <v>3</v>
      </c>
      <c r="E2140">
        <v>56</v>
      </c>
      <c r="F2140">
        <v>0</v>
      </c>
      <c r="G2140">
        <v>4.99</v>
      </c>
      <c r="H2140" t="s">
        <v>212</v>
      </c>
      <c r="I2140" t="s">
        <v>37</v>
      </c>
      <c r="J2140" t="s">
        <v>208</v>
      </c>
      <c r="K2140" t="s">
        <v>209</v>
      </c>
      <c r="L2140" t="s">
        <v>1059</v>
      </c>
    </row>
    <row r="2141" spans="1:12">
      <c r="A2141" t="s">
        <v>2930</v>
      </c>
      <c r="B2141" s="7">
        <v>46243</v>
      </c>
      <c r="C2141" t="s">
        <v>92</v>
      </c>
      <c r="D2141">
        <v>2</v>
      </c>
      <c r="E2141">
        <v>46.87</v>
      </c>
      <c r="F2141">
        <v>0</v>
      </c>
      <c r="G2141">
        <v>0</v>
      </c>
      <c r="H2141" t="s">
        <v>216</v>
      </c>
      <c r="I2141" t="s">
        <v>18</v>
      </c>
      <c r="J2141" t="s">
        <v>208</v>
      </c>
      <c r="K2141" t="s">
        <v>209</v>
      </c>
      <c r="L2141" t="s">
        <v>1584</v>
      </c>
    </row>
    <row r="2142" spans="1:12">
      <c r="A2142" t="s">
        <v>2931</v>
      </c>
      <c r="B2142" s="7">
        <v>46244</v>
      </c>
      <c r="C2142" t="s">
        <v>160</v>
      </c>
      <c r="D2142">
        <v>4</v>
      </c>
      <c r="E2142">
        <v>36.47</v>
      </c>
      <c r="F2142">
        <v>0.05</v>
      </c>
      <c r="G2142">
        <v>6.99</v>
      </c>
      <c r="H2142" t="s">
        <v>216</v>
      </c>
      <c r="I2142" t="s">
        <v>54</v>
      </c>
      <c r="J2142" t="s">
        <v>208</v>
      </c>
      <c r="K2142" t="s">
        <v>209</v>
      </c>
      <c r="L2142" t="s">
        <v>1724</v>
      </c>
    </row>
    <row r="2143" spans="1:12">
      <c r="A2143" t="s">
        <v>2932</v>
      </c>
      <c r="B2143" s="7">
        <v>46244</v>
      </c>
      <c r="C2143" t="s">
        <v>120</v>
      </c>
      <c r="D2143">
        <v>4</v>
      </c>
      <c r="E2143">
        <v>33.65</v>
      </c>
      <c r="F2143">
        <v>0.15</v>
      </c>
      <c r="G2143">
        <v>6.99</v>
      </c>
      <c r="H2143" t="s">
        <v>212</v>
      </c>
      <c r="I2143" t="s">
        <v>12</v>
      </c>
      <c r="J2143" t="s">
        <v>208</v>
      </c>
      <c r="K2143" t="s">
        <v>209</v>
      </c>
      <c r="L2143" t="s">
        <v>2252</v>
      </c>
    </row>
    <row r="2144" spans="1:12">
      <c r="A2144" t="s">
        <v>2933</v>
      </c>
      <c r="B2144" s="7">
        <v>46244</v>
      </c>
      <c r="C2144" t="s">
        <v>152</v>
      </c>
      <c r="D2144">
        <v>2</v>
      </c>
      <c r="E2144">
        <v>39.21</v>
      </c>
      <c r="F2144">
        <v>0</v>
      </c>
      <c r="G2144">
        <v>6.99</v>
      </c>
      <c r="H2144" t="s">
        <v>216</v>
      </c>
      <c r="I2144" t="s">
        <v>18</v>
      </c>
      <c r="J2144" t="s">
        <v>213</v>
      </c>
      <c r="K2144" t="s">
        <v>209</v>
      </c>
      <c r="L2144" t="s">
        <v>245</v>
      </c>
    </row>
    <row r="2145" spans="1:12">
      <c r="A2145" t="s">
        <v>2934</v>
      </c>
      <c r="B2145" s="7">
        <v>46244</v>
      </c>
      <c r="C2145" t="s">
        <v>75</v>
      </c>
      <c r="D2145">
        <v>1</v>
      </c>
      <c r="E2145">
        <v>55.2</v>
      </c>
      <c r="F2145">
        <v>0</v>
      </c>
      <c r="G2145">
        <v>0</v>
      </c>
      <c r="H2145" t="s">
        <v>216</v>
      </c>
      <c r="I2145" t="s">
        <v>37</v>
      </c>
      <c r="J2145" t="s">
        <v>217</v>
      </c>
      <c r="K2145" t="s">
        <v>209</v>
      </c>
      <c r="L2145" t="s">
        <v>1883</v>
      </c>
    </row>
    <row r="2146" spans="1:12">
      <c r="A2146" t="s">
        <v>2935</v>
      </c>
      <c r="B2146" s="7">
        <v>46244</v>
      </c>
      <c r="C2146" t="s">
        <v>92</v>
      </c>
      <c r="D2146">
        <v>4</v>
      </c>
      <c r="E2146">
        <v>46.87</v>
      </c>
      <c r="F2146">
        <v>0</v>
      </c>
      <c r="G2146">
        <v>0</v>
      </c>
      <c r="H2146" t="s">
        <v>216</v>
      </c>
      <c r="I2146" t="s">
        <v>18</v>
      </c>
      <c r="J2146" t="s">
        <v>217</v>
      </c>
      <c r="K2146" t="s">
        <v>209</v>
      </c>
      <c r="L2146" t="s">
        <v>1559</v>
      </c>
    </row>
    <row r="2147" spans="1:12">
      <c r="A2147" t="s">
        <v>2936</v>
      </c>
      <c r="B2147" s="7">
        <v>46244</v>
      </c>
      <c r="C2147" t="s">
        <v>142</v>
      </c>
      <c r="D2147">
        <v>5</v>
      </c>
      <c r="E2147">
        <v>100.1</v>
      </c>
      <c r="F2147">
        <v>0.1</v>
      </c>
      <c r="G2147">
        <v>0</v>
      </c>
      <c r="H2147" t="s">
        <v>212</v>
      </c>
      <c r="I2147" t="s">
        <v>18</v>
      </c>
      <c r="J2147" t="s">
        <v>208</v>
      </c>
      <c r="K2147" t="s">
        <v>209</v>
      </c>
      <c r="L2147" t="s">
        <v>321</v>
      </c>
    </row>
    <row r="2148" spans="1:12">
      <c r="A2148" t="s">
        <v>2937</v>
      </c>
      <c r="B2148" s="7">
        <v>46244</v>
      </c>
      <c r="C2148" t="s">
        <v>142</v>
      </c>
      <c r="D2148">
        <v>4</v>
      </c>
      <c r="E2148">
        <v>100.1</v>
      </c>
      <c r="F2148">
        <v>0.1</v>
      </c>
      <c r="G2148">
        <v>6.99</v>
      </c>
      <c r="H2148" t="s">
        <v>216</v>
      </c>
      <c r="I2148" t="s">
        <v>12</v>
      </c>
      <c r="J2148" t="s">
        <v>208</v>
      </c>
      <c r="K2148" t="s">
        <v>209</v>
      </c>
      <c r="L2148" t="s">
        <v>2938</v>
      </c>
    </row>
    <row r="2149" spans="1:12">
      <c r="A2149" t="s">
        <v>2939</v>
      </c>
      <c r="B2149" s="7">
        <v>46244</v>
      </c>
      <c r="C2149" t="s">
        <v>108</v>
      </c>
      <c r="D2149">
        <v>2</v>
      </c>
      <c r="E2149">
        <v>23.94</v>
      </c>
      <c r="F2149">
        <v>0</v>
      </c>
      <c r="G2149">
        <v>6.99</v>
      </c>
      <c r="H2149" t="s">
        <v>207</v>
      </c>
      <c r="I2149" t="s">
        <v>18</v>
      </c>
      <c r="J2149" t="s">
        <v>213</v>
      </c>
      <c r="K2149" t="s">
        <v>209</v>
      </c>
      <c r="L2149" t="s">
        <v>649</v>
      </c>
    </row>
    <row r="2150" spans="1:12">
      <c r="A2150" t="s">
        <v>2940</v>
      </c>
      <c r="B2150" s="7">
        <v>46245</v>
      </c>
      <c r="C2150" t="s">
        <v>114</v>
      </c>
      <c r="D2150">
        <v>4</v>
      </c>
      <c r="E2150">
        <v>87.66</v>
      </c>
      <c r="F2150">
        <v>0</v>
      </c>
      <c r="G2150">
        <v>0</v>
      </c>
      <c r="H2150" t="s">
        <v>207</v>
      </c>
      <c r="I2150" t="s">
        <v>224</v>
      </c>
      <c r="J2150" t="s">
        <v>213</v>
      </c>
      <c r="K2150" t="s">
        <v>209</v>
      </c>
      <c r="L2150" t="s">
        <v>2941</v>
      </c>
    </row>
    <row r="2151" spans="1:12">
      <c r="A2151" t="s">
        <v>2942</v>
      </c>
      <c r="B2151" s="7">
        <v>46245</v>
      </c>
      <c r="C2151" t="s">
        <v>146</v>
      </c>
      <c r="D2151">
        <v>2</v>
      </c>
      <c r="E2151">
        <v>30.05</v>
      </c>
      <c r="F2151">
        <v>0</v>
      </c>
      <c r="G2151">
        <v>0</v>
      </c>
      <c r="H2151" t="s">
        <v>212</v>
      </c>
      <c r="I2151" t="s">
        <v>224</v>
      </c>
      <c r="J2151" t="s">
        <v>208</v>
      </c>
      <c r="K2151" t="s">
        <v>209</v>
      </c>
      <c r="L2151" t="s">
        <v>1281</v>
      </c>
    </row>
    <row r="2152" spans="1:12">
      <c r="A2152" t="s">
        <v>2943</v>
      </c>
      <c r="B2152" s="7">
        <v>46245</v>
      </c>
      <c r="C2152" t="s">
        <v>174</v>
      </c>
      <c r="D2152">
        <v>3</v>
      </c>
      <c r="E2152">
        <v>72.45</v>
      </c>
      <c r="F2152">
        <v>0</v>
      </c>
      <c r="G2152">
        <v>9.99</v>
      </c>
      <c r="H2152" t="s">
        <v>216</v>
      </c>
      <c r="I2152" t="s">
        <v>37</v>
      </c>
      <c r="J2152" t="s">
        <v>208</v>
      </c>
      <c r="K2152" t="s">
        <v>209</v>
      </c>
      <c r="L2152" t="s">
        <v>883</v>
      </c>
    </row>
    <row r="2153" spans="1:12">
      <c r="A2153" t="s">
        <v>2944</v>
      </c>
      <c r="B2153" s="7">
        <v>46245</v>
      </c>
      <c r="C2153" t="s">
        <v>94</v>
      </c>
      <c r="D2153">
        <v>4</v>
      </c>
      <c r="E2153">
        <v>74.41</v>
      </c>
      <c r="F2153">
        <v>0.15</v>
      </c>
      <c r="G2153">
        <v>0</v>
      </c>
      <c r="H2153" t="s">
        <v>207</v>
      </c>
      <c r="I2153" t="s">
        <v>12</v>
      </c>
      <c r="J2153" t="s">
        <v>208</v>
      </c>
      <c r="K2153" t="s">
        <v>209</v>
      </c>
      <c r="L2153" t="s">
        <v>942</v>
      </c>
    </row>
    <row r="2154" spans="1:12">
      <c r="A2154" t="s">
        <v>2945</v>
      </c>
      <c r="B2154" s="7">
        <v>46245</v>
      </c>
      <c r="C2154" t="s">
        <v>150</v>
      </c>
      <c r="D2154">
        <v>2</v>
      </c>
      <c r="E2154">
        <v>50.17</v>
      </c>
      <c r="F2154">
        <v>0</v>
      </c>
      <c r="G2154">
        <v>0</v>
      </c>
      <c r="H2154" t="s">
        <v>216</v>
      </c>
      <c r="I2154" t="s">
        <v>37</v>
      </c>
      <c r="J2154" t="s">
        <v>208</v>
      </c>
      <c r="K2154" t="s">
        <v>209</v>
      </c>
      <c r="L2154" t="s">
        <v>541</v>
      </c>
    </row>
    <row r="2155" spans="1:12">
      <c r="A2155" t="s">
        <v>2946</v>
      </c>
      <c r="B2155" s="7">
        <v>46245</v>
      </c>
      <c r="C2155" t="s">
        <v>108</v>
      </c>
      <c r="D2155">
        <v>8</v>
      </c>
      <c r="E2155">
        <v>23.94</v>
      </c>
      <c r="F2155">
        <v>0.1</v>
      </c>
      <c r="G2155">
        <v>0</v>
      </c>
      <c r="H2155" t="s">
        <v>207</v>
      </c>
      <c r="I2155" t="s">
        <v>54</v>
      </c>
      <c r="J2155" t="s">
        <v>208</v>
      </c>
      <c r="K2155" t="s">
        <v>209</v>
      </c>
      <c r="L2155" t="s">
        <v>553</v>
      </c>
    </row>
    <row r="2156" spans="1:12">
      <c r="A2156" t="s">
        <v>2947</v>
      </c>
      <c r="B2156" s="7">
        <v>46246</v>
      </c>
      <c r="C2156" t="s">
        <v>124</v>
      </c>
      <c r="D2156">
        <v>1</v>
      </c>
      <c r="E2156">
        <v>79.47</v>
      </c>
      <c r="F2156">
        <v>0.1</v>
      </c>
      <c r="G2156">
        <v>9.99</v>
      </c>
      <c r="H2156" t="s">
        <v>207</v>
      </c>
      <c r="I2156" t="s">
        <v>37</v>
      </c>
      <c r="J2156" t="s">
        <v>208</v>
      </c>
      <c r="K2156" t="s">
        <v>209</v>
      </c>
      <c r="L2156" t="s">
        <v>449</v>
      </c>
    </row>
    <row r="2157" spans="1:12">
      <c r="A2157" t="s">
        <v>2948</v>
      </c>
      <c r="B2157" s="7">
        <v>46246</v>
      </c>
      <c r="C2157" t="s">
        <v>112</v>
      </c>
      <c r="D2157">
        <v>1</v>
      </c>
      <c r="E2157">
        <v>48.12</v>
      </c>
      <c r="F2157">
        <v>0.05</v>
      </c>
      <c r="G2157">
        <v>0</v>
      </c>
      <c r="H2157" t="s">
        <v>216</v>
      </c>
      <c r="I2157" t="s">
        <v>12</v>
      </c>
      <c r="J2157" t="s">
        <v>213</v>
      </c>
      <c r="K2157" t="s">
        <v>209</v>
      </c>
      <c r="L2157" t="s">
        <v>306</v>
      </c>
    </row>
    <row r="2158" spans="1:12">
      <c r="A2158" t="s">
        <v>2949</v>
      </c>
      <c r="B2158" s="7">
        <v>46246</v>
      </c>
      <c r="C2158" t="s">
        <v>96</v>
      </c>
      <c r="D2158">
        <v>2</v>
      </c>
      <c r="E2158">
        <v>26.72</v>
      </c>
      <c r="F2158">
        <v>0.1</v>
      </c>
      <c r="G2158">
        <v>0</v>
      </c>
      <c r="H2158" t="s">
        <v>216</v>
      </c>
      <c r="I2158" t="s">
        <v>54</v>
      </c>
      <c r="J2158" t="s">
        <v>217</v>
      </c>
      <c r="K2158" t="s">
        <v>209</v>
      </c>
      <c r="L2158" t="s">
        <v>1552</v>
      </c>
    </row>
    <row r="2159" spans="1:12">
      <c r="A2159" t="s">
        <v>2950</v>
      </c>
      <c r="B2159" s="7">
        <v>46246</v>
      </c>
      <c r="C2159" t="s">
        <v>94</v>
      </c>
      <c r="D2159">
        <v>2</v>
      </c>
      <c r="E2159">
        <v>74.41</v>
      </c>
      <c r="F2159">
        <v>0</v>
      </c>
      <c r="G2159">
        <v>0</v>
      </c>
      <c r="H2159" t="s">
        <v>216</v>
      </c>
      <c r="I2159" t="s">
        <v>12</v>
      </c>
      <c r="J2159" t="s">
        <v>217</v>
      </c>
      <c r="K2159" t="s">
        <v>209</v>
      </c>
      <c r="L2159" t="s">
        <v>862</v>
      </c>
    </row>
    <row r="2160" spans="1:12">
      <c r="A2160" t="s">
        <v>2951</v>
      </c>
      <c r="B2160" s="7">
        <v>46246</v>
      </c>
      <c r="C2160" t="s">
        <v>89</v>
      </c>
      <c r="D2160">
        <v>1</v>
      </c>
      <c r="E2160">
        <v>81.14</v>
      </c>
      <c r="F2160">
        <v>0.05</v>
      </c>
      <c r="G2160">
        <v>0</v>
      </c>
      <c r="H2160" t="s">
        <v>216</v>
      </c>
      <c r="I2160" t="s">
        <v>12</v>
      </c>
      <c r="J2160" t="s">
        <v>208</v>
      </c>
      <c r="K2160" t="s">
        <v>209</v>
      </c>
      <c r="L2160" t="s">
        <v>573</v>
      </c>
    </row>
    <row r="2161" spans="1:12">
      <c r="A2161" t="s">
        <v>2952</v>
      </c>
      <c r="B2161" s="7">
        <v>46246</v>
      </c>
      <c r="C2161" t="s">
        <v>128</v>
      </c>
      <c r="D2161">
        <v>1</v>
      </c>
      <c r="E2161">
        <v>74.72</v>
      </c>
      <c r="F2161">
        <v>0.05</v>
      </c>
      <c r="G2161">
        <v>0</v>
      </c>
      <c r="H2161" t="s">
        <v>216</v>
      </c>
      <c r="I2161" t="s">
        <v>224</v>
      </c>
      <c r="J2161" t="s">
        <v>208</v>
      </c>
      <c r="K2161" t="s">
        <v>209</v>
      </c>
      <c r="L2161" t="s">
        <v>727</v>
      </c>
    </row>
    <row r="2162" spans="1:12">
      <c r="A2162" t="s">
        <v>2953</v>
      </c>
      <c r="B2162" s="7">
        <v>46247</v>
      </c>
      <c r="C2162" t="s">
        <v>69</v>
      </c>
      <c r="D2162">
        <v>3</v>
      </c>
      <c r="E2162">
        <v>73.180000000000007</v>
      </c>
      <c r="F2162">
        <v>0</v>
      </c>
      <c r="G2162">
        <v>6.99</v>
      </c>
      <c r="H2162" t="s">
        <v>212</v>
      </c>
      <c r="I2162" t="s">
        <v>37</v>
      </c>
      <c r="J2162" t="s">
        <v>213</v>
      </c>
      <c r="K2162" t="s">
        <v>209</v>
      </c>
      <c r="L2162" t="s">
        <v>379</v>
      </c>
    </row>
    <row r="2163" spans="1:12">
      <c r="A2163" t="s">
        <v>2954</v>
      </c>
      <c r="B2163" s="7">
        <v>46247</v>
      </c>
      <c r="C2163" t="s">
        <v>184</v>
      </c>
      <c r="D2163">
        <v>1</v>
      </c>
      <c r="E2163">
        <v>31.55</v>
      </c>
      <c r="F2163">
        <v>0.15</v>
      </c>
      <c r="G2163">
        <v>9.99</v>
      </c>
      <c r="H2163" t="s">
        <v>212</v>
      </c>
      <c r="I2163" t="s">
        <v>37</v>
      </c>
      <c r="J2163" t="s">
        <v>208</v>
      </c>
      <c r="K2163" t="s">
        <v>209</v>
      </c>
      <c r="L2163" t="s">
        <v>1683</v>
      </c>
    </row>
    <row r="2164" spans="1:12">
      <c r="A2164" t="s">
        <v>2955</v>
      </c>
      <c r="B2164" s="7">
        <v>46247</v>
      </c>
      <c r="C2164" t="s">
        <v>168</v>
      </c>
      <c r="D2164">
        <v>5</v>
      </c>
      <c r="E2164">
        <v>50.46</v>
      </c>
      <c r="F2164">
        <v>0</v>
      </c>
      <c r="G2164">
        <v>9.99</v>
      </c>
      <c r="H2164" t="s">
        <v>216</v>
      </c>
      <c r="I2164" t="s">
        <v>37</v>
      </c>
      <c r="J2164" t="s">
        <v>213</v>
      </c>
      <c r="K2164" t="s">
        <v>209</v>
      </c>
      <c r="L2164" t="s">
        <v>369</v>
      </c>
    </row>
    <row r="2165" spans="1:12">
      <c r="A2165" t="s">
        <v>2956</v>
      </c>
      <c r="B2165" s="7">
        <v>46247</v>
      </c>
      <c r="C2165" t="s">
        <v>114</v>
      </c>
      <c r="D2165">
        <v>1</v>
      </c>
      <c r="E2165">
        <v>87.66</v>
      </c>
      <c r="F2165">
        <v>0.2</v>
      </c>
      <c r="G2165">
        <v>0</v>
      </c>
      <c r="H2165" t="s">
        <v>216</v>
      </c>
      <c r="I2165" t="s">
        <v>18</v>
      </c>
      <c r="J2165" t="s">
        <v>213</v>
      </c>
      <c r="K2165" t="s">
        <v>209</v>
      </c>
      <c r="L2165" t="s">
        <v>2098</v>
      </c>
    </row>
    <row r="2166" spans="1:12">
      <c r="A2166" t="s">
        <v>2957</v>
      </c>
      <c r="B2166" s="7">
        <v>46247</v>
      </c>
      <c r="C2166" t="s">
        <v>154</v>
      </c>
      <c r="D2166">
        <v>2</v>
      </c>
      <c r="E2166">
        <v>63.29</v>
      </c>
      <c r="F2166">
        <v>0.05</v>
      </c>
      <c r="G2166">
        <v>0</v>
      </c>
      <c r="H2166" t="s">
        <v>207</v>
      </c>
      <c r="I2166" t="s">
        <v>54</v>
      </c>
      <c r="J2166" t="s">
        <v>217</v>
      </c>
      <c r="K2166" t="s">
        <v>209</v>
      </c>
      <c r="L2166" t="s">
        <v>352</v>
      </c>
    </row>
    <row r="2167" spans="1:12">
      <c r="A2167" t="s">
        <v>2958</v>
      </c>
      <c r="B2167" s="7">
        <v>46247</v>
      </c>
      <c r="C2167" t="s">
        <v>158</v>
      </c>
      <c r="D2167">
        <v>3</v>
      </c>
      <c r="E2167">
        <v>44.59</v>
      </c>
      <c r="F2167">
        <v>0</v>
      </c>
      <c r="G2167">
        <v>0</v>
      </c>
      <c r="H2167" t="s">
        <v>207</v>
      </c>
      <c r="I2167" t="s">
        <v>12</v>
      </c>
      <c r="J2167" t="s">
        <v>208</v>
      </c>
      <c r="K2167" t="s">
        <v>209</v>
      </c>
      <c r="L2167" t="s">
        <v>2176</v>
      </c>
    </row>
    <row r="2168" spans="1:12">
      <c r="A2168" t="s">
        <v>2959</v>
      </c>
      <c r="B2168" s="7">
        <v>46247</v>
      </c>
      <c r="C2168" t="s">
        <v>75</v>
      </c>
      <c r="D2168">
        <v>3</v>
      </c>
      <c r="E2168">
        <v>55.2</v>
      </c>
      <c r="F2168">
        <v>0.05</v>
      </c>
      <c r="G2168">
        <v>0</v>
      </c>
      <c r="H2168" t="s">
        <v>212</v>
      </c>
      <c r="I2168" t="s">
        <v>54</v>
      </c>
      <c r="J2168" t="s">
        <v>213</v>
      </c>
      <c r="K2168" t="s">
        <v>209</v>
      </c>
      <c r="L2168" t="s">
        <v>1234</v>
      </c>
    </row>
    <row r="2169" spans="1:12">
      <c r="A2169" t="s">
        <v>2960</v>
      </c>
      <c r="B2169" s="7">
        <v>46247</v>
      </c>
      <c r="C2169" t="s">
        <v>100</v>
      </c>
      <c r="D2169">
        <v>1</v>
      </c>
      <c r="E2169">
        <v>47.38</v>
      </c>
      <c r="F2169">
        <v>0</v>
      </c>
      <c r="G2169">
        <v>0</v>
      </c>
      <c r="H2169" t="s">
        <v>216</v>
      </c>
      <c r="I2169" t="s">
        <v>224</v>
      </c>
      <c r="J2169" t="s">
        <v>217</v>
      </c>
      <c r="K2169" t="s">
        <v>209</v>
      </c>
      <c r="L2169" t="s">
        <v>689</v>
      </c>
    </row>
    <row r="2170" spans="1:12">
      <c r="A2170" t="s">
        <v>2961</v>
      </c>
      <c r="B2170" s="7">
        <v>46247</v>
      </c>
      <c r="C2170" t="s">
        <v>156</v>
      </c>
      <c r="D2170">
        <v>1</v>
      </c>
      <c r="E2170">
        <v>24.86</v>
      </c>
      <c r="F2170">
        <v>0</v>
      </c>
      <c r="G2170">
        <v>9.99</v>
      </c>
      <c r="H2170" t="s">
        <v>216</v>
      </c>
      <c r="I2170" t="s">
        <v>37</v>
      </c>
      <c r="J2170" t="s">
        <v>213</v>
      </c>
      <c r="K2170" t="s">
        <v>209</v>
      </c>
      <c r="L2170" t="s">
        <v>1209</v>
      </c>
    </row>
    <row r="2171" spans="1:12">
      <c r="A2171" t="s">
        <v>2962</v>
      </c>
      <c r="B2171" s="7">
        <v>46247</v>
      </c>
      <c r="C2171" t="s">
        <v>92</v>
      </c>
      <c r="D2171">
        <v>4</v>
      </c>
      <c r="E2171">
        <v>46.87</v>
      </c>
      <c r="F2171">
        <v>0</v>
      </c>
      <c r="G2171">
        <v>9.99</v>
      </c>
      <c r="H2171" t="s">
        <v>216</v>
      </c>
      <c r="I2171" t="s">
        <v>37</v>
      </c>
      <c r="J2171" t="s">
        <v>208</v>
      </c>
      <c r="K2171" t="s">
        <v>209</v>
      </c>
      <c r="L2171" t="s">
        <v>1246</v>
      </c>
    </row>
    <row r="2172" spans="1:12">
      <c r="A2172" t="s">
        <v>2963</v>
      </c>
      <c r="B2172" s="7">
        <v>46247</v>
      </c>
      <c r="C2172" t="s">
        <v>186</v>
      </c>
      <c r="D2172">
        <v>1</v>
      </c>
      <c r="E2172">
        <v>54.93</v>
      </c>
      <c r="F2172">
        <v>0.05</v>
      </c>
      <c r="G2172">
        <v>4.99</v>
      </c>
      <c r="H2172" t="s">
        <v>216</v>
      </c>
      <c r="I2172" t="s">
        <v>224</v>
      </c>
      <c r="J2172" t="s">
        <v>217</v>
      </c>
      <c r="K2172" t="s">
        <v>209</v>
      </c>
      <c r="L2172" t="s">
        <v>435</v>
      </c>
    </row>
    <row r="2173" spans="1:12">
      <c r="A2173" t="s">
        <v>2964</v>
      </c>
      <c r="B2173" s="7">
        <v>46248</v>
      </c>
      <c r="C2173" t="s">
        <v>92</v>
      </c>
      <c r="D2173">
        <v>1</v>
      </c>
      <c r="E2173">
        <v>46.87</v>
      </c>
      <c r="F2173">
        <v>0</v>
      </c>
      <c r="G2173">
        <v>0</v>
      </c>
      <c r="H2173" t="s">
        <v>216</v>
      </c>
      <c r="I2173" t="s">
        <v>18</v>
      </c>
      <c r="J2173" t="s">
        <v>217</v>
      </c>
      <c r="K2173" t="s">
        <v>209</v>
      </c>
      <c r="L2173" t="s">
        <v>1462</v>
      </c>
    </row>
    <row r="2174" spans="1:12">
      <c r="A2174" t="s">
        <v>2965</v>
      </c>
      <c r="B2174" s="7">
        <v>46248</v>
      </c>
      <c r="C2174" t="s">
        <v>138</v>
      </c>
      <c r="D2174">
        <v>1</v>
      </c>
      <c r="E2174">
        <v>56</v>
      </c>
      <c r="F2174">
        <v>0.05</v>
      </c>
      <c r="G2174">
        <v>0</v>
      </c>
      <c r="H2174" t="s">
        <v>216</v>
      </c>
      <c r="I2174" t="s">
        <v>37</v>
      </c>
      <c r="J2174" t="s">
        <v>208</v>
      </c>
      <c r="K2174" t="s">
        <v>209</v>
      </c>
      <c r="L2174" t="s">
        <v>1012</v>
      </c>
    </row>
    <row r="2175" spans="1:12">
      <c r="A2175" t="s">
        <v>2966</v>
      </c>
      <c r="B2175" s="7">
        <v>46248</v>
      </c>
      <c r="C2175" t="s">
        <v>108</v>
      </c>
      <c r="D2175">
        <v>1</v>
      </c>
      <c r="E2175">
        <v>23.94</v>
      </c>
      <c r="F2175">
        <v>0.1</v>
      </c>
      <c r="G2175">
        <v>9.99</v>
      </c>
      <c r="H2175" t="s">
        <v>216</v>
      </c>
      <c r="I2175" t="s">
        <v>18</v>
      </c>
      <c r="J2175" t="s">
        <v>213</v>
      </c>
      <c r="K2175" t="s">
        <v>209</v>
      </c>
      <c r="L2175" t="s">
        <v>647</v>
      </c>
    </row>
    <row r="2176" spans="1:12">
      <c r="A2176" t="s">
        <v>2967</v>
      </c>
      <c r="B2176" s="7">
        <v>46248</v>
      </c>
      <c r="C2176" t="s">
        <v>134</v>
      </c>
      <c r="D2176">
        <v>5</v>
      </c>
      <c r="E2176">
        <v>53.25</v>
      </c>
      <c r="F2176">
        <v>0.15</v>
      </c>
      <c r="G2176">
        <v>6.99</v>
      </c>
      <c r="H2176" t="s">
        <v>207</v>
      </c>
      <c r="I2176" t="s">
        <v>37</v>
      </c>
      <c r="J2176" t="s">
        <v>208</v>
      </c>
      <c r="K2176" t="s">
        <v>209</v>
      </c>
      <c r="L2176" t="s">
        <v>970</v>
      </c>
    </row>
    <row r="2177" spans="1:12">
      <c r="A2177" t="s">
        <v>2968</v>
      </c>
      <c r="B2177" s="7">
        <v>46248</v>
      </c>
      <c r="C2177" t="s">
        <v>128</v>
      </c>
      <c r="D2177">
        <v>1</v>
      </c>
      <c r="E2177">
        <v>74.72</v>
      </c>
      <c r="F2177">
        <v>0.1</v>
      </c>
      <c r="G2177">
        <v>4.99</v>
      </c>
      <c r="H2177" t="s">
        <v>216</v>
      </c>
      <c r="I2177" t="s">
        <v>224</v>
      </c>
      <c r="J2177" t="s">
        <v>217</v>
      </c>
      <c r="K2177" t="s">
        <v>209</v>
      </c>
      <c r="L2177" t="s">
        <v>968</v>
      </c>
    </row>
    <row r="2178" spans="1:12">
      <c r="A2178" t="s">
        <v>2969</v>
      </c>
      <c r="B2178" s="7">
        <v>46248</v>
      </c>
      <c r="C2178" t="s">
        <v>170</v>
      </c>
      <c r="D2178">
        <v>4</v>
      </c>
      <c r="E2178">
        <v>33.19</v>
      </c>
      <c r="F2178">
        <v>0</v>
      </c>
      <c r="G2178">
        <v>0</v>
      </c>
      <c r="H2178" t="s">
        <v>212</v>
      </c>
      <c r="I2178" t="s">
        <v>18</v>
      </c>
      <c r="J2178" t="s">
        <v>217</v>
      </c>
      <c r="K2178" t="s">
        <v>209</v>
      </c>
      <c r="L2178" t="s">
        <v>1877</v>
      </c>
    </row>
    <row r="2179" spans="1:12">
      <c r="A2179" t="s">
        <v>2970</v>
      </c>
      <c r="B2179" s="7">
        <v>46248</v>
      </c>
      <c r="C2179" t="s">
        <v>152</v>
      </c>
      <c r="D2179">
        <v>1</v>
      </c>
      <c r="E2179">
        <v>39.21</v>
      </c>
      <c r="F2179">
        <v>0.05</v>
      </c>
      <c r="G2179">
        <v>0</v>
      </c>
      <c r="H2179" t="s">
        <v>207</v>
      </c>
      <c r="I2179" t="s">
        <v>12</v>
      </c>
      <c r="J2179" t="s">
        <v>208</v>
      </c>
      <c r="K2179" t="s">
        <v>209</v>
      </c>
      <c r="L2179" t="s">
        <v>241</v>
      </c>
    </row>
    <row r="2180" spans="1:12">
      <c r="A2180" t="s">
        <v>2971</v>
      </c>
      <c r="B2180" s="7">
        <v>46248</v>
      </c>
      <c r="C2180" t="s">
        <v>69</v>
      </c>
      <c r="D2180">
        <v>2</v>
      </c>
      <c r="E2180">
        <v>73.180000000000007</v>
      </c>
      <c r="F2180">
        <v>0</v>
      </c>
      <c r="G2180">
        <v>4.99</v>
      </c>
      <c r="H2180" t="s">
        <v>212</v>
      </c>
      <c r="I2180" t="s">
        <v>12</v>
      </c>
      <c r="J2180" t="s">
        <v>208</v>
      </c>
      <c r="K2180" t="s">
        <v>209</v>
      </c>
      <c r="L2180" t="s">
        <v>902</v>
      </c>
    </row>
    <row r="2181" spans="1:12">
      <c r="A2181" t="s">
        <v>2972</v>
      </c>
      <c r="B2181" s="7">
        <v>46249</v>
      </c>
      <c r="C2181" t="s">
        <v>174</v>
      </c>
      <c r="D2181">
        <v>4</v>
      </c>
      <c r="E2181">
        <v>72.45</v>
      </c>
      <c r="F2181">
        <v>0</v>
      </c>
      <c r="G2181">
        <v>4.99</v>
      </c>
      <c r="H2181" t="s">
        <v>212</v>
      </c>
      <c r="I2181" t="s">
        <v>18</v>
      </c>
      <c r="J2181" t="s">
        <v>208</v>
      </c>
      <c r="K2181" t="s">
        <v>209</v>
      </c>
      <c r="L2181" t="s">
        <v>1064</v>
      </c>
    </row>
    <row r="2182" spans="1:12">
      <c r="A2182" t="s">
        <v>2973</v>
      </c>
      <c r="B2182" s="7">
        <v>46249</v>
      </c>
      <c r="C2182" t="s">
        <v>94</v>
      </c>
      <c r="D2182">
        <v>1</v>
      </c>
      <c r="E2182">
        <v>74.41</v>
      </c>
      <c r="F2182">
        <v>0.05</v>
      </c>
      <c r="G2182">
        <v>0</v>
      </c>
      <c r="H2182" t="s">
        <v>207</v>
      </c>
      <c r="I2182" t="s">
        <v>37</v>
      </c>
      <c r="J2182" t="s">
        <v>208</v>
      </c>
      <c r="K2182" t="s">
        <v>209</v>
      </c>
      <c r="L2182" t="s">
        <v>624</v>
      </c>
    </row>
    <row r="2183" spans="1:12">
      <c r="A2183" t="s">
        <v>2974</v>
      </c>
      <c r="B2183" s="7">
        <v>46249</v>
      </c>
      <c r="C2183" t="s">
        <v>140</v>
      </c>
      <c r="D2183">
        <v>2</v>
      </c>
      <c r="E2183">
        <v>25.18</v>
      </c>
      <c r="F2183">
        <v>0.1</v>
      </c>
      <c r="G2183">
        <v>6.99</v>
      </c>
      <c r="H2183" t="s">
        <v>216</v>
      </c>
      <c r="I2183" t="s">
        <v>18</v>
      </c>
      <c r="J2183" t="s">
        <v>208</v>
      </c>
      <c r="K2183" t="s">
        <v>209</v>
      </c>
      <c r="L2183" t="s">
        <v>1736</v>
      </c>
    </row>
    <row r="2184" spans="1:12">
      <c r="A2184" t="s">
        <v>2975</v>
      </c>
      <c r="B2184" s="7">
        <v>46249</v>
      </c>
      <c r="C2184" t="s">
        <v>98</v>
      </c>
      <c r="D2184">
        <v>2</v>
      </c>
      <c r="E2184">
        <v>17.66</v>
      </c>
      <c r="F2184">
        <v>0</v>
      </c>
      <c r="G2184">
        <v>0</v>
      </c>
      <c r="H2184" t="s">
        <v>216</v>
      </c>
      <c r="I2184" t="s">
        <v>37</v>
      </c>
      <c r="J2184" t="s">
        <v>217</v>
      </c>
      <c r="K2184" t="s">
        <v>209</v>
      </c>
      <c r="L2184" t="s">
        <v>569</v>
      </c>
    </row>
    <row r="2185" spans="1:12">
      <c r="A2185" t="s">
        <v>2976</v>
      </c>
      <c r="B2185" s="7">
        <v>46250</v>
      </c>
      <c r="C2185" t="s">
        <v>172</v>
      </c>
      <c r="D2185">
        <v>5</v>
      </c>
      <c r="E2185">
        <v>80.63</v>
      </c>
      <c r="F2185">
        <v>0.1</v>
      </c>
      <c r="G2185">
        <v>0</v>
      </c>
      <c r="H2185" t="s">
        <v>207</v>
      </c>
      <c r="I2185" t="s">
        <v>224</v>
      </c>
      <c r="J2185" t="s">
        <v>213</v>
      </c>
      <c r="K2185" t="s">
        <v>209</v>
      </c>
      <c r="L2185" t="s">
        <v>2922</v>
      </c>
    </row>
    <row r="2186" spans="1:12">
      <c r="A2186" t="s">
        <v>2977</v>
      </c>
      <c r="B2186" s="7">
        <v>46250</v>
      </c>
      <c r="C2186" t="s">
        <v>83</v>
      </c>
      <c r="D2186">
        <v>1</v>
      </c>
      <c r="E2186">
        <v>79.31</v>
      </c>
      <c r="F2186">
        <v>0.1</v>
      </c>
      <c r="G2186">
        <v>0</v>
      </c>
      <c r="H2186" t="s">
        <v>216</v>
      </c>
      <c r="I2186" t="s">
        <v>12</v>
      </c>
      <c r="J2186" t="s">
        <v>208</v>
      </c>
      <c r="K2186" t="s">
        <v>209</v>
      </c>
      <c r="L2186" t="s">
        <v>729</v>
      </c>
    </row>
    <row r="2187" spans="1:12">
      <c r="A2187" t="s">
        <v>2978</v>
      </c>
      <c r="B2187" s="7">
        <v>46250</v>
      </c>
      <c r="C2187" t="s">
        <v>114</v>
      </c>
      <c r="D2187">
        <v>1</v>
      </c>
      <c r="E2187">
        <v>87.66</v>
      </c>
      <c r="F2187">
        <v>0</v>
      </c>
      <c r="G2187">
        <v>9.99</v>
      </c>
      <c r="H2187" t="s">
        <v>212</v>
      </c>
      <c r="I2187" t="s">
        <v>37</v>
      </c>
      <c r="J2187" t="s">
        <v>213</v>
      </c>
      <c r="K2187" t="s">
        <v>209</v>
      </c>
      <c r="L2187" t="s">
        <v>463</v>
      </c>
    </row>
    <row r="2188" spans="1:12">
      <c r="A2188" t="s">
        <v>2979</v>
      </c>
      <c r="B2188" s="7">
        <v>46250</v>
      </c>
      <c r="C2188" t="s">
        <v>178</v>
      </c>
      <c r="D2188">
        <v>2</v>
      </c>
      <c r="E2188">
        <v>77.760000000000005</v>
      </c>
      <c r="F2188">
        <v>0.05</v>
      </c>
      <c r="G2188">
        <v>4.99</v>
      </c>
      <c r="H2188" t="s">
        <v>216</v>
      </c>
      <c r="I2188" t="s">
        <v>12</v>
      </c>
      <c r="J2188" t="s">
        <v>208</v>
      </c>
      <c r="K2188" t="s">
        <v>209</v>
      </c>
      <c r="L2188" t="s">
        <v>1426</v>
      </c>
    </row>
    <row r="2189" spans="1:12">
      <c r="A2189" t="s">
        <v>2980</v>
      </c>
      <c r="B2189" s="7">
        <v>46250</v>
      </c>
      <c r="C2189" t="s">
        <v>77</v>
      </c>
      <c r="D2189">
        <v>3</v>
      </c>
      <c r="E2189">
        <v>47.77</v>
      </c>
      <c r="F2189">
        <v>0</v>
      </c>
      <c r="G2189">
        <v>9.99</v>
      </c>
      <c r="H2189" t="s">
        <v>212</v>
      </c>
      <c r="I2189" t="s">
        <v>18</v>
      </c>
      <c r="J2189" t="s">
        <v>208</v>
      </c>
      <c r="K2189" t="s">
        <v>209</v>
      </c>
      <c r="L2189" t="s">
        <v>344</v>
      </c>
    </row>
    <row r="2190" spans="1:12">
      <c r="A2190" t="s">
        <v>2981</v>
      </c>
      <c r="B2190" s="7">
        <v>46250</v>
      </c>
      <c r="C2190" t="s">
        <v>69</v>
      </c>
      <c r="D2190">
        <v>1</v>
      </c>
      <c r="E2190">
        <v>73.180000000000007</v>
      </c>
      <c r="F2190">
        <v>0</v>
      </c>
      <c r="G2190">
        <v>4.99</v>
      </c>
      <c r="H2190" t="s">
        <v>207</v>
      </c>
      <c r="I2190" t="s">
        <v>224</v>
      </c>
      <c r="J2190" t="s">
        <v>208</v>
      </c>
      <c r="K2190" t="s">
        <v>209</v>
      </c>
      <c r="L2190" t="s">
        <v>1092</v>
      </c>
    </row>
    <row r="2191" spans="1:12">
      <c r="A2191" t="s">
        <v>2982</v>
      </c>
      <c r="B2191" s="7">
        <v>46250</v>
      </c>
      <c r="C2191" t="s">
        <v>98</v>
      </c>
      <c r="D2191">
        <v>2</v>
      </c>
      <c r="E2191">
        <v>17.66</v>
      </c>
      <c r="F2191">
        <v>0</v>
      </c>
      <c r="G2191">
        <v>9.99</v>
      </c>
      <c r="H2191" t="s">
        <v>207</v>
      </c>
      <c r="I2191" t="s">
        <v>18</v>
      </c>
      <c r="J2191" t="s">
        <v>217</v>
      </c>
      <c r="K2191" t="s">
        <v>209</v>
      </c>
      <c r="L2191" t="s">
        <v>843</v>
      </c>
    </row>
    <row r="2192" spans="1:12">
      <c r="A2192" t="s">
        <v>2983</v>
      </c>
      <c r="B2192" s="7">
        <v>46250</v>
      </c>
      <c r="C2192" t="s">
        <v>69</v>
      </c>
      <c r="D2192">
        <v>5</v>
      </c>
      <c r="E2192">
        <v>73.180000000000007</v>
      </c>
      <c r="F2192">
        <v>0</v>
      </c>
      <c r="G2192">
        <v>4.99</v>
      </c>
      <c r="H2192" t="s">
        <v>212</v>
      </c>
      <c r="I2192" t="s">
        <v>18</v>
      </c>
      <c r="J2192" t="s">
        <v>213</v>
      </c>
      <c r="K2192" t="s">
        <v>209</v>
      </c>
      <c r="L2192" t="s">
        <v>2098</v>
      </c>
    </row>
    <row r="2193" spans="1:12">
      <c r="A2193" t="s">
        <v>2984</v>
      </c>
      <c r="B2193" s="7">
        <v>46251</v>
      </c>
      <c r="C2193" t="s">
        <v>114</v>
      </c>
      <c r="D2193">
        <v>1</v>
      </c>
      <c r="E2193">
        <v>87.66</v>
      </c>
      <c r="F2193">
        <v>0</v>
      </c>
      <c r="G2193">
        <v>4.99</v>
      </c>
      <c r="H2193" t="s">
        <v>207</v>
      </c>
      <c r="I2193" t="s">
        <v>54</v>
      </c>
      <c r="J2193" t="s">
        <v>213</v>
      </c>
      <c r="K2193" t="s">
        <v>209</v>
      </c>
      <c r="L2193" t="s">
        <v>1162</v>
      </c>
    </row>
    <row r="2194" spans="1:12">
      <c r="A2194" t="s">
        <v>2985</v>
      </c>
      <c r="B2194" s="7">
        <v>46251</v>
      </c>
      <c r="C2194" t="s">
        <v>170</v>
      </c>
      <c r="D2194">
        <v>2</v>
      </c>
      <c r="E2194">
        <v>33.19</v>
      </c>
      <c r="F2194">
        <v>0</v>
      </c>
      <c r="G2194">
        <v>6.99</v>
      </c>
      <c r="H2194" t="s">
        <v>207</v>
      </c>
      <c r="I2194" t="s">
        <v>224</v>
      </c>
      <c r="J2194" t="s">
        <v>213</v>
      </c>
      <c r="K2194" t="s">
        <v>209</v>
      </c>
      <c r="L2194" t="s">
        <v>296</v>
      </c>
    </row>
    <row r="2195" spans="1:12">
      <c r="A2195" t="s">
        <v>2986</v>
      </c>
      <c r="B2195" s="7">
        <v>46251</v>
      </c>
      <c r="C2195" t="s">
        <v>160</v>
      </c>
      <c r="D2195">
        <v>5</v>
      </c>
      <c r="E2195">
        <v>36.47</v>
      </c>
      <c r="F2195">
        <v>0</v>
      </c>
      <c r="G2195">
        <v>9.99</v>
      </c>
      <c r="H2195" t="s">
        <v>207</v>
      </c>
      <c r="I2195" t="s">
        <v>54</v>
      </c>
      <c r="J2195" t="s">
        <v>208</v>
      </c>
      <c r="K2195" t="s">
        <v>209</v>
      </c>
      <c r="L2195" t="s">
        <v>1331</v>
      </c>
    </row>
    <row r="2196" spans="1:12">
      <c r="A2196" t="s">
        <v>2987</v>
      </c>
      <c r="B2196" s="7">
        <v>46251</v>
      </c>
      <c r="C2196" t="s">
        <v>69</v>
      </c>
      <c r="D2196">
        <v>3</v>
      </c>
      <c r="E2196">
        <v>73.180000000000007</v>
      </c>
      <c r="F2196">
        <v>0</v>
      </c>
      <c r="G2196">
        <v>9.99</v>
      </c>
      <c r="H2196" t="s">
        <v>212</v>
      </c>
      <c r="I2196" t="s">
        <v>224</v>
      </c>
      <c r="J2196" t="s">
        <v>217</v>
      </c>
      <c r="K2196" t="s">
        <v>209</v>
      </c>
      <c r="L2196" t="s">
        <v>1064</v>
      </c>
    </row>
    <row r="2197" spans="1:12">
      <c r="A2197" t="s">
        <v>2988</v>
      </c>
      <c r="B2197" s="7">
        <v>46251</v>
      </c>
      <c r="C2197" t="s">
        <v>146</v>
      </c>
      <c r="D2197">
        <v>2</v>
      </c>
      <c r="E2197">
        <v>30.05</v>
      </c>
      <c r="F2197">
        <v>0</v>
      </c>
      <c r="G2197">
        <v>9.99</v>
      </c>
      <c r="H2197" t="s">
        <v>207</v>
      </c>
      <c r="I2197" t="s">
        <v>18</v>
      </c>
      <c r="J2197" t="s">
        <v>208</v>
      </c>
      <c r="K2197" t="s">
        <v>209</v>
      </c>
      <c r="L2197" t="s">
        <v>449</v>
      </c>
    </row>
    <row r="2198" spans="1:12">
      <c r="A2198" t="s">
        <v>2989</v>
      </c>
      <c r="B2198" s="7">
        <v>46251</v>
      </c>
      <c r="C2198" t="s">
        <v>71</v>
      </c>
      <c r="D2198">
        <v>4</v>
      </c>
      <c r="E2198">
        <v>11.23</v>
      </c>
      <c r="F2198">
        <v>0</v>
      </c>
      <c r="G2198">
        <v>9.99</v>
      </c>
      <c r="H2198" t="s">
        <v>207</v>
      </c>
      <c r="I2198" t="s">
        <v>18</v>
      </c>
      <c r="J2198" t="s">
        <v>217</v>
      </c>
      <c r="K2198" t="s">
        <v>209</v>
      </c>
      <c r="L2198" t="s">
        <v>791</v>
      </c>
    </row>
    <row r="2199" spans="1:12">
      <c r="A2199" t="s">
        <v>2990</v>
      </c>
      <c r="B2199" s="7">
        <v>46251</v>
      </c>
      <c r="C2199" t="s">
        <v>176</v>
      </c>
      <c r="D2199">
        <v>8</v>
      </c>
      <c r="E2199">
        <v>11.86</v>
      </c>
      <c r="F2199">
        <v>0</v>
      </c>
      <c r="G2199">
        <v>0</v>
      </c>
      <c r="H2199" t="s">
        <v>212</v>
      </c>
      <c r="I2199" t="s">
        <v>37</v>
      </c>
      <c r="J2199" t="s">
        <v>208</v>
      </c>
      <c r="K2199" t="s">
        <v>304</v>
      </c>
      <c r="L2199" t="s">
        <v>1519</v>
      </c>
    </row>
    <row r="2200" spans="1:12">
      <c r="A2200" t="s">
        <v>2991</v>
      </c>
      <c r="B2200" s="7">
        <v>46251</v>
      </c>
      <c r="C2200" t="s">
        <v>152</v>
      </c>
      <c r="D2200">
        <v>4</v>
      </c>
      <c r="E2200">
        <v>39.21</v>
      </c>
      <c r="F2200">
        <v>0.05</v>
      </c>
      <c r="G2200">
        <v>0</v>
      </c>
      <c r="H2200" t="s">
        <v>212</v>
      </c>
      <c r="I2200" t="s">
        <v>54</v>
      </c>
      <c r="J2200" t="s">
        <v>208</v>
      </c>
      <c r="K2200" t="s">
        <v>209</v>
      </c>
      <c r="L2200" t="s">
        <v>1385</v>
      </c>
    </row>
    <row r="2201" spans="1:12">
      <c r="A2201" t="s">
        <v>2992</v>
      </c>
      <c r="B2201" s="7">
        <v>46252</v>
      </c>
      <c r="C2201" t="s">
        <v>144</v>
      </c>
      <c r="D2201">
        <v>4</v>
      </c>
      <c r="E2201">
        <v>12.74</v>
      </c>
      <c r="F2201">
        <v>0.05</v>
      </c>
      <c r="G2201">
        <v>0</v>
      </c>
      <c r="H2201" t="s">
        <v>212</v>
      </c>
      <c r="I2201" t="s">
        <v>37</v>
      </c>
      <c r="J2201" t="s">
        <v>217</v>
      </c>
      <c r="K2201" t="s">
        <v>209</v>
      </c>
      <c r="L2201" t="s">
        <v>1297</v>
      </c>
    </row>
    <row r="2202" spans="1:12">
      <c r="A2202" t="s">
        <v>2993</v>
      </c>
      <c r="B2202" s="7">
        <v>46252</v>
      </c>
      <c r="C2202" t="s">
        <v>94</v>
      </c>
      <c r="D2202">
        <v>3</v>
      </c>
      <c r="E2202">
        <v>74.41</v>
      </c>
      <c r="F2202">
        <v>0.05</v>
      </c>
      <c r="G2202">
        <v>4.99</v>
      </c>
      <c r="H2202" t="s">
        <v>207</v>
      </c>
      <c r="I2202" t="s">
        <v>18</v>
      </c>
      <c r="J2202" t="s">
        <v>213</v>
      </c>
      <c r="K2202" t="s">
        <v>209</v>
      </c>
      <c r="L2202" t="s">
        <v>577</v>
      </c>
    </row>
    <row r="2203" spans="1:12">
      <c r="A2203" t="s">
        <v>2994</v>
      </c>
      <c r="B2203" s="7">
        <v>46252</v>
      </c>
      <c r="C2203" t="s">
        <v>94</v>
      </c>
      <c r="D2203">
        <v>3</v>
      </c>
      <c r="E2203">
        <v>74.41</v>
      </c>
      <c r="F2203">
        <v>0</v>
      </c>
      <c r="G2203">
        <v>0</v>
      </c>
      <c r="H2203" t="s">
        <v>212</v>
      </c>
      <c r="I2203" t="s">
        <v>37</v>
      </c>
      <c r="J2203" t="s">
        <v>208</v>
      </c>
      <c r="K2203" t="s">
        <v>209</v>
      </c>
      <c r="L2203" t="s">
        <v>1515</v>
      </c>
    </row>
    <row r="2204" spans="1:12">
      <c r="A2204" t="s">
        <v>2995</v>
      </c>
      <c r="B2204" s="7">
        <v>46252</v>
      </c>
      <c r="C2204" t="s">
        <v>110</v>
      </c>
      <c r="D2204">
        <v>2</v>
      </c>
      <c r="E2204">
        <v>32.130000000000003</v>
      </c>
      <c r="F2204">
        <v>0</v>
      </c>
      <c r="G2204">
        <v>0</v>
      </c>
      <c r="H2204" t="s">
        <v>212</v>
      </c>
      <c r="I2204" t="s">
        <v>18</v>
      </c>
      <c r="J2204" t="s">
        <v>208</v>
      </c>
      <c r="K2204" t="s">
        <v>209</v>
      </c>
      <c r="L2204" t="s">
        <v>420</v>
      </c>
    </row>
    <row r="2205" spans="1:12">
      <c r="A2205" t="s">
        <v>2996</v>
      </c>
      <c r="B2205" s="7">
        <v>46252</v>
      </c>
      <c r="C2205" t="s">
        <v>138</v>
      </c>
      <c r="D2205">
        <v>2</v>
      </c>
      <c r="E2205">
        <v>56</v>
      </c>
      <c r="F2205">
        <v>0</v>
      </c>
      <c r="G2205">
        <v>9.99</v>
      </c>
      <c r="H2205" t="s">
        <v>216</v>
      </c>
      <c r="I2205" t="s">
        <v>12</v>
      </c>
      <c r="J2205" t="s">
        <v>208</v>
      </c>
      <c r="K2205" t="s">
        <v>209</v>
      </c>
      <c r="L2205" t="s">
        <v>344</v>
      </c>
    </row>
    <row r="2206" spans="1:12">
      <c r="A2206" t="s">
        <v>2997</v>
      </c>
      <c r="B2206" s="7">
        <v>46252</v>
      </c>
      <c r="C2206" t="s">
        <v>94</v>
      </c>
      <c r="D2206">
        <v>1</v>
      </c>
      <c r="E2206">
        <v>74.41</v>
      </c>
      <c r="F2206">
        <v>0</v>
      </c>
      <c r="G2206">
        <v>0</v>
      </c>
      <c r="H2206" t="s">
        <v>207</v>
      </c>
      <c r="I2206" t="s">
        <v>54</v>
      </c>
      <c r="J2206" t="s">
        <v>208</v>
      </c>
      <c r="K2206" t="s">
        <v>209</v>
      </c>
      <c r="L2206" t="s">
        <v>654</v>
      </c>
    </row>
    <row r="2207" spans="1:12">
      <c r="A2207" t="s">
        <v>2998</v>
      </c>
      <c r="B2207" s="7">
        <v>46252</v>
      </c>
      <c r="C2207" t="s">
        <v>112</v>
      </c>
      <c r="D2207">
        <v>1</v>
      </c>
      <c r="E2207">
        <v>48.12</v>
      </c>
      <c r="F2207">
        <v>0.05</v>
      </c>
      <c r="G2207">
        <v>0</v>
      </c>
      <c r="H2207" t="s">
        <v>207</v>
      </c>
      <c r="I2207" t="s">
        <v>54</v>
      </c>
      <c r="J2207" t="s">
        <v>213</v>
      </c>
      <c r="K2207" t="s">
        <v>209</v>
      </c>
      <c r="L2207" t="s">
        <v>396</v>
      </c>
    </row>
    <row r="2208" spans="1:12">
      <c r="A2208" t="s">
        <v>2999</v>
      </c>
      <c r="B2208" s="7">
        <v>46252</v>
      </c>
      <c r="C2208" t="s">
        <v>154</v>
      </c>
      <c r="D2208">
        <v>5</v>
      </c>
      <c r="E2208">
        <v>63.29</v>
      </c>
      <c r="F2208">
        <v>0</v>
      </c>
      <c r="G2208">
        <v>0</v>
      </c>
      <c r="H2208" t="s">
        <v>207</v>
      </c>
      <c r="I2208" t="s">
        <v>37</v>
      </c>
      <c r="J2208" t="s">
        <v>208</v>
      </c>
      <c r="K2208" t="s">
        <v>209</v>
      </c>
      <c r="L2208" t="s">
        <v>2257</v>
      </c>
    </row>
    <row r="2209" spans="1:12">
      <c r="A2209" t="s">
        <v>3000</v>
      </c>
      <c r="B2209" s="7">
        <v>46253</v>
      </c>
      <c r="C2209" t="s">
        <v>184</v>
      </c>
      <c r="D2209">
        <v>2</v>
      </c>
      <c r="E2209">
        <v>31.55</v>
      </c>
      <c r="F2209">
        <v>0</v>
      </c>
      <c r="G2209">
        <v>0</v>
      </c>
      <c r="H2209" t="s">
        <v>207</v>
      </c>
      <c r="I2209" t="s">
        <v>224</v>
      </c>
      <c r="J2209" t="s">
        <v>213</v>
      </c>
      <c r="K2209" t="s">
        <v>209</v>
      </c>
      <c r="L2209" t="s">
        <v>237</v>
      </c>
    </row>
    <row r="2210" spans="1:12">
      <c r="A2210" t="s">
        <v>3001</v>
      </c>
      <c r="B2210" s="7">
        <v>46253</v>
      </c>
      <c r="C2210" t="s">
        <v>104</v>
      </c>
      <c r="D2210">
        <v>1</v>
      </c>
      <c r="E2210">
        <v>29.49</v>
      </c>
      <c r="F2210">
        <v>0.1</v>
      </c>
      <c r="G2210">
        <v>6.99</v>
      </c>
      <c r="H2210" t="s">
        <v>207</v>
      </c>
      <c r="I2210" t="s">
        <v>224</v>
      </c>
      <c r="J2210" t="s">
        <v>213</v>
      </c>
      <c r="K2210" t="s">
        <v>209</v>
      </c>
      <c r="L2210" t="s">
        <v>820</v>
      </c>
    </row>
    <row r="2211" spans="1:12">
      <c r="A2211" t="s">
        <v>3002</v>
      </c>
      <c r="B2211" s="7">
        <v>46253</v>
      </c>
      <c r="C2211" t="s">
        <v>102</v>
      </c>
      <c r="D2211">
        <v>4</v>
      </c>
      <c r="E2211">
        <v>18.5</v>
      </c>
      <c r="F2211">
        <v>0</v>
      </c>
      <c r="G2211">
        <v>9.99</v>
      </c>
      <c r="H2211" t="s">
        <v>216</v>
      </c>
      <c r="I2211" t="s">
        <v>54</v>
      </c>
      <c r="J2211" t="s">
        <v>208</v>
      </c>
      <c r="K2211" t="s">
        <v>209</v>
      </c>
      <c r="L2211" t="s">
        <v>241</v>
      </c>
    </row>
    <row r="2212" spans="1:12">
      <c r="A2212" t="s">
        <v>3003</v>
      </c>
      <c r="B2212" s="7">
        <v>46253</v>
      </c>
      <c r="C2212" t="s">
        <v>116</v>
      </c>
      <c r="D2212">
        <v>1</v>
      </c>
      <c r="E2212">
        <v>30.89</v>
      </c>
      <c r="F2212">
        <v>0</v>
      </c>
      <c r="G2212">
        <v>0</v>
      </c>
      <c r="H2212" t="s">
        <v>216</v>
      </c>
      <c r="I2212" t="s">
        <v>18</v>
      </c>
      <c r="J2212" t="s">
        <v>213</v>
      </c>
      <c r="K2212" t="s">
        <v>304</v>
      </c>
      <c r="L2212" t="s">
        <v>1281</v>
      </c>
    </row>
    <row r="2213" spans="1:12">
      <c r="A2213" t="s">
        <v>3004</v>
      </c>
      <c r="B2213" s="7">
        <v>46253</v>
      </c>
      <c r="C2213" t="s">
        <v>158</v>
      </c>
      <c r="D2213">
        <v>1</v>
      </c>
      <c r="E2213">
        <v>44.59</v>
      </c>
      <c r="F2213">
        <v>0</v>
      </c>
      <c r="G2213">
        <v>9.99</v>
      </c>
      <c r="H2213" t="s">
        <v>207</v>
      </c>
      <c r="I2213" t="s">
        <v>224</v>
      </c>
      <c r="J2213" t="s">
        <v>208</v>
      </c>
      <c r="K2213" t="s">
        <v>209</v>
      </c>
      <c r="L2213" t="s">
        <v>327</v>
      </c>
    </row>
    <row r="2214" spans="1:12">
      <c r="A2214" t="s">
        <v>3005</v>
      </c>
      <c r="B2214" s="7">
        <v>46254</v>
      </c>
      <c r="C2214" t="s">
        <v>184</v>
      </c>
      <c r="D2214">
        <v>4</v>
      </c>
      <c r="E2214">
        <v>31.55</v>
      </c>
      <c r="F2214">
        <v>0</v>
      </c>
      <c r="G2214">
        <v>6.99</v>
      </c>
      <c r="H2214" t="s">
        <v>207</v>
      </c>
      <c r="I2214" t="s">
        <v>224</v>
      </c>
      <c r="J2214" t="s">
        <v>208</v>
      </c>
      <c r="K2214" t="s">
        <v>209</v>
      </c>
      <c r="L2214" t="s">
        <v>218</v>
      </c>
    </row>
    <row r="2215" spans="1:12">
      <c r="A2215" t="s">
        <v>3006</v>
      </c>
      <c r="B2215" s="7">
        <v>46254</v>
      </c>
      <c r="C2215" t="s">
        <v>136</v>
      </c>
      <c r="D2215">
        <v>1</v>
      </c>
      <c r="E2215">
        <v>26.35</v>
      </c>
      <c r="F2215">
        <v>0.1</v>
      </c>
      <c r="G2215">
        <v>4.99</v>
      </c>
      <c r="H2215" t="s">
        <v>216</v>
      </c>
      <c r="I2215" t="s">
        <v>224</v>
      </c>
      <c r="J2215" t="s">
        <v>217</v>
      </c>
      <c r="K2215" t="s">
        <v>209</v>
      </c>
      <c r="L2215" t="s">
        <v>1082</v>
      </c>
    </row>
    <row r="2216" spans="1:12">
      <c r="A2216" t="s">
        <v>3007</v>
      </c>
      <c r="B2216" s="7">
        <v>46254</v>
      </c>
      <c r="C2216" t="s">
        <v>116</v>
      </c>
      <c r="D2216">
        <v>2</v>
      </c>
      <c r="E2216">
        <v>30.89</v>
      </c>
      <c r="F2216">
        <v>0.05</v>
      </c>
      <c r="G2216">
        <v>4.99</v>
      </c>
      <c r="H2216" t="s">
        <v>212</v>
      </c>
      <c r="I2216" t="s">
        <v>18</v>
      </c>
      <c r="J2216" t="s">
        <v>208</v>
      </c>
      <c r="K2216" t="s">
        <v>209</v>
      </c>
      <c r="L2216" t="s">
        <v>369</v>
      </c>
    </row>
    <row r="2217" spans="1:12">
      <c r="A2217" t="s">
        <v>3008</v>
      </c>
      <c r="B2217" s="7">
        <v>46254</v>
      </c>
      <c r="C2217" t="s">
        <v>186</v>
      </c>
      <c r="D2217">
        <v>3</v>
      </c>
      <c r="E2217">
        <v>54.93</v>
      </c>
      <c r="F2217">
        <v>0</v>
      </c>
      <c r="G2217">
        <v>0</v>
      </c>
      <c r="H2217" t="s">
        <v>207</v>
      </c>
      <c r="I2217" t="s">
        <v>18</v>
      </c>
      <c r="J2217" t="s">
        <v>217</v>
      </c>
      <c r="K2217" t="s">
        <v>209</v>
      </c>
      <c r="L2217" t="s">
        <v>422</v>
      </c>
    </row>
    <row r="2218" spans="1:12">
      <c r="A2218" t="s">
        <v>3009</v>
      </c>
      <c r="B2218" s="7">
        <v>46254</v>
      </c>
      <c r="C2218" t="s">
        <v>89</v>
      </c>
      <c r="D2218">
        <v>2</v>
      </c>
      <c r="E2218">
        <v>81.14</v>
      </c>
      <c r="F2218">
        <v>0</v>
      </c>
      <c r="G2218">
        <v>0</v>
      </c>
      <c r="H2218" t="s">
        <v>212</v>
      </c>
      <c r="I2218" t="s">
        <v>224</v>
      </c>
      <c r="J2218" t="s">
        <v>217</v>
      </c>
      <c r="K2218" t="s">
        <v>209</v>
      </c>
      <c r="L2218" t="s">
        <v>828</v>
      </c>
    </row>
    <row r="2219" spans="1:12">
      <c r="A2219" t="s">
        <v>3010</v>
      </c>
      <c r="B2219" s="7">
        <v>46254</v>
      </c>
      <c r="C2219" t="s">
        <v>180</v>
      </c>
      <c r="D2219">
        <v>3</v>
      </c>
      <c r="E2219">
        <v>60.42</v>
      </c>
      <c r="F2219">
        <v>0.05</v>
      </c>
      <c r="G2219">
        <v>9.99</v>
      </c>
      <c r="H2219" t="s">
        <v>212</v>
      </c>
      <c r="I2219" t="s">
        <v>54</v>
      </c>
      <c r="J2219" t="s">
        <v>208</v>
      </c>
      <c r="K2219" t="s">
        <v>209</v>
      </c>
      <c r="L2219" t="s">
        <v>705</v>
      </c>
    </row>
    <row r="2220" spans="1:12">
      <c r="A2220" t="s">
        <v>3011</v>
      </c>
      <c r="B2220" s="7">
        <v>46254</v>
      </c>
      <c r="C2220" t="s">
        <v>116</v>
      </c>
      <c r="D2220">
        <v>2</v>
      </c>
      <c r="E2220">
        <v>30.89</v>
      </c>
      <c r="F2220">
        <v>0.2</v>
      </c>
      <c r="G2220">
        <v>9.99</v>
      </c>
      <c r="H2220" t="s">
        <v>207</v>
      </c>
      <c r="I2220" t="s">
        <v>37</v>
      </c>
      <c r="J2220" t="s">
        <v>213</v>
      </c>
      <c r="K2220" t="s">
        <v>209</v>
      </c>
      <c r="L2220" t="s">
        <v>3012</v>
      </c>
    </row>
    <row r="2221" spans="1:12">
      <c r="A2221" t="s">
        <v>3013</v>
      </c>
      <c r="B2221" s="7">
        <v>46254</v>
      </c>
      <c r="C2221" t="s">
        <v>162</v>
      </c>
      <c r="D2221">
        <v>1</v>
      </c>
      <c r="E2221">
        <v>12.2</v>
      </c>
      <c r="F2221">
        <v>0</v>
      </c>
      <c r="G2221">
        <v>0</v>
      </c>
      <c r="H2221" t="s">
        <v>207</v>
      </c>
      <c r="I2221" t="s">
        <v>224</v>
      </c>
      <c r="J2221" t="s">
        <v>213</v>
      </c>
      <c r="K2221" t="s">
        <v>209</v>
      </c>
      <c r="L2221" t="s">
        <v>626</v>
      </c>
    </row>
    <row r="2222" spans="1:12">
      <c r="A2222" t="s">
        <v>3014</v>
      </c>
      <c r="B2222" s="7">
        <v>46254</v>
      </c>
      <c r="C2222" t="s">
        <v>81</v>
      </c>
      <c r="D2222">
        <v>1</v>
      </c>
      <c r="E2222">
        <v>30.29</v>
      </c>
      <c r="F2222">
        <v>0.15</v>
      </c>
      <c r="G2222">
        <v>0</v>
      </c>
      <c r="H2222" t="s">
        <v>207</v>
      </c>
      <c r="I2222" t="s">
        <v>224</v>
      </c>
      <c r="J2222" t="s">
        <v>213</v>
      </c>
      <c r="K2222" t="s">
        <v>209</v>
      </c>
      <c r="L2222" t="s">
        <v>3015</v>
      </c>
    </row>
    <row r="2223" spans="1:12">
      <c r="A2223" t="s">
        <v>3016</v>
      </c>
      <c r="B2223" s="7">
        <v>46254</v>
      </c>
      <c r="C2223" t="s">
        <v>138</v>
      </c>
      <c r="D2223">
        <v>1</v>
      </c>
      <c r="E2223">
        <v>56</v>
      </c>
      <c r="F2223">
        <v>0</v>
      </c>
      <c r="G2223">
        <v>0</v>
      </c>
      <c r="H2223" t="s">
        <v>207</v>
      </c>
      <c r="I2223" t="s">
        <v>54</v>
      </c>
      <c r="J2223" t="s">
        <v>217</v>
      </c>
      <c r="K2223" t="s">
        <v>209</v>
      </c>
      <c r="L2223" t="s">
        <v>2078</v>
      </c>
    </row>
    <row r="2224" spans="1:12">
      <c r="A2224" t="s">
        <v>3017</v>
      </c>
      <c r="B2224" s="7">
        <v>46254</v>
      </c>
      <c r="C2224" t="s">
        <v>69</v>
      </c>
      <c r="D2224">
        <v>2</v>
      </c>
      <c r="E2224">
        <v>73.180000000000007</v>
      </c>
      <c r="F2224">
        <v>0.15</v>
      </c>
      <c r="G2224">
        <v>9.99</v>
      </c>
      <c r="H2224" t="s">
        <v>207</v>
      </c>
      <c r="I2224" t="s">
        <v>37</v>
      </c>
      <c r="J2224" t="s">
        <v>208</v>
      </c>
      <c r="K2224" t="s">
        <v>209</v>
      </c>
      <c r="L2224" t="s">
        <v>1158</v>
      </c>
    </row>
    <row r="2225" spans="1:12">
      <c r="A2225" t="s">
        <v>3018</v>
      </c>
      <c r="B2225" s="7">
        <v>46254</v>
      </c>
      <c r="C2225" t="s">
        <v>154</v>
      </c>
      <c r="D2225">
        <v>1</v>
      </c>
      <c r="E2225">
        <v>63.29</v>
      </c>
      <c r="F2225">
        <v>0</v>
      </c>
      <c r="G2225">
        <v>0</v>
      </c>
      <c r="H2225" t="s">
        <v>207</v>
      </c>
      <c r="I2225" t="s">
        <v>224</v>
      </c>
      <c r="J2225" t="s">
        <v>217</v>
      </c>
      <c r="K2225" t="s">
        <v>209</v>
      </c>
      <c r="L2225" t="s">
        <v>1669</v>
      </c>
    </row>
    <row r="2226" spans="1:12">
      <c r="A2226" t="s">
        <v>3019</v>
      </c>
      <c r="B2226" s="7">
        <v>46254</v>
      </c>
      <c r="C2226" t="s">
        <v>92</v>
      </c>
      <c r="D2226">
        <v>4</v>
      </c>
      <c r="E2226">
        <v>46.87</v>
      </c>
      <c r="F2226">
        <v>0</v>
      </c>
      <c r="G2226">
        <v>4.99</v>
      </c>
      <c r="H2226" t="s">
        <v>212</v>
      </c>
      <c r="I2226" t="s">
        <v>12</v>
      </c>
      <c r="J2226" t="s">
        <v>208</v>
      </c>
      <c r="K2226" t="s">
        <v>209</v>
      </c>
      <c r="L2226" t="s">
        <v>237</v>
      </c>
    </row>
    <row r="2227" spans="1:12">
      <c r="A2227" t="s">
        <v>3020</v>
      </c>
      <c r="B2227" s="7">
        <v>46255</v>
      </c>
      <c r="C2227" t="s">
        <v>102</v>
      </c>
      <c r="D2227">
        <v>2</v>
      </c>
      <c r="E2227">
        <v>18.5</v>
      </c>
      <c r="F2227">
        <v>0.15</v>
      </c>
      <c r="G2227">
        <v>0</v>
      </c>
      <c r="H2227" t="s">
        <v>212</v>
      </c>
      <c r="I2227" t="s">
        <v>224</v>
      </c>
      <c r="J2227" t="s">
        <v>208</v>
      </c>
      <c r="K2227" t="s">
        <v>209</v>
      </c>
      <c r="L2227" t="s">
        <v>996</v>
      </c>
    </row>
    <row r="2228" spans="1:12">
      <c r="A2228" t="s">
        <v>3021</v>
      </c>
      <c r="B2228" s="7">
        <v>46255</v>
      </c>
      <c r="C2228" t="s">
        <v>100</v>
      </c>
      <c r="D2228">
        <v>1</v>
      </c>
      <c r="E2228">
        <v>47.38</v>
      </c>
      <c r="F2228">
        <v>0.2</v>
      </c>
      <c r="G2228">
        <v>6.99</v>
      </c>
      <c r="H2228" t="s">
        <v>207</v>
      </c>
      <c r="I2228" t="s">
        <v>18</v>
      </c>
      <c r="J2228" t="s">
        <v>217</v>
      </c>
      <c r="K2228" t="s">
        <v>209</v>
      </c>
      <c r="L2228" t="s">
        <v>2529</v>
      </c>
    </row>
    <row r="2229" spans="1:12">
      <c r="A2229" t="s">
        <v>3022</v>
      </c>
      <c r="B2229" s="7">
        <v>46255</v>
      </c>
      <c r="C2229" t="s">
        <v>98</v>
      </c>
      <c r="D2229">
        <v>8</v>
      </c>
      <c r="E2229">
        <v>17.66</v>
      </c>
      <c r="F2229">
        <v>0</v>
      </c>
      <c r="G2229">
        <v>0</v>
      </c>
      <c r="H2229" t="s">
        <v>216</v>
      </c>
      <c r="I2229" t="s">
        <v>224</v>
      </c>
      <c r="J2229" t="s">
        <v>213</v>
      </c>
      <c r="K2229" t="s">
        <v>209</v>
      </c>
      <c r="L2229" t="s">
        <v>1019</v>
      </c>
    </row>
    <row r="2230" spans="1:12">
      <c r="A2230" t="s">
        <v>3023</v>
      </c>
      <c r="B2230" s="7">
        <v>46255</v>
      </c>
      <c r="C2230" t="s">
        <v>178</v>
      </c>
      <c r="D2230">
        <v>4</v>
      </c>
      <c r="E2230">
        <v>77.760000000000005</v>
      </c>
      <c r="F2230">
        <v>0.15</v>
      </c>
      <c r="G2230">
        <v>9.99</v>
      </c>
      <c r="H2230" t="s">
        <v>212</v>
      </c>
      <c r="I2230" t="s">
        <v>54</v>
      </c>
      <c r="J2230" t="s">
        <v>208</v>
      </c>
      <c r="K2230" t="s">
        <v>209</v>
      </c>
      <c r="L2230" t="s">
        <v>512</v>
      </c>
    </row>
    <row r="2231" spans="1:12">
      <c r="A2231" t="s">
        <v>3024</v>
      </c>
      <c r="B2231" s="7">
        <v>46255</v>
      </c>
      <c r="C2231" t="s">
        <v>136</v>
      </c>
      <c r="D2231">
        <v>1</v>
      </c>
      <c r="E2231">
        <v>26.35</v>
      </c>
      <c r="F2231">
        <v>0.1</v>
      </c>
      <c r="G2231">
        <v>6.99</v>
      </c>
      <c r="H2231" t="s">
        <v>216</v>
      </c>
      <c r="I2231" t="s">
        <v>18</v>
      </c>
      <c r="J2231" t="s">
        <v>217</v>
      </c>
      <c r="K2231" t="s">
        <v>209</v>
      </c>
      <c r="L2231" t="s">
        <v>721</v>
      </c>
    </row>
    <row r="2232" spans="1:12">
      <c r="A2232" t="s">
        <v>3025</v>
      </c>
      <c r="B2232" s="7">
        <v>46256</v>
      </c>
      <c r="C2232" t="s">
        <v>77</v>
      </c>
      <c r="D2232">
        <v>1</v>
      </c>
      <c r="E2232">
        <v>47.77</v>
      </c>
      <c r="F2232">
        <v>0.05</v>
      </c>
      <c r="G2232">
        <v>0</v>
      </c>
      <c r="H2232" t="s">
        <v>212</v>
      </c>
      <c r="I2232" t="s">
        <v>224</v>
      </c>
      <c r="J2232" t="s">
        <v>213</v>
      </c>
      <c r="K2232" t="s">
        <v>209</v>
      </c>
      <c r="L2232" t="s">
        <v>2041</v>
      </c>
    </row>
    <row r="2233" spans="1:12">
      <c r="A2233" t="s">
        <v>3026</v>
      </c>
      <c r="B2233" s="7">
        <v>46256</v>
      </c>
      <c r="C2233" t="s">
        <v>75</v>
      </c>
      <c r="D2233">
        <v>1</v>
      </c>
      <c r="E2233">
        <v>55.2</v>
      </c>
      <c r="F2233">
        <v>0</v>
      </c>
      <c r="G2233">
        <v>4.99</v>
      </c>
      <c r="H2233" t="s">
        <v>207</v>
      </c>
      <c r="I2233" t="s">
        <v>54</v>
      </c>
      <c r="J2233" t="s">
        <v>217</v>
      </c>
      <c r="K2233" t="s">
        <v>304</v>
      </c>
      <c r="L2233" t="s">
        <v>671</v>
      </c>
    </row>
    <row r="2234" spans="1:12">
      <c r="A2234" t="s">
        <v>3027</v>
      </c>
      <c r="B2234" s="7">
        <v>46256</v>
      </c>
      <c r="C2234" t="s">
        <v>110</v>
      </c>
      <c r="D2234">
        <v>1</v>
      </c>
      <c r="E2234">
        <v>32.130000000000003</v>
      </c>
      <c r="F2234">
        <v>0</v>
      </c>
      <c r="G2234">
        <v>4.99</v>
      </c>
      <c r="H2234" t="s">
        <v>207</v>
      </c>
      <c r="I2234" t="s">
        <v>224</v>
      </c>
      <c r="J2234" t="s">
        <v>213</v>
      </c>
      <c r="K2234" t="s">
        <v>209</v>
      </c>
      <c r="L2234" t="s">
        <v>358</v>
      </c>
    </row>
    <row r="2235" spans="1:12">
      <c r="A2235" t="s">
        <v>3028</v>
      </c>
      <c r="B2235" s="7">
        <v>46256</v>
      </c>
      <c r="C2235" t="s">
        <v>114</v>
      </c>
      <c r="D2235">
        <v>1</v>
      </c>
      <c r="E2235">
        <v>87.66</v>
      </c>
      <c r="F2235">
        <v>0</v>
      </c>
      <c r="G2235">
        <v>0</v>
      </c>
      <c r="H2235" t="s">
        <v>212</v>
      </c>
      <c r="I2235" t="s">
        <v>37</v>
      </c>
      <c r="J2235" t="s">
        <v>213</v>
      </c>
      <c r="K2235" t="s">
        <v>209</v>
      </c>
      <c r="L2235" t="s">
        <v>214</v>
      </c>
    </row>
    <row r="2236" spans="1:12">
      <c r="A2236" t="s">
        <v>3029</v>
      </c>
      <c r="B2236" s="7">
        <v>46256</v>
      </c>
      <c r="C2236" t="s">
        <v>180</v>
      </c>
      <c r="D2236">
        <v>2</v>
      </c>
      <c r="E2236">
        <v>60.42</v>
      </c>
      <c r="F2236">
        <v>0.1</v>
      </c>
      <c r="G2236">
        <v>6.99</v>
      </c>
      <c r="H2236" t="s">
        <v>216</v>
      </c>
      <c r="I2236" t="s">
        <v>224</v>
      </c>
      <c r="J2236" t="s">
        <v>213</v>
      </c>
      <c r="K2236" t="s">
        <v>209</v>
      </c>
      <c r="L2236" t="s">
        <v>1025</v>
      </c>
    </row>
    <row r="2237" spans="1:12">
      <c r="A2237" t="s">
        <v>3030</v>
      </c>
      <c r="B2237" s="7">
        <v>46256</v>
      </c>
      <c r="C2237" t="s">
        <v>94</v>
      </c>
      <c r="D2237">
        <v>1</v>
      </c>
      <c r="E2237">
        <v>74.41</v>
      </c>
      <c r="F2237">
        <v>0</v>
      </c>
      <c r="G2237">
        <v>0</v>
      </c>
      <c r="H2237" t="s">
        <v>212</v>
      </c>
      <c r="I2237" t="s">
        <v>37</v>
      </c>
      <c r="J2237" t="s">
        <v>208</v>
      </c>
      <c r="K2237" t="s">
        <v>209</v>
      </c>
      <c r="L2237" t="s">
        <v>692</v>
      </c>
    </row>
    <row r="2238" spans="1:12">
      <c r="A2238" t="s">
        <v>3031</v>
      </c>
      <c r="B2238" s="7">
        <v>46256</v>
      </c>
      <c r="C2238" t="s">
        <v>148</v>
      </c>
      <c r="D2238">
        <v>3</v>
      </c>
      <c r="E2238">
        <v>76.3</v>
      </c>
      <c r="F2238">
        <v>0.1</v>
      </c>
      <c r="G2238">
        <v>6.99</v>
      </c>
      <c r="H2238" t="s">
        <v>216</v>
      </c>
      <c r="I2238" t="s">
        <v>18</v>
      </c>
      <c r="J2238" t="s">
        <v>213</v>
      </c>
      <c r="K2238" t="s">
        <v>209</v>
      </c>
      <c r="L2238" t="s">
        <v>1094</v>
      </c>
    </row>
    <row r="2239" spans="1:12">
      <c r="A2239" t="s">
        <v>3032</v>
      </c>
      <c r="B2239" s="7">
        <v>46256</v>
      </c>
      <c r="C2239" t="s">
        <v>184</v>
      </c>
      <c r="D2239">
        <v>3</v>
      </c>
      <c r="E2239">
        <v>31.55</v>
      </c>
      <c r="F2239">
        <v>0</v>
      </c>
      <c r="G2239">
        <v>0</v>
      </c>
      <c r="H2239" t="s">
        <v>212</v>
      </c>
      <c r="I2239" t="s">
        <v>224</v>
      </c>
      <c r="J2239" t="s">
        <v>217</v>
      </c>
      <c r="K2239" t="s">
        <v>209</v>
      </c>
      <c r="L2239" t="s">
        <v>1345</v>
      </c>
    </row>
    <row r="2240" spans="1:12">
      <c r="A2240" t="s">
        <v>3033</v>
      </c>
      <c r="B2240" s="7">
        <v>46256</v>
      </c>
      <c r="C2240" t="s">
        <v>116</v>
      </c>
      <c r="D2240">
        <v>3</v>
      </c>
      <c r="E2240">
        <v>30.89</v>
      </c>
      <c r="F2240">
        <v>0.1</v>
      </c>
      <c r="G2240">
        <v>0</v>
      </c>
      <c r="H2240" t="s">
        <v>216</v>
      </c>
      <c r="I2240" t="s">
        <v>54</v>
      </c>
      <c r="J2240" t="s">
        <v>213</v>
      </c>
      <c r="K2240" t="s">
        <v>209</v>
      </c>
      <c r="L2240" t="s">
        <v>754</v>
      </c>
    </row>
    <row r="2241" spans="1:12">
      <c r="A2241" t="s">
        <v>3034</v>
      </c>
      <c r="B2241" s="7">
        <v>46256</v>
      </c>
      <c r="C2241" t="s">
        <v>96</v>
      </c>
      <c r="D2241">
        <v>3</v>
      </c>
      <c r="E2241">
        <v>26.72</v>
      </c>
      <c r="F2241">
        <v>0</v>
      </c>
      <c r="G2241">
        <v>0</v>
      </c>
      <c r="H2241" t="s">
        <v>207</v>
      </c>
      <c r="I2241" t="s">
        <v>12</v>
      </c>
      <c r="J2241" t="s">
        <v>213</v>
      </c>
      <c r="K2241" t="s">
        <v>209</v>
      </c>
      <c r="L2241" t="s">
        <v>786</v>
      </c>
    </row>
    <row r="2242" spans="1:12">
      <c r="A2242" t="s">
        <v>3035</v>
      </c>
      <c r="B2242" s="7">
        <v>46256</v>
      </c>
      <c r="C2242" t="s">
        <v>100</v>
      </c>
      <c r="D2242">
        <v>2</v>
      </c>
      <c r="E2242">
        <v>47.38</v>
      </c>
      <c r="F2242">
        <v>0</v>
      </c>
      <c r="G2242">
        <v>4.99</v>
      </c>
      <c r="H2242" t="s">
        <v>212</v>
      </c>
      <c r="I2242" t="s">
        <v>37</v>
      </c>
      <c r="J2242" t="s">
        <v>217</v>
      </c>
      <c r="K2242" t="s">
        <v>209</v>
      </c>
      <c r="L2242" t="s">
        <v>1778</v>
      </c>
    </row>
    <row r="2243" spans="1:12">
      <c r="A2243" t="s">
        <v>3036</v>
      </c>
      <c r="B2243" s="7">
        <v>46256</v>
      </c>
      <c r="C2243" t="s">
        <v>106</v>
      </c>
      <c r="D2243">
        <v>4</v>
      </c>
      <c r="E2243">
        <v>85.27</v>
      </c>
      <c r="F2243">
        <v>0</v>
      </c>
      <c r="G2243">
        <v>0</v>
      </c>
      <c r="H2243" t="s">
        <v>216</v>
      </c>
      <c r="I2243" t="s">
        <v>224</v>
      </c>
      <c r="J2243" t="s">
        <v>213</v>
      </c>
      <c r="K2243" t="s">
        <v>209</v>
      </c>
      <c r="L2243" t="s">
        <v>604</v>
      </c>
    </row>
    <row r="2244" spans="1:12">
      <c r="A2244" t="s">
        <v>3037</v>
      </c>
      <c r="B2244" s="7">
        <v>46257</v>
      </c>
      <c r="C2244" t="s">
        <v>170</v>
      </c>
      <c r="D2244">
        <v>2</v>
      </c>
      <c r="E2244">
        <v>33.19</v>
      </c>
      <c r="F2244">
        <v>0.1</v>
      </c>
      <c r="G2244">
        <v>0</v>
      </c>
      <c r="H2244" t="s">
        <v>216</v>
      </c>
      <c r="I2244" t="s">
        <v>54</v>
      </c>
      <c r="J2244" t="s">
        <v>208</v>
      </c>
      <c r="K2244" t="s">
        <v>209</v>
      </c>
      <c r="L2244" t="s">
        <v>708</v>
      </c>
    </row>
    <row r="2245" spans="1:12">
      <c r="A2245" t="s">
        <v>3038</v>
      </c>
      <c r="B2245" s="7">
        <v>46257</v>
      </c>
      <c r="C2245" t="s">
        <v>168</v>
      </c>
      <c r="D2245">
        <v>3</v>
      </c>
      <c r="E2245">
        <v>50.46</v>
      </c>
      <c r="F2245">
        <v>0.05</v>
      </c>
      <c r="G2245">
        <v>0</v>
      </c>
      <c r="H2245" t="s">
        <v>216</v>
      </c>
      <c r="I2245" t="s">
        <v>37</v>
      </c>
      <c r="J2245" t="s">
        <v>208</v>
      </c>
      <c r="K2245" t="s">
        <v>304</v>
      </c>
      <c r="L2245" t="s">
        <v>1709</v>
      </c>
    </row>
    <row r="2246" spans="1:12">
      <c r="A2246" t="s">
        <v>3039</v>
      </c>
      <c r="B2246" s="7">
        <v>46257</v>
      </c>
      <c r="C2246" t="s">
        <v>94</v>
      </c>
      <c r="D2246">
        <v>4</v>
      </c>
      <c r="E2246">
        <v>74.41</v>
      </c>
      <c r="F2246">
        <v>0</v>
      </c>
      <c r="G2246">
        <v>6.99</v>
      </c>
      <c r="H2246" t="s">
        <v>207</v>
      </c>
      <c r="I2246" t="s">
        <v>37</v>
      </c>
      <c r="J2246" t="s">
        <v>213</v>
      </c>
      <c r="K2246" t="s">
        <v>209</v>
      </c>
      <c r="L2246" t="s">
        <v>2075</v>
      </c>
    </row>
    <row r="2247" spans="1:12">
      <c r="A2247" t="s">
        <v>3040</v>
      </c>
      <c r="B2247" s="7">
        <v>46257</v>
      </c>
      <c r="C2247" t="s">
        <v>71</v>
      </c>
      <c r="D2247">
        <v>1</v>
      </c>
      <c r="E2247">
        <v>11.23</v>
      </c>
      <c r="F2247">
        <v>0</v>
      </c>
      <c r="G2247">
        <v>6.99</v>
      </c>
      <c r="H2247" t="s">
        <v>207</v>
      </c>
      <c r="I2247" t="s">
        <v>37</v>
      </c>
      <c r="J2247" t="s">
        <v>213</v>
      </c>
      <c r="K2247" t="s">
        <v>209</v>
      </c>
      <c r="L2247" t="s">
        <v>3041</v>
      </c>
    </row>
    <row r="2248" spans="1:12">
      <c r="A2248" t="s">
        <v>3042</v>
      </c>
      <c r="B2248" s="7">
        <v>46257</v>
      </c>
      <c r="C2248" t="s">
        <v>69</v>
      </c>
      <c r="D2248">
        <v>4</v>
      </c>
      <c r="E2248">
        <v>73.180000000000007</v>
      </c>
      <c r="F2248">
        <v>0.1</v>
      </c>
      <c r="G2248">
        <v>6.99</v>
      </c>
      <c r="H2248" t="s">
        <v>212</v>
      </c>
      <c r="I2248" t="s">
        <v>37</v>
      </c>
      <c r="J2248" t="s">
        <v>213</v>
      </c>
      <c r="K2248" t="s">
        <v>209</v>
      </c>
      <c r="L2248" t="s">
        <v>563</v>
      </c>
    </row>
    <row r="2249" spans="1:12">
      <c r="A2249" t="s">
        <v>3043</v>
      </c>
      <c r="B2249" s="7">
        <v>46257</v>
      </c>
      <c r="C2249" t="s">
        <v>118</v>
      </c>
      <c r="D2249">
        <v>1</v>
      </c>
      <c r="E2249">
        <v>41.81</v>
      </c>
      <c r="F2249">
        <v>0.05</v>
      </c>
      <c r="G2249">
        <v>0</v>
      </c>
      <c r="H2249" t="s">
        <v>212</v>
      </c>
      <c r="I2249" t="s">
        <v>37</v>
      </c>
      <c r="J2249" t="s">
        <v>208</v>
      </c>
      <c r="K2249" t="s">
        <v>209</v>
      </c>
      <c r="L2249" t="s">
        <v>2078</v>
      </c>
    </row>
    <row r="2250" spans="1:12">
      <c r="A2250" t="s">
        <v>3044</v>
      </c>
      <c r="B2250" s="7">
        <v>46258</v>
      </c>
      <c r="C2250" t="s">
        <v>81</v>
      </c>
      <c r="D2250">
        <v>3</v>
      </c>
      <c r="E2250">
        <v>30.29</v>
      </c>
      <c r="F2250">
        <v>0</v>
      </c>
      <c r="G2250">
        <v>9.99</v>
      </c>
      <c r="H2250" t="s">
        <v>216</v>
      </c>
      <c r="I2250" t="s">
        <v>54</v>
      </c>
      <c r="J2250" t="s">
        <v>217</v>
      </c>
      <c r="K2250" t="s">
        <v>209</v>
      </c>
      <c r="L2250" t="s">
        <v>1295</v>
      </c>
    </row>
    <row r="2251" spans="1:12">
      <c r="A2251" t="s">
        <v>3045</v>
      </c>
      <c r="B2251" s="7">
        <v>46258</v>
      </c>
      <c r="C2251" t="s">
        <v>134</v>
      </c>
      <c r="D2251">
        <v>1</v>
      </c>
      <c r="E2251">
        <v>53.25</v>
      </c>
      <c r="F2251">
        <v>0.05</v>
      </c>
      <c r="G2251">
        <v>9.99</v>
      </c>
      <c r="H2251" t="s">
        <v>212</v>
      </c>
      <c r="I2251" t="s">
        <v>18</v>
      </c>
      <c r="J2251" t="s">
        <v>208</v>
      </c>
      <c r="K2251" t="s">
        <v>209</v>
      </c>
      <c r="L2251" t="s">
        <v>571</v>
      </c>
    </row>
    <row r="2252" spans="1:12">
      <c r="A2252" t="s">
        <v>3046</v>
      </c>
      <c r="B2252" s="7">
        <v>46258</v>
      </c>
      <c r="C2252" t="s">
        <v>138</v>
      </c>
      <c r="D2252">
        <v>1</v>
      </c>
      <c r="E2252">
        <v>56</v>
      </c>
      <c r="F2252">
        <v>0.05</v>
      </c>
      <c r="G2252">
        <v>0</v>
      </c>
      <c r="H2252" t="s">
        <v>216</v>
      </c>
      <c r="I2252" t="s">
        <v>54</v>
      </c>
      <c r="J2252" t="s">
        <v>208</v>
      </c>
      <c r="K2252" t="s">
        <v>209</v>
      </c>
      <c r="L2252" t="s">
        <v>1736</v>
      </c>
    </row>
    <row r="2253" spans="1:12">
      <c r="A2253" t="s">
        <v>3047</v>
      </c>
      <c r="B2253" s="7">
        <v>46258</v>
      </c>
      <c r="C2253" t="s">
        <v>158</v>
      </c>
      <c r="D2253">
        <v>4</v>
      </c>
      <c r="E2253">
        <v>44.59</v>
      </c>
      <c r="F2253">
        <v>0</v>
      </c>
      <c r="G2253">
        <v>0</v>
      </c>
      <c r="H2253" t="s">
        <v>207</v>
      </c>
      <c r="I2253" t="s">
        <v>224</v>
      </c>
      <c r="J2253" t="s">
        <v>208</v>
      </c>
      <c r="K2253" t="s">
        <v>209</v>
      </c>
      <c r="L2253" t="s">
        <v>1639</v>
      </c>
    </row>
    <row r="2254" spans="1:12">
      <c r="A2254" t="s">
        <v>3048</v>
      </c>
      <c r="B2254" s="7">
        <v>46258</v>
      </c>
      <c r="C2254" t="s">
        <v>122</v>
      </c>
      <c r="D2254">
        <v>5</v>
      </c>
      <c r="E2254">
        <v>29.71</v>
      </c>
      <c r="F2254">
        <v>0.15</v>
      </c>
      <c r="G2254">
        <v>0</v>
      </c>
      <c r="H2254" t="s">
        <v>207</v>
      </c>
      <c r="I2254" t="s">
        <v>54</v>
      </c>
      <c r="J2254" t="s">
        <v>208</v>
      </c>
      <c r="K2254" t="s">
        <v>209</v>
      </c>
      <c r="L2254" t="s">
        <v>416</v>
      </c>
    </row>
    <row r="2255" spans="1:12">
      <c r="A2255" t="s">
        <v>3049</v>
      </c>
      <c r="B2255" s="7">
        <v>46258</v>
      </c>
      <c r="C2255" t="s">
        <v>154</v>
      </c>
      <c r="D2255">
        <v>1</v>
      </c>
      <c r="E2255">
        <v>63.29</v>
      </c>
      <c r="F2255">
        <v>0</v>
      </c>
      <c r="G2255">
        <v>0</v>
      </c>
      <c r="H2255" t="s">
        <v>207</v>
      </c>
      <c r="I2255" t="s">
        <v>18</v>
      </c>
      <c r="J2255" t="s">
        <v>213</v>
      </c>
      <c r="K2255" t="s">
        <v>209</v>
      </c>
      <c r="L2255" t="s">
        <v>1802</v>
      </c>
    </row>
    <row r="2256" spans="1:12">
      <c r="A2256" t="s">
        <v>3050</v>
      </c>
      <c r="B2256" s="7">
        <v>46258</v>
      </c>
      <c r="C2256" t="s">
        <v>69</v>
      </c>
      <c r="D2256">
        <v>1</v>
      </c>
      <c r="E2256">
        <v>73.180000000000007</v>
      </c>
      <c r="F2256">
        <v>0</v>
      </c>
      <c r="G2256">
        <v>0</v>
      </c>
      <c r="H2256" t="s">
        <v>212</v>
      </c>
      <c r="I2256" t="s">
        <v>18</v>
      </c>
      <c r="J2256" t="s">
        <v>217</v>
      </c>
      <c r="K2256" t="s">
        <v>209</v>
      </c>
      <c r="L2256" t="s">
        <v>1056</v>
      </c>
    </row>
    <row r="2257" spans="1:12">
      <c r="A2257" t="s">
        <v>3051</v>
      </c>
      <c r="B2257" s="7">
        <v>46258</v>
      </c>
      <c r="C2257" t="s">
        <v>108</v>
      </c>
      <c r="D2257">
        <v>1</v>
      </c>
      <c r="E2257">
        <v>23.94</v>
      </c>
      <c r="F2257">
        <v>0.1</v>
      </c>
      <c r="G2257">
        <v>0</v>
      </c>
      <c r="H2257" t="s">
        <v>212</v>
      </c>
      <c r="I2257" t="s">
        <v>37</v>
      </c>
      <c r="J2257" t="s">
        <v>213</v>
      </c>
      <c r="K2257" t="s">
        <v>209</v>
      </c>
      <c r="L2257" t="s">
        <v>379</v>
      </c>
    </row>
    <row r="2258" spans="1:12">
      <c r="A2258" t="s">
        <v>3052</v>
      </c>
      <c r="B2258" s="7">
        <v>46258</v>
      </c>
      <c r="C2258" t="s">
        <v>174</v>
      </c>
      <c r="D2258">
        <v>3</v>
      </c>
      <c r="E2258">
        <v>72.45</v>
      </c>
      <c r="F2258">
        <v>0.15</v>
      </c>
      <c r="G2258">
        <v>0</v>
      </c>
      <c r="H2258" t="s">
        <v>212</v>
      </c>
      <c r="I2258" t="s">
        <v>224</v>
      </c>
      <c r="J2258" t="s">
        <v>217</v>
      </c>
      <c r="K2258" t="s">
        <v>209</v>
      </c>
      <c r="L2258" t="s">
        <v>1316</v>
      </c>
    </row>
    <row r="2259" spans="1:12">
      <c r="A2259" t="s">
        <v>3053</v>
      </c>
      <c r="B2259" s="7">
        <v>46258</v>
      </c>
      <c r="C2259" t="s">
        <v>148</v>
      </c>
      <c r="D2259">
        <v>1</v>
      </c>
      <c r="E2259">
        <v>76.3</v>
      </c>
      <c r="F2259">
        <v>0</v>
      </c>
      <c r="G2259">
        <v>4.99</v>
      </c>
      <c r="H2259" t="s">
        <v>212</v>
      </c>
      <c r="I2259" t="s">
        <v>37</v>
      </c>
      <c r="J2259" t="s">
        <v>208</v>
      </c>
      <c r="K2259" t="s">
        <v>209</v>
      </c>
      <c r="L2259" t="s">
        <v>1350</v>
      </c>
    </row>
    <row r="2260" spans="1:12">
      <c r="A2260" t="s">
        <v>3054</v>
      </c>
      <c r="B2260" s="7">
        <v>46258</v>
      </c>
      <c r="C2260" t="s">
        <v>110</v>
      </c>
      <c r="D2260">
        <v>4</v>
      </c>
      <c r="E2260">
        <v>32.130000000000003</v>
      </c>
      <c r="F2260">
        <v>0.1</v>
      </c>
      <c r="G2260">
        <v>9.99</v>
      </c>
      <c r="H2260" t="s">
        <v>216</v>
      </c>
      <c r="I2260" t="s">
        <v>18</v>
      </c>
      <c r="J2260" t="s">
        <v>213</v>
      </c>
      <c r="K2260" t="s">
        <v>209</v>
      </c>
      <c r="L2260" t="s">
        <v>775</v>
      </c>
    </row>
    <row r="2261" spans="1:12">
      <c r="A2261" t="s">
        <v>3055</v>
      </c>
      <c r="B2261" s="7">
        <v>46258</v>
      </c>
      <c r="C2261" t="s">
        <v>176</v>
      </c>
      <c r="D2261">
        <v>8</v>
      </c>
      <c r="E2261">
        <v>11.86</v>
      </c>
      <c r="F2261">
        <v>0</v>
      </c>
      <c r="G2261">
        <v>0</v>
      </c>
      <c r="H2261" t="s">
        <v>212</v>
      </c>
      <c r="I2261" t="s">
        <v>54</v>
      </c>
      <c r="J2261" t="s">
        <v>208</v>
      </c>
      <c r="K2261" t="s">
        <v>209</v>
      </c>
      <c r="L2261" t="s">
        <v>350</v>
      </c>
    </row>
    <row r="2262" spans="1:12">
      <c r="A2262" t="s">
        <v>3056</v>
      </c>
      <c r="B2262" s="7">
        <v>46259</v>
      </c>
      <c r="C2262" t="s">
        <v>108</v>
      </c>
      <c r="D2262">
        <v>2</v>
      </c>
      <c r="E2262">
        <v>23.94</v>
      </c>
      <c r="F2262">
        <v>0</v>
      </c>
      <c r="G2262">
        <v>0</v>
      </c>
      <c r="H2262" t="s">
        <v>216</v>
      </c>
      <c r="I2262" t="s">
        <v>37</v>
      </c>
      <c r="J2262" t="s">
        <v>213</v>
      </c>
      <c r="K2262" t="s">
        <v>304</v>
      </c>
      <c r="L2262" t="s">
        <v>1017</v>
      </c>
    </row>
    <row r="2263" spans="1:12">
      <c r="A2263" t="s">
        <v>3057</v>
      </c>
      <c r="B2263" s="7">
        <v>46259</v>
      </c>
      <c r="C2263" t="s">
        <v>144</v>
      </c>
      <c r="D2263">
        <v>1</v>
      </c>
      <c r="E2263">
        <v>12.74</v>
      </c>
      <c r="F2263">
        <v>0.2</v>
      </c>
      <c r="G2263">
        <v>4.99</v>
      </c>
      <c r="H2263" t="s">
        <v>207</v>
      </c>
      <c r="I2263" t="s">
        <v>12</v>
      </c>
      <c r="J2263" t="s">
        <v>213</v>
      </c>
      <c r="K2263" t="s">
        <v>209</v>
      </c>
      <c r="L2263" t="s">
        <v>3058</v>
      </c>
    </row>
    <row r="2264" spans="1:12">
      <c r="A2264" t="s">
        <v>3059</v>
      </c>
      <c r="B2264" s="7">
        <v>46259</v>
      </c>
      <c r="C2264" t="s">
        <v>94</v>
      </c>
      <c r="D2264">
        <v>1</v>
      </c>
      <c r="E2264">
        <v>74.41</v>
      </c>
      <c r="F2264">
        <v>0.1</v>
      </c>
      <c r="G2264">
        <v>0</v>
      </c>
      <c r="H2264" t="s">
        <v>207</v>
      </c>
      <c r="I2264" t="s">
        <v>18</v>
      </c>
      <c r="J2264" t="s">
        <v>213</v>
      </c>
      <c r="K2264" t="s">
        <v>209</v>
      </c>
      <c r="L2264" t="s">
        <v>286</v>
      </c>
    </row>
    <row r="2265" spans="1:12">
      <c r="A2265" t="s">
        <v>3060</v>
      </c>
      <c r="B2265" s="7">
        <v>46259</v>
      </c>
      <c r="C2265" t="s">
        <v>152</v>
      </c>
      <c r="D2265">
        <v>8</v>
      </c>
      <c r="E2265">
        <v>39.21</v>
      </c>
      <c r="F2265">
        <v>0.15</v>
      </c>
      <c r="G2265">
        <v>9.99</v>
      </c>
      <c r="H2265" t="s">
        <v>212</v>
      </c>
      <c r="I2265" t="s">
        <v>12</v>
      </c>
      <c r="J2265" t="s">
        <v>213</v>
      </c>
      <c r="K2265" t="s">
        <v>209</v>
      </c>
      <c r="L2265" t="s">
        <v>1139</v>
      </c>
    </row>
    <row r="2266" spans="1:12">
      <c r="A2266" t="s">
        <v>3061</v>
      </c>
      <c r="B2266" s="7">
        <v>46259</v>
      </c>
      <c r="C2266" t="s">
        <v>142</v>
      </c>
      <c r="D2266">
        <v>1</v>
      </c>
      <c r="E2266">
        <v>100.1</v>
      </c>
      <c r="F2266">
        <v>0</v>
      </c>
      <c r="G2266">
        <v>0</v>
      </c>
      <c r="H2266" t="s">
        <v>212</v>
      </c>
      <c r="I2266" t="s">
        <v>37</v>
      </c>
      <c r="J2266" t="s">
        <v>213</v>
      </c>
      <c r="K2266" t="s">
        <v>304</v>
      </c>
      <c r="L2266" t="s">
        <v>371</v>
      </c>
    </row>
    <row r="2267" spans="1:12">
      <c r="A2267" t="s">
        <v>3062</v>
      </c>
      <c r="B2267" s="7">
        <v>46259</v>
      </c>
      <c r="C2267" t="s">
        <v>85</v>
      </c>
      <c r="D2267">
        <v>2</v>
      </c>
      <c r="E2267">
        <v>20.7</v>
      </c>
      <c r="F2267">
        <v>0</v>
      </c>
      <c r="G2267">
        <v>0</v>
      </c>
      <c r="H2267" t="s">
        <v>216</v>
      </c>
      <c r="I2267" t="s">
        <v>54</v>
      </c>
      <c r="J2267" t="s">
        <v>217</v>
      </c>
      <c r="K2267" t="s">
        <v>209</v>
      </c>
      <c r="L2267" t="s">
        <v>383</v>
      </c>
    </row>
    <row r="2268" spans="1:12">
      <c r="A2268" t="s">
        <v>3063</v>
      </c>
      <c r="B2268" s="7">
        <v>46259</v>
      </c>
      <c r="C2268" t="s">
        <v>83</v>
      </c>
      <c r="D2268">
        <v>1</v>
      </c>
      <c r="E2268">
        <v>79.31</v>
      </c>
      <c r="F2268">
        <v>0.05</v>
      </c>
      <c r="G2268">
        <v>0</v>
      </c>
      <c r="H2268" t="s">
        <v>216</v>
      </c>
      <c r="I2268" t="s">
        <v>54</v>
      </c>
      <c r="J2268" t="s">
        <v>217</v>
      </c>
      <c r="K2268" t="s">
        <v>209</v>
      </c>
      <c r="L2268" t="s">
        <v>1717</v>
      </c>
    </row>
    <row r="2269" spans="1:12">
      <c r="A2269" t="s">
        <v>3064</v>
      </c>
      <c r="B2269" s="7">
        <v>46259</v>
      </c>
      <c r="C2269" t="s">
        <v>75</v>
      </c>
      <c r="D2269">
        <v>4</v>
      </c>
      <c r="E2269">
        <v>55.2</v>
      </c>
      <c r="F2269">
        <v>0.2</v>
      </c>
      <c r="G2269">
        <v>0</v>
      </c>
      <c r="H2269" t="s">
        <v>216</v>
      </c>
      <c r="I2269" t="s">
        <v>18</v>
      </c>
      <c r="J2269" t="s">
        <v>208</v>
      </c>
      <c r="K2269" t="s">
        <v>209</v>
      </c>
      <c r="L2269" t="s">
        <v>339</v>
      </c>
    </row>
    <row r="2270" spans="1:12">
      <c r="A2270" t="s">
        <v>3065</v>
      </c>
      <c r="B2270" s="7">
        <v>46260</v>
      </c>
      <c r="C2270" t="s">
        <v>130</v>
      </c>
      <c r="D2270">
        <v>1</v>
      </c>
      <c r="E2270">
        <v>10.18</v>
      </c>
      <c r="F2270">
        <v>0.1</v>
      </c>
      <c r="G2270">
        <v>9.99</v>
      </c>
      <c r="H2270" t="s">
        <v>207</v>
      </c>
      <c r="I2270" t="s">
        <v>18</v>
      </c>
      <c r="J2270" t="s">
        <v>213</v>
      </c>
      <c r="K2270" t="s">
        <v>209</v>
      </c>
      <c r="L2270" t="s">
        <v>1120</v>
      </c>
    </row>
    <row r="2271" spans="1:12">
      <c r="A2271" t="s">
        <v>3066</v>
      </c>
      <c r="B2271" s="7">
        <v>46260</v>
      </c>
      <c r="C2271" t="s">
        <v>182</v>
      </c>
      <c r="D2271">
        <v>4</v>
      </c>
      <c r="E2271">
        <v>11.57</v>
      </c>
      <c r="F2271">
        <v>0.05</v>
      </c>
      <c r="G2271">
        <v>6.99</v>
      </c>
      <c r="H2271" t="s">
        <v>207</v>
      </c>
      <c r="I2271" t="s">
        <v>54</v>
      </c>
      <c r="J2271" t="s">
        <v>217</v>
      </c>
      <c r="K2271" t="s">
        <v>304</v>
      </c>
      <c r="L2271" t="s">
        <v>2252</v>
      </c>
    </row>
    <row r="2272" spans="1:12">
      <c r="A2272" t="s">
        <v>3067</v>
      </c>
      <c r="B2272" s="7">
        <v>46260</v>
      </c>
      <c r="C2272" t="s">
        <v>102</v>
      </c>
      <c r="D2272">
        <v>5</v>
      </c>
      <c r="E2272">
        <v>18.5</v>
      </c>
      <c r="F2272">
        <v>0.05</v>
      </c>
      <c r="G2272">
        <v>0</v>
      </c>
      <c r="H2272" t="s">
        <v>212</v>
      </c>
      <c r="I2272" t="s">
        <v>224</v>
      </c>
      <c r="J2272" t="s">
        <v>208</v>
      </c>
      <c r="K2272" t="s">
        <v>209</v>
      </c>
      <c r="L2272" t="s">
        <v>235</v>
      </c>
    </row>
    <row r="2273" spans="1:12">
      <c r="A2273" t="s">
        <v>3068</v>
      </c>
      <c r="B2273" s="7">
        <v>46260</v>
      </c>
      <c r="C2273" t="s">
        <v>132</v>
      </c>
      <c r="D2273">
        <v>1</v>
      </c>
      <c r="E2273">
        <v>72.08</v>
      </c>
      <c r="F2273">
        <v>0.05</v>
      </c>
      <c r="G2273">
        <v>0</v>
      </c>
      <c r="H2273" t="s">
        <v>216</v>
      </c>
      <c r="I2273" t="s">
        <v>37</v>
      </c>
      <c r="J2273" t="s">
        <v>213</v>
      </c>
      <c r="K2273" t="s">
        <v>209</v>
      </c>
      <c r="L2273" t="s">
        <v>698</v>
      </c>
    </row>
    <row r="2274" spans="1:12">
      <c r="A2274" t="s">
        <v>3069</v>
      </c>
      <c r="B2274" s="7">
        <v>46260</v>
      </c>
      <c r="C2274" t="s">
        <v>96</v>
      </c>
      <c r="D2274">
        <v>4</v>
      </c>
      <c r="E2274">
        <v>26.72</v>
      </c>
      <c r="F2274">
        <v>0.05</v>
      </c>
      <c r="G2274">
        <v>6.99</v>
      </c>
      <c r="H2274" t="s">
        <v>207</v>
      </c>
      <c r="I2274" t="s">
        <v>224</v>
      </c>
      <c r="J2274" t="s">
        <v>217</v>
      </c>
      <c r="K2274" t="s">
        <v>304</v>
      </c>
      <c r="L2274" t="s">
        <v>3070</v>
      </c>
    </row>
    <row r="2275" spans="1:12">
      <c r="A2275" t="s">
        <v>3071</v>
      </c>
      <c r="B2275" s="7">
        <v>46260</v>
      </c>
      <c r="C2275" t="s">
        <v>79</v>
      </c>
      <c r="D2275">
        <v>2</v>
      </c>
      <c r="E2275">
        <v>12.76</v>
      </c>
      <c r="F2275">
        <v>0</v>
      </c>
      <c r="G2275">
        <v>4.99</v>
      </c>
      <c r="H2275" t="s">
        <v>207</v>
      </c>
      <c r="I2275" t="s">
        <v>12</v>
      </c>
      <c r="J2275" t="s">
        <v>213</v>
      </c>
      <c r="K2275" t="s">
        <v>209</v>
      </c>
      <c r="L2275" t="s">
        <v>1153</v>
      </c>
    </row>
    <row r="2276" spans="1:12">
      <c r="A2276" t="s">
        <v>3072</v>
      </c>
      <c r="B2276" s="7">
        <v>46260</v>
      </c>
      <c r="C2276" t="s">
        <v>89</v>
      </c>
      <c r="D2276">
        <v>5</v>
      </c>
      <c r="E2276">
        <v>81.14</v>
      </c>
      <c r="F2276">
        <v>0.05</v>
      </c>
      <c r="G2276">
        <v>4.99</v>
      </c>
      <c r="H2276" t="s">
        <v>216</v>
      </c>
      <c r="I2276" t="s">
        <v>224</v>
      </c>
      <c r="J2276" t="s">
        <v>217</v>
      </c>
      <c r="K2276" t="s">
        <v>209</v>
      </c>
      <c r="L2276" t="s">
        <v>290</v>
      </c>
    </row>
    <row r="2277" spans="1:12">
      <c r="A2277" t="s">
        <v>3073</v>
      </c>
      <c r="B2277" s="7">
        <v>46261</v>
      </c>
      <c r="C2277" t="s">
        <v>85</v>
      </c>
      <c r="D2277">
        <v>2</v>
      </c>
      <c r="E2277">
        <v>20.7</v>
      </c>
      <c r="F2277">
        <v>0</v>
      </c>
      <c r="G2277">
        <v>0</v>
      </c>
      <c r="H2277" t="s">
        <v>216</v>
      </c>
      <c r="I2277" t="s">
        <v>224</v>
      </c>
      <c r="J2277" t="s">
        <v>208</v>
      </c>
      <c r="K2277" t="s">
        <v>209</v>
      </c>
      <c r="L2277" t="s">
        <v>348</v>
      </c>
    </row>
    <row r="2278" spans="1:12">
      <c r="A2278" t="s">
        <v>3074</v>
      </c>
      <c r="B2278" s="7">
        <v>46261</v>
      </c>
      <c r="C2278" t="s">
        <v>75</v>
      </c>
      <c r="D2278">
        <v>2</v>
      </c>
      <c r="E2278">
        <v>55.2</v>
      </c>
      <c r="F2278">
        <v>0</v>
      </c>
      <c r="G2278">
        <v>9.99</v>
      </c>
      <c r="H2278" t="s">
        <v>216</v>
      </c>
      <c r="I2278" t="s">
        <v>18</v>
      </c>
      <c r="J2278" t="s">
        <v>208</v>
      </c>
      <c r="K2278" t="s">
        <v>209</v>
      </c>
      <c r="L2278" t="s">
        <v>243</v>
      </c>
    </row>
    <row r="2279" spans="1:12">
      <c r="A2279" t="s">
        <v>3075</v>
      </c>
      <c r="B2279" s="7">
        <v>46261</v>
      </c>
      <c r="C2279" t="s">
        <v>154</v>
      </c>
      <c r="D2279">
        <v>2</v>
      </c>
      <c r="E2279">
        <v>63.29</v>
      </c>
      <c r="F2279">
        <v>0</v>
      </c>
      <c r="G2279">
        <v>9.99</v>
      </c>
      <c r="H2279" t="s">
        <v>207</v>
      </c>
      <c r="I2279" t="s">
        <v>224</v>
      </c>
      <c r="J2279" t="s">
        <v>217</v>
      </c>
      <c r="K2279" t="s">
        <v>209</v>
      </c>
      <c r="L2279" t="s">
        <v>1547</v>
      </c>
    </row>
    <row r="2280" spans="1:12">
      <c r="A2280" t="s">
        <v>3076</v>
      </c>
      <c r="B2280" s="7">
        <v>46261</v>
      </c>
      <c r="C2280" t="s">
        <v>132</v>
      </c>
      <c r="D2280">
        <v>1</v>
      </c>
      <c r="E2280">
        <v>72.08</v>
      </c>
      <c r="F2280">
        <v>0.15</v>
      </c>
      <c r="G2280">
        <v>0</v>
      </c>
      <c r="H2280" t="s">
        <v>207</v>
      </c>
      <c r="I2280" t="s">
        <v>18</v>
      </c>
      <c r="J2280" t="s">
        <v>208</v>
      </c>
      <c r="K2280" t="s">
        <v>209</v>
      </c>
      <c r="L2280" t="s">
        <v>271</v>
      </c>
    </row>
    <row r="2281" spans="1:12">
      <c r="A2281" t="s">
        <v>3077</v>
      </c>
      <c r="B2281" s="7">
        <v>46261</v>
      </c>
      <c r="C2281" t="s">
        <v>168</v>
      </c>
      <c r="D2281">
        <v>5</v>
      </c>
      <c r="E2281">
        <v>50.46</v>
      </c>
      <c r="F2281">
        <v>0.1</v>
      </c>
      <c r="G2281">
        <v>0</v>
      </c>
      <c r="H2281" t="s">
        <v>212</v>
      </c>
      <c r="I2281" t="s">
        <v>12</v>
      </c>
      <c r="J2281" t="s">
        <v>217</v>
      </c>
      <c r="K2281" t="s">
        <v>209</v>
      </c>
      <c r="L2281" t="s">
        <v>595</v>
      </c>
    </row>
    <row r="2282" spans="1:12">
      <c r="A2282" t="s">
        <v>3078</v>
      </c>
      <c r="B2282" s="7">
        <v>46261</v>
      </c>
      <c r="C2282" t="s">
        <v>162</v>
      </c>
      <c r="D2282">
        <v>3</v>
      </c>
      <c r="E2282">
        <v>12.2</v>
      </c>
      <c r="F2282">
        <v>0</v>
      </c>
      <c r="G2282">
        <v>0</v>
      </c>
      <c r="H2282" t="s">
        <v>216</v>
      </c>
      <c r="I2282" t="s">
        <v>18</v>
      </c>
      <c r="J2282" t="s">
        <v>217</v>
      </c>
      <c r="K2282" t="s">
        <v>209</v>
      </c>
      <c r="L2282" t="s">
        <v>2385</v>
      </c>
    </row>
    <row r="2283" spans="1:12">
      <c r="A2283" t="s">
        <v>3079</v>
      </c>
      <c r="B2283" s="7">
        <v>46261</v>
      </c>
      <c r="C2283" t="s">
        <v>100</v>
      </c>
      <c r="D2283">
        <v>2</v>
      </c>
      <c r="E2283">
        <v>47.38</v>
      </c>
      <c r="F2283">
        <v>0</v>
      </c>
      <c r="G2283">
        <v>0</v>
      </c>
      <c r="H2283" t="s">
        <v>216</v>
      </c>
      <c r="I2283" t="s">
        <v>224</v>
      </c>
      <c r="J2283" t="s">
        <v>213</v>
      </c>
      <c r="K2283" t="s">
        <v>209</v>
      </c>
      <c r="L2283" t="s">
        <v>692</v>
      </c>
    </row>
    <row r="2284" spans="1:12">
      <c r="A2284" t="s">
        <v>3080</v>
      </c>
      <c r="B2284" s="7">
        <v>46262</v>
      </c>
      <c r="C2284" t="s">
        <v>112</v>
      </c>
      <c r="D2284">
        <v>3</v>
      </c>
      <c r="E2284">
        <v>48.12</v>
      </c>
      <c r="F2284">
        <v>0</v>
      </c>
      <c r="G2284">
        <v>0</v>
      </c>
      <c r="H2284" t="s">
        <v>212</v>
      </c>
      <c r="I2284" t="s">
        <v>224</v>
      </c>
      <c r="J2284" t="s">
        <v>208</v>
      </c>
      <c r="K2284" t="s">
        <v>209</v>
      </c>
      <c r="L2284" t="s">
        <v>3081</v>
      </c>
    </row>
    <row r="2285" spans="1:12">
      <c r="A2285" t="s">
        <v>3082</v>
      </c>
      <c r="B2285" s="7">
        <v>46262</v>
      </c>
      <c r="C2285" t="s">
        <v>69</v>
      </c>
      <c r="D2285">
        <v>3</v>
      </c>
      <c r="E2285">
        <v>73.180000000000007</v>
      </c>
      <c r="F2285">
        <v>0</v>
      </c>
      <c r="G2285">
        <v>0</v>
      </c>
      <c r="H2285" t="s">
        <v>207</v>
      </c>
      <c r="I2285" t="s">
        <v>12</v>
      </c>
      <c r="J2285" t="s">
        <v>217</v>
      </c>
      <c r="K2285" t="s">
        <v>209</v>
      </c>
      <c r="L2285" t="s">
        <v>3070</v>
      </c>
    </row>
    <row r="2286" spans="1:12">
      <c r="A2286" t="s">
        <v>3083</v>
      </c>
      <c r="B2286" s="7">
        <v>46262</v>
      </c>
      <c r="C2286" t="s">
        <v>160</v>
      </c>
      <c r="D2286">
        <v>8</v>
      </c>
      <c r="E2286">
        <v>36.47</v>
      </c>
      <c r="F2286">
        <v>0</v>
      </c>
      <c r="G2286">
        <v>0</v>
      </c>
      <c r="H2286" t="s">
        <v>207</v>
      </c>
      <c r="I2286" t="s">
        <v>12</v>
      </c>
      <c r="J2286" t="s">
        <v>217</v>
      </c>
      <c r="K2286" t="s">
        <v>209</v>
      </c>
      <c r="L2286" t="s">
        <v>583</v>
      </c>
    </row>
    <row r="2287" spans="1:12">
      <c r="A2287" t="s">
        <v>3084</v>
      </c>
      <c r="B2287" s="7">
        <v>46262</v>
      </c>
      <c r="C2287" t="s">
        <v>136</v>
      </c>
      <c r="D2287">
        <v>1</v>
      </c>
      <c r="E2287">
        <v>26.35</v>
      </c>
      <c r="F2287">
        <v>0</v>
      </c>
      <c r="G2287">
        <v>0</v>
      </c>
      <c r="H2287" t="s">
        <v>216</v>
      </c>
      <c r="I2287" t="s">
        <v>18</v>
      </c>
      <c r="J2287" t="s">
        <v>217</v>
      </c>
      <c r="K2287" t="s">
        <v>209</v>
      </c>
      <c r="L2287" t="s">
        <v>573</v>
      </c>
    </row>
    <row r="2288" spans="1:12">
      <c r="A2288" t="s">
        <v>3085</v>
      </c>
      <c r="B2288" s="7">
        <v>46262</v>
      </c>
      <c r="C2288" t="s">
        <v>134</v>
      </c>
      <c r="D2288">
        <v>6</v>
      </c>
      <c r="E2288">
        <v>53.25</v>
      </c>
      <c r="F2288">
        <v>0.1</v>
      </c>
      <c r="G2288">
        <v>0</v>
      </c>
      <c r="H2288" t="s">
        <v>212</v>
      </c>
      <c r="I2288" t="s">
        <v>18</v>
      </c>
      <c r="J2288" t="s">
        <v>213</v>
      </c>
      <c r="K2288" t="s">
        <v>209</v>
      </c>
      <c r="L2288" t="s">
        <v>265</v>
      </c>
    </row>
    <row r="2289" spans="1:12">
      <c r="A2289" t="s">
        <v>3086</v>
      </c>
      <c r="B2289" s="7">
        <v>46262</v>
      </c>
      <c r="C2289" t="s">
        <v>176</v>
      </c>
      <c r="D2289">
        <v>1</v>
      </c>
      <c r="E2289">
        <v>11.86</v>
      </c>
      <c r="F2289">
        <v>0.05</v>
      </c>
      <c r="G2289">
        <v>0</v>
      </c>
      <c r="H2289" t="s">
        <v>212</v>
      </c>
      <c r="I2289" t="s">
        <v>18</v>
      </c>
      <c r="J2289" t="s">
        <v>217</v>
      </c>
      <c r="K2289" t="s">
        <v>209</v>
      </c>
      <c r="L2289" t="s">
        <v>1993</v>
      </c>
    </row>
    <row r="2290" spans="1:12">
      <c r="A2290" t="s">
        <v>3087</v>
      </c>
      <c r="B2290" s="7">
        <v>46262</v>
      </c>
      <c r="C2290" t="s">
        <v>87</v>
      </c>
      <c r="D2290">
        <v>2</v>
      </c>
      <c r="E2290">
        <v>49.34</v>
      </c>
      <c r="F2290">
        <v>0.05</v>
      </c>
      <c r="G2290">
        <v>0</v>
      </c>
      <c r="H2290" t="s">
        <v>216</v>
      </c>
      <c r="I2290" t="s">
        <v>54</v>
      </c>
      <c r="J2290" t="s">
        <v>208</v>
      </c>
      <c r="K2290" t="s">
        <v>209</v>
      </c>
      <c r="L2290" t="s">
        <v>2093</v>
      </c>
    </row>
    <row r="2291" spans="1:12">
      <c r="A2291" t="s">
        <v>3088</v>
      </c>
      <c r="B2291" s="7">
        <v>46262</v>
      </c>
      <c r="C2291" t="s">
        <v>130</v>
      </c>
      <c r="D2291">
        <v>3</v>
      </c>
      <c r="E2291">
        <v>10.18</v>
      </c>
      <c r="F2291">
        <v>0.1</v>
      </c>
      <c r="G2291">
        <v>0</v>
      </c>
      <c r="H2291" t="s">
        <v>207</v>
      </c>
      <c r="I2291" t="s">
        <v>12</v>
      </c>
      <c r="J2291" t="s">
        <v>208</v>
      </c>
      <c r="K2291" t="s">
        <v>209</v>
      </c>
      <c r="L2291" t="s">
        <v>2203</v>
      </c>
    </row>
    <row r="2292" spans="1:12">
      <c r="A2292" t="s">
        <v>3089</v>
      </c>
      <c r="B2292" s="7">
        <v>46262</v>
      </c>
      <c r="C2292" t="s">
        <v>152</v>
      </c>
      <c r="D2292">
        <v>2</v>
      </c>
      <c r="E2292">
        <v>39.21</v>
      </c>
      <c r="F2292">
        <v>0.05</v>
      </c>
      <c r="G2292">
        <v>0</v>
      </c>
      <c r="H2292" t="s">
        <v>216</v>
      </c>
      <c r="I2292" t="s">
        <v>18</v>
      </c>
      <c r="J2292" t="s">
        <v>217</v>
      </c>
      <c r="K2292" t="s">
        <v>209</v>
      </c>
      <c r="L2292" t="s">
        <v>1690</v>
      </c>
    </row>
    <row r="2293" spans="1:12">
      <c r="A2293" t="s">
        <v>3090</v>
      </c>
      <c r="B2293" s="7">
        <v>46263</v>
      </c>
      <c r="C2293" t="s">
        <v>92</v>
      </c>
      <c r="D2293">
        <v>4</v>
      </c>
      <c r="E2293">
        <v>46.87</v>
      </c>
      <c r="F2293">
        <v>0</v>
      </c>
      <c r="G2293">
        <v>9.99</v>
      </c>
      <c r="H2293" t="s">
        <v>216</v>
      </c>
      <c r="I2293" t="s">
        <v>54</v>
      </c>
      <c r="J2293" t="s">
        <v>217</v>
      </c>
      <c r="K2293" t="s">
        <v>209</v>
      </c>
      <c r="L2293" t="s">
        <v>269</v>
      </c>
    </row>
    <row r="2294" spans="1:12">
      <c r="A2294" t="s">
        <v>3091</v>
      </c>
      <c r="B2294" s="7">
        <v>46263</v>
      </c>
      <c r="C2294" t="s">
        <v>116</v>
      </c>
      <c r="D2294">
        <v>3</v>
      </c>
      <c r="E2294">
        <v>30.89</v>
      </c>
      <c r="F2294">
        <v>0</v>
      </c>
      <c r="G2294">
        <v>0</v>
      </c>
      <c r="H2294" t="s">
        <v>207</v>
      </c>
      <c r="I2294" t="s">
        <v>224</v>
      </c>
      <c r="J2294" t="s">
        <v>217</v>
      </c>
      <c r="K2294" t="s">
        <v>209</v>
      </c>
      <c r="L2294" t="s">
        <v>2312</v>
      </c>
    </row>
    <row r="2295" spans="1:12">
      <c r="A2295" t="s">
        <v>3092</v>
      </c>
      <c r="B2295" s="7">
        <v>46263</v>
      </c>
      <c r="C2295" t="s">
        <v>108</v>
      </c>
      <c r="D2295">
        <v>5</v>
      </c>
      <c r="E2295">
        <v>23.94</v>
      </c>
      <c r="F2295">
        <v>0</v>
      </c>
      <c r="G2295">
        <v>9.99</v>
      </c>
      <c r="H2295" t="s">
        <v>216</v>
      </c>
      <c r="I2295" t="s">
        <v>54</v>
      </c>
      <c r="J2295" t="s">
        <v>217</v>
      </c>
      <c r="K2295" t="s">
        <v>209</v>
      </c>
      <c r="L2295" t="s">
        <v>1604</v>
      </c>
    </row>
    <row r="2296" spans="1:12">
      <c r="A2296" t="s">
        <v>3093</v>
      </c>
      <c r="B2296" s="7">
        <v>46263</v>
      </c>
      <c r="C2296" t="s">
        <v>120</v>
      </c>
      <c r="D2296">
        <v>2</v>
      </c>
      <c r="E2296">
        <v>33.65</v>
      </c>
      <c r="F2296">
        <v>0.05</v>
      </c>
      <c r="G2296">
        <v>6.99</v>
      </c>
      <c r="H2296" t="s">
        <v>216</v>
      </c>
      <c r="I2296" t="s">
        <v>54</v>
      </c>
      <c r="J2296" t="s">
        <v>208</v>
      </c>
      <c r="K2296" t="s">
        <v>209</v>
      </c>
      <c r="L2296" t="s">
        <v>895</v>
      </c>
    </row>
    <row r="2297" spans="1:12">
      <c r="A2297" t="s">
        <v>3094</v>
      </c>
      <c r="B2297" s="7">
        <v>46263</v>
      </c>
      <c r="C2297" t="s">
        <v>116</v>
      </c>
      <c r="D2297">
        <v>5</v>
      </c>
      <c r="E2297">
        <v>30.89</v>
      </c>
      <c r="F2297">
        <v>0.15</v>
      </c>
      <c r="G2297">
        <v>0</v>
      </c>
      <c r="H2297" t="s">
        <v>216</v>
      </c>
      <c r="I2297" t="s">
        <v>18</v>
      </c>
      <c r="J2297" t="s">
        <v>217</v>
      </c>
      <c r="K2297" t="s">
        <v>209</v>
      </c>
      <c r="L2297" t="s">
        <v>1331</v>
      </c>
    </row>
    <row r="2298" spans="1:12">
      <c r="A2298" t="s">
        <v>3095</v>
      </c>
      <c r="B2298" s="7">
        <v>46263</v>
      </c>
      <c r="C2298" t="s">
        <v>85</v>
      </c>
      <c r="D2298">
        <v>4</v>
      </c>
      <c r="E2298">
        <v>20.7</v>
      </c>
      <c r="F2298">
        <v>0</v>
      </c>
      <c r="G2298">
        <v>0</v>
      </c>
      <c r="H2298" t="s">
        <v>207</v>
      </c>
      <c r="I2298" t="s">
        <v>37</v>
      </c>
      <c r="J2298" t="s">
        <v>213</v>
      </c>
      <c r="K2298" t="s">
        <v>209</v>
      </c>
      <c r="L2298" t="s">
        <v>1035</v>
      </c>
    </row>
    <row r="2299" spans="1:12">
      <c r="A2299" t="s">
        <v>3096</v>
      </c>
      <c r="B2299" s="7">
        <v>46263</v>
      </c>
      <c r="C2299" t="s">
        <v>69</v>
      </c>
      <c r="D2299">
        <v>2</v>
      </c>
      <c r="E2299">
        <v>73.180000000000007</v>
      </c>
      <c r="F2299">
        <v>0.1</v>
      </c>
      <c r="G2299">
        <v>6.99</v>
      </c>
      <c r="H2299" t="s">
        <v>207</v>
      </c>
      <c r="I2299" t="s">
        <v>18</v>
      </c>
      <c r="J2299" t="s">
        <v>213</v>
      </c>
      <c r="K2299" t="s">
        <v>281</v>
      </c>
      <c r="L2299" t="s">
        <v>2227</v>
      </c>
    </row>
    <row r="2300" spans="1:12">
      <c r="A2300" t="s">
        <v>3097</v>
      </c>
      <c r="B2300" s="7">
        <v>46263</v>
      </c>
      <c r="C2300" t="s">
        <v>122</v>
      </c>
      <c r="D2300">
        <v>3</v>
      </c>
      <c r="E2300">
        <v>29.71</v>
      </c>
      <c r="F2300">
        <v>0.1</v>
      </c>
      <c r="G2300">
        <v>0</v>
      </c>
      <c r="H2300" t="s">
        <v>212</v>
      </c>
      <c r="I2300" t="s">
        <v>224</v>
      </c>
      <c r="J2300" t="s">
        <v>213</v>
      </c>
      <c r="K2300" t="s">
        <v>209</v>
      </c>
      <c r="L2300" t="s">
        <v>1061</v>
      </c>
    </row>
    <row r="2301" spans="1:12">
      <c r="A2301" t="s">
        <v>3098</v>
      </c>
      <c r="B2301" s="7">
        <v>46263</v>
      </c>
      <c r="C2301" t="s">
        <v>98</v>
      </c>
      <c r="D2301">
        <v>4</v>
      </c>
      <c r="E2301">
        <v>17.66</v>
      </c>
      <c r="F2301">
        <v>0.05</v>
      </c>
      <c r="G2301">
        <v>0</v>
      </c>
      <c r="H2301" t="s">
        <v>207</v>
      </c>
      <c r="I2301" t="s">
        <v>224</v>
      </c>
      <c r="J2301" t="s">
        <v>217</v>
      </c>
      <c r="K2301" t="s">
        <v>209</v>
      </c>
      <c r="L2301" t="s">
        <v>233</v>
      </c>
    </row>
    <row r="2302" spans="1:12">
      <c r="A2302" t="s">
        <v>3099</v>
      </c>
      <c r="B2302" s="7">
        <v>46264</v>
      </c>
      <c r="C2302" t="s">
        <v>164</v>
      </c>
      <c r="D2302">
        <v>2</v>
      </c>
      <c r="E2302">
        <v>93.35</v>
      </c>
      <c r="F2302">
        <v>0.15</v>
      </c>
      <c r="G2302">
        <v>4.99</v>
      </c>
      <c r="H2302" t="s">
        <v>207</v>
      </c>
      <c r="I2302" t="s">
        <v>224</v>
      </c>
      <c r="J2302" t="s">
        <v>213</v>
      </c>
      <c r="K2302" t="s">
        <v>209</v>
      </c>
      <c r="L2302" t="s">
        <v>1053</v>
      </c>
    </row>
    <row r="2303" spans="1:12">
      <c r="A2303" t="s">
        <v>3100</v>
      </c>
      <c r="B2303" s="7">
        <v>46264</v>
      </c>
      <c r="C2303" t="s">
        <v>94</v>
      </c>
      <c r="D2303">
        <v>2</v>
      </c>
      <c r="E2303">
        <v>74.41</v>
      </c>
      <c r="F2303">
        <v>0.05</v>
      </c>
      <c r="G2303">
        <v>0</v>
      </c>
      <c r="H2303" t="s">
        <v>212</v>
      </c>
      <c r="I2303" t="s">
        <v>224</v>
      </c>
      <c r="J2303" t="s">
        <v>217</v>
      </c>
      <c r="K2303" t="s">
        <v>209</v>
      </c>
      <c r="L2303" t="s">
        <v>1802</v>
      </c>
    </row>
    <row r="2304" spans="1:12">
      <c r="A2304" t="s">
        <v>3101</v>
      </c>
      <c r="B2304" s="7">
        <v>46264</v>
      </c>
      <c r="C2304" t="s">
        <v>102</v>
      </c>
      <c r="D2304">
        <v>2</v>
      </c>
      <c r="E2304">
        <v>18.5</v>
      </c>
      <c r="F2304">
        <v>0</v>
      </c>
      <c r="G2304">
        <v>0</v>
      </c>
      <c r="H2304" t="s">
        <v>207</v>
      </c>
      <c r="I2304" t="s">
        <v>18</v>
      </c>
      <c r="J2304" t="s">
        <v>208</v>
      </c>
      <c r="K2304" t="s">
        <v>209</v>
      </c>
      <c r="L2304" t="s">
        <v>399</v>
      </c>
    </row>
    <row r="2305" spans="1:12">
      <c r="A2305" t="s">
        <v>3102</v>
      </c>
      <c r="B2305" s="7">
        <v>46264</v>
      </c>
      <c r="C2305" t="s">
        <v>154</v>
      </c>
      <c r="D2305">
        <v>1</v>
      </c>
      <c r="E2305">
        <v>63.29</v>
      </c>
      <c r="F2305">
        <v>0.05</v>
      </c>
      <c r="G2305">
        <v>9.99</v>
      </c>
      <c r="H2305" t="s">
        <v>207</v>
      </c>
      <c r="I2305" t="s">
        <v>12</v>
      </c>
      <c r="J2305" t="s">
        <v>213</v>
      </c>
      <c r="K2305" t="s">
        <v>209</v>
      </c>
      <c r="L2305" t="s">
        <v>481</v>
      </c>
    </row>
    <row r="2306" spans="1:12">
      <c r="A2306" t="s">
        <v>3103</v>
      </c>
      <c r="B2306" s="7">
        <v>46264</v>
      </c>
      <c r="C2306" t="s">
        <v>186</v>
      </c>
      <c r="D2306">
        <v>2</v>
      </c>
      <c r="E2306">
        <v>54.93</v>
      </c>
      <c r="F2306">
        <v>0.05</v>
      </c>
      <c r="G2306">
        <v>9.99</v>
      </c>
      <c r="H2306" t="s">
        <v>207</v>
      </c>
      <c r="I2306" t="s">
        <v>54</v>
      </c>
      <c r="J2306" t="s">
        <v>217</v>
      </c>
      <c r="K2306" t="s">
        <v>209</v>
      </c>
      <c r="L2306" t="s">
        <v>1030</v>
      </c>
    </row>
    <row r="2307" spans="1:12">
      <c r="A2307" t="s">
        <v>3104</v>
      </c>
      <c r="B2307" s="7">
        <v>46264</v>
      </c>
      <c r="C2307" t="s">
        <v>114</v>
      </c>
      <c r="D2307">
        <v>5</v>
      </c>
      <c r="E2307">
        <v>87.66</v>
      </c>
      <c r="F2307">
        <v>0</v>
      </c>
      <c r="G2307">
        <v>0</v>
      </c>
      <c r="H2307" t="s">
        <v>207</v>
      </c>
      <c r="I2307" t="s">
        <v>54</v>
      </c>
      <c r="J2307" t="s">
        <v>208</v>
      </c>
      <c r="K2307" t="s">
        <v>209</v>
      </c>
      <c r="L2307" t="s">
        <v>654</v>
      </c>
    </row>
    <row r="2308" spans="1:12">
      <c r="A2308" t="s">
        <v>3105</v>
      </c>
      <c r="B2308" s="7">
        <v>46265</v>
      </c>
      <c r="C2308" t="s">
        <v>100</v>
      </c>
      <c r="D2308">
        <v>2</v>
      </c>
      <c r="E2308">
        <v>47.38</v>
      </c>
      <c r="F2308">
        <v>0</v>
      </c>
      <c r="G2308">
        <v>0</v>
      </c>
      <c r="H2308" t="s">
        <v>212</v>
      </c>
      <c r="I2308" t="s">
        <v>18</v>
      </c>
      <c r="J2308" t="s">
        <v>217</v>
      </c>
      <c r="K2308" t="s">
        <v>209</v>
      </c>
      <c r="L2308" t="s">
        <v>2041</v>
      </c>
    </row>
    <row r="2309" spans="1:12">
      <c r="A2309" t="s">
        <v>3106</v>
      </c>
      <c r="B2309" s="7">
        <v>46265</v>
      </c>
      <c r="C2309" t="s">
        <v>77</v>
      </c>
      <c r="D2309">
        <v>1</v>
      </c>
      <c r="E2309">
        <v>47.77</v>
      </c>
      <c r="F2309">
        <v>0</v>
      </c>
      <c r="G2309">
        <v>0</v>
      </c>
      <c r="H2309" t="s">
        <v>207</v>
      </c>
      <c r="I2309" t="s">
        <v>54</v>
      </c>
      <c r="J2309" t="s">
        <v>217</v>
      </c>
      <c r="K2309" t="s">
        <v>209</v>
      </c>
      <c r="L2309" t="s">
        <v>918</v>
      </c>
    </row>
    <row r="2310" spans="1:12">
      <c r="A2310" t="s">
        <v>3107</v>
      </c>
      <c r="B2310" s="7">
        <v>46265</v>
      </c>
      <c r="C2310" t="s">
        <v>106</v>
      </c>
      <c r="D2310">
        <v>3</v>
      </c>
      <c r="E2310">
        <v>85.27</v>
      </c>
      <c r="F2310">
        <v>0.05</v>
      </c>
      <c r="G2310">
        <v>9.99</v>
      </c>
      <c r="H2310" t="s">
        <v>216</v>
      </c>
      <c r="I2310" t="s">
        <v>224</v>
      </c>
      <c r="J2310" t="s">
        <v>213</v>
      </c>
      <c r="K2310" t="s">
        <v>209</v>
      </c>
      <c r="L2310" t="s">
        <v>2529</v>
      </c>
    </row>
    <row r="2311" spans="1:12">
      <c r="A2311" t="s">
        <v>3108</v>
      </c>
      <c r="B2311" s="7">
        <v>46265</v>
      </c>
      <c r="C2311" t="s">
        <v>102</v>
      </c>
      <c r="D2311">
        <v>8</v>
      </c>
      <c r="E2311">
        <v>18.5</v>
      </c>
      <c r="F2311">
        <v>0.05</v>
      </c>
      <c r="G2311">
        <v>0</v>
      </c>
      <c r="H2311" t="s">
        <v>207</v>
      </c>
      <c r="I2311" t="s">
        <v>12</v>
      </c>
      <c r="J2311" t="s">
        <v>213</v>
      </c>
      <c r="K2311" t="s">
        <v>209</v>
      </c>
      <c r="L2311" t="s">
        <v>1633</v>
      </c>
    </row>
    <row r="2312" spans="1:12">
      <c r="A2312" t="s">
        <v>3109</v>
      </c>
      <c r="B2312" s="7">
        <v>46265</v>
      </c>
      <c r="C2312" t="s">
        <v>89</v>
      </c>
      <c r="D2312">
        <v>1</v>
      </c>
      <c r="E2312">
        <v>81.14</v>
      </c>
      <c r="F2312">
        <v>0.05</v>
      </c>
      <c r="G2312">
        <v>0</v>
      </c>
      <c r="H2312" t="s">
        <v>216</v>
      </c>
      <c r="I2312" t="s">
        <v>54</v>
      </c>
      <c r="J2312" t="s">
        <v>217</v>
      </c>
      <c r="K2312" t="s">
        <v>209</v>
      </c>
      <c r="L2312" t="s">
        <v>1345</v>
      </c>
    </row>
    <row r="2313" spans="1:12">
      <c r="A2313" t="s">
        <v>3110</v>
      </c>
      <c r="B2313" s="7">
        <v>46265</v>
      </c>
      <c r="C2313" t="s">
        <v>160</v>
      </c>
      <c r="D2313">
        <v>1</v>
      </c>
      <c r="E2313">
        <v>36.47</v>
      </c>
      <c r="F2313">
        <v>0.2</v>
      </c>
      <c r="G2313">
        <v>4.99</v>
      </c>
      <c r="H2313" t="s">
        <v>216</v>
      </c>
      <c r="I2313" t="s">
        <v>54</v>
      </c>
      <c r="J2313" t="s">
        <v>213</v>
      </c>
      <c r="K2313" t="s">
        <v>209</v>
      </c>
      <c r="L2313" t="s">
        <v>505</v>
      </c>
    </row>
    <row r="2314" spans="1:12">
      <c r="A2314" t="s">
        <v>3111</v>
      </c>
      <c r="B2314" s="7">
        <v>46265</v>
      </c>
      <c r="C2314" t="s">
        <v>158</v>
      </c>
      <c r="D2314">
        <v>2</v>
      </c>
      <c r="E2314">
        <v>44.59</v>
      </c>
      <c r="F2314">
        <v>0.1</v>
      </c>
      <c r="G2314">
        <v>0</v>
      </c>
      <c r="H2314" t="s">
        <v>212</v>
      </c>
      <c r="I2314" t="s">
        <v>18</v>
      </c>
      <c r="J2314" t="s">
        <v>213</v>
      </c>
      <c r="K2314" t="s">
        <v>209</v>
      </c>
      <c r="L2314" t="s">
        <v>286</v>
      </c>
    </row>
    <row r="2315" spans="1:12">
      <c r="A2315" t="s">
        <v>3112</v>
      </c>
      <c r="B2315" s="7">
        <v>46265</v>
      </c>
      <c r="C2315" t="s">
        <v>98</v>
      </c>
      <c r="D2315">
        <v>4</v>
      </c>
      <c r="E2315">
        <v>17.66</v>
      </c>
      <c r="F2315">
        <v>0</v>
      </c>
      <c r="G2315">
        <v>6.99</v>
      </c>
      <c r="H2315" t="s">
        <v>207</v>
      </c>
      <c r="I2315" t="s">
        <v>37</v>
      </c>
      <c r="J2315" t="s">
        <v>217</v>
      </c>
      <c r="K2315" t="s">
        <v>209</v>
      </c>
      <c r="L2315" t="s">
        <v>1886</v>
      </c>
    </row>
    <row r="2316" spans="1:12">
      <c r="A2316" t="s">
        <v>3113</v>
      </c>
      <c r="B2316" s="7">
        <v>46265</v>
      </c>
      <c r="C2316" t="s">
        <v>172</v>
      </c>
      <c r="D2316">
        <v>2</v>
      </c>
      <c r="E2316">
        <v>80.63</v>
      </c>
      <c r="F2316">
        <v>0.05</v>
      </c>
      <c r="G2316">
        <v>4.99</v>
      </c>
      <c r="H2316" t="s">
        <v>216</v>
      </c>
      <c r="I2316" t="s">
        <v>18</v>
      </c>
      <c r="J2316" t="s">
        <v>213</v>
      </c>
      <c r="K2316" t="s">
        <v>209</v>
      </c>
      <c r="L2316" t="s">
        <v>410</v>
      </c>
    </row>
    <row r="2317" spans="1:12">
      <c r="A2317" t="s">
        <v>3114</v>
      </c>
      <c r="B2317" s="7">
        <v>46265</v>
      </c>
      <c r="C2317" t="s">
        <v>158</v>
      </c>
      <c r="D2317">
        <v>1</v>
      </c>
      <c r="E2317">
        <v>44.59</v>
      </c>
      <c r="F2317">
        <v>0</v>
      </c>
      <c r="G2317">
        <v>0</v>
      </c>
      <c r="H2317" t="s">
        <v>216</v>
      </c>
      <c r="I2317" t="s">
        <v>18</v>
      </c>
      <c r="J2317" t="s">
        <v>213</v>
      </c>
      <c r="K2317" t="s">
        <v>209</v>
      </c>
      <c r="L2317" t="s">
        <v>2121</v>
      </c>
    </row>
    <row r="2318" spans="1:12">
      <c r="A2318" t="s">
        <v>3115</v>
      </c>
      <c r="B2318" s="7">
        <v>46266</v>
      </c>
      <c r="C2318" t="s">
        <v>170</v>
      </c>
      <c r="D2318">
        <v>1</v>
      </c>
      <c r="E2318">
        <v>33.19</v>
      </c>
      <c r="F2318">
        <v>0</v>
      </c>
      <c r="G2318">
        <v>6.99</v>
      </c>
      <c r="H2318" t="s">
        <v>212</v>
      </c>
      <c r="I2318" t="s">
        <v>18</v>
      </c>
      <c r="J2318" t="s">
        <v>213</v>
      </c>
      <c r="K2318" t="s">
        <v>304</v>
      </c>
      <c r="L2318" t="s">
        <v>1080</v>
      </c>
    </row>
    <row r="2319" spans="1:12">
      <c r="A2319" t="s">
        <v>3116</v>
      </c>
      <c r="B2319" s="7">
        <v>46266</v>
      </c>
      <c r="C2319" t="s">
        <v>184</v>
      </c>
      <c r="D2319">
        <v>1</v>
      </c>
      <c r="E2319">
        <v>31.55</v>
      </c>
      <c r="F2319">
        <v>0</v>
      </c>
      <c r="G2319">
        <v>6.99</v>
      </c>
      <c r="H2319" t="s">
        <v>207</v>
      </c>
      <c r="I2319" t="s">
        <v>18</v>
      </c>
      <c r="J2319" t="s">
        <v>213</v>
      </c>
      <c r="K2319" t="s">
        <v>209</v>
      </c>
      <c r="L2319" t="s">
        <v>2355</v>
      </c>
    </row>
    <row r="2320" spans="1:12">
      <c r="A2320" t="s">
        <v>3117</v>
      </c>
      <c r="B2320" s="7">
        <v>46266</v>
      </c>
      <c r="C2320" t="s">
        <v>146</v>
      </c>
      <c r="D2320">
        <v>2</v>
      </c>
      <c r="E2320">
        <v>30.05</v>
      </c>
      <c r="F2320">
        <v>0.1</v>
      </c>
      <c r="G2320">
        <v>4.99</v>
      </c>
      <c r="H2320" t="s">
        <v>216</v>
      </c>
      <c r="I2320" t="s">
        <v>37</v>
      </c>
      <c r="J2320" t="s">
        <v>213</v>
      </c>
      <c r="K2320" t="s">
        <v>209</v>
      </c>
      <c r="L2320" t="s">
        <v>1012</v>
      </c>
    </row>
    <row r="2321" spans="1:12">
      <c r="A2321" t="s">
        <v>3118</v>
      </c>
      <c r="B2321" s="7">
        <v>46266</v>
      </c>
      <c r="C2321" t="s">
        <v>122</v>
      </c>
      <c r="D2321">
        <v>2</v>
      </c>
      <c r="E2321">
        <v>29.71</v>
      </c>
      <c r="F2321">
        <v>0</v>
      </c>
      <c r="G2321">
        <v>4.99</v>
      </c>
      <c r="H2321" t="s">
        <v>216</v>
      </c>
      <c r="I2321" t="s">
        <v>37</v>
      </c>
      <c r="J2321" t="s">
        <v>213</v>
      </c>
      <c r="K2321" t="s">
        <v>209</v>
      </c>
      <c r="L2321" t="s">
        <v>936</v>
      </c>
    </row>
    <row r="2322" spans="1:12">
      <c r="A2322" t="s">
        <v>3119</v>
      </c>
      <c r="B2322" s="7">
        <v>46266</v>
      </c>
      <c r="C2322" t="s">
        <v>138</v>
      </c>
      <c r="D2322">
        <v>1</v>
      </c>
      <c r="E2322">
        <v>56</v>
      </c>
      <c r="F2322">
        <v>0</v>
      </c>
      <c r="G2322">
        <v>0</v>
      </c>
      <c r="H2322" t="s">
        <v>212</v>
      </c>
      <c r="I2322" t="s">
        <v>224</v>
      </c>
      <c r="J2322" t="s">
        <v>217</v>
      </c>
      <c r="K2322" t="s">
        <v>281</v>
      </c>
      <c r="L2322" t="s">
        <v>2043</v>
      </c>
    </row>
    <row r="2323" spans="1:12">
      <c r="A2323" t="s">
        <v>3120</v>
      </c>
      <c r="B2323" s="7">
        <v>46266</v>
      </c>
      <c r="C2323" t="s">
        <v>75</v>
      </c>
      <c r="D2323">
        <v>1</v>
      </c>
      <c r="E2323">
        <v>55.2</v>
      </c>
      <c r="F2323">
        <v>0.15</v>
      </c>
      <c r="G2323">
        <v>0</v>
      </c>
      <c r="H2323" t="s">
        <v>207</v>
      </c>
      <c r="I2323" t="s">
        <v>54</v>
      </c>
      <c r="J2323" t="s">
        <v>217</v>
      </c>
      <c r="K2323" t="s">
        <v>209</v>
      </c>
      <c r="L2323" t="s">
        <v>1246</v>
      </c>
    </row>
    <row r="2324" spans="1:12">
      <c r="A2324" t="s">
        <v>3121</v>
      </c>
      <c r="B2324" s="7">
        <v>46266</v>
      </c>
      <c r="C2324" t="s">
        <v>89</v>
      </c>
      <c r="D2324">
        <v>3</v>
      </c>
      <c r="E2324">
        <v>81.14</v>
      </c>
      <c r="F2324">
        <v>0</v>
      </c>
      <c r="G2324">
        <v>0</v>
      </c>
      <c r="H2324" t="s">
        <v>212</v>
      </c>
      <c r="I2324" t="s">
        <v>54</v>
      </c>
      <c r="J2324" t="s">
        <v>208</v>
      </c>
      <c r="K2324" t="s">
        <v>209</v>
      </c>
      <c r="L2324" t="s">
        <v>1462</v>
      </c>
    </row>
    <row r="2325" spans="1:12">
      <c r="A2325" t="s">
        <v>3122</v>
      </c>
      <c r="B2325" s="7">
        <v>46267</v>
      </c>
      <c r="C2325" t="s">
        <v>184</v>
      </c>
      <c r="D2325">
        <v>3</v>
      </c>
      <c r="E2325">
        <v>31.55</v>
      </c>
      <c r="F2325">
        <v>0.05</v>
      </c>
      <c r="G2325">
        <v>0</v>
      </c>
      <c r="H2325" t="s">
        <v>207</v>
      </c>
      <c r="I2325" t="s">
        <v>54</v>
      </c>
      <c r="J2325" t="s">
        <v>217</v>
      </c>
      <c r="K2325" t="s">
        <v>304</v>
      </c>
      <c r="L2325" t="s">
        <v>327</v>
      </c>
    </row>
    <row r="2326" spans="1:12">
      <c r="A2326" t="s">
        <v>3123</v>
      </c>
      <c r="B2326" s="7">
        <v>46267</v>
      </c>
      <c r="C2326" t="s">
        <v>102</v>
      </c>
      <c r="D2326">
        <v>5</v>
      </c>
      <c r="E2326">
        <v>18.5</v>
      </c>
      <c r="F2326">
        <v>0</v>
      </c>
      <c r="G2326">
        <v>0</v>
      </c>
      <c r="H2326" t="s">
        <v>212</v>
      </c>
      <c r="I2326" t="s">
        <v>54</v>
      </c>
      <c r="J2326" t="s">
        <v>208</v>
      </c>
      <c r="K2326" t="s">
        <v>304</v>
      </c>
      <c r="L2326" t="s">
        <v>745</v>
      </c>
    </row>
    <row r="2327" spans="1:12">
      <c r="A2327" t="s">
        <v>3124</v>
      </c>
      <c r="B2327" s="7">
        <v>46267</v>
      </c>
      <c r="C2327" t="s">
        <v>102</v>
      </c>
      <c r="D2327">
        <v>3</v>
      </c>
      <c r="E2327">
        <v>18.5</v>
      </c>
      <c r="F2327">
        <v>0</v>
      </c>
      <c r="G2327">
        <v>0</v>
      </c>
      <c r="H2327" t="s">
        <v>212</v>
      </c>
      <c r="I2327" t="s">
        <v>12</v>
      </c>
      <c r="J2327" t="s">
        <v>217</v>
      </c>
      <c r="K2327" t="s">
        <v>209</v>
      </c>
      <c r="L2327" t="s">
        <v>1096</v>
      </c>
    </row>
    <row r="2328" spans="1:12">
      <c r="A2328" t="s">
        <v>3125</v>
      </c>
      <c r="B2328" s="7">
        <v>46267</v>
      </c>
      <c r="C2328" t="s">
        <v>116</v>
      </c>
      <c r="D2328">
        <v>3</v>
      </c>
      <c r="E2328">
        <v>30.89</v>
      </c>
      <c r="F2328">
        <v>0.1</v>
      </c>
      <c r="G2328">
        <v>0</v>
      </c>
      <c r="H2328" t="s">
        <v>212</v>
      </c>
      <c r="I2328" t="s">
        <v>224</v>
      </c>
      <c r="J2328" t="s">
        <v>213</v>
      </c>
      <c r="K2328" t="s">
        <v>209</v>
      </c>
      <c r="L2328" t="s">
        <v>557</v>
      </c>
    </row>
    <row r="2329" spans="1:12">
      <c r="A2329" t="s">
        <v>3126</v>
      </c>
      <c r="B2329" s="7">
        <v>46267</v>
      </c>
      <c r="C2329" t="s">
        <v>89</v>
      </c>
      <c r="D2329">
        <v>1</v>
      </c>
      <c r="E2329">
        <v>81.14</v>
      </c>
      <c r="F2329">
        <v>0</v>
      </c>
      <c r="G2329">
        <v>0</v>
      </c>
      <c r="H2329" t="s">
        <v>207</v>
      </c>
      <c r="I2329" t="s">
        <v>18</v>
      </c>
      <c r="J2329" t="s">
        <v>208</v>
      </c>
      <c r="K2329" t="s">
        <v>209</v>
      </c>
      <c r="L2329" t="s">
        <v>1353</v>
      </c>
    </row>
    <row r="2330" spans="1:12">
      <c r="A2330" t="s">
        <v>3127</v>
      </c>
      <c r="B2330" s="7">
        <v>46268</v>
      </c>
      <c r="C2330" t="s">
        <v>85</v>
      </c>
      <c r="D2330">
        <v>2</v>
      </c>
      <c r="E2330">
        <v>20.7</v>
      </c>
      <c r="F2330">
        <v>0</v>
      </c>
      <c r="G2330">
        <v>4.99</v>
      </c>
      <c r="H2330" t="s">
        <v>216</v>
      </c>
      <c r="I2330" t="s">
        <v>12</v>
      </c>
      <c r="J2330" t="s">
        <v>208</v>
      </c>
      <c r="K2330" t="s">
        <v>209</v>
      </c>
      <c r="L2330" t="s">
        <v>1802</v>
      </c>
    </row>
    <row r="2331" spans="1:12">
      <c r="A2331" t="s">
        <v>3128</v>
      </c>
      <c r="B2331" s="7">
        <v>46268</v>
      </c>
      <c r="C2331" t="s">
        <v>104</v>
      </c>
      <c r="D2331">
        <v>8</v>
      </c>
      <c r="E2331">
        <v>29.49</v>
      </c>
      <c r="F2331">
        <v>0.2</v>
      </c>
      <c r="G2331">
        <v>0</v>
      </c>
      <c r="H2331" t="s">
        <v>216</v>
      </c>
      <c r="I2331" t="s">
        <v>18</v>
      </c>
      <c r="J2331" t="s">
        <v>208</v>
      </c>
      <c r="K2331" t="s">
        <v>209</v>
      </c>
      <c r="L2331" t="s">
        <v>1007</v>
      </c>
    </row>
    <row r="2332" spans="1:12">
      <c r="A2332" t="s">
        <v>3129</v>
      </c>
      <c r="B2332" s="7">
        <v>46268</v>
      </c>
      <c r="C2332" t="s">
        <v>126</v>
      </c>
      <c r="D2332">
        <v>1</v>
      </c>
      <c r="E2332">
        <v>44.98</v>
      </c>
      <c r="F2332">
        <v>0</v>
      </c>
      <c r="G2332">
        <v>0</v>
      </c>
      <c r="H2332" t="s">
        <v>207</v>
      </c>
      <c r="I2332" t="s">
        <v>37</v>
      </c>
      <c r="J2332" t="s">
        <v>217</v>
      </c>
      <c r="K2332" t="s">
        <v>209</v>
      </c>
      <c r="L2332" t="s">
        <v>938</v>
      </c>
    </row>
    <row r="2333" spans="1:12">
      <c r="A2333" t="s">
        <v>3130</v>
      </c>
      <c r="B2333" s="7">
        <v>46268</v>
      </c>
      <c r="C2333" t="s">
        <v>154</v>
      </c>
      <c r="D2333">
        <v>1</v>
      </c>
      <c r="E2333">
        <v>63.29</v>
      </c>
      <c r="F2333">
        <v>0</v>
      </c>
      <c r="G2333">
        <v>0</v>
      </c>
      <c r="H2333" t="s">
        <v>216</v>
      </c>
      <c r="I2333" t="s">
        <v>12</v>
      </c>
      <c r="J2333" t="s">
        <v>217</v>
      </c>
      <c r="K2333" t="s">
        <v>209</v>
      </c>
      <c r="L2333" t="s">
        <v>838</v>
      </c>
    </row>
    <row r="2334" spans="1:12">
      <c r="A2334" t="s">
        <v>3131</v>
      </c>
      <c r="B2334" s="7">
        <v>46268</v>
      </c>
      <c r="C2334" t="s">
        <v>142</v>
      </c>
      <c r="D2334">
        <v>1</v>
      </c>
      <c r="E2334">
        <v>100.1</v>
      </c>
      <c r="F2334">
        <v>0</v>
      </c>
      <c r="G2334">
        <v>0</v>
      </c>
      <c r="H2334" t="s">
        <v>216</v>
      </c>
      <c r="I2334" t="s">
        <v>12</v>
      </c>
      <c r="J2334" t="s">
        <v>217</v>
      </c>
      <c r="K2334" t="s">
        <v>209</v>
      </c>
      <c r="L2334" t="s">
        <v>820</v>
      </c>
    </row>
    <row r="2335" spans="1:12">
      <c r="A2335" t="s">
        <v>3132</v>
      </c>
      <c r="B2335" s="7">
        <v>46268</v>
      </c>
      <c r="C2335" t="s">
        <v>182</v>
      </c>
      <c r="D2335">
        <v>4</v>
      </c>
      <c r="E2335">
        <v>11.57</v>
      </c>
      <c r="F2335">
        <v>0.1</v>
      </c>
      <c r="G2335">
        <v>0</v>
      </c>
      <c r="H2335" t="s">
        <v>216</v>
      </c>
      <c r="I2335" t="s">
        <v>224</v>
      </c>
      <c r="J2335" t="s">
        <v>217</v>
      </c>
      <c r="K2335" t="s">
        <v>209</v>
      </c>
      <c r="L2335" t="s">
        <v>975</v>
      </c>
    </row>
    <row r="2336" spans="1:12">
      <c r="A2336" t="s">
        <v>3133</v>
      </c>
      <c r="B2336" s="7">
        <v>46268</v>
      </c>
      <c r="C2336" t="s">
        <v>182</v>
      </c>
      <c r="D2336">
        <v>1</v>
      </c>
      <c r="E2336">
        <v>11.57</v>
      </c>
      <c r="F2336">
        <v>0</v>
      </c>
      <c r="G2336">
        <v>0</v>
      </c>
      <c r="H2336" t="s">
        <v>207</v>
      </c>
      <c r="I2336" t="s">
        <v>12</v>
      </c>
      <c r="J2336" t="s">
        <v>217</v>
      </c>
      <c r="K2336" t="s">
        <v>209</v>
      </c>
      <c r="L2336" t="s">
        <v>575</v>
      </c>
    </row>
    <row r="2337" spans="1:12">
      <c r="A2337" t="s">
        <v>3134</v>
      </c>
      <c r="B2337" s="7">
        <v>46268</v>
      </c>
      <c r="C2337" t="s">
        <v>75</v>
      </c>
      <c r="D2337">
        <v>2</v>
      </c>
      <c r="E2337">
        <v>55.2</v>
      </c>
      <c r="F2337">
        <v>0.1</v>
      </c>
      <c r="G2337">
        <v>4.99</v>
      </c>
      <c r="H2337" t="s">
        <v>212</v>
      </c>
      <c r="I2337" t="s">
        <v>12</v>
      </c>
      <c r="J2337" t="s">
        <v>208</v>
      </c>
      <c r="K2337" t="s">
        <v>209</v>
      </c>
      <c r="L2337" t="s">
        <v>3135</v>
      </c>
    </row>
    <row r="2338" spans="1:12">
      <c r="A2338" t="s">
        <v>3136</v>
      </c>
      <c r="B2338" s="7">
        <v>46269</v>
      </c>
      <c r="C2338" t="s">
        <v>156</v>
      </c>
      <c r="D2338">
        <v>4</v>
      </c>
      <c r="E2338">
        <v>24.86</v>
      </c>
      <c r="F2338">
        <v>0</v>
      </c>
      <c r="G2338">
        <v>0</v>
      </c>
      <c r="H2338" t="s">
        <v>207</v>
      </c>
      <c r="I2338" t="s">
        <v>37</v>
      </c>
      <c r="J2338" t="s">
        <v>217</v>
      </c>
      <c r="K2338" t="s">
        <v>209</v>
      </c>
      <c r="L2338" t="s">
        <v>2098</v>
      </c>
    </row>
    <row r="2339" spans="1:12">
      <c r="A2339" t="s">
        <v>3137</v>
      </c>
      <c r="B2339" s="7">
        <v>46269</v>
      </c>
      <c r="C2339" t="s">
        <v>154</v>
      </c>
      <c r="D2339">
        <v>1</v>
      </c>
      <c r="E2339">
        <v>63.29</v>
      </c>
      <c r="F2339">
        <v>0</v>
      </c>
      <c r="G2339">
        <v>0</v>
      </c>
      <c r="H2339" t="s">
        <v>207</v>
      </c>
      <c r="I2339" t="s">
        <v>18</v>
      </c>
      <c r="J2339" t="s">
        <v>213</v>
      </c>
      <c r="K2339" t="s">
        <v>209</v>
      </c>
      <c r="L2339" t="s">
        <v>1849</v>
      </c>
    </row>
    <row r="2340" spans="1:12">
      <c r="A2340" t="s">
        <v>3138</v>
      </c>
      <c r="B2340" s="7">
        <v>46269</v>
      </c>
      <c r="C2340" t="s">
        <v>71</v>
      </c>
      <c r="D2340">
        <v>3</v>
      </c>
      <c r="E2340">
        <v>11.23</v>
      </c>
      <c r="F2340">
        <v>0</v>
      </c>
      <c r="G2340">
        <v>9.99</v>
      </c>
      <c r="H2340" t="s">
        <v>216</v>
      </c>
      <c r="I2340" t="s">
        <v>224</v>
      </c>
      <c r="J2340" t="s">
        <v>213</v>
      </c>
      <c r="K2340" t="s">
        <v>209</v>
      </c>
      <c r="L2340" t="s">
        <v>541</v>
      </c>
    </row>
    <row r="2341" spans="1:12">
      <c r="A2341" t="s">
        <v>3139</v>
      </c>
      <c r="B2341" s="7">
        <v>46269</v>
      </c>
      <c r="C2341" t="s">
        <v>110</v>
      </c>
      <c r="D2341">
        <v>1</v>
      </c>
      <c r="E2341">
        <v>32.130000000000003</v>
      </c>
      <c r="F2341">
        <v>0.05</v>
      </c>
      <c r="G2341">
        <v>9.99</v>
      </c>
      <c r="H2341" t="s">
        <v>212</v>
      </c>
      <c r="I2341" t="s">
        <v>12</v>
      </c>
      <c r="J2341" t="s">
        <v>213</v>
      </c>
      <c r="K2341" t="s">
        <v>281</v>
      </c>
      <c r="L2341" t="s">
        <v>3015</v>
      </c>
    </row>
    <row r="2342" spans="1:12">
      <c r="A2342" t="s">
        <v>3140</v>
      </c>
      <c r="B2342" s="7">
        <v>46269</v>
      </c>
      <c r="C2342" t="s">
        <v>146</v>
      </c>
      <c r="D2342">
        <v>2</v>
      </c>
      <c r="E2342">
        <v>30.05</v>
      </c>
      <c r="F2342">
        <v>0.1</v>
      </c>
      <c r="G2342">
        <v>0</v>
      </c>
      <c r="H2342" t="s">
        <v>216</v>
      </c>
      <c r="I2342" t="s">
        <v>18</v>
      </c>
      <c r="J2342" t="s">
        <v>208</v>
      </c>
      <c r="K2342" t="s">
        <v>209</v>
      </c>
      <c r="L2342" t="s">
        <v>1064</v>
      </c>
    </row>
    <row r="2343" spans="1:12">
      <c r="A2343" t="s">
        <v>3141</v>
      </c>
      <c r="B2343" s="7">
        <v>46270</v>
      </c>
      <c r="C2343" t="s">
        <v>174</v>
      </c>
      <c r="D2343">
        <v>1</v>
      </c>
      <c r="E2343">
        <v>72.45</v>
      </c>
      <c r="F2343">
        <v>0.05</v>
      </c>
      <c r="G2343">
        <v>0</v>
      </c>
      <c r="H2343" t="s">
        <v>212</v>
      </c>
      <c r="I2343" t="s">
        <v>224</v>
      </c>
      <c r="J2343" t="s">
        <v>208</v>
      </c>
      <c r="K2343" t="s">
        <v>209</v>
      </c>
      <c r="L2343" t="s">
        <v>497</v>
      </c>
    </row>
    <row r="2344" spans="1:12">
      <c r="A2344" t="s">
        <v>3142</v>
      </c>
      <c r="B2344" s="7">
        <v>46270</v>
      </c>
      <c r="C2344" t="s">
        <v>172</v>
      </c>
      <c r="D2344">
        <v>4</v>
      </c>
      <c r="E2344">
        <v>80.63</v>
      </c>
      <c r="F2344">
        <v>0.05</v>
      </c>
      <c r="G2344">
        <v>0</v>
      </c>
      <c r="H2344" t="s">
        <v>216</v>
      </c>
      <c r="I2344" t="s">
        <v>54</v>
      </c>
      <c r="J2344" t="s">
        <v>217</v>
      </c>
      <c r="K2344" t="s">
        <v>209</v>
      </c>
      <c r="L2344" t="s">
        <v>1914</v>
      </c>
    </row>
    <row r="2345" spans="1:12">
      <c r="A2345" t="s">
        <v>3143</v>
      </c>
      <c r="B2345" s="7">
        <v>46271</v>
      </c>
      <c r="C2345" t="s">
        <v>87</v>
      </c>
      <c r="D2345">
        <v>3</v>
      </c>
      <c r="E2345">
        <v>49.34</v>
      </c>
      <c r="F2345">
        <v>0</v>
      </c>
      <c r="G2345">
        <v>0</v>
      </c>
      <c r="H2345" t="s">
        <v>212</v>
      </c>
      <c r="I2345" t="s">
        <v>54</v>
      </c>
      <c r="J2345" t="s">
        <v>213</v>
      </c>
      <c r="K2345" t="s">
        <v>209</v>
      </c>
      <c r="L2345" t="s">
        <v>656</v>
      </c>
    </row>
    <row r="2346" spans="1:12">
      <c r="A2346" t="s">
        <v>3144</v>
      </c>
      <c r="B2346" s="7">
        <v>46271</v>
      </c>
      <c r="C2346" t="s">
        <v>87</v>
      </c>
      <c r="D2346">
        <v>1</v>
      </c>
      <c r="E2346">
        <v>49.34</v>
      </c>
      <c r="F2346">
        <v>0</v>
      </c>
      <c r="G2346">
        <v>0</v>
      </c>
      <c r="H2346" t="s">
        <v>212</v>
      </c>
      <c r="I2346" t="s">
        <v>54</v>
      </c>
      <c r="J2346" t="s">
        <v>213</v>
      </c>
      <c r="K2346" t="s">
        <v>209</v>
      </c>
      <c r="L2346" t="s">
        <v>1197</v>
      </c>
    </row>
    <row r="2347" spans="1:12">
      <c r="A2347" t="s">
        <v>3145</v>
      </c>
      <c r="B2347" s="7">
        <v>46271</v>
      </c>
      <c r="C2347" t="s">
        <v>168</v>
      </c>
      <c r="D2347">
        <v>1</v>
      </c>
      <c r="E2347">
        <v>50.46</v>
      </c>
      <c r="F2347">
        <v>0.1</v>
      </c>
      <c r="G2347">
        <v>4.99</v>
      </c>
      <c r="H2347" t="s">
        <v>207</v>
      </c>
      <c r="I2347" t="s">
        <v>18</v>
      </c>
      <c r="J2347" t="s">
        <v>217</v>
      </c>
      <c r="K2347" t="s">
        <v>209</v>
      </c>
      <c r="L2347" t="s">
        <v>2529</v>
      </c>
    </row>
    <row r="2348" spans="1:12">
      <c r="A2348" t="s">
        <v>3146</v>
      </c>
      <c r="B2348" s="7">
        <v>46271</v>
      </c>
      <c r="C2348" t="s">
        <v>106</v>
      </c>
      <c r="D2348">
        <v>2</v>
      </c>
      <c r="E2348">
        <v>85.27</v>
      </c>
      <c r="F2348">
        <v>0.2</v>
      </c>
      <c r="G2348">
        <v>0</v>
      </c>
      <c r="H2348" t="s">
        <v>216</v>
      </c>
      <c r="I2348" t="s">
        <v>54</v>
      </c>
      <c r="J2348" t="s">
        <v>213</v>
      </c>
      <c r="K2348" t="s">
        <v>209</v>
      </c>
      <c r="L2348" t="s">
        <v>325</v>
      </c>
    </row>
    <row r="2349" spans="1:12">
      <c r="A2349" t="s">
        <v>3147</v>
      </c>
      <c r="B2349" s="7">
        <v>46271</v>
      </c>
      <c r="C2349" t="s">
        <v>166</v>
      </c>
      <c r="D2349">
        <v>2</v>
      </c>
      <c r="E2349">
        <v>39.19</v>
      </c>
      <c r="F2349">
        <v>0.05</v>
      </c>
      <c r="G2349">
        <v>9.99</v>
      </c>
      <c r="H2349" t="s">
        <v>216</v>
      </c>
      <c r="I2349" t="s">
        <v>18</v>
      </c>
      <c r="J2349" t="s">
        <v>213</v>
      </c>
      <c r="K2349" t="s">
        <v>209</v>
      </c>
      <c r="L2349" t="s">
        <v>1193</v>
      </c>
    </row>
    <row r="2350" spans="1:12">
      <c r="A2350" t="s">
        <v>3148</v>
      </c>
      <c r="B2350" s="7">
        <v>46272</v>
      </c>
      <c r="C2350" t="s">
        <v>94</v>
      </c>
      <c r="D2350">
        <v>1</v>
      </c>
      <c r="E2350">
        <v>74.41</v>
      </c>
      <c r="F2350">
        <v>0.1</v>
      </c>
      <c r="G2350">
        <v>4.99</v>
      </c>
      <c r="H2350" t="s">
        <v>212</v>
      </c>
      <c r="I2350" t="s">
        <v>54</v>
      </c>
      <c r="J2350" t="s">
        <v>217</v>
      </c>
      <c r="K2350" t="s">
        <v>281</v>
      </c>
      <c r="L2350" t="s">
        <v>3149</v>
      </c>
    </row>
    <row r="2351" spans="1:12">
      <c r="A2351" t="s">
        <v>3150</v>
      </c>
      <c r="B2351" s="7">
        <v>46272</v>
      </c>
      <c r="C2351" t="s">
        <v>104</v>
      </c>
      <c r="D2351">
        <v>2</v>
      </c>
      <c r="E2351">
        <v>29.49</v>
      </c>
      <c r="F2351">
        <v>0</v>
      </c>
      <c r="G2351">
        <v>9.99</v>
      </c>
      <c r="H2351" t="s">
        <v>207</v>
      </c>
      <c r="I2351" t="s">
        <v>12</v>
      </c>
      <c r="J2351" t="s">
        <v>217</v>
      </c>
      <c r="K2351" t="s">
        <v>209</v>
      </c>
      <c r="L2351" t="s">
        <v>814</v>
      </c>
    </row>
    <row r="2352" spans="1:12">
      <c r="A2352" t="s">
        <v>3151</v>
      </c>
      <c r="B2352" s="7">
        <v>46272</v>
      </c>
      <c r="C2352" t="s">
        <v>118</v>
      </c>
      <c r="D2352">
        <v>4</v>
      </c>
      <c r="E2352">
        <v>41.81</v>
      </c>
      <c r="F2352">
        <v>0</v>
      </c>
      <c r="G2352">
        <v>9.99</v>
      </c>
      <c r="H2352" t="s">
        <v>216</v>
      </c>
      <c r="I2352" t="s">
        <v>12</v>
      </c>
      <c r="J2352" t="s">
        <v>217</v>
      </c>
      <c r="K2352" t="s">
        <v>209</v>
      </c>
      <c r="L2352" t="s">
        <v>3152</v>
      </c>
    </row>
    <row r="2353" spans="1:12">
      <c r="A2353" t="s">
        <v>3153</v>
      </c>
      <c r="B2353" s="7">
        <v>46273</v>
      </c>
      <c r="C2353" t="s">
        <v>170</v>
      </c>
      <c r="D2353">
        <v>2</v>
      </c>
      <c r="E2353">
        <v>33.19</v>
      </c>
      <c r="F2353">
        <v>0.15</v>
      </c>
      <c r="G2353">
        <v>0</v>
      </c>
      <c r="H2353" t="s">
        <v>212</v>
      </c>
      <c r="I2353" t="s">
        <v>54</v>
      </c>
      <c r="J2353" t="s">
        <v>217</v>
      </c>
      <c r="K2353" t="s">
        <v>209</v>
      </c>
      <c r="L2353" t="s">
        <v>1049</v>
      </c>
    </row>
    <row r="2354" spans="1:12">
      <c r="A2354" t="s">
        <v>3154</v>
      </c>
      <c r="B2354" s="7">
        <v>46273</v>
      </c>
      <c r="C2354" t="s">
        <v>71</v>
      </c>
      <c r="D2354">
        <v>3</v>
      </c>
      <c r="E2354">
        <v>11.23</v>
      </c>
      <c r="F2354">
        <v>0</v>
      </c>
      <c r="G2354">
        <v>0</v>
      </c>
      <c r="H2354" t="s">
        <v>212</v>
      </c>
      <c r="I2354" t="s">
        <v>12</v>
      </c>
      <c r="J2354" t="s">
        <v>213</v>
      </c>
      <c r="K2354" t="s">
        <v>209</v>
      </c>
      <c r="L2354" t="s">
        <v>243</v>
      </c>
    </row>
    <row r="2355" spans="1:12">
      <c r="A2355" t="s">
        <v>3155</v>
      </c>
      <c r="B2355" s="7">
        <v>46273</v>
      </c>
      <c r="C2355" t="s">
        <v>168</v>
      </c>
      <c r="D2355">
        <v>1</v>
      </c>
      <c r="E2355">
        <v>50.46</v>
      </c>
      <c r="F2355">
        <v>0.05</v>
      </c>
      <c r="G2355">
        <v>0</v>
      </c>
      <c r="H2355" t="s">
        <v>207</v>
      </c>
      <c r="I2355" t="s">
        <v>37</v>
      </c>
      <c r="J2355" t="s">
        <v>208</v>
      </c>
      <c r="K2355" t="s">
        <v>281</v>
      </c>
      <c r="L2355" t="s">
        <v>471</v>
      </c>
    </row>
    <row r="2356" spans="1:12">
      <c r="A2356" t="s">
        <v>3156</v>
      </c>
      <c r="B2356" s="7">
        <v>46273</v>
      </c>
      <c r="C2356" t="s">
        <v>98</v>
      </c>
      <c r="D2356">
        <v>2</v>
      </c>
      <c r="E2356">
        <v>17.66</v>
      </c>
      <c r="F2356">
        <v>0</v>
      </c>
      <c r="G2356">
        <v>9.99</v>
      </c>
      <c r="H2356" t="s">
        <v>207</v>
      </c>
      <c r="I2356" t="s">
        <v>18</v>
      </c>
      <c r="J2356" t="s">
        <v>217</v>
      </c>
      <c r="K2356" t="s">
        <v>209</v>
      </c>
      <c r="L2356" t="s">
        <v>1621</v>
      </c>
    </row>
    <row r="2357" spans="1:12">
      <c r="A2357" t="s">
        <v>3157</v>
      </c>
      <c r="B2357" s="7">
        <v>46273</v>
      </c>
      <c r="C2357" t="s">
        <v>100</v>
      </c>
      <c r="D2357">
        <v>3</v>
      </c>
      <c r="E2357">
        <v>47.38</v>
      </c>
      <c r="F2357">
        <v>0</v>
      </c>
      <c r="G2357">
        <v>0</v>
      </c>
      <c r="H2357" t="s">
        <v>207</v>
      </c>
      <c r="I2357" t="s">
        <v>12</v>
      </c>
      <c r="J2357" t="s">
        <v>213</v>
      </c>
      <c r="K2357" t="s">
        <v>209</v>
      </c>
      <c r="L2357" t="s">
        <v>2452</v>
      </c>
    </row>
    <row r="2358" spans="1:12">
      <c r="A2358" t="s">
        <v>3158</v>
      </c>
      <c r="B2358" s="7">
        <v>46273</v>
      </c>
      <c r="C2358" t="s">
        <v>104</v>
      </c>
      <c r="D2358">
        <v>4</v>
      </c>
      <c r="E2358">
        <v>29.49</v>
      </c>
      <c r="F2358">
        <v>0.15</v>
      </c>
      <c r="G2358">
        <v>0</v>
      </c>
      <c r="H2358" t="s">
        <v>216</v>
      </c>
      <c r="I2358" t="s">
        <v>54</v>
      </c>
      <c r="J2358" t="s">
        <v>217</v>
      </c>
      <c r="K2358" t="s">
        <v>209</v>
      </c>
      <c r="L2358" t="s">
        <v>1539</v>
      </c>
    </row>
    <row r="2359" spans="1:12">
      <c r="A2359" t="s">
        <v>3159</v>
      </c>
      <c r="B2359" s="7">
        <v>46273</v>
      </c>
      <c r="C2359" t="s">
        <v>75</v>
      </c>
      <c r="D2359">
        <v>4</v>
      </c>
      <c r="E2359">
        <v>55.2</v>
      </c>
      <c r="F2359">
        <v>0</v>
      </c>
      <c r="G2359">
        <v>6.99</v>
      </c>
      <c r="H2359" t="s">
        <v>212</v>
      </c>
      <c r="I2359" t="s">
        <v>54</v>
      </c>
      <c r="J2359" t="s">
        <v>213</v>
      </c>
      <c r="K2359" t="s">
        <v>209</v>
      </c>
      <c r="L2359" t="s">
        <v>2098</v>
      </c>
    </row>
    <row r="2360" spans="1:12">
      <c r="A2360" t="s">
        <v>3160</v>
      </c>
      <c r="B2360" s="7">
        <v>46273</v>
      </c>
      <c r="C2360" t="s">
        <v>96</v>
      </c>
      <c r="D2360">
        <v>8</v>
      </c>
      <c r="E2360">
        <v>26.72</v>
      </c>
      <c r="F2360">
        <v>0.2</v>
      </c>
      <c r="G2360">
        <v>9.99</v>
      </c>
      <c r="H2360" t="s">
        <v>212</v>
      </c>
      <c r="I2360" t="s">
        <v>224</v>
      </c>
      <c r="J2360" t="s">
        <v>217</v>
      </c>
      <c r="K2360" t="s">
        <v>209</v>
      </c>
      <c r="L2360" t="s">
        <v>2041</v>
      </c>
    </row>
    <row r="2361" spans="1:12">
      <c r="A2361" t="s">
        <v>3161</v>
      </c>
      <c r="B2361" s="7">
        <v>46273</v>
      </c>
      <c r="C2361" t="s">
        <v>176</v>
      </c>
      <c r="D2361">
        <v>2</v>
      </c>
      <c r="E2361">
        <v>11.86</v>
      </c>
      <c r="F2361">
        <v>0</v>
      </c>
      <c r="G2361">
        <v>4.99</v>
      </c>
      <c r="H2361" t="s">
        <v>207</v>
      </c>
      <c r="I2361" t="s">
        <v>18</v>
      </c>
      <c r="J2361" t="s">
        <v>217</v>
      </c>
      <c r="K2361" t="s">
        <v>209</v>
      </c>
      <c r="L2361" t="s">
        <v>1720</v>
      </c>
    </row>
    <row r="2362" spans="1:12">
      <c r="A2362" t="s">
        <v>3162</v>
      </c>
      <c r="B2362" s="7">
        <v>46273</v>
      </c>
      <c r="C2362" t="s">
        <v>138</v>
      </c>
      <c r="D2362">
        <v>1</v>
      </c>
      <c r="E2362">
        <v>56</v>
      </c>
      <c r="F2362">
        <v>0</v>
      </c>
      <c r="G2362">
        <v>0</v>
      </c>
      <c r="H2362" t="s">
        <v>212</v>
      </c>
      <c r="I2362" t="s">
        <v>37</v>
      </c>
      <c r="J2362" t="s">
        <v>217</v>
      </c>
      <c r="K2362" t="s">
        <v>209</v>
      </c>
      <c r="L2362" t="s">
        <v>671</v>
      </c>
    </row>
    <row r="2363" spans="1:12">
      <c r="A2363" t="s">
        <v>3163</v>
      </c>
      <c r="B2363" s="7">
        <v>46274</v>
      </c>
      <c r="C2363" t="s">
        <v>154</v>
      </c>
      <c r="D2363">
        <v>3</v>
      </c>
      <c r="E2363">
        <v>63.29</v>
      </c>
      <c r="F2363">
        <v>0.1</v>
      </c>
      <c r="G2363">
        <v>4.99</v>
      </c>
      <c r="H2363" t="s">
        <v>207</v>
      </c>
      <c r="I2363" t="s">
        <v>12</v>
      </c>
      <c r="J2363" t="s">
        <v>217</v>
      </c>
      <c r="K2363" t="s">
        <v>209</v>
      </c>
      <c r="L2363" t="s">
        <v>975</v>
      </c>
    </row>
    <row r="2364" spans="1:12">
      <c r="A2364" t="s">
        <v>3164</v>
      </c>
      <c r="B2364" s="7">
        <v>46274</v>
      </c>
      <c r="C2364" t="s">
        <v>158</v>
      </c>
      <c r="D2364">
        <v>2</v>
      </c>
      <c r="E2364">
        <v>44.59</v>
      </c>
      <c r="F2364">
        <v>0.05</v>
      </c>
      <c r="G2364">
        <v>0</v>
      </c>
      <c r="H2364" t="s">
        <v>207</v>
      </c>
      <c r="I2364" t="s">
        <v>12</v>
      </c>
      <c r="J2364" t="s">
        <v>217</v>
      </c>
      <c r="K2364" t="s">
        <v>209</v>
      </c>
      <c r="L2364" t="s">
        <v>360</v>
      </c>
    </row>
    <row r="2365" spans="1:12">
      <c r="A2365" t="s">
        <v>3165</v>
      </c>
      <c r="B2365" s="7">
        <v>46274</v>
      </c>
      <c r="C2365" t="s">
        <v>122</v>
      </c>
      <c r="D2365">
        <v>2</v>
      </c>
      <c r="E2365">
        <v>29.71</v>
      </c>
      <c r="F2365">
        <v>0.05</v>
      </c>
      <c r="G2365">
        <v>0</v>
      </c>
      <c r="H2365" t="s">
        <v>207</v>
      </c>
      <c r="I2365" t="s">
        <v>224</v>
      </c>
      <c r="J2365" t="s">
        <v>217</v>
      </c>
      <c r="K2365" t="s">
        <v>209</v>
      </c>
      <c r="L2365" t="s">
        <v>1120</v>
      </c>
    </row>
    <row r="2366" spans="1:12">
      <c r="A2366" t="s">
        <v>3166</v>
      </c>
      <c r="B2366" s="7">
        <v>46274</v>
      </c>
      <c r="C2366" t="s">
        <v>164</v>
      </c>
      <c r="D2366">
        <v>3</v>
      </c>
      <c r="E2366">
        <v>93.35</v>
      </c>
      <c r="F2366">
        <v>0.15</v>
      </c>
      <c r="G2366">
        <v>0</v>
      </c>
      <c r="H2366" t="s">
        <v>212</v>
      </c>
      <c r="I2366" t="s">
        <v>18</v>
      </c>
      <c r="J2366" t="s">
        <v>213</v>
      </c>
      <c r="K2366" t="s">
        <v>209</v>
      </c>
      <c r="L2366" t="s">
        <v>1541</v>
      </c>
    </row>
    <row r="2367" spans="1:12">
      <c r="A2367" t="s">
        <v>3167</v>
      </c>
      <c r="B2367" s="7">
        <v>46274</v>
      </c>
      <c r="C2367" t="s">
        <v>144</v>
      </c>
      <c r="D2367">
        <v>5</v>
      </c>
      <c r="E2367">
        <v>12.74</v>
      </c>
      <c r="F2367">
        <v>0.1</v>
      </c>
      <c r="G2367">
        <v>9.99</v>
      </c>
      <c r="H2367" t="s">
        <v>212</v>
      </c>
      <c r="I2367" t="s">
        <v>224</v>
      </c>
      <c r="J2367" t="s">
        <v>208</v>
      </c>
      <c r="K2367" t="s">
        <v>209</v>
      </c>
      <c r="L2367" t="s">
        <v>938</v>
      </c>
    </row>
    <row r="2368" spans="1:12">
      <c r="A2368" t="s">
        <v>3168</v>
      </c>
      <c r="B2368" s="7">
        <v>46274</v>
      </c>
      <c r="C2368" t="s">
        <v>83</v>
      </c>
      <c r="D2368">
        <v>1</v>
      </c>
      <c r="E2368">
        <v>79.31</v>
      </c>
      <c r="F2368">
        <v>0</v>
      </c>
      <c r="G2368">
        <v>0</v>
      </c>
      <c r="H2368" t="s">
        <v>212</v>
      </c>
      <c r="I2368" t="s">
        <v>224</v>
      </c>
      <c r="J2368" t="s">
        <v>208</v>
      </c>
      <c r="K2368" t="s">
        <v>304</v>
      </c>
      <c r="L2368" t="s">
        <v>1455</v>
      </c>
    </row>
    <row r="2369" spans="1:12">
      <c r="A2369" t="s">
        <v>3169</v>
      </c>
      <c r="B2369" s="7">
        <v>46274</v>
      </c>
      <c r="C2369" t="s">
        <v>136</v>
      </c>
      <c r="D2369">
        <v>4</v>
      </c>
      <c r="E2369">
        <v>26.35</v>
      </c>
      <c r="F2369">
        <v>0.05</v>
      </c>
      <c r="G2369">
        <v>9.99</v>
      </c>
      <c r="H2369" t="s">
        <v>212</v>
      </c>
      <c r="I2369" t="s">
        <v>54</v>
      </c>
      <c r="J2369" t="s">
        <v>208</v>
      </c>
      <c r="K2369" t="s">
        <v>209</v>
      </c>
      <c r="L2369" t="s">
        <v>308</v>
      </c>
    </row>
    <row r="2370" spans="1:12">
      <c r="A2370" t="s">
        <v>3170</v>
      </c>
      <c r="B2370" s="7">
        <v>46274</v>
      </c>
      <c r="C2370" t="s">
        <v>184</v>
      </c>
      <c r="D2370">
        <v>5</v>
      </c>
      <c r="E2370">
        <v>31.55</v>
      </c>
      <c r="F2370">
        <v>0</v>
      </c>
      <c r="G2370">
        <v>6.99</v>
      </c>
      <c r="H2370" t="s">
        <v>207</v>
      </c>
      <c r="I2370" t="s">
        <v>12</v>
      </c>
      <c r="J2370" t="s">
        <v>217</v>
      </c>
      <c r="K2370" t="s">
        <v>209</v>
      </c>
      <c r="L2370" t="s">
        <v>1297</v>
      </c>
    </row>
    <row r="2371" spans="1:12">
      <c r="A2371" t="s">
        <v>3171</v>
      </c>
      <c r="B2371" s="7">
        <v>46275</v>
      </c>
      <c r="C2371" t="s">
        <v>77</v>
      </c>
      <c r="D2371">
        <v>2</v>
      </c>
      <c r="E2371">
        <v>47.77</v>
      </c>
      <c r="F2371">
        <v>0.05</v>
      </c>
      <c r="G2371">
        <v>9.99</v>
      </c>
      <c r="H2371" t="s">
        <v>216</v>
      </c>
      <c r="I2371" t="s">
        <v>54</v>
      </c>
      <c r="J2371" t="s">
        <v>208</v>
      </c>
      <c r="K2371" t="s">
        <v>209</v>
      </c>
      <c r="L2371" t="s">
        <v>895</v>
      </c>
    </row>
    <row r="2372" spans="1:12">
      <c r="A2372" t="s">
        <v>3172</v>
      </c>
      <c r="B2372" s="7">
        <v>46275</v>
      </c>
      <c r="C2372" t="s">
        <v>152</v>
      </c>
      <c r="D2372">
        <v>2</v>
      </c>
      <c r="E2372">
        <v>39.21</v>
      </c>
      <c r="F2372">
        <v>0.15</v>
      </c>
      <c r="G2372">
        <v>0</v>
      </c>
      <c r="H2372" t="s">
        <v>207</v>
      </c>
      <c r="I2372" t="s">
        <v>18</v>
      </c>
      <c r="J2372" t="s">
        <v>217</v>
      </c>
      <c r="K2372" t="s">
        <v>209</v>
      </c>
      <c r="L2372" t="s">
        <v>1120</v>
      </c>
    </row>
    <row r="2373" spans="1:12">
      <c r="A2373" t="s">
        <v>3173</v>
      </c>
      <c r="B2373" s="7">
        <v>46275</v>
      </c>
      <c r="C2373" t="s">
        <v>148</v>
      </c>
      <c r="D2373">
        <v>1</v>
      </c>
      <c r="E2373">
        <v>76.3</v>
      </c>
      <c r="F2373">
        <v>0.05</v>
      </c>
      <c r="G2373">
        <v>4.99</v>
      </c>
      <c r="H2373" t="s">
        <v>216</v>
      </c>
      <c r="I2373" t="s">
        <v>224</v>
      </c>
      <c r="J2373" t="s">
        <v>213</v>
      </c>
      <c r="K2373" t="s">
        <v>209</v>
      </c>
      <c r="L2373" t="s">
        <v>553</v>
      </c>
    </row>
    <row r="2374" spans="1:12">
      <c r="A2374" t="s">
        <v>3174</v>
      </c>
      <c r="B2374" s="7">
        <v>46275</v>
      </c>
      <c r="C2374" t="s">
        <v>92</v>
      </c>
      <c r="D2374">
        <v>1</v>
      </c>
      <c r="E2374">
        <v>46.87</v>
      </c>
      <c r="F2374">
        <v>0</v>
      </c>
      <c r="G2374">
        <v>6.99</v>
      </c>
      <c r="H2374" t="s">
        <v>216</v>
      </c>
      <c r="I2374" t="s">
        <v>18</v>
      </c>
      <c r="J2374" t="s">
        <v>208</v>
      </c>
      <c r="K2374" t="s">
        <v>209</v>
      </c>
      <c r="L2374" t="s">
        <v>768</v>
      </c>
    </row>
    <row r="2375" spans="1:12">
      <c r="A2375" t="s">
        <v>3175</v>
      </c>
      <c r="B2375" s="7">
        <v>46275</v>
      </c>
      <c r="C2375" t="s">
        <v>75</v>
      </c>
      <c r="D2375">
        <v>2</v>
      </c>
      <c r="E2375">
        <v>55.2</v>
      </c>
      <c r="F2375">
        <v>0.05</v>
      </c>
      <c r="G2375">
        <v>0</v>
      </c>
      <c r="H2375" t="s">
        <v>216</v>
      </c>
      <c r="I2375" t="s">
        <v>18</v>
      </c>
      <c r="J2375" t="s">
        <v>217</v>
      </c>
      <c r="K2375" t="s">
        <v>209</v>
      </c>
      <c r="L2375" t="s">
        <v>519</v>
      </c>
    </row>
    <row r="2376" spans="1:12">
      <c r="A2376" t="s">
        <v>3176</v>
      </c>
      <c r="B2376" s="7">
        <v>46275</v>
      </c>
      <c r="C2376" t="s">
        <v>110</v>
      </c>
      <c r="D2376">
        <v>1</v>
      </c>
      <c r="E2376">
        <v>32.130000000000003</v>
      </c>
      <c r="F2376">
        <v>0.1</v>
      </c>
      <c r="G2376">
        <v>4.99</v>
      </c>
      <c r="H2376" t="s">
        <v>207</v>
      </c>
      <c r="I2376" t="s">
        <v>12</v>
      </c>
      <c r="J2376" t="s">
        <v>213</v>
      </c>
      <c r="K2376" t="s">
        <v>209</v>
      </c>
      <c r="L2376" t="s">
        <v>593</v>
      </c>
    </row>
    <row r="2377" spans="1:12">
      <c r="A2377" t="s">
        <v>3177</v>
      </c>
      <c r="B2377" s="7">
        <v>46275</v>
      </c>
      <c r="C2377" t="s">
        <v>134</v>
      </c>
      <c r="D2377">
        <v>3</v>
      </c>
      <c r="E2377">
        <v>53.25</v>
      </c>
      <c r="F2377">
        <v>0.05</v>
      </c>
      <c r="G2377">
        <v>0</v>
      </c>
      <c r="H2377" t="s">
        <v>216</v>
      </c>
      <c r="I2377" t="s">
        <v>224</v>
      </c>
      <c r="J2377" t="s">
        <v>213</v>
      </c>
      <c r="K2377" t="s">
        <v>209</v>
      </c>
      <c r="L2377" t="s">
        <v>1489</v>
      </c>
    </row>
    <row r="2378" spans="1:12">
      <c r="A2378" t="s">
        <v>3178</v>
      </c>
      <c r="B2378" s="7">
        <v>46275</v>
      </c>
      <c r="C2378" t="s">
        <v>100</v>
      </c>
      <c r="D2378">
        <v>3</v>
      </c>
      <c r="E2378">
        <v>47.38</v>
      </c>
      <c r="F2378">
        <v>0</v>
      </c>
      <c r="G2378">
        <v>0</v>
      </c>
      <c r="H2378" t="s">
        <v>212</v>
      </c>
      <c r="I2378" t="s">
        <v>18</v>
      </c>
      <c r="J2378" t="s">
        <v>213</v>
      </c>
      <c r="K2378" t="s">
        <v>209</v>
      </c>
      <c r="L2378" t="s">
        <v>418</v>
      </c>
    </row>
    <row r="2379" spans="1:12">
      <c r="A2379" t="s">
        <v>3179</v>
      </c>
      <c r="B2379" s="7">
        <v>46275</v>
      </c>
      <c r="C2379" t="s">
        <v>166</v>
      </c>
      <c r="D2379">
        <v>6</v>
      </c>
      <c r="E2379">
        <v>39.19</v>
      </c>
      <c r="F2379">
        <v>0</v>
      </c>
      <c r="G2379">
        <v>0</v>
      </c>
      <c r="H2379" t="s">
        <v>216</v>
      </c>
      <c r="I2379" t="s">
        <v>18</v>
      </c>
      <c r="J2379" t="s">
        <v>213</v>
      </c>
      <c r="K2379" t="s">
        <v>209</v>
      </c>
      <c r="L2379" t="s">
        <v>2922</v>
      </c>
    </row>
    <row r="2380" spans="1:12">
      <c r="A2380" t="s">
        <v>3180</v>
      </c>
      <c r="B2380" s="7">
        <v>46275</v>
      </c>
      <c r="C2380" t="s">
        <v>146</v>
      </c>
      <c r="D2380">
        <v>1</v>
      </c>
      <c r="E2380">
        <v>30.05</v>
      </c>
      <c r="F2380">
        <v>0</v>
      </c>
      <c r="G2380">
        <v>0</v>
      </c>
      <c r="H2380" t="s">
        <v>207</v>
      </c>
      <c r="I2380" t="s">
        <v>54</v>
      </c>
      <c r="J2380" t="s">
        <v>217</v>
      </c>
      <c r="K2380" t="s">
        <v>281</v>
      </c>
      <c r="L2380" t="s">
        <v>689</v>
      </c>
    </row>
    <row r="2381" spans="1:12">
      <c r="A2381" t="s">
        <v>3181</v>
      </c>
      <c r="B2381" s="7">
        <v>46276</v>
      </c>
      <c r="C2381" t="s">
        <v>142</v>
      </c>
      <c r="D2381">
        <v>3</v>
      </c>
      <c r="E2381">
        <v>100.1</v>
      </c>
      <c r="F2381">
        <v>0</v>
      </c>
      <c r="G2381">
        <v>6.99</v>
      </c>
      <c r="H2381" t="s">
        <v>216</v>
      </c>
      <c r="I2381" t="s">
        <v>54</v>
      </c>
      <c r="J2381" t="s">
        <v>217</v>
      </c>
      <c r="K2381" t="s">
        <v>209</v>
      </c>
      <c r="L2381" t="s">
        <v>257</v>
      </c>
    </row>
    <row r="2382" spans="1:12">
      <c r="A2382" t="s">
        <v>3182</v>
      </c>
      <c r="B2382" s="7">
        <v>46276</v>
      </c>
      <c r="C2382" t="s">
        <v>126</v>
      </c>
      <c r="D2382">
        <v>2</v>
      </c>
      <c r="E2382">
        <v>44.98</v>
      </c>
      <c r="F2382">
        <v>0.1</v>
      </c>
      <c r="G2382">
        <v>4.99</v>
      </c>
      <c r="H2382" t="s">
        <v>216</v>
      </c>
      <c r="I2382" t="s">
        <v>12</v>
      </c>
      <c r="J2382" t="s">
        <v>217</v>
      </c>
      <c r="K2382" t="s">
        <v>209</v>
      </c>
      <c r="L2382" t="s">
        <v>269</v>
      </c>
    </row>
    <row r="2383" spans="1:12">
      <c r="A2383" t="s">
        <v>3183</v>
      </c>
      <c r="B2383" s="7">
        <v>46276</v>
      </c>
      <c r="C2383" t="s">
        <v>152</v>
      </c>
      <c r="D2383">
        <v>1</v>
      </c>
      <c r="E2383">
        <v>39.21</v>
      </c>
      <c r="F2383">
        <v>0</v>
      </c>
      <c r="G2383">
        <v>0</v>
      </c>
      <c r="H2383" t="s">
        <v>216</v>
      </c>
      <c r="I2383" t="s">
        <v>18</v>
      </c>
      <c r="J2383" t="s">
        <v>217</v>
      </c>
      <c r="K2383" t="s">
        <v>209</v>
      </c>
      <c r="L2383" t="s">
        <v>1244</v>
      </c>
    </row>
    <row r="2384" spans="1:12">
      <c r="A2384" t="s">
        <v>3184</v>
      </c>
      <c r="B2384" s="7">
        <v>46276</v>
      </c>
      <c r="C2384" t="s">
        <v>158</v>
      </c>
      <c r="D2384">
        <v>1</v>
      </c>
      <c r="E2384">
        <v>44.59</v>
      </c>
      <c r="F2384">
        <v>0</v>
      </c>
      <c r="G2384">
        <v>0</v>
      </c>
      <c r="H2384" t="s">
        <v>216</v>
      </c>
      <c r="I2384" t="s">
        <v>224</v>
      </c>
      <c r="J2384" t="s">
        <v>213</v>
      </c>
      <c r="K2384" t="s">
        <v>209</v>
      </c>
      <c r="L2384" t="s">
        <v>881</v>
      </c>
    </row>
    <row r="2385" spans="1:12">
      <c r="A2385" t="s">
        <v>3185</v>
      </c>
      <c r="B2385" s="7">
        <v>46276</v>
      </c>
      <c r="C2385" t="s">
        <v>81</v>
      </c>
      <c r="D2385">
        <v>1</v>
      </c>
      <c r="E2385">
        <v>30.29</v>
      </c>
      <c r="F2385">
        <v>0.1</v>
      </c>
      <c r="G2385">
        <v>9.99</v>
      </c>
      <c r="H2385" t="s">
        <v>216</v>
      </c>
      <c r="I2385" t="s">
        <v>224</v>
      </c>
      <c r="J2385" t="s">
        <v>208</v>
      </c>
      <c r="K2385" t="s">
        <v>209</v>
      </c>
      <c r="L2385" t="s">
        <v>539</v>
      </c>
    </row>
    <row r="2386" spans="1:12">
      <c r="A2386" t="s">
        <v>3186</v>
      </c>
      <c r="B2386" s="7">
        <v>46277</v>
      </c>
      <c r="C2386" t="s">
        <v>162</v>
      </c>
      <c r="D2386">
        <v>1</v>
      </c>
      <c r="E2386">
        <v>12.2</v>
      </c>
      <c r="F2386">
        <v>0.15</v>
      </c>
      <c r="G2386">
        <v>4.99</v>
      </c>
      <c r="H2386" t="s">
        <v>212</v>
      </c>
      <c r="I2386" t="s">
        <v>224</v>
      </c>
      <c r="J2386" t="s">
        <v>213</v>
      </c>
      <c r="K2386" t="s">
        <v>209</v>
      </c>
      <c r="L2386" t="s">
        <v>547</v>
      </c>
    </row>
    <row r="2387" spans="1:12">
      <c r="A2387" t="s">
        <v>3187</v>
      </c>
      <c r="B2387" s="7">
        <v>46277</v>
      </c>
      <c r="C2387" t="s">
        <v>106</v>
      </c>
      <c r="D2387">
        <v>1</v>
      </c>
      <c r="E2387">
        <v>85.27</v>
      </c>
      <c r="F2387">
        <v>0.05</v>
      </c>
      <c r="G2387">
        <v>4.99</v>
      </c>
      <c r="H2387" t="s">
        <v>216</v>
      </c>
      <c r="I2387" t="s">
        <v>12</v>
      </c>
      <c r="J2387" t="s">
        <v>217</v>
      </c>
      <c r="K2387" t="s">
        <v>209</v>
      </c>
      <c r="L2387" t="s">
        <v>1527</v>
      </c>
    </row>
    <row r="2388" spans="1:12">
      <c r="A2388" t="s">
        <v>3188</v>
      </c>
      <c r="B2388" s="7">
        <v>46277</v>
      </c>
      <c r="C2388" t="s">
        <v>126</v>
      </c>
      <c r="D2388">
        <v>6</v>
      </c>
      <c r="E2388">
        <v>44.98</v>
      </c>
      <c r="F2388">
        <v>0</v>
      </c>
      <c r="G2388">
        <v>6.99</v>
      </c>
      <c r="H2388" t="s">
        <v>216</v>
      </c>
      <c r="I2388" t="s">
        <v>18</v>
      </c>
      <c r="J2388" t="s">
        <v>208</v>
      </c>
      <c r="K2388" t="s">
        <v>209</v>
      </c>
      <c r="L2388" t="s">
        <v>679</v>
      </c>
    </row>
    <row r="2389" spans="1:12">
      <c r="A2389" t="s">
        <v>3189</v>
      </c>
      <c r="B2389" s="7">
        <v>46277</v>
      </c>
      <c r="C2389" t="s">
        <v>77</v>
      </c>
      <c r="D2389">
        <v>1</v>
      </c>
      <c r="E2389">
        <v>47.77</v>
      </c>
      <c r="F2389">
        <v>0.05</v>
      </c>
      <c r="G2389">
        <v>6.99</v>
      </c>
      <c r="H2389" t="s">
        <v>212</v>
      </c>
      <c r="I2389" t="s">
        <v>224</v>
      </c>
      <c r="J2389" t="s">
        <v>208</v>
      </c>
      <c r="K2389" t="s">
        <v>209</v>
      </c>
      <c r="L2389" t="s">
        <v>431</v>
      </c>
    </row>
    <row r="2390" spans="1:12">
      <c r="A2390" t="s">
        <v>3190</v>
      </c>
      <c r="B2390" s="7">
        <v>46277</v>
      </c>
      <c r="C2390" t="s">
        <v>96</v>
      </c>
      <c r="D2390">
        <v>3</v>
      </c>
      <c r="E2390">
        <v>26.72</v>
      </c>
      <c r="F2390">
        <v>0</v>
      </c>
      <c r="G2390">
        <v>6.99</v>
      </c>
      <c r="H2390" t="s">
        <v>207</v>
      </c>
      <c r="I2390" t="s">
        <v>12</v>
      </c>
      <c r="J2390" t="s">
        <v>208</v>
      </c>
      <c r="K2390" t="s">
        <v>209</v>
      </c>
      <c r="L2390" t="s">
        <v>388</v>
      </c>
    </row>
    <row r="2391" spans="1:12">
      <c r="A2391" t="s">
        <v>3191</v>
      </c>
      <c r="B2391" s="7">
        <v>46278</v>
      </c>
      <c r="C2391" t="s">
        <v>178</v>
      </c>
      <c r="D2391">
        <v>1</v>
      </c>
      <c r="E2391">
        <v>77.760000000000005</v>
      </c>
      <c r="F2391">
        <v>0.1</v>
      </c>
      <c r="G2391">
        <v>0</v>
      </c>
      <c r="H2391" t="s">
        <v>216</v>
      </c>
      <c r="I2391" t="s">
        <v>224</v>
      </c>
      <c r="J2391" t="s">
        <v>217</v>
      </c>
      <c r="K2391" t="s">
        <v>209</v>
      </c>
      <c r="L2391" t="s">
        <v>399</v>
      </c>
    </row>
    <row r="2392" spans="1:12">
      <c r="A2392" t="s">
        <v>3192</v>
      </c>
      <c r="B2392" s="7">
        <v>46278</v>
      </c>
      <c r="C2392" t="s">
        <v>176</v>
      </c>
      <c r="D2392">
        <v>4</v>
      </c>
      <c r="E2392">
        <v>11.86</v>
      </c>
      <c r="F2392">
        <v>0</v>
      </c>
      <c r="G2392">
        <v>0</v>
      </c>
      <c r="H2392" t="s">
        <v>207</v>
      </c>
      <c r="I2392" t="s">
        <v>12</v>
      </c>
      <c r="J2392" t="s">
        <v>213</v>
      </c>
      <c r="K2392" t="s">
        <v>209</v>
      </c>
      <c r="L2392" t="s">
        <v>1753</v>
      </c>
    </row>
    <row r="2393" spans="1:12">
      <c r="A2393" t="s">
        <v>3193</v>
      </c>
      <c r="B2393" s="7">
        <v>46278</v>
      </c>
      <c r="C2393" t="s">
        <v>94</v>
      </c>
      <c r="D2393">
        <v>3</v>
      </c>
      <c r="E2393">
        <v>74.41</v>
      </c>
      <c r="F2393">
        <v>0.15</v>
      </c>
      <c r="G2393">
        <v>0</v>
      </c>
      <c r="H2393" t="s">
        <v>216</v>
      </c>
      <c r="I2393" t="s">
        <v>18</v>
      </c>
      <c r="J2393" t="s">
        <v>217</v>
      </c>
      <c r="K2393" t="s">
        <v>209</v>
      </c>
      <c r="L2393" t="s">
        <v>406</v>
      </c>
    </row>
    <row r="2394" spans="1:12">
      <c r="A2394" t="s">
        <v>3194</v>
      </c>
      <c r="B2394" s="7">
        <v>46278</v>
      </c>
      <c r="C2394" t="s">
        <v>110</v>
      </c>
      <c r="D2394">
        <v>1</v>
      </c>
      <c r="E2394">
        <v>32.130000000000003</v>
      </c>
      <c r="F2394">
        <v>0</v>
      </c>
      <c r="G2394">
        <v>0</v>
      </c>
      <c r="H2394" t="s">
        <v>207</v>
      </c>
      <c r="I2394" t="s">
        <v>12</v>
      </c>
      <c r="J2394" t="s">
        <v>213</v>
      </c>
      <c r="K2394" t="s">
        <v>209</v>
      </c>
      <c r="L2394" t="s">
        <v>465</v>
      </c>
    </row>
    <row r="2395" spans="1:12">
      <c r="A2395" t="s">
        <v>3195</v>
      </c>
      <c r="B2395" s="7">
        <v>46278</v>
      </c>
      <c r="C2395" t="s">
        <v>186</v>
      </c>
      <c r="D2395">
        <v>4</v>
      </c>
      <c r="E2395">
        <v>54.93</v>
      </c>
      <c r="F2395">
        <v>0</v>
      </c>
      <c r="G2395">
        <v>9.99</v>
      </c>
      <c r="H2395" t="s">
        <v>212</v>
      </c>
      <c r="I2395" t="s">
        <v>18</v>
      </c>
      <c r="J2395" t="s">
        <v>217</v>
      </c>
      <c r="K2395" t="s">
        <v>209</v>
      </c>
      <c r="L2395" t="s">
        <v>2211</v>
      </c>
    </row>
    <row r="2396" spans="1:12">
      <c r="A2396" t="s">
        <v>3196</v>
      </c>
      <c r="B2396" s="7">
        <v>46279</v>
      </c>
      <c r="C2396" t="s">
        <v>180</v>
      </c>
      <c r="D2396">
        <v>3</v>
      </c>
      <c r="E2396">
        <v>60.42</v>
      </c>
      <c r="F2396">
        <v>0</v>
      </c>
      <c r="G2396">
        <v>4.99</v>
      </c>
      <c r="H2396" t="s">
        <v>207</v>
      </c>
      <c r="I2396" t="s">
        <v>18</v>
      </c>
      <c r="J2396" t="s">
        <v>213</v>
      </c>
      <c r="K2396" t="s">
        <v>209</v>
      </c>
      <c r="L2396" t="s">
        <v>1012</v>
      </c>
    </row>
    <row r="2397" spans="1:12">
      <c r="A2397" t="s">
        <v>3197</v>
      </c>
      <c r="B2397" s="7">
        <v>46279</v>
      </c>
      <c r="C2397" t="s">
        <v>66</v>
      </c>
      <c r="D2397">
        <v>3</v>
      </c>
      <c r="E2397">
        <v>31.13</v>
      </c>
      <c r="F2397">
        <v>0</v>
      </c>
      <c r="G2397">
        <v>4.99</v>
      </c>
      <c r="H2397" t="s">
        <v>212</v>
      </c>
      <c r="I2397" t="s">
        <v>224</v>
      </c>
      <c r="J2397" t="s">
        <v>208</v>
      </c>
      <c r="K2397" t="s">
        <v>209</v>
      </c>
      <c r="L2397" t="s">
        <v>600</v>
      </c>
    </row>
    <row r="2398" spans="1:12">
      <c r="A2398" t="s">
        <v>3198</v>
      </c>
      <c r="B2398" s="7">
        <v>46279</v>
      </c>
      <c r="C2398" t="s">
        <v>174</v>
      </c>
      <c r="D2398">
        <v>3</v>
      </c>
      <c r="E2398">
        <v>72.45</v>
      </c>
      <c r="F2398">
        <v>0</v>
      </c>
      <c r="G2398">
        <v>0</v>
      </c>
      <c r="H2398" t="s">
        <v>212</v>
      </c>
      <c r="I2398" t="s">
        <v>224</v>
      </c>
      <c r="J2398" t="s">
        <v>217</v>
      </c>
      <c r="K2398" t="s">
        <v>209</v>
      </c>
      <c r="L2398" t="s">
        <v>733</v>
      </c>
    </row>
    <row r="2399" spans="1:12">
      <c r="A2399" t="s">
        <v>3199</v>
      </c>
      <c r="B2399" s="7">
        <v>46279</v>
      </c>
      <c r="C2399" t="s">
        <v>162</v>
      </c>
      <c r="D2399">
        <v>2</v>
      </c>
      <c r="E2399">
        <v>12.2</v>
      </c>
      <c r="F2399">
        <v>0</v>
      </c>
      <c r="G2399">
        <v>0</v>
      </c>
      <c r="H2399" t="s">
        <v>207</v>
      </c>
      <c r="I2399" t="s">
        <v>37</v>
      </c>
      <c r="J2399" t="s">
        <v>213</v>
      </c>
      <c r="K2399" t="s">
        <v>209</v>
      </c>
      <c r="L2399" t="s">
        <v>263</v>
      </c>
    </row>
    <row r="2400" spans="1:12">
      <c r="A2400" t="s">
        <v>3200</v>
      </c>
      <c r="B2400" s="7">
        <v>46279</v>
      </c>
      <c r="C2400" t="s">
        <v>172</v>
      </c>
      <c r="D2400">
        <v>1</v>
      </c>
      <c r="E2400">
        <v>80.63</v>
      </c>
      <c r="F2400">
        <v>0.2</v>
      </c>
      <c r="G2400">
        <v>4.99</v>
      </c>
      <c r="H2400" t="s">
        <v>216</v>
      </c>
      <c r="I2400" t="s">
        <v>54</v>
      </c>
      <c r="J2400" t="s">
        <v>213</v>
      </c>
      <c r="K2400" t="s">
        <v>209</v>
      </c>
      <c r="L2400" t="s">
        <v>3081</v>
      </c>
    </row>
    <row r="2401" spans="1:12">
      <c r="A2401" t="s">
        <v>3201</v>
      </c>
      <c r="B2401" s="7">
        <v>46279</v>
      </c>
      <c r="C2401" t="s">
        <v>112</v>
      </c>
      <c r="D2401">
        <v>1</v>
      </c>
      <c r="E2401">
        <v>48.12</v>
      </c>
      <c r="F2401">
        <v>0</v>
      </c>
      <c r="G2401">
        <v>6.99</v>
      </c>
      <c r="H2401" t="s">
        <v>207</v>
      </c>
      <c r="I2401" t="s">
        <v>18</v>
      </c>
      <c r="J2401" t="s">
        <v>213</v>
      </c>
      <c r="K2401" t="s">
        <v>209</v>
      </c>
      <c r="L2401" t="s">
        <v>1914</v>
      </c>
    </row>
    <row r="2402" spans="1:12">
      <c r="A2402" t="s">
        <v>3202</v>
      </c>
      <c r="B2402" s="7">
        <v>46279</v>
      </c>
      <c r="C2402" t="s">
        <v>66</v>
      </c>
      <c r="D2402">
        <v>1</v>
      </c>
      <c r="E2402">
        <v>31.13</v>
      </c>
      <c r="F2402">
        <v>0</v>
      </c>
      <c r="G2402">
        <v>4.99</v>
      </c>
      <c r="H2402" t="s">
        <v>207</v>
      </c>
      <c r="I2402" t="s">
        <v>12</v>
      </c>
      <c r="J2402" t="s">
        <v>213</v>
      </c>
      <c r="K2402" t="s">
        <v>304</v>
      </c>
      <c r="L2402" t="s">
        <v>1455</v>
      </c>
    </row>
    <row r="2403" spans="1:12">
      <c r="A2403" t="s">
        <v>3203</v>
      </c>
      <c r="B2403" s="7">
        <v>46279</v>
      </c>
      <c r="C2403" t="s">
        <v>148</v>
      </c>
      <c r="D2403">
        <v>3</v>
      </c>
      <c r="E2403">
        <v>76.3</v>
      </c>
      <c r="F2403">
        <v>0</v>
      </c>
      <c r="G2403">
        <v>0</v>
      </c>
      <c r="H2403" t="s">
        <v>207</v>
      </c>
      <c r="I2403" t="s">
        <v>54</v>
      </c>
      <c r="J2403" t="s">
        <v>213</v>
      </c>
      <c r="K2403" t="s">
        <v>209</v>
      </c>
      <c r="L2403" t="s">
        <v>938</v>
      </c>
    </row>
    <row r="2404" spans="1:12">
      <c r="A2404" t="s">
        <v>3204</v>
      </c>
      <c r="B2404" s="7">
        <v>46279</v>
      </c>
      <c r="C2404" t="s">
        <v>186</v>
      </c>
      <c r="D2404">
        <v>1</v>
      </c>
      <c r="E2404">
        <v>54.93</v>
      </c>
      <c r="F2404">
        <v>0</v>
      </c>
      <c r="G2404">
        <v>4.99</v>
      </c>
      <c r="H2404" t="s">
        <v>216</v>
      </c>
      <c r="I2404" t="s">
        <v>12</v>
      </c>
      <c r="J2404" t="s">
        <v>208</v>
      </c>
      <c r="K2404" t="s">
        <v>209</v>
      </c>
      <c r="L2404" t="s">
        <v>557</v>
      </c>
    </row>
    <row r="2405" spans="1:12">
      <c r="A2405" t="s">
        <v>3205</v>
      </c>
      <c r="B2405" s="7">
        <v>46279</v>
      </c>
      <c r="C2405" t="s">
        <v>66</v>
      </c>
      <c r="D2405">
        <v>2</v>
      </c>
      <c r="E2405">
        <v>31.13</v>
      </c>
      <c r="F2405">
        <v>0</v>
      </c>
      <c r="G2405">
        <v>9.99</v>
      </c>
      <c r="H2405" t="s">
        <v>212</v>
      </c>
      <c r="I2405" t="s">
        <v>54</v>
      </c>
      <c r="J2405" t="s">
        <v>213</v>
      </c>
      <c r="K2405" t="s">
        <v>209</v>
      </c>
      <c r="L2405" t="s">
        <v>1004</v>
      </c>
    </row>
    <row r="2406" spans="1:12">
      <c r="A2406" t="s">
        <v>3206</v>
      </c>
      <c r="B2406" s="7">
        <v>46280</v>
      </c>
      <c r="C2406" t="s">
        <v>83</v>
      </c>
      <c r="D2406">
        <v>1</v>
      </c>
      <c r="E2406">
        <v>79.31</v>
      </c>
      <c r="F2406">
        <v>0</v>
      </c>
      <c r="G2406">
        <v>9.99</v>
      </c>
      <c r="H2406" t="s">
        <v>207</v>
      </c>
      <c r="I2406" t="s">
        <v>37</v>
      </c>
      <c r="J2406" t="s">
        <v>213</v>
      </c>
      <c r="K2406" t="s">
        <v>209</v>
      </c>
      <c r="L2406" t="s">
        <v>3207</v>
      </c>
    </row>
    <row r="2407" spans="1:12">
      <c r="A2407" t="s">
        <v>3208</v>
      </c>
      <c r="B2407" s="7">
        <v>46281</v>
      </c>
      <c r="C2407" t="s">
        <v>156</v>
      </c>
      <c r="D2407">
        <v>1</v>
      </c>
      <c r="E2407">
        <v>24.86</v>
      </c>
      <c r="F2407">
        <v>0.05</v>
      </c>
      <c r="G2407">
        <v>4.99</v>
      </c>
      <c r="H2407" t="s">
        <v>212</v>
      </c>
      <c r="I2407" t="s">
        <v>224</v>
      </c>
      <c r="J2407" t="s">
        <v>217</v>
      </c>
      <c r="K2407" t="s">
        <v>209</v>
      </c>
      <c r="L2407" t="s">
        <v>679</v>
      </c>
    </row>
    <row r="2408" spans="1:12">
      <c r="A2408" t="s">
        <v>3209</v>
      </c>
      <c r="B2408" s="7">
        <v>46281</v>
      </c>
      <c r="C2408" t="s">
        <v>75</v>
      </c>
      <c r="D2408">
        <v>3</v>
      </c>
      <c r="E2408">
        <v>55.2</v>
      </c>
      <c r="F2408">
        <v>0.1</v>
      </c>
      <c r="G2408">
        <v>6.99</v>
      </c>
      <c r="H2408" t="s">
        <v>216</v>
      </c>
      <c r="I2408" t="s">
        <v>18</v>
      </c>
      <c r="J2408" t="s">
        <v>213</v>
      </c>
      <c r="K2408" t="s">
        <v>209</v>
      </c>
      <c r="L2408" t="s">
        <v>1717</v>
      </c>
    </row>
    <row r="2409" spans="1:12">
      <c r="A2409" t="s">
        <v>3210</v>
      </c>
      <c r="B2409" s="7">
        <v>46281</v>
      </c>
      <c r="C2409" t="s">
        <v>120</v>
      </c>
      <c r="D2409">
        <v>3</v>
      </c>
      <c r="E2409">
        <v>33.65</v>
      </c>
      <c r="F2409">
        <v>0</v>
      </c>
      <c r="G2409">
        <v>4.99</v>
      </c>
      <c r="H2409" t="s">
        <v>207</v>
      </c>
      <c r="I2409" t="s">
        <v>12</v>
      </c>
      <c r="J2409" t="s">
        <v>217</v>
      </c>
      <c r="K2409" t="s">
        <v>281</v>
      </c>
      <c r="L2409" t="s">
        <v>335</v>
      </c>
    </row>
    <row r="2410" spans="1:12">
      <c r="A2410" t="s">
        <v>3211</v>
      </c>
      <c r="B2410" s="7">
        <v>46281</v>
      </c>
      <c r="C2410" t="s">
        <v>144</v>
      </c>
      <c r="D2410">
        <v>1</v>
      </c>
      <c r="E2410">
        <v>12.74</v>
      </c>
      <c r="F2410">
        <v>0</v>
      </c>
      <c r="G2410">
        <v>0</v>
      </c>
      <c r="H2410" t="s">
        <v>216</v>
      </c>
      <c r="I2410" t="s">
        <v>37</v>
      </c>
      <c r="J2410" t="s">
        <v>213</v>
      </c>
      <c r="K2410" t="s">
        <v>209</v>
      </c>
      <c r="L2410" t="s">
        <v>800</v>
      </c>
    </row>
    <row r="2411" spans="1:12">
      <c r="A2411" t="s">
        <v>3212</v>
      </c>
      <c r="B2411" s="7">
        <v>46281</v>
      </c>
      <c r="C2411" t="s">
        <v>94</v>
      </c>
      <c r="D2411">
        <v>2</v>
      </c>
      <c r="E2411">
        <v>74.41</v>
      </c>
      <c r="F2411">
        <v>0</v>
      </c>
      <c r="G2411">
        <v>6.99</v>
      </c>
      <c r="H2411" t="s">
        <v>207</v>
      </c>
      <c r="I2411" t="s">
        <v>12</v>
      </c>
      <c r="J2411" t="s">
        <v>213</v>
      </c>
      <c r="K2411" t="s">
        <v>209</v>
      </c>
      <c r="L2411" t="s">
        <v>2498</v>
      </c>
    </row>
    <row r="2412" spans="1:12">
      <c r="A2412" t="s">
        <v>3213</v>
      </c>
      <c r="B2412" s="7">
        <v>46281</v>
      </c>
      <c r="C2412" t="s">
        <v>144</v>
      </c>
      <c r="D2412">
        <v>2</v>
      </c>
      <c r="E2412">
        <v>12.74</v>
      </c>
      <c r="F2412">
        <v>0.1</v>
      </c>
      <c r="G2412">
        <v>9.99</v>
      </c>
      <c r="H2412" t="s">
        <v>216</v>
      </c>
      <c r="I2412" t="s">
        <v>12</v>
      </c>
      <c r="J2412" t="s">
        <v>208</v>
      </c>
      <c r="K2412" t="s">
        <v>209</v>
      </c>
      <c r="L2412" t="s">
        <v>2587</v>
      </c>
    </row>
    <row r="2413" spans="1:12">
      <c r="A2413" t="s">
        <v>3214</v>
      </c>
      <c r="B2413" s="7">
        <v>46281</v>
      </c>
      <c r="C2413" t="s">
        <v>98</v>
      </c>
      <c r="D2413">
        <v>5</v>
      </c>
      <c r="E2413">
        <v>17.66</v>
      </c>
      <c r="F2413">
        <v>0</v>
      </c>
      <c r="G2413">
        <v>0</v>
      </c>
      <c r="H2413" t="s">
        <v>207</v>
      </c>
      <c r="I2413" t="s">
        <v>224</v>
      </c>
      <c r="J2413" t="s">
        <v>208</v>
      </c>
      <c r="K2413" t="s">
        <v>209</v>
      </c>
      <c r="L2413" t="s">
        <v>541</v>
      </c>
    </row>
    <row r="2414" spans="1:12">
      <c r="A2414" t="s">
        <v>3215</v>
      </c>
      <c r="B2414" s="7">
        <v>46282</v>
      </c>
      <c r="C2414" t="s">
        <v>81</v>
      </c>
      <c r="D2414">
        <v>3</v>
      </c>
      <c r="E2414">
        <v>30.29</v>
      </c>
      <c r="F2414">
        <v>0.2</v>
      </c>
      <c r="G2414">
        <v>0</v>
      </c>
      <c r="H2414" t="s">
        <v>207</v>
      </c>
      <c r="I2414" t="s">
        <v>54</v>
      </c>
      <c r="J2414" t="s">
        <v>208</v>
      </c>
      <c r="K2414" t="s">
        <v>209</v>
      </c>
      <c r="L2414" t="s">
        <v>325</v>
      </c>
    </row>
    <row r="2415" spans="1:12">
      <c r="A2415" t="s">
        <v>3216</v>
      </c>
      <c r="B2415" s="7">
        <v>46282</v>
      </c>
      <c r="C2415" t="s">
        <v>174</v>
      </c>
      <c r="D2415">
        <v>1</v>
      </c>
      <c r="E2415">
        <v>72.45</v>
      </c>
      <c r="F2415">
        <v>0.15</v>
      </c>
      <c r="G2415">
        <v>0</v>
      </c>
      <c r="H2415" t="s">
        <v>212</v>
      </c>
      <c r="I2415" t="s">
        <v>18</v>
      </c>
      <c r="J2415" t="s">
        <v>217</v>
      </c>
      <c r="K2415" t="s">
        <v>209</v>
      </c>
      <c r="L2415" t="s">
        <v>775</v>
      </c>
    </row>
    <row r="2416" spans="1:12">
      <c r="A2416" t="s">
        <v>3217</v>
      </c>
      <c r="B2416" s="7">
        <v>46282</v>
      </c>
      <c r="C2416" t="s">
        <v>92</v>
      </c>
      <c r="D2416">
        <v>1</v>
      </c>
      <c r="E2416">
        <v>46.87</v>
      </c>
      <c r="F2416">
        <v>0.05</v>
      </c>
      <c r="G2416">
        <v>6.99</v>
      </c>
      <c r="H2416" t="s">
        <v>212</v>
      </c>
      <c r="I2416" t="s">
        <v>224</v>
      </c>
      <c r="J2416" t="s">
        <v>208</v>
      </c>
      <c r="K2416" t="s">
        <v>209</v>
      </c>
      <c r="L2416" t="s">
        <v>259</v>
      </c>
    </row>
    <row r="2417" spans="1:12">
      <c r="A2417" t="s">
        <v>3218</v>
      </c>
      <c r="B2417" s="7">
        <v>46282</v>
      </c>
      <c r="C2417" t="s">
        <v>110</v>
      </c>
      <c r="D2417">
        <v>3</v>
      </c>
      <c r="E2417">
        <v>32.130000000000003</v>
      </c>
      <c r="F2417">
        <v>0.05</v>
      </c>
      <c r="G2417">
        <v>4.99</v>
      </c>
      <c r="H2417" t="s">
        <v>216</v>
      </c>
      <c r="I2417" t="s">
        <v>224</v>
      </c>
      <c r="J2417" t="s">
        <v>217</v>
      </c>
      <c r="K2417" t="s">
        <v>209</v>
      </c>
      <c r="L2417" t="s">
        <v>2529</v>
      </c>
    </row>
    <row r="2418" spans="1:12">
      <c r="A2418" t="s">
        <v>3219</v>
      </c>
      <c r="B2418" s="7">
        <v>46282</v>
      </c>
      <c r="C2418" t="s">
        <v>114</v>
      </c>
      <c r="D2418">
        <v>3</v>
      </c>
      <c r="E2418">
        <v>87.66</v>
      </c>
      <c r="F2418">
        <v>0.1</v>
      </c>
      <c r="G2418">
        <v>4.99</v>
      </c>
      <c r="H2418" t="s">
        <v>207</v>
      </c>
      <c r="I2418" t="s">
        <v>54</v>
      </c>
      <c r="J2418" t="s">
        <v>213</v>
      </c>
      <c r="K2418" t="s">
        <v>209</v>
      </c>
      <c r="L2418" t="s">
        <v>253</v>
      </c>
    </row>
    <row r="2419" spans="1:12">
      <c r="A2419" t="s">
        <v>3220</v>
      </c>
      <c r="B2419" s="7">
        <v>46283</v>
      </c>
      <c r="C2419" t="s">
        <v>184</v>
      </c>
      <c r="D2419">
        <v>2</v>
      </c>
      <c r="E2419">
        <v>31.55</v>
      </c>
      <c r="F2419">
        <v>0.05</v>
      </c>
      <c r="G2419">
        <v>6.99</v>
      </c>
      <c r="H2419" t="s">
        <v>216</v>
      </c>
      <c r="I2419" t="s">
        <v>54</v>
      </c>
      <c r="J2419" t="s">
        <v>213</v>
      </c>
      <c r="K2419" t="s">
        <v>209</v>
      </c>
      <c r="L2419" t="s">
        <v>876</v>
      </c>
    </row>
    <row r="2420" spans="1:12">
      <c r="A2420" t="s">
        <v>3221</v>
      </c>
      <c r="B2420" s="7">
        <v>46283</v>
      </c>
      <c r="C2420" t="s">
        <v>162</v>
      </c>
      <c r="D2420">
        <v>3</v>
      </c>
      <c r="E2420">
        <v>12.2</v>
      </c>
      <c r="F2420">
        <v>0</v>
      </c>
      <c r="G2420">
        <v>0</v>
      </c>
      <c r="H2420" t="s">
        <v>216</v>
      </c>
      <c r="I2420" t="s">
        <v>18</v>
      </c>
      <c r="J2420" t="s">
        <v>208</v>
      </c>
      <c r="K2420" t="s">
        <v>209</v>
      </c>
      <c r="L2420" t="s">
        <v>501</v>
      </c>
    </row>
    <row r="2421" spans="1:12">
      <c r="A2421" t="s">
        <v>3222</v>
      </c>
      <c r="B2421" s="7">
        <v>46283</v>
      </c>
      <c r="C2421" t="s">
        <v>118</v>
      </c>
      <c r="D2421">
        <v>1</v>
      </c>
      <c r="E2421">
        <v>41.81</v>
      </c>
      <c r="F2421">
        <v>0.1</v>
      </c>
      <c r="G2421">
        <v>0</v>
      </c>
      <c r="H2421" t="s">
        <v>207</v>
      </c>
      <c r="I2421" t="s">
        <v>18</v>
      </c>
      <c r="J2421" t="s">
        <v>208</v>
      </c>
      <c r="K2421" t="s">
        <v>209</v>
      </c>
      <c r="L2421" t="s">
        <v>2172</v>
      </c>
    </row>
    <row r="2422" spans="1:12">
      <c r="A2422" t="s">
        <v>3223</v>
      </c>
      <c r="B2422" s="7">
        <v>46284</v>
      </c>
      <c r="C2422" t="s">
        <v>160</v>
      </c>
      <c r="D2422">
        <v>1</v>
      </c>
      <c r="E2422">
        <v>36.47</v>
      </c>
      <c r="F2422">
        <v>0</v>
      </c>
      <c r="G2422">
        <v>0</v>
      </c>
      <c r="H2422" t="s">
        <v>212</v>
      </c>
      <c r="I2422" t="s">
        <v>12</v>
      </c>
      <c r="J2422" t="s">
        <v>208</v>
      </c>
      <c r="K2422" t="s">
        <v>209</v>
      </c>
      <c r="L2422" t="s">
        <v>563</v>
      </c>
    </row>
    <row r="2423" spans="1:12">
      <c r="A2423" t="s">
        <v>3224</v>
      </c>
      <c r="B2423" s="7">
        <v>46284</v>
      </c>
      <c r="C2423" t="s">
        <v>116</v>
      </c>
      <c r="D2423">
        <v>1</v>
      </c>
      <c r="E2423">
        <v>30.89</v>
      </c>
      <c r="F2423">
        <v>0.2</v>
      </c>
      <c r="G2423">
        <v>0</v>
      </c>
      <c r="H2423" t="s">
        <v>216</v>
      </c>
      <c r="I2423" t="s">
        <v>18</v>
      </c>
      <c r="J2423" t="s">
        <v>208</v>
      </c>
      <c r="K2423" t="s">
        <v>281</v>
      </c>
      <c r="L2423" t="s">
        <v>714</v>
      </c>
    </row>
    <row r="2424" spans="1:12">
      <c r="A2424" t="s">
        <v>3225</v>
      </c>
      <c r="B2424" s="7">
        <v>46284</v>
      </c>
      <c r="C2424" t="s">
        <v>182</v>
      </c>
      <c r="D2424">
        <v>6</v>
      </c>
      <c r="E2424">
        <v>11.57</v>
      </c>
      <c r="F2424">
        <v>0</v>
      </c>
      <c r="G2424">
        <v>0</v>
      </c>
      <c r="H2424" t="s">
        <v>212</v>
      </c>
      <c r="I2424" t="s">
        <v>18</v>
      </c>
      <c r="J2424" t="s">
        <v>217</v>
      </c>
      <c r="K2424" t="s">
        <v>209</v>
      </c>
      <c r="L2424" t="s">
        <v>292</v>
      </c>
    </row>
    <row r="2425" spans="1:12">
      <c r="A2425" t="s">
        <v>3226</v>
      </c>
      <c r="B2425" s="7">
        <v>46284</v>
      </c>
      <c r="C2425" t="s">
        <v>184</v>
      </c>
      <c r="D2425">
        <v>1</v>
      </c>
      <c r="E2425">
        <v>31.55</v>
      </c>
      <c r="F2425">
        <v>0</v>
      </c>
      <c r="G2425">
        <v>6.99</v>
      </c>
      <c r="H2425" t="s">
        <v>216</v>
      </c>
      <c r="I2425" t="s">
        <v>54</v>
      </c>
      <c r="J2425" t="s">
        <v>213</v>
      </c>
      <c r="K2425" t="s">
        <v>209</v>
      </c>
      <c r="L2425" t="s">
        <v>1092</v>
      </c>
    </row>
    <row r="2426" spans="1:12">
      <c r="A2426" t="s">
        <v>3227</v>
      </c>
      <c r="B2426" s="7">
        <v>46284</v>
      </c>
      <c r="C2426" t="s">
        <v>162</v>
      </c>
      <c r="D2426">
        <v>4</v>
      </c>
      <c r="E2426">
        <v>12.2</v>
      </c>
      <c r="F2426">
        <v>0</v>
      </c>
      <c r="G2426">
        <v>0</v>
      </c>
      <c r="H2426" t="s">
        <v>216</v>
      </c>
      <c r="I2426" t="s">
        <v>54</v>
      </c>
      <c r="J2426" t="s">
        <v>217</v>
      </c>
      <c r="K2426" t="s">
        <v>304</v>
      </c>
      <c r="L2426" t="s">
        <v>766</v>
      </c>
    </row>
    <row r="2427" spans="1:12">
      <c r="A2427" t="s">
        <v>3228</v>
      </c>
      <c r="B2427" s="7">
        <v>46284</v>
      </c>
      <c r="C2427" t="s">
        <v>83</v>
      </c>
      <c r="D2427">
        <v>2</v>
      </c>
      <c r="E2427">
        <v>79.31</v>
      </c>
      <c r="F2427">
        <v>0.05</v>
      </c>
      <c r="G2427">
        <v>6.99</v>
      </c>
      <c r="H2427" t="s">
        <v>212</v>
      </c>
      <c r="I2427" t="s">
        <v>18</v>
      </c>
      <c r="J2427" t="s">
        <v>208</v>
      </c>
      <c r="K2427" t="s">
        <v>209</v>
      </c>
      <c r="L2427" t="s">
        <v>1195</v>
      </c>
    </row>
    <row r="2428" spans="1:12">
      <c r="A2428" t="s">
        <v>3229</v>
      </c>
      <c r="B2428" s="7">
        <v>46285</v>
      </c>
      <c r="C2428" t="s">
        <v>154</v>
      </c>
      <c r="D2428">
        <v>1</v>
      </c>
      <c r="E2428">
        <v>63.29</v>
      </c>
      <c r="F2428">
        <v>0.1</v>
      </c>
      <c r="G2428">
        <v>0</v>
      </c>
      <c r="H2428" t="s">
        <v>216</v>
      </c>
      <c r="I2428" t="s">
        <v>37</v>
      </c>
      <c r="J2428" t="s">
        <v>213</v>
      </c>
      <c r="K2428" t="s">
        <v>209</v>
      </c>
      <c r="L2428" t="s">
        <v>2662</v>
      </c>
    </row>
    <row r="2429" spans="1:12">
      <c r="A2429" t="s">
        <v>3230</v>
      </c>
      <c r="B2429" s="7">
        <v>46285</v>
      </c>
      <c r="C2429" t="s">
        <v>85</v>
      </c>
      <c r="D2429">
        <v>4</v>
      </c>
      <c r="E2429">
        <v>20.7</v>
      </c>
      <c r="F2429">
        <v>0</v>
      </c>
      <c r="G2429">
        <v>6.99</v>
      </c>
      <c r="H2429" t="s">
        <v>212</v>
      </c>
      <c r="I2429" t="s">
        <v>54</v>
      </c>
      <c r="J2429" t="s">
        <v>213</v>
      </c>
      <c r="K2429" t="s">
        <v>209</v>
      </c>
      <c r="L2429" t="s">
        <v>838</v>
      </c>
    </row>
    <row r="2430" spans="1:12">
      <c r="A2430" t="s">
        <v>3231</v>
      </c>
      <c r="B2430" s="7">
        <v>46285</v>
      </c>
      <c r="C2430" t="s">
        <v>104</v>
      </c>
      <c r="D2430">
        <v>1</v>
      </c>
      <c r="E2430">
        <v>29.49</v>
      </c>
      <c r="F2430">
        <v>0</v>
      </c>
      <c r="G2430">
        <v>9.99</v>
      </c>
      <c r="H2430" t="s">
        <v>216</v>
      </c>
      <c r="I2430" t="s">
        <v>18</v>
      </c>
      <c r="J2430" t="s">
        <v>217</v>
      </c>
      <c r="K2430" t="s">
        <v>209</v>
      </c>
      <c r="L2430" t="s">
        <v>492</v>
      </c>
    </row>
    <row r="2431" spans="1:12">
      <c r="A2431" t="s">
        <v>3232</v>
      </c>
      <c r="B2431" s="7">
        <v>46285</v>
      </c>
      <c r="C2431" t="s">
        <v>132</v>
      </c>
      <c r="D2431">
        <v>2</v>
      </c>
      <c r="E2431">
        <v>72.08</v>
      </c>
      <c r="F2431">
        <v>0.05</v>
      </c>
      <c r="G2431">
        <v>0</v>
      </c>
      <c r="H2431" t="s">
        <v>216</v>
      </c>
      <c r="I2431" t="s">
        <v>224</v>
      </c>
      <c r="J2431" t="s">
        <v>213</v>
      </c>
      <c r="K2431" t="s">
        <v>209</v>
      </c>
      <c r="L2431" t="s">
        <v>426</v>
      </c>
    </row>
    <row r="2432" spans="1:12">
      <c r="A2432" t="s">
        <v>3233</v>
      </c>
      <c r="B2432" s="7">
        <v>46285</v>
      </c>
      <c r="C2432" t="s">
        <v>136</v>
      </c>
      <c r="D2432">
        <v>2</v>
      </c>
      <c r="E2432">
        <v>26.35</v>
      </c>
      <c r="F2432">
        <v>0.1</v>
      </c>
      <c r="G2432">
        <v>4.99</v>
      </c>
      <c r="H2432" t="s">
        <v>216</v>
      </c>
      <c r="I2432" t="s">
        <v>12</v>
      </c>
      <c r="J2432" t="s">
        <v>208</v>
      </c>
      <c r="K2432" t="s">
        <v>209</v>
      </c>
      <c r="L2432" t="s">
        <v>473</v>
      </c>
    </row>
    <row r="2433" spans="1:12">
      <c r="A2433" t="s">
        <v>3234</v>
      </c>
      <c r="B2433" s="7">
        <v>46285</v>
      </c>
      <c r="C2433" t="s">
        <v>178</v>
      </c>
      <c r="D2433">
        <v>1</v>
      </c>
      <c r="E2433">
        <v>77.760000000000005</v>
      </c>
      <c r="F2433">
        <v>0.15</v>
      </c>
      <c r="G2433">
        <v>6.99</v>
      </c>
      <c r="H2433" t="s">
        <v>207</v>
      </c>
      <c r="I2433" t="s">
        <v>12</v>
      </c>
      <c r="J2433" t="s">
        <v>217</v>
      </c>
      <c r="K2433" t="s">
        <v>304</v>
      </c>
      <c r="L2433" t="s">
        <v>1527</v>
      </c>
    </row>
    <row r="2434" spans="1:12">
      <c r="A2434" t="s">
        <v>3235</v>
      </c>
      <c r="B2434" s="7">
        <v>46286</v>
      </c>
      <c r="C2434" t="s">
        <v>69</v>
      </c>
      <c r="D2434">
        <v>3</v>
      </c>
      <c r="E2434">
        <v>73.180000000000007</v>
      </c>
      <c r="F2434">
        <v>0.1</v>
      </c>
      <c r="G2434">
        <v>0</v>
      </c>
      <c r="H2434" t="s">
        <v>216</v>
      </c>
      <c r="I2434" t="s">
        <v>37</v>
      </c>
      <c r="J2434" t="s">
        <v>217</v>
      </c>
      <c r="K2434" t="s">
        <v>209</v>
      </c>
      <c r="L2434" t="s">
        <v>1246</v>
      </c>
    </row>
    <row r="2435" spans="1:12">
      <c r="A2435" t="s">
        <v>3236</v>
      </c>
      <c r="B2435" s="7">
        <v>46286</v>
      </c>
      <c r="C2435" t="s">
        <v>81</v>
      </c>
      <c r="D2435">
        <v>2</v>
      </c>
      <c r="E2435">
        <v>30.29</v>
      </c>
      <c r="F2435">
        <v>0.05</v>
      </c>
      <c r="G2435">
        <v>0</v>
      </c>
      <c r="H2435" t="s">
        <v>212</v>
      </c>
      <c r="I2435" t="s">
        <v>224</v>
      </c>
      <c r="J2435" t="s">
        <v>213</v>
      </c>
      <c r="K2435" t="s">
        <v>209</v>
      </c>
      <c r="L2435" t="s">
        <v>2355</v>
      </c>
    </row>
    <row r="2436" spans="1:12">
      <c r="A2436" t="s">
        <v>3237</v>
      </c>
      <c r="B2436" s="7">
        <v>46286</v>
      </c>
      <c r="C2436" t="s">
        <v>132</v>
      </c>
      <c r="D2436">
        <v>1</v>
      </c>
      <c r="E2436">
        <v>72.08</v>
      </c>
      <c r="F2436">
        <v>0</v>
      </c>
      <c r="G2436">
        <v>0</v>
      </c>
      <c r="H2436" t="s">
        <v>207</v>
      </c>
      <c r="I2436" t="s">
        <v>37</v>
      </c>
      <c r="J2436" t="s">
        <v>208</v>
      </c>
      <c r="K2436" t="s">
        <v>209</v>
      </c>
      <c r="L2436" t="s">
        <v>1305</v>
      </c>
    </row>
    <row r="2437" spans="1:12">
      <c r="A2437" t="s">
        <v>3238</v>
      </c>
      <c r="B2437" s="7">
        <v>46286</v>
      </c>
      <c r="C2437" t="s">
        <v>87</v>
      </c>
      <c r="D2437">
        <v>2</v>
      </c>
      <c r="E2437">
        <v>49.34</v>
      </c>
      <c r="F2437">
        <v>0</v>
      </c>
      <c r="G2437">
        <v>4.99</v>
      </c>
      <c r="H2437" t="s">
        <v>216</v>
      </c>
      <c r="I2437" t="s">
        <v>54</v>
      </c>
      <c r="J2437" t="s">
        <v>213</v>
      </c>
      <c r="K2437" t="s">
        <v>209</v>
      </c>
      <c r="L2437" t="s">
        <v>1267</v>
      </c>
    </row>
    <row r="2438" spans="1:12">
      <c r="A2438" t="s">
        <v>3239</v>
      </c>
      <c r="B2438" s="7">
        <v>46286</v>
      </c>
      <c r="C2438" t="s">
        <v>96</v>
      </c>
      <c r="D2438">
        <v>3</v>
      </c>
      <c r="E2438">
        <v>26.72</v>
      </c>
      <c r="F2438">
        <v>0</v>
      </c>
      <c r="G2438">
        <v>0</v>
      </c>
      <c r="H2438" t="s">
        <v>216</v>
      </c>
      <c r="I2438" t="s">
        <v>12</v>
      </c>
      <c r="J2438" t="s">
        <v>217</v>
      </c>
      <c r="K2438" t="s">
        <v>209</v>
      </c>
      <c r="L2438" t="s">
        <v>247</v>
      </c>
    </row>
    <row r="2439" spans="1:12">
      <c r="A2439" t="s">
        <v>3240</v>
      </c>
      <c r="B2439" s="7">
        <v>46286</v>
      </c>
      <c r="C2439" t="s">
        <v>79</v>
      </c>
      <c r="D2439">
        <v>2</v>
      </c>
      <c r="E2439">
        <v>12.76</v>
      </c>
      <c r="F2439">
        <v>0.2</v>
      </c>
      <c r="G2439">
        <v>0</v>
      </c>
      <c r="H2439" t="s">
        <v>207</v>
      </c>
      <c r="I2439" t="s">
        <v>37</v>
      </c>
      <c r="J2439" t="s">
        <v>213</v>
      </c>
      <c r="K2439" t="s">
        <v>209</v>
      </c>
      <c r="L2439" t="s">
        <v>1185</v>
      </c>
    </row>
    <row r="2440" spans="1:12">
      <c r="A2440" t="s">
        <v>3241</v>
      </c>
      <c r="B2440" s="7">
        <v>46286</v>
      </c>
      <c r="C2440" t="s">
        <v>126</v>
      </c>
      <c r="D2440">
        <v>2</v>
      </c>
      <c r="E2440">
        <v>44.98</v>
      </c>
      <c r="F2440">
        <v>0.15</v>
      </c>
      <c r="G2440">
        <v>9.99</v>
      </c>
      <c r="H2440" t="s">
        <v>216</v>
      </c>
      <c r="I2440" t="s">
        <v>12</v>
      </c>
      <c r="J2440" t="s">
        <v>213</v>
      </c>
      <c r="K2440" t="s">
        <v>209</v>
      </c>
      <c r="L2440" t="s">
        <v>2130</v>
      </c>
    </row>
    <row r="2441" spans="1:12">
      <c r="A2441" t="s">
        <v>3242</v>
      </c>
      <c r="B2441" s="7">
        <v>46286</v>
      </c>
      <c r="C2441" t="s">
        <v>152</v>
      </c>
      <c r="D2441">
        <v>1</v>
      </c>
      <c r="E2441">
        <v>39.21</v>
      </c>
      <c r="F2441">
        <v>0</v>
      </c>
      <c r="G2441">
        <v>0</v>
      </c>
      <c r="H2441" t="s">
        <v>216</v>
      </c>
      <c r="I2441" t="s">
        <v>37</v>
      </c>
      <c r="J2441" t="s">
        <v>217</v>
      </c>
      <c r="K2441" t="s">
        <v>209</v>
      </c>
      <c r="L2441" t="s">
        <v>279</v>
      </c>
    </row>
    <row r="2442" spans="1:12">
      <c r="A2442" t="s">
        <v>3243</v>
      </c>
      <c r="B2442" s="7">
        <v>46286</v>
      </c>
      <c r="C2442" t="s">
        <v>96</v>
      </c>
      <c r="D2442">
        <v>6</v>
      </c>
      <c r="E2442">
        <v>26.72</v>
      </c>
      <c r="F2442">
        <v>0.1</v>
      </c>
      <c r="G2442">
        <v>0</v>
      </c>
      <c r="H2442" t="s">
        <v>216</v>
      </c>
      <c r="I2442" t="s">
        <v>54</v>
      </c>
      <c r="J2442" t="s">
        <v>213</v>
      </c>
      <c r="K2442" t="s">
        <v>209</v>
      </c>
      <c r="L2442" t="s">
        <v>1720</v>
      </c>
    </row>
    <row r="2443" spans="1:12">
      <c r="A2443" t="s">
        <v>3244</v>
      </c>
      <c r="B2443" s="7">
        <v>46286</v>
      </c>
      <c r="C2443" t="s">
        <v>126</v>
      </c>
      <c r="D2443">
        <v>2</v>
      </c>
      <c r="E2443">
        <v>44.98</v>
      </c>
      <c r="F2443">
        <v>0</v>
      </c>
      <c r="G2443">
        <v>0</v>
      </c>
      <c r="H2443" t="s">
        <v>207</v>
      </c>
      <c r="I2443" t="s">
        <v>12</v>
      </c>
      <c r="J2443" t="s">
        <v>213</v>
      </c>
      <c r="K2443" t="s">
        <v>209</v>
      </c>
      <c r="L2443" t="s">
        <v>426</v>
      </c>
    </row>
    <row r="2444" spans="1:12">
      <c r="A2444" t="s">
        <v>3245</v>
      </c>
      <c r="B2444" s="7">
        <v>46287</v>
      </c>
      <c r="C2444" t="s">
        <v>128</v>
      </c>
      <c r="D2444">
        <v>5</v>
      </c>
      <c r="E2444">
        <v>74.72</v>
      </c>
      <c r="F2444">
        <v>0</v>
      </c>
      <c r="G2444">
        <v>0</v>
      </c>
      <c r="H2444" t="s">
        <v>212</v>
      </c>
      <c r="I2444" t="s">
        <v>12</v>
      </c>
      <c r="J2444" t="s">
        <v>213</v>
      </c>
      <c r="K2444" t="s">
        <v>209</v>
      </c>
      <c r="L2444" t="s">
        <v>1160</v>
      </c>
    </row>
    <row r="2445" spans="1:12">
      <c r="A2445" t="s">
        <v>3246</v>
      </c>
      <c r="B2445" s="7">
        <v>46287</v>
      </c>
      <c r="C2445" t="s">
        <v>162</v>
      </c>
      <c r="D2445">
        <v>4</v>
      </c>
      <c r="E2445">
        <v>12.2</v>
      </c>
      <c r="F2445">
        <v>0.05</v>
      </c>
      <c r="G2445">
        <v>0</v>
      </c>
      <c r="H2445" t="s">
        <v>216</v>
      </c>
      <c r="I2445" t="s">
        <v>18</v>
      </c>
      <c r="J2445" t="s">
        <v>208</v>
      </c>
      <c r="K2445" t="s">
        <v>209</v>
      </c>
      <c r="L2445" t="s">
        <v>488</v>
      </c>
    </row>
    <row r="2446" spans="1:12">
      <c r="A2446" t="s">
        <v>3247</v>
      </c>
      <c r="B2446" s="7">
        <v>46287</v>
      </c>
      <c r="C2446" t="s">
        <v>144</v>
      </c>
      <c r="D2446">
        <v>1</v>
      </c>
      <c r="E2446">
        <v>12.74</v>
      </c>
      <c r="F2446">
        <v>0</v>
      </c>
      <c r="G2446">
        <v>0</v>
      </c>
      <c r="H2446" t="s">
        <v>212</v>
      </c>
      <c r="I2446" t="s">
        <v>18</v>
      </c>
      <c r="J2446" t="s">
        <v>217</v>
      </c>
      <c r="K2446" t="s">
        <v>209</v>
      </c>
      <c r="L2446" t="s">
        <v>517</v>
      </c>
    </row>
    <row r="2447" spans="1:12">
      <c r="A2447" t="s">
        <v>3248</v>
      </c>
      <c r="B2447" s="7">
        <v>46288</v>
      </c>
      <c r="C2447" t="s">
        <v>118</v>
      </c>
      <c r="D2447">
        <v>4</v>
      </c>
      <c r="E2447">
        <v>41.81</v>
      </c>
      <c r="F2447">
        <v>0</v>
      </c>
      <c r="G2447">
        <v>0</v>
      </c>
      <c r="H2447" t="s">
        <v>212</v>
      </c>
      <c r="I2447" t="s">
        <v>18</v>
      </c>
      <c r="J2447" t="s">
        <v>213</v>
      </c>
      <c r="K2447" t="s">
        <v>209</v>
      </c>
      <c r="L2447" t="s">
        <v>647</v>
      </c>
    </row>
    <row r="2448" spans="1:12">
      <c r="A2448" t="s">
        <v>3249</v>
      </c>
      <c r="B2448" s="7">
        <v>46288</v>
      </c>
      <c r="C2448" t="s">
        <v>166</v>
      </c>
      <c r="D2448">
        <v>1</v>
      </c>
      <c r="E2448">
        <v>39.19</v>
      </c>
      <c r="F2448">
        <v>0</v>
      </c>
      <c r="G2448">
        <v>9.99</v>
      </c>
      <c r="H2448" t="s">
        <v>216</v>
      </c>
      <c r="I2448" t="s">
        <v>37</v>
      </c>
      <c r="J2448" t="s">
        <v>217</v>
      </c>
      <c r="K2448" t="s">
        <v>209</v>
      </c>
      <c r="L2448" t="s">
        <v>350</v>
      </c>
    </row>
    <row r="2449" spans="1:12">
      <c r="A2449" t="s">
        <v>3250</v>
      </c>
      <c r="B2449" s="7">
        <v>46288</v>
      </c>
      <c r="C2449" t="s">
        <v>156</v>
      </c>
      <c r="D2449">
        <v>4</v>
      </c>
      <c r="E2449">
        <v>24.86</v>
      </c>
      <c r="F2449">
        <v>0.05</v>
      </c>
      <c r="G2449">
        <v>9.99</v>
      </c>
      <c r="H2449" t="s">
        <v>212</v>
      </c>
      <c r="I2449" t="s">
        <v>37</v>
      </c>
      <c r="J2449" t="s">
        <v>213</v>
      </c>
      <c r="K2449" t="s">
        <v>209</v>
      </c>
      <c r="L2449" t="s">
        <v>1303</v>
      </c>
    </row>
    <row r="2450" spans="1:12">
      <c r="A2450" t="s">
        <v>3251</v>
      </c>
      <c r="B2450" s="7">
        <v>46288</v>
      </c>
      <c r="C2450" t="s">
        <v>178</v>
      </c>
      <c r="D2450">
        <v>1</v>
      </c>
      <c r="E2450">
        <v>77.760000000000005</v>
      </c>
      <c r="F2450">
        <v>0</v>
      </c>
      <c r="G2450">
        <v>0</v>
      </c>
      <c r="H2450" t="s">
        <v>207</v>
      </c>
      <c r="I2450" t="s">
        <v>18</v>
      </c>
      <c r="J2450" t="s">
        <v>217</v>
      </c>
      <c r="K2450" t="s">
        <v>209</v>
      </c>
      <c r="L2450" t="s">
        <v>1139</v>
      </c>
    </row>
    <row r="2451" spans="1:12">
      <c r="A2451" t="s">
        <v>3252</v>
      </c>
      <c r="B2451" s="7">
        <v>46288</v>
      </c>
      <c r="C2451" t="s">
        <v>144</v>
      </c>
      <c r="D2451">
        <v>4</v>
      </c>
      <c r="E2451">
        <v>12.74</v>
      </c>
      <c r="F2451">
        <v>0.15</v>
      </c>
      <c r="G2451">
        <v>4.99</v>
      </c>
      <c r="H2451" t="s">
        <v>212</v>
      </c>
      <c r="I2451" t="s">
        <v>12</v>
      </c>
      <c r="J2451" t="s">
        <v>208</v>
      </c>
      <c r="K2451" t="s">
        <v>209</v>
      </c>
      <c r="L2451" t="s">
        <v>2257</v>
      </c>
    </row>
    <row r="2452" spans="1:12">
      <c r="A2452" t="s">
        <v>3253</v>
      </c>
      <c r="B2452" s="7">
        <v>46288</v>
      </c>
      <c r="C2452" t="s">
        <v>154</v>
      </c>
      <c r="D2452">
        <v>2</v>
      </c>
      <c r="E2452">
        <v>63.29</v>
      </c>
      <c r="F2452">
        <v>0.05</v>
      </c>
      <c r="G2452">
        <v>6.99</v>
      </c>
      <c r="H2452" t="s">
        <v>212</v>
      </c>
      <c r="I2452" t="s">
        <v>37</v>
      </c>
      <c r="J2452" t="s">
        <v>208</v>
      </c>
      <c r="K2452" t="s">
        <v>209</v>
      </c>
      <c r="L2452" t="s">
        <v>1305</v>
      </c>
    </row>
    <row r="2453" spans="1:12">
      <c r="A2453" t="s">
        <v>3254</v>
      </c>
      <c r="B2453" s="7">
        <v>46288</v>
      </c>
      <c r="C2453" t="s">
        <v>66</v>
      </c>
      <c r="D2453">
        <v>1</v>
      </c>
      <c r="E2453">
        <v>31.13</v>
      </c>
      <c r="F2453">
        <v>0</v>
      </c>
      <c r="G2453">
        <v>0</v>
      </c>
      <c r="H2453" t="s">
        <v>212</v>
      </c>
      <c r="I2453" t="s">
        <v>54</v>
      </c>
      <c r="J2453" t="s">
        <v>208</v>
      </c>
      <c r="K2453" t="s">
        <v>209</v>
      </c>
      <c r="L2453" t="s">
        <v>481</v>
      </c>
    </row>
    <row r="2454" spans="1:12">
      <c r="A2454" t="s">
        <v>3255</v>
      </c>
      <c r="B2454" s="7">
        <v>46289</v>
      </c>
      <c r="C2454" t="s">
        <v>87</v>
      </c>
      <c r="D2454">
        <v>1</v>
      </c>
      <c r="E2454">
        <v>49.34</v>
      </c>
      <c r="F2454">
        <v>0</v>
      </c>
      <c r="G2454">
        <v>4.99</v>
      </c>
      <c r="H2454" t="s">
        <v>216</v>
      </c>
      <c r="I2454" t="s">
        <v>18</v>
      </c>
      <c r="J2454" t="s">
        <v>217</v>
      </c>
      <c r="K2454" t="s">
        <v>209</v>
      </c>
      <c r="L2454" t="s">
        <v>433</v>
      </c>
    </row>
    <row r="2455" spans="1:12">
      <c r="A2455" t="s">
        <v>3256</v>
      </c>
      <c r="B2455" s="7">
        <v>46289</v>
      </c>
      <c r="C2455" t="s">
        <v>81</v>
      </c>
      <c r="D2455">
        <v>1</v>
      </c>
      <c r="E2455">
        <v>30.29</v>
      </c>
      <c r="F2455">
        <v>0.05</v>
      </c>
      <c r="G2455">
        <v>9.99</v>
      </c>
      <c r="H2455" t="s">
        <v>207</v>
      </c>
      <c r="I2455" t="s">
        <v>224</v>
      </c>
      <c r="J2455" t="s">
        <v>217</v>
      </c>
      <c r="K2455" t="s">
        <v>209</v>
      </c>
      <c r="L2455" t="s">
        <v>814</v>
      </c>
    </row>
    <row r="2456" spans="1:12">
      <c r="A2456" t="s">
        <v>3257</v>
      </c>
      <c r="B2456" s="7">
        <v>46289</v>
      </c>
      <c r="C2456" t="s">
        <v>116</v>
      </c>
      <c r="D2456">
        <v>3</v>
      </c>
      <c r="E2456">
        <v>30.89</v>
      </c>
      <c r="F2456">
        <v>0</v>
      </c>
      <c r="G2456">
        <v>6.99</v>
      </c>
      <c r="H2456" t="s">
        <v>216</v>
      </c>
      <c r="I2456" t="s">
        <v>18</v>
      </c>
      <c r="J2456" t="s">
        <v>208</v>
      </c>
      <c r="K2456" t="s">
        <v>209</v>
      </c>
      <c r="L2456" t="s">
        <v>459</v>
      </c>
    </row>
    <row r="2457" spans="1:12">
      <c r="A2457" t="s">
        <v>3258</v>
      </c>
      <c r="B2457" s="7">
        <v>46289</v>
      </c>
      <c r="C2457" t="s">
        <v>96</v>
      </c>
      <c r="D2457">
        <v>6</v>
      </c>
      <c r="E2457">
        <v>26.72</v>
      </c>
      <c r="F2457">
        <v>0.1</v>
      </c>
      <c r="G2457">
        <v>0</v>
      </c>
      <c r="H2457" t="s">
        <v>207</v>
      </c>
      <c r="I2457" t="s">
        <v>18</v>
      </c>
      <c r="J2457" t="s">
        <v>213</v>
      </c>
      <c r="K2457" t="s">
        <v>209</v>
      </c>
      <c r="L2457" t="s">
        <v>766</v>
      </c>
    </row>
    <row r="2458" spans="1:12">
      <c r="A2458" t="s">
        <v>3259</v>
      </c>
      <c r="B2458" s="7">
        <v>46289</v>
      </c>
      <c r="C2458" t="s">
        <v>144</v>
      </c>
      <c r="D2458">
        <v>2</v>
      </c>
      <c r="E2458">
        <v>12.74</v>
      </c>
      <c r="F2458">
        <v>0</v>
      </c>
      <c r="G2458">
        <v>9.99</v>
      </c>
      <c r="H2458" t="s">
        <v>212</v>
      </c>
      <c r="I2458" t="s">
        <v>224</v>
      </c>
      <c r="J2458" t="s">
        <v>208</v>
      </c>
      <c r="K2458" t="s">
        <v>209</v>
      </c>
      <c r="L2458" t="s">
        <v>1209</v>
      </c>
    </row>
    <row r="2459" spans="1:12">
      <c r="A2459" t="s">
        <v>3260</v>
      </c>
      <c r="B2459" s="7">
        <v>46289</v>
      </c>
      <c r="C2459" t="s">
        <v>120</v>
      </c>
      <c r="D2459">
        <v>2</v>
      </c>
      <c r="E2459">
        <v>33.65</v>
      </c>
      <c r="F2459">
        <v>0.1</v>
      </c>
      <c r="G2459">
        <v>9.99</v>
      </c>
      <c r="H2459" t="s">
        <v>212</v>
      </c>
      <c r="I2459" t="s">
        <v>18</v>
      </c>
      <c r="J2459" t="s">
        <v>217</v>
      </c>
      <c r="K2459" t="s">
        <v>209</v>
      </c>
      <c r="L2459" t="s">
        <v>944</v>
      </c>
    </row>
    <row r="2460" spans="1:12">
      <c r="A2460" t="s">
        <v>3261</v>
      </c>
      <c r="B2460" s="7">
        <v>46289</v>
      </c>
      <c r="C2460" t="s">
        <v>154</v>
      </c>
      <c r="D2460">
        <v>1</v>
      </c>
      <c r="E2460">
        <v>63.29</v>
      </c>
      <c r="F2460">
        <v>0.1</v>
      </c>
      <c r="G2460">
        <v>9.99</v>
      </c>
      <c r="H2460" t="s">
        <v>216</v>
      </c>
      <c r="I2460" t="s">
        <v>18</v>
      </c>
      <c r="J2460" t="s">
        <v>208</v>
      </c>
      <c r="K2460" t="s">
        <v>209</v>
      </c>
      <c r="L2460" t="s">
        <v>768</v>
      </c>
    </row>
    <row r="2461" spans="1:12">
      <c r="A2461" t="s">
        <v>3262</v>
      </c>
      <c r="B2461" s="7">
        <v>46290</v>
      </c>
      <c r="C2461" t="s">
        <v>71</v>
      </c>
      <c r="D2461">
        <v>1</v>
      </c>
      <c r="E2461">
        <v>11.23</v>
      </c>
      <c r="F2461">
        <v>0.1</v>
      </c>
      <c r="G2461">
        <v>0</v>
      </c>
      <c r="H2461" t="s">
        <v>207</v>
      </c>
      <c r="I2461" t="s">
        <v>224</v>
      </c>
      <c r="J2461" t="s">
        <v>217</v>
      </c>
      <c r="K2461" t="s">
        <v>209</v>
      </c>
      <c r="L2461" t="s">
        <v>1507</v>
      </c>
    </row>
    <row r="2462" spans="1:12">
      <c r="A2462" t="s">
        <v>3263</v>
      </c>
      <c r="B2462" s="7">
        <v>46290</v>
      </c>
      <c r="C2462" t="s">
        <v>178</v>
      </c>
      <c r="D2462">
        <v>4</v>
      </c>
      <c r="E2462">
        <v>77.760000000000005</v>
      </c>
      <c r="F2462">
        <v>0</v>
      </c>
      <c r="G2462">
        <v>0</v>
      </c>
      <c r="H2462" t="s">
        <v>212</v>
      </c>
      <c r="I2462" t="s">
        <v>37</v>
      </c>
      <c r="J2462" t="s">
        <v>208</v>
      </c>
      <c r="K2462" t="s">
        <v>209</v>
      </c>
      <c r="L2462" t="s">
        <v>953</v>
      </c>
    </row>
    <row r="2463" spans="1:12">
      <c r="A2463" t="s">
        <v>3264</v>
      </c>
      <c r="B2463" s="7">
        <v>46290</v>
      </c>
      <c r="C2463" t="s">
        <v>136</v>
      </c>
      <c r="D2463">
        <v>1</v>
      </c>
      <c r="E2463">
        <v>26.35</v>
      </c>
      <c r="F2463">
        <v>0.2</v>
      </c>
      <c r="G2463">
        <v>4.99</v>
      </c>
      <c r="H2463" t="s">
        <v>212</v>
      </c>
      <c r="I2463" t="s">
        <v>54</v>
      </c>
      <c r="J2463" t="s">
        <v>213</v>
      </c>
      <c r="K2463" t="s">
        <v>209</v>
      </c>
      <c r="L2463" t="s">
        <v>265</v>
      </c>
    </row>
    <row r="2464" spans="1:12">
      <c r="A2464" t="s">
        <v>3265</v>
      </c>
      <c r="B2464" s="7">
        <v>46290</v>
      </c>
      <c r="C2464" t="s">
        <v>186</v>
      </c>
      <c r="D2464">
        <v>2</v>
      </c>
      <c r="E2464">
        <v>54.93</v>
      </c>
      <c r="F2464">
        <v>0</v>
      </c>
      <c r="G2464">
        <v>9.99</v>
      </c>
      <c r="H2464" t="s">
        <v>207</v>
      </c>
      <c r="I2464" t="s">
        <v>37</v>
      </c>
      <c r="J2464" t="s">
        <v>213</v>
      </c>
      <c r="K2464" t="s">
        <v>281</v>
      </c>
      <c r="L2464" t="s">
        <v>377</v>
      </c>
    </row>
    <row r="2465" spans="1:12">
      <c r="A2465" t="s">
        <v>3266</v>
      </c>
      <c r="B2465" s="7">
        <v>46290</v>
      </c>
      <c r="C2465" t="s">
        <v>94</v>
      </c>
      <c r="D2465">
        <v>2</v>
      </c>
      <c r="E2465">
        <v>74.41</v>
      </c>
      <c r="F2465">
        <v>0</v>
      </c>
      <c r="G2465">
        <v>0</v>
      </c>
      <c r="H2465" t="s">
        <v>207</v>
      </c>
      <c r="I2465" t="s">
        <v>18</v>
      </c>
      <c r="J2465" t="s">
        <v>208</v>
      </c>
      <c r="K2465" t="s">
        <v>209</v>
      </c>
      <c r="L2465" t="s">
        <v>1234</v>
      </c>
    </row>
    <row r="2466" spans="1:12">
      <c r="A2466" t="s">
        <v>3267</v>
      </c>
      <c r="B2466" s="7">
        <v>46291</v>
      </c>
      <c r="C2466" t="s">
        <v>144</v>
      </c>
      <c r="D2466">
        <v>2</v>
      </c>
      <c r="E2466">
        <v>12.74</v>
      </c>
      <c r="F2466">
        <v>0</v>
      </c>
      <c r="G2466">
        <v>0</v>
      </c>
      <c r="H2466" t="s">
        <v>216</v>
      </c>
      <c r="I2466" t="s">
        <v>54</v>
      </c>
      <c r="J2466" t="s">
        <v>213</v>
      </c>
      <c r="K2466" t="s">
        <v>209</v>
      </c>
      <c r="L2466" t="s">
        <v>3058</v>
      </c>
    </row>
    <row r="2467" spans="1:12">
      <c r="A2467" t="s">
        <v>3268</v>
      </c>
      <c r="B2467" s="7">
        <v>46291</v>
      </c>
      <c r="C2467" t="s">
        <v>92</v>
      </c>
      <c r="D2467">
        <v>2</v>
      </c>
      <c r="E2467">
        <v>46.87</v>
      </c>
      <c r="F2467">
        <v>0.1</v>
      </c>
      <c r="G2467">
        <v>0</v>
      </c>
      <c r="H2467" t="s">
        <v>212</v>
      </c>
      <c r="I2467" t="s">
        <v>18</v>
      </c>
      <c r="J2467" t="s">
        <v>217</v>
      </c>
      <c r="K2467" t="s">
        <v>209</v>
      </c>
      <c r="L2467" t="s">
        <v>702</v>
      </c>
    </row>
    <row r="2468" spans="1:12">
      <c r="A2468" t="s">
        <v>3269</v>
      </c>
      <c r="B2468" s="7">
        <v>46291</v>
      </c>
      <c r="C2468" t="s">
        <v>118</v>
      </c>
      <c r="D2468">
        <v>2</v>
      </c>
      <c r="E2468">
        <v>41.81</v>
      </c>
      <c r="F2468">
        <v>0.1</v>
      </c>
      <c r="G2468">
        <v>6.99</v>
      </c>
      <c r="H2468" t="s">
        <v>216</v>
      </c>
      <c r="I2468" t="s">
        <v>12</v>
      </c>
      <c r="J2468" t="s">
        <v>217</v>
      </c>
      <c r="K2468" t="s">
        <v>209</v>
      </c>
      <c r="L2468" t="s">
        <v>399</v>
      </c>
    </row>
    <row r="2469" spans="1:12">
      <c r="A2469" t="s">
        <v>3270</v>
      </c>
      <c r="B2469" s="7">
        <v>46291</v>
      </c>
      <c r="C2469" t="s">
        <v>85</v>
      </c>
      <c r="D2469">
        <v>3</v>
      </c>
      <c r="E2469">
        <v>20.7</v>
      </c>
      <c r="F2469">
        <v>0.05</v>
      </c>
      <c r="G2469">
        <v>0</v>
      </c>
      <c r="H2469" t="s">
        <v>212</v>
      </c>
      <c r="I2469" t="s">
        <v>18</v>
      </c>
      <c r="J2469" t="s">
        <v>208</v>
      </c>
      <c r="K2469" t="s">
        <v>209</v>
      </c>
      <c r="L2469" t="s">
        <v>1868</v>
      </c>
    </row>
    <row r="2470" spans="1:12">
      <c r="A2470" t="s">
        <v>3271</v>
      </c>
      <c r="B2470" s="7">
        <v>46291</v>
      </c>
      <c r="C2470" t="s">
        <v>66</v>
      </c>
      <c r="D2470">
        <v>3</v>
      </c>
      <c r="E2470">
        <v>31.13</v>
      </c>
      <c r="F2470">
        <v>0.05</v>
      </c>
      <c r="G2470">
        <v>0</v>
      </c>
      <c r="H2470" t="s">
        <v>207</v>
      </c>
      <c r="I2470" t="s">
        <v>224</v>
      </c>
      <c r="J2470" t="s">
        <v>217</v>
      </c>
      <c r="K2470" t="s">
        <v>209</v>
      </c>
      <c r="L2470" t="s">
        <v>820</v>
      </c>
    </row>
    <row r="2471" spans="1:12">
      <c r="A2471" t="s">
        <v>3272</v>
      </c>
      <c r="B2471" s="7">
        <v>46291</v>
      </c>
      <c r="C2471" t="s">
        <v>85</v>
      </c>
      <c r="D2471">
        <v>2</v>
      </c>
      <c r="E2471">
        <v>20.7</v>
      </c>
      <c r="F2471">
        <v>0</v>
      </c>
      <c r="G2471">
        <v>4.99</v>
      </c>
      <c r="H2471" t="s">
        <v>207</v>
      </c>
      <c r="I2471" t="s">
        <v>12</v>
      </c>
      <c r="J2471" t="s">
        <v>208</v>
      </c>
      <c r="K2471" t="s">
        <v>209</v>
      </c>
      <c r="L2471" t="s">
        <v>1153</v>
      </c>
    </row>
    <row r="2472" spans="1:12">
      <c r="A2472" t="s">
        <v>3273</v>
      </c>
      <c r="B2472" s="7">
        <v>46291</v>
      </c>
      <c r="C2472" t="s">
        <v>168</v>
      </c>
      <c r="D2472">
        <v>3</v>
      </c>
      <c r="E2472">
        <v>50.46</v>
      </c>
      <c r="F2472">
        <v>0.1</v>
      </c>
      <c r="G2472">
        <v>0</v>
      </c>
      <c r="H2472" t="s">
        <v>207</v>
      </c>
      <c r="I2472" t="s">
        <v>54</v>
      </c>
      <c r="J2472" t="s">
        <v>208</v>
      </c>
      <c r="K2472" t="s">
        <v>209</v>
      </c>
      <c r="L2472" t="s">
        <v>406</v>
      </c>
    </row>
    <row r="2473" spans="1:12">
      <c r="A2473" t="s">
        <v>3274</v>
      </c>
      <c r="B2473" s="7">
        <v>46291</v>
      </c>
      <c r="C2473" t="s">
        <v>77</v>
      </c>
      <c r="D2473">
        <v>1</v>
      </c>
      <c r="E2473">
        <v>47.77</v>
      </c>
      <c r="F2473">
        <v>0</v>
      </c>
      <c r="G2473">
        <v>0</v>
      </c>
      <c r="H2473" t="s">
        <v>216</v>
      </c>
      <c r="I2473" t="s">
        <v>18</v>
      </c>
      <c r="J2473" t="s">
        <v>213</v>
      </c>
      <c r="K2473" t="s">
        <v>209</v>
      </c>
      <c r="L2473" t="s">
        <v>1211</v>
      </c>
    </row>
    <row r="2474" spans="1:12">
      <c r="A2474" t="s">
        <v>3275</v>
      </c>
      <c r="B2474" s="7">
        <v>46291</v>
      </c>
      <c r="C2474" t="s">
        <v>71</v>
      </c>
      <c r="D2474">
        <v>2</v>
      </c>
      <c r="E2474">
        <v>11.23</v>
      </c>
      <c r="F2474">
        <v>0</v>
      </c>
      <c r="G2474">
        <v>4.99</v>
      </c>
      <c r="H2474" t="s">
        <v>207</v>
      </c>
      <c r="I2474" t="s">
        <v>224</v>
      </c>
      <c r="J2474" t="s">
        <v>213</v>
      </c>
      <c r="K2474" t="s">
        <v>209</v>
      </c>
      <c r="L2474" t="s">
        <v>1706</v>
      </c>
    </row>
    <row r="2475" spans="1:12">
      <c r="A2475" t="s">
        <v>3276</v>
      </c>
      <c r="B2475" s="7">
        <v>46292</v>
      </c>
      <c r="C2475" t="s">
        <v>136</v>
      </c>
      <c r="D2475">
        <v>5</v>
      </c>
      <c r="E2475">
        <v>26.35</v>
      </c>
      <c r="F2475">
        <v>0</v>
      </c>
      <c r="G2475">
        <v>0</v>
      </c>
      <c r="H2475" t="s">
        <v>207</v>
      </c>
      <c r="I2475" t="s">
        <v>18</v>
      </c>
      <c r="J2475" t="s">
        <v>217</v>
      </c>
      <c r="K2475" t="s">
        <v>209</v>
      </c>
      <c r="L2475" t="s">
        <v>551</v>
      </c>
    </row>
    <row r="2476" spans="1:12">
      <c r="A2476" t="s">
        <v>3277</v>
      </c>
      <c r="B2476" s="7">
        <v>46292</v>
      </c>
      <c r="C2476" t="s">
        <v>170</v>
      </c>
      <c r="D2476">
        <v>2</v>
      </c>
      <c r="E2476">
        <v>33.19</v>
      </c>
      <c r="F2476">
        <v>0.1</v>
      </c>
      <c r="G2476">
        <v>0</v>
      </c>
      <c r="H2476" t="s">
        <v>212</v>
      </c>
      <c r="I2476" t="s">
        <v>224</v>
      </c>
      <c r="J2476" t="s">
        <v>208</v>
      </c>
      <c r="K2476" t="s">
        <v>209</v>
      </c>
      <c r="L2476" t="s">
        <v>1350</v>
      </c>
    </row>
    <row r="2477" spans="1:12">
      <c r="A2477" t="s">
        <v>3278</v>
      </c>
      <c r="B2477" s="7">
        <v>46292</v>
      </c>
      <c r="C2477" t="s">
        <v>138</v>
      </c>
      <c r="D2477">
        <v>1</v>
      </c>
      <c r="E2477">
        <v>56</v>
      </c>
      <c r="F2477">
        <v>0</v>
      </c>
      <c r="G2477">
        <v>0</v>
      </c>
      <c r="H2477" t="s">
        <v>207</v>
      </c>
      <c r="I2477" t="s">
        <v>18</v>
      </c>
      <c r="J2477" t="s">
        <v>208</v>
      </c>
      <c r="K2477" t="s">
        <v>209</v>
      </c>
      <c r="L2477" t="s">
        <v>786</v>
      </c>
    </row>
    <row r="2478" spans="1:12">
      <c r="A2478" t="s">
        <v>3279</v>
      </c>
      <c r="B2478" s="7">
        <v>46292</v>
      </c>
      <c r="C2478" t="s">
        <v>112</v>
      </c>
      <c r="D2478">
        <v>1</v>
      </c>
      <c r="E2478">
        <v>48.12</v>
      </c>
      <c r="F2478">
        <v>0</v>
      </c>
      <c r="G2478">
        <v>6.99</v>
      </c>
      <c r="H2478" t="s">
        <v>212</v>
      </c>
      <c r="I2478" t="s">
        <v>18</v>
      </c>
      <c r="J2478" t="s">
        <v>208</v>
      </c>
      <c r="K2478" t="s">
        <v>209</v>
      </c>
      <c r="L2478" t="s">
        <v>2312</v>
      </c>
    </row>
    <row r="2479" spans="1:12">
      <c r="A2479" t="s">
        <v>3280</v>
      </c>
      <c r="B2479" s="7">
        <v>46292</v>
      </c>
      <c r="C2479" t="s">
        <v>81</v>
      </c>
      <c r="D2479">
        <v>3</v>
      </c>
      <c r="E2479">
        <v>30.29</v>
      </c>
      <c r="F2479">
        <v>0.1</v>
      </c>
      <c r="G2479">
        <v>4.99</v>
      </c>
      <c r="H2479" t="s">
        <v>216</v>
      </c>
      <c r="I2479" t="s">
        <v>224</v>
      </c>
      <c r="J2479" t="s">
        <v>208</v>
      </c>
      <c r="K2479" t="s">
        <v>209</v>
      </c>
      <c r="L2479" t="s">
        <v>3152</v>
      </c>
    </row>
    <row r="2480" spans="1:12">
      <c r="A2480" t="s">
        <v>3281</v>
      </c>
      <c r="B2480" s="7">
        <v>46292</v>
      </c>
      <c r="C2480" t="s">
        <v>156</v>
      </c>
      <c r="D2480">
        <v>1</v>
      </c>
      <c r="E2480">
        <v>24.86</v>
      </c>
      <c r="F2480">
        <v>0</v>
      </c>
      <c r="G2480">
        <v>0</v>
      </c>
      <c r="H2480" t="s">
        <v>212</v>
      </c>
      <c r="I2480" t="s">
        <v>224</v>
      </c>
      <c r="J2480" t="s">
        <v>208</v>
      </c>
      <c r="K2480" t="s">
        <v>209</v>
      </c>
      <c r="L2480" t="s">
        <v>1099</v>
      </c>
    </row>
    <row r="2481" spans="1:12">
      <c r="A2481" t="s">
        <v>3282</v>
      </c>
      <c r="B2481" s="7">
        <v>46292</v>
      </c>
      <c r="C2481" t="s">
        <v>170</v>
      </c>
      <c r="D2481">
        <v>1</v>
      </c>
      <c r="E2481">
        <v>33.19</v>
      </c>
      <c r="F2481">
        <v>0</v>
      </c>
      <c r="G2481">
        <v>6.99</v>
      </c>
      <c r="H2481" t="s">
        <v>207</v>
      </c>
      <c r="I2481" t="s">
        <v>37</v>
      </c>
      <c r="J2481" t="s">
        <v>208</v>
      </c>
      <c r="K2481" t="s">
        <v>209</v>
      </c>
      <c r="L2481" t="s">
        <v>269</v>
      </c>
    </row>
    <row r="2482" spans="1:12">
      <c r="A2482" t="s">
        <v>3283</v>
      </c>
      <c r="B2482" s="7">
        <v>46292</v>
      </c>
      <c r="C2482" t="s">
        <v>87</v>
      </c>
      <c r="D2482">
        <v>1</v>
      </c>
      <c r="E2482">
        <v>49.34</v>
      </c>
      <c r="F2482">
        <v>0.05</v>
      </c>
      <c r="G2482">
        <v>4.99</v>
      </c>
      <c r="H2482" t="s">
        <v>207</v>
      </c>
      <c r="I2482" t="s">
        <v>18</v>
      </c>
      <c r="J2482" t="s">
        <v>213</v>
      </c>
      <c r="K2482" t="s">
        <v>209</v>
      </c>
      <c r="L2482" t="s">
        <v>342</v>
      </c>
    </row>
    <row r="2483" spans="1:12">
      <c r="A2483" t="s">
        <v>3284</v>
      </c>
      <c r="B2483" s="7">
        <v>46292</v>
      </c>
      <c r="C2483" t="s">
        <v>104</v>
      </c>
      <c r="D2483">
        <v>2</v>
      </c>
      <c r="E2483">
        <v>29.49</v>
      </c>
      <c r="F2483">
        <v>0</v>
      </c>
      <c r="G2483">
        <v>9.99</v>
      </c>
      <c r="H2483" t="s">
        <v>216</v>
      </c>
      <c r="I2483" t="s">
        <v>18</v>
      </c>
      <c r="J2483" t="s">
        <v>217</v>
      </c>
      <c r="K2483" t="s">
        <v>209</v>
      </c>
      <c r="L2483" t="s">
        <v>986</v>
      </c>
    </row>
    <row r="2484" spans="1:12">
      <c r="A2484" t="s">
        <v>3285</v>
      </c>
      <c r="B2484" s="7">
        <v>46293</v>
      </c>
      <c r="C2484" t="s">
        <v>124</v>
      </c>
      <c r="D2484">
        <v>2</v>
      </c>
      <c r="E2484">
        <v>79.47</v>
      </c>
      <c r="F2484">
        <v>0</v>
      </c>
      <c r="G2484">
        <v>0</v>
      </c>
      <c r="H2484" t="s">
        <v>207</v>
      </c>
      <c r="I2484" t="s">
        <v>18</v>
      </c>
      <c r="J2484" t="s">
        <v>213</v>
      </c>
      <c r="K2484" t="s">
        <v>209</v>
      </c>
      <c r="L2484" t="s">
        <v>1228</v>
      </c>
    </row>
    <row r="2485" spans="1:12">
      <c r="A2485" t="s">
        <v>3286</v>
      </c>
      <c r="B2485" s="7">
        <v>46293</v>
      </c>
      <c r="C2485" t="s">
        <v>116</v>
      </c>
      <c r="D2485">
        <v>2</v>
      </c>
      <c r="E2485">
        <v>30.89</v>
      </c>
      <c r="F2485">
        <v>0</v>
      </c>
      <c r="G2485">
        <v>6.99</v>
      </c>
      <c r="H2485" t="s">
        <v>216</v>
      </c>
      <c r="I2485" t="s">
        <v>54</v>
      </c>
      <c r="J2485" t="s">
        <v>217</v>
      </c>
      <c r="K2485" t="s">
        <v>209</v>
      </c>
      <c r="L2485" t="s">
        <v>2121</v>
      </c>
    </row>
    <row r="2486" spans="1:12">
      <c r="A2486" t="s">
        <v>3287</v>
      </c>
      <c r="B2486" s="7">
        <v>46293</v>
      </c>
      <c r="C2486" t="s">
        <v>174</v>
      </c>
      <c r="D2486">
        <v>3</v>
      </c>
      <c r="E2486">
        <v>72.45</v>
      </c>
      <c r="F2486">
        <v>0</v>
      </c>
      <c r="G2486">
        <v>6.99</v>
      </c>
      <c r="H2486" t="s">
        <v>207</v>
      </c>
      <c r="I2486" t="s">
        <v>37</v>
      </c>
      <c r="J2486" t="s">
        <v>217</v>
      </c>
      <c r="K2486" t="s">
        <v>304</v>
      </c>
      <c r="L2486" t="s">
        <v>579</v>
      </c>
    </row>
    <row r="2487" spans="1:12">
      <c r="A2487" t="s">
        <v>3288</v>
      </c>
      <c r="B2487" s="7">
        <v>46293</v>
      </c>
      <c r="C2487" t="s">
        <v>174</v>
      </c>
      <c r="D2487">
        <v>1</v>
      </c>
      <c r="E2487">
        <v>72.45</v>
      </c>
      <c r="F2487">
        <v>0.1</v>
      </c>
      <c r="G2487">
        <v>6.99</v>
      </c>
      <c r="H2487" t="s">
        <v>216</v>
      </c>
      <c r="I2487" t="s">
        <v>37</v>
      </c>
      <c r="J2487" t="s">
        <v>217</v>
      </c>
      <c r="K2487" t="s">
        <v>209</v>
      </c>
      <c r="L2487" t="s">
        <v>891</v>
      </c>
    </row>
    <row r="2488" spans="1:12">
      <c r="A2488" t="s">
        <v>3289</v>
      </c>
      <c r="B2488" s="7">
        <v>46293</v>
      </c>
      <c r="C2488" t="s">
        <v>124</v>
      </c>
      <c r="D2488">
        <v>2</v>
      </c>
      <c r="E2488">
        <v>79.47</v>
      </c>
      <c r="F2488">
        <v>0</v>
      </c>
      <c r="G2488">
        <v>6.99</v>
      </c>
      <c r="H2488" t="s">
        <v>216</v>
      </c>
      <c r="I2488" t="s">
        <v>54</v>
      </c>
      <c r="J2488" t="s">
        <v>208</v>
      </c>
      <c r="K2488" t="s">
        <v>209</v>
      </c>
      <c r="L2488" t="s">
        <v>3135</v>
      </c>
    </row>
    <row r="2489" spans="1:12">
      <c r="A2489" t="s">
        <v>3290</v>
      </c>
      <c r="B2489" s="7">
        <v>46293</v>
      </c>
      <c r="C2489" t="s">
        <v>71</v>
      </c>
      <c r="D2489">
        <v>3</v>
      </c>
      <c r="E2489">
        <v>11.23</v>
      </c>
      <c r="F2489">
        <v>0.15</v>
      </c>
      <c r="G2489">
        <v>0</v>
      </c>
      <c r="H2489" t="s">
        <v>207</v>
      </c>
      <c r="I2489" t="s">
        <v>18</v>
      </c>
      <c r="J2489" t="s">
        <v>217</v>
      </c>
      <c r="K2489" t="s">
        <v>209</v>
      </c>
      <c r="L2489" t="s">
        <v>2596</v>
      </c>
    </row>
    <row r="2490" spans="1:12">
      <c r="A2490" t="s">
        <v>3291</v>
      </c>
      <c r="B2490" s="7">
        <v>46293</v>
      </c>
      <c r="C2490" t="s">
        <v>94</v>
      </c>
      <c r="D2490">
        <v>2</v>
      </c>
      <c r="E2490">
        <v>74.41</v>
      </c>
      <c r="F2490">
        <v>0</v>
      </c>
      <c r="G2490">
        <v>4.99</v>
      </c>
      <c r="H2490" t="s">
        <v>212</v>
      </c>
      <c r="I2490" t="s">
        <v>224</v>
      </c>
      <c r="J2490" t="s">
        <v>213</v>
      </c>
      <c r="K2490" t="s">
        <v>209</v>
      </c>
      <c r="L2490" t="s">
        <v>686</v>
      </c>
    </row>
    <row r="2491" spans="1:12">
      <c r="A2491" t="s">
        <v>3292</v>
      </c>
      <c r="B2491" s="7">
        <v>46293</v>
      </c>
      <c r="C2491" t="s">
        <v>146</v>
      </c>
      <c r="D2491">
        <v>1</v>
      </c>
      <c r="E2491">
        <v>30.05</v>
      </c>
      <c r="F2491">
        <v>0.05</v>
      </c>
      <c r="G2491">
        <v>6.99</v>
      </c>
      <c r="H2491" t="s">
        <v>212</v>
      </c>
      <c r="I2491" t="s">
        <v>224</v>
      </c>
      <c r="J2491" t="s">
        <v>213</v>
      </c>
      <c r="K2491" t="s">
        <v>209</v>
      </c>
      <c r="L2491" t="s">
        <v>2203</v>
      </c>
    </row>
    <row r="2492" spans="1:12">
      <c r="A2492" t="s">
        <v>3293</v>
      </c>
      <c r="B2492" s="7">
        <v>46294</v>
      </c>
      <c r="C2492" t="s">
        <v>146</v>
      </c>
      <c r="D2492">
        <v>1</v>
      </c>
      <c r="E2492">
        <v>30.05</v>
      </c>
      <c r="F2492">
        <v>0</v>
      </c>
      <c r="G2492">
        <v>6.99</v>
      </c>
      <c r="H2492" t="s">
        <v>212</v>
      </c>
      <c r="I2492" t="s">
        <v>54</v>
      </c>
      <c r="J2492" t="s">
        <v>213</v>
      </c>
      <c r="K2492" t="s">
        <v>209</v>
      </c>
      <c r="L2492" t="s">
        <v>265</v>
      </c>
    </row>
    <row r="2493" spans="1:12">
      <c r="A2493" t="s">
        <v>3294</v>
      </c>
      <c r="B2493" s="7">
        <v>46294</v>
      </c>
      <c r="C2493" t="s">
        <v>126</v>
      </c>
      <c r="D2493">
        <v>1</v>
      </c>
      <c r="E2493">
        <v>44.98</v>
      </c>
      <c r="F2493">
        <v>0.05</v>
      </c>
      <c r="G2493">
        <v>9.99</v>
      </c>
      <c r="H2493" t="s">
        <v>212</v>
      </c>
      <c r="I2493" t="s">
        <v>18</v>
      </c>
      <c r="J2493" t="s">
        <v>213</v>
      </c>
      <c r="K2493" t="s">
        <v>209</v>
      </c>
      <c r="L2493" t="s">
        <v>265</v>
      </c>
    </row>
    <row r="2494" spans="1:12">
      <c r="A2494" t="s">
        <v>3295</v>
      </c>
      <c r="B2494" s="7">
        <v>46294</v>
      </c>
      <c r="C2494" t="s">
        <v>180</v>
      </c>
      <c r="D2494">
        <v>1</v>
      </c>
      <c r="E2494">
        <v>60.42</v>
      </c>
      <c r="F2494">
        <v>0</v>
      </c>
      <c r="G2494">
        <v>6.99</v>
      </c>
      <c r="H2494" t="s">
        <v>212</v>
      </c>
      <c r="I2494" t="s">
        <v>224</v>
      </c>
      <c r="J2494" t="s">
        <v>217</v>
      </c>
      <c r="K2494" t="s">
        <v>304</v>
      </c>
      <c r="L2494" t="s">
        <v>284</v>
      </c>
    </row>
    <row r="2495" spans="1:12">
      <c r="A2495" t="s">
        <v>3296</v>
      </c>
      <c r="B2495" s="7">
        <v>46294</v>
      </c>
      <c r="C2495" t="s">
        <v>154</v>
      </c>
      <c r="D2495">
        <v>8</v>
      </c>
      <c r="E2495">
        <v>63.29</v>
      </c>
      <c r="F2495">
        <v>0.1</v>
      </c>
      <c r="G2495">
        <v>0</v>
      </c>
      <c r="H2495" t="s">
        <v>216</v>
      </c>
      <c r="I2495" t="s">
        <v>54</v>
      </c>
      <c r="J2495" t="s">
        <v>217</v>
      </c>
      <c r="K2495" t="s">
        <v>209</v>
      </c>
      <c r="L2495" t="s">
        <v>406</v>
      </c>
    </row>
    <row r="2496" spans="1:12">
      <c r="A2496" t="s">
        <v>3297</v>
      </c>
      <c r="B2496" s="7">
        <v>46294</v>
      </c>
      <c r="C2496" t="s">
        <v>182</v>
      </c>
      <c r="D2496">
        <v>5</v>
      </c>
      <c r="E2496">
        <v>11.57</v>
      </c>
      <c r="F2496">
        <v>0</v>
      </c>
      <c r="G2496">
        <v>0</v>
      </c>
      <c r="H2496" t="s">
        <v>216</v>
      </c>
      <c r="I2496" t="s">
        <v>37</v>
      </c>
      <c r="J2496" t="s">
        <v>213</v>
      </c>
      <c r="K2496" t="s">
        <v>209</v>
      </c>
      <c r="L2496" t="s">
        <v>830</v>
      </c>
    </row>
    <row r="2497" spans="1:12">
      <c r="A2497" t="s">
        <v>3298</v>
      </c>
      <c r="B2497" s="7">
        <v>46295</v>
      </c>
      <c r="C2497" t="s">
        <v>144</v>
      </c>
      <c r="D2497">
        <v>4</v>
      </c>
      <c r="E2497">
        <v>12.74</v>
      </c>
      <c r="F2497">
        <v>0.2</v>
      </c>
      <c r="G2497">
        <v>0</v>
      </c>
      <c r="H2497" t="s">
        <v>216</v>
      </c>
      <c r="I2497" t="s">
        <v>18</v>
      </c>
      <c r="J2497" t="s">
        <v>208</v>
      </c>
      <c r="K2497" t="s">
        <v>209</v>
      </c>
      <c r="L2497" t="s">
        <v>2227</v>
      </c>
    </row>
    <row r="2498" spans="1:12">
      <c r="A2498" t="s">
        <v>3299</v>
      </c>
      <c r="B2498" s="7">
        <v>46295</v>
      </c>
      <c r="C2498" t="s">
        <v>104</v>
      </c>
      <c r="D2498">
        <v>3</v>
      </c>
      <c r="E2498">
        <v>29.49</v>
      </c>
      <c r="F2498">
        <v>0</v>
      </c>
      <c r="G2498">
        <v>0</v>
      </c>
      <c r="H2498" t="s">
        <v>216</v>
      </c>
      <c r="I2498" t="s">
        <v>224</v>
      </c>
      <c r="J2498" t="s">
        <v>213</v>
      </c>
      <c r="K2498" t="s">
        <v>209</v>
      </c>
      <c r="L2498" t="s">
        <v>1305</v>
      </c>
    </row>
    <row r="2499" spans="1:12">
      <c r="A2499" t="s">
        <v>3300</v>
      </c>
      <c r="B2499" s="7">
        <v>46295</v>
      </c>
      <c r="C2499" t="s">
        <v>83</v>
      </c>
      <c r="D2499">
        <v>3</v>
      </c>
      <c r="E2499">
        <v>79.31</v>
      </c>
      <c r="F2499">
        <v>0</v>
      </c>
      <c r="G2499">
        <v>9.99</v>
      </c>
      <c r="H2499" t="s">
        <v>212</v>
      </c>
      <c r="I2499" t="s">
        <v>224</v>
      </c>
      <c r="J2499" t="s">
        <v>213</v>
      </c>
      <c r="K2499" t="s">
        <v>209</v>
      </c>
      <c r="L2499" t="s">
        <v>826</v>
      </c>
    </row>
    <row r="2500" spans="1:12">
      <c r="A2500" t="s">
        <v>3301</v>
      </c>
      <c r="B2500" s="7">
        <v>46295</v>
      </c>
      <c r="C2500" t="s">
        <v>152</v>
      </c>
      <c r="D2500">
        <v>2</v>
      </c>
      <c r="E2500">
        <v>39.21</v>
      </c>
      <c r="F2500">
        <v>0</v>
      </c>
      <c r="G2500">
        <v>0</v>
      </c>
      <c r="H2500" t="s">
        <v>207</v>
      </c>
      <c r="I2500" t="s">
        <v>224</v>
      </c>
      <c r="J2500" t="s">
        <v>217</v>
      </c>
      <c r="K2500" t="s">
        <v>209</v>
      </c>
      <c r="L2500" t="s">
        <v>225</v>
      </c>
    </row>
    <row r="2501" spans="1:12">
      <c r="A2501" t="s">
        <v>3302</v>
      </c>
      <c r="B2501" s="7">
        <v>46295</v>
      </c>
      <c r="C2501" t="s">
        <v>152</v>
      </c>
      <c r="D2501">
        <v>2</v>
      </c>
      <c r="E2501">
        <v>39.21</v>
      </c>
      <c r="F2501">
        <v>0</v>
      </c>
      <c r="G2501">
        <v>0</v>
      </c>
      <c r="H2501" t="s">
        <v>212</v>
      </c>
      <c r="I2501" t="s">
        <v>54</v>
      </c>
      <c r="J2501" t="s">
        <v>217</v>
      </c>
      <c r="K2501" t="s">
        <v>209</v>
      </c>
      <c r="L2501" t="s">
        <v>337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FA70-CBFA-4DC6-9406-D1C646E9EB8A}">
  <dimension ref="A1:I331"/>
  <sheetViews>
    <sheetView workbookViewId="0"/>
  </sheetViews>
  <sheetFormatPr defaultRowHeight="14.25"/>
  <cols>
    <col min="1" max="2" width="9.25" bestFit="1" customWidth="1"/>
    <col min="3" max="4" width="12.75" bestFit="1" customWidth="1"/>
    <col min="5" max="5" width="16" bestFit="1" customWidth="1"/>
    <col min="6" max="6" width="21" bestFit="1" customWidth="1"/>
    <col min="7" max="7" width="15.625" bestFit="1" customWidth="1"/>
    <col min="8" max="8" width="20.25" bestFit="1" customWidth="1"/>
    <col min="9" max="9" width="11.75" bestFit="1" customWidth="1"/>
  </cols>
  <sheetData>
    <row r="1" spans="1:9">
      <c r="A1" t="s">
        <v>3303</v>
      </c>
      <c r="B1" t="s">
        <v>58</v>
      </c>
      <c r="C1" t="s">
        <v>0</v>
      </c>
      <c r="D1" t="s">
        <v>196</v>
      </c>
      <c r="E1" t="s">
        <v>3304</v>
      </c>
      <c r="F1" t="s">
        <v>3305</v>
      </c>
      <c r="G1" t="s">
        <v>3306</v>
      </c>
      <c r="H1" t="s">
        <v>3307</v>
      </c>
      <c r="I1" t="s">
        <v>3308</v>
      </c>
    </row>
    <row r="2" spans="1:9">
      <c r="A2" t="s">
        <v>3309</v>
      </c>
      <c r="B2" t="s">
        <v>75</v>
      </c>
      <c r="C2" t="s">
        <v>35</v>
      </c>
      <c r="D2" s="7">
        <v>45932</v>
      </c>
      <c r="E2" s="7">
        <v>45937</v>
      </c>
      <c r="F2" s="7">
        <v>45935</v>
      </c>
      <c r="G2">
        <v>125</v>
      </c>
      <c r="H2">
        <v>25.85</v>
      </c>
      <c r="I2" t="s">
        <v>3310</v>
      </c>
    </row>
    <row r="3" spans="1:9">
      <c r="A3" t="s">
        <v>3311</v>
      </c>
      <c r="B3" t="s">
        <v>83</v>
      </c>
      <c r="C3" t="s">
        <v>9</v>
      </c>
      <c r="D3" s="7">
        <v>45933</v>
      </c>
      <c r="E3" s="7">
        <v>45939</v>
      </c>
      <c r="F3" s="7">
        <v>45939</v>
      </c>
      <c r="G3">
        <v>40</v>
      </c>
      <c r="H3">
        <v>36.44</v>
      </c>
      <c r="I3" t="s">
        <v>3310</v>
      </c>
    </row>
    <row r="4" spans="1:9">
      <c r="A4" t="s">
        <v>3312</v>
      </c>
      <c r="B4" t="s">
        <v>92</v>
      </c>
      <c r="C4" t="s">
        <v>15</v>
      </c>
      <c r="D4" s="7">
        <v>45933</v>
      </c>
      <c r="E4" s="7">
        <v>45945</v>
      </c>
      <c r="F4" s="7">
        <v>45945</v>
      </c>
      <c r="G4">
        <v>75</v>
      </c>
      <c r="H4">
        <v>21.33</v>
      </c>
      <c r="I4" t="s">
        <v>3310</v>
      </c>
    </row>
    <row r="5" spans="1:9">
      <c r="A5" t="s">
        <v>3313</v>
      </c>
      <c r="B5" t="s">
        <v>79</v>
      </c>
      <c r="C5" t="s">
        <v>9</v>
      </c>
      <c r="D5" s="7">
        <v>45934</v>
      </c>
      <c r="E5" s="7">
        <v>45940</v>
      </c>
      <c r="F5" s="7">
        <v>45940</v>
      </c>
      <c r="G5">
        <v>60</v>
      </c>
      <c r="H5">
        <v>7.24</v>
      </c>
      <c r="I5" t="s">
        <v>3310</v>
      </c>
    </row>
    <row r="6" spans="1:9">
      <c r="A6" t="s">
        <v>3314</v>
      </c>
      <c r="B6" t="s">
        <v>142</v>
      </c>
      <c r="C6" t="s">
        <v>25</v>
      </c>
      <c r="D6" s="7">
        <v>45942</v>
      </c>
      <c r="E6" s="7">
        <v>45949</v>
      </c>
      <c r="F6" s="7">
        <v>45947</v>
      </c>
      <c r="G6">
        <v>60</v>
      </c>
      <c r="H6">
        <v>41.96</v>
      </c>
      <c r="I6" t="s">
        <v>3310</v>
      </c>
    </row>
    <row r="7" spans="1:9">
      <c r="A7" t="s">
        <v>3315</v>
      </c>
      <c r="B7" t="s">
        <v>174</v>
      </c>
      <c r="C7" t="s">
        <v>30</v>
      </c>
      <c r="D7" s="7">
        <v>45942</v>
      </c>
      <c r="E7" s="7">
        <v>45957</v>
      </c>
      <c r="F7" s="7">
        <v>45957</v>
      </c>
      <c r="G7">
        <v>100</v>
      </c>
      <c r="H7">
        <v>30.61</v>
      </c>
      <c r="I7" t="s">
        <v>3310</v>
      </c>
    </row>
    <row r="8" spans="1:9">
      <c r="A8" t="s">
        <v>3316</v>
      </c>
      <c r="B8" t="s">
        <v>71</v>
      </c>
      <c r="C8" t="s">
        <v>52</v>
      </c>
      <c r="D8" s="7">
        <v>45943</v>
      </c>
      <c r="E8" s="7">
        <v>45953</v>
      </c>
      <c r="F8" s="7">
        <v>45953</v>
      </c>
      <c r="G8">
        <v>75</v>
      </c>
      <c r="H8">
        <v>6.46</v>
      </c>
      <c r="I8" t="s">
        <v>3310</v>
      </c>
    </row>
    <row r="9" spans="1:9">
      <c r="A9" t="s">
        <v>3317</v>
      </c>
      <c r="B9" t="s">
        <v>114</v>
      </c>
      <c r="C9" t="s">
        <v>15</v>
      </c>
      <c r="D9" s="7">
        <v>45946</v>
      </c>
      <c r="E9" s="7">
        <v>45958</v>
      </c>
      <c r="F9" s="7"/>
      <c r="G9">
        <v>100</v>
      </c>
      <c r="H9">
        <v>40.340000000000003</v>
      </c>
      <c r="I9" t="s">
        <v>281</v>
      </c>
    </row>
    <row r="10" spans="1:9">
      <c r="A10" t="s">
        <v>3318</v>
      </c>
      <c r="B10" t="s">
        <v>140</v>
      </c>
      <c r="C10" t="s">
        <v>46</v>
      </c>
      <c r="D10" s="7">
        <v>45949</v>
      </c>
      <c r="E10" s="7">
        <v>45953</v>
      </c>
      <c r="F10" s="7">
        <v>45954</v>
      </c>
      <c r="G10">
        <v>125</v>
      </c>
      <c r="H10">
        <v>13.85</v>
      </c>
      <c r="I10" t="s">
        <v>3310</v>
      </c>
    </row>
    <row r="11" spans="1:9">
      <c r="A11" t="s">
        <v>3319</v>
      </c>
      <c r="B11" t="s">
        <v>158</v>
      </c>
      <c r="C11" t="s">
        <v>46</v>
      </c>
      <c r="D11" s="7">
        <v>45949</v>
      </c>
      <c r="E11" s="7">
        <v>45953</v>
      </c>
      <c r="F11" s="7">
        <v>45953</v>
      </c>
      <c r="G11">
        <v>30</v>
      </c>
      <c r="H11">
        <v>19.489999999999998</v>
      </c>
      <c r="I11" t="s">
        <v>3310</v>
      </c>
    </row>
    <row r="12" spans="1:9">
      <c r="A12" t="s">
        <v>3320</v>
      </c>
      <c r="B12" t="s">
        <v>176</v>
      </c>
      <c r="C12" t="s">
        <v>30</v>
      </c>
      <c r="D12" s="7">
        <v>45950</v>
      </c>
      <c r="E12" s="7">
        <v>45965</v>
      </c>
      <c r="F12" s="7">
        <v>45972</v>
      </c>
      <c r="G12">
        <v>50</v>
      </c>
      <c r="H12">
        <v>4.93</v>
      </c>
      <c r="I12" t="s">
        <v>3310</v>
      </c>
    </row>
    <row r="13" spans="1:9">
      <c r="A13" t="s">
        <v>3321</v>
      </c>
      <c r="B13" t="s">
        <v>106</v>
      </c>
      <c r="C13" t="s">
        <v>15</v>
      </c>
      <c r="D13" s="7">
        <v>45952</v>
      </c>
      <c r="E13" s="7">
        <v>45964</v>
      </c>
      <c r="F13" s="7">
        <v>45964</v>
      </c>
      <c r="G13">
        <v>40</v>
      </c>
      <c r="H13">
        <v>43.46</v>
      </c>
      <c r="I13" t="s">
        <v>3310</v>
      </c>
    </row>
    <row r="14" spans="1:9">
      <c r="A14" t="s">
        <v>3322</v>
      </c>
      <c r="B14" t="s">
        <v>102</v>
      </c>
      <c r="C14" t="s">
        <v>15</v>
      </c>
      <c r="D14" s="7">
        <v>45952</v>
      </c>
      <c r="E14" s="7">
        <v>45964</v>
      </c>
      <c r="F14" s="7">
        <v>45964</v>
      </c>
      <c r="G14">
        <v>40</v>
      </c>
      <c r="H14">
        <v>7.75</v>
      </c>
      <c r="I14" t="s">
        <v>3310</v>
      </c>
    </row>
    <row r="15" spans="1:9">
      <c r="A15" t="s">
        <v>3323</v>
      </c>
      <c r="B15" t="s">
        <v>186</v>
      </c>
      <c r="C15" t="s">
        <v>49</v>
      </c>
      <c r="D15" s="7">
        <v>45957</v>
      </c>
      <c r="E15" s="7">
        <v>45970</v>
      </c>
      <c r="F15" s="7">
        <v>45971</v>
      </c>
      <c r="G15">
        <v>75</v>
      </c>
      <c r="H15">
        <v>31.07</v>
      </c>
      <c r="I15" t="s">
        <v>3310</v>
      </c>
    </row>
    <row r="16" spans="1:9">
      <c r="A16" t="s">
        <v>3324</v>
      </c>
      <c r="B16" t="s">
        <v>132</v>
      </c>
      <c r="C16" t="s">
        <v>19</v>
      </c>
      <c r="D16" s="7">
        <v>45958</v>
      </c>
      <c r="E16" s="7">
        <v>45967</v>
      </c>
      <c r="F16" s="7">
        <v>45967</v>
      </c>
      <c r="G16">
        <v>50</v>
      </c>
      <c r="H16">
        <v>45</v>
      </c>
      <c r="I16" t="s">
        <v>3310</v>
      </c>
    </row>
    <row r="17" spans="1:9">
      <c r="A17" t="s">
        <v>3325</v>
      </c>
      <c r="B17" t="s">
        <v>174</v>
      </c>
      <c r="C17" t="s">
        <v>30</v>
      </c>
      <c r="D17" s="7">
        <v>45960</v>
      </c>
      <c r="E17" s="7">
        <v>45975</v>
      </c>
      <c r="F17" s="7">
        <v>45975</v>
      </c>
      <c r="G17">
        <v>60</v>
      </c>
      <c r="H17">
        <v>30.61</v>
      </c>
      <c r="I17" t="s">
        <v>3310</v>
      </c>
    </row>
    <row r="18" spans="1:9">
      <c r="A18" t="s">
        <v>3326</v>
      </c>
      <c r="B18" t="s">
        <v>79</v>
      </c>
      <c r="C18" t="s">
        <v>9</v>
      </c>
      <c r="D18" s="7">
        <v>45963</v>
      </c>
      <c r="E18" s="7">
        <v>45969</v>
      </c>
      <c r="F18" s="7">
        <v>45969</v>
      </c>
      <c r="G18">
        <v>30</v>
      </c>
      <c r="H18">
        <v>7.24</v>
      </c>
      <c r="I18" t="s">
        <v>3310</v>
      </c>
    </row>
    <row r="19" spans="1:9">
      <c r="A19" t="s">
        <v>3327</v>
      </c>
      <c r="B19" t="s">
        <v>120</v>
      </c>
      <c r="C19" t="s">
        <v>55</v>
      </c>
      <c r="D19" s="7">
        <v>45964</v>
      </c>
      <c r="E19" s="7">
        <v>45978</v>
      </c>
      <c r="F19" s="7">
        <v>45978</v>
      </c>
      <c r="G19">
        <v>40</v>
      </c>
      <c r="H19">
        <v>17.22</v>
      </c>
      <c r="I19" t="s">
        <v>3310</v>
      </c>
    </row>
    <row r="20" spans="1:9">
      <c r="A20" t="s">
        <v>3328</v>
      </c>
      <c r="B20" t="s">
        <v>87</v>
      </c>
      <c r="C20" t="s">
        <v>52</v>
      </c>
      <c r="D20" s="7">
        <v>45966</v>
      </c>
      <c r="E20" s="7">
        <v>45976</v>
      </c>
      <c r="F20" s="7">
        <v>45976</v>
      </c>
      <c r="G20">
        <v>30</v>
      </c>
      <c r="H20">
        <v>24.06</v>
      </c>
      <c r="I20" t="s">
        <v>3310</v>
      </c>
    </row>
    <row r="21" spans="1:9">
      <c r="A21" t="s">
        <v>3329</v>
      </c>
      <c r="B21" t="s">
        <v>158</v>
      </c>
      <c r="C21" t="s">
        <v>46</v>
      </c>
      <c r="D21" s="7">
        <v>45967</v>
      </c>
      <c r="E21" s="7">
        <v>45971</v>
      </c>
      <c r="F21" s="7">
        <v>45972</v>
      </c>
      <c r="G21">
        <v>30</v>
      </c>
      <c r="H21">
        <v>19.489999999999998</v>
      </c>
      <c r="I21" t="s">
        <v>3310</v>
      </c>
    </row>
    <row r="22" spans="1:9">
      <c r="A22" t="s">
        <v>3330</v>
      </c>
      <c r="B22" t="s">
        <v>150</v>
      </c>
      <c r="C22" t="s">
        <v>25</v>
      </c>
      <c r="D22" s="7">
        <v>45968</v>
      </c>
      <c r="E22" s="7">
        <v>45975</v>
      </c>
      <c r="F22" s="7"/>
      <c r="G22">
        <v>60</v>
      </c>
      <c r="H22">
        <v>28.8</v>
      </c>
      <c r="I22" t="s">
        <v>3331</v>
      </c>
    </row>
    <row r="23" spans="1:9">
      <c r="A23" t="s">
        <v>3332</v>
      </c>
      <c r="B23" t="s">
        <v>89</v>
      </c>
      <c r="C23" t="s">
        <v>52</v>
      </c>
      <c r="D23" s="7">
        <v>45968</v>
      </c>
      <c r="E23" s="7">
        <v>45978</v>
      </c>
      <c r="F23" s="7">
        <v>45979</v>
      </c>
      <c r="G23">
        <v>100</v>
      </c>
      <c r="H23">
        <v>34.53</v>
      </c>
      <c r="I23" t="s">
        <v>3310</v>
      </c>
    </row>
    <row r="24" spans="1:9">
      <c r="A24" t="s">
        <v>3333</v>
      </c>
      <c r="B24" t="s">
        <v>150</v>
      </c>
      <c r="C24" t="s">
        <v>25</v>
      </c>
      <c r="D24" s="7">
        <v>45968</v>
      </c>
      <c r="E24" s="7">
        <v>45975</v>
      </c>
      <c r="F24" s="7">
        <v>45977</v>
      </c>
      <c r="G24">
        <v>30</v>
      </c>
      <c r="H24">
        <v>28.8</v>
      </c>
      <c r="I24" t="s">
        <v>3310</v>
      </c>
    </row>
    <row r="25" spans="1:9">
      <c r="A25" t="s">
        <v>3334</v>
      </c>
      <c r="B25" t="s">
        <v>102</v>
      </c>
      <c r="C25" t="s">
        <v>15</v>
      </c>
      <c r="D25" s="7">
        <v>45969</v>
      </c>
      <c r="E25" s="7">
        <v>45981</v>
      </c>
      <c r="F25" s="7"/>
      <c r="G25">
        <v>60</v>
      </c>
      <c r="H25">
        <v>7.75</v>
      </c>
      <c r="I25" t="s">
        <v>3331</v>
      </c>
    </row>
    <row r="26" spans="1:9">
      <c r="A26" t="s">
        <v>3335</v>
      </c>
      <c r="B26" t="s">
        <v>142</v>
      </c>
      <c r="C26" t="s">
        <v>25</v>
      </c>
      <c r="D26" s="7">
        <v>45969</v>
      </c>
      <c r="E26" s="7">
        <v>45976</v>
      </c>
      <c r="F26" s="7"/>
      <c r="G26">
        <v>125</v>
      </c>
      <c r="H26">
        <v>41.96</v>
      </c>
      <c r="I26" t="s">
        <v>3331</v>
      </c>
    </row>
    <row r="27" spans="1:9">
      <c r="A27" t="s">
        <v>3336</v>
      </c>
      <c r="B27" t="s">
        <v>85</v>
      </c>
      <c r="C27" t="s">
        <v>52</v>
      </c>
      <c r="D27" s="7">
        <v>45970</v>
      </c>
      <c r="E27" s="7">
        <v>45980</v>
      </c>
      <c r="F27" s="7"/>
      <c r="G27">
        <v>100</v>
      </c>
      <c r="H27">
        <v>8.5299999999999994</v>
      </c>
      <c r="I27" t="s">
        <v>281</v>
      </c>
    </row>
    <row r="28" spans="1:9">
      <c r="A28" t="s">
        <v>3337</v>
      </c>
      <c r="B28" t="s">
        <v>178</v>
      </c>
      <c r="C28" t="s">
        <v>49</v>
      </c>
      <c r="D28" s="7">
        <v>45971</v>
      </c>
      <c r="E28" s="7">
        <v>45984</v>
      </c>
      <c r="F28" s="7"/>
      <c r="G28">
        <v>20</v>
      </c>
      <c r="H28">
        <v>44.67</v>
      </c>
      <c r="I28" t="s">
        <v>3331</v>
      </c>
    </row>
    <row r="29" spans="1:9">
      <c r="A29" t="s">
        <v>3338</v>
      </c>
      <c r="B29" t="s">
        <v>160</v>
      </c>
      <c r="C29" t="s">
        <v>46</v>
      </c>
      <c r="D29" s="7">
        <v>45972</v>
      </c>
      <c r="E29" s="7">
        <v>45976</v>
      </c>
      <c r="F29" s="7">
        <v>45976</v>
      </c>
      <c r="G29">
        <v>100</v>
      </c>
      <c r="H29">
        <v>21.05</v>
      </c>
      <c r="I29" t="s">
        <v>3310</v>
      </c>
    </row>
    <row r="30" spans="1:9">
      <c r="A30" t="s">
        <v>3339</v>
      </c>
      <c r="B30" t="s">
        <v>73</v>
      </c>
      <c r="C30" t="s">
        <v>35</v>
      </c>
      <c r="D30" s="7">
        <v>45973</v>
      </c>
      <c r="E30" s="7">
        <v>45978</v>
      </c>
      <c r="F30" s="7"/>
      <c r="G30">
        <v>50</v>
      </c>
      <c r="H30">
        <v>11.55</v>
      </c>
      <c r="I30" t="s">
        <v>3331</v>
      </c>
    </row>
    <row r="31" spans="1:9">
      <c r="A31" t="s">
        <v>3340</v>
      </c>
      <c r="B31" t="s">
        <v>184</v>
      </c>
      <c r="C31" t="s">
        <v>30</v>
      </c>
      <c r="D31" s="7">
        <v>45974</v>
      </c>
      <c r="E31" s="7">
        <v>45989</v>
      </c>
      <c r="F31" s="7">
        <v>45987</v>
      </c>
      <c r="G31">
        <v>100</v>
      </c>
      <c r="H31">
        <v>18.04</v>
      </c>
      <c r="I31" t="s">
        <v>3310</v>
      </c>
    </row>
    <row r="32" spans="1:9">
      <c r="A32" t="s">
        <v>3341</v>
      </c>
      <c r="B32" t="s">
        <v>79</v>
      </c>
      <c r="C32" t="s">
        <v>9</v>
      </c>
      <c r="D32" s="7">
        <v>45974</v>
      </c>
      <c r="E32" s="7">
        <v>45980</v>
      </c>
      <c r="F32" s="7">
        <v>45979</v>
      </c>
      <c r="G32">
        <v>75</v>
      </c>
      <c r="H32">
        <v>7.24</v>
      </c>
      <c r="I32" t="s">
        <v>3310</v>
      </c>
    </row>
    <row r="33" spans="1:9">
      <c r="A33" t="s">
        <v>3342</v>
      </c>
      <c r="B33" t="s">
        <v>126</v>
      </c>
      <c r="C33" t="s">
        <v>19</v>
      </c>
      <c r="D33" s="7">
        <v>45975</v>
      </c>
      <c r="E33" s="7">
        <v>45984</v>
      </c>
      <c r="F33" s="7">
        <v>45984</v>
      </c>
      <c r="G33">
        <v>50</v>
      </c>
      <c r="H33">
        <v>23.48</v>
      </c>
      <c r="I33" t="s">
        <v>3310</v>
      </c>
    </row>
    <row r="34" spans="1:9">
      <c r="A34" t="s">
        <v>3343</v>
      </c>
      <c r="B34" t="s">
        <v>102</v>
      </c>
      <c r="C34" t="s">
        <v>15</v>
      </c>
      <c r="D34" s="7">
        <v>45976</v>
      </c>
      <c r="E34" s="7">
        <v>45988</v>
      </c>
      <c r="F34" s="7">
        <v>45989</v>
      </c>
      <c r="G34">
        <v>40</v>
      </c>
      <c r="H34">
        <v>7.75</v>
      </c>
      <c r="I34" t="s">
        <v>3310</v>
      </c>
    </row>
    <row r="35" spans="1:9">
      <c r="A35" t="s">
        <v>3344</v>
      </c>
      <c r="B35" t="s">
        <v>75</v>
      </c>
      <c r="C35" t="s">
        <v>35</v>
      </c>
      <c r="D35" s="7">
        <v>45980</v>
      </c>
      <c r="E35" s="7">
        <v>45985</v>
      </c>
      <c r="F35" s="7"/>
      <c r="G35">
        <v>75</v>
      </c>
      <c r="H35">
        <v>25.85</v>
      </c>
      <c r="I35" t="s">
        <v>3331</v>
      </c>
    </row>
    <row r="36" spans="1:9">
      <c r="A36" t="s">
        <v>3345</v>
      </c>
      <c r="B36" t="s">
        <v>77</v>
      </c>
      <c r="C36" t="s">
        <v>9</v>
      </c>
      <c r="D36" s="7">
        <v>45981</v>
      </c>
      <c r="E36" s="7">
        <v>45987</v>
      </c>
      <c r="F36" s="7"/>
      <c r="G36">
        <v>75</v>
      </c>
      <c r="H36">
        <v>21.34</v>
      </c>
      <c r="I36" t="s">
        <v>281</v>
      </c>
    </row>
    <row r="37" spans="1:9">
      <c r="A37" t="s">
        <v>3346</v>
      </c>
      <c r="B37" t="s">
        <v>152</v>
      </c>
      <c r="C37" t="s">
        <v>25</v>
      </c>
      <c r="D37" s="7">
        <v>45983</v>
      </c>
      <c r="E37" s="7">
        <v>45990</v>
      </c>
      <c r="F37" s="7">
        <v>45997</v>
      </c>
      <c r="G37">
        <v>60</v>
      </c>
      <c r="H37">
        <v>19.66</v>
      </c>
      <c r="I37" t="s">
        <v>3310</v>
      </c>
    </row>
    <row r="38" spans="1:9">
      <c r="A38" t="s">
        <v>3347</v>
      </c>
      <c r="B38" t="s">
        <v>130</v>
      </c>
      <c r="C38" t="s">
        <v>55</v>
      </c>
      <c r="D38" s="7">
        <v>45984</v>
      </c>
      <c r="E38" s="7">
        <v>45998</v>
      </c>
      <c r="F38" s="7">
        <v>45999</v>
      </c>
      <c r="G38">
        <v>75</v>
      </c>
      <c r="H38">
        <v>4.42</v>
      </c>
      <c r="I38" t="s">
        <v>3310</v>
      </c>
    </row>
    <row r="39" spans="1:9">
      <c r="A39" t="s">
        <v>3348</v>
      </c>
      <c r="B39" t="s">
        <v>122</v>
      </c>
      <c r="C39" t="s">
        <v>42</v>
      </c>
      <c r="D39" s="7">
        <v>45985</v>
      </c>
      <c r="E39" s="7">
        <v>45993</v>
      </c>
      <c r="F39" s="7">
        <v>45995</v>
      </c>
      <c r="G39">
        <v>20</v>
      </c>
      <c r="H39">
        <v>17.55</v>
      </c>
      <c r="I39" t="s">
        <v>3310</v>
      </c>
    </row>
    <row r="40" spans="1:9">
      <c r="A40" t="s">
        <v>3349</v>
      </c>
      <c r="B40" t="s">
        <v>87</v>
      </c>
      <c r="C40" t="s">
        <v>52</v>
      </c>
      <c r="D40" s="7">
        <v>45985</v>
      </c>
      <c r="E40" s="7">
        <v>45995</v>
      </c>
      <c r="F40" s="7">
        <v>45997</v>
      </c>
      <c r="G40">
        <v>75</v>
      </c>
      <c r="H40">
        <v>24.06</v>
      </c>
      <c r="I40" t="s">
        <v>3310</v>
      </c>
    </row>
    <row r="41" spans="1:9">
      <c r="A41" t="s">
        <v>3350</v>
      </c>
      <c r="B41" t="s">
        <v>140</v>
      </c>
      <c r="C41" t="s">
        <v>46</v>
      </c>
      <c r="D41" s="7">
        <v>45986</v>
      </c>
      <c r="E41" s="7">
        <v>45990</v>
      </c>
      <c r="F41" s="7">
        <v>45990</v>
      </c>
      <c r="G41">
        <v>50</v>
      </c>
      <c r="H41">
        <v>13.85</v>
      </c>
      <c r="I41" t="s">
        <v>3310</v>
      </c>
    </row>
    <row r="42" spans="1:9">
      <c r="A42" t="s">
        <v>3351</v>
      </c>
      <c r="B42" t="s">
        <v>112</v>
      </c>
      <c r="C42" t="s">
        <v>39</v>
      </c>
      <c r="D42" s="7">
        <v>45986</v>
      </c>
      <c r="E42" s="7">
        <v>45997</v>
      </c>
      <c r="F42" s="7">
        <v>45996</v>
      </c>
      <c r="G42">
        <v>30</v>
      </c>
      <c r="H42">
        <v>23.26</v>
      </c>
      <c r="I42" t="s">
        <v>3310</v>
      </c>
    </row>
    <row r="43" spans="1:9">
      <c r="A43" t="s">
        <v>3352</v>
      </c>
      <c r="B43" t="s">
        <v>154</v>
      </c>
      <c r="C43" t="s">
        <v>46</v>
      </c>
      <c r="D43" s="7">
        <v>45988</v>
      </c>
      <c r="E43" s="7">
        <v>45992</v>
      </c>
      <c r="F43" s="7">
        <v>45991</v>
      </c>
      <c r="G43">
        <v>125</v>
      </c>
      <c r="H43">
        <v>41.46</v>
      </c>
      <c r="I43" t="s">
        <v>3310</v>
      </c>
    </row>
    <row r="44" spans="1:9">
      <c r="A44" t="s">
        <v>3353</v>
      </c>
      <c r="B44" t="s">
        <v>110</v>
      </c>
      <c r="C44" t="s">
        <v>39</v>
      </c>
      <c r="D44" s="7">
        <v>45989</v>
      </c>
      <c r="E44" s="7">
        <v>46000</v>
      </c>
      <c r="F44" s="7">
        <v>46000</v>
      </c>
      <c r="G44">
        <v>100</v>
      </c>
      <c r="H44">
        <v>21.59</v>
      </c>
      <c r="I44" t="s">
        <v>3310</v>
      </c>
    </row>
    <row r="45" spans="1:9">
      <c r="A45" t="s">
        <v>3354</v>
      </c>
      <c r="B45" t="s">
        <v>170</v>
      </c>
      <c r="C45" t="s">
        <v>30</v>
      </c>
      <c r="D45" s="7">
        <v>45991</v>
      </c>
      <c r="E45" s="7">
        <v>46006</v>
      </c>
      <c r="F45" s="7">
        <v>46007</v>
      </c>
      <c r="G45">
        <v>125</v>
      </c>
      <c r="H45">
        <v>18.73</v>
      </c>
      <c r="I45" t="s">
        <v>3310</v>
      </c>
    </row>
    <row r="46" spans="1:9">
      <c r="A46" t="s">
        <v>3355</v>
      </c>
      <c r="B46" t="s">
        <v>168</v>
      </c>
      <c r="C46" t="s">
        <v>49</v>
      </c>
      <c r="D46" s="7">
        <v>45992</v>
      </c>
      <c r="E46" s="7">
        <v>46005</v>
      </c>
      <c r="F46" s="7"/>
      <c r="G46">
        <v>100</v>
      </c>
      <c r="H46">
        <v>23.03</v>
      </c>
      <c r="I46" t="s">
        <v>3331</v>
      </c>
    </row>
    <row r="47" spans="1:9">
      <c r="A47" t="s">
        <v>3356</v>
      </c>
      <c r="B47" t="s">
        <v>126</v>
      </c>
      <c r="C47" t="s">
        <v>19</v>
      </c>
      <c r="D47" s="7">
        <v>45992</v>
      </c>
      <c r="E47" s="7">
        <v>46001</v>
      </c>
      <c r="F47" s="7">
        <v>46005</v>
      </c>
      <c r="G47">
        <v>100</v>
      </c>
      <c r="H47">
        <v>23.48</v>
      </c>
      <c r="I47" t="s">
        <v>3310</v>
      </c>
    </row>
    <row r="48" spans="1:9">
      <c r="A48" t="s">
        <v>3357</v>
      </c>
      <c r="B48" t="s">
        <v>174</v>
      </c>
      <c r="C48" t="s">
        <v>30</v>
      </c>
      <c r="D48" s="7">
        <v>45993</v>
      </c>
      <c r="E48" s="7">
        <v>46008</v>
      </c>
      <c r="F48" s="7">
        <v>46008</v>
      </c>
      <c r="G48">
        <v>40</v>
      </c>
      <c r="H48">
        <v>30.61</v>
      </c>
      <c r="I48" t="s">
        <v>3310</v>
      </c>
    </row>
    <row r="49" spans="1:9">
      <c r="A49" t="s">
        <v>3358</v>
      </c>
      <c r="B49" t="s">
        <v>77</v>
      </c>
      <c r="C49" t="s">
        <v>9</v>
      </c>
      <c r="D49" s="7">
        <v>45994</v>
      </c>
      <c r="E49" s="7">
        <v>46000</v>
      </c>
      <c r="F49" s="7">
        <v>46000</v>
      </c>
      <c r="G49">
        <v>20</v>
      </c>
      <c r="H49">
        <v>21.34</v>
      </c>
      <c r="I49" t="s">
        <v>3310</v>
      </c>
    </row>
    <row r="50" spans="1:9">
      <c r="A50" t="s">
        <v>3359</v>
      </c>
      <c r="B50" t="s">
        <v>79</v>
      </c>
      <c r="C50" t="s">
        <v>9</v>
      </c>
      <c r="D50" s="7">
        <v>45995</v>
      </c>
      <c r="E50" s="7">
        <v>46001</v>
      </c>
      <c r="F50" s="7">
        <v>46003</v>
      </c>
      <c r="G50">
        <v>60</v>
      </c>
      <c r="H50">
        <v>7.24</v>
      </c>
      <c r="I50" t="s">
        <v>3310</v>
      </c>
    </row>
    <row r="51" spans="1:9">
      <c r="A51" t="s">
        <v>3360</v>
      </c>
      <c r="B51" t="s">
        <v>122</v>
      </c>
      <c r="C51" t="s">
        <v>42</v>
      </c>
      <c r="D51" s="7">
        <v>45995</v>
      </c>
      <c r="E51" s="7">
        <v>46003</v>
      </c>
      <c r="F51" s="7"/>
      <c r="G51">
        <v>75</v>
      </c>
      <c r="H51">
        <v>17.55</v>
      </c>
      <c r="I51" t="s">
        <v>3331</v>
      </c>
    </row>
    <row r="52" spans="1:9">
      <c r="A52" t="s">
        <v>3361</v>
      </c>
      <c r="B52" t="s">
        <v>164</v>
      </c>
      <c r="C52" t="s">
        <v>49</v>
      </c>
      <c r="D52" s="7">
        <v>45996</v>
      </c>
      <c r="E52" s="7">
        <v>46009</v>
      </c>
      <c r="F52" s="7"/>
      <c r="G52">
        <v>60</v>
      </c>
      <c r="H52">
        <v>39.76</v>
      </c>
      <c r="I52" t="s">
        <v>3331</v>
      </c>
    </row>
    <row r="53" spans="1:9">
      <c r="A53" t="s">
        <v>3362</v>
      </c>
      <c r="B53" t="s">
        <v>128</v>
      </c>
      <c r="C53" t="s">
        <v>55</v>
      </c>
      <c r="D53" s="7">
        <v>45997</v>
      </c>
      <c r="E53" s="7">
        <v>46011</v>
      </c>
      <c r="F53" s="7">
        <v>46011</v>
      </c>
      <c r="G53">
        <v>40</v>
      </c>
      <c r="H53">
        <v>36.28</v>
      </c>
      <c r="I53" t="s">
        <v>3310</v>
      </c>
    </row>
    <row r="54" spans="1:9">
      <c r="A54" t="s">
        <v>3363</v>
      </c>
      <c r="B54" t="s">
        <v>116</v>
      </c>
      <c r="C54" t="s">
        <v>19</v>
      </c>
      <c r="D54" s="7">
        <v>45998</v>
      </c>
      <c r="E54" s="7">
        <v>46007</v>
      </c>
      <c r="F54" s="7"/>
      <c r="G54">
        <v>125</v>
      </c>
      <c r="H54">
        <v>13.41</v>
      </c>
      <c r="I54" t="s">
        <v>3331</v>
      </c>
    </row>
    <row r="55" spans="1:9">
      <c r="A55" t="s">
        <v>3364</v>
      </c>
      <c r="B55" t="s">
        <v>75</v>
      </c>
      <c r="C55" t="s">
        <v>35</v>
      </c>
      <c r="D55" s="7">
        <v>46000</v>
      </c>
      <c r="E55" s="7">
        <v>46005</v>
      </c>
      <c r="F55" s="7">
        <v>46009</v>
      </c>
      <c r="G55">
        <v>125</v>
      </c>
      <c r="H55">
        <v>25.85</v>
      </c>
      <c r="I55" t="s">
        <v>3310</v>
      </c>
    </row>
    <row r="56" spans="1:9">
      <c r="A56" t="s">
        <v>3365</v>
      </c>
      <c r="B56" t="s">
        <v>138</v>
      </c>
      <c r="C56" t="s">
        <v>19</v>
      </c>
      <c r="D56" s="7">
        <v>46000</v>
      </c>
      <c r="E56" s="7">
        <v>46009</v>
      </c>
      <c r="F56" s="7">
        <v>46010</v>
      </c>
      <c r="G56">
        <v>60</v>
      </c>
      <c r="H56">
        <v>37.14</v>
      </c>
      <c r="I56" t="s">
        <v>3310</v>
      </c>
    </row>
    <row r="57" spans="1:9">
      <c r="A57" t="s">
        <v>3366</v>
      </c>
      <c r="B57" t="s">
        <v>112</v>
      </c>
      <c r="C57" t="s">
        <v>39</v>
      </c>
      <c r="D57" s="7">
        <v>46001</v>
      </c>
      <c r="E57" s="7">
        <v>46012</v>
      </c>
      <c r="F57" s="7"/>
      <c r="G57">
        <v>75</v>
      </c>
      <c r="H57">
        <v>23.26</v>
      </c>
      <c r="I57" t="s">
        <v>3331</v>
      </c>
    </row>
    <row r="58" spans="1:9">
      <c r="A58" t="s">
        <v>3367</v>
      </c>
      <c r="B58" t="s">
        <v>134</v>
      </c>
      <c r="C58" t="s">
        <v>42</v>
      </c>
      <c r="D58" s="7">
        <v>46002</v>
      </c>
      <c r="E58" s="7">
        <v>46010</v>
      </c>
      <c r="F58" s="7">
        <v>46009</v>
      </c>
      <c r="G58">
        <v>60</v>
      </c>
      <c r="H58">
        <v>22.11</v>
      </c>
      <c r="I58" t="s">
        <v>3310</v>
      </c>
    </row>
    <row r="59" spans="1:9">
      <c r="A59" t="s">
        <v>3368</v>
      </c>
      <c r="B59" t="s">
        <v>176</v>
      </c>
      <c r="C59" t="s">
        <v>30</v>
      </c>
      <c r="D59" s="7">
        <v>46004</v>
      </c>
      <c r="E59" s="7">
        <v>46019</v>
      </c>
      <c r="F59" s="7">
        <v>46019</v>
      </c>
      <c r="G59">
        <v>75</v>
      </c>
      <c r="H59">
        <v>4.93</v>
      </c>
      <c r="I59" t="s">
        <v>3310</v>
      </c>
    </row>
    <row r="60" spans="1:9">
      <c r="A60" t="s">
        <v>3369</v>
      </c>
      <c r="B60" t="s">
        <v>112</v>
      </c>
      <c r="C60" t="s">
        <v>39</v>
      </c>
      <c r="D60" s="7">
        <v>46005</v>
      </c>
      <c r="E60" s="7">
        <v>46016</v>
      </c>
      <c r="F60" s="7">
        <v>46020</v>
      </c>
      <c r="G60">
        <v>100</v>
      </c>
      <c r="H60">
        <v>23.26</v>
      </c>
      <c r="I60" t="s">
        <v>3310</v>
      </c>
    </row>
    <row r="61" spans="1:9">
      <c r="A61" t="s">
        <v>3370</v>
      </c>
      <c r="B61" t="s">
        <v>130</v>
      </c>
      <c r="C61" t="s">
        <v>55</v>
      </c>
      <c r="D61" s="7">
        <v>46006</v>
      </c>
      <c r="E61" s="7">
        <v>46020</v>
      </c>
      <c r="F61" s="7">
        <v>46020</v>
      </c>
      <c r="G61">
        <v>60</v>
      </c>
      <c r="H61">
        <v>4.42</v>
      </c>
      <c r="I61" t="s">
        <v>3310</v>
      </c>
    </row>
    <row r="62" spans="1:9">
      <c r="A62" t="s">
        <v>3371</v>
      </c>
      <c r="B62" t="s">
        <v>180</v>
      </c>
      <c r="C62" t="s">
        <v>49</v>
      </c>
      <c r="D62" s="7">
        <v>46009</v>
      </c>
      <c r="E62" s="7">
        <v>46022</v>
      </c>
      <c r="F62" s="7">
        <v>46023</v>
      </c>
      <c r="G62">
        <v>60</v>
      </c>
      <c r="H62">
        <v>25.69</v>
      </c>
      <c r="I62" t="s">
        <v>3310</v>
      </c>
    </row>
    <row r="63" spans="1:9">
      <c r="A63" t="s">
        <v>3372</v>
      </c>
      <c r="B63" t="s">
        <v>142</v>
      </c>
      <c r="C63" t="s">
        <v>25</v>
      </c>
      <c r="D63" s="7">
        <v>46010</v>
      </c>
      <c r="E63" s="7">
        <v>46017</v>
      </c>
      <c r="F63" s="7">
        <v>46016</v>
      </c>
      <c r="G63">
        <v>30</v>
      </c>
      <c r="H63">
        <v>41.96</v>
      </c>
      <c r="I63" t="s">
        <v>3310</v>
      </c>
    </row>
    <row r="64" spans="1:9">
      <c r="A64" t="s">
        <v>3373</v>
      </c>
      <c r="B64" t="s">
        <v>164</v>
      </c>
      <c r="C64" t="s">
        <v>49</v>
      </c>
      <c r="D64" s="7">
        <v>46010</v>
      </c>
      <c r="E64" s="7">
        <v>46023</v>
      </c>
      <c r="F64" s="7">
        <v>46024</v>
      </c>
      <c r="G64">
        <v>40</v>
      </c>
      <c r="H64">
        <v>39.76</v>
      </c>
      <c r="I64" t="s">
        <v>3310</v>
      </c>
    </row>
    <row r="65" spans="1:9">
      <c r="A65" t="s">
        <v>3374</v>
      </c>
      <c r="B65" t="s">
        <v>128</v>
      </c>
      <c r="C65" t="s">
        <v>55</v>
      </c>
      <c r="D65" s="7">
        <v>46011</v>
      </c>
      <c r="E65" s="7">
        <v>46025</v>
      </c>
      <c r="F65" s="7">
        <v>46026</v>
      </c>
      <c r="G65">
        <v>20</v>
      </c>
      <c r="H65">
        <v>36.28</v>
      </c>
      <c r="I65" t="s">
        <v>3310</v>
      </c>
    </row>
    <row r="66" spans="1:9">
      <c r="A66" t="s">
        <v>3375</v>
      </c>
      <c r="B66" t="s">
        <v>108</v>
      </c>
      <c r="C66" t="s">
        <v>15</v>
      </c>
      <c r="D66" s="7">
        <v>46014</v>
      </c>
      <c r="E66" s="7">
        <v>46026</v>
      </c>
      <c r="F66" s="7">
        <v>46027</v>
      </c>
      <c r="G66">
        <v>20</v>
      </c>
      <c r="H66">
        <v>13.98</v>
      </c>
      <c r="I66" t="s">
        <v>3310</v>
      </c>
    </row>
    <row r="67" spans="1:9">
      <c r="A67" t="s">
        <v>3376</v>
      </c>
      <c r="B67" t="s">
        <v>154</v>
      </c>
      <c r="C67" t="s">
        <v>46</v>
      </c>
      <c r="D67" s="7">
        <v>46015</v>
      </c>
      <c r="E67" s="7">
        <v>46019</v>
      </c>
      <c r="F67" s="7">
        <v>46023</v>
      </c>
      <c r="G67">
        <v>100</v>
      </c>
      <c r="H67">
        <v>41.46</v>
      </c>
      <c r="I67" t="s">
        <v>3310</v>
      </c>
    </row>
    <row r="68" spans="1:9">
      <c r="A68" t="s">
        <v>3377</v>
      </c>
      <c r="B68" t="s">
        <v>112</v>
      </c>
      <c r="C68" t="s">
        <v>39</v>
      </c>
      <c r="D68" s="7">
        <v>46016</v>
      </c>
      <c r="E68" s="7">
        <v>46027</v>
      </c>
      <c r="F68" s="7">
        <v>46025</v>
      </c>
      <c r="G68">
        <v>125</v>
      </c>
      <c r="H68">
        <v>23.26</v>
      </c>
      <c r="I68" t="s">
        <v>3310</v>
      </c>
    </row>
    <row r="69" spans="1:9">
      <c r="A69" t="s">
        <v>3378</v>
      </c>
      <c r="B69" t="s">
        <v>122</v>
      </c>
      <c r="C69" t="s">
        <v>42</v>
      </c>
      <c r="D69" s="7">
        <v>46017</v>
      </c>
      <c r="E69" s="7">
        <v>46025</v>
      </c>
      <c r="F69" s="7"/>
      <c r="G69">
        <v>60</v>
      </c>
      <c r="H69">
        <v>17.55</v>
      </c>
      <c r="I69" t="s">
        <v>3331</v>
      </c>
    </row>
    <row r="70" spans="1:9">
      <c r="A70" t="s">
        <v>3379</v>
      </c>
      <c r="B70" t="s">
        <v>75</v>
      </c>
      <c r="C70" t="s">
        <v>35</v>
      </c>
      <c r="D70" s="7">
        <v>46017</v>
      </c>
      <c r="E70" s="7">
        <v>46022</v>
      </c>
      <c r="F70" s="7">
        <v>46022</v>
      </c>
      <c r="G70">
        <v>40</v>
      </c>
      <c r="H70">
        <v>25.85</v>
      </c>
      <c r="I70" t="s">
        <v>3310</v>
      </c>
    </row>
    <row r="71" spans="1:9">
      <c r="A71" t="s">
        <v>3380</v>
      </c>
      <c r="B71" t="s">
        <v>160</v>
      </c>
      <c r="C71" t="s">
        <v>46</v>
      </c>
      <c r="D71" s="7">
        <v>46018</v>
      </c>
      <c r="E71" s="7">
        <v>46022</v>
      </c>
      <c r="F71" s="7">
        <v>46022</v>
      </c>
      <c r="G71">
        <v>20</v>
      </c>
      <c r="H71">
        <v>21.05</v>
      </c>
      <c r="I71" t="s">
        <v>3310</v>
      </c>
    </row>
    <row r="72" spans="1:9">
      <c r="A72" t="s">
        <v>3381</v>
      </c>
      <c r="B72" t="s">
        <v>130</v>
      </c>
      <c r="C72" t="s">
        <v>55</v>
      </c>
      <c r="D72" s="7">
        <v>46019</v>
      </c>
      <c r="E72" s="7">
        <v>46033</v>
      </c>
      <c r="F72" s="7">
        <v>46037</v>
      </c>
      <c r="G72">
        <v>100</v>
      </c>
      <c r="H72">
        <v>4.42</v>
      </c>
      <c r="I72" t="s">
        <v>3310</v>
      </c>
    </row>
    <row r="73" spans="1:9">
      <c r="A73" t="s">
        <v>3382</v>
      </c>
      <c r="B73" t="s">
        <v>180</v>
      </c>
      <c r="C73" t="s">
        <v>49</v>
      </c>
      <c r="D73" s="7">
        <v>46020</v>
      </c>
      <c r="E73" s="7">
        <v>46033</v>
      </c>
      <c r="F73" s="7">
        <v>46033</v>
      </c>
      <c r="G73">
        <v>100</v>
      </c>
      <c r="H73">
        <v>25.69</v>
      </c>
      <c r="I73" t="s">
        <v>3310</v>
      </c>
    </row>
    <row r="74" spans="1:9">
      <c r="A74" t="s">
        <v>3383</v>
      </c>
      <c r="B74" t="s">
        <v>152</v>
      </c>
      <c r="C74" t="s">
        <v>25</v>
      </c>
      <c r="D74" s="7">
        <v>46023</v>
      </c>
      <c r="E74" s="7">
        <v>46030</v>
      </c>
      <c r="F74" s="7">
        <v>46031</v>
      </c>
      <c r="G74">
        <v>40</v>
      </c>
      <c r="H74">
        <v>19.66</v>
      </c>
      <c r="I74" t="s">
        <v>3310</v>
      </c>
    </row>
    <row r="75" spans="1:9">
      <c r="A75" t="s">
        <v>3384</v>
      </c>
      <c r="B75" t="s">
        <v>178</v>
      </c>
      <c r="C75" t="s">
        <v>49</v>
      </c>
      <c r="D75" s="7">
        <v>46024</v>
      </c>
      <c r="E75" s="7">
        <v>46037</v>
      </c>
      <c r="F75" s="7">
        <v>46035</v>
      </c>
      <c r="G75">
        <v>100</v>
      </c>
      <c r="H75">
        <v>44.67</v>
      </c>
      <c r="I75" t="s">
        <v>3310</v>
      </c>
    </row>
    <row r="76" spans="1:9">
      <c r="A76" t="s">
        <v>3385</v>
      </c>
      <c r="B76" t="s">
        <v>100</v>
      </c>
      <c r="C76" t="s">
        <v>15</v>
      </c>
      <c r="D76" s="7">
        <v>46025</v>
      </c>
      <c r="E76" s="7">
        <v>46037</v>
      </c>
      <c r="F76" s="7">
        <v>46036</v>
      </c>
      <c r="G76">
        <v>40</v>
      </c>
      <c r="H76">
        <v>31.21</v>
      </c>
      <c r="I76" t="s">
        <v>3310</v>
      </c>
    </row>
    <row r="77" spans="1:9">
      <c r="A77" t="s">
        <v>3386</v>
      </c>
      <c r="B77" t="s">
        <v>120</v>
      </c>
      <c r="C77" t="s">
        <v>55</v>
      </c>
      <c r="D77" s="7">
        <v>46025</v>
      </c>
      <c r="E77" s="7">
        <v>46039</v>
      </c>
      <c r="F77" s="7">
        <v>46040</v>
      </c>
      <c r="G77">
        <v>100</v>
      </c>
      <c r="H77">
        <v>17.22</v>
      </c>
      <c r="I77" t="s">
        <v>3310</v>
      </c>
    </row>
    <row r="78" spans="1:9">
      <c r="A78" t="s">
        <v>3387</v>
      </c>
      <c r="B78" t="s">
        <v>152</v>
      </c>
      <c r="C78" t="s">
        <v>25</v>
      </c>
      <c r="D78" s="7">
        <v>46025</v>
      </c>
      <c r="E78" s="7">
        <v>46032</v>
      </c>
      <c r="F78" s="7"/>
      <c r="G78">
        <v>50</v>
      </c>
      <c r="H78">
        <v>19.66</v>
      </c>
      <c r="I78" t="s">
        <v>3331</v>
      </c>
    </row>
    <row r="79" spans="1:9">
      <c r="A79" t="s">
        <v>3388</v>
      </c>
      <c r="B79" t="s">
        <v>128</v>
      </c>
      <c r="C79" t="s">
        <v>55</v>
      </c>
      <c r="D79" s="7">
        <v>46027</v>
      </c>
      <c r="E79" s="7">
        <v>46041</v>
      </c>
      <c r="F79" s="7"/>
      <c r="G79">
        <v>50</v>
      </c>
      <c r="H79">
        <v>36.28</v>
      </c>
      <c r="I79" t="s">
        <v>3331</v>
      </c>
    </row>
    <row r="80" spans="1:9">
      <c r="A80" t="s">
        <v>3389</v>
      </c>
      <c r="B80" t="s">
        <v>69</v>
      </c>
      <c r="C80" t="s">
        <v>9</v>
      </c>
      <c r="D80" s="7">
        <v>46028</v>
      </c>
      <c r="E80" s="7">
        <v>46034</v>
      </c>
      <c r="F80" s="7">
        <v>46038</v>
      </c>
      <c r="G80">
        <v>100</v>
      </c>
      <c r="H80">
        <v>37</v>
      </c>
      <c r="I80" t="s">
        <v>3310</v>
      </c>
    </row>
    <row r="81" spans="1:9">
      <c r="A81" t="s">
        <v>3390</v>
      </c>
      <c r="B81" t="s">
        <v>146</v>
      </c>
      <c r="C81" t="s">
        <v>46</v>
      </c>
      <c r="D81" s="7">
        <v>46028</v>
      </c>
      <c r="E81" s="7">
        <v>46032</v>
      </c>
      <c r="F81" s="7">
        <v>46034</v>
      </c>
      <c r="G81">
        <v>50</v>
      </c>
      <c r="H81">
        <v>17.329999999999998</v>
      </c>
      <c r="I81" t="s">
        <v>3310</v>
      </c>
    </row>
    <row r="82" spans="1:9">
      <c r="A82" t="s">
        <v>3391</v>
      </c>
      <c r="B82" t="s">
        <v>166</v>
      </c>
      <c r="C82" t="s">
        <v>49</v>
      </c>
      <c r="D82" s="7">
        <v>46030</v>
      </c>
      <c r="E82" s="7">
        <v>46043</v>
      </c>
      <c r="F82" s="7">
        <v>46050</v>
      </c>
      <c r="G82">
        <v>50</v>
      </c>
      <c r="H82">
        <v>18.54</v>
      </c>
      <c r="I82" t="s">
        <v>3310</v>
      </c>
    </row>
    <row r="83" spans="1:9">
      <c r="A83" t="s">
        <v>3392</v>
      </c>
      <c r="B83" t="s">
        <v>150</v>
      </c>
      <c r="C83" t="s">
        <v>25</v>
      </c>
      <c r="D83" s="7">
        <v>46031</v>
      </c>
      <c r="E83" s="7">
        <v>46038</v>
      </c>
      <c r="F83" s="7">
        <v>46037</v>
      </c>
      <c r="G83">
        <v>100</v>
      </c>
      <c r="H83">
        <v>28.8</v>
      </c>
      <c r="I83" t="s">
        <v>3310</v>
      </c>
    </row>
    <row r="84" spans="1:9">
      <c r="A84" t="s">
        <v>3393</v>
      </c>
      <c r="B84" t="s">
        <v>89</v>
      </c>
      <c r="C84" t="s">
        <v>52</v>
      </c>
      <c r="D84" s="7">
        <v>46032</v>
      </c>
      <c r="E84" s="7">
        <v>46042</v>
      </c>
      <c r="F84" s="7">
        <v>46039</v>
      </c>
      <c r="G84">
        <v>40</v>
      </c>
      <c r="H84">
        <v>34.53</v>
      </c>
      <c r="I84" t="s">
        <v>3310</v>
      </c>
    </row>
    <row r="85" spans="1:9">
      <c r="A85" t="s">
        <v>3394</v>
      </c>
      <c r="B85" t="s">
        <v>100</v>
      </c>
      <c r="C85" t="s">
        <v>15</v>
      </c>
      <c r="D85" s="7">
        <v>46034</v>
      </c>
      <c r="E85" s="7">
        <v>46046</v>
      </c>
      <c r="F85" s="7">
        <v>46050</v>
      </c>
      <c r="G85">
        <v>50</v>
      </c>
      <c r="H85">
        <v>31.21</v>
      </c>
      <c r="I85" t="s">
        <v>3310</v>
      </c>
    </row>
    <row r="86" spans="1:9">
      <c r="A86" t="s">
        <v>3395</v>
      </c>
      <c r="B86" t="s">
        <v>172</v>
      </c>
      <c r="C86" t="s">
        <v>49</v>
      </c>
      <c r="D86" s="7">
        <v>46034</v>
      </c>
      <c r="E86" s="7">
        <v>46047</v>
      </c>
      <c r="F86" s="7">
        <v>46047</v>
      </c>
      <c r="G86">
        <v>50</v>
      </c>
      <c r="H86">
        <v>44.56</v>
      </c>
      <c r="I86" t="s">
        <v>3310</v>
      </c>
    </row>
    <row r="87" spans="1:9">
      <c r="A87" t="s">
        <v>3396</v>
      </c>
      <c r="B87" t="s">
        <v>130</v>
      </c>
      <c r="C87" t="s">
        <v>55</v>
      </c>
      <c r="D87" s="7">
        <v>46036</v>
      </c>
      <c r="E87" s="7">
        <v>46050</v>
      </c>
      <c r="F87" s="7"/>
      <c r="G87">
        <v>60</v>
      </c>
      <c r="H87">
        <v>4.42</v>
      </c>
      <c r="I87" t="s">
        <v>3331</v>
      </c>
    </row>
    <row r="88" spans="1:9">
      <c r="A88" t="s">
        <v>3397</v>
      </c>
      <c r="B88" t="s">
        <v>73</v>
      </c>
      <c r="C88" t="s">
        <v>35</v>
      </c>
      <c r="D88" s="7">
        <v>46036</v>
      </c>
      <c r="E88" s="7">
        <v>46041</v>
      </c>
      <c r="F88" s="7">
        <v>46039</v>
      </c>
      <c r="G88">
        <v>50</v>
      </c>
      <c r="H88">
        <v>11.55</v>
      </c>
      <c r="I88" t="s">
        <v>3310</v>
      </c>
    </row>
    <row r="89" spans="1:9">
      <c r="A89" t="s">
        <v>3398</v>
      </c>
      <c r="B89" t="s">
        <v>182</v>
      </c>
      <c r="C89" t="s">
        <v>49</v>
      </c>
      <c r="D89" s="7">
        <v>46037</v>
      </c>
      <c r="E89" s="7">
        <v>46050</v>
      </c>
      <c r="F89" s="7">
        <v>46050</v>
      </c>
      <c r="G89">
        <v>60</v>
      </c>
      <c r="H89">
        <v>6.42</v>
      </c>
      <c r="I89" t="s">
        <v>3310</v>
      </c>
    </row>
    <row r="90" spans="1:9">
      <c r="A90" t="s">
        <v>3399</v>
      </c>
      <c r="B90" t="s">
        <v>96</v>
      </c>
      <c r="C90" t="s">
        <v>39</v>
      </c>
      <c r="D90" s="7">
        <v>46038</v>
      </c>
      <c r="E90" s="7">
        <v>46049</v>
      </c>
      <c r="F90" s="7">
        <v>46053</v>
      </c>
      <c r="G90">
        <v>20</v>
      </c>
      <c r="H90">
        <v>14.4</v>
      </c>
      <c r="I90" t="s">
        <v>3310</v>
      </c>
    </row>
    <row r="91" spans="1:9">
      <c r="A91" t="s">
        <v>3400</v>
      </c>
      <c r="B91" t="s">
        <v>89</v>
      </c>
      <c r="C91" t="s">
        <v>52</v>
      </c>
      <c r="D91" s="7">
        <v>46038</v>
      </c>
      <c r="E91" s="7">
        <v>46048</v>
      </c>
      <c r="F91" s="7">
        <v>46046</v>
      </c>
      <c r="G91">
        <v>50</v>
      </c>
      <c r="H91">
        <v>34.53</v>
      </c>
      <c r="I91" t="s">
        <v>3310</v>
      </c>
    </row>
    <row r="92" spans="1:9">
      <c r="A92" t="s">
        <v>3401</v>
      </c>
      <c r="B92" t="s">
        <v>176</v>
      </c>
      <c r="C92" t="s">
        <v>30</v>
      </c>
      <c r="D92" s="7">
        <v>46041</v>
      </c>
      <c r="E92" s="7">
        <v>46056</v>
      </c>
      <c r="F92" s="7">
        <v>46053</v>
      </c>
      <c r="G92">
        <v>30</v>
      </c>
      <c r="H92">
        <v>4.93</v>
      </c>
      <c r="I92" t="s">
        <v>3310</v>
      </c>
    </row>
    <row r="93" spans="1:9">
      <c r="A93" t="s">
        <v>3402</v>
      </c>
      <c r="B93" t="s">
        <v>124</v>
      </c>
      <c r="C93" t="s">
        <v>55</v>
      </c>
      <c r="D93" s="7">
        <v>46044</v>
      </c>
      <c r="E93" s="7">
        <v>46058</v>
      </c>
      <c r="F93" s="7">
        <v>46058</v>
      </c>
      <c r="G93">
        <v>60</v>
      </c>
      <c r="H93">
        <v>38</v>
      </c>
      <c r="I93" t="s">
        <v>3310</v>
      </c>
    </row>
    <row r="94" spans="1:9">
      <c r="A94" t="s">
        <v>3403</v>
      </c>
      <c r="B94" t="s">
        <v>75</v>
      </c>
      <c r="C94" t="s">
        <v>35</v>
      </c>
      <c r="D94" s="7">
        <v>46044</v>
      </c>
      <c r="E94" s="7">
        <v>46049</v>
      </c>
      <c r="F94" s="7">
        <v>46048</v>
      </c>
      <c r="G94">
        <v>125</v>
      </c>
      <c r="H94">
        <v>25.85</v>
      </c>
      <c r="I94" t="s">
        <v>3310</v>
      </c>
    </row>
    <row r="95" spans="1:9">
      <c r="A95" t="s">
        <v>3404</v>
      </c>
      <c r="B95" t="s">
        <v>160</v>
      </c>
      <c r="C95" t="s">
        <v>46</v>
      </c>
      <c r="D95" s="7">
        <v>46044</v>
      </c>
      <c r="E95" s="7">
        <v>46048</v>
      </c>
      <c r="F95" s="7">
        <v>46048</v>
      </c>
      <c r="G95">
        <v>50</v>
      </c>
      <c r="H95">
        <v>21.05</v>
      </c>
      <c r="I95" t="s">
        <v>3310</v>
      </c>
    </row>
    <row r="96" spans="1:9">
      <c r="A96" t="s">
        <v>3405</v>
      </c>
      <c r="B96" t="s">
        <v>110</v>
      </c>
      <c r="C96" t="s">
        <v>39</v>
      </c>
      <c r="D96" s="7">
        <v>46045</v>
      </c>
      <c r="E96" s="7">
        <v>46056</v>
      </c>
      <c r="F96" s="7">
        <v>46056</v>
      </c>
      <c r="G96">
        <v>20</v>
      </c>
      <c r="H96">
        <v>21.59</v>
      </c>
      <c r="I96" t="s">
        <v>3310</v>
      </c>
    </row>
    <row r="97" spans="1:9">
      <c r="A97" t="s">
        <v>3406</v>
      </c>
      <c r="B97" t="s">
        <v>158</v>
      </c>
      <c r="C97" t="s">
        <v>46</v>
      </c>
      <c r="D97" s="7">
        <v>46046</v>
      </c>
      <c r="E97" s="7">
        <v>46050</v>
      </c>
      <c r="F97" s="7">
        <v>46047</v>
      </c>
      <c r="G97">
        <v>40</v>
      </c>
      <c r="H97">
        <v>19.489999999999998</v>
      </c>
      <c r="I97" t="s">
        <v>3310</v>
      </c>
    </row>
    <row r="98" spans="1:9">
      <c r="A98" t="s">
        <v>3407</v>
      </c>
      <c r="B98" t="s">
        <v>144</v>
      </c>
      <c r="C98" t="s">
        <v>46</v>
      </c>
      <c r="D98" s="7">
        <v>46046</v>
      </c>
      <c r="E98" s="7">
        <v>46050</v>
      </c>
      <c r="F98" s="7">
        <v>46051</v>
      </c>
      <c r="G98">
        <v>30</v>
      </c>
      <c r="H98">
        <v>5.81</v>
      </c>
      <c r="I98" t="s">
        <v>3310</v>
      </c>
    </row>
    <row r="99" spans="1:9">
      <c r="A99" t="s">
        <v>3408</v>
      </c>
      <c r="B99" t="s">
        <v>120</v>
      </c>
      <c r="C99" t="s">
        <v>55</v>
      </c>
      <c r="D99" s="7">
        <v>46046</v>
      </c>
      <c r="E99" s="7">
        <v>46060</v>
      </c>
      <c r="F99" s="7">
        <v>46060</v>
      </c>
      <c r="G99">
        <v>125</v>
      </c>
      <c r="H99">
        <v>17.22</v>
      </c>
      <c r="I99" t="s">
        <v>3310</v>
      </c>
    </row>
    <row r="100" spans="1:9">
      <c r="A100" t="s">
        <v>3409</v>
      </c>
      <c r="B100" t="s">
        <v>180</v>
      </c>
      <c r="C100" t="s">
        <v>49</v>
      </c>
      <c r="D100" s="7">
        <v>46046</v>
      </c>
      <c r="E100" s="7">
        <v>46059</v>
      </c>
      <c r="F100" s="7">
        <v>46059</v>
      </c>
      <c r="G100">
        <v>125</v>
      </c>
      <c r="H100">
        <v>25.69</v>
      </c>
      <c r="I100" t="s">
        <v>3310</v>
      </c>
    </row>
    <row r="101" spans="1:9">
      <c r="A101" t="s">
        <v>3410</v>
      </c>
      <c r="B101" t="s">
        <v>154</v>
      </c>
      <c r="C101" t="s">
        <v>46</v>
      </c>
      <c r="D101" s="7">
        <v>46047</v>
      </c>
      <c r="E101" s="7">
        <v>46051</v>
      </c>
      <c r="F101" s="7">
        <v>46051</v>
      </c>
      <c r="G101">
        <v>100</v>
      </c>
      <c r="H101">
        <v>41.46</v>
      </c>
      <c r="I101" t="s">
        <v>3310</v>
      </c>
    </row>
    <row r="102" spans="1:9">
      <c r="A102" t="s">
        <v>3411</v>
      </c>
      <c r="B102" t="s">
        <v>184</v>
      </c>
      <c r="C102" t="s">
        <v>30</v>
      </c>
      <c r="D102" s="7">
        <v>46050</v>
      </c>
      <c r="E102" s="7">
        <v>46065</v>
      </c>
      <c r="F102" s="7">
        <v>46065</v>
      </c>
      <c r="G102">
        <v>30</v>
      </c>
      <c r="H102">
        <v>18.04</v>
      </c>
      <c r="I102" t="s">
        <v>3310</v>
      </c>
    </row>
    <row r="103" spans="1:9">
      <c r="A103" t="s">
        <v>3412</v>
      </c>
      <c r="B103" t="s">
        <v>89</v>
      </c>
      <c r="C103" t="s">
        <v>52</v>
      </c>
      <c r="D103" s="7">
        <v>46051</v>
      </c>
      <c r="E103" s="7">
        <v>46061</v>
      </c>
      <c r="F103" s="7">
        <v>46060</v>
      </c>
      <c r="G103">
        <v>100</v>
      </c>
      <c r="H103">
        <v>34.53</v>
      </c>
      <c r="I103" t="s">
        <v>3310</v>
      </c>
    </row>
    <row r="104" spans="1:9">
      <c r="A104" t="s">
        <v>3413</v>
      </c>
      <c r="B104" t="s">
        <v>69</v>
      </c>
      <c r="C104" t="s">
        <v>9</v>
      </c>
      <c r="D104" s="7">
        <v>46053</v>
      </c>
      <c r="E104" s="7">
        <v>46059</v>
      </c>
      <c r="F104" s="7">
        <v>46056</v>
      </c>
      <c r="G104">
        <v>30</v>
      </c>
      <c r="H104">
        <v>37</v>
      </c>
      <c r="I104" t="s">
        <v>3310</v>
      </c>
    </row>
    <row r="105" spans="1:9">
      <c r="A105" t="s">
        <v>3414</v>
      </c>
      <c r="B105" t="s">
        <v>164</v>
      </c>
      <c r="C105" t="s">
        <v>49</v>
      </c>
      <c r="D105" s="7">
        <v>46053</v>
      </c>
      <c r="E105" s="7">
        <v>46066</v>
      </c>
      <c r="F105" s="7">
        <v>46066</v>
      </c>
      <c r="G105">
        <v>20</v>
      </c>
      <c r="H105">
        <v>39.76</v>
      </c>
      <c r="I105" t="s">
        <v>3310</v>
      </c>
    </row>
    <row r="106" spans="1:9">
      <c r="A106" t="s">
        <v>3415</v>
      </c>
      <c r="B106" t="s">
        <v>148</v>
      </c>
      <c r="C106" t="s">
        <v>25</v>
      </c>
      <c r="D106" s="7">
        <v>46055</v>
      </c>
      <c r="E106" s="7">
        <v>46062</v>
      </c>
      <c r="F106" s="7">
        <v>46062</v>
      </c>
      <c r="G106">
        <v>40</v>
      </c>
      <c r="H106">
        <v>33.700000000000003</v>
      </c>
      <c r="I106" t="s">
        <v>3310</v>
      </c>
    </row>
    <row r="107" spans="1:9">
      <c r="A107" t="s">
        <v>3416</v>
      </c>
      <c r="B107" t="s">
        <v>81</v>
      </c>
      <c r="C107" t="s">
        <v>9</v>
      </c>
      <c r="D107" s="7">
        <v>46055</v>
      </c>
      <c r="E107" s="7">
        <v>46061</v>
      </c>
      <c r="F107" s="7">
        <v>46059</v>
      </c>
      <c r="G107">
        <v>20</v>
      </c>
      <c r="H107">
        <v>13.1</v>
      </c>
      <c r="I107" t="s">
        <v>3310</v>
      </c>
    </row>
    <row r="108" spans="1:9">
      <c r="A108" t="s">
        <v>3417</v>
      </c>
      <c r="B108" t="s">
        <v>144</v>
      </c>
      <c r="C108" t="s">
        <v>46</v>
      </c>
      <c r="D108" s="7">
        <v>46057</v>
      </c>
      <c r="E108" s="7">
        <v>46061</v>
      </c>
      <c r="F108" s="7">
        <v>46061</v>
      </c>
      <c r="G108">
        <v>50</v>
      </c>
      <c r="H108">
        <v>5.81</v>
      </c>
      <c r="I108" t="s">
        <v>3310</v>
      </c>
    </row>
    <row r="109" spans="1:9">
      <c r="A109" t="s">
        <v>3418</v>
      </c>
      <c r="B109" t="s">
        <v>184</v>
      </c>
      <c r="C109" t="s">
        <v>30</v>
      </c>
      <c r="D109" s="7">
        <v>46057</v>
      </c>
      <c r="E109" s="7">
        <v>46072</v>
      </c>
      <c r="F109" s="7">
        <v>46070</v>
      </c>
      <c r="G109">
        <v>75</v>
      </c>
      <c r="H109">
        <v>18.04</v>
      </c>
      <c r="I109" t="s">
        <v>3310</v>
      </c>
    </row>
    <row r="110" spans="1:9">
      <c r="A110" t="s">
        <v>3419</v>
      </c>
      <c r="B110" t="s">
        <v>79</v>
      </c>
      <c r="C110" t="s">
        <v>9</v>
      </c>
      <c r="D110" s="7">
        <v>46059</v>
      </c>
      <c r="E110" s="7">
        <v>46065</v>
      </c>
      <c r="F110" s="7">
        <v>46065</v>
      </c>
      <c r="G110">
        <v>20</v>
      </c>
      <c r="H110">
        <v>7.24</v>
      </c>
      <c r="I110" t="s">
        <v>3310</v>
      </c>
    </row>
    <row r="111" spans="1:9">
      <c r="A111" t="s">
        <v>3420</v>
      </c>
      <c r="B111" t="s">
        <v>174</v>
      </c>
      <c r="C111" t="s">
        <v>30</v>
      </c>
      <c r="D111" s="7">
        <v>46061</v>
      </c>
      <c r="E111" s="7">
        <v>46076</v>
      </c>
      <c r="F111" s="7">
        <v>46077</v>
      </c>
      <c r="G111">
        <v>125</v>
      </c>
      <c r="H111">
        <v>30.61</v>
      </c>
      <c r="I111" t="s">
        <v>3310</v>
      </c>
    </row>
    <row r="112" spans="1:9">
      <c r="A112" t="s">
        <v>3421</v>
      </c>
      <c r="B112" t="s">
        <v>126</v>
      </c>
      <c r="C112" t="s">
        <v>19</v>
      </c>
      <c r="D112" s="7">
        <v>46062</v>
      </c>
      <c r="E112" s="7">
        <v>46071</v>
      </c>
      <c r="F112" s="7">
        <v>46071</v>
      </c>
      <c r="G112">
        <v>40</v>
      </c>
      <c r="H112">
        <v>23.48</v>
      </c>
      <c r="I112" t="s">
        <v>3310</v>
      </c>
    </row>
    <row r="113" spans="1:9">
      <c r="A113" t="s">
        <v>3422</v>
      </c>
      <c r="B113" t="s">
        <v>79</v>
      </c>
      <c r="C113" t="s">
        <v>9</v>
      </c>
      <c r="D113" s="7">
        <v>46062</v>
      </c>
      <c r="E113" s="7">
        <v>46068</v>
      </c>
      <c r="F113" s="7">
        <v>46068</v>
      </c>
      <c r="G113">
        <v>125</v>
      </c>
      <c r="H113">
        <v>7.24</v>
      </c>
      <c r="I113" t="s">
        <v>3310</v>
      </c>
    </row>
    <row r="114" spans="1:9">
      <c r="A114" t="s">
        <v>3423</v>
      </c>
      <c r="B114" t="s">
        <v>178</v>
      </c>
      <c r="C114" t="s">
        <v>49</v>
      </c>
      <c r="D114" s="7">
        <v>46068</v>
      </c>
      <c r="E114" s="7">
        <v>46081</v>
      </c>
      <c r="F114" s="7">
        <v>46081</v>
      </c>
      <c r="G114">
        <v>20</v>
      </c>
      <c r="H114">
        <v>44.67</v>
      </c>
      <c r="I114" t="s">
        <v>3310</v>
      </c>
    </row>
    <row r="115" spans="1:9">
      <c r="A115" t="s">
        <v>3424</v>
      </c>
      <c r="B115" t="s">
        <v>124</v>
      </c>
      <c r="C115" t="s">
        <v>55</v>
      </c>
      <c r="D115" s="7">
        <v>46068</v>
      </c>
      <c r="E115" s="7">
        <v>46082</v>
      </c>
      <c r="F115" s="7">
        <v>46084</v>
      </c>
      <c r="G115">
        <v>20</v>
      </c>
      <c r="H115">
        <v>38</v>
      </c>
      <c r="I115" t="s">
        <v>3310</v>
      </c>
    </row>
    <row r="116" spans="1:9">
      <c r="A116" t="s">
        <v>3425</v>
      </c>
      <c r="B116" t="s">
        <v>128</v>
      </c>
      <c r="C116" t="s">
        <v>55</v>
      </c>
      <c r="D116" s="7">
        <v>46069</v>
      </c>
      <c r="E116" s="7">
        <v>46083</v>
      </c>
      <c r="F116" s="7">
        <v>46085</v>
      </c>
      <c r="G116">
        <v>40</v>
      </c>
      <c r="H116">
        <v>36.28</v>
      </c>
      <c r="I116" t="s">
        <v>3310</v>
      </c>
    </row>
    <row r="117" spans="1:9">
      <c r="A117" t="s">
        <v>3426</v>
      </c>
      <c r="B117" t="s">
        <v>81</v>
      </c>
      <c r="C117" t="s">
        <v>9</v>
      </c>
      <c r="D117" s="7">
        <v>46069</v>
      </c>
      <c r="E117" s="7">
        <v>46075</v>
      </c>
      <c r="F117" s="7">
        <v>46075</v>
      </c>
      <c r="G117">
        <v>75</v>
      </c>
      <c r="H117">
        <v>13.1</v>
      </c>
      <c r="I117" t="s">
        <v>3310</v>
      </c>
    </row>
    <row r="118" spans="1:9">
      <c r="A118" t="s">
        <v>3427</v>
      </c>
      <c r="B118" t="s">
        <v>148</v>
      </c>
      <c r="C118" t="s">
        <v>25</v>
      </c>
      <c r="D118" s="7">
        <v>46070</v>
      </c>
      <c r="E118" s="7">
        <v>46077</v>
      </c>
      <c r="F118" s="7">
        <v>46084</v>
      </c>
      <c r="G118">
        <v>50</v>
      </c>
      <c r="H118">
        <v>33.700000000000003</v>
      </c>
      <c r="I118" t="s">
        <v>3310</v>
      </c>
    </row>
    <row r="119" spans="1:9">
      <c r="A119" t="s">
        <v>3428</v>
      </c>
      <c r="B119" t="s">
        <v>75</v>
      </c>
      <c r="C119" t="s">
        <v>35</v>
      </c>
      <c r="D119" s="7">
        <v>46070</v>
      </c>
      <c r="E119" s="7">
        <v>46075</v>
      </c>
      <c r="F119" s="7"/>
      <c r="G119">
        <v>50</v>
      </c>
      <c r="H119">
        <v>25.85</v>
      </c>
      <c r="I119" t="s">
        <v>3331</v>
      </c>
    </row>
    <row r="120" spans="1:9">
      <c r="A120" t="s">
        <v>3429</v>
      </c>
      <c r="B120" t="s">
        <v>130</v>
      </c>
      <c r="C120" t="s">
        <v>55</v>
      </c>
      <c r="D120" s="7">
        <v>46071</v>
      </c>
      <c r="E120" s="7">
        <v>46085</v>
      </c>
      <c r="F120" s="7">
        <v>46086</v>
      </c>
      <c r="G120">
        <v>125</v>
      </c>
      <c r="H120">
        <v>4.42</v>
      </c>
      <c r="I120" t="s">
        <v>3310</v>
      </c>
    </row>
    <row r="121" spans="1:9">
      <c r="A121" t="s">
        <v>3430</v>
      </c>
      <c r="B121" t="s">
        <v>186</v>
      </c>
      <c r="C121" t="s">
        <v>49</v>
      </c>
      <c r="D121" s="7">
        <v>46071</v>
      </c>
      <c r="E121" s="7">
        <v>46084</v>
      </c>
      <c r="F121" s="7">
        <v>46084</v>
      </c>
      <c r="G121">
        <v>30</v>
      </c>
      <c r="H121">
        <v>31.07</v>
      </c>
      <c r="I121" t="s">
        <v>3310</v>
      </c>
    </row>
    <row r="122" spans="1:9">
      <c r="A122" t="s">
        <v>3431</v>
      </c>
      <c r="B122" t="s">
        <v>81</v>
      </c>
      <c r="C122" t="s">
        <v>9</v>
      </c>
      <c r="D122" s="7">
        <v>46071</v>
      </c>
      <c r="E122" s="7">
        <v>46077</v>
      </c>
      <c r="F122" s="7">
        <v>46077</v>
      </c>
      <c r="G122">
        <v>20</v>
      </c>
      <c r="H122">
        <v>13.1</v>
      </c>
      <c r="I122" t="s">
        <v>3310</v>
      </c>
    </row>
    <row r="123" spans="1:9">
      <c r="A123" t="s">
        <v>3432</v>
      </c>
      <c r="B123" t="s">
        <v>120</v>
      </c>
      <c r="C123" t="s">
        <v>55</v>
      </c>
      <c r="D123" s="7">
        <v>46073</v>
      </c>
      <c r="E123" s="7">
        <v>46087</v>
      </c>
      <c r="F123" s="7"/>
      <c r="G123">
        <v>75</v>
      </c>
      <c r="H123">
        <v>17.22</v>
      </c>
      <c r="I123" t="s">
        <v>3331</v>
      </c>
    </row>
    <row r="124" spans="1:9">
      <c r="A124" t="s">
        <v>3433</v>
      </c>
      <c r="B124" t="s">
        <v>118</v>
      </c>
      <c r="C124" t="s">
        <v>55</v>
      </c>
      <c r="D124" s="7">
        <v>46073</v>
      </c>
      <c r="E124" s="7">
        <v>46087</v>
      </c>
      <c r="F124" s="7"/>
      <c r="G124">
        <v>40</v>
      </c>
      <c r="H124">
        <v>22.64</v>
      </c>
      <c r="I124" t="s">
        <v>3331</v>
      </c>
    </row>
    <row r="125" spans="1:9">
      <c r="A125" t="s">
        <v>3434</v>
      </c>
      <c r="B125" t="s">
        <v>100</v>
      </c>
      <c r="C125" t="s">
        <v>15</v>
      </c>
      <c r="D125" s="7">
        <v>46074</v>
      </c>
      <c r="E125" s="7">
        <v>46086</v>
      </c>
      <c r="F125" s="7">
        <v>46086</v>
      </c>
      <c r="G125">
        <v>75</v>
      </c>
      <c r="H125">
        <v>31.21</v>
      </c>
      <c r="I125" t="s">
        <v>3310</v>
      </c>
    </row>
    <row r="126" spans="1:9">
      <c r="A126" t="s">
        <v>3435</v>
      </c>
      <c r="B126" t="s">
        <v>150</v>
      </c>
      <c r="C126" t="s">
        <v>25</v>
      </c>
      <c r="D126" s="7">
        <v>46074</v>
      </c>
      <c r="E126" s="7">
        <v>46081</v>
      </c>
      <c r="F126" s="7">
        <v>46078</v>
      </c>
      <c r="G126">
        <v>20</v>
      </c>
      <c r="H126">
        <v>28.8</v>
      </c>
      <c r="I126" t="s">
        <v>3310</v>
      </c>
    </row>
    <row r="127" spans="1:9">
      <c r="A127" t="s">
        <v>3436</v>
      </c>
      <c r="B127" t="s">
        <v>174</v>
      </c>
      <c r="C127" t="s">
        <v>30</v>
      </c>
      <c r="D127" s="7">
        <v>46076</v>
      </c>
      <c r="E127" s="7">
        <v>46091</v>
      </c>
      <c r="F127" s="7">
        <v>46092</v>
      </c>
      <c r="G127">
        <v>30</v>
      </c>
      <c r="H127">
        <v>30.61</v>
      </c>
      <c r="I127" t="s">
        <v>3310</v>
      </c>
    </row>
    <row r="128" spans="1:9">
      <c r="A128" t="s">
        <v>3437</v>
      </c>
      <c r="B128" t="s">
        <v>166</v>
      </c>
      <c r="C128" t="s">
        <v>49</v>
      </c>
      <c r="D128" s="7">
        <v>46076</v>
      </c>
      <c r="E128" s="7">
        <v>46089</v>
      </c>
      <c r="F128" s="7">
        <v>46086</v>
      </c>
      <c r="G128">
        <v>125</v>
      </c>
      <c r="H128">
        <v>18.54</v>
      </c>
      <c r="I128" t="s">
        <v>3310</v>
      </c>
    </row>
    <row r="129" spans="1:9">
      <c r="A129" t="s">
        <v>3438</v>
      </c>
      <c r="B129" t="s">
        <v>114</v>
      </c>
      <c r="C129" t="s">
        <v>15</v>
      </c>
      <c r="D129" s="7">
        <v>46076</v>
      </c>
      <c r="E129" s="7">
        <v>46088</v>
      </c>
      <c r="F129" s="7">
        <v>46088</v>
      </c>
      <c r="G129">
        <v>60</v>
      </c>
      <c r="H129">
        <v>40.340000000000003</v>
      </c>
      <c r="I129" t="s">
        <v>3310</v>
      </c>
    </row>
    <row r="130" spans="1:9">
      <c r="A130" t="s">
        <v>3439</v>
      </c>
      <c r="B130" t="s">
        <v>114</v>
      </c>
      <c r="C130" t="s">
        <v>15</v>
      </c>
      <c r="D130" s="7">
        <v>46076</v>
      </c>
      <c r="E130" s="7">
        <v>46088</v>
      </c>
      <c r="F130" s="7">
        <v>46092</v>
      </c>
      <c r="G130">
        <v>30</v>
      </c>
      <c r="H130">
        <v>40.340000000000003</v>
      </c>
      <c r="I130" t="s">
        <v>3310</v>
      </c>
    </row>
    <row r="131" spans="1:9">
      <c r="A131" t="s">
        <v>3440</v>
      </c>
      <c r="B131" t="s">
        <v>142</v>
      </c>
      <c r="C131" t="s">
        <v>25</v>
      </c>
      <c r="D131" s="7">
        <v>46077</v>
      </c>
      <c r="E131" s="7">
        <v>46084</v>
      </c>
      <c r="F131" s="7"/>
      <c r="G131">
        <v>20</v>
      </c>
      <c r="H131">
        <v>41.96</v>
      </c>
      <c r="I131" t="s">
        <v>3331</v>
      </c>
    </row>
    <row r="132" spans="1:9">
      <c r="A132" t="s">
        <v>3441</v>
      </c>
      <c r="B132" t="s">
        <v>182</v>
      </c>
      <c r="C132" t="s">
        <v>49</v>
      </c>
      <c r="D132" s="7">
        <v>46077</v>
      </c>
      <c r="E132" s="7">
        <v>46090</v>
      </c>
      <c r="F132" s="7">
        <v>46090</v>
      </c>
      <c r="G132">
        <v>30</v>
      </c>
      <c r="H132">
        <v>6.42</v>
      </c>
      <c r="I132" t="s">
        <v>3310</v>
      </c>
    </row>
    <row r="133" spans="1:9">
      <c r="A133" t="s">
        <v>3442</v>
      </c>
      <c r="B133" t="s">
        <v>77</v>
      </c>
      <c r="C133" t="s">
        <v>9</v>
      </c>
      <c r="D133" s="7">
        <v>46080</v>
      </c>
      <c r="E133" s="7">
        <v>46086</v>
      </c>
      <c r="F133" s="7">
        <v>46084</v>
      </c>
      <c r="G133">
        <v>20</v>
      </c>
      <c r="H133">
        <v>21.34</v>
      </c>
      <c r="I133" t="s">
        <v>3310</v>
      </c>
    </row>
    <row r="134" spans="1:9">
      <c r="A134" t="s">
        <v>3443</v>
      </c>
      <c r="B134" t="s">
        <v>154</v>
      </c>
      <c r="C134" t="s">
        <v>46</v>
      </c>
      <c r="D134" s="7">
        <v>46082</v>
      </c>
      <c r="E134" s="7">
        <v>46086</v>
      </c>
      <c r="F134" s="7">
        <v>46086</v>
      </c>
      <c r="G134">
        <v>100</v>
      </c>
      <c r="H134">
        <v>41.46</v>
      </c>
      <c r="I134" t="s">
        <v>3310</v>
      </c>
    </row>
    <row r="135" spans="1:9">
      <c r="A135" t="s">
        <v>3444</v>
      </c>
      <c r="B135" t="s">
        <v>180</v>
      </c>
      <c r="C135" t="s">
        <v>49</v>
      </c>
      <c r="D135" s="7">
        <v>46083</v>
      </c>
      <c r="E135" s="7">
        <v>46096</v>
      </c>
      <c r="F135" s="7">
        <v>46094</v>
      </c>
      <c r="G135">
        <v>125</v>
      </c>
      <c r="H135">
        <v>25.69</v>
      </c>
      <c r="I135" t="s">
        <v>3310</v>
      </c>
    </row>
    <row r="136" spans="1:9">
      <c r="A136" t="s">
        <v>3445</v>
      </c>
      <c r="B136" t="s">
        <v>140</v>
      </c>
      <c r="C136" t="s">
        <v>46</v>
      </c>
      <c r="D136" s="7">
        <v>46084</v>
      </c>
      <c r="E136" s="7">
        <v>46088</v>
      </c>
      <c r="F136" s="7">
        <v>46087</v>
      </c>
      <c r="G136">
        <v>40</v>
      </c>
      <c r="H136">
        <v>13.85</v>
      </c>
      <c r="I136" t="s">
        <v>3310</v>
      </c>
    </row>
    <row r="137" spans="1:9">
      <c r="A137" t="s">
        <v>3446</v>
      </c>
      <c r="B137" t="s">
        <v>124</v>
      </c>
      <c r="C137" t="s">
        <v>55</v>
      </c>
      <c r="D137" s="7">
        <v>46085</v>
      </c>
      <c r="E137" s="7">
        <v>46099</v>
      </c>
      <c r="F137" s="7">
        <v>46100</v>
      </c>
      <c r="G137">
        <v>125</v>
      </c>
      <c r="H137">
        <v>38</v>
      </c>
      <c r="I137" t="s">
        <v>3310</v>
      </c>
    </row>
    <row r="138" spans="1:9">
      <c r="A138" t="s">
        <v>3447</v>
      </c>
      <c r="B138" t="s">
        <v>98</v>
      </c>
      <c r="C138" t="s">
        <v>15</v>
      </c>
      <c r="D138" s="7">
        <v>46085</v>
      </c>
      <c r="E138" s="7">
        <v>46097</v>
      </c>
      <c r="F138" s="7">
        <v>46104</v>
      </c>
      <c r="G138">
        <v>100</v>
      </c>
      <c r="H138">
        <v>11.93</v>
      </c>
      <c r="I138" t="s">
        <v>3310</v>
      </c>
    </row>
    <row r="139" spans="1:9">
      <c r="A139" t="s">
        <v>3448</v>
      </c>
      <c r="B139" t="s">
        <v>140</v>
      </c>
      <c r="C139" t="s">
        <v>46</v>
      </c>
      <c r="D139" s="7">
        <v>46087</v>
      </c>
      <c r="E139" s="7">
        <v>46091</v>
      </c>
      <c r="F139" s="7">
        <v>46091</v>
      </c>
      <c r="G139">
        <v>75</v>
      </c>
      <c r="H139">
        <v>13.85</v>
      </c>
      <c r="I139" t="s">
        <v>3310</v>
      </c>
    </row>
    <row r="140" spans="1:9">
      <c r="A140" t="s">
        <v>3449</v>
      </c>
      <c r="B140" t="s">
        <v>66</v>
      </c>
      <c r="C140" t="s">
        <v>35</v>
      </c>
      <c r="D140" s="7">
        <v>46087</v>
      </c>
      <c r="E140" s="7">
        <v>46092</v>
      </c>
      <c r="F140" s="7">
        <v>46092</v>
      </c>
      <c r="G140">
        <v>50</v>
      </c>
      <c r="H140">
        <v>13.79</v>
      </c>
      <c r="I140" t="s">
        <v>3310</v>
      </c>
    </row>
    <row r="141" spans="1:9">
      <c r="A141" t="s">
        <v>3450</v>
      </c>
      <c r="B141" t="s">
        <v>186</v>
      </c>
      <c r="C141" t="s">
        <v>49</v>
      </c>
      <c r="D141" s="7">
        <v>46088</v>
      </c>
      <c r="E141" s="7">
        <v>46101</v>
      </c>
      <c r="F141" s="7">
        <v>46101</v>
      </c>
      <c r="G141">
        <v>60</v>
      </c>
      <c r="H141">
        <v>31.07</v>
      </c>
      <c r="I141" t="s">
        <v>3310</v>
      </c>
    </row>
    <row r="142" spans="1:9">
      <c r="A142" t="s">
        <v>3451</v>
      </c>
      <c r="B142" t="s">
        <v>132</v>
      </c>
      <c r="C142" t="s">
        <v>19</v>
      </c>
      <c r="D142" s="7">
        <v>46089</v>
      </c>
      <c r="E142" s="7">
        <v>46098</v>
      </c>
      <c r="F142" s="7">
        <v>46105</v>
      </c>
      <c r="G142">
        <v>100</v>
      </c>
      <c r="H142">
        <v>45</v>
      </c>
      <c r="I142" t="s">
        <v>3310</v>
      </c>
    </row>
    <row r="143" spans="1:9">
      <c r="A143" t="s">
        <v>3452</v>
      </c>
      <c r="B143" t="s">
        <v>102</v>
      </c>
      <c r="C143" t="s">
        <v>15</v>
      </c>
      <c r="D143" s="7">
        <v>46090</v>
      </c>
      <c r="E143" s="7">
        <v>46102</v>
      </c>
      <c r="F143" s="7">
        <v>46101</v>
      </c>
      <c r="G143">
        <v>100</v>
      </c>
      <c r="H143">
        <v>7.75</v>
      </c>
      <c r="I143" t="s">
        <v>3310</v>
      </c>
    </row>
    <row r="144" spans="1:9">
      <c r="A144" t="s">
        <v>3453</v>
      </c>
      <c r="B144" t="s">
        <v>94</v>
      </c>
      <c r="C144" t="s">
        <v>39</v>
      </c>
      <c r="D144" s="7">
        <v>46090</v>
      </c>
      <c r="E144" s="7">
        <v>46101</v>
      </c>
      <c r="F144" s="7">
        <v>46101</v>
      </c>
      <c r="G144">
        <v>20</v>
      </c>
      <c r="H144">
        <v>33.549999999999997</v>
      </c>
      <c r="I144" t="s">
        <v>3310</v>
      </c>
    </row>
    <row r="145" spans="1:9">
      <c r="A145" t="s">
        <v>3454</v>
      </c>
      <c r="B145" t="s">
        <v>122</v>
      </c>
      <c r="C145" t="s">
        <v>42</v>
      </c>
      <c r="D145" s="7">
        <v>46090</v>
      </c>
      <c r="E145" s="7">
        <v>46098</v>
      </c>
      <c r="F145" s="7">
        <v>46095</v>
      </c>
      <c r="G145">
        <v>125</v>
      </c>
      <c r="H145">
        <v>17.55</v>
      </c>
      <c r="I145" t="s">
        <v>3310</v>
      </c>
    </row>
    <row r="146" spans="1:9">
      <c r="A146" t="s">
        <v>3455</v>
      </c>
      <c r="B146" t="s">
        <v>112</v>
      </c>
      <c r="C146" t="s">
        <v>39</v>
      </c>
      <c r="D146" s="7">
        <v>46091</v>
      </c>
      <c r="E146" s="7">
        <v>46102</v>
      </c>
      <c r="F146" s="7">
        <v>46102</v>
      </c>
      <c r="G146">
        <v>125</v>
      </c>
      <c r="H146">
        <v>23.26</v>
      </c>
      <c r="I146" t="s">
        <v>3310</v>
      </c>
    </row>
    <row r="147" spans="1:9">
      <c r="A147" t="s">
        <v>3456</v>
      </c>
      <c r="B147" t="s">
        <v>122</v>
      </c>
      <c r="C147" t="s">
        <v>42</v>
      </c>
      <c r="D147" s="7">
        <v>46093</v>
      </c>
      <c r="E147" s="7">
        <v>46101</v>
      </c>
      <c r="F147" s="7">
        <v>46099</v>
      </c>
      <c r="G147">
        <v>100</v>
      </c>
      <c r="H147">
        <v>17.55</v>
      </c>
      <c r="I147" t="s">
        <v>3310</v>
      </c>
    </row>
    <row r="148" spans="1:9">
      <c r="A148" t="s">
        <v>3457</v>
      </c>
      <c r="B148" t="s">
        <v>122</v>
      </c>
      <c r="C148" t="s">
        <v>42</v>
      </c>
      <c r="D148" s="7">
        <v>46093</v>
      </c>
      <c r="E148" s="7">
        <v>46101</v>
      </c>
      <c r="F148" s="7"/>
      <c r="G148">
        <v>125</v>
      </c>
      <c r="H148">
        <v>17.55</v>
      </c>
      <c r="I148" t="s">
        <v>3331</v>
      </c>
    </row>
    <row r="149" spans="1:9">
      <c r="A149" t="s">
        <v>3458</v>
      </c>
      <c r="B149" t="s">
        <v>148</v>
      </c>
      <c r="C149" t="s">
        <v>25</v>
      </c>
      <c r="D149" s="7">
        <v>46094</v>
      </c>
      <c r="E149" s="7">
        <v>46101</v>
      </c>
      <c r="F149" s="7">
        <v>46098</v>
      </c>
      <c r="G149">
        <v>20</v>
      </c>
      <c r="H149">
        <v>33.700000000000003</v>
      </c>
      <c r="I149" t="s">
        <v>3310</v>
      </c>
    </row>
    <row r="150" spans="1:9">
      <c r="A150" t="s">
        <v>3459</v>
      </c>
      <c r="B150" t="s">
        <v>71</v>
      </c>
      <c r="C150" t="s">
        <v>52</v>
      </c>
      <c r="D150" s="7">
        <v>46094</v>
      </c>
      <c r="E150" s="7">
        <v>46104</v>
      </c>
      <c r="F150" s="7">
        <v>46104</v>
      </c>
      <c r="G150">
        <v>30</v>
      </c>
      <c r="H150">
        <v>6.46</v>
      </c>
      <c r="I150" t="s">
        <v>3310</v>
      </c>
    </row>
    <row r="151" spans="1:9">
      <c r="A151" t="s">
        <v>3460</v>
      </c>
      <c r="B151" t="s">
        <v>92</v>
      </c>
      <c r="C151" t="s">
        <v>15</v>
      </c>
      <c r="D151" s="7">
        <v>46094</v>
      </c>
      <c r="E151" s="7">
        <v>46106</v>
      </c>
      <c r="F151" s="7">
        <v>46106</v>
      </c>
      <c r="G151">
        <v>50</v>
      </c>
      <c r="H151">
        <v>21.33</v>
      </c>
      <c r="I151" t="s">
        <v>3310</v>
      </c>
    </row>
    <row r="152" spans="1:9">
      <c r="A152" t="s">
        <v>3461</v>
      </c>
      <c r="B152" t="s">
        <v>184</v>
      </c>
      <c r="C152" t="s">
        <v>30</v>
      </c>
      <c r="D152" s="7">
        <v>46095</v>
      </c>
      <c r="E152" s="7">
        <v>46110</v>
      </c>
      <c r="F152" s="7">
        <v>46110</v>
      </c>
      <c r="G152">
        <v>125</v>
      </c>
      <c r="H152">
        <v>18.04</v>
      </c>
      <c r="I152" t="s">
        <v>3310</v>
      </c>
    </row>
    <row r="153" spans="1:9">
      <c r="A153" t="s">
        <v>3462</v>
      </c>
      <c r="B153" t="s">
        <v>132</v>
      </c>
      <c r="C153" t="s">
        <v>19</v>
      </c>
      <c r="D153" s="7">
        <v>46095</v>
      </c>
      <c r="E153" s="7">
        <v>46104</v>
      </c>
      <c r="F153" s="7">
        <v>46103</v>
      </c>
      <c r="G153">
        <v>40</v>
      </c>
      <c r="H153">
        <v>45</v>
      </c>
      <c r="I153" t="s">
        <v>3310</v>
      </c>
    </row>
    <row r="154" spans="1:9">
      <c r="A154" t="s">
        <v>3463</v>
      </c>
      <c r="B154" t="s">
        <v>152</v>
      </c>
      <c r="C154" t="s">
        <v>25</v>
      </c>
      <c r="D154" s="7">
        <v>46098</v>
      </c>
      <c r="E154" s="7">
        <v>46105</v>
      </c>
      <c r="F154" s="7">
        <v>46105</v>
      </c>
      <c r="G154">
        <v>125</v>
      </c>
      <c r="H154">
        <v>19.66</v>
      </c>
      <c r="I154" t="s">
        <v>3310</v>
      </c>
    </row>
    <row r="155" spans="1:9">
      <c r="A155" t="s">
        <v>3464</v>
      </c>
      <c r="B155" t="s">
        <v>172</v>
      </c>
      <c r="C155" t="s">
        <v>49</v>
      </c>
      <c r="D155" s="7">
        <v>46102</v>
      </c>
      <c r="E155" s="7">
        <v>46115</v>
      </c>
      <c r="F155" s="7">
        <v>46115</v>
      </c>
      <c r="G155">
        <v>125</v>
      </c>
      <c r="H155">
        <v>44.56</v>
      </c>
      <c r="I155" t="s">
        <v>3310</v>
      </c>
    </row>
    <row r="156" spans="1:9">
      <c r="A156" t="s">
        <v>3465</v>
      </c>
      <c r="B156" t="s">
        <v>79</v>
      </c>
      <c r="C156" t="s">
        <v>9</v>
      </c>
      <c r="D156" s="7">
        <v>46102</v>
      </c>
      <c r="E156" s="7">
        <v>46108</v>
      </c>
      <c r="F156" s="7">
        <v>46106</v>
      </c>
      <c r="G156">
        <v>50</v>
      </c>
      <c r="H156">
        <v>7.24</v>
      </c>
      <c r="I156" t="s">
        <v>3310</v>
      </c>
    </row>
    <row r="157" spans="1:9">
      <c r="A157" t="s">
        <v>3466</v>
      </c>
      <c r="B157" t="s">
        <v>136</v>
      </c>
      <c r="C157" t="s">
        <v>55</v>
      </c>
      <c r="D157" s="7">
        <v>46103</v>
      </c>
      <c r="E157" s="7">
        <v>46117</v>
      </c>
      <c r="F157" s="7">
        <v>46117</v>
      </c>
      <c r="G157">
        <v>125</v>
      </c>
      <c r="H157">
        <v>13.28</v>
      </c>
      <c r="I157" t="s">
        <v>3310</v>
      </c>
    </row>
    <row r="158" spans="1:9">
      <c r="A158" t="s">
        <v>3467</v>
      </c>
      <c r="B158" t="s">
        <v>85</v>
      </c>
      <c r="C158" t="s">
        <v>52</v>
      </c>
      <c r="D158" s="7">
        <v>46103</v>
      </c>
      <c r="E158" s="7">
        <v>46113</v>
      </c>
      <c r="F158" s="7"/>
      <c r="G158">
        <v>75</v>
      </c>
      <c r="H158">
        <v>8.5299999999999994</v>
      </c>
      <c r="I158" t="s">
        <v>281</v>
      </c>
    </row>
    <row r="159" spans="1:9">
      <c r="A159" t="s">
        <v>3468</v>
      </c>
      <c r="B159" t="s">
        <v>102</v>
      </c>
      <c r="C159" t="s">
        <v>15</v>
      </c>
      <c r="D159" s="7">
        <v>46103</v>
      </c>
      <c r="E159" s="7">
        <v>46115</v>
      </c>
      <c r="F159" s="7">
        <v>46115</v>
      </c>
      <c r="G159">
        <v>125</v>
      </c>
      <c r="H159">
        <v>7.75</v>
      </c>
      <c r="I159" t="s">
        <v>3310</v>
      </c>
    </row>
    <row r="160" spans="1:9">
      <c r="A160" t="s">
        <v>3469</v>
      </c>
      <c r="B160" t="s">
        <v>176</v>
      </c>
      <c r="C160" t="s">
        <v>30</v>
      </c>
      <c r="D160" s="7">
        <v>46104</v>
      </c>
      <c r="E160" s="7">
        <v>46119</v>
      </c>
      <c r="F160" s="7">
        <v>46121</v>
      </c>
      <c r="G160">
        <v>60</v>
      </c>
      <c r="H160">
        <v>4.93</v>
      </c>
      <c r="I160" t="s">
        <v>3310</v>
      </c>
    </row>
    <row r="161" spans="1:9">
      <c r="A161" t="s">
        <v>3470</v>
      </c>
      <c r="B161" t="s">
        <v>102</v>
      </c>
      <c r="C161" t="s">
        <v>15</v>
      </c>
      <c r="D161" s="7">
        <v>46106</v>
      </c>
      <c r="E161" s="7">
        <v>46118</v>
      </c>
      <c r="F161" s="7">
        <v>46118</v>
      </c>
      <c r="G161">
        <v>125</v>
      </c>
      <c r="H161">
        <v>7.75</v>
      </c>
      <c r="I161" t="s">
        <v>3310</v>
      </c>
    </row>
    <row r="162" spans="1:9">
      <c r="A162" t="s">
        <v>3471</v>
      </c>
      <c r="B162" t="s">
        <v>146</v>
      </c>
      <c r="C162" t="s">
        <v>46</v>
      </c>
      <c r="D162" s="7">
        <v>46106</v>
      </c>
      <c r="E162" s="7">
        <v>46110</v>
      </c>
      <c r="F162" s="7"/>
      <c r="G162">
        <v>125</v>
      </c>
      <c r="H162">
        <v>17.329999999999998</v>
      </c>
      <c r="I162" t="s">
        <v>3331</v>
      </c>
    </row>
    <row r="163" spans="1:9">
      <c r="A163" t="s">
        <v>3472</v>
      </c>
      <c r="B163" t="s">
        <v>118</v>
      </c>
      <c r="C163" t="s">
        <v>55</v>
      </c>
      <c r="D163" s="7">
        <v>46107</v>
      </c>
      <c r="E163" s="7">
        <v>46121</v>
      </c>
      <c r="F163" s="7">
        <v>46122</v>
      </c>
      <c r="G163">
        <v>30</v>
      </c>
      <c r="H163">
        <v>22.64</v>
      </c>
      <c r="I163" t="s">
        <v>3310</v>
      </c>
    </row>
    <row r="164" spans="1:9">
      <c r="A164" t="s">
        <v>3473</v>
      </c>
      <c r="B164" t="s">
        <v>122</v>
      </c>
      <c r="C164" t="s">
        <v>42</v>
      </c>
      <c r="D164" s="7">
        <v>46107</v>
      </c>
      <c r="E164" s="7">
        <v>46115</v>
      </c>
      <c r="F164" s="7">
        <v>46115</v>
      </c>
      <c r="G164">
        <v>100</v>
      </c>
      <c r="H164">
        <v>17.55</v>
      </c>
      <c r="I164" t="s">
        <v>3310</v>
      </c>
    </row>
    <row r="165" spans="1:9">
      <c r="A165" t="s">
        <v>3474</v>
      </c>
      <c r="B165" t="s">
        <v>150</v>
      </c>
      <c r="C165" t="s">
        <v>25</v>
      </c>
      <c r="D165" s="7">
        <v>46108</v>
      </c>
      <c r="E165" s="7">
        <v>46115</v>
      </c>
      <c r="F165" s="7">
        <v>46115</v>
      </c>
      <c r="G165">
        <v>20</v>
      </c>
      <c r="H165">
        <v>28.8</v>
      </c>
      <c r="I165" t="s">
        <v>3310</v>
      </c>
    </row>
    <row r="166" spans="1:9">
      <c r="A166" t="s">
        <v>3475</v>
      </c>
      <c r="B166" t="s">
        <v>104</v>
      </c>
      <c r="C166" t="s">
        <v>15</v>
      </c>
      <c r="D166" s="7">
        <v>46109</v>
      </c>
      <c r="E166" s="7">
        <v>46121</v>
      </c>
      <c r="F166" s="7"/>
      <c r="G166">
        <v>40</v>
      </c>
      <c r="H166">
        <v>13.03</v>
      </c>
      <c r="I166" t="s">
        <v>3331</v>
      </c>
    </row>
    <row r="167" spans="1:9">
      <c r="A167" t="s">
        <v>3476</v>
      </c>
      <c r="B167" t="s">
        <v>128</v>
      </c>
      <c r="C167" t="s">
        <v>55</v>
      </c>
      <c r="D167" s="7">
        <v>46109</v>
      </c>
      <c r="E167" s="7">
        <v>46123</v>
      </c>
      <c r="F167" s="7">
        <v>46130</v>
      </c>
      <c r="G167">
        <v>60</v>
      </c>
      <c r="H167">
        <v>36.28</v>
      </c>
      <c r="I167" t="s">
        <v>3310</v>
      </c>
    </row>
    <row r="168" spans="1:9">
      <c r="A168" t="s">
        <v>3477</v>
      </c>
      <c r="B168" t="s">
        <v>144</v>
      </c>
      <c r="C168" t="s">
        <v>46</v>
      </c>
      <c r="D168" s="7">
        <v>46109</v>
      </c>
      <c r="E168" s="7">
        <v>46113</v>
      </c>
      <c r="F168" s="7">
        <v>46113</v>
      </c>
      <c r="G168">
        <v>75</v>
      </c>
      <c r="H168">
        <v>5.81</v>
      </c>
      <c r="I168" t="s">
        <v>3310</v>
      </c>
    </row>
    <row r="169" spans="1:9">
      <c r="A169" t="s">
        <v>3478</v>
      </c>
      <c r="B169" t="s">
        <v>126</v>
      </c>
      <c r="C169" t="s">
        <v>19</v>
      </c>
      <c r="D169" s="7">
        <v>46110</v>
      </c>
      <c r="E169" s="7">
        <v>46119</v>
      </c>
      <c r="F169" s="7">
        <v>46119</v>
      </c>
      <c r="G169">
        <v>30</v>
      </c>
      <c r="H169">
        <v>23.48</v>
      </c>
      <c r="I169" t="s">
        <v>3310</v>
      </c>
    </row>
    <row r="170" spans="1:9">
      <c r="A170" t="s">
        <v>3479</v>
      </c>
      <c r="B170" t="s">
        <v>83</v>
      </c>
      <c r="C170" t="s">
        <v>9</v>
      </c>
      <c r="D170" s="7">
        <v>46111</v>
      </c>
      <c r="E170" s="7">
        <v>46117</v>
      </c>
      <c r="F170" s="7">
        <v>46117</v>
      </c>
      <c r="G170">
        <v>40</v>
      </c>
      <c r="H170">
        <v>36.44</v>
      </c>
      <c r="I170" t="s">
        <v>3310</v>
      </c>
    </row>
    <row r="171" spans="1:9">
      <c r="A171" t="s">
        <v>3480</v>
      </c>
      <c r="B171" t="s">
        <v>184</v>
      </c>
      <c r="C171" t="s">
        <v>30</v>
      </c>
      <c r="D171" s="7">
        <v>46112</v>
      </c>
      <c r="E171" s="7">
        <v>46127</v>
      </c>
      <c r="F171" s="7">
        <v>46131</v>
      </c>
      <c r="G171">
        <v>20</v>
      </c>
      <c r="H171">
        <v>18.04</v>
      </c>
      <c r="I171" t="s">
        <v>3310</v>
      </c>
    </row>
    <row r="172" spans="1:9">
      <c r="A172" t="s">
        <v>3481</v>
      </c>
      <c r="B172" t="s">
        <v>180</v>
      </c>
      <c r="C172" t="s">
        <v>49</v>
      </c>
      <c r="D172" s="7">
        <v>46114</v>
      </c>
      <c r="E172" s="7">
        <v>46127</v>
      </c>
      <c r="F172" s="7">
        <v>46127</v>
      </c>
      <c r="G172">
        <v>125</v>
      </c>
      <c r="H172">
        <v>25.69</v>
      </c>
      <c r="I172" t="s">
        <v>3310</v>
      </c>
    </row>
    <row r="173" spans="1:9">
      <c r="A173" t="s">
        <v>3482</v>
      </c>
      <c r="B173" t="s">
        <v>136</v>
      </c>
      <c r="C173" t="s">
        <v>55</v>
      </c>
      <c r="D173" s="7">
        <v>46115</v>
      </c>
      <c r="E173" s="7">
        <v>46129</v>
      </c>
      <c r="F173" s="7"/>
      <c r="G173">
        <v>100</v>
      </c>
      <c r="H173">
        <v>13.28</v>
      </c>
      <c r="I173" t="s">
        <v>3331</v>
      </c>
    </row>
    <row r="174" spans="1:9">
      <c r="A174" t="s">
        <v>3483</v>
      </c>
      <c r="B174" t="s">
        <v>75</v>
      </c>
      <c r="C174" t="s">
        <v>35</v>
      </c>
      <c r="D174" s="7">
        <v>46115</v>
      </c>
      <c r="E174" s="7">
        <v>46120</v>
      </c>
      <c r="F174" s="7">
        <v>46120</v>
      </c>
      <c r="G174">
        <v>20</v>
      </c>
      <c r="H174">
        <v>25.85</v>
      </c>
      <c r="I174" t="s">
        <v>3310</v>
      </c>
    </row>
    <row r="175" spans="1:9">
      <c r="A175" t="s">
        <v>3484</v>
      </c>
      <c r="B175" t="s">
        <v>87</v>
      </c>
      <c r="C175" t="s">
        <v>52</v>
      </c>
      <c r="D175" s="7">
        <v>46116</v>
      </c>
      <c r="E175" s="7">
        <v>46126</v>
      </c>
      <c r="F175" s="7">
        <v>46125</v>
      </c>
      <c r="G175">
        <v>30</v>
      </c>
      <c r="H175">
        <v>24.06</v>
      </c>
      <c r="I175" t="s">
        <v>3310</v>
      </c>
    </row>
    <row r="176" spans="1:9">
      <c r="A176" t="s">
        <v>3485</v>
      </c>
      <c r="B176" t="s">
        <v>136</v>
      </c>
      <c r="C176" t="s">
        <v>55</v>
      </c>
      <c r="D176" s="7">
        <v>46117</v>
      </c>
      <c r="E176" s="7">
        <v>46131</v>
      </c>
      <c r="F176" s="7">
        <v>46131</v>
      </c>
      <c r="G176">
        <v>100</v>
      </c>
      <c r="H176">
        <v>13.28</v>
      </c>
      <c r="I176" t="s">
        <v>3310</v>
      </c>
    </row>
    <row r="177" spans="1:9">
      <c r="A177" t="s">
        <v>3486</v>
      </c>
      <c r="B177" t="s">
        <v>112</v>
      </c>
      <c r="C177" t="s">
        <v>39</v>
      </c>
      <c r="D177" s="7">
        <v>46120</v>
      </c>
      <c r="E177" s="7">
        <v>46131</v>
      </c>
      <c r="F177" s="7"/>
      <c r="G177">
        <v>60</v>
      </c>
      <c r="H177">
        <v>23.26</v>
      </c>
      <c r="I177" t="s">
        <v>3331</v>
      </c>
    </row>
    <row r="178" spans="1:9">
      <c r="A178" t="s">
        <v>3487</v>
      </c>
      <c r="B178" t="s">
        <v>144</v>
      </c>
      <c r="C178" t="s">
        <v>46</v>
      </c>
      <c r="D178" s="7">
        <v>46121</v>
      </c>
      <c r="E178" s="7">
        <v>46125</v>
      </c>
      <c r="F178" s="7">
        <v>46123</v>
      </c>
      <c r="G178">
        <v>30</v>
      </c>
      <c r="H178">
        <v>5.81</v>
      </c>
      <c r="I178" t="s">
        <v>3310</v>
      </c>
    </row>
    <row r="179" spans="1:9">
      <c r="A179" t="s">
        <v>3488</v>
      </c>
      <c r="B179" t="s">
        <v>136</v>
      </c>
      <c r="C179" t="s">
        <v>55</v>
      </c>
      <c r="D179" s="7">
        <v>46121</v>
      </c>
      <c r="E179" s="7">
        <v>46135</v>
      </c>
      <c r="F179" s="7">
        <v>46135</v>
      </c>
      <c r="G179">
        <v>75</v>
      </c>
      <c r="H179">
        <v>13.28</v>
      </c>
      <c r="I179" t="s">
        <v>3310</v>
      </c>
    </row>
    <row r="180" spans="1:9">
      <c r="A180" t="s">
        <v>3489</v>
      </c>
      <c r="B180" t="s">
        <v>148</v>
      </c>
      <c r="C180" t="s">
        <v>25</v>
      </c>
      <c r="D180" s="7">
        <v>46122</v>
      </c>
      <c r="E180" s="7">
        <v>46129</v>
      </c>
      <c r="F180" s="7"/>
      <c r="G180">
        <v>125</v>
      </c>
      <c r="H180">
        <v>33.700000000000003</v>
      </c>
      <c r="I180" t="s">
        <v>3331</v>
      </c>
    </row>
    <row r="181" spans="1:9">
      <c r="A181" t="s">
        <v>3490</v>
      </c>
      <c r="B181" t="s">
        <v>184</v>
      </c>
      <c r="C181" t="s">
        <v>30</v>
      </c>
      <c r="D181" s="7">
        <v>46122</v>
      </c>
      <c r="E181" s="7">
        <v>46137</v>
      </c>
      <c r="F181" s="7">
        <v>46138</v>
      </c>
      <c r="G181">
        <v>60</v>
      </c>
      <c r="H181">
        <v>18.04</v>
      </c>
      <c r="I181" t="s">
        <v>3310</v>
      </c>
    </row>
    <row r="182" spans="1:9">
      <c r="A182" t="s">
        <v>3491</v>
      </c>
      <c r="B182" t="s">
        <v>160</v>
      </c>
      <c r="C182" t="s">
        <v>46</v>
      </c>
      <c r="D182" s="7">
        <v>46123</v>
      </c>
      <c r="E182" s="7">
        <v>46127</v>
      </c>
      <c r="F182" s="7">
        <v>46128</v>
      </c>
      <c r="G182">
        <v>50</v>
      </c>
      <c r="H182">
        <v>21.05</v>
      </c>
      <c r="I182" t="s">
        <v>3310</v>
      </c>
    </row>
    <row r="183" spans="1:9">
      <c r="A183" t="s">
        <v>3492</v>
      </c>
      <c r="B183" t="s">
        <v>102</v>
      </c>
      <c r="C183" t="s">
        <v>15</v>
      </c>
      <c r="D183" s="7">
        <v>46127</v>
      </c>
      <c r="E183" s="7">
        <v>46139</v>
      </c>
      <c r="F183" s="7">
        <v>46141</v>
      </c>
      <c r="G183">
        <v>30</v>
      </c>
      <c r="H183">
        <v>7.75</v>
      </c>
      <c r="I183" t="s">
        <v>3310</v>
      </c>
    </row>
    <row r="184" spans="1:9">
      <c r="A184" t="s">
        <v>3493</v>
      </c>
      <c r="B184" t="s">
        <v>146</v>
      </c>
      <c r="C184" t="s">
        <v>46</v>
      </c>
      <c r="D184" s="7">
        <v>46128</v>
      </c>
      <c r="E184" s="7">
        <v>46132</v>
      </c>
      <c r="F184" s="7">
        <v>46134</v>
      </c>
      <c r="G184">
        <v>125</v>
      </c>
      <c r="H184">
        <v>17.329999999999998</v>
      </c>
      <c r="I184" t="s">
        <v>3310</v>
      </c>
    </row>
    <row r="185" spans="1:9">
      <c r="A185" t="s">
        <v>3494</v>
      </c>
      <c r="B185" t="s">
        <v>184</v>
      </c>
      <c r="C185" t="s">
        <v>30</v>
      </c>
      <c r="D185" s="7">
        <v>46131</v>
      </c>
      <c r="E185" s="7">
        <v>46146</v>
      </c>
      <c r="F185" s="7">
        <v>46150</v>
      </c>
      <c r="G185">
        <v>125</v>
      </c>
      <c r="H185">
        <v>18.04</v>
      </c>
      <c r="I185" t="s">
        <v>3310</v>
      </c>
    </row>
    <row r="186" spans="1:9">
      <c r="A186" t="s">
        <v>3495</v>
      </c>
      <c r="B186" t="s">
        <v>102</v>
      </c>
      <c r="C186" t="s">
        <v>15</v>
      </c>
      <c r="D186" s="7">
        <v>46135</v>
      </c>
      <c r="E186" s="7">
        <v>46147</v>
      </c>
      <c r="F186" s="7">
        <v>46148</v>
      </c>
      <c r="G186">
        <v>75</v>
      </c>
      <c r="H186">
        <v>7.75</v>
      </c>
      <c r="I186" t="s">
        <v>3310</v>
      </c>
    </row>
    <row r="187" spans="1:9">
      <c r="A187" t="s">
        <v>3496</v>
      </c>
      <c r="B187" t="s">
        <v>156</v>
      </c>
      <c r="C187" t="s">
        <v>25</v>
      </c>
      <c r="D187" s="7">
        <v>46136</v>
      </c>
      <c r="E187" s="7">
        <v>46143</v>
      </c>
      <c r="F187" s="7">
        <v>46150</v>
      </c>
      <c r="G187">
        <v>75</v>
      </c>
      <c r="H187">
        <v>16.329999999999998</v>
      </c>
      <c r="I187" t="s">
        <v>3310</v>
      </c>
    </row>
    <row r="188" spans="1:9">
      <c r="A188" t="s">
        <v>3497</v>
      </c>
      <c r="B188" t="s">
        <v>75</v>
      </c>
      <c r="C188" t="s">
        <v>35</v>
      </c>
      <c r="D188" s="7">
        <v>46139</v>
      </c>
      <c r="E188" s="7">
        <v>46144</v>
      </c>
      <c r="F188" s="7"/>
      <c r="G188">
        <v>30</v>
      </c>
      <c r="H188">
        <v>25.85</v>
      </c>
      <c r="I188" t="s">
        <v>3331</v>
      </c>
    </row>
    <row r="189" spans="1:9">
      <c r="A189" t="s">
        <v>3498</v>
      </c>
      <c r="B189" t="s">
        <v>79</v>
      </c>
      <c r="C189" t="s">
        <v>9</v>
      </c>
      <c r="D189" s="7">
        <v>46141</v>
      </c>
      <c r="E189" s="7">
        <v>46147</v>
      </c>
      <c r="F189" s="7">
        <v>46147</v>
      </c>
      <c r="G189">
        <v>75</v>
      </c>
      <c r="H189">
        <v>7.24</v>
      </c>
      <c r="I189" t="s">
        <v>3310</v>
      </c>
    </row>
    <row r="190" spans="1:9">
      <c r="A190" t="s">
        <v>3499</v>
      </c>
      <c r="B190" t="s">
        <v>87</v>
      </c>
      <c r="C190" t="s">
        <v>52</v>
      </c>
      <c r="D190" s="7">
        <v>46141</v>
      </c>
      <c r="E190" s="7">
        <v>46151</v>
      </c>
      <c r="F190" s="7">
        <v>46151</v>
      </c>
      <c r="G190">
        <v>50</v>
      </c>
      <c r="H190">
        <v>24.06</v>
      </c>
      <c r="I190" t="s">
        <v>3310</v>
      </c>
    </row>
    <row r="191" spans="1:9">
      <c r="A191" t="s">
        <v>3500</v>
      </c>
      <c r="B191" t="s">
        <v>144</v>
      </c>
      <c r="C191" t="s">
        <v>46</v>
      </c>
      <c r="D191" s="7">
        <v>46142</v>
      </c>
      <c r="E191" s="7">
        <v>46146</v>
      </c>
      <c r="F191" s="7">
        <v>46146</v>
      </c>
      <c r="G191">
        <v>20</v>
      </c>
      <c r="H191">
        <v>5.81</v>
      </c>
      <c r="I191" t="s">
        <v>3310</v>
      </c>
    </row>
    <row r="192" spans="1:9">
      <c r="A192" t="s">
        <v>3501</v>
      </c>
      <c r="B192" t="s">
        <v>77</v>
      </c>
      <c r="C192" t="s">
        <v>9</v>
      </c>
      <c r="D192" s="7">
        <v>46144</v>
      </c>
      <c r="E192" s="7">
        <v>46150</v>
      </c>
      <c r="F192" s="7"/>
      <c r="G192">
        <v>60</v>
      </c>
      <c r="H192">
        <v>21.34</v>
      </c>
      <c r="I192" t="s">
        <v>281</v>
      </c>
    </row>
    <row r="193" spans="1:9">
      <c r="A193" t="s">
        <v>3502</v>
      </c>
      <c r="B193" t="s">
        <v>126</v>
      </c>
      <c r="C193" t="s">
        <v>19</v>
      </c>
      <c r="D193" s="7">
        <v>46146</v>
      </c>
      <c r="E193" s="7">
        <v>46155</v>
      </c>
      <c r="F193" s="7">
        <v>46156</v>
      </c>
      <c r="G193">
        <v>75</v>
      </c>
      <c r="H193">
        <v>23.48</v>
      </c>
      <c r="I193" t="s">
        <v>3310</v>
      </c>
    </row>
    <row r="194" spans="1:9">
      <c r="A194" t="s">
        <v>3503</v>
      </c>
      <c r="B194" t="s">
        <v>124</v>
      </c>
      <c r="C194" t="s">
        <v>55</v>
      </c>
      <c r="D194" s="7">
        <v>46148</v>
      </c>
      <c r="E194" s="7">
        <v>46162</v>
      </c>
      <c r="F194" s="7">
        <v>46162</v>
      </c>
      <c r="G194">
        <v>100</v>
      </c>
      <c r="H194">
        <v>38</v>
      </c>
      <c r="I194" t="s">
        <v>3310</v>
      </c>
    </row>
    <row r="195" spans="1:9">
      <c r="A195" t="s">
        <v>3504</v>
      </c>
      <c r="B195" t="s">
        <v>104</v>
      </c>
      <c r="C195" t="s">
        <v>15</v>
      </c>
      <c r="D195" s="7">
        <v>46148</v>
      </c>
      <c r="E195" s="7">
        <v>46160</v>
      </c>
      <c r="F195" s="7">
        <v>46161</v>
      </c>
      <c r="G195">
        <v>50</v>
      </c>
      <c r="H195">
        <v>13.03</v>
      </c>
      <c r="I195" t="s">
        <v>3310</v>
      </c>
    </row>
    <row r="196" spans="1:9">
      <c r="A196" t="s">
        <v>3505</v>
      </c>
      <c r="B196" t="s">
        <v>144</v>
      </c>
      <c r="C196" t="s">
        <v>46</v>
      </c>
      <c r="D196" s="7">
        <v>46148</v>
      </c>
      <c r="E196" s="7">
        <v>46152</v>
      </c>
      <c r="F196" s="7">
        <v>46152</v>
      </c>
      <c r="G196">
        <v>40</v>
      </c>
      <c r="H196">
        <v>5.81</v>
      </c>
      <c r="I196" t="s">
        <v>3310</v>
      </c>
    </row>
    <row r="197" spans="1:9">
      <c r="A197" t="s">
        <v>3506</v>
      </c>
      <c r="B197" t="s">
        <v>128</v>
      </c>
      <c r="C197" t="s">
        <v>55</v>
      </c>
      <c r="D197" s="7">
        <v>46148</v>
      </c>
      <c r="E197" s="7">
        <v>46162</v>
      </c>
      <c r="F197" s="7"/>
      <c r="G197">
        <v>60</v>
      </c>
      <c r="H197">
        <v>36.28</v>
      </c>
      <c r="I197" t="s">
        <v>3331</v>
      </c>
    </row>
    <row r="198" spans="1:9">
      <c r="A198" t="s">
        <v>3507</v>
      </c>
      <c r="B198" t="s">
        <v>140</v>
      </c>
      <c r="C198" t="s">
        <v>46</v>
      </c>
      <c r="D198" s="7">
        <v>46149</v>
      </c>
      <c r="E198" s="7">
        <v>46153</v>
      </c>
      <c r="F198" s="7">
        <v>46154</v>
      </c>
      <c r="G198">
        <v>100</v>
      </c>
      <c r="H198">
        <v>13.85</v>
      </c>
      <c r="I198" t="s">
        <v>3310</v>
      </c>
    </row>
    <row r="199" spans="1:9">
      <c r="A199" t="s">
        <v>3508</v>
      </c>
      <c r="B199" t="s">
        <v>118</v>
      </c>
      <c r="C199" t="s">
        <v>55</v>
      </c>
      <c r="D199" s="7">
        <v>46150</v>
      </c>
      <c r="E199" s="7">
        <v>46164</v>
      </c>
      <c r="F199" s="7"/>
      <c r="G199">
        <v>30</v>
      </c>
      <c r="H199">
        <v>22.64</v>
      </c>
      <c r="I199" t="s">
        <v>3331</v>
      </c>
    </row>
    <row r="200" spans="1:9">
      <c r="A200" t="s">
        <v>3509</v>
      </c>
      <c r="B200" t="s">
        <v>170</v>
      </c>
      <c r="C200" t="s">
        <v>30</v>
      </c>
      <c r="D200" s="7">
        <v>46151</v>
      </c>
      <c r="E200" s="7">
        <v>46166</v>
      </c>
      <c r="F200" s="7">
        <v>46173</v>
      </c>
      <c r="G200">
        <v>60</v>
      </c>
      <c r="H200">
        <v>18.73</v>
      </c>
      <c r="I200" t="s">
        <v>3310</v>
      </c>
    </row>
    <row r="201" spans="1:9">
      <c r="A201" t="s">
        <v>3510</v>
      </c>
      <c r="B201" t="s">
        <v>134</v>
      </c>
      <c r="C201" t="s">
        <v>42</v>
      </c>
      <c r="D201" s="7">
        <v>46152</v>
      </c>
      <c r="E201" s="7">
        <v>46160</v>
      </c>
      <c r="F201" s="7">
        <v>46160</v>
      </c>
      <c r="G201">
        <v>75</v>
      </c>
      <c r="H201">
        <v>22.11</v>
      </c>
      <c r="I201" t="s">
        <v>3310</v>
      </c>
    </row>
    <row r="202" spans="1:9">
      <c r="A202" t="s">
        <v>3511</v>
      </c>
      <c r="B202" t="s">
        <v>92</v>
      </c>
      <c r="C202" t="s">
        <v>15</v>
      </c>
      <c r="D202" s="7">
        <v>46153</v>
      </c>
      <c r="E202" s="7">
        <v>46165</v>
      </c>
      <c r="F202" s="7">
        <v>46175</v>
      </c>
      <c r="G202">
        <v>75</v>
      </c>
      <c r="H202">
        <v>21.33</v>
      </c>
      <c r="I202" t="s">
        <v>3310</v>
      </c>
    </row>
    <row r="203" spans="1:9">
      <c r="A203" t="s">
        <v>3512</v>
      </c>
      <c r="B203" t="s">
        <v>120</v>
      </c>
      <c r="C203" t="s">
        <v>55</v>
      </c>
      <c r="D203" s="7">
        <v>46154</v>
      </c>
      <c r="E203" s="7">
        <v>46168</v>
      </c>
      <c r="F203" s="7"/>
      <c r="G203">
        <v>100</v>
      </c>
      <c r="H203">
        <v>17.22</v>
      </c>
      <c r="I203" t="s">
        <v>281</v>
      </c>
    </row>
    <row r="204" spans="1:9">
      <c r="A204" t="s">
        <v>3513</v>
      </c>
      <c r="B204" t="s">
        <v>148</v>
      </c>
      <c r="C204" t="s">
        <v>25</v>
      </c>
      <c r="D204" s="7">
        <v>46154</v>
      </c>
      <c r="E204" s="7">
        <v>46161</v>
      </c>
      <c r="F204" s="7">
        <v>46165</v>
      </c>
      <c r="G204">
        <v>30</v>
      </c>
      <c r="H204">
        <v>33.700000000000003</v>
      </c>
      <c r="I204" t="s">
        <v>3310</v>
      </c>
    </row>
    <row r="205" spans="1:9">
      <c r="A205" t="s">
        <v>3514</v>
      </c>
      <c r="B205" t="s">
        <v>69</v>
      </c>
      <c r="C205" t="s">
        <v>9</v>
      </c>
      <c r="D205" s="7">
        <v>46155</v>
      </c>
      <c r="E205" s="7">
        <v>46161</v>
      </c>
      <c r="F205" s="7">
        <v>46165</v>
      </c>
      <c r="G205">
        <v>75</v>
      </c>
      <c r="H205">
        <v>37</v>
      </c>
      <c r="I205" t="s">
        <v>3310</v>
      </c>
    </row>
    <row r="206" spans="1:9">
      <c r="A206" t="s">
        <v>3515</v>
      </c>
      <c r="B206" t="s">
        <v>184</v>
      </c>
      <c r="C206" t="s">
        <v>30</v>
      </c>
      <c r="D206" s="7">
        <v>46156</v>
      </c>
      <c r="E206" s="7">
        <v>46171</v>
      </c>
      <c r="F206" s="7">
        <v>46171</v>
      </c>
      <c r="G206">
        <v>60</v>
      </c>
      <c r="H206">
        <v>18.04</v>
      </c>
      <c r="I206" t="s">
        <v>3310</v>
      </c>
    </row>
    <row r="207" spans="1:9">
      <c r="A207" t="s">
        <v>3516</v>
      </c>
      <c r="B207" t="s">
        <v>140</v>
      </c>
      <c r="C207" t="s">
        <v>46</v>
      </c>
      <c r="D207" s="7">
        <v>46157</v>
      </c>
      <c r="E207" s="7">
        <v>46161</v>
      </c>
      <c r="F207" s="7"/>
      <c r="G207">
        <v>40</v>
      </c>
      <c r="H207">
        <v>13.85</v>
      </c>
      <c r="I207" t="s">
        <v>3331</v>
      </c>
    </row>
    <row r="208" spans="1:9">
      <c r="A208" t="s">
        <v>3517</v>
      </c>
      <c r="B208" t="s">
        <v>138</v>
      </c>
      <c r="C208" t="s">
        <v>19</v>
      </c>
      <c r="D208" s="7">
        <v>46158</v>
      </c>
      <c r="E208" s="7">
        <v>46167</v>
      </c>
      <c r="F208" s="7">
        <v>46168</v>
      </c>
      <c r="G208">
        <v>20</v>
      </c>
      <c r="H208">
        <v>37.14</v>
      </c>
      <c r="I208" t="s">
        <v>3310</v>
      </c>
    </row>
    <row r="209" spans="1:9">
      <c r="A209" t="s">
        <v>3518</v>
      </c>
      <c r="B209" t="s">
        <v>150</v>
      </c>
      <c r="C209" t="s">
        <v>25</v>
      </c>
      <c r="D209" s="7">
        <v>46160</v>
      </c>
      <c r="E209" s="7">
        <v>46167</v>
      </c>
      <c r="F209" s="7"/>
      <c r="G209">
        <v>75</v>
      </c>
      <c r="H209">
        <v>28.8</v>
      </c>
      <c r="I209" t="s">
        <v>3331</v>
      </c>
    </row>
    <row r="210" spans="1:9">
      <c r="A210" t="s">
        <v>3519</v>
      </c>
      <c r="B210" t="s">
        <v>118</v>
      </c>
      <c r="C210" t="s">
        <v>55</v>
      </c>
      <c r="D210" s="7">
        <v>46162</v>
      </c>
      <c r="E210" s="7">
        <v>46176</v>
      </c>
      <c r="F210" s="7"/>
      <c r="G210">
        <v>60</v>
      </c>
      <c r="H210">
        <v>22.64</v>
      </c>
      <c r="I210" t="s">
        <v>3331</v>
      </c>
    </row>
    <row r="211" spans="1:9">
      <c r="A211" t="s">
        <v>3520</v>
      </c>
      <c r="B211" t="s">
        <v>128</v>
      </c>
      <c r="C211" t="s">
        <v>55</v>
      </c>
      <c r="D211" s="7">
        <v>46162</v>
      </c>
      <c r="E211" s="7">
        <v>46176</v>
      </c>
      <c r="F211" s="7">
        <v>46178</v>
      </c>
      <c r="G211">
        <v>50</v>
      </c>
      <c r="H211">
        <v>36.28</v>
      </c>
      <c r="I211" t="s">
        <v>3310</v>
      </c>
    </row>
    <row r="212" spans="1:9">
      <c r="A212" t="s">
        <v>3521</v>
      </c>
      <c r="B212" t="s">
        <v>75</v>
      </c>
      <c r="C212" t="s">
        <v>35</v>
      </c>
      <c r="D212" s="7">
        <v>46162</v>
      </c>
      <c r="E212" s="7">
        <v>46167</v>
      </c>
      <c r="F212" s="7">
        <v>46167</v>
      </c>
      <c r="G212">
        <v>100</v>
      </c>
      <c r="H212">
        <v>25.85</v>
      </c>
      <c r="I212" t="s">
        <v>3310</v>
      </c>
    </row>
    <row r="213" spans="1:9">
      <c r="A213" t="s">
        <v>3522</v>
      </c>
      <c r="B213" t="s">
        <v>174</v>
      </c>
      <c r="C213" t="s">
        <v>30</v>
      </c>
      <c r="D213" s="7">
        <v>46163</v>
      </c>
      <c r="E213" s="7">
        <v>46178</v>
      </c>
      <c r="F213" s="7">
        <v>46178</v>
      </c>
      <c r="G213">
        <v>60</v>
      </c>
      <c r="H213">
        <v>30.61</v>
      </c>
      <c r="I213" t="s">
        <v>3310</v>
      </c>
    </row>
    <row r="214" spans="1:9">
      <c r="A214" t="s">
        <v>3523</v>
      </c>
      <c r="B214" t="s">
        <v>142</v>
      </c>
      <c r="C214" t="s">
        <v>25</v>
      </c>
      <c r="D214" s="7">
        <v>46164</v>
      </c>
      <c r="E214" s="7">
        <v>46171</v>
      </c>
      <c r="F214" s="7">
        <v>46168</v>
      </c>
      <c r="G214">
        <v>20</v>
      </c>
      <c r="H214">
        <v>41.96</v>
      </c>
      <c r="I214" t="s">
        <v>3310</v>
      </c>
    </row>
    <row r="215" spans="1:9">
      <c r="A215" t="s">
        <v>3524</v>
      </c>
      <c r="B215" t="s">
        <v>180</v>
      </c>
      <c r="C215" t="s">
        <v>49</v>
      </c>
      <c r="D215" s="7">
        <v>46165</v>
      </c>
      <c r="E215" s="7">
        <v>46178</v>
      </c>
      <c r="F215" s="7">
        <v>46178</v>
      </c>
      <c r="G215">
        <v>75</v>
      </c>
      <c r="H215">
        <v>25.69</v>
      </c>
      <c r="I215" t="s">
        <v>3310</v>
      </c>
    </row>
    <row r="216" spans="1:9">
      <c r="A216" t="s">
        <v>3525</v>
      </c>
      <c r="B216" t="s">
        <v>116</v>
      </c>
      <c r="C216" t="s">
        <v>19</v>
      </c>
      <c r="D216" s="7">
        <v>46166</v>
      </c>
      <c r="E216" s="7">
        <v>46175</v>
      </c>
      <c r="F216" s="7">
        <v>46175</v>
      </c>
      <c r="G216">
        <v>125</v>
      </c>
      <c r="H216">
        <v>13.41</v>
      </c>
      <c r="I216" t="s">
        <v>3310</v>
      </c>
    </row>
    <row r="217" spans="1:9">
      <c r="A217" t="s">
        <v>3526</v>
      </c>
      <c r="B217" t="s">
        <v>69</v>
      </c>
      <c r="C217" t="s">
        <v>9</v>
      </c>
      <c r="D217" s="7">
        <v>46168</v>
      </c>
      <c r="E217" s="7">
        <v>46174</v>
      </c>
      <c r="F217" s="7">
        <v>46174</v>
      </c>
      <c r="G217">
        <v>20</v>
      </c>
      <c r="H217">
        <v>37</v>
      </c>
      <c r="I217" t="s">
        <v>3310</v>
      </c>
    </row>
    <row r="218" spans="1:9">
      <c r="A218" t="s">
        <v>3527</v>
      </c>
      <c r="B218" t="s">
        <v>104</v>
      </c>
      <c r="C218" t="s">
        <v>15</v>
      </c>
      <c r="D218" s="7">
        <v>46168</v>
      </c>
      <c r="E218" s="7">
        <v>46180</v>
      </c>
      <c r="F218" s="7">
        <v>46180</v>
      </c>
      <c r="G218">
        <v>50</v>
      </c>
      <c r="H218">
        <v>13.03</v>
      </c>
      <c r="I218" t="s">
        <v>3310</v>
      </c>
    </row>
    <row r="219" spans="1:9">
      <c r="A219" t="s">
        <v>3528</v>
      </c>
      <c r="B219" t="s">
        <v>114</v>
      </c>
      <c r="C219" t="s">
        <v>15</v>
      </c>
      <c r="D219" s="7">
        <v>46168</v>
      </c>
      <c r="E219" s="7">
        <v>46180</v>
      </c>
      <c r="F219" s="7">
        <v>46180</v>
      </c>
      <c r="G219">
        <v>20</v>
      </c>
      <c r="H219">
        <v>40.340000000000003</v>
      </c>
      <c r="I219" t="s">
        <v>3310</v>
      </c>
    </row>
    <row r="220" spans="1:9">
      <c r="A220" t="s">
        <v>3529</v>
      </c>
      <c r="B220" t="s">
        <v>174</v>
      </c>
      <c r="C220" t="s">
        <v>30</v>
      </c>
      <c r="D220" s="7">
        <v>46170</v>
      </c>
      <c r="E220" s="7">
        <v>46185</v>
      </c>
      <c r="F220" s="7">
        <v>46184</v>
      </c>
      <c r="G220">
        <v>40</v>
      </c>
      <c r="H220">
        <v>30.61</v>
      </c>
      <c r="I220" t="s">
        <v>3310</v>
      </c>
    </row>
    <row r="221" spans="1:9">
      <c r="A221" t="s">
        <v>3530</v>
      </c>
      <c r="B221" t="s">
        <v>79</v>
      </c>
      <c r="C221" t="s">
        <v>9</v>
      </c>
      <c r="D221" s="7">
        <v>46171</v>
      </c>
      <c r="E221" s="7">
        <v>46177</v>
      </c>
      <c r="F221" s="7">
        <v>46176</v>
      </c>
      <c r="G221">
        <v>60</v>
      </c>
      <c r="H221">
        <v>7.24</v>
      </c>
      <c r="I221" t="s">
        <v>3310</v>
      </c>
    </row>
    <row r="222" spans="1:9">
      <c r="A222" t="s">
        <v>3531</v>
      </c>
      <c r="B222" t="s">
        <v>166</v>
      </c>
      <c r="C222" t="s">
        <v>49</v>
      </c>
      <c r="D222" s="7">
        <v>46171</v>
      </c>
      <c r="E222" s="7">
        <v>46184</v>
      </c>
      <c r="F222" s="7">
        <v>46185</v>
      </c>
      <c r="G222">
        <v>75</v>
      </c>
      <c r="H222">
        <v>18.54</v>
      </c>
      <c r="I222" t="s">
        <v>3310</v>
      </c>
    </row>
    <row r="223" spans="1:9">
      <c r="A223" t="s">
        <v>3532</v>
      </c>
      <c r="B223" t="s">
        <v>178</v>
      </c>
      <c r="C223" t="s">
        <v>49</v>
      </c>
      <c r="D223" s="7">
        <v>46172</v>
      </c>
      <c r="E223" s="7">
        <v>46185</v>
      </c>
      <c r="F223" s="7">
        <v>46182</v>
      </c>
      <c r="G223">
        <v>100</v>
      </c>
      <c r="H223">
        <v>44.67</v>
      </c>
      <c r="I223" t="s">
        <v>3310</v>
      </c>
    </row>
    <row r="224" spans="1:9">
      <c r="A224" t="s">
        <v>3533</v>
      </c>
      <c r="B224" t="s">
        <v>146</v>
      </c>
      <c r="C224" t="s">
        <v>46</v>
      </c>
      <c r="D224" s="7">
        <v>46174</v>
      </c>
      <c r="E224" s="7">
        <v>46178</v>
      </c>
      <c r="F224" s="7">
        <v>46178</v>
      </c>
      <c r="G224">
        <v>30</v>
      </c>
      <c r="H224">
        <v>17.329999999999998</v>
      </c>
      <c r="I224" t="s">
        <v>3310</v>
      </c>
    </row>
    <row r="225" spans="1:9">
      <c r="A225" t="s">
        <v>3534</v>
      </c>
      <c r="B225" t="s">
        <v>174</v>
      </c>
      <c r="C225" t="s">
        <v>30</v>
      </c>
      <c r="D225" s="7">
        <v>46174</v>
      </c>
      <c r="E225" s="7">
        <v>46189</v>
      </c>
      <c r="F225" s="7">
        <v>46189</v>
      </c>
      <c r="G225">
        <v>50</v>
      </c>
      <c r="H225">
        <v>30.61</v>
      </c>
      <c r="I225" t="s">
        <v>3310</v>
      </c>
    </row>
    <row r="226" spans="1:9">
      <c r="A226" t="s">
        <v>3535</v>
      </c>
      <c r="B226" t="s">
        <v>136</v>
      </c>
      <c r="C226" t="s">
        <v>55</v>
      </c>
      <c r="D226" s="7">
        <v>46174</v>
      </c>
      <c r="E226" s="7">
        <v>46188</v>
      </c>
      <c r="F226" s="7">
        <v>46186</v>
      </c>
      <c r="G226">
        <v>60</v>
      </c>
      <c r="H226">
        <v>13.28</v>
      </c>
      <c r="I226" t="s">
        <v>3310</v>
      </c>
    </row>
    <row r="227" spans="1:9">
      <c r="A227" t="s">
        <v>3536</v>
      </c>
      <c r="B227" t="s">
        <v>73</v>
      </c>
      <c r="C227" t="s">
        <v>35</v>
      </c>
      <c r="D227" s="7">
        <v>46176</v>
      </c>
      <c r="E227" s="7">
        <v>46181</v>
      </c>
      <c r="F227" s="7"/>
      <c r="G227">
        <v>20</v>
      </c>
      <c r="H227">
        <v>11.55</v>
      </c>
      <c r="I227" t="s">
        <v>3331</v>
      </c>
    </row>
    <row r="228" spans="1:9">
      <c r="A228" t="s">
        <v>3537</v>
      </c>
      <c r="B228" t="s">
        <v>184</v>
      </c>
      <c r="C228" t="s">
        <v>30</v>
      </c>
      <c r="D228" s="7">
        <v>46178</v>
      </c>
      <c r="E228" s="7">
        <v>46193</v>
      </c>
      <c r="F228" s="7">
        <v>46193</v>
      </c>
      <c r="G228">
        <v>20</v>
      </c>
      <c r="H228">
        <v>18.04</v>
      </c>
      <c r="I228" t="s">
        <v>3310</v>
      </c>
    </row>
    <row r="229" spans="1:9">
      <c r="A229" t="s">
        <v>3538</v>
      </c>
      <c r="B229" t="s">
        <v>164</v>
      </c>
      <c r="C229" t="s">
        <v>49</v>
      </c>
      <c r="D229" s="7">
        <v>46178</v>
      </c>
      <c r="E229" s="7">
        <v>46191</v>
      </c>
      <c r="F229" s="7">
        <v>46191</v>
      </c>
      <c r="G229">
        <v>125</v>
      </c>
      <c r="H229">
        <v>39.76</v>
      </c>
      <c r="I229" t="s">
        <v>3310</v>
      </c>
    </row>
    <row r="230" spans="1:9">
      <c r="A230" t="s">
        <v>3539</v>
      </c>
      <c r="B230" t="s">
        <v>186</v>
      </c>
      <c r="C230" t="s">
        <v>49</v>
      </c>
      <c r="D230" s="7">
        <v>46180</v>
      </c>
      <c r="E230" s="7">
        <v>46193</v>
      </c>
      <c r="F230" s="7">
        <v>46194</v>
      </c>
      <c r="G230">
        <v>75</v>
      </c>
      <c r="H230">
        <v>31.07</v>
      </c>
      <c r="I230" t="s">
        <v>3310</v>
      </c>
    </row>
    <row r="231" spans="1:9">
      <c r="A231" t="s">
        <v>3540</v>
      </c>
      <c r="B231" t="s">
        <v>116</v>
      </c>
      <c r="C231" t="s">
        <v>19</v>
      </c>
      <c r="D231" s="7">
        <v>46180</v>
      </c>
      <c r="E231" s="7">
        <v>46189</v>
      </c>
      <c r="F231" s="7">
        <v>46189</v>
      </c>
      <c r="G231">
        <v>60</v>
      </c>
      <c r="H231">
        <v>13.41</v>
      </c>
      <c r="I231" t="s">
        <v>3310</v>
      </c>
    </row>
    <row r="232" spans="1:9">
      <c r="A232" t="s">
        <v>3541</v>
      </c>
      <c r="B232" t="s">
        <v>146</v>
      </c>
      <c r="C232" t="s">
        <v>46</v>
      </c>
      <c r="D232" s="7">
        <v>46182</v>
      </c>
      <c r="E232" s="7">
        <v>46186</v>
      </c>
      <c r="F232" s="7">
        <v>46193</v>
      </c>
      <c r="G232">
        <v>100</v>
      </c>
      <c r="H232">
        <v>17.329999999999998</v>
      </c>
      <c r="I232" t="s">
        <v>3310</v>
      </c>
    </row>
    <row r="233" spans="1:9">
      <c r="A233" t="s">
        <v>3542</v>
      </c>
      <c r="B233" t="s">
        <v>112</v>
      </c>
      <c r="C233" t="s">
        <v>39</v>
      </c>
      <c r="D233" s="7">
        <v>46182</v>
      </c>
      <c r="E233" s="7">
        <v>46193</v>
      </c>
      <c r="F233" s="7">
        <v>46193</v>
      </c>
      <c r="G233">
        <v>75</v>
      </c>
      <c r="H233">
        <v>23.26</v>
      </c>
      <c r="I233" t="s">
        <v>3310</v>
      </c>
    </row>
    <row r="234" spans="1:9">
      <c r="A234" t="s">
        <v>3543</v>
      </c>
      <c r="B234" t="s">
        <v>142</v>
      </c>
      <c r="C234" t="s">
        <v>25</v>
      </c>
      <c r="D234" s="7">
        <v>46183</v>
      </c>
      <c r="E234" s="7">
        <v>46190</v>
      </c>
      <c r="F234" s="7">
        <v>46187</v>
      </c>
      <c r="G234">
        <v>40</v>
      </c>
      <c r="H234">
        <v>41.96</v>
      </c>
      <c r="I234" t="s">
        <v>3310</v>
      </c>
    </row>
    <row r="235" spans="1:9">
      <c r="A235" t="s">
        <v>3544</v>
      </c>
      <c r="B235" t="s">
        <v>138</v>
      </c>
      <c r="C235" t="s">
        <v>19</v>
      </c>
      <c r="D235" s="7">
        <v>46184</v>
      </c>
      <c r="E235" s="7">
        <v>46193</v>
      </c>
      <c r="F235" s="7">
        <v>46193</v>
      </c>
      <c r="G235">
        <v>40</v>
      </c>
      <c r="H235">
        <v>37.14</v>
      </c>
      <c r="I235" t="s">
        <v>3310</v>
      </c>
    </row>
    <row r="236" spans="1:9">
      <c r="A236" t="s">
        <v>3545</v>
      </c>
      <c r="B236" t="s">
        <v>130</v>
      </c>
      <c r="C236" t="s">
        <v>55</v>
      </c>
      <c r="D236" s="7">
        <v>46184</v>
      </c>
      <c r="E236" s="7">
        <v>46198</v>
      </c>
      <c r="F236" s="7">
        <v>46198</v>
      </c>
      <c r="G236">
        <v>75</v>
      </c>
      <c r="H236">
        <v>4.42</v>
      </c>
      <c r="I236" t="s">
        <v>3310</v>
      </c>
    </row>
    <row r="237" spans="1:9">
      <c r="A237" t="s">
        <v>3546</v>
      </c>
      <c r="B237" t="s">
        <v>92</v>
      </c>
      <c r="C237" t="s">
        <v>15</v>
      </c>
      <c r="D237" s="7">
        <v>46184</v>
      </c>
      <c r="E237" s="7">
        <v>46196</v>
      </c>
      <c r="F237" s="7">
        <v>46196</v>
      </c>
      <c r="G237">
        <v>75</v>
      </c>
      <c r="H237">
        <v>21.33</v>
      </c>
      <c r="I237" t="s">
        <v>3310</v>
      </c>
    </row>
    <row r="238" spans="1:9">
      <c r="A238" t="s">
        <v>3547</v>
      </c>
      <c r="B238" t="s">
        <v>168</v>
      </c>
      <c r="C238" t="s">
        <v>49</v>
      </c>
      <c r="D238" s="7">
        <v>46185</v>
      </c>
      <c r="E238" s="7">
        <v>46198</v>
      </c>
      <c r="F238" s="7">
        <v>46198</v>
      </c>
      <c r="G238">
        <v>40</v>
      </c>
      <c r="H238">
        <v>23.03</v>
      </c>
      <c r="I238" t="s">
        <v>3310</v>
      </c>
    </row>
    <row r="239" spans="1:9">
      <c r="A239" t="s">
        <v>3548</v>
      </c>
      <c r="B239" t="s">
        <v>140</v>
      </c>
      <c r="C239" t="s">
        <v>46</v>
      </c>
      <c r="D239" s="7">
        <v>46186</v>
      </c>
      <c r="E239" s="7">
        <v>46190</v>
      </c>
      <c r="F239" s="7">
        <v>46191</v>
      </c>
      <c r="G239">
        <v>50</v>
      </c>
      <c r="H239">
        <v>13.85</v>
      </c>
      <c r="I239" t="s">
        <v>3310</v>
      </c>
    </row>
    <row r="240" spans="1:9">
      <c r="A240" t="s">
        <v>3549</v>
      </c>
      <c r="B240" t="s">
        <v>83</v>
      </c>
      <c r="C240" t="s">
        <v>9</v>
      </c>
      <c r="D240" s="7">
        <v>46187</v>
      </c>
      <c r="E240" s="7">
        <v>46193</v>
      </c>
      <c r="F240" s="7">
        <v>46193</v>
      </c>
      <c r="G240">
        <v>75</v>
      </c>
      <c r="H240">
        <v>36.44</v>
      </c>
      <c r="I240" t="s">
        <v>3310</v>
      </c>
    </row>
    <row r="241" spans="1:9">
      <c r="A241" t="s">
        <v>3550</v>
      </c>
      <c r="B241" t="s">
        <v>73</v>
      </c>
      <c r="C241" t="s">
        <v>35</v>
      </c>
      <c r="D241" s="7">
        <v>46187</v>
      </c>
      <c r="E241" s="7">
        <v>46192</v>
      </c>
      <c r="F241" s="7">
        <v>46192</v>
      </c>
      <c r="G241">
        <v>75</v>
      </c>
      <c r="H241">
        <v>11.55</v>
      </c>
      <c r="I241" t="s">
        <v>3310</v>
      </c>
    </row>
    <row r="242" spans="1:9">
      <c r="A242" t="s">
        <v>3551</v>
      </c>
      <c r="B242" t="s">
        <v>156</v>
      </c>
      <c r="C242" t="s">
        <v>25</v>
      </c>
      <c r="D242" s="7">
        <v>46190</v>
      </c>
      <c r="E242" s="7">
        <v>46197</v>
      </c>
      <c r="F242" s="7"/>
      <c r="G242">
        <v>20</v>
      </c>
      <c r="H242">
        <v>16.329999999999998</v>
      </c>
      <c r="I242" t="s">
        <v>3331</v>
      </c>
    </row>
    <row r="243" spans="1:9">
      <c r="A243" t="s">
        <v>3552</v>
      </c>
      <c r="B243" t="s">
        <v>102</v>
      </c>
      <c r="C243" t="s">
        <v>15</v>
      </c>
      <c r="D243" s="7">
        <v>46190</v>
      </c>
      <c r="E243" s="7">
        <v>46202</v>
      </c>
      <c r="F243" s="7">
        <v>46201</v>
      </c>
      <c r="G243">
        <v>20</v>
      </c>
      <c r="H243">
        <v>7.75</v>
      </c>
      <c r="I243" t="s">
        <v>3310</v>
      </c>
    </row>
    <row r="244" spans="1:9">
      <c r="A244" t="s">
        <v>3553</v>
      </c>
      <c r="B244" t="s">
        <v>154</v>
      </c>
      <c r="C244" t="s">
        <v>46</v>
      </c>
      <c r="D244" s="7">
        <v>46192</v>
      </c>
      <c r="E244" s="7">
        <v>46196</v>
      </c>
      <c r="F244" s="7">
        <v>46197</v>
      </c>
      <c r="G244">
        <v>60</v>
      </c>
      <c r="H244">
        <v>41.46</v>
      </c>
      <c r="I244" t="s">
        <v>3310</v>
      </c>
    </row>
    <row r="245" spans="1:9">
      <c r="A245" t="s">
        <v>3554</v>
      </c>
      <c r="B245" t="s">
        <v>108</v>
      </c>
      <c r="C245" t="s">
        <v>15</v>
      </c>
      <c r="D245" s="7">
        <v>46194</v>
      </c>
      <c r="E245" s="7">
        <v>46206</v>
      </c>
      <c r="F245" s="7">
        <v>46208</v>
      </c>
      <c r="G245">
        <v>100</v>
      </c>
      <c r="H245">
        <v>13.98</v>
      </c>
      <c r="I245" t="s">
        <v>3310</v>
      </c>
    </row>
    <row r="246" spans="1:9">
      <c r="A246" t="s">
        <v>3555</v>
      </c>
      <c r="B246" t="s">
        <v>122</v>
      </c>
      <c r="C246" t="s">
        <v>42</v>
      </c>
      <c r="D246" s="7">
        <v>46194</v>
      </c>
      <c r="E246" s="7">
        <v>46202</v>
      </c>
      <c r="F246" s="7">
        <v>46203</v>
      </c>
      <c r="G246">
        <v>75</v>
      </c>
      <c r="H246">
        <v>17.55</v>
      </c>
      <c r="I246" t="s">
        <v>3310</v>
      </c>
    </row>
    <row r="247" spans="1:9">
      <c r="A247" t="s">
        <v>3556</v>
      </c>
      <c r="B247" t="s">
        <v>158</v>
      </c>
      <c r="C247" t="s">
        <v>46</v>
      </c>
      <c r="D247" s="7">
        <v>46197</v>
      </c>
      <c r="E247" s="7">
        <v>46201</v>
      </c>
      <c r="F247" s="7"/>
      <c r="G247">
        <v>100</v>
      </c>
      <c r="H247">
        <v>19.489999999999998</v>
      </c>
      <c r="I247" t="s">
        <v>3331</v>
      </c>
    </row>
    <row r="248" spans="1:9">
      <c r="A248" t="s">
        <v>3557</v>
      </c>
      <c r="B248" t="s">
        <v>180</v>
      </c>
      <c r="C248" t="s">
        <v>49</v>
      </c>
      <c r="D248" s="7">
        <v>46198</v>
      </c>
      <c r="E248" s="7">
        <v>46211</v>
      </c>
      <c r="F248" s="7">
        <v>46211</v>
      </c>
      <c r="G248">
        <v>75</v>
      </c>
      <c r="H248">
        <v>25.69</v>
      </c>
      <c r="I248" t="s">
        <v>3310</v>
      </c>
    </row>
    <row r="249" spans="1:9">
      <c r="A249" t="s">
        <v>3558</v>
      </c>
      <c r="B249" t="s">
        <v>150</v>
      </c>
      <c r="C249" t="s">
        <v>25</v>
      </c>
      <c r="D249" s="7">
        <v>46200</v>
      </c>
      <c r="E249" s="7">
        <v>46207</v>
      </c>
      <c r="F249" s="7">
        <v>46217</v>
      </c>
      <c r="G249">
        <v>50</v>
      </c>
      <c r="H249">
        <v>28.8</v>
      </c>
      <c r="I249" t="s">
        <v>3310</v>
      </c>
    </row>
    <row r="250" spans="1:9">
      <c r="A250" t="s">
        <v>3559</v>
      </c>
      <c r="B250" t="s">
        <v>156</v>
      </c>
      <c r="C250" t="s">
        <v>25</v>
      </c>
      <c r="D250" s="7">
        <v>46201</v>
      </c>
      <c r="E250" s="7">
        <v>46208</v>
      </c>
      <c r="F250" s="7">
        <v>46208</v>
      </c>
      <c r="G250">
        <v>30</v>
      </c>
      <c r="H250">
        <v>16.329999999999998</v>
      </c>
      <c r="I250" t="s">
        <v>3310</v>
      </c>
    </row>
    <row r="251" spans="1:9">
      <c r="A251" t="s">
        <v>3560</v>
      </c>
      <c r="B251" t="s">
        <v>142</v>
      </c>
      <c r="C251" t="s">
        <v>25</v>
      </c>
      <c r="D251" s="7">
        <v>46201</v>
      </c>
      <c r="E251" s="7">
        <v>46208</v>
      </c>
      <c r="F251" s="7">
        <v>46207</v>
      </c>
      <c r="G251">
        <v>100</v>
      </c>
      <c r="H251">
        <v>41.96</v>
      </c>
      <c r="I251" t="s">
        <v>3310</v>
      </c>
    </row>
    <row r="252" spans="1:9">
      <c r="A252" t="s">
        <v>3561</v>
      </c>
      <c r="B252" t="s">
        <v>73</v>
      </c>
      <c r="C252" t="s">
        <v>35</v>
      </c>
      <c r="D252" s="7">
        <v>46202</v>
      </c>
      <c r="E252" s="7">
        <v>46207</v>
      </c>
      <c r="F252" s="7">
        <v>46204</v>
      </c>
      <c r="G252">
        <v>75</v>
      </c>
      <c r="H252">
        <v>11.55</v>
      </c>
      <c r="I252" t="s">
        <v>3310</v>
      </c>
    </row>
    <row r="253" spans="1:9">
      <c r="A253" t="s">
        <v>3562</v>
      </c>
      <c r="B253" t="s">
        <v>156</v>
      </c>
      <c r="C253" t="s">
        <v>25</v>
      </c>
      <c r="D253" s="7">
        <v>46204</v>
      </c>
      <c r="E253" s="7">
        <v>46211</v>
      </c>
      <c r="F253" s="7">
        <v>46210</v>
      </c>
      <c r="G253">
        <v>75</v>
      </c>
      <c r="H253">
        <v>16.329999999999998</v>
      </c>
      <c r="I253" t="s">
        <v>3310</v>
      </c>
    </row>
    <row r="254" spans="1:9">
      <c r="A254" t="s">
        <v>3563</v>
      </c>
      <c r="B254" t="s">
        <v>75</v>
      </c>
      <c r="C254" t="s">
        <v>35</v>
      </c>
      <c r="D254" s="7">
        <v>46205</v>
      </c>
      <c r="E254" s="7">
        <v>46210</v>
      </c>
      <c r="F254" s="7">
        <v>46210</v>
      </c>
      <c r="G254">
        <v>30</v>
      </c>
      <c r="H254">
        <v>25.85</v>
      </c>
      <c r="I254" t="s">
        <v>3310</v>
      </c>
    </row>
    <row r="255" spans="1:9">
      <c r="A255" t="s">
        <v>3564</v>
      </c>
      <c r="B255" t="s">
        <v>120</v>
      </c>
      <c r="C255" t="s">
        <v>55</v>
      </c>
      <c r="D255" s="7">
        <v>46205</v>
      </c>
      <c r="E255" s="7">
        <v>46219</v>
      </c>
      <c r="F255" s="7">
        <v>46221</v>
      </c>
      <c r="G255">
        <v>75</v>
      </c>
      <c r="H255">
        <v>17.22</v>
      </c>
      <c r="I255" t="s">
        <v>3310</v>
      </c>
    </row>
    <row r="256" spans="1:9">
      <c r="A256" t="s">
        <v>3565</v>
      </c>
      <c r="B256" t="s">
        <v>66</v>
      </c>
      <c r="C256" t="s">
        <v>35</v>
      </c>
      <c r="D256" s="7">
        <v>46208</v>
      </c>
      <c r="E256" s="7">
        <v>46213</v>
      </c>
      <c r="F256" s="7"/>
      <c r="G256">
        <v>20</v>
      </c>
      <c r="H256">
        <v>13.79</v>
      </c>
      <c r="I256" t="s">
        <v>3331</v>
      </c>
    </row>
    <row r="257" spans="1:9">
      <c r="A257" t="s">
        <v>3566</v>
      </c>
      <c r="B257" t="s">
        <v>98</v>
      </c>
      <c r="C257" t="s">
        <v>15</v>
      </c>
      <c r="D257" s="7">
        <v>46209</v>
      </c>
      <c r="E257" s="7">
        <v>46221</v>
      </c>
      <c r="F257" s="7">
        <v>46221</v>
      </c>
      <c r="G257">
        <v>20</v>
      </c>
      <c r="H257">
        <v>11.93</v>
      </c>
      <c r="I257" t="s">
        <v>3310</v>
      </c>
    </row>
    <row r="258" spans="1:9">
      <c r="A258" t="s">
        <v>3567</v>
      </c>
      <c r="B258" t="s">
        <v>178</v>
      </c>
      <c r="C258" t="s">
        <v>49</v>
      </c>
      <c r="D258" s="7">
        <v>46209</v>
      </c>
      <c r="E258" s="7">
        <v>46222</v>
      </c>
      <c r="F258" s="7">
        <v>46223</v>
      </c>
      <c r="G258">
        <v>75</v>
      </c>
      <c r="H258">
        <v>44.67</v>
      </c>
      <c r="I258" t="s">
        <v>3310</v>
      </c>
    </row>
    <row r="259" spans="1:9">
      <c r="A259" t="s">
        <v>3568</v>
      </c>
      <c r="B259" t="s">
        <v>83</v>
      </c>
      <c r="C259" t="s">
        <v>9</v>
      </c>
      <c r="D259" s="7">
        <v>46210</v>
      </c>
      <c r="E259" s="7">
        <v>46216</v>
      </c>
      <c r="F259" s="7">
        <v>46218</v>
      </c>
      <c r="G259">
        <v>50</v>
      </c>
      <c r="H259">
        <v>36.44</v>
      </c>
      <c r="I259" t="s">
        <v>3310</v>
      </c>
    </row>
    <row r="260" spans="1:9">
      <c r="A260" t="s">
        <v>3569</v>
      </c>
      <c r="B260" t="s">
        <v>75</v>
      </c>
      <c r="C260" t="s">
        <v>35</v>
      </c>
      <c r="D260" s="7">
        <v>46210</v>
      </c>
      <c r="E260" s="7">
        <v>46215</v>
      </c>
      <c r="F260" s="7"/>
      <c r="G260">
        <v>100</v>
      </c>
      <c r="H260">
        <v>25.85</v>
      </c>
      <c r="I260" t="s">
        <v>3331</v>
      </c>
    </row>
    <row r="261" spans="1:9">
      <c r="A261" t="s">
        <v>3570</v>
      </c>
      <c r="B261" t="s">
        <v>140</v>
      </c>
      <c r="C261" t="s">
        <v>46</v>
      </c>
      <c r="D261" s="7">
        <v>46210</v>
      </c>
      <c r="E261" s="7">
        <v>46214</v>
      </c>
      <c r="F261" s="7">
        <v>46214</v>
      </c>
      <c r="G261">
        <v>50</v>
      </c>
      <c r="H261">
        <v>13.85</v>
      </c>
      <c r="I261" t="s">
        <v>3310</v>
      </c>
    </row>
    <row r="262" spans="1:9">
      <c r="A262" t="s">
        <v>3571</v>
      </c>
      <c r="B262" t="s">
        <v>96</v>
      </c>
      <c r="C262" t="s">
        <v>39</v>
      </c>
      <c r="D262" s="7">
        <v>46211</v>
      </c>
      <c r="E262" s="7">
        <v>46222</v>
      </c>
      <c r="F262" s="7">
        <v>46223</v>
      </c>
      <c r="G262">
        <v>50</v>
      </c>
      <c r="H262">
        <v>14.4</v>
      </c>
      <c r="I262" t="s">
        <v>3310</v>
      </c>
    </row>
    <row r="263" spans="1:9">
      <c r="A263" t="s">
        <v>3572</v>
      </c>
      <c r="B263" t="s">
        <v>176</v>
      </c>
      <c r="C263" t="s">
        <v>30</v>
      </c>
      <c r="D263" s="7">
        <v>46211</v>
      </c>
      <c r="E263" s="7">
        <v>46226</v>
      </c>
      <c r="F263" s="7">
        <v>46226</v>
      </c>
      <c r="G263">
        <v>40</v>
      </c>
      <c r="H263">
        <v>4.93</v>
      </c>
      <c r="I263" t="s">
        <v>3310</v>
      </c>
    </row>
    <row r="264" spans="1:9">
      <c r="A264" t="s">
        <v>3573</v>
      </c>
      <c r="B264" t="s">
        <v>156</v>
      </c>
      <c r="C264" t="s">
        <v>25</v>
      </c>
      <c r="D264" s="7">
        <v>46211</v>
      </c>
      <c r="E264" s="7">
        <v>46218</v>
      </c>
      <c r="F264" s="7">
        <v>46222</v>
      </c>
      <c r="G264">
        <v>75</v>
      </c>
      <c r="H264">
        <v>16.329999999999998</v>
      </c>
      <c r="I264" t="s">
        <v>3310</v>
      </c>
    </row>
    <row r="265" spans="1:9">
      <c r="A265" t="s">
        <v>3574</v>
      </c>
      <c r="B265" t="s">
        <v>124</v>
      </c>
      <c r="C265" t="s">
        <v>55</v>
      </c>
      <c r="D265" s="7">
        <v>46211</v>
      </c>
      <c r="E265" s="7">
        <v>46225</v>
      </c>
      <c r="F265" s="7">
        <v>46235</v>
      </c>
      <c r="G265">
        <v>125</v>
      </c>
      <c r="H265">
        <v>38</v>
      </c>
      <c r="I265" t="s">
        <v>3310</v>
      </c>
    </row>
    <row r="266" spans="1:9">
      <c r="A266" t="s">
        <v>3575</v>
      </c>
      <c r="B266" t="s">
        <v>148</v>
      </c>
      <c r="C266" t="s">
        <v>25</v>
      </c>
      <c r="D266" s="7">
        <v>46212</v>
      </c>
      <c r="E266" s="7">
        <v>46219</v>
      </c>
      <c r="F266" s="7">
        <v>46216</v>
      </c>
      <c r="G266">
        <v>125</v>
      </c>
      <c r="H266">
        <v>33.700000000000003</v>
      </c>
      <c r="I266" t="s">
        <v>3310</v>
      </c>
    </row>
    <row r="267" spans="1:9">
      <c r="A267" t="s">
        <v>3576</v>
      </c>
      <c r="B267" t="s">
        <v>138</v>
      </c>
      <c r="C267" t="s">
        <v>19</v>
      </c>
      <c r="D267" s="7">
        <v>46213</v>
      </c>
      <c r="E267" s="7">
        <v>46222</v>
      </c>
      <c r="F267" s="7">
        <v>46223</v>
      </c>
      <c r="G267">
        <v>125</v>
      </c>
      <c r="H267">
        <v>37.14</v>
      </c>
      <c r="I267" t="s">
        <v>3310</v>
      </c>
    </row>
    <row r="268" spans="1:9">
      <c r="A268" t="s">
        <v>3577</v>
      </c>
      <c r="B268" t="s">
        <v>132</v>
      </c>
      <c r="C268" t="s">
        <v>19</v>
      </c>
      <c r="D268" s="7">
        <v>46214</v>
      </c>
      <c r="E268" s="7">
        <v>46223</v>
      </c>
      <c r="F268" s="7">
        <v>46222</v>
      </c>
      <c r="G268">
        <v>30</v>
      </c>
      <c r="H268">
        <v>45</v>
      </c>
      <c r="I268" t="s">
        <v>3310</v>
      </c>
    </row>
    <row r="269" spans="1:9">
      <c r="A269" t="s">
        <v>3578</v>
      </c>
      <c r="B269" t="s">
        <v>120</v>
      </c>
      <c r="C269" t="s">
        <v>55</v>
      </c>
      <c r="D269" s="7">
        <v>46215</v>
      </c>
      <c r="E269" s="7">
        <v>46229</v>
      </c>
      <c r="F269" s="7">
        <v>46229</v>
      </c>
      <c r="G269">
        <v>20</v>
      </c>
      <c r="H269">
        <v>17.22</v>
      </c>
      <c r="I269" t="s">
        <v>3310</v>
      </c>
    </row>
    <row r="270" spans="1:9">
      <c r="A270" t="s">
        <v>3579</v>
      </c>
      <c r="B270" t="s">
        <v>71</v>
      </c>
      <c r="C270" t="s">
        <v>52</v>
      </c>
      <c r="D270" s="7">
        <v>46216</v>
      </c>
      <c r="E270" s="7">
        <v>46226</v>
      </c>
      <c r="F270" s="7">
        <v>46224</v>
      </c>
      <c r="G270">
        <v>75</v>
      </c>
      <c r="H270">
        <v>6.46</v>
      </c>
      <c r="I270" t="s">
        <v>3310</v>
      </c>
    </row>
    <row r="271" spans="1:9">
      <c r="A271" t="s">
        <v>3580</v>
      </c>
      <c r="B271" t="s">
        <v>154</v>
      </c>
      <c r="C271" t="s">
        <v>46</v>
      </c>
      <c r="D271" s="7">
        <v>46218</v>
      </c>
      <c r="E271" s="7">
        <v>46222</v>
      </c>
      <c r="F271" s="7">
        <v>46224</v>
      </c>
      <c r="G271">
        <v>125</v>
      </c>
      <c r="H271">
        <v>41.46</v>
      </c>
      <c r="I271" t="s">
        <v>3310</v>
      </c>
    </row>
    <row r="272" spans="1:9">
      <c r="A272" t="s">
        <v>3581</v>
      </c>
      <c r="B272" t="s">
        <v>148</v>
      </c>
      <c r="C272" t="s">
        <v>25</v>
      </c>
      <c r="D272" s="7">
        <v>46220</v>
      </c>
      <c r="E272" s="7">
        <v>46227</v>
      </c>
      <c r="F272" s="7"/>
      <c r="G272">
        <v>50</v>
      </c>
      <c r="H272">
        <v>33.700000000000003</v>
      </c>
      <c r="I272" t="s">
        <v>3331</v>
      </c>
    </row>
    <row r="273" spans="1:9">
      <c r="A273" t="s">
        <v>3582</v>
      </c>
      <c r="B273" t="s">
        <v>79</v>
      </c>
      <c r="C273" t="s">
        <v>9</v>
      </c>
      <c r="D273" s="7">
        <v>46220</v>
      </c>
      <c r="E273" s="7">
        <v>46226</v>
      </c>
      <c r="F273" s="7">
        <v>46226</v>
      </c>
      <c r="G273">
        <v>20</v>
      </c>
      <c r="H273">
        <v>7.24</v>
      </c>
      <c r="I273" t="s">
        <v>3310</v>
      </c>
    </row>
    <row r="274" spans="1:9">
      <c r="A274" t="s">
        <v>3583</v>
      </c>
      <c r="B274" t="s">
        <v>186</v>
      </c>
      <c r="C274" t="s">
        <v>49</v>
      </c>
      <c r="D274" s="7">
        <v>46221</v>
      </c>
      <c r="E274" s="7">
        <v>46234</v>
      </c>
      <c r="F274" s="7">
        <v>46234</v>
      </c>
      <c r="G274">
        <v>75</v>
      </c>
      <c r="H274">
        <v>31.07</v>
      </c>
      <c r="I274" t="s">
        <v>3310</v>
      </c>
    </row>
    <row r="275" spans="1:9">
      <c r="A275" t="s">
        <v>3584</v>
      </c>
      <c r="B275" t="s">
        <v>128</v>
      </c>
      <c r="C275" t="s">
        <v>55</v>
      </c>
      <c r="D275" s="7">
        <v>46221</v>
      </c>
      <c r="E275" s="7">
        <v>46235</v>
      </c>
      <c r="F275" s="7">
        <v>46232</v>
      </c>
      <c r="G275">
        <v>20</v>
      </c>
      <c r="H275">
        <v>36.28</v>
      </c>
      <c r="I275" t="s">
        <v>3310</v>
      </c>
    </row>
    <row r="276" spans="1:9">
      <c r="A276" t="s">
        <v>3585</v>
      </c>
      <c r="B276" t="s">
        <v>122</v>
      </c>
      <c r="C276" t="s">
        <v>42</v>
      </c>
      <c r="D276" s="7">
        <v>46223</v>
      </c>
      <c r="E276" s="7">
        <v>46231</v>
      </c>
      <c r="F276" s="7">
        <v>46231</v>
      </c>
      <c r="G276">
        <v>75</v>
      </c>
      <c r="H276">
        <v>17.55</v>
      </c>
      <c r="I276" t="s">
        <v>3310</v>
      </c>
    </row>
    <row r="277" spans="1:9">
      <c r="A277" t="s">
        <v>3586</v>
      </c>
      <c r="B277" t="s">
        <v>116</v>
      </c>
      <c r="C277" t="s">
        <v>19</v>
      </c>
      <c r="D277" s="7">
        <v>46224</v>
      </c>
      <c r="E277" s="7">
        <v>46233</v>
      </c>
      <c r="F277" s="7">
        <v>46231</v>
      </c>
      <c r="G277">
        <v>50</v>
      </c>
      <c r="H277">
        <v>13.41</v>
      </c>
      <c r="I277" t="s">
        <v>3310</v>
      </c>
    </row>
    <row r="278" spans="1:9">
      <c r="A278" t="s">
        <v>3587</v>
      </c>
      <c r="B278" t="s">
        <v>71</v>
      </c>
      <c r="C278" t="s">
        <v>52</v>
      </c>
      <c r="D278" s="7">
        <v>46228</v>
      </c>
      <c r="E278" s="7">
        <v>46238</v>
      </c>
      <c r="F278" s="7"/>
      <c r="G278">
        <v>50</v>
      </c>
      <c r="H278">
        <v>6.46</v>
      </c>
      <c r="I278" t="s">
        <v>3331</v>
      </c>
    </row>
    <row r="279" spans="1:9">
      <c r="A279" t="s">
        <v>3588</v>
      </c>
      <c r="B279" t="s">
        <v>166</v>
      </c>
      <c r="C279" t="s">
        <v>49</v>
      </c>
      <c r="D279" s="7">
        <v>46228</v>
      </c>
      <c r="E279" s="7">
        <v>46241</v>
      </c>
      <c r="F279" s="7">
        <v>46241</v>
      </c>
      <c r="G279">
        <v>100</v>
      </c>
      <c r="H279">
        <v>18.54</v>
      </c>
      <c r="I279" t="s">
        <v>3310</v>
      </c>
    </row>
    <row r="280" spans="1:9">
      <c r="A280" t="s">
        <v>3589</v>
      </c>
      <c r="B280" t="s">
        <v>118</v>
      </c>
      <c r="C280" t="s">
        <v>55</v>
      </c>
      <c r="D280" s="7">
        <v>46229</v>
      </c>
      <c r="E280" s="7">
        <v>46243</v>
      </c>
      <c r="F280" s="7">
        <v>46243</v>
      </c>
      <c r="G280">
        <v>125</v>
      </c>
      <c r="H280">
        <v>22.64</v>
      </c>
      <c r="I280" t="s">
        <v>3310</v>
      </c>
    </row>
    <row r="281" spans="1:9">
      <c r="A281" t="s">
        <v>3590</v>
      </c>
      <c r="B281" t="s">
        <v>152</v>
      </c>
      <c r="C281" t="s">
        <v>25</v>
      </c>
      <c r="D281" s="7">
        <v>46230</v>
      </c>
      <c r="E281" s="7">
        <v>46237</v>
      </c>
      <c r="F281" s="7">
        <v>46239</v>
      </c>
      <c r="G281">
        <v>30</v>
      </c>
      <c r="H281">
        <v>19.66</v>
      </c>
      <c r="I281" t="s">
        <v>3310</v>
      </c>
    </row>
    <row r="282" spans="1:9">
      <c r="A282" t="s">
        <v>3591</v>
      </c>
      <c r="B282" t="s">
        <v>160</v>
      </c>
      <c r="C282" t="s">
        <v>46</v>
      </c>
      <c r="D282" s="7">
        <v>46231</v>
      </c>
      <c r="E282" s="7">
        <v>46235</v>
      </c>
      <c r="F282" s="7">
        <v>46235</v>
      </c>
      <c r="G282">
        <v>30</v>
      </c>
      <c r="H282">
        <v>21.05</v>
      </c>
      <c r="I282" t="s">
        <v>3310</v>
      </c>
    </row>
    <row r="283" spans="1:9">
      <c r="A283" t="s">
        <v>3592</v>
      </c>
      <c r="B283" t="s">
        <v>116</v>
      </c>
      <c r="C283" t="s">
        <v>19</v>
      </c>
      <c r="D283" s="7">
        <v>46231</v>
      </c>
      <c r="E283" s="7">
        <v>46240</v>
      </c>
      <c r="F283" s="7"/>
      <c r="G283">
        <v>30</v>
      </c>
      <c r="H283">
        <v>13.41</v>
      </c>
      <c r="I283" t="s">
        <v>3331</v>
      </c>
    </row>
    <row r="284" spans="1:9">
      <c r="A284" t="s">
        <v>3593</v>
      </c>
      <c r="B284" t="s">
        <v>81</v>
      </c>
      <c r="C284" t="s">
        <v>9</v>
      </c>
      <c r="D284" s="7">
        <v>46232</v>
      </c>
      <c r="E284" s="7">
        <v>46238</v>
      </c>
      <c r="F284" s="7">
        <v>46237</v>
      </c>
      <c r="G284">
        <v>20</v>
      </c>
      <c r="H284">
        <v>13.1</v>
      </c>
      <c r="I284" t="s">
        <v>3310</v>
      </c>
    </row>
    <row r="285" spans="1:9">
      <c r="A285" t="s">
        <v>3594</v>
      </c>
      <c r="B285" t="s">
        <v>75</v>
      </c>
      <c r="C285" t="s">
        <v>35</v>
      </c>
      <c r="D285" s="7">
        <v>46236</v>
      </c>
      <c r="E285" s="7">
        <v>46241</v>
      </c>
      <c r="F285" s="7">
        <v>46245</v>
      </c>
      <c r="G285">
        <v>30</v>
      </c>
      <c r="H285">
        <v>25.85</v>
      </c>
      <c r="I285" t="s">
        <v>3310</v>
      </c>
    </row>
    <row r="286" spans="1:9">
      <c r="A286" t="s">
        <v>3595</v>
      </c>
      <c r="B286" t="s">
        <v>118</v>
      </c>
      <c r="C286" t="s">
        <v>55</v>
      </c>
      <c r="D286" s="7">
        <v>46236</v>
      </c>
      <c r="E286" s="7">
        <v>46250</v>
      </c>
      <c r="F286" s="7">
        <v>46250</v>
      </c>
      <c r="G286">
        <v>100</v>
      </c>
      <c r="H286">
        <v>22.64</v>
      </c>
      <c r="I286" t="s">
        <v>3310</v>
      </c>
    </row>
    <row r="287" spans="1:9">
      <c r="A287" t="s">
        <v>3596</v>
      </c>
      <c r="B287" t="s">
        <v>164</v>
      </c>
      <c r="C287" t="s">
        <v>49</v>
      </c>
      <c r="D287" s="7">
        <v>46239</v>
      </c>
      <c r="E287" s="7">
        <v>46252</v>
      </c>
      <c r="F287" s="7">
        <v>46251</v>
      </c>
      <c r="G287">
        <v>50</v>
      </c>
      <c r="H287">
        <v>39.76</v>
      </c>
      <c r="I287" t="s">
        <v>3310</v>
      </c>
    </row>
    <row r="288" spans="1:9">
      <c r="A288" t="s">
        <v>3597</v>
      </c>
      <c r="B288" t="s">
        <v>112</v>
      </c>
      <c r="C288" t="s">
        <v>39</v>
      </c>
      <c r="D288" s="7">
        <v>46240</v>
      </c>
      <c r="E288" s="7">
        <v>46251</v>
      </c>
      <c r="F288" s="7">
        <v>46252</v>
      </c>
      <c r="G288">
        <v>60</v>
      </c>
      <c r="H288">
        <v>23.26</v>
      </c>
      <c r="I288" t="s">
        <v>3310</v>
      </c>
    </row>
    <row r="289" spans="1:9">
      <c r="A289" t="s">
        <v>3598</v>
      </c>
      <c r="B289" t="s">
        <v>138</v>
      </c>
      <c r="C289" t="s">
        <v>19</v>
      </c>
      <c r="D289" s="7">
        <v>46241</v>
      </c>
      <c r="E289" s="7">
        <v>46250</v>
      </c>
      <c r="F289" s="7">
        <v>46252</v>
      </c>
      <c r="G289">
        <v>30</v>
      </c>
      <c r="H289">
        <v>37.14</v>
      </c>
      <c r="I289" t="s">
        <v>3310</v>
      </c>
    </row>
    <row r="290" spans="1:9">
      <c r="A290" t="s">
        <v>3599</v>
      </c>
      <c r="B290" t="s">
        <v>69</v>
      </c>
      <c r="C290" t="s">
        <v>9</v>
      </c>
      <c r="D290" s="7">
        <v>46243</v>
      </c>
      <c r="E290" s="7">
        <v>46249</v>
      </c>
      <c r="F290" s="7">
        <v>46249</v>
      </c>
      <c r="G290">
        <v>75</v>
      </c>
      <c r="H290">
        <v>37</v>
      </c>
      <c r="I290" t="s">
        <v>3310</v>
      </c>
    </row>
    <row r="291" spans="1:9">
      <c r="A291" t="s">
        <v>3600</v>
      </c>
      <c r="B291" t="s">
        <v>148</v>
      </c>
      <c r="C291" t="s">
        <v>25</v>
      </c>
      <c r="D291" s="7">
        <v>46243</v>
      </c>
      <c r="E291" s="7">
        <v>46250</v>
      </c>
      <c r="F291" s="7">
        <v>46252</v>
      </c>
      <c r="G291">
        <v>125</v>
      </c>
      <c r="H291">
        <v>33.700000000000003</v>
      </c>
      <c r="I291" t="s">
        <v>3310</v>
      </c>
    </row>
    <row r="292" spans="1:9">
      <c r="A292" t="s">
        <v>3601</v>
      </c>
      <c r="B292" t="s">
        <v>116</v>
      </c>
      <c r="C292" t="s">
        <v>19</v>
      </c>
      <c r="D292" s="7">
        <v>46244</v>
      </c>
      <c r="E292" s="7">
        <v>46253</v>
      </c>
      <c r="F292" s="7">
        <v>46253</v>
      </c>
      <c r="G292">
        <v>50</v>
      </c>
      <c r="H292">
        <v>13.41</v>
      </c>
      <c r="I292" t="s">
        <v>3310</v>
      </c>
    </row>
    <row r="293" spans="1:9">
      <c r="A293" t="s">
        <v>3602</v>
      </c>
      <c r="B293" t="s">
        <v>140</v>
      </c>
      <c r="C293" t="s">
        <v>46</v>
      </c>
      <c r="D293" s="7">
        <v>46245</v>
      </c>
      <c r="E293" s="7">
        <v>46249</v>
      </c>
      <c r="F293" s="7">
        <v>46249</v>
      </c>
      <c r="G293">
        <v>75</v>
      </c>
      <c r="H293">
        <v>13.85</v>
      </c>
      <c r="I293" t="s">
        <v>3310</v>
      </c>
    </row>
    <row r="294" spans="1:9">
      <c r="A294" t="s">
        <v>3603</v>
      </c>
      <c r="B294" t="s">
        <v>140</v>
      </c>
      <c r="C294" t="s">
        <v>46</v>
      </c>
      <c r="D294" s="7">
        <v>46245</v>
      </c>
      <c r="E294" s="7">
        <v>46249</v>
      </c>
      <c r="F294" s="7">
        <v>46251</v>
      </c>
      <c r="G294">
        <v>60</v>
      </c>
      <c r="H294">
        <v>13.85</v>
      </c>
      <c r="I294" t="s">
        <v>3310</v>
      </c>
    </row>
    <row r="295" spans="1:9">
      <c r="A295" t="s">
        <v>3604</v>
      </c>
      <c r="B295" t="s">
        <v>160</v>
      </c>
      <c r="C295" t="s">
        <v>46</v>
      </c>
      <c r="D295" s="7">
        <v>46245</v>
      </c>
      <c r="E295" s="7">
        <v>46249</v>
      </c>
      <c r="F295" s="7">
        <v>46249</v>
      </c>
      <c r="G295">
        <v>20</v>
      </c>
      <c r="H295">
        <v>21.05</v>
      </c>
      <c r="I295" t="s">
        <v>3310</v>
      </c>
    </row>
    <row r="296" spans="1:9">
      <c r="A296" t="s">
        <v>3605</v>
      </c>
      <c r="B296" t="s">
        <v>168</v>
      </c>
      <c r="C296" t="s">
        <v>49</v>
      </c>
      <c r="D296" s="7">
        <v>46246</v>
      </c>
      <c r="E296" s="7">
        <v>46259</v>
      </c>
      <c r="F296" s="7">
        <v>46260</v>
      </c>
      <c r="G296">
        <v>20</v>
      </c>
      <c r="H296">
        <v>23.03</v>
      </c>
      <c r="I296" t="s">
        <v>3310</v>
      </c>
    </row>
    <row r="297" spans="1:9">
      <c r="A297" t="s">
        <v>3606</v>
      </c>
      <c r="B297" t="s">
        <v>162</v>
      </c>
      <c r="C297" t="s">
        <v>46</v>
      </c>
      <c r="D297" s="7">
        <v>46248</v>
      </c>
      <c r="E297" s="7">
        <v>46252</v>
      </c>
      <c r="F297" s="7">
        <v>46256</v>
      </c>
      <c r="G297">
        <v>75</v>
      </c>
      <c r="H297">
        <v>7.14</v>
      </c>
      <c r="I297" t="s">
        <v>3310</v>
      </c>
    </row>
    <row r="298" spans="1:9">
      <c r="A298" t="s">
        <v>3607</v>
      </c>
      <c r="B298" t="s">
        <v>152</v>
      </c>
      <c r="C298" t="s">
        <v>25</v>
      </c>
      <c r="D298" s="7">
        <v>46248</v>
      </c>
      <c r="E298" s="7">
        <v>46255</v>
      </c>
      <c r="F298" s="7">
        <v>46255</v>
      </c>
      <c r="G298">
        <v>30</v>
      </c>
      <c r="H298">
        <v>19.66</v>
      </c>
      <c r="I298" t="s">
        <v>3310</v>
      </c>
    </row>
    <row r="299" spans="1:9">
      <c r="A299" t="s">
        <v>3608</v>
      </c>
      <c r="B299" t="s">
        <v>184</v>
      </c>
      <c r="C299" t="s">
        <v>30</v>
      </c>
      <c r="D299" s="7">
        <v>46248</v>
      </c>
      <c r="E299" s="7">
        <v>46263</v>
      </c>
      <c r="F299" s="7">
        <v>46264</v>
      </c>
      <c r="G299">
        <v>50</v>
      </c>
      <c r="H299">
        <v>18.04</v>
      </c>
      <c r="I299" t="s">
        <v>3310</v>
      </c>
    </row>
    <row r="300" spans="1:9">
      <c r="A300" t="s">
        <v>3609</v>
      </c>
      <c r="B300" t="s">
        <v>168</v>
      </c>
      <c r="C300" t="s">
        <v>49</v>
      </c>
      <c r="D300" s="7">
        <v>46249</v>
      </c>
      <c r="E300" s="7">
        <v>46262</v>
      </c>
      <c r="F300" s="7">
        <v>46264</v>
      </c>
      <c r="G300">
        <v>60</v>
      </c>
      <c r="H300">
        <v>23.03</v>
      </c>
      <c r="I300" t="s">
        <v>3310</v>
      </c>
    </row>
    <row r="301" spans="1:9">
      <c r="A301" t="s">
        <v>3610</v>
      </c>
      <c r="B301" t="s">
        <v>96</v>
      </c>
      <c r="C301" t="s">
        <v>39</v>
      </c>
      <c r="D301" s="7">
        <v>46250</v>
      </c>
      <c r="E301" s="7">
        <v>46261</v>
      </c>
      <c r="F301" s="7">
        <v>46261</v>
      </c>
      <c r="G301">
        <v>20</v>
      </c>
      <c r="H301">
        <v>14.4</v>
      </c>
      <c r="I301" t="s">
        <v>3310</v>
      </c>
    </row>
    <row r="302" spans="1:9">
      <c r="A302" t="s">
        <v>3611</v>
      </c>
      <c r="B302" t="s">
        <v>130</v>
      </c>
      <c r="C302" t="s">
        <v>55</v>
      </c>
      <c r="D302" s="7">
        <v>46252</v>
      </c>
      <c r="E302" s="7">
        <v>46266</v>
      </c>
      <c r="F302" s="7">
        <v>46270</v>
      </c>
      <c r="G302">
        <v>40</v>
      </c>
      <c r="H302">
        <v>4.42</v>
      </c>
      <c r="I302" t="s">
        <v>3310</v>
      </c>
    </row>
    <row r="303" spans="1:9">
      <c r="A303" t="s">
        <v>3612</v>
      </c>
      <c r="B303" t="s">
        <v>144</v>
      </c>
      <c r="C303" t="s">
        <v>46</v>
      </c>
      <c r="D303" s="7">
        <v>46253</v>
      </c>
      <c r="E303" s="7">
        <v>46257</v>
      </c>
      <c r="F303" s="7">
        <v>46255</v>
      </c>
      <c r="G303">
        <v>30</v>
      </c>
      <c r="H303">
        <v>5.81</v>
      </c>
      <c r="I303" t="s">
        <v>3310</v>
      </c>
    </row>
    <row r="304" spans="1:9">
      <c r="A304" t="s">
        <v>3613</v>
      </c>
      <c r="B304" t="s">
        <v>83</v>
      </c>
      <c r="C304" t="s">
        <v>9</v>
      </c>
      <c r="D304" s="7">
        <v>46253</v>
      </c>
      <c r="E304" s="7">
        <v>46259</v>
      </c>
      <c r="F304" s="7">
        <v>46259</v>
      </c>
      <c r="G304">
        <v>30</v>
      </c>
      <c r="H304">
        <v>36.44</v>
      </c>
      <c r="I304" t="s">
        <v>3310</v>
      </c>
    </row>
    <row r="305" spans="1:9">
      <c r="A305" t="s">
        <v>3614</v>
      </c>
      <c r="B305" t="s">
        <v>112</v>
      </c>
      <c r="C305" t="s">
        <v>39</v>
      </c>
      <c r="D305" s="7">
        <v>46259</v>
      </c>
      <c r="E305" s="7">
        <v>46270</v>
      </c>
      <c r="F305" s="7">
        <v>46270</v>
      </c>
      <c r="G305">
        <v>50</v>
      </c>
      <c r="H305">
        <v>23.26</v>
      </c>
      <c r="I305" t="s">
        <v>3310</v>
      </c>
    </row>
    <row r="306" spans="1:9">
      <c r="A306" t="s">
        <v>3615</v>
      </c>
      <c r="B306" t="s">
        <v>94</v>
      </c>
      <c r="C306" t="s">
        <v>39</v>
      </c>
      <c r="D306" s="7">
        <v>46259</v>
      </c>
      <c r="E306" s="7">
        <v>46270</v>
      </c>
      <c r="F306" s="7">
        <v>46270</v>
      </c>
      <c r="G306">
        <v>50</v>
      </c>
      <c r="H306">
        <v>33.549999999999997</v>
      </c>
      <c r="I306" t="s">
        <v>3310</v>
      </c>
    </row>
    <row r="307" spans="1:9">
      <c r="A307" t="s">
        <v>3616</v>
      </c>
      <c r="B307" t="s">
        <v>110</v>
      </c>
      <c r="C307" t="s">
        <v>39</v>
      </c>
      <c r="D307" s="7">
        <v>46259</v>
      </c>
      <c r="E307" s="7">
        <v>46270</v>
      </c>
      <c r="F307" s="7">
        <v>46270</v>
      </c>
      <c r="G307">
        <v>75</v>
      </c>
      <c r="H307">
        <v>21.59</v>
      </c>
      <c r="I307" t="s">
        <v>3310</v>
      </c>
    </row>
    <row r="308" spans="1:9">
      <c r="A308" t="s">
        <v>3617</v>
      </c>
      <c r="B308" t="s">
        <v>126</v>
      </c>
      <c r="C308" t="s">
        <v>19</v>
      </c>
      <c r="D308" s="7">
        <v>46259</v>
      </c>
      <c r="E308" s="7">
        <v>46268</v>
      </c>
      <c r="F308" s="7">
        <v>46268</v>
      </c>
      <c r="G308">
        <v>75</v>
      </c>
      <c r="H308">
        <v>23.48</v>
      </c>
      <c r="I308" t="s">
        <v>3310</v>
      </c>
    </row>
    <row r="309" spans="1:9">
      <c r="A309" t="s">
        <v>3618</v>
      </c>
      <c r="B309" t="s">
        <v>164</v>
      </c>
      <c r="C309" t="s">
        <v>49</v>
      </c>
      <c r="D309" s="7">
        <v>46261</v>
      </c>
      <c r="E309" s="7">
        <v>46274</v>
      </c>
      <c r="F309" s="7">
        <v>46281</v>
      </c>
      <c r="G309">
        <v>75</v>
      </c>
      <c r="H309">
        <v>39.76</v>
      </c>
      <c r="I309" t="s">
        <v>3310</v>
      </c>
    </row>
    <row r="310" spans="1:9">
      <c r="A310" t="s">
        <v>3619</v>
      </c>
      <c r="B310" t="s">
        <v>118</v>
      </c>
      <c r="C310" t="s">
        <v>55</v>
      </c>
      <c r="D310" s="7">
        <v>46263</v>
      </c>
      <c r="E310" s="7">
        <v>46277</v>
      </c>
      <c r="F310" s="7">
        <v>46277</v>
      </c>
      <c r="G310">
        <v>100</v>
      </c>
      <c r="H310">
        <v>22.64</v>
      </c>
      <c r="I310" t="s">
        <v>3310</v>
      </c>
    </row>
    <row r="311" spans="1:9">
      <c r="A311" t="s">
        <v>3620</v>
      </c>
      <c r="B311" t="s">
        <v>85</v>
      </c>
      <c r="C311" t="s">
        <v>52</v>
      </c>
      <c r="D311" s="7">
        <v>46264</v>
      </c>
      <c r="E311" s="7">
        <v>46274</v>
      </c>
      <c r="F311" s="7">
        <v>46275</v>
      </c>
      <c r="G311">
        <v>75</v>
      </c>
      <c r="H311">
        <v>8.5299999999999994</v>
      </c>
      <c r="I311" t="s">
        <v>3310</v>
      </c>
    </row>
    <row r="312" spans="1:9">
      <c r="A312" t="s">
        <v>3621</v>
      </c>
      <c r="B312" t="s">
        <v>174</v>
      </c>
      <c r="C312" t="s">
        <v>30</v>
      </c>
      <c r="D312" s="7">
        <v>46264</v>
      </c>
      <c r="E312" s="7">
        <v>46279</v>
      </c>
      <c r="F312" s="7"/>
      <c r="G312">
        <v>50</v>
      </c>
      <c r="H312">
        <v>30.61</v>
      </c>
      <c r="I312" t="s">
        <v>3331</v>
      </c>
    </row>
    <row r="313" spans="1:9">
      <c r="A313" t="s">
        <v>3622</v>
      </c>
      <c r="B313" t="s">
        <v>152</v>
      </c>
      <c r="C313" t="s">
        <v>25</v>
      </c>
      <c r="D313" s="7">
        <v>46264</v>
      </c>
      <c r="E313" s="7">
        <v>46271</v>
      </c>
      <c r="F313" s="7"/>
      <c r="G313">
        <v>125</v>
      </c>
      <c r="H313">
        <v>19.66</v>
      </c>
      <c r="I313" t="s">
        <v>3331</v>
      </c>
    </row>
    <row r="314" spans="1:9">
      <c r="A314" t="s">
        <v>3623</v>
      </c>
      <c r="B314" t="s">
        <v>162</v>
      </c>
      <c r="C314" t="s">
        <v>46</v>
      </c>
      <c r="D314" s="7">
        <v>46265</v>
      </c>
      <c r="E314" s="7">
        <v>46269</v>
      </c>
      <c r="F314" s="7">
        <v>46266</v>
      </c>
      <c r="G314">
        <v>50</v>
      </c>
      <c r="H314">
        <v>7.14</v>
      </c>
      <c r="I314" t="s">
        <v>3310</v>
      </c>
    </row>
    <row r="315" spans="1:9">
      <c r="A315" t="s">
        <v>3624</v>
      </c>
      <c r="B315" t="s">
        <v>102</v>
      </c>
      <c r="C315" t="s">
        <v>15</v>
      </c>
      <c r="D315" s="7">
        <v>46267</v>
      </c>
      <c r="E315" s="7">
        <v>46279</v>
      </c>
      <c r="F315" s="7">
        <v>46286</v>
      </c>
      <c r="G315">
        <v>100</v>
      </c>
      <c r="H315">
        <v>7.75</v>
      </c>
      <c r="I315" t="s">
        <v>3310</v>
      </c>
    </row>
    <row r="316" spans="1:9">
      <c r="A316" t="s">
        <v>3625</v>
      </c>
      <c r="B316" t="s">
        <v>128</v>
      </c>
      <c r="C316" t="s">
        <v>55</v>
      </c>
      <c r="D316" s="7">
        <v>46268</v>
      </c>
      <c r="E316" s="7">
        <v>46282</v>
      </c>
      <c r="F316" s="7">
        <v>46282</v>
      </c>
      <c r="G316">
        <v>50</v>
      </c>
      <c r="H316">
        <v>36.28</v>
      </c>
      <c r="I316" t="s">
        <v>3310</v>
      </c>
    </row>
    <row r="317" spans="1:9">
      <c r="A317" t="s">
        <v>3626</v>
      </c>
      <c r="B317" t="s">
        <v>136</v>
      </c>
      <c r="C317" t="s">
        <v>55</v>
      </c>
      <c r="D317" s="7">
        <v>46269</v>
      </c>
      <c r="E317" s="7">
        <v>46283</v>
      </c>
      <c r="F317" s="7">
        <v>46290</v>
      </c>
      <c r="G317">
        <v>60</v>
      </c>
      <c r="H317">
        <v>13.28</v>
      </c>
      <c r="I317" t="s">
        <v>3310</v>
      </c>
    </row>
    <row r="318" spans="1:9">
      <c r="A318" t="s">
        <v>3627</v>
      </c>
      <c r="B318" t="s">
        <v>106</v>
      </c>
      <c r="C318" t="s">
        <v>15</v>
      </c>
      <c r="D318" s="7">
        <v>46270</v>
      </c>
      <c r="E318" s="7">
        <v>46282</v>
      </c>
      <c r="F318" s="7">
        <v>46283</v>
      </c>
      <c r="G318">
        <v>50</v>
      </c>
      <c r="H318">
        <v>43.46</v>
      </c>
      <c r="I318" t="s">
        <v>3310</v>
      </c>
    </row>
    <row r="319" spans="1:9">
      <c r="A319" t="s">
        <v>3628</v>
      </c>
      <c r="B319" t="s">
        <v>176</v>
      </c>
      <c r="C319" t="s">
        <v>30</v>
      </c>
      <c r="D319" s="7">
        <v>46270</v>
      </c>
      <c r="E319" s="7">
        <v>46285</v>
      </c>
      <c r="F319" s="7">
        <v>46285</v>
      </c>
      <c r="G319">
        <v>75</v>
      </c>
      <c r="H319">
        <v>4.93</v>
      </c>
      <c r="I319" t="s">
        <v>3310</v>
      </c>
    </row>
    <row r="320" spans="1:9">
      <c r="A320" t="s">
        <v>3629</v>
      </c>
      <c r="B320" t="s">
        <v>154</v>
      </c>
      <c r="C320" t="s">
        <v>46</v>
      </c>
      <c r="D320" s="7">
        <v>46270</v>
      </c>
      <c r="E320" s="7">
        <v>46274</v>
      </c>
      <c r="F320" s="7">
        <v>46274</v>
      </c>
      <c r="G320">
        <v>30</v>
      </c>
      <c r="H320">
        <v>41.46</v>
      </c>
      <c r="I320" t="s">
        <v>3310</v>
      </c>
    </row>
    <row r="321" spans="1:9">
      <c r="A321" t="s">
        <v>3630</v>
      </c>
      <c r="B321" t="s">
        <v>87</v>
      </c>
      <c r="C321" t="s">
        <v>52</v>
      </c>
      <c r="D321" s="7">
        <v>46270</v>
      </c>
      <c r="E321" s="7">
        <v>46280</v>
      </c>
      <c r="F321" s="7"/>
      <c r="G321">
        <v>30</v>
      </c>
      <c r="H321">
        <v>24.06</v>
      </c>
      <c r="I321" t="s">
        <v>3331</v>
      </c>
    </row>
    <row r="322" spans="1:9">
      <c r="A322" t="s">
        <v>3631</v>
      </c>
      <c r="B322" t="s">
        <v>150</v>
      </c>
      <c r="C322" t="s">
        <v>25</v>
      </c>
      <c r="D322" s="7">
        <v>46270</v>
      </c>
      <c r="E322" s="7">
        <v>46277</v>
      </c>
      <c r="F322" s="7"/>
      <c r="G322">
        <v>50</v>
      </c>
      <c r="H322">
        <v>28.8</v>
      </c>
      <c r="I322" t="s">
        <v>3331</v>
      </c>
    </row>
    <row r="323" spans="1:9">
      <c r="A323" t="s">
        <v>3632</v>
      </c>
      <c r="B323" t="s">
        <v>69</v>
      </c>
      <c r="C323" t="s">
        <v>9</v>
      </c>
      <c r="D323" s="7">
        <v>46271</v>
      </c>
      <c r="E323" s="7">
        <v>46277</v>
      </c>
      <c r="F323" s="7">
        <v>46279</v>
      </c>
      <c r="G323">
        <v>50</v>
      </c>
      <c r="H323">
        <v>37</v>
      </c>
      <c r="I323" t="s">
        <v>3310</v>
      </c>
    </row>
    <row r="324" spans="1:9">
      <c r="A324" t="s">
        <v>3633</v>
      </c>
      <c r="B324" t="s">
        <v>176</v>
      </c>
      <c r="C324" t="s">
        <v>30</v>
      </c>
      <c r="D324" s="7">
        <v>46271</v>
      </c>
      <c r="E324" s="7">
        <v>46286</v>
      </c>
      <c r="F324" s="7">
        <v>46287</v>
      </c>
      <c r="G324">
        <v>20</v>
      </c>
      <c r="H324">
        <v>4.93</v>
      </c>
      <c r="I324" t="s">
        <v>3310</v>
      </c>
    </row>
    <row r="325" spans="1:9">
      <c r="A325" t="s">
        <v>3634</v>
      </c>
      <c r="B325" t="s">
        <v>124</v>
      </c>
      <c r="C325" t="s">
        <v>55</v>
      </c>
      <c r="D325" s="7">
        <v>46272</v>
      </c>
      <c r="E325" s="7">
        <v>46286</v>
      </c>
      <c r="F325" s="7">
        <v>46293</v>
      </c>
      <c r="G325">
        <v>50</v>
      </c>
      <c r="H325">
        <v>38</v>
      </c>
      <c r="I325" t="s">
        <v>3310</v>
      </c>
    </row>
    <row r="326" spans="1:9">
      <c r="A326" t="s">
        <v>3635</v>
      </c>
      <c r="B326" t="s">
        <v>69</v>
      </c>
      <c r="C326" t="s">
        <v>9</v>
      </c>
      <c r="D326" s="7">
        <v>46273</v>
      </c>
      <c r="E326" s="7">
        <v>46279</v>
      </c>
      <c r="F326" s="7">
        <v>46278</v>
      </c>
      <c r="G326">
        <v>30</v>
      </c>
      <c r="H326">
        <v>37</v>
      </c>
      <c r="I326" t="s">
        <v>3310</v>
      </c>
    </row>
    <row r="327" spans="1:9">
      <c r="A327" t="s">
        <v>3636</v>
      </c>
      <c r="B327" t="s">
        <v>178</v>
      </c>
      <c r="C327" t="s">
        <v>49</v>
      </c>
      <c r="D327" s="7">
        <v>46274</v>
      </c>
      <c r="E327" s="7">
        <v>46287</v>
      </c>
      <c r="F327" s="7">
        <v>46287</v>
      </c>
      <c r="G327">
        <v>75</v>
      </c>
      <c r="H327">
        <v>44.67</v>
      </c>
      <c r="I327" t="s">
        <v>3310</v>
      </c>
    </row>
    <row r="328" spans="1:9">
      <c r="A328" t="s">
        <v>3637</v>
      </c>
      <c r="B328" t="s">
        <v>108</v>
      </c>
      <c r="C328" t="s">
        <v>15</v>
      </c>
      <c r="D328" s="7">
        <v>46275</v>
      </c>
      <c r="E328" s="7">
        <v>46287</v>
      </c>
      <c r="F328" s="7">
        <v>46289</v>
      </c>
      <c r="G328">
        <v>40</v>
      </c>
      <c r="H328">
        <v>13.98</v>
      </c>
      <c r="I328" t="s">
        <v>3310</v>
      </c>
    </row>
    <row r="329" spans="1:9">
      <c r="A329" t="s">
        <v>3638</v>
      </c>
      <c r="B329" t="s">
        <v>136</v>
      </c>
      <c r="C329" t="s">
        <v>55</v>
      </c>
      <c r="D329" s="7">
        <v>46276</v>
      </c>
      <c r="E329" s="7">
        <v>46290</v>
      </c>
      <c r="F329" s="7">
        <v>46288</v>
      </c>
      <c r="G329">
        <v>125</v>
      </c>
      <c r="H329">
        <v>13.28</v>
      </c>
      <c r="I329" t="s">
        <v>3310</v>
      </c>
    </row>
    <row r="330" spans="1:9">
      <c r="A330" t="s">
        <v>3639</v>
      </c>
      <c r="B330" t="s">
        <v>170</v>
      </c>
      <c r="C330" t="s">
        <v>30</v>
      </c>
      <c r="D330" s="7">
        <v>46280</v>
      </c>
      <c r="E330" s="7">
        <v>46295</v>
      </c>
      <c r="F330" s="7">
        <v>46295</v>
      </c>
      <c r="G330">
        <v>30</v>
      </c>
      <c r="H330">
        <v>18.73</v>
      </c>
      <c r="I330" t="s">
        <v>3310</v>
      </c>
    </row>
    <row r="331" spans="1:9">
      <c r="A331" t="s">
        <v>3640</v>
      </c>
      <c r="B331" t="s">
        <v>114</v>
      </c>
      <c r="C331" t="s">
        <v>15</v>
      </c>
      <c r="D331" s="7">
        <v>46281</v>
      </c>
      <c r="E331" s="7">
        <v>46293</v>
      </c>
      <c r="F331" s="7">
        <v>46292</v>
      </c>
      <c r="G331">
        <v>30</v>
      </c>
      <c r="H331">
        <v>40.340000000000003</v>
      </c>
      <c r="I331" t="s">
        <v>3310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A7D-CB92-4220-8642-6EBADB19A372}">
  <dimension ref="A1:H61"/>
  <sheetViews>
    <sheetView workbookViewId="0"/>
  </sheetViews>
  <sheetFormatPr defaultRowHeight="14.25"/>
  <cols>
    <col min="1" max="1" width="9.25" bestFit="1" customWidth="1"/>
    <col min="2" max="2" width="16" bestFit="1" customWidth="1"/>
    <col min="3" max="3" width="19.25" bestFit="1" customWidth="1"/>
    <col min="4" max="4" width="19.625" bestFit="1" customWidth="1"/>
    <col min="5" max="5" width="18.875" bestFit="1" customWidth="1"/>
    <col min="6" max="6" width="16" bestFit="1" customWidth="1"/>
    <col min="7" max="7" width="16.625" bestFit="1" customWidth="1"/>
    <col min="8" max="8" width="16.875" bestFit="1" customWidth="1"/>
  </cols>
  <sheetData>
    <row r="1" spans="1:8">
      <c r="A1" t="s">
        <v>58</v>
      </c>
      <c r="B1" t="s">
        <v>188</v>
      </c>
      <c r="C1" t="s">
        <v>189</v>
      </c>
      <c r="D1" t="s">
        <v>190</v>
      </c>
      <c r="E1" t="s">
        <v>191</v>
      </c>
      <c r="F1" t="s">
        <v>192</v>
      </c>
      <c r="G1" t="s">
        <v>193</v>
      </c>
      <c r="H1" t="s">
        <v>194</v>
      </c>
    </row>
    <row r="2" spans="1:8">
      <c r="A2" t="s">
        <v>66</v>
      </c>
      <c r="B2">
        <v>92</v>
      </c>
      <c r="C2">
        <v>33</v>
      </c>
      <c r="D2">
        <v>130</v>
      </c>
      <c r="E2">
        <v>1.54</v>
      </c>
      <c r="F2" s="7">
        <v>46295</v>
      </c>
      <c r="G2">
        <v>24</v>
      </c>
      <c r="H2">
        <v>7</v>
      </c>
    </row>
    <row r="3" spans="1:8">
      <c r="A3" t="s">
        <v>69</v>
      </c>
      <c r="B3">
        <v>162</v>
      </c>
      <c r="C3">
        <v>20</v>
      </c>
      <c r="D3">
        <v>177</v>
      </c>
      <c r="E3">
        <v>2.72</v>
      </c>
      <c r="F3" s="7">
        <v>46295</v>
      </c>
      <c r="G3">
        <v>24</v>
      </c>
      <c r="H3">
        <v>1</v>
      </c>
    </row>
    <row r="4" spans="1:8">
      <c r="A4" t="s">
        <v>71</v>
      </c>
      <c r="B4">
        <v>180</v>
      </c>
      <c r="C4">
        <v>22</v>
      </c>
      <c r="D4">
        <v>140</v>
      </c>
      <c r="E4">
        <v>0.48</v>
      </c>
      <c r="F4" s="7">
        <v>46295</v>
      </c>
      <c r="G4">
        <v>1</v>
      </c>
      <c r="H4">
        <v>8</v>
      </c>
    </row>
    <row r="5" spans="1:8">
      <c r="A5" t="s">
        <v>73</v>
      </c>
      <c r="B5">
        <v>213</v>
      </c>
      <c r="C5">
        <v>35</v>
      </c>
      <c r="D5">
        <v>82</v>
      </c>
      <c r="E5">
        <v>2.04</v>
      </c>
      <c r="F5" s="7">
        <v>46295</v>
      </c>
      <c r="G5">
        <v>21</v>
      </c>
      <c r="H5">
        <v>9</v>
      </c>
    </row>
    <row r="6" spans="1:8">
      <c r="A6" t="s">
        <v>75</v>
      </c>
      <c r="B6">
        <v>33</v>
      </c>
      <c r="C6">
        <v>22</v>
      </c>
      <c r="D6">
        <v>175</v>
      </c>
      <c r="E6">
        <v>1.28</v>
      </c>
      <c r="F6" s="7">
        <v>46295</v>
      </c>
      <c r="G6">
        <v>20</v>
      </c>
      <c r="H6">
        <v>8</v>
      </c>
    </row>
    <row r="7" spans="1:8">
      <c r="A7" t="s">
        <v>77</v>
      </c>
      <c r="B7">
        <v>153</v>
      </c>
      <c r="C7">
        <v>23</v>
      </c>
      <c r="D7">
        <v>190</v>
      </c>
      <c r="E7">
        <v>1.1299999999999999</v>
      </c>
      <c r="F7" s="7">
        <v>46295</v>
      </c>
      <c r="G7">
        <v>9</v>
      </c>
      <c r="H7">
        <v>5</v>
      </c>
    </row>
    <row r="8" spans="1:8">
      <c r="A8" t="s">
        <v>79</v>
      </c>
      <c r="B8">
        <v>21</v>
      </c>
      <c r="C8">
        <v>31</v>
      </c>
      <c r="D8">
        <v>132</v>
      </c>
      <c r="E8">
        <v>3.29</v>
      </c>
      <c r="F8" s="7">
        <v>46295</v>
      </c>
      <c r="G8">
        <v>8</v>
      </c>
      <c r="H8">
        <v>0</v>
      </c>
    </row>
    <row r="9" spans="1:8">
      <c r="A9" t="s">
        <v>81</v>
      </c>
      <c r="B9">
        <v>142</v>
      </c>
      <c r="C9">
        <v>28</v>
      </c>
      <c r="D9">
        <v>223</v>
      </c>
      <c r="E9">
        <v>2.42</v>
      </c>
      <c r="F9" s="7">
        <v>46295</v>
      </c>
      <c r="G9">
        <v>7</v>
      </c>
      <c r="H9">
        <v>6</v>
      </c>
    </row>
    <row r="10" spans="1:8">
      <c r="A10" t="s">
        <v>83</v>
      </c>
      <c r="B10">
        <v>71</v>
      </c>
      <c r="C10">
        <v>28</v>
      </c>
      <c r="D10">
        <v>209</v>
      </c>
      <c r="E10">
        <v>0.4</v>
      </c>
      <c r="F10" s="7">
        <v>46295</v>
      </c>
      <c r="G10">
        <v>24</v>
      </c>
      <c r="H10">
        <v>6</v>
      </c>
    </row>
    <row r="11" spans="1:8">
      <c r="A11" t="s">
        <v>85</v>
      </c>
      <c r="B11">
        <v>8</v>
      </c>
      <c r="C11">
        <v>14</v>
      </c>
      <c r="D11">
        <v>149</v>
      </c>
      <c r="E11">
        <v>0.79</v>
      </c>
      <c r="F11" s="7">
        <v>46295</v>
      </c>
      <c r="G11">
        <v>19</v>
      </c>
      <c r="H11">
        <v>9</v>
      </c>
    </row>
    <row r="12" spans="1:8">
      <c r="A12" t="s">
        <v>87</v>
      </c>
      <c r="B12">
        <v>122</v>
      </c>
      <c r="C12">
        <v>24</v>
      </c>
      <c r="D12">
        <v>161</v>
      </c>
      <c r="E12">
        <v>1.87</v>
      </c>
      <c r="F12" s="7">
        <v>46295</v>
      </c>
      <c r="G12">
        <v>6</v>
      </c>
      <c r="H12">
        <v>7</v>
      </c>
    </row>
    <row r="13" spans="1:8">
      <c r="A13" t="s">
        <v>89</v>
      </c>
      <c r="B13">
        <v>188</v>
      </c>
      <c r="C13">
        <v>22</v>
      </c>
      <c r="D13">
        <v>116</v>
      </c>
      <c r="E13">
        <v>3.19</v>
      </c>
      <c r="F13" s="7">
        <v>46295</v>
      </c>
      <c r="G13">
        <v>3</v>
      </c>
      <c r="H13">
        <v>3</v>
      </c>
    </row>
    <row r="14" spans="1:8">
      <c r="A14" t="s">
        <v>92</v>
      </c>
      <c r="B14">
        <v>89</v>
      </c>
      <c r="C14">
        <v>27</v>
      </c>
      <c r="D14">
        <v>199</v>
      </c>
      <c r="E14">
        <v>1.59</v>
      </c>
      <c r="F14" s="7">
        <v>46295</v>
      </c>
      <c r="G14">
        <v>0</v>
      </c>
      <c r="H14">
        <v>3</v>
      </c>
    </row>
    <row r="15" spans="1:8">
      <c r="A15" t="s">
        <v>94</v>
      </c>
      <c r="B15">
        <v>88</v>
      </c>
      <c r="C15">
        <v>12</v>
      </c>
      <c r="D15">
        <v>126</v>
      </c>
      <c r="E15">
        <v>1.96</v>
      </c>
      <c r="F15" s="7">
        <v>46295</v>
      </c>
      <c r="G15">
        <v>17</v>
      </c>
      <c r="H15">
        <v>0</v>
      </c>
    </row>
    <row r="16" spans="1:8">
      <c r="A16" t="s">
        <v>96</v>
      </c>
      <c r="B16">
        <v>15</v>
      </c>
      <c r="C16">
        <v>13</v>
      </c>
      <c r="D16">
        <v>170</v>
      </c>
      <c r="E16">
        <v>1.89</v>
      </c>
      <c r="F16" s="7">
        <v>46295</v>
      </c>
      <c r="G16">
        <v>14</v>
      </c>
      <c r="H16">
        <v>0</v>
      </c>
    </row>
    <row r="17" spans="1:8">
      <c r="A17" t="s">
        <v>98</v>
      </c>
      <c r="B17">
        <v>105</v>
      </c>
      <c r="C17">
        <v>18</v>
      </c>
      <c r="D17">
        <v>219</v>
      </c>
      <c r="E17">
        <v>3.27</v>
      </c>
      <c r="F17" s="7">
        <v>46295</v>
      </c>
      <c r="G17">
        <v>23</v>
      </c>
      <c r="H17">
        <v>7</v>
      </c>
    </row>
    <row r="18" spans="1:8">
      <c r="A18" t="s">
        <v>100</v>
      </c>
      <c r="B18">
        <v>21</v>
      </c>
      <c r="C18">
        <v>36</v>
      </c>
      <c r="D18">
        <v>88</v>
      </c>
      <c r="E18">
        <v>2.17</v>
      </c>
      <c r="F18" s="7">
        <v>46295</v>
      </c>
      <c r="G18">
        <v>11</v>
      </c>
      <c r="H18">
        <v>6</v>
      </c>
    </row>
    <row r="19" spans="1:8">
      <c r="A19" t="s">
        <v>102</v>
      </c>
      <c r="B19">
        <v>172</v>
      </c>
      <c r="C19">
        <v>12</v>
      </c>
      <c r="D19">
        <v>104</v>
      </c>
      <c r="E19">
        <v>1.67</v>
      </c>
      <c r="F19" s="7">
        <v>46295</v>
      </c>
      <c r="G19">
        <v>23</v>
      </c>
      <c r="H19">
        <v>9</v>
      </c>
    </row>
    <row r="20" spans="1:8">
      <c r="A20" t="s">
        <v>104</v>
      </c>
      <c r="B20">
        <v>184</v>
      </c>
      <c r="C20">
        <v>30</v>
      </c>
      <c r="D20">
        <v>92</v>
      </c>
      <c r="E20">
        <v>3.18</v>
      </c>
      <c r="F20" s="7">
        <v>46295</v>
      </c>
      <c r="G20">
        <v>23</v>
      </c>
      <c r="H20">
        <v>8</v>
      </c>
    </row>
    <row r="21" spans="1:8">
      <c r="A21" t="s">
        <v>106</v>
      </c>
      <c r="B21">
        <v>170</v>
      </c>
      <c r="C21">
        <v>36</v>
      </c>
      <c r="D21">
        <v>163</v>
      </c>
      <c r="E21">
        <v>2.72</v>
      </c>
      <c r="F21" s="7">
        <v>46295</v>
      </c>
      <c r="G21">
        <v>7</v>
      </c>
      <c r="H21">
        <v>4</v>
      </c>
    </row>
    <row r="22" spans="1:8">
      <c r="A22" t="s">
        <v>108</v>
      </c>
      <c r="B22">
        <v>161</v>
      </c>
      <c r="C22">
        <v>33</v>
      </c>
      <c r="D22">
        <v>69</v>
      </c>
      <c r="E22">
        <v>1.69</v>
      </c>
      <c r="F22" s="7">
        <v>46295</v>
      </c>
      <c r="G22">
        <v>6</v>
      </c>
      <c r="H22">
        <v>8</v>
      </c>
    </row>
    <row r="23" spans="1:8">
      <c r="A23" t="s">
        <v>110</v>
      </c>
      <c r="B23">
        <v>133</v>
      </c>
      <c r="C23">
        <v>16</v>
      </c>
      <c r="D23">
        <v>111</v>
      </c>
      <c r="E23">
        <v>1.01</v>
      </c>
      <c r="F23" s="7">
        <v>46295</v>
      </c>
      <c r="G23">
        <v>5</v>
      </c>
      <c r="H23">
        <v>1</v>
      </c>
    </row>
    <row r="24" spans="1:8">
      <c r="A24" t="s">
        <v>112</v>
      </c>
      <c r="B24">
        <v>109</v>
      </c>
      <c r="C24">
        <v>24</v>
      </c>
      <c r="D24">
        <v>231</v>
      </c>
      <c r="E24">
        <v>3.19</v>
      </c>
      <c r="F24" s="7">
        <v>46295</v>
      </c>
      <c r="G24">
        <v>10</v>
      </c>
      <c r="H24">
        <v>7</v>
      </c>
    </row>
    <row r="25" spans="1:8">
      <c r="A25" t="s">
        <v>114</v>
      </c>
      <c r="B25">
        <v>183</v>
      </c>
      <c r="C25">
        <v>35</v>
      </c>
      <c r="D25">
        <v>103</v>
      </c>
      <c r="E25">
        <v>1.38</v>
      </c>
      <c r="F25" s="7">
        <v>46295</v>
      </c>
      <c r="G25">
        <v>0</v>
      </c>
      <c r="H25">
        <v>9</v>
      </c>
    </row>
    <row r="26" spans="1:8">
      <c r="A26" t="s">
        <v>116</v>
      </c>
      <c r="B26">
        <v>85</v>
      </c>
      <c r="C26">
        <v>24</v>
      </c>
      <c r="D26">
        <v>235</v>
      </c>
      <c r="E26">
        <v>1.91</v>
      </c>
      <c r="F26" s="7">
        <v>46295</v>
      </c>
      <c r="G26">
        <v>10</v>
      </c>
      <c r="H26">
        <v>6</v>
      </c>
    </row>
    <row r="27" spans="1:8">
      <c r="A27" t="s">
        <v>118</v>
      </c>
      <c r="B27">
        <v>50</v>
      </c>
      <c r="C27">
        <v>15</v>
      </c>
      <c r="D27">
        <v>80</v>
      </c>
      <c r="E27">
        <v>1.1000000000000001</v>
      </c>
      <c r="F27" s="7">
        <v>46295</v>
      </c>
      <c r="G27">
        <v>18</v>
      </c>
      <c r="H27">
        <v>2</v>
      </c>
    </row>
    <row r="28" spans="1:8">
      <c r="A28" t="s">
        <v>120</v>
      </c>
      <c r="B28">
        <v>151</v>
      </c>
      <c r="C28">
        <v>11</v>
      </c>
      <c r="D28">
        <v>172</v>
      </c>
      <c r="E28">
        <v>2.34</v>
      </c>
      <c r="F28" s="7">
        <v>46295</v>
      </c>
      <c r="G28">
        <v>5</v>
      </c>
      <c r="H28">
        <v>1</v>
      </c>
    </row>
    <row r="29" spans="1:8">
      <c r="A29" t="s">
        <v>122</v>
      </c>
      <c r="B29">
        <v>149</v>
      </c>
      <c r="C29">
        <v>30</v>
      </c>
      <c r="D29">
        <v>68</v>
      </c>
      <c r="E29">
        <v>1.2</v>
      </c>
      <c r="F29" s="7">
        <v>46295</v>
      </c>
      <c r="G29">
        <v>4</v>
      </c>
      <c r="H29">
        <v>1</v>
      </c>
    </row>
    <row r="30" spans="1:8">
      <c r="A30" t="s">
        <v>124</v>
      </c>
      <c r="B30">
        <v>162</v>
      </c>
      <c r="C30">
        <v>10</v>
      </c>
      <c r="D30">
        <v>100</v>
      </c>
      <c r="E30">
        <v>0.57999999999999996</v>
      </c>
      <c r="F30" s="7">
        <v>46295</v>
      </c>
      <c r="G30">
        <v>12</v>
      </c>
      <c r="H30">
        <v>9</v>
      </c>
    </row>
    <row r="31" spans="1:8">
      <c r="A31" t="s">
        <v>126</v>
      </c>
      <c r="B31">
        <v>189</v>
      </c>
      <c r="C31">
        <v>23</v>
      </c>
      <c r="D31">
        <v>129</v>
      </c>
      <c r="E31">
        <v>3.32</v>
      </c>
      <c r="F31" s="7">
        <v>46295</v>
      </c>
      <c r="G31">
        <v>15</v>
      </c>
      <c r="H31">
        <v>3</v>
      </c>
    </row>
    <row r="32" spans="1:8">
      <c r="A32" t="s">
        <v>128</v>
      </c>
      <c r="B32">
        <v>67</v>
      </c>
      <c r="C32">
        <v>10</v>
      </c>
      <c r="D32">
        <v>97</v>
      </c>
      <c r="E32">
        <v>0.66</v>
      </c>
      <c r="F32" s="7">
        <v>46295</v>
      </c>
      <c r="G32">
        <v>19</v>
      </c>
      <c r="H32">
        <v>3</v>
      </c>
    </row>
    <row r="33" spans="1:8">
      <c r="A33" t="s">
        <v>130</v>
      </c>
      <c r="B33">
        <v>154</v>
      </c>
      <c r="C33">
        <v>19</v>
      </c>
      <c r="D33">
        <v>158</v>
      </c>
      <c r="E33">
        <v>0.34</v>
      </c>
      <c r="F33" s="7">
        <v>46295</v>
      </c>
      <c r="G33">
        <v>9</v>
      </c>
      <c r="H33">
        <v>5</v>
      </c>
    </row>
    <row r="34" spans="1:8">
      <c r="A34" t="s">
        <v>132</v>
      </c>
      <c r="B34">
        <v>108</v>
      </c>
      <c r="C34">
        <v>17</v>
      </c>
      <c r="D34">
        <v>94</v>
      </c>
      <c r="E34">
        <v>3.16</v>
      </c>
      <c r="F34" s="7">
        <v>46295</v>
      </c>
      <c r="G34">
        <v>21</v>
      </c>
      <c r="H34">
        <v>5</v>
      </c>
    </row>
    <row r="35" spans="1:8">
      <c r="A35" t="s">
        <v>134</v>
      </c>
      <c r="B35">
        <v>120</v>
      </c>
      <c r="C35">
        <v>27</v>
      </c>
      <c r="D35">
        <v>177</v>
      </c>
      <c r="E35">
        <v>2.25</v>
      </c>
      <c r="F35" s="7">
        <v>46295</v>
      </c>
      <c r="G35">
        <v>21</v>
      </c>
      <c r="H35">
        <v>8</v>
      </c>
    </row>
    <row r="36" spans="1:8">
      <c r="A36" t="s">
        <v>136</v>
      </c>
      <c r="B36">
        <v>171</v>
      </c>
      <c r="C36">
        <v>24</v>
      </c>
      <c r="D36">
        <v>93</v>
      </c>
      <c r="E36">
        <v>1.33</v>
      </c>
      <c r="F36" s="7">
        <v>46295</v>
      </c>
      <c r="G36">
        <v>9</v>
      </c>
      <c r="H36">
        <v>6</v>
      </c>
    </row>
    <row r="37" spans="1:8">
      <c r="A37" t="s">
        <v>138</v>
      </c>
      <c r="B37">
        <v>27</v>
      </c>
      <c r="C37">
        <v>21</v>
      </c>
      <c r="D37">
        <v>159</v>
      </c>
      <c r="E37">
        <v>0.59</v>
      </c>
      <c r="F37" s="7">
        <v>46295</v>
      </c>
      <c r="G37">
        <v>2</v>
      </c>
      <c r="H37">
        <v>3</v>
      </c>
    </row>
    <row r="38" spans="1:8">
      <c r="A38" t="s">
        <v>140</v>
      </c>
      <c r="B38">
        <v>45</v>
      </c>
      <c r="C38">
        <v>30</v>
      </c>
      <c r="D38">
        <v>223</v>
      </c>
      <c r="E38">
        <v>1.51</v>
      </c>
      <c r="F38" s="7">
        <v>46295</v>
      </c>
      <c r="G38">
        <v>15</v>
      </c>
      <c r="H38">
        <v>4</v>
      </c>
    </row>
    <row r="39" spans="1:8">
      <c r="A39" t="s">
        <v>142</v>
      </c>
      <c r="B39">
        <v>84</v>
      </c>
      <c r="C39">
        <v>34</v>
      </c>
      <c r="D39">
        <v>123</v>
      </c>
      <c r="E39">
        <v>2.4300000000000002</v>
      </c>
      <c r="F39" s="7">
        <v>46295</v>
      </c>
      <c r="G39">
        <v>21</v>
      </c>
      <c r="H39">
        <v>7</v>
      </c>
    </row>
    <row r="40" spans="1:8">
      <c r="A40" t="s">
        <v>144</v>
      </c>
      <c r="B40">
        <v>57</v>
      </c>
      <c r="C40">
        <v>16</v>
      </c>
      <c r="D40">
        <v>73</v>
      </c>
      <c r="E40">
        <v>0.33</v>
      </c>
      <c r="F40" s="7">
        <v>46295</v>
      </c>
      <c r="G40">
        <v>5</v>
      </c>
      <c r="H40">
        <v>6</v>
      </c>
    </row>
    <row r="41" spans="1:8">
      <c r="A41" t="s">
        <v>146</v>
      </c>
      <c r="B41">
        <v>85</v>
      </c>
      <c r="C41">
        <v>17</v>
      </c>
      <c r="D41">
        <v>240</v>
      </c>
      <c r="E41">
        <v>3.28</v>
      </c>
      <c r="F41" s="7">
        <v>46295</v>
      </c>
      <c r="G41">
        <v>15</v>
      </c>
      <c r="H41">
        <v>2</v>
      </c>
    </row>
    <row r="42" spans="1:8">
      <c r="A42" t="s">
        <v>148</v>
      </c>
      <c r="B42">
        <v>112</v>
      </c>
      <c r="C42">
        <v>20</v>
      </c>
      <c r="D42">
        <v>85</v>
      </c>
      <c r="E42">
        <v>2.82</v>
      </c>
      <c r="F42" s="7">
        <v>46295</v>
      </c>
      <c r="G42">
        <v>16</v>
      </c>
      <c r="H42">
        <v>9</v>
      </c>
    </row>
    <row r="43" spans="1:8">
      <c r="A43" t="s">
        <v>150</v>
      </c>
      <c r="B43">
        <v>182</v>
      </c>
      <c r="C43">
        <v>18</v>
      </c>
      <c r="D43">
        <v>162</v>
      </c>
      <c r="E43">
        <v>2.91</v>
      </c>
      <c r="F43" s="7">
        <v>46295</v>
      </c>
      <c r="G43">
        <v>8</v>
      </c>
      <c r="H43">
        <v>2</v>
      </c>
    </row>
    <row r="44" spans="1:8">
      <c r="A44" t="s">
        <v>152</v>
      </c>
      <c r="B44">
        <v>68</v>
      </c>
      <c r="C44">
        <v>14</v>
      </c>
      <c r="D44">
        <v>224</v>
      </c>
      <c r="E44">
        <v>2.4500000000000002</v>
      </c>
      <c r="F44" s="7">
        <v>46295</v>
      </c>
      <c r="G44">
        <v>10</v>
      </c>
      <c r="H44">
        <v>5</v>
      </c>
    </row>
    <row r="45" spans="1:8">
      <c r="A45" t="s">
        <v>154</v>
      </c>
      <c r="B45">
        <v>63</v>
      </c>
      <c r="C45">
        <v>23</v>
      </c>
      <c r="D45">
        <v>167</v>
      </c>
      <c r="E45">
        <v>2.52</v>
      </c>
      <c r="F45" s="7">
        <v>46295</v>
      </c>
      <c r="G45">
        <v>21</v>
      </c>
      <c r="H45">
        <v>9</v>
      </c>
    </row>
    <row r="46" spans="1:8">
      <c r="A46" t="s">
        <v>156</v>
      </c>
      <c r="B46">
        <v>194</v>
      </c>
      <c r="C46">
        <v>26</v>
      </c>
      <c r="D46">
        <v>118</v>
      </c>
      <c r="E46">
        <v>1.9</v>
      </c>
      <c r="F46" s="7">
        <v>46295</v>
      </c>
      <c r="G46">
        <v>18</v>
      </c>
      <c r="H46">
        <v>8</v>
      </c>
    </row>
    <row r="47" spans="1:8">
      <c r="A47" t="s">
        <v>158</v>
      </c>
      <c r="B47">
        <v>129</v>
      </c>
      <c r="C47">
        <v>27</v>
      </c>
      <c r="D47">
        <v>136</v>
      </c>
      <c r="E47">
        <v>1.02</v>
      </c>
      <c r="F47" s="7">
        <v>46295</v>
      </c>
      <c r="G47">
        <v>8</v>
      </c>
      <c r="H47">
        <v>8</v>
      </c>
    </row>
    <row r="48" spans="1:8">
      <c r="A48" t="s">
        <v>160</v>
      </c>
      <c r="B48">
        <v>43</v>
      </c>
      <c r="C48">
        <v>26</v>
      </c>
      <c r="D48">
        <v>100</v>
      </c>
      <c r="E48">
        <v>1.44</v>
      </c>
      <c r="F48" s="7">
        <v>46295</v>
      </c>
      <c r="G48">
        <v>2</v>
      </c>
      <c r="H48">
        <v>7</v>
      </c>
    </row>
    <row r="49" spans="1:8">
      <c r="A49" t="s">
        <v>162</v>
      </c>
      <c r="B49">
        <v>121</v>
      </c>
      <c r="C49">
        <v>35</v>
      </c>
      <c r="D49">
        <v>87</v>
      </c>
      <c r="E49">
        <v>1.45</v>
      </c>
      <c r="F49" s="7">
        <v>46295</v>
      </c>
      <c r="G49">
        <v>24</v>
      </c>
      <c r="H49">
        <v>1</v>
      </c>
    </row>
    <row r="50" spans="1:8">
      <c r="A50" t="s">
        <v>164</v>
      </c>
      <c r="B50">
        <v>95</v>
      </c>
      <c r="C50">
        <v>30</v>
      </c>
      <c r="D50">
        <v>79</v>
      </c>
      <c r="E50">
        <v>1.57</v>
      </c>
      <c r="F50" s="7">
        <v>46295</v>
      </c>
      <c r="G50">
        <v>2</v>
      </c>
      <c r="H50">
        <v>9</v>
      </c>
    </row>
    <row r="51" spans="1:8">
      <c r="A51" t="s">
        <v>166</v>
      </c>
      <c r="B51">
        <v>111</v>
      </c>
      <c r="C51">
        <v>15</v>
      </c>
      <c r="D51">
        <v>182</v>
      </c>
      <c r="E51">
        <v>0.61</v>
      </c>
      <c r="F51" s="7">
        <v>46295</v>
      </c>
      <c r="G51">
        <v>17</v>
      </c>
      <c r="H51">
        <v>2</v>
      </c>
    </row>
    <row r="52" spans="1:8">
      <c r="A52" t="s">
        <v>168</v>
      </c>
      <c r="B52">
        <v>80</v>
      </c>
      <c r="C52">
        <v>20</v>
      </c>
      <c r="D52">
        <v>70</v>
      </c>
      <c r="E52">
        <v>2.87</v>
      </c>
      <c r="F52" s="7">
        <v>46295</v>
      </c>
      <c r="G52">
        <v>10</v>
      </c>
      <c r="H52">
        <v>9</v>
      </c>
    </row>
    <row r="53" spans="1:8">
      <c r="A53" t="s">
        <v>170</v>
      </c>
      <c r="B53">
        <v>44</v>
      </c>
      <c r="C53">
        <v>22</v>
      </c>
      <c r="D53">
        <v>184</v>
      </c>
      <c r="E53">
        <v>2.81</v>
      </c>
      <c r="F53" s="7">
        <v>46295</v>
      </c>
      <c r="G53">
        <v>4</v>
      </c>
      <c r="H53">
        <v>1</v>
      </c>
    </row>
    <row r="54" spans="1:8">
      <c r="A54" t="s">
        <v>172</v>
      </c>
      <c r="B54">
        <v>135</v>
      </c>
      <c r="C54">
        <v>16</v>
      </c>
      <c r="D54">
        <v>155</v>
      </c>
      <c r="E54">
        <v>1.82</v>
      </c>
      <c r="F54" s="7">
        <v>46295</v>
      </c>
      <c r="G54">
        <v>8</v>
      </c>
      <c r="H54">
        <v>8</v>
      </c>
    </row>
    <row r="55" spans="1:8">
      <c r="A55" t="s">
        <v>174</v>
      </c>
      <c r="B55">
        <v>194</v>
      </c>
      <c r="C55">
        <v>20</v>
      </c>
      <c r="D55">
        <v>98</v>
      </c>
      <c r="E55">
        <v>0.88</v>
      </c>
      <c r="F55" s="7">
        <v>46295</v>
      </c>
      <c r="G55">
        <v>10</v>
      </c>
      <c r="H55">
        <v>0</v>
      </c>
    </row>
    <row r="56" spans="1:8">
      <c r="A56" t="s">
        <v>176</v>
      </c>
      <c r="B56">
        <v>152</v>
      </c>
      <c r="C56">
        <v>32</v>
      </c>
      <c r="D56">
        <v>148</v>
      </c>
      <c r="E56">
        <v>1.19</v>
      </c>
      <c r="F56" s="7">
        <v>46295</v>
      </c>
      <c r="G56">
        <v>17</v>
      </c>
      <c r="H56">
        <v>4</v>
      </c>
    </row>
    <row r="57" spans="1:8">
      <c r="A57" t="s">
        <v>178</v>
      </c>
      <c r="B57">
        <v>127</v>
      </c>
      <c r="C57">
        <v>33</v>
      </c>
      <c r="D57">
        <v>204</v>
      </c>
      <c r="E57">
        <v>0.6</v>
      </c>
      <c r="F57" s="7">
        <v>46295</v>
      </c>
      <c r="G57">
        <v>18</v>
      </c>
      <c r="H57">
        <v>7</v>
      </c>
    </row>
    <row r="58" spans="1:8">
      <c r="A58" t="s">
        <v>180</v>
      </c>
      <c r="B58">
        <v>198</v>
      </c>
      <c r="C58">
        <v>16</v>
      </c>
      <c r="D58">
        <v>211</v>
      </c>
      <c r="E58">
        <v>2.76</v>
      </c>
      <c r="F58" s="7">
        <v>46295</v>
      </c>
      <c r="G58">
        <v>8</v>
      </c>
      <c r="H58">
        <v>1</v>
      </c>
    </row>
    <row r="59" spans="1:8">
      <c r="A59" t="s">
        <v>182</v>
      </c>
      <c r="B59">
        <v>27</v>
      </c>
      <c r="C59">
        <v>20</v>
      </c>
      <c r="D59">
        <v>119</v>
      </c>
      <c r="E59">
        <v>1.28</v>
      </c>
      <c r="F59" s="7">
        <v>46295</v>
      </c>
      <c r="G59">
        <v>21</v>
      </c>
      <c r="H59">
        <v>0</v>
      </c>
    </row>
    <row r="60" spans="1:8">
      <c r="A60" t="s">
        <v>184</v>
      </c>
      <c r="B60">
        <v>171</v>
      </c>
      <c r="C60">
        <v>28</v>
      </c>
      <c r="D60">
        <v>77</v>
      </c>
      <c r="E60">
        <v>1.47</v>
      </c>
      <c r="F60" s="7">
        <v>46295</v>
      </c>
      <c r="G60">
        <v>24</v>
      </c>
      <c r="H60">
        <v>4</v>
      </c>
    </row>
    <row r="61" spans="1:8">
      <c r="A61" t="s">
        <v>186</v>
      </c>
      <c r="B61">
        <v>151</v>
      </c>
      <c r="C61">
        <v>32</v>
      </c>
      <c r="D61">
        <v>127</v>
      </c>
      <c r="E61">
        <v>1.32</v>
      </c>
      <c r="F61" s="7">
        <v>46295</v>
      </c>
      <c r="G61">
        <v>13</v>
      </c>
      <c r="H61">
        <v>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AC1F-407F-4B79-90E8-3D307A71A689}">
  <dimension ref="A1:W2501"/>
  <sheetViews>
    <sheetView zoomScale="85" zoomScaleNormal="85" workbookViewId="0"/>
  </sheetViews>
  <sheetFormatPr defaultRowHeight="14.25"/>
  <cols>
    <col min="1" max="1" width="11.75" bestFit="1" customWidth="1"/>
    <col min="2" max="2" width="12.75" bestFit="1" customWidth="1"/>
    <col min="3" max="3" width="9.375" bestFit="1" customWidth="1"/>
    <col min="4" max="4" width="10.25" bestFit="1" customWidth="1"/>
    <col min="5" max="5" width="18.375" bestFit="1" customWidth="1"/>
    <col min="6" max="6" width="14.125" bestFit="1" customWidth="1"/>
    <col min="7" max="7" width="19.625" bestFit="1" customWidth="1"/>
    <col min="8" max="8" width="15.75" bestFit="1" customWidth="1"/>
    <col min="9" max="9" width="10.75" bestFit="1" customWidth="1"/>
    <col min="10" max="10" width="20.125" bestFit="1" customWidth="1"/>
    <col min="11" max="11" width="14.25" bestFit="1" customWidth="1"/>
    <col min="12" max="12" width="13.875" bestFit="1" customWidth="1"/>
    <col min="13" max="13" width="21.375" bestFit="1" customWidth="1"/>
    <col min="14" max="14" width="14.25" bestFit="1" customWidth="1"/>
    <col min="15" max="15" width="11.125" bestFit="1" customWidth="1"/>
    <col min="16" max="16" width="11.25" bestFit="1" customWidth="1"/>
    <col min="17" max="17" width="14.125" bestFit="1" customWidth="1"/>
    <col min="18" max="18" width="18" bestFit="1" customWidth="1"/>
    <col min="19" max="19" width="11.875" style="8" bestFit="1" customWidth="1"/>
    <col min="20" max="20" width="19.75" style="8" bestFit="1" customWidth="1"/>
    <col min="21" max="21" width="14.125" style="8" bestFit="1" customWidth="1"/>
    <col min="22" max="22" width="22.375" bestFit="1" customWidth="1"/>
    <col min="23" max="23" width="25.125" bestFit="1" customWidth="1"/>
  </cols>
  <sheetData>
    <row r="1" spans="1:23">
      <c r="A1" t="s">
        <v>195</v>
      </c>
      <c r="B1" t="s">
        <v>196</v>
      </c>
      <c r="C1" t="s">
        <v>58</v>
      </c>
      <c r="D1" t="s">
        <v>197</v>
      </c>
      <c r="E1" t="s">
        <v>198</v>
      </c>
      <c r="F1" t="s">
        <v>199</v>
      </c>
      <c r="G1" t="s">
        <v>200</v>
      </c>
      <c r="H1" t="s">
        <v>201</v>
      </c>
      <c r="I1" t="s">
        <v>202</v>
      </c>
      <c r="J1" t="s">
        <v>203</v>
      </c>
      <c r="K1" t="s">
        <v>204</v>
      </c>
      <c r="L1" t="s">
        <v>205</v>
      </c>
      <c r="M1" t="s">
        <v>59</v>
      </c>
      <c r="N1" t="s">
        <v>60</v>
      </c>
      <c r="O1" t="s">
        <v>62</v>
      </c>
      <c r="P1" t="s">
        <v>63</v>
      </c>
      <c r="Q1" t="s">
        <v>3652</v>
      </c>
      <c r="R1" t="s">
        <v>3653</v>
      </c>
      <c r="S1" s="8" t="s">
        <v>3654</v>
      </c>
      <c r="T1" s="8" t="s">
        <v>3655</v>
      </c>
      <c r="U1" s="8" t="s">
        <v>3656</v>
      </c>
      <c r="V1" t="s">
        <v>3657</v>
      </c>
      <c r="W1" t="s">
        <v>3658</v>
      </c>
    </row>
    <row r="2" spans="1:23">
      <c r="A2" t="s">
        <v>206</v>
      </c>
      <c r="B2" s="7">
        <v>45931</v>
      </c>
      <c r="C2" t="s">
        <v>96</v>
      </c>
      <c r="D2">
        <v>1</v>
      </c>
      <c r="E2">
        <v>26.72</v>
      </c>
      <c r="F2">
        <v>0.1</v>
      </c>
      <c r="G2">
        <v>0</v>
      </c>
      <c r="H2" t="s">
        <v>207</v>
      </c>
      <c r="I2" t="s">
        <v>54</v>
      </c>
      <c r="J2" t="s">
        <v>208</v>
      </c>
      <c r="K2" t="s">
        <v>209</v>
      </c>
      <c r="L2" t="s">
        <v>210</v>
      </c>
      <c r="M2" t="s">
        <v>97</v>
      </c>
      <c r="N2" t="s">
        <v>17</v>
      </c>
      <c r="O2">
        <v>14.4</v>
      </c>
      <c r="P2">
        <v>26.72</v>
      </c>
      <c r="Q2">
        <f>Sales_Analysis[[#This Row],[Quantity]]*Sales_Analysis[[#This Row],[Unit Selling Price]]</f>
        <v>26.72</v>
      </c>
      <c r="R2">
        <f>Sales_Analysis[[#This Row],[Gross Sales ]]*Sales_Analysis[[#This Row],[Discount Pct]]</f>
        <v>2.6720000000000002</v>
      </c>
      <c r="S2" s="8">
        <f>Sales_Analysis[[#This Row],[Gross Sales ]]-Sales_Analysis[[#This Row],[Discount Amount]]</f>
        <v>24.047999999999998</v>
      </c>
      <c r="T2" s="8">
        <f>Sales_Analysis[[#This Row],[Quantity]]*Sales_Analysis[[#This Row],[Unit Cost]]</f>
        <v>14.4</v>
      </c>
      <c r="U2" s="8">
        <f>Sales_Analysis[[#This Row],[Net Sales ]]-Sales_Analysis[[#This Row],[Cost Of Good Sold]]</f>
        <v>9.6479999999999979</v>
      </c>
      <c r="V2" s="8">
        <f>IF(Sales_Analysis[[#This Row],[Order Status]]="Completed",Sales_Analysis[[#This Row],[Net Sales ]],0)</f>
        <v>24.047999999999998</v>
      </c>
      <c r="W2" s="8">
        <f>IF(Sales_Analysis[[#This Row],[Order Status]]="Completed",Sales_Analysis[[#This Row],[Gross Profit ]],0)</f>
        <v>9.6479999999999979</v>
      </c>
    </row>
    <row r="3" spans="1:23">
      <c r="A3" t="s">
        <v>309</v>
      </c>
      <c r="B3" s="7">
        <v>45938</v>
      </c>
      <c r="C3" t="s">
        <v>96</v>
      </c>
      <c r="D3">
        <v>2</v>
      </c>
      <c r="E3">
        <v>26.72</v>
      </c>
      <c r="F3">
        <v>0</v>
      </c>
      <c r="G3">
        <v>4.99</v>
      </c>
      <c r="H3" t="s">
        <v>216</v>
      </c>
      <c r="I3" t="s">
        <v>37</v>
      </c>
      <c r="J3" t="s">
        <v>213</v>
      </c>
      <c r="K3" t="s">
        <v>209</v>
      </c>
      <c r="L3" t="s">
        <v>310</v>
      </c>
      <c r="M3" t="s">
        <v>97</v>
      </c>
      <c r="N3" t="s">
        <v>17</v>
      </c>
      <c r="O3">
        <v>14.4</v>
      </c>
      <c r="P3">
        <v>26.72</v>
      </c>
      <c r="Q3">
        <f>Sales_Analysis[[#This Row],[Quantity]]*Sales_Analysis[[#This Row],[Unit Selling Price]]</f>
        <v>53.44</v>
      </c>
      <c r="R3">
        <f>Sales_Analysis[[#This Row],[Gross Sales ]]*Sales_Analysis[[#This Row],[Discount Pct]]</f>
        <v>0</v>
      </c>
      <c r="S3" s="8">
        <f>Sales_Analysis[[#This Row],[Gross Sales ]]-Sales_Analysis[[#This Row],[Discount Amount]]</f>
        <v>53.44</v>
      </c>
      <c r="T3" s="8">
        <f>Sales_Analysis[[#This Row],[Quantity]]*Sales_Analysis[[#This Row],[Unit Cost]]</f>
        <v>28.8</v>
      </c>
      <c r="U3" s="8">
        <f>Sales_Analysis[[#This Row],[Net Sales ]]-Sales_Analysis[[#This Row],[Cost Of Good Sold]]</f>
        <v>24.639999999999997</v>
      </c>
      <c r="V3" s="8">
        <f>IF(Sales_Analysis[[#This Row],[Order Status]]="Completed",Sales_Analysis[[#This Row],[Net Sales ]],0)</f>
        <v>53.44</v>
      </c>
      <c r="W3" s="8">
        <f>IF(Sales_Analysis[[#This Row],[Order Status]]="Completed",Sales_Analysis[[#This Row],[Gross Profit ]],0)</f>
        <v>24.639999999999997</v>
      </c>
    </row>
    <row r="4" spans="1:23">
      <c r="A4" t="s">
        <v>221</v>
      </c>
      <c r="B4" s="7">
        <v>45931</v>
      </c>
      <c r="C4" t="s">
        <v>66</v>
      </c>
      <c r="D4">
        <v>1</v>
      </c>
      <c r="E4">
        <v>31.13</v>
      </c>
      <c r="F4">
        <v>0.15</v>
      </c>
      <c r="G4">
        <v>0</v>
      </c>
      <c r="H4" t="s">
        <v>212</v>
      </c>
      <c r="I4" t="s">
        <v>12</v>
      </c>
      <c r="J4" t="s">
        <v>217</v>
      </c>
      <c r="K4" t="s">
        <v>209</v>
      </c>
      <c r="L4" t="s">
        <v>222</v>
      </c>
      <c r="M4" t="s">
        <v>67</v>
      </c>
      <c r="N4" t="s">
        <v>11</v>
      </c>
      <c r="O4">
        <v>13.79</v>
      </c>
      <c r="P4">
        <v>31.13</v>
      </c>
      <c r="Q4">
        <f>Sales_Analysis[[#This Row],[Quantity]]*Sales_Analysis[[#This Row],[Unit Selling Price]]</f>
        <v>31.13</v>
      </c>
      <c r="R4">
        <f>Sales_Analysis[[#This Row],[Gross Sales ]]*Sales_Analysis[[#This Row],[Discount Pct]]</f>
        <v>4.6694999999999993</v>
      </c>
      <c r="S4" s="8">
        <f>Sales_Analysis[[#This Row],[Gross Sales ]]-Sales_Analysis[[#This Row],[Discount Amount]]</f>
        <v>26.4605</v>
      </c>
      <c r="T4" s="8">
        <f>Sales_Analysis[[#This Row],[Quantity]]*Sales_Analysis[[#This Row],[Unit Cost]]</f>
        <v>13.79</v>
      </c>
      <c r="U4" s="8">
        <f>Sales_Analysis[[#This Row],[Net Sales ]]-Sales_Analysis[[#This Row],[Cost Of Good Sold]]</f>
        <v>12.670500000000001</v>
      </c>
      <c r="V4" s="8">
        <f>IF(Sales_Analysis[[#This Row],[Order Status]]="Completed",Sales_Analysis[[#This Row],[Net Sales ]],0)</f>
        <v>26.4605</v>
      </c>
      <c r="W4" s="8">
        <f>IF(Sales_Analysis[[#This Row],[Order Status]]="Completed",Sales_Analysis[[#This Row],[Gross Profit ]],0)</f>
        <v>12.670500000000001</v>
      </c>
    </row>
    <row r="5" spans="1:23">
      <c r="A5" t="s">
        <v>264</v>
      </c>
      <c r="B5" s="7">
        <v>45934</v>
      </c>
      <c r="C5" t="s">
        <v>66</v>
      </c>
      <c r="D5">
        <v>3</v>
      </c>
      <c r="E5">
        <v>31.13</v>
      </c>
      <c r="F5">
        <v>0.1</v>
      </c>
      <c r="G5">
        <v>6.99</v>
      </c>
      <c r="H5" t="s">
        <v>207</v>
      </c>
      <c r="I5" t="s">
        <v>54</v>
      </c>
      <c r="J5" t="s">
        <v>217</v>
      </c>
      <c r="K5" t="s">
        <v>209</v>
      </c>
      <c r="L5" t="s">
        <v>265</v>
      </c>
      <c r="M5" t="s">
        <v>67</v>
      </c>
      <c r="N5" t="s">
        <v>11</v>
      </c>
      <c r="O5">
        <v>13.79</v>
      </c>
      <c r="P5">
        <v>31.13</v>
      </c>
      <c r="Q5">
        <f>Sales_Analysis[[#This Row],[Quantity]]*Sales_Analysis[[#This Row],[Unit Selling Price]]</f>
        <v>93.39</v>
      </c>
      <c r="R5">
        <f>Sales_Analysis[[#This Row],[Gross Sales ]]*Sales_Analysis[[#This Row],[Discount Pct]]</f>
        <v>9.3390000000000004</v>
      </c>
      <c r="S5" s="8">
        <f>Sales_Analysis[[#This Row],[Gross Sales ]]-Sales_Analysis[[#This Row],[Discount Amount]]</f>
        <v>84.051000000000002</v>
      </c>
      <c r="T5" s="8">
        <f>Sales_Analysis[[#This Row],[Quantity]]*Sales_Analysis[[#This Row],[Unit Cost]]</f>
        <v>41.37</v>
      </c>
      <c r="U5" s="8">
        <f>Sales_Analysis[[#This Row],[Net Sales ]]-Sales_Analysis[[#This Row],[Cost Of Good Sold]]</f>
        <v>42.681000000000004</v>
      </c>
      <c r="V5" s="8">
        <f>IF(Sales_Analysis[[#This Row],[Order Status]]="Completed",Sales_Analysis[[#This Row],[Net Sales ]],0)</f>
        <v>84.051000000000002</v>
      </c>
      <c r="W5" s="8">
        <f>IF(Sales_Analysis[[#This Row],[Order Status]]="Completed",Sales_Analysis[[#This Row],[Gross Profit ]],0)</f>
        <v>42.681000000000004</v>
      </c>
    </row>
    <row r="6" spans="1:23">
      <c r="A6" t="s">
        <v>289</v>
      </c>
      <c r="B6" s="7">
        <v>45936</v>
      </c>
      <c r="C6" t="s">
        <v>66</v>
      </c>
      <c r="D6">
        <v>5</v>
      </c>
      <c r="E6">
        <v>31.13</v>
      </c>
      <c r="F6">
        <v>0</v>
      </c>
      <c r="G6">
        <v>0</v>
      </c>
      <c r="H6" t="s">
        <v>216</v>
      </c>
      <c r="I6" t="s">
        <v>18</v>
      </c>
      <c r="J6" t="s">
        <v>208</v>
      </c>
      <c r="K6" t="s">
        <v>209</v>
      </c>
      <c r="L6" t="s">
        <v>290</v>
      </c>
      <c r="M6" t="s">
        <v>67</v>
      </c>
      <c r="N6" t="s">
        <v>11</v>
      </c>
      <c r="O6">
        <v>13.79</v>
      </c>
      <c r="P6">
        <v>31.13</v>
      </c>
      <c r="Q6">
        <f>Sales_Analysis[[#This Row],[Quantity]]*Sales_Analysis[[#This Row],[Unit Selling Price]]</f>
        <v>155.65</v>
      </c>
      <c r="R6">
        <f>Sales_Analysis[[#This Row],[Gross Sales ]]*Sales_Analysis[[#This Row],[Discount Pct]]</f>
        <v>0</v>
      </c>
      <c r="S6" s="8">
        <f>Sales_Analysis[[#This Row],[Gross Sales ]]-Sales_Analysis[[#This Row],[Discount Amount]]</f>
        <v>155.65</v>
      </c>
      <c r="T6" s="8">
        <f>Sales_Analysis[[#This Row],[Quantity]]*Sales_Analysis[[#This Row],[Unit Cost]]</f>
        <v>68.949999999999989</v>
      </c>
      <c r="U6" s="8">
        <f>Sales_Analysis[[#This Row],[Net Sales ]]-Sales_Analysis[[#This Row],[Cost Of Good Sold]]</f>
        <v>86.700000000000017</v>
      </c>
      <c r="V6" s="8">
        <f>IF(Sales_Analysis[[#This Row],[Order Status]]="Completed",Sales_Analysis[[#This Row],[Net Sales ]],0)</f>
        <v>155.65</v>
      </c>
      <c r="W6" s="8">
        <f>IF(Sales_Analysis[[#This Row],[Order Status]]="Completed",Sales_Analysis[[#This Row],[Gross Profit ]],0)</f>
        <v>86.700000000000017</v>
      </c>
    </row>
    <row r="7" spans="1:23">
      <c r="A7" t="s">
        <v>211</v>
      </c>
      <c r="B7" s="7">
        <v>45931</v>
      </c>
      <c r="C7" t="s">
        <v>174</v>
      </c>
      <c r="D7">
        <v>1</v>
      </c>
      <c r="E7">
        <v>72.45</v>
      </c>
      <c r="F7">
        <v>0</v>
      </c>
      <c r="G7">
        <v>6.99</v>
      </c>
      <c r="H7" t="s">
        <v>212</v>
      </c>
      <c r="I7" t="s">
        <v>54</v>
      </c>
      <c r="J7" t="s">
        <v>213</v>
      </c>
      <c r="K7" t="s">
        <v>209</v>
      </c>
      <c r="L7" t="s">
        <v>214</v>
      </c>
      <c r="M7" t="s">
        <v>175</v>
      </c>
      <c r="N7" t="s">
        <v>32</v>
      </c>
      <c r="O7">
        <v>30.61</v>
      </c>
      <c r="P7">
        <v>72.45</v>
      </c>
      <c r="Q7">
        <f>Sales_Analysis[[#This Row],[Quantity]]*Sales_Analysis[[#This Row],[Unit Selling Price]]</f>
        <v>72.45</v>
      </c>
      <c r="R7">
        <f>Sales_Analysis[[#This Row],[Gross Sales ]]*Sales_Analysis[[#This Row],[Discount Pct]]</f>
        <v>0</v>
      </c>
      <c r="S7" s="8">
        <f>Sales_Analysis[[#This Row],[Gross Sales ]]-Sales_Analysis[[#This Row],[Discount Amount]]</f>
        <v>72.45</v>
      </c>
      <c r="T7" s="8">
        <f>Sales_Analysis[[#This Row],[Quantity]]*Sales_Analysis[[#This Row],[Unit Cost]]</f>
        <v>30.61</v>
      </c>
      <c r="U7" s="8">
        <f>Sales_Analysis[[#This Row],[Net Sales ]]-Sales_Analysis[[#This Row],[Cost Of Good Sold]]</f>
        <v>41.84</v>
      </c>
      <c r="V7" s="8">
        <f>IF(Sales_Analysis[[#This Row],[Order Status]]="Completed",Sales_Analysis[[#This Row],[Net Sales ]],0)</f>
        <v>72.45</v>
      </c>
      <c r="W7" s="8">
        <f>IF(Sales_Analysis[[#This Row],[Order Status]]="Completed",Sales_Analysis[[#This Row],[Gross Profit ]],0)</f>
        <v>41.84</v>
      </c>
    </row>
    <row r="8" spans="1:23">
      <c r="A8" t="s">
        <v>215</v>
      </c>
      <c r="B8" s="7">
        <v>45931</v>
      </c>
      <c r="C8" t="s">
        <v>69</v>
      </c>
      <c r="D8">
        <v>3</v>
      </c>
      <c r="E8">
        <v>73.180000000000007</v>
      </c>
      <c r="F8">
        <v>0.1</v>
      </c>
      <c r="G8">
        <v>9.99</v>
      </c>
      <c r="H8" t="s">
        <v>216</v>
      </c>
      <c r="I8" t="s">
        <v>18</v>
      </c>
      <c r="J8" t="s">
        <v>217</v>
      </c>
      <c r="K8" t="s">
        <v>209</v>
      </c>
      <c r="L8" t="s">
        <v>218</v>
      </c>
      <c r="M8" t="s">
        <v>70</v>
      </c>
      <c r="N8" t="s">
        <v>11</v>
      </c>
      <c r="O8">
        <v>37</v>
      </c>
      <c r="P8">
        <v>73.180000000000007</v>
      </c>
      <c r="Q8">
        <f>Sales_Analysis[[#This Row],[Quantity]]*Sales_Analysis[[#This Row],[Unit Selling Price]]</f>
        <v>219.54000000000002</v>
      </c>
      <c r="R8">
        <f>Sales_Analysis[[#This Row],[Gross Sales ]]*Sales_Analysis[[#This Row],[Discount Pct]]</f>
        <v>21.954000000000004</v>
      </c>
      <c r="S8" s="8">
        <f>Sales_Analysis[[#This Row],[Gross Sales ]]-Sales_Analysis[[#This Row],[Discount Amount]]</f>
        <v>197.58600000000001</v>
      </c>
      <c r="T8" s="8">
        <f>Sales_Analysis[[#This Row],[Quantity]]*Sales_Analysis[[#This Row],[Unit Cost]]</f>
        <v>111</v>
      </c>
      <c r="U8" s="8">
        <f>Sales_Analysis[[#This Row],[Net Sales ]]-Sales_Analysis[[#This Row],[Cost Of Good Sold]]</f>
        <v>86.586000000000013</v>
      </c>
      <c r="V8" s="8">
        <f>IF(Sales_Analysis[[#This Row],[Order Status]]="Completed",Sales_Analysis[[#This Row],[Net Sales ]],0)</f>
        <v>197.58600000000001</v>
      </c>
      <c r="W8" s="8">
        <f>IF(Sales_Analysis[[#This Row],[Order Status]]="Completed",Sales_Analysis[[#This Row],[Gross Profit ]],0)</f>
        <v>86.586000000000013</v>
      </c>
    </row>
    <row r="9" spans="1:23">
      <c r="A9" t="s">
        <v>219</v>
      </c>
      <c r="B9" s="7">
        <v>45931</v>
      </c>
      <c r="C9" t="s">
        <v>126</v>
      </c>
      <c r="D9">
        <v>3</v>
      </c>
      <c r="E9">
        <v>44.98</v>
      </c>
      <c r="F9">
        <v>0</v>
      </c>
      <c r="G9">
        <v>4.99</v>
      </c>
      <c r="H9" t="s">
        <v>207</v>
      </c>
      <c r="I9" t="s">
        <v>18</v>
      </c>
      <c r="J9" t="s">
        <v>217</v>
      </c>
      <c r="K9" t="s">
        <v>209</v>
      </c>
      <c r="L9" t="s">
        <v>220</v>
      </c>
      <c r="M9" t="s">
        <v>127</v>
      </c>
      <c r="N9" t="s">
        <v>21</v>
      </c>
      <c r="O9">
        <v>23.48</v>
      </c>
      <c r="P9">
        <v>44.98</v>
      </c>
      <c r="Q9">
        <f>Sales_Analysis[[#This Row],[Quantity]]*Sales_Analysis[[#This Row],[Unit Selling Price]]</f>
        <v>134.94</v>
      </c>
      <c r="R9">
        <f>Sales_Analysis[[#This Row],[Gross Sales ]]*Sales_Analysis[[#This Row],[Discount Pct]]</f>
        <v>0</v>
      </c>
      <c r="S9" s="8">
        <f>Sales_Analysis[[#This Row],[Gross Sales ]]-Sales_Analysis[[#This Row],[Discount Amount]]</f>
        <v>134.94</v>
      </c>
      <c r="T9" s="8">
        <f>Sales_Analysis[[#This Row],[Quantity]]*Sales_Analysis[[#This Row],[Unit Cost]]</f>
        <v>70.44</v>
      </c>
      <c r="U9" s="8">
        <f>Sales_Analysis[[#This Row],[Net Sales ]]-Sales_Analysis[[#This Row],[Cost Of Good Sold]]</f>
        <v>64.5</v>
      </c>
      <c r="V9" s="8">
        <f>IF(Sales_Analysis[[#This Row],[Order Status]]="Completed",Sales_Analysis[[#This Row],[Net Sales ]],0)</f>
        <v>134.94</v>
      </c>
      <c r="W9" s="8">
        <f>IF(Sales_Analysis[[#This Row],[Order Status]]="Completed",Sales_Analysis[[#This Row],[Gross Profit ]],0)</f>
        <v>64.5</v>
      </c>
    </row>
    <row r="10" spans="1:23">
      <c r="A10" t="s">
        <v>305</v>
      </c>
      <c r="B10" s="7">
        <v>45938</v>
      </c>
      <c r="C10" t="s">
        <v>126</v>
      </c>
      <c r="D10">
        <v>1</v>
      </c>
      <c r="E10">
        <v>44.98</v>
      </c>
      <c r="F10">
        <v>0</v>
      </c>
      <c r="G10">
        <v>0</v>
      </c>
      <c r="H10" t="s">
        <v>212</v>
      </c>
      <c r="I10" t="s">
        <v>12</v>
      </c>
      <c r="J10" t="s">
        <v>208</v>
      </c>
      <c r="K10" t="s">
        <v>209</v>
      </c>
      <c r="L10" t="s">
        <v>306</v>
      </c>
      <c r="M10" t="s">
        <v>127</v>
      </c>
      <c r="N10" t="s">
        <v>21</v>
      </c>
      <c r="O10">
        <v>23.48</v>
      </c>
      <c r="P10">
        <v>44.98</v>
      </c>
      <c r="Q10">
        <f>Sales_Analysis[[#This Row],[Quantity]]*Sales_Analysis[[#This Row],[Unit Selling Price]]</f>
        <v>44.98</v>
      </c>
      <c r="R10">
        <f>Sales_Analysis[[#This Row],[Gross Sales ]]*Sales_Analysis[[#This Row],[Discount Pct]]</f>
        <v>0</v>
      </c>
      <c r="S10" s="8">
        <f>Sales_Analysis[[#This Row],[Gross Sales ]]-Sales_Analysis[[#This Row],[Discount Amount]]</f>
        <v>44.98</v>
      </c>
      <c r="T10" s="8">
        <f>Sales_Analysis[[#This Row],[Quantity]]*Sales_Analysis[[#This Row],[Unit Cost]]</f>
        <v>23.48</v>
      </c>
      <c r="U10" s="8">
        <f>Sales_Analysis[[#This Row],[Net Sales ]]-Sales_Analysis[[#This Row],[Cost Of Good Sold]]</f>
        <v>21.499999999999996</v>
      </c>
      <c r="V10" s="8">
        <f>IF(Sales_Analysis[[#This Row],[Order Status]]="Completed",Sales_Analysis[[#This Row],[Net Sales ]],0)</f>
        <v>44.98</v>
      </c>
      <c r="W10" s="8">
        <f>IF(Sales_Analysis[[#This Row],[Order Status]]="Completed",Sales_Analysis[[#This Row],[Gross Profit ]],0)</f>
        <v>21.499999999999996</v>
      </c>
    </row>
    <row r="11" spans="1:23">
      <c r="A11" t="s">
        <v>311</v>
      </c>
      <c r="B11" s="7">
        <v>45938</v>
      </c>
      <c r="C11" t="s">
        <v>75</v>
      </c>
      <c r="D11">
        <v>1</v>
      </c>
      <c r="E11">
        <v>55.2</v>
      </c>
      <c r="F11">
        <v>0.05</v>
      </c>
      <c r="G11">
        <v>0</v>
      </c>
      <c r="H11" t="s">
        <v>212</v>
      </c>
      <c r="I11" t="s">
        <v>54</v>
      </c>
      <c r="J11" t="s">
        <v>217</v>
      </c>
      <c r="K11" t="s">
        <v>209</v>
      </c>
      <c r="L11" t="s">
        <v>312</v>
      </c>
      <c r="M11" t="s">
        <v>76</v>
      </c>
      <c r="N11" t="s">
        <v>11</v>
      </c>
      <c r="O11">
        <v>25.85</v>
      </c>
      <c r="P11">
        <v>55.2</v>
      </c>
      <c r="Q11">
        <f>Sales_Analysis[[#This Row],[Quantity]]*Sales_Analysis[[#This Row],[Unit Selling Price]]</f>
        <v>55.2</v>
      </c>
      <c r="R11">
        <f>Sales_Analysis[[#This Row],[Gross Sales ]]*Sales_Analysis[[#This Row],[Discount Pct]]</f>
        <v>2.7600000000000002</v>
      </c>
      <c r="S11" s="8">
        <f>Sales_Analysis[[#This Row],[Gross Sales ]]-Sales_Analysis[[#This Row],[Discount Amount]]</f>
        <v>52.440000000000005</v>
      </c>
      <c r="T11" s="8">
        <f>Sales_Analysis[[#This Row],[Quantity]]*Sales_Analysis[[#This Row],[Unit Cost]]</f>
        <v>25.85</v>
      </c>
      <c r="U11" s="8">
        <f>Sales_Analysis[[#This Row],[Net Sales ]]-Sales_Analysis[[#This Row],[Cost Of Good Sold]]</f>
        <v>26.590000000000003</v>
      </c>
      <c r="V11" s="8">
        <f>IF(Sales_Analysis[[#This Row],[Order Status]]="Completed",Sales_Analysis[[#This Row],[Net Sales ]],0)</f>
        <v>52.440000000000005</v>
      </c>
      <c r="W11" s="8">
        <f>IF(Sales_Analysis[[#This Row],[Order Status]]="Completed",Sales_Analysis[[#This Row],[Gross Profit ]],0)</f>
        <v>26.590000000000003</v>
      </c>
    </row>
    <row r="12" spans="1:23">
      <c r="A12" t="s">
        <v>223</v>
      </c>
      <c r="B12" s="7">
        <v>45931</v>
      </c>
      <c r="C12" t="s">
        <v>140</v>
      </c>
      <c r="D12">
        <v>4</v>
      </c>
      <c r="E12">
        <v>25.18</v>
      </c>
      <c r="F12">
        <v>0</v>
      </c>
      <c r="G12">
        <v>6.99</v>
      </c>
      <c r="H12" t="s">
        <v>212</v>
      </c>
      <c r="I12" t="s">
        <v>224</v>
      </c>
      <c r="J12" t="s">
        <v>208</v>
      </c>
      <c r="K12" t="s">
        <v>209</v>
      </c>
      <c r="L12" t="s">
        <v>225</v>
      </c>
      <c r="M12" t="s">
        <v>141</v>
      </c>
      <c r="N12" t="s">
        <v>27</v>
      </c>
      <c r="O12">
        <v>13.85</v>
      </c>
      <c r="P12">
        <v>25.18</v>
      </c>
      <c r="Q12">
        <f>Sales_Analysis[[#This Row],[Quantity]]*Sales_Analysis[[#This Row],[Unit Selling Price]]</f>
        <v>100.72</v>
      </c>
      <c r="R12">
        <f>Sales_Analysis[[#This Row],[Gross Sales ]]*Sales_Analysis[[#This Row],[Discount Pct]]</f>
        <v>0</v>
      </c>
      <c r="S12" s="8">
        <f>Sales_Analysis[[#This Row],[Gross Sales ]]-Sales_Analysis[[#This Row],[Discount Amount]]</f>
        <v>100.72</v>
      </c>
      <c r="T12" s="8">
        <f>Sales_Analysis[[#This Row],[Quantity]]*Sales_Analysis[[#This Row],[Unit Cost]]</f>
        <v>55.4</v>
      </c>
      <c r="U12" s="8">
        <f>Sales_Analysis[[#This Row],[Net Sales ]]-Sales_Analysis[[#This Row],[Cost Of Good Sold]]</f>
        <v>45.32</v>
      </c>
      <c r="V12" s="8">
        <f>IF(Sales_Analysis[[#This Row],[Order Status]]="Completed",Sales_Analysis[[#This Row],[Net Sales ]],0)</f>
        <v>100.72</v>
      </c>
      <c r="W12" s="8">
        <f>IF(Sales_Analysis[[#This Row],[Order Status]]="Completed",Sales_Analysis[[#This Row],[Gross Profit ]],0)</f>
        <v>45.32</v>
      </c>
    </row>
    <row r="13" spans="1:23">
      <c r="A13" t="s">
        <v>332</v>
      </c>
      <c r="B13" s="7">
        <v>45940</v>
      </c>
      <c r="C13" t="s">
        <v>140</v>
      </c>
      <c r="D13">
        <v>1</v>
      </c>
      <c r="E13">
        <v>25.18</v>
      </c>
      <c r="F13">
        <v>0.15</v>
      </c>
      <c r="G13">
        <v>9.99</v>
      </c>
      <c r="H13" t="s">
        <v>216</v>
      </c>
      <c r="I13" t="s">
        <v>37</v>
      </c>
      <c r="J13" t="s">
        <v>217</v>
      </c>
      <c r="K13" t="s">
        <v>209</v>
      </c>
      <c r="L13" t="s">
        <v>333</v>
      </c>
      <c r="M13" t="s">
        <v>141</v>
      </c>
      <c r="N13" t="s">
        <v>27</v>
      </c>
      <c r="O13">
        <v>13.85</v>
      </c>
      <c r="P13">
        <v>25.18</v>
      </c>
      <c r="Q13">
        <f>Sales_Analysis[[#This Row],[Quantity]]*Sales_Analysis[[#This Row],[Unit Selling Price]]</f>
        <v>25.18</v>
      </c>
      <c r="R13">
        <f>Sales_Analysis[[#This Row],[Gross Sales ]]*Sales_Analysis[[#This Row],[Discount Pct]]</f>
        <v>3.7769999999999997</v>
      </c>
      <c r="S13" s="8">
        <f>Sales_Analysis[[#This Row],[Gross Sales ]]-Sales_Analysis[[#This Row],[Discount Amount]]</f>
        <v>21.402999999999999</v>
      </c>
      <c r="T13" s="8">
        <f>Sales_Analysis[[#This Row],[Quantity]]*Sales_Analysis[[#This Row],[Unit Cost]]</f>
        <v>13.85</v>
      </c>
      <c r="U13" s="8">
        <f>Sales_Analysis[[#This Row],[Net Sales ]]-Sales_Analysis[[#This Row],[Cost Of Good Sold]]</f>
        <v>7.552999999999999</v>
      </c>
      <c r="V13" s="8">
        <f>IF(Sales_Analysis[[#This Row],[Order Status]]="Completed",Sales_Analysis[[#This Row],[Net Sales ]],0)</f>
        <v>21.402999999999999</v>
      </c>
      <c r="W13" s="8">
        <f>IF(Sales_Analysis[[#This Row],[Order Status]]="Completed",Sales_Analysis[[#This Row],[Gross Profit ]],0)</f>
        <v>7.552999999999999</v>
      </c>
    </row>
    <row r="14" spans="1:23">
      <c r="A14" t="s">
        <v>226</v>
      </c>
      <c r="B14" s="7">
        <v>45932</v>
      </c>
      <c r="C14" t="s">
        <v>124</v>
      </c>
      <c r="D14">
        <v>1</v>
      </c>
      <c r="E14">
        <v>79.47</v>
      </c>
      <c r="F14">
        <v>0</v>
      </c>
      <c r="G14">
        <v>0</v>
      </c>
      <c r="H14" t="s">
        <v>212</v>
      </c>
      <c r="I14" t="s">
        <v>54</v>
      </c>
      <c r="J14" t="s">
        <v>217</v>
      </c>
      <c r="K14" t="s">
        <v>209</v>
      </c>
      <c r="L14" t="s">
        <v>227</v>
      </c>
      <c r="M14" t="s">
        <v>125</v>
      </c>
      <c r="N14" t="s">
        <v>21</v>
      </c>
      <c r="O14">
        <v>38</v>
      </c>
      <c r="P14">
        <v>79.47</v>
      </c>
      <c r="Q14">
        <f>Sales_Analysis[[#This Row],[Quantity]]*Sales_Analysis[[#This Row],[Unit Selling Price]]</f>
        <v>79.47</v>
      </c>
      <c r="R14">
        <f>Sales_Analysis[[#This Row],[Gross Sales ]]*Sales_Analysis[[#This Row],[Discount Pct]]</f>
        <v>0</v>
      </c>
      <c r="S14" s="8">
        <f>Sales_Analysis[[#This Row],[Gross Sales ]]-Sales_Analysis[[#This Row],[Discount Amount]]</f>
        <v>79.47</v>
      </c>
      <c r="T14" s="8">
        <f>Sales_Analysis[[#This Row],[Quantity]]*Sales_Analysis[[#This Row],[Unit Cost]]</f>
        <v>38</v>
      </c>
      <c r="U14" s="8">
        <f>Sales_Analysis[[#This Row],[Net Sales ]]-Sales_Analysis[[#This Row],[Cost Of Good Sold]]</f>
        <v>41.47</v>
      </c>
      <c r="V14" s="8">
        <f>IF(Sales_Analysis[[#This Row],[Order Status]]="Completed",Sales_Analysis[[#This Row],[Net Sales ]],0)</f>
        <v>79.47</v>
      </c>
      <c r="W14" s="8">
        <f>IF(Sales_Analysis[[#This Row],[Order Status]]="Completed",Sales_Analysis[[#This Row],[Gross Profit ]],0)</f>
        <v>41.47</v>
      </c>
    </row>
    <row r="15" spans="1:23">
      <c r="A15" t="s">
        <v>294</v>
      </c>
      <c r="B15" s="7">
        <v>45937</v>
      </c>
      <c r="C15" t="s">
        <v>124</v>
      </c>
      <c r="D15">
        <v>2</v>
      </c>
      <c r="E15">
        <v>79.47</v>
      </c>
      <c r="F15">
        <v>0</v>
      </c>
      <c r="G15">
        <v>0</v>
      </c>
      <c r="H15" t="s">
        <v>212</v>
      </c>
      <c r="I15" t="s">
        <v>12</v>
      </c>
      <c r="J15" t="s">
        <v>208</v>
      </c>
      <c r="K15" t="s">
        <v>209</v>
      </c>
      <c r="L15" t="s">
        <v>275</v>
      </c>
      <c r="M15" t="s">
        <v>125</v>
      </c>
      <c r="N15" t="s">
        <v>21</v>
      </c>
      <c r="O15">
        <v>38</v>
      </c>
      <c r="P15">
        <v>79.47</v>
      </c>
      <c r="Q15">
        <f>Sales_Analysis[[#This Row],[Quantity]]*Sales_Analysis[[#This Row],[Unit Selling Price]]</f>
        <v>158.94</v>
      </c>
      <c r="R15">
        <f>Sales_Analysis[[#This Row],[Gross Sales ]]*Sales_Analysis[[#This Row],[Discount Pct]]</f>
        <v>0</v>
      </c>
      <c r="S15" s="8">
        <f>Sales_Analysis[[#This Row],[Gross Sales ]]-Sales_Analysis[[#This Row],[Discount Amount]]</f>
        <v>158.94</v>
      </c>
      <c r="T15" s="8">
        <f>Sales_Analysis[[#This Row],[Quantity]]*Sales_Analysis[[#This Row],[Unit Cost]]</f>
        <v>76</v>
      </c>
      <c r="U15" s="8">
        <f>Sales_Analysis[[#This Row],[Net Sales ]]-Sales_Analysis[[#This Row],[Cost Of Good Sold]]</f>
        <v>82.94</v>
      </c>
      <c r="V15" s="8">
        <f>IF(Sales_Analysis[[#This Row],[Order Status]]="Completed",Sales_Analysis[[#This Row],[Net Sales ]],0)</f>
        <v>158.94</v>
      </c>
      <c r="W15" s="8">
        <f>IF(Sales_Analysis[[#This Row],[Order Status]]="Completed",Sales_Analysis[[#This Row],[Gross Profit ]],0)</f>
        <v>82.94</v>
      </c>
    </row>
    <row r="16" spans="1:23">
      <c r="A16" t="s">
        <v>307</v>
      </c>
      <c r="B16" s="7">
        <v>45938</v>
      </c>
      <c r="C16" t="s">
        <v>124</v>
      </c>
      <c r="D16">
        <v>8</v>
      </c>
      <c r="E16">
        <v>79.47</v>
      </c>
      <c r="F16">
        <v>0.15</v>
      </c>
      <c r="G16">
        <v>6.99</v>
      </c>
      <c r="H16" t="s">
        <v>216</v>
      </c>
      <c r="I16" t="s">
        <v>224</v>
      </c>
      <c r="J16" t="s">
        <v>217</v>
      </c>
      <c r="K16" t="s">
        <v>209</v>
      </c>
      <c r="L16" t="s">
        <v>308</v>
      </c>
      <c r="M16" t="s">
        <v>125</v>
      </c>
      <c r="N16" t="s">
        <v>21</v>
      </c>
      <c r="O16">
        <v>38</v>
      </c>
      <c r="P16">
        <v>79.47</v>
      </c>
      <c r="Q16">
        <f>Sales_Analysis[[#This Row],[Quantity]]*Sales_Analysis[[#This Row],[Unit Selling Price]]</f>
        <v>635.76</v>
      </c>
      <c r="R16">
        <f>Sales_Analysis[[#This Row],[Gross Sales ]]*Sales_Analysis[[#This Row],[Discount Pct]]</f>
        <v>95.36399999999999</v>
      </c>
      <c r="S16" s="8">
        <f>Sales_Analysis[[#This Row],[Gross Sales ]]-Sales_Analysis[[#This Row],[Discount Amount]]</f>
        <v>540.39599999999996</v>
      </c>
      <c r="T16" s="8">
        <f>Sales_Analysis[[#This Row],[Quantity]]*Sales_Analysis[[#This Row],[Unit Cost]]</f>
        <v>304</v>
      </c>
      <c r="U16" s="8">
        <f>Sales_Analysis[[#This Row],[Net Sales ]]-Sales_Analysis[[#This Row],[Cost Of Good Sold]]</f>
        <v>236.39599999999996</v>
      </c>
      <c r="V16" s="8">
        <f>IF(Sales_Analysis[[#This Row],[Order Status]]="Completed",Sales_Analysis[[#This Row],[Net Sales ]],0)</f>
        <v>540.39599999999996</v>
      </c>
      <c r="W16" s="8">
        <f>IF(Sales_Analysis[[#This Row],[Order Status]]="Completed",Sales_Analysis[[#This Row],[Gross Profit ]],0)</f>
        <v>236.39599999999996</v>
      </c>
    </row>
    <row r="17" spans="1:23">
      <c r="A17" t="s">
        <v>228</v>
      </c>
      <c r="B17" s="7">
        <v>45932</v>
      </c>
      <c r="C17" t="s">
        <v>104</v>
      </c>
      <c r="D17">
        <v>3</v>
      </c>
      <c r="E17">
        <v>29.49</v>
      </c>
      <c r="F17">
        <v>0</v>
      </c>
      <c r="G17">
        <v>0</v>
      </c>
      <c r="H17" t="s">
        <v>207</v>
      </c>
      <c r="I17" t="s">
        <v>18</v>
      </c>
      <c r="J17" t="s">
        <v>208</v>
      </c>
      <c r="K17" t="s">
        <v>209</v>
      </c>
      <c r="L17" t="s">
        <v>229</v>
      </c>
      <c r="M17" t="s">
        <v>105</v>
      </c>
      <c r="N17" t="s">
        <v>17</v>
      </c>
      <c r="O17">
        <v>13.03</v>
      </c>
      <c r="P17">
        <v>29.49</v>
      </c>
      <c r="Q17">
        <f>Sales_Analysis[[#This Row],[Quantity]]*Sales_Analysis[[#This Row],[Unit Selling Price]]</f>
        <v>88.47</v>
      </c>
      <c r="R17">
        <f>Sales_Analysis[[#This Row],[Gross Sales ]]*Sales_Analysis[[#This Row],[Discount Pct]]</f>
        <v>0</v>
      </c>
      <c r="S17" s="8">
        <f>Sales_Analysis[[#This Row],[Gross Sales ]]-Sales_Analysis[[#This Row],[Discount Amount]]</f>
        <v>88.47</v>
      </c>
      <c r="T17" s="8">
        <f>Sales_Analysis[[#This Row],[Quantity]]*Sales_Analysis[[#This Row],[Unit Cost]]</f>
        <v>39.089999999999996</v>
      </c>
      <c r="U17" s="8">
        <f>Sales_Analysis[[#This Row],[Net Sales ]]-Sales_Analysis[[#This Row],[Cost Of Good Sold]]</f>
        <v>49.38</v>
      </c>
      <c r="V17" s="8">
        <f>IF(Sales_Analysis[[#This Row],[Order Status]]="Completed",Sales_Analysis[[#This Row],[Net Sales ]],0)</f>
        <v>88.47</v>
      </c>
      <c r="W17" s="8">
        <f>IF(Sales_Analysis[[#This Row],[Order Status]]="Completed",Sales_Analysis[[#This Row],[Gross Profit ]],0)</f>
        <v>49.38</v>
      </c>
    </row>
    <row r="18" spans="1:23">
      <c r="A18" t="s">
        <v>232</v>
      </c>
      <c r="B18" s="7">
        <v>45932</v>
      </c>
      <c r="C18" t="s">
        <v>81</v>
      </c>
      <c r="D18">
        <v>2</v>
      </c>
      <c r="E18">
        <v>30.29</v>
      </c>
      <c r="F18">
        <v>0.05</v>
      </c>
      <c r="G18">
        <v>0</v>
      </c>
      <c r="H18" t="s">
        <v>212</v>
      </c>
      <c r="I18" t="s">
        <v>224</v>
      </c>
      <c r="J18" t="s">
        <v>213</v>
      </c>
      <c r="K18" t="s">
        <v>209</v>
      </c>
      <c r="L18" t="s">
        <v>233</v>
      </c>
      <c r="M18" t="s">
        <v>82</v>
      </c>
      <c r="N18" t="s">
        <v>11</v>
      </c>
      <c r="O18">
        <v>13.1</v>
      </c>
      <c r="P18">
        <v>30.29</v>
      </c>
      <c r="Q18">
        <f>Sales_Analysis[[#This Row],[Quantity]]*Sales_Analysis[[#This Row],[Unit Selling Price]]</f>
        <v>60.58</v>
      </c>
      <c r="R18">
        <f>Sales_Analysis[[#This Row],[Gross Sales ]]*Sales_Analysis[[#This Row],[Discount Pct]]</f>
        <v>3.0289999999999999</v>
      </c>
      <c r="S18" s="8">
        <f>Sales_Analysis[[#This Row],[Gross Sales ]]-Sales_Analysis[[#This Row],[Discount Amount]]</f>
        <v>57.551000000000002</v>
      </c>
      <c r="T18" s="8">
        <f>Sales_Analysis[[#This Row],[Quantity]]*Sales_Analysis[[#This Row],[Unit Cost]]</f>
        <v>26.2</v>
      </c>
      <c r="U18" s="8">
        <f>Sales_Analysis[[#This Row],[Net Sales ]]-Sales_Analysis[[#This Row],[Cost Of Good Sold]]</f>
        <v>31.351000000000003</v>
      </c>
      <c r="V18" s="8">
        <f>IF(Sales_Analysis[[#This Row],[Order Status]]="Completed",Sales_Analysis[[#This Row],[Net Sales ]],0)</f>
        <v>57.551000000000002</v>
      </c>
      <c r="W18" s="8">
        <f>IF(Sales_Analysis[[#This Row],[Order Status]]="Completed",Sales_Analysis[[#This Row],[Gross Profit ]],0)</f>
        <v>31.351000000000003</v>
      </c>
    </row>
    <row r="19" spans="1:23">
      <c r="A19" t="s">
        <v>230</v>
      </c>
      <c r="B19" s="7">
        <v>45932</v>
      </c>
      <c r="C19" t="s">
        <v>134</v>
      </c>
      <c r="D19">
        <v>2</v>
      </c>
      <c r="E19">
        <v>53.25</v>
      </c>
      <c r="F19">
        <v>0.05</v>
      </c>
      <c r="G19">
        <v>0</v>
      </c>
      <c r="H19" t="s">
        <v>207</v>
      </c>
      <c r="I19" t="s">
        <v>224</v>
      </c>
      <c r="J19" t="s">
        <v>217</v>
      </c>
      <c r="K19" t="s">
        <v>209</v>
      </c>
      <c r="L19" t="s">
        <v>231</v>
      </c>
      <c r="M19" t="s">
        <v>135</v>
      </c>
      <c r="N19" t="s">
        <v>21</v>
      </c>
      <c r="O19">
        <v>22.11</v>
      </c>
      <c r="P19">
        <v>53.25</v>
      </c>
      <c r="Q19">
        <f>Sales_Analysis[[#This Row],[Quantity]]*Sales_Analysis[[#This Row],[Unit Selling Price]]</f>
        <v>106.5</v>
      </c>
      <c r="R19">
        <f>Sales_Analysis[[#This Row],[Gross Sales ]]*Sales_Analysis[[#This Row],[Discount Pct]]</f>
        <v>5.3250000000000002</v>
      </c>
      <c r="S19" s="8">
        <f>Sales_Analysis[[#This Row],[Gross Sales ]]-Sales_Analysis[[#This Row],[Discount Amount]]</f>
        <v>101.175</v>
      </c>
      <c r="T19" s="8">
        <f>Sales_Analysis[[#This Row],[Quantity]]*Sales_Analysis[[#This Row],[Unit Cost]]</f>
        <v>44.22</v>
      </c>
      <c r="U19" s="8">
        <f>Sales_Analysis[[#This Row],[Net Sales ]]-Sales_Analysis[[#This Row],[Cost Of Good Sold]]</f>
        <v>56.954999999999998</v>
      </c>
      <c r="V19" s="8">
        <f>IF(Sales_Analysis[[#This Row],[Order Status]]="Completed",Sales_Analysis[[#This Row],[Net Sales ]],0)</f>
        <v>101.175</v>
      </c>
      <c r="W19" s="8">
        <f>IF(Sales_Analysis[[#This Row],[Order Status]]="Completed",Sales_Analysis[[#This Row],[Gross Profit ]],0)</f>
        <v>56.954999999999998</v>
      </c>
    </row>
    <row r="20" spans="1:23">
      <c r="A20" t="s">
        <v>242</v>
      </c>
      <c r="B20" s="7">
        <v>45933</v>
      </c>
      <c r="C20" t="s">
        <v>134</v>
      </c>
      <c r="D20">
        <v>2</v>
      </c>
      <c r="E20">
        <v>53.25</v>
      </c>
      <c r="F20">
        <v>0</v>
      </c>
      <c r="G20">
        <v>0</v>
      </c>
      <c r="H20" t="s">
        <v>212</v>
      </c>
      <c r="I20" t="s">
        <v>18</v>
      </c>
      <c r="J20" t="s">
        <v>217</v>
      </c>
      <c r="K20" t="s">
        <v>209</v>
      </c>
      <c r="L20" t="s">
        <v>243</v>
      </c>
      <c r="M20" t="s">
        <v>135</v>
      </c>
      <c r="N20" t="s">
        <v>21</v>
      </c>
      <c r="O20">
        <v>22.11</v>
      </c>
      <c r="P20">
        <v>53.25</v>
      </c>
      <c r="Q20">
        <f>Sales_Analysis[[#This Row],[Quantity]]*Sales_Analysis[[#This Row],[Unit Selling Price]]</f>
        <v>106.5</v>
      </c>
      <c r="R20">
        <f>Sales_Analysis[[#This Row],[Gross Sales ]]*Sales_Analysis[[#This Row],[Discount Pct]]</f>
        <v>0</v>
      </c>
      <c r="S20" s="8">
        <f>Sales_Analysis[[#This Row],[Gross Sales ]]-Sales_Analysis[[#This Row],[Discount Amount]]</f>
        <v>106.5</v>
      </c>
      <c r="T20" s="8">
        <f>Sales_Analysis[[#This Row],[Quantity]]*Sales_Analysis[[#This Row],[Unit Cost]]</f>
        <v>44.22</v>
      </c>
      <c r="U20" s="8">
        <f>Sales_Analysis[[#This Row],[Net Sales ]]-Sales_Analysis[[#This Row],[Cost Of Good Sold]]</f>
        <v>62.28</v>
      </c>
      <c r="V20" s="8">
        <f>IF(Sales_Analysis[[#This Row],[Order Status]]="Completed",Sales_Analysis[[#This Row],[Net Sales ]],0)</f>
        <v>106.5</v>
      </c>
      <c r="W20" s="8">
        <f>IF(Sales_Analysis[[#This Row],[Order Status]]="Completed",Sales_Analysis[[#This Row],[Gross Profit ]],0)</f>
        <v>62.28</v>
      </c>
    </row>
    <row r="21" spans="1:23">
      <c r="A21" t="s">
        <v>274</v>
      </c>
      <c r="B21" s="7">
        <v>45935</v>
      </c>
      <c r="C21" t="s">
        <v>134</v>
      </c>
      <c r="D21">
        <v>1</v>
      </c>
      <c r="E21">
        <v>53.25</v>
      </c>
      <c r="F21">
        <v>0.2</v>
      </c>
      <c r="G21">
        <v>0</v>
      </c>
      <c r="H21" t="s">
        <v>216</v>
      </c>
      <c r="I21" t="s">
        <v>18</v>
      </c>
      <c r="J21" t="s">
        <v>213</v>
      </c>
      <c r="K21" t="s">
        <v>209</v>
      </c>
      <c r="L21" t="s">
        <v>275</v>
      </c>
      <c r="M21" t="s">
        <v>135</v>
      </c>
      <c r="N21" t="s">
        <v>21</v>
      </c>
      <c r="O21">
        <v>22.11</v>
      </c>
      <c r="P21">
        <v>53.25</v>
      </c>
      <c r="Q21">
        <f>Sales_Analysis[[#This Row],[Quantity]]*Sales_Analysis[[#This Row],[Unit Selling Price]]</f>
        <v>53.25</v>
      </c>
      <c r="R21">
        <f>Sales_Analysis[[#This Row],[Gross Sales ]]*Sales_Analysis[[#This Row],[Discount Pct]]</f>
        <v>10.65</v>
      </c>
      <c r="S21" s="8">
        <f>Sales_Analysis[[#This Row],[Gross Sales ]]-Sales_Analysis[[#This Row],[Discount Amount]]</f>
        <v>42.6</v>
      </c>
      <c r="T21" s="8">
        <f>Sales_Analysis[[#This Row],[Quantity]]*Sales_Analysis[[#This Row],[Unit Cost]]</f>
        <v>22.11</v>
      </c>
      <c r="U21" s="8">
        <f>Sales_Analysis[[#This Row],[Net Sales ]]-Sales_Analysis[[#This Row],[Cost Of Good Sold]]</f>
        <v>20.490000000000002</v>
      </c>
      <c r="V21" s="8">
        <f>IF(Sales_Analysis[[#This Row],[Order Status]]="Completed",Sales_Analysis[[#This Row],[Net Sales ]],0)</f>
        <v>42.6</v>
      </c>
      <c r="W21" s="8">
        <f>IF(Sales_Analysis[[#This Row],[Order Status]]="Completed",Sales_Analysis[[#This Row],[Gross Profit ]],0)</f>
        <v>20.490000000000002</v>
      </c>
    </row>
    <row r="22" spans="1:23">
      <c r="A22" t="s">
        <v>314</v>
      </c>
      <c r="B22" s="7">
        <v>45939</v>
      </c>
      <c r="C22" t="s">
        <v>134</v>
      </c>
      <c r="D22">
        <v>5</v>
      </c>
      <c r="E22">
        <v>53.25</v>
      </c>
      <c r="F22">
        <v>0</v>
      </c>
      <c r="G22">
        <v>0</v>
      </c>
      <c r="H22" t="s">
        <v>216</v>
      </c>
      <c r="I22" t="s">
        <v>224</v>
      </c>
      <c r="J22" t="s">
        <v>213</v>
      </c>
      <c r="K22" t="s">
        <v>304</v>
      </c>
      <c r="L22" t="s">
        <v>315</v>
      </c>
      <c r="M22" t="s">
        <v>135</v>
      </c>
      <c r="N22" t="s">
        <v>21</v>
      </c>
      <c r="O22">
        <v>22.11</v>
      </c>
      <c r="P22">
        <v>53.25</v>
      </c>
      <c r="Q22">
        <f>Sales_Analysis[[#This Row],[Quantity]]*Sales_Analysis[[#This Row],[Unit Selling Price]]</f>
        <v>266.25</v>
      </c>
      <c r="R22">
        <f>Sales_Analysis[[#This Row],[Gross Sales ]]*Sales_Analysis[[#This Row],[Discount Pct]]</f>
        <v>0</v>
      </c>
      <c r="S22" s="8">
        <f>Sales_Analysis[[#This Row],[Gross Sales ]]-Sales_Analysis[[#This Row],[Discount Amount]]</f>
        <v>266.25</v>
      </c>
      <c r="T22" s="8">
        <f>Sales_Analysis[[#This Row],[Quantity]]*Sales_Analysis[[#This Row],[Unit Cost]]</f>
        <v>110.55</v>
      </c>
      <c r="U22" s="8">
        <f>Sales_Analysis[[#This Row],[Net Sales ]]-Sales_Analysis[[#This Row],[Cost Of Good Sold]]</f>
        <v>155.69999999999999</v>
      </c>
      <c r="V22" s="8">
        <f>IF(Sales_Analysis[[#This Row],[Order Status]]="Completed",Sales_Analysis[[#This Row],[Net Sales ]],0)</f>
        <v>0</v>
      </c>
      <c r="W22" s="8">
        <f>IF(Sales_Analysis[[#This Row],[Order Status]]="Completed",Sales_Analysis[[#This Row],[Gross Profit ]],0)</f>
        <v>0</v>
      </c>
    </row>
    <row r="23" spans="1:23">
      <c r="A23" t="s">
        <v>322</v>
      </c>
      <c r="B23" s="7">
        <v>45939</v>
      </c>
      <c r="C23" t="s">
        <v>85</v>
      </c>
      <c r="D23">
        <v>4</v>
      </c>
      <c r="E23">
        <v>20.7</v>
      </c>
      <c r="F23">
        <v>0.15</v>
      </c>
      <c r="G23">
        <v>0</v>
      </c>
      <c r="H23" t="s">
        <v>216</v>
      </c>
      <c r="I23" t="s">
        <v>18</v>
      </c>
      <c r="J23" t="s">
        <v>213</v>
      </c>
      <c r="K23" t="s">
        <v>209</v>
      </c>
      <c r="L23" t="s">
        <v>323</v>
      </c>
      <c r="M23" t="s">
        <v>86</v>
      </c>
      <c r="N23" t="s">
        <v>11</v>
      </c>
      <c r="O23">
        <v>8.5299999999999994</v>
      </c>
      <c r="P23">
        <v>20.7</v>
      </c>
      <c r="Q23">
        <f>Sales_Analysis[[#This Row],[Quantity]]*Sales_Analysis[[#This Row],[Unit Selling Price]]</f>
        <v>82.8</v>
      </c>
      <c r="R23">
        <f>Sales_Analysis[[#This Row],[Gross Sales ]]*Sales_Analysis[[#This Row],[Discount Pct]]</f>
        <v>12.42</v>
      </c>
      <c r="S23" s="8">
        <f>Sales_Analysis[[#This Row],[Gross Sales ]]-Sales_Analysis[[#This Row],[Discount Amount]]</f>
        <v>70.38</v>
      </c>
      <c r="T23" s="8">
        <f>Sales_Analysis[[#This Row],[Quantity]]*Sales_Analysis[[#This Row],[Unit Cost]]</f>
        <v>34.119999999999997</v>
      </c>
      <c r="U23" s="8">
        <f>Sales_Analysis[[#This Row],[Net Sales ]]-Sales_Analysis[[#This Row],[Cost Of Good Sold]]</f>
        <v>36.26</v>
      </c>
      <c r="V23" s="8">
        <f>IF(Sales_Analysis[[#This Row],[Order Status]]="Completed",Sales_Analysis[[#This Row],[Net Sales ]],0)</f>
        <v>70.38</v>
      </c>
      <c r="W23" s="8">
        <f>IF(Sales_Analysis[[#This Row],[Order Status]]="Completed",Sales_Analysis[[#This Row],[Gross Profit ]],0)</f>
        <v>36.26</v>
      </c>
    </row>
    <row r="24" spans="1:23">
      <c r="A24" t="s">
        <v>234</v>
      </c>
      <c r="B24" s="7">
        <v>45932</v>
      </c>
      <c r="C24" t="s">
        <v>148</v>
      </c>
      <c r="D24">
        <v>1</v>
      </c>
      <c r="E24">
        <v>76.3</v>
      </c>
      <c r="F24">
        <v>0.15</v>
      </c>
      <c r="G24">
        <v>0</v>
      </c>
      <c r="H24" t="s">
        <v>216</v>
      </c>
      <c r="I24" t="s">
        <v>54</v>
      </c>
      <c r="J24" t="s">
        <v>213</v>
      </c>
      <c r="K24" t="s">
        <v>209</v>
      </c>
      <c r="L24" t="s">
        <v>235</v>
      </c>
      <c r="M24" t="s">
        <v>149</v>
      </c>
      <c r="N24" t="s">
        <v>27</v>
      </c>
      <c r="O24">
        <v>33.700000000000003</v>
      </c>
      <c r="P24">
        <v>76.3</v>
      </c>
      <c r="Q24">
        <f>Sales_Analysis[[#This Row],[Quantity]]*Sales_Analysis[[#This Row],[Unit Selling Price]]</f>
        <v>76.3</v>
      </c>
      <c r="R24">
        <f>Sales_Analysis[[#This Row],[Gross Sales ]]*Sales_Analysis[[#This Row],[Discount Pct]]</f>
        <v>11.444999999999999</v>
      </c>
      <c r="S24" s="8">
        <f>Sales_Analysis[[#This Row],[Gross Sales ]]-Sales_Analysis[[#This Row],[Discount Amount]]</f>
        <v>64.855000000000004</v>
      </c>
      <c r="T24" s="8">
        <f>Sales_Analysis[[#This Row],[Quantity]]*Sales_Analysis[[#This Row],[Unit Cost]]</f>
        <v>33.700000000000003</v>
      </c>
      <c r="U24" s="8">
        <f>Sales_Analysis[[#This Row],[Net Sales ]]-Sales_Analysis[[#This Row],[Cost Of Good Sold]]</f>
        <v>31.155000000000001</v>
      </c>
      <c r="V24" s="8">
        <f>IF(Sales_Analysis[[#This Row],[Order Status]]="Completed",Sales_Analysis[[#This Row],[Net Sales ]],0)</f>
        <v>64.855000000000004</v>
      </c>
      <c r="W24" s="8">
        <f>IF(Sales_Analysis[[#This Row],[Order Status]]="Completed",Sales_Analysis[[#This Row],[Gross Profit ]],0)</f>
        <v>31.155000000000001</v>
      </c>
    </row>
    <row r="25" spans="1:23">
      <c r="A25" t="s">
        <v>236</v>
      </c>
      <c r="B25" s="7">
        <v>45933</v>
      </c>
      <c r="C25" t="s">
        <v>162</v>
      </c>
      <c r="D25">
        <v>3</v>
      </c>
      <c r="E25">
        <v>12.2</v>
      </c>
      <c r="F25">
        <v>0</v>
      </c>
      <c r="G25">
        <v>9.99</v>
      </c>
      <c r="H25" t="s">
        <v>207</v>
      </c>
      <c r="I25" t="s">
        <v>54</v>
      </c>
      <c r="J25" t="s">
        <v>208</v>
      </c>
      <c r="K25" t="s">
        <v>209</v>
      </c>
      <c r="L25" t="s">
        <v>237</v>
      </c>
      <c r="M25" t="s">
        <v>163</v>
      </c>
      <c r="N25" t="s">
        <v>27</v>
      </c>
      <c r="O25">
        <v>7.14</v>
      </c>
      <c r="P25">
        <v>12.2</v>
      </c>
      <c r="Q25">
        <f>Sales_Analysis[[#This Row],[Quantity]]*Sales_Analysis[[#This Row],[Unit Selling Price]]</f>
        <v>36.599999999999994</v>
      </c>
      <c r="R25">
        <f>Sales_Analysis[[#This Row],[Gross Sales ]]*Sales_Analysis[[#This Row],[Discount Pct]]</f>
        <v>0</v>
      </c>
      <c r="S25" s="8">
        <f>Sales_Analysis[[#This Row],[Gross Sales ]]-Sales_Analysis[[#This Row],[Discount Amount]]</f>
        <v>36.599999999999994</v>
      </c>
      <c r="T25" s="8">
        <f>Sales_Analysis[[#This Row],[Quantity]]*Sales_Analysis[[#This Row],[Unit Cost]]</f>
        <v>21.419999999999998</v>
      </c>
      <c r="U25" s="8">
        <f>Sales_Analysis[[#This Row],[Net Sales ]]-Sales_Analysis[[#This Row],[Cost Of Good Sold]]</f>
        <v>15.179999999999996</v>
      </c>
      <c r="V25" s="8">
        <f>IF(Sales_Analysis[[#This Row],[Order Status]]="Completed",Sales_Analysis[[#This Row],[Net Sales ]],0)</f>
        <v>36.599999999999994</v>
      </c>
      <c r="W25" s="8">
        <f>IF(Sales_Analysis[[#This Row],[Order Status]]="Completed",Sales_Analysis[[#This Row],[Gross Profit ]],0)</f>
        <v>15.179999999999996</v>
      </c>
    </row>
    <row r="26" spans="1:23">
      <c r="A26" t="s">
        <v>301</v>
      </c>
      <c r="B26" s="7">
        <v>45938</v>
      </c>
      <c r="C26" t="s">
        <v>89</v>
      </c>
      <c r="D26">
        <v>3</v>
      </c>
      <c r="E26">
        <v>81.14</v>
      </c>
      <c r="F26">
        <v>0.05</v>
      </c>
      <c r="G26">
        <v>0</v>
      </c>
      <c r="H26" t="s">
        <v>207</v>
      </c>
      <c r="I26" t="s">
        <v>54</v>
      </c>
      <c r="J26" t="s">
        <v>217</v>
      </c>
      <c r="K26" t="s">
        <v>209</v>
      </c>
      <c r="L26" t="s">
        <v>302</v>
      </c>
      <c r="M26" t="s">
        <v>90</v>
      </c>
      <c r="N26" t="s">
        <v>11</v>
      </c>
      <c r="O26">
        <v>34.53</v>
      </c>
      <c r="P26">
        <v>81.14</v>
      </c>
      <c r="Q26">
        <f>Sales_Analysis[[#This Row],[Quantity]]*Sales_Analysis[[#This Row],[Unit Selling Price]]</f>
        <v>243.42000000000002</v>
      </c>
      <c r="R26">
        <f>Sales_Analysis[[#This Row],[Gross Sales ]]*Sales_Analysis[[#This Row],[Discount Pct]]</f>
        <v>12.171000000000001</v>
      </c>
      <c r="S26" s="8">
        <f>Sales_Analysis[[#This Row],[Gross Sales ]]-Sales_Analysis[[#This Row],[Discount Amount]]</f>
        <v>231.24900000000002</v>
      </c>
      <c r="T26" s="8">
        <f>Sales_Analysis[[#This Row],[Quantity]]*Sales_Analysis[[#This Row],[Unit Cost]]</f>
        <v>103.59</v>
      </c>
      <c r="U26" s="8">
        <f>Sales_Analysis[[#This Row],[Net Sales ]]-Sales_Analysis[[#This Row],[Cost Of Good Sold]]</f>
        <v>127.65900000000002</v>
      </c>
      <c r="V26" s="8">
        <f>IF(Sales_Analysis[[#This Row],[Order Status]]="Completed",Sales_Analysis[[#This Row],[Net Sales ]],0)</f>
        <v>231.24900000000002</v>
      </c>
      <c r="W26" s="8">
        <f>IF(Sales_Analysis[[#This Row],[Order Status]]="Completed",Sales_Analysis[[#This Row],[Gross Profit ]],0)</f>
        <v>127.65900000000002</v>
      </c>
    </row>
    <row r="27" spans="1:23">
      <c r="A27" t="s">
        <v>238</v>
      </c>
      <c r="B27" s="7">
        <v>45933</v>
      </c>
      <c r="C27" t="s">
        <v>182</v>
      </c>
      <c r="D27">
        <v>2</v>
      </c>
      <c r="E27">
        <v>11.57</v>
      </c>
      <c r="F27">
        <v>0</v>
      </c>
      <c r="G27">
        <v>0</v>
      </c>
      <c r="H27" t="s">
        <v>216</v>
      </c>
      <c r="I27" t="s">
        <v>12</v>
      </c>
      <c r="J27" t="s">
        <v>217</v>
      </c>
      <c r="K27" t="s">
        <v>209</v>
      </c>
      <c r="L27" t="s">
        <v>239</v>
      </c>
      <c r="M27" t="s">
        <v>183</v>
      </c>
      <c r="N27" t="s">
        <v>32</v>
      </c>
      <c r="O27">
        <v>6.42</v>
      </c>
      <c r="P27">
        <v>11.57</v>
      </c>
      <c r="Q27">
        <f>Sales_Analysis[[#This Row],[Quantity]]*Sales_Analysis[[#This Row],[Unit Selling Price]]</f>
        <v>23.14</v>
      </c>
      <c r="R27">
        <f>Sales_Analysis[[#This Row],[Gross Sales ]]*Sales_Analysis[[#This Row],[Discount Pct]]</f>
        <v>0</v>
      </c>
      <c r="S27" s="8">
        <f>Sales_Analysis[[#This Row],[Gross Sales ]]-Sales_Analysis[[#This Row],[Discount Amount]]</f>
        <v>23.14</v>
      </c>
      <c r="T27" s="8">
        <f>Sales_Analysis[[#This Row],[Quantity]]*Sales_Analysis[[#This Row],[Unit Cost]]</f>
        <v>12.84</v>
      </c>
      <c r="U27" s="8">
        <f>Sales_Analysis[[#This Row],[Net Sales ]]-Sales_Analysis[[#This Row],[Cost Of Good Sold]]</f>
        <v>10.3</v>
      </c>
      <c r="V27" s="8">
        <f>IF(Sales_Analysis[[#This Row],[Order Status]]="Completed",Sales_Analysis[[#This Row],[Net Sales ]],0)</f>
        <v>23.14</v>
      </c>
      <c r="W27" s="8">
        <f>IF(Sales_Analysis[[#This Row],[Order Status]]="Completed",Sales_Analysis[[#This Row],[Gross Profit ]],0)</f>
        <v>10.3</v>
      </c>
    </row>
    <row r="28" spans="1:23">
      <c r="A28" t="s">
        <v>291</v>
      </c>
      <c r="B28" s="7">
        <v>45937</v>
      </c>
      <c r="C28" t="s">
        <v>182</v>
      </c>
      <c r="D28">
        <v>1</v>
      </c>
      <c r="E28">
        <v>11.57</v>
      </c>
      <c r="F28">
        <v>0.05</v>
      </c>
      <c r="G28">
        <v>0</v>
      </c>
      <c r="H28" t="s">
        <v>216</v>
      </c>
      <c r="I28" t="s">
        <v>224</v>
      </c>
      <c r="J28" t="s">
        <v>213</v>
      </c>
      <c r="K28" t="s">
        <v>209</v>
      </c>
      <c r="L28" t="s">
        <v>292</v>
      </c>
      <c r="M28" t="s">
        <v>183</v>
      </c>
      <c r="N28" t="s">
        <v>32</v>
      </c>
      <c r="O28">
        <v>6.42</v>
      </c>
      <c r="P28">
        <v>11.57</v>
      </c>
      <c r="Q28">
        <f>Sales_Analysis[[#This Row],[Quantity]]*Sales_Analysis[[#This Row],[Unit Selling Price]]</f>
        <v>11.57</v>
      </c>
      <c r="R28">
        <f>Sales_Analysis[[#This Row],[Gross Sales ]]*Sales_Analysis[[#This Row],[Discount Pct]]</f>
        <v>0.57850000000000001</v>
      </c>
      <c r="S28" s="8">
        <f>Sales_Analysis[[#This Row],[Gross Sales ]]-Sales_Analysis[[#This Row],[Discount Amount]]</f>
        <v>10.9915</v>
      </c>
      <c r="T28" s="8">
        <f>Sales_Analysis[[#This Row],[Quantity]]*Sales_Analysis[[#This Row],[Unit Cost]]</f>
        <v>6.42</v>
      </c>
      <c r="U28" s="8">
        <f>Sales_Analysis[[#This Row],[Net Sales ]]-Sales_Analysis[[#This Row],[Cost Of Good Sold]]</f>
        <v>4.5715000000000003</v>
      </c>
      <c r="V28" s="8">
        <f>IF(Sales_Analysis[[#This Row],[Order Status]]="Completed",Sales_Analysis[[#This Row],[Net Sales ]],0)</f>
        <v>10.9915</v>
      </c>
      <c r="W28" s="8">
        <f>IF(Sales_Analysis[[#This Row],[Order Status]]="Completed",Sales_Analysis[[#This Row],[Gross Profit ]],0)</f>
        <v>4.5715000000000003</v>
      </c>
    </row>
    <row r="29" spans="1:23">
      <c r="A29" t="s">
        <v>313</v>
      </c>
      <c r="B29" s="7">
        <v>45939</v>
      </c>
      <c r="C29" t="s">
        <v>92</v>
      </c>
      <c r="D29">
        <v>1</v>
      </c>
      <c r="E29">
        <v>46.87</v>
      </c>
      <c r="F29">
        <v>0.15</v>
      </c>
      <c r="G29">
        <v>4.99</v>
      </c>
      <c r="H29" t="s">
        <v>216</v>
      </c>
      <c r="I29" t="s">
        <v>224</v>
      </c>
      <c r="J29" t="s">
        <v>208</v>
      </c>
      <c r="K29" t="s">
        <v>209</v>
      </c>
      <c r="L29" t="s">
        <v>237</v>
      </c>
      <c r="M29" t="s">
        <v>93</v>
      </c>
      <c r="N29" t="s">
        <v>17</v>
      </c>
      <c r="O29">
        <v>21.33</v>
      </c>
      <c r="P29">
        <v>46.87</v>
      </c>
      <c r="Q29">
        <f>Sales_Analysis[[#This Row],[Quantity]]*Sales_Analysis[[#This Row],[Unit Selling Price]]</f>
        <v>46.87</v>
      </c>
      <c r="R29">
        <f>Sales_Analysis[[#This Row],[Gross Sales ]]*Sales_Analysis[[#This Row],[Discount Pct]]</f>
        <v>7.0304999999999991</v>
      </c>
      <c r="S29" s="8">
        <f>Sales_Analysis[[#This Row],[Gross Sales ]]-Sales_Analysis[[#This Row],[Discount Amount]]</f>
        <v>39.839500000000001</v>
      </c>
      <c r="T29" s="8">
        <f>Sales_Analysis[[#This Row],[Quantity]]*Sales_Analysis[[#This Row],[Unit Cost]]</f>
        <v>21.33</v>
      </c>
      <c r="U29" s="8">
        <f>Sales_Analysis[[#This Row],[Net Sales ]]-Sales_Analysis[[#This Row],[Cost Of Good Sold]]</f>
        <v>18.509500000000003</v>
      </c>
      <c r="V29" s="8">
        <f>IF(Sales_Analysis[[#This Row],[Order Status]]="Completed",Sales_Analysis[[#This Row],[Net Sales ]],0)</f>
        <v>39.839500000000001</v>
      </c>
      <c r="W29" s="8">
        <f>IF(Sales_Analysis[[#This Row],[Order Status]]="Completed",Sales_Analysis[[#This Row],[Gross Profit ]],0)</f>
        <v>18.509500000000003</v>
      </c>
    </row>
    <row r="30" spans="1:23">
      <c r="A30" t="s">
        <v>240</v>
      </c>
      <c r="B30" s="7">
        <v>45933</v>
      </c>
      <c r="C30" t="s">
        <v>154</v>
      </c>
      <c r="D30">
        <v>3</v>
      </c>
      <c r="E30">
        <v>63.29</v>
      </c>
      <c r="F30">
        <v>0.15</v>
      </c>
      <c r="G30">
        <v>0</v>
      </c>
      <c r="H30" t="s">
        <v>212</v>
      </c>
      <c r="I30" t="s">
        <v>224</v>
      </c>
      <c r="J30" t="s">
        <v>213</v>
      </c>
      <c r="K30" t="s">
        <v>209</v>
      </c>
      <c r="L30" t="s">
        <v>241</v>
      </c>
      <c r="M30" t="s">
        <v>155</v>
      </c>
      <c r="N30" t="s">
        <v>27</v>
      </c>
      <c r="O30">
        <v>41.46</v>
      </c>
      <c r="P30">
        <v>63.29</v>
      </c>
      <c r="Q30">
        <f>Sales_Analysis[[#This Row],[Quantity]]*Sales_Analysis[[#This Row],[Unit Selling Price]]</f>
        <v>189.87</v>
      </c>
      <c r="R30">
        <f>Sales_Analysis[[#This Row],[Gross Sales ]]*Sales_Analysis[[#This Row],[Discount Pct]]</f>
        <v>28.480499999999999</v>
      </c>
      <c r="S30" s="8">
        <f>Sales_Analysis[[#This Row],[Gross Sales ]]-Sales_Analysis[[#This Row],[Discount Amount]]</f>
        <v>161.3895</v>
      </c>
      <c r="T30" s="8">
        <f>Sales_Analysis[[#This Row],[Quantity]]*Sales_Analysis[[#This Row],[Unit Cost]]</f>
        <v>124.38</v>
      </c>
      <c r="U30" s="8">
        <f>Sales_Analysis[[#This Row],[Net Sales ]]-Sales_Analysis[[#This Row],[Cost Of Good Sold]]</f>
        <v>37.009500000000003</v>
      </c>
      <c r="V30" s="8">
        <f>IF(Sales_Analysis[[#This Row],[Order Status]]="Completed",Sales_Analysis[[#This Row],[Net Sales ]],0)</f>
        <v>161.3895</v>
      </c>
      <c r="W30" s="8">
        <f>IF(Sales_Analysis[[#This Row],[Order Status]]="Completed",Sales_Analysis[[#This Row],[Gross Profit ]],0)</f>
        <v>37.009500000000003</v>
      </c>
    </row>
    <row r="31" spans="1:23">
      <c r="A31" t="s">
        <v>254</v>
      </c>
      <c r="B31" s="7">
        <v>45934</v>
      </c>
      <c r="C31" t="s">
        <v>154</v>
      </c>
      <c r="D31">
        <v>2</v>
      </c>
      <c r="E31">
        <v>63.29</v>
      </c>
      <c r="F31">
        <v>0.1</v>
      </c>
      <c r="G31">
        <v>4.99</v>
      </c>
      <c r="H31" t="s">
        <v>216</v>
      </c>
      <c r="I31" t="s">
        <v>224</v>
      </c>
      <c r="J31" t="s">
        <v>217</v>
      </c>
      <c r="K31" t="s">
        <v>209</v>
      </c>
      <c r="L31" t="s">
        <v>255</v>
      </c>
      <c r="M31" t="s">
        <v>155</v>
      </c>
      <c r="N31" t="s">
        <v>27</v>
      </c>
      <c r="O31">
        <v>41.46</v>
      </c>
      <c r="P31">
        <v>63.29</v>
      </c>
      <c r="Q31">
        <f>Sales_Analysis[[#This Row],[Quantity]]*Sales_Analysis[[#This Row],[Unit Selling Price]]</f>
        <v>126.58</v>
      </c>
      <c r="R31">
        <f>Sales_Analysis[[#This Row],[Gross Sales ]]*Sales_Analysis[[#This Row],[Discount Pct]]</f>
        <v>12.658000000000001</v>
      </c>
      <c r="S31" s="8">
        <f>Sales_Analysis[[#This Row],[Gross Sales ]]-Sales_Analysis[[#This Row],[Discount Amount]]</f>
        <v>113.922</v>
      </c>
      <c r="T31" s="8">
        <f>Sales_Analysis[[#This Row],[Quantity]]*Sales_Analysis[[#This Row],[Unit Cost]]</f>
        <v>82.92</v>
      </c>
      <c r="U31" s="8">
        <f>Sales_Analysis[[#This Row],[Net Sales ]]-Sales_Analysis[[#This Row],[Cost Of Good Sold]]</f>
        <v>31.001999999999995</v>
      </c>
      <c r="V31" s="8">
        <f>IF(Sales_Analysis[[#This Row],[Order Status]]="Completed",Sales_Analysis[[#This Row],[Net Sales ]],0)</f>
        <v>113.922</v>
      </c>
      <c r="W31" s="8">
        <f>IF(Sales_Analysis[[#This Row],[Order Status]]="Completed",Sales_Analysis[[#This Row],[Gross Profit ]],0)</f>
        <v>31.001999999999995</v>
      </c>
    </row>
    <row r="32" spans="1:23">
      <c r="A32" t="s">
        <v>244</v>
      </c>
      <c r="B32" s="7">
        <v>45933</v>
      </c>
      <c r="C32" t="s">
        <v>184</v>
      </c>
      <c r="D32">
        <v>1</v>
      </c>
      <c r="E32">
        <v>31.55</v>
      </c>
      <c r="F32">
        <v>0</v>
      </c>
      <c r="G32">
        <v>0</v>
      </c>
      <c r="H32" t="s">
        <v>207</v>
      </c>
      <c r="I32" t="s">
        <v>37</v>
      </c>
      <c r="J32" t="s">
        <v>213</v>
      </c>
      <c r="K32" t="s">
        <v>209</v>
      </c>
      <c r="L32" t="s">
        <v>245</v>
      </c>
      <c r="M32" t="s">
        <v>185</v>
      </c>
      <c r="N32" t="s">
        <v>32</v>
      </c>
      <c r="O32">
        <v>18.04</v>
      </c>
      <c r="P32">
        <v>31.55</v>
      </c>
      <c r="Q32">
        <f>Sales_Analysis[[#This Row],[Quantity]]*Sales_Analysis[[#This Row],[Unit Selling Price]]</f>
        <v>31.55</v>
      </c>
      <c r="R32">
        <f>Sales_Analysis[[#This Row],[Gross Sales ]]*Sales_Analysis[[#This Row],[Discount Pct]]</f>
        <v>0</v>
      </c>
      <c r="S32" s="8">
        <f>Sales_Analysis[[#This Row],[Gross Sales ]]-Sales_Analysis[[#This Row],[Discount Amount]]</f>
        <v>31.55</v>
      </c>
      <c r="T32" s="8">
        <f>Sales_Analysis[[#This Row],[Quantity]]*Sales_Analysis[[#This Row],[Unit Cost]]</f>
        <v>18.04</v>
      </c>
      <c r="U32" s="8">
        <f>Sales_Analysis[[#This Row],[Net Sales ]]-Sales_Analysis[[#This Row],[Cost Of Good Sold]]</f>
        <v>13.510000000000002</v>
      </c>
      <c r="V32" s="8">
        <f>IF(Sales_Analysis[[#This Row],[Order Status]]="Completed",Sales_Analysis[[#This Row],[Net Sales ]],0)</f>
        <v>31.55</v>
      </c>
      <c r="W32" s="8">
        <f>IF(Sales_Analysis[[#This Row],[Order Status]]="Completed",Sales_Analysis[[#This Row],[Gross Profit ]],0)</f>
        <v>13.510000000000002</v>
      </c>
    </row>
    <row r="33" spans="1:23">
      <c r="A33" t="s">
        <v>295</v>
      </c>
      <c r="B33" s="7">
        <v>45937</v>
      </c>
      <c r="C33" t="s">
        <v>184</v>
      </c>
      <c r="D33">
        <v>1</v>
      </c>
      <c r="E33">
        <v>31.55</v>
      </c>
      <c r="F33">
        <v>0.05</v>
      </c>
      <c r="G33">
        <v>4.99</v>
      </c>
      <c r="H33" t="s">
        <v>212</v>
      </c>
      <c r="I33" t="s">
        <v>224</v>
      </c>
      <c r="J33" t="s">
        <v>213</v>
      </c>
      <c r="K33" t="s">
        <v>209</v>
      </c>
      <c r="L33" t="s">
        <v>296</v>
      </c>
      <c r="M33" t="s">
        <v>185</v>
      </c>
      <c r="N33" t="s">
        <v>32</v>
      </c>
      <c r="O33">
        <v>18.04</v>
      </c>
      <c r="P33">
        <v>31.55</v>
      </c>
      <c r="Q33">
        <f>Sales_Analysis[[#This Row],[Quantity]]*Sales_Analysis[[#This Row],[Unit Selling Price]]</f>
        <v>31.55</v>
      </c>
      <c r="R33">
        <f>Sales_Analysis[[#This Row],[Gross Sales ]]*Sales_Analysis[[#This Row],[Discount Pct]]</f>
        <v>1.5775000000000001</v>
      </c>
      <c r="S33" s="8">
        <f>Sales_Analysis[[#This Row],[Gross Sales ]]-Sales_Analysis[[#This Row],[Discount Amount]]</f>
        <v>29.9725</v>
      </c>
      <c r="T33" s="8">
        <f>Sales_Analysis[[#This Row],[Quantity]]*Sales_Analysis[[#This Row],[Unit Cost]]</f>
        <v>18.04</v>
      </c>
      <c r="U33" s="8">
        <f>Sales_Analysis[[#This Row],[Net Sales ]]-Sales_Analysis[[#This Row],[Cost Of Good Sold]]</f>
        <v>11.932500000000001</v>
      </c>
      <c r="V33" s="8">
        <f>IF(Sales_Analysis[[#This Row],[Order Status]]="Completed",Sales_Analysis[[#This Row],[Net Sales ]],0)</f>
        <v>29.9725</v>
      </c>
      <c r="W33" s="8">
        <f>IF(Sales_Analysis[[#This Row],[Order Status]]="Completed",Sales_Analysis[[#This Row],[Gross Profit ]],0)</f>
        <v>11.932500000000001</v>
      </c>
    </row>
    <row r="34" spans="1:23">
      <c r="A34" t="s">
        <v>246</v>
      </c>
      <c r="B34" s="7">
        <v>45933</v>
      </c>
      <c r="C34" t="s">
        <v>166</v>
      </c>
      <c r="D34">
        <v>1</v>
      </c>
      <c r="E34">
        <v>39.19</v>
      </c>
      <c r="F34">
        <v>0</v>
      </c>
      <c r="G34">
        <v>0</v>
      </c>
      <c r="H34" t="s">
        <v>207</v>
      </c>
      <c r="I34" t="s">
        <v>54</v>
      </c>
      <c r="J34" t="s">
        <v>217</v>
      </c>
      <c r="K34" t="s">
        <v>209</v>
      </c>
      <c r="L34" t="s">
        <v>247</v>
      </c>
      <c r="M34" t="s">
        <v>167</v>
      </c>
      <c r="N34" t="s">
        <v>32</v>
      </c>
      <c r="O34">
        <v>18.54</v>
      </c>
      <c r="P34">
        <v>39.19</v>
      </c>
      <c r="Q34">
        <f>Sales_Analysis[[#This Row],[Quantity]]*Sales_Analysis[[#This Row],[Unit Selling Price]]</f>
        <v>39.19</v>
      </c>
      <c r="R34">
        <f>Sales_Analysis[[#This Row],[Gross Sales ]]*Sales_Analysis[[#This Row],[Discount Pct]]</f>
        <v>0</v>
      </c>
      <c r="S34" s="8">
        <f>Sales_Analysis[[#This Row],[Gross Sales ]]-Sales_Analysis[[#This Row],[Discount Amount]]</f>
        <v>39.19</v>
      </c>
      <c r="T34" s="8">
        <f>Sales_Analysis[[#This Row],[Quantity]]*Sales_Analysis[[#This Row],[Unit Cost]]</f>
        <v>18.54</v>
      </c>
      <c r="U34" s="8">
        <f>Sales_Analysis[[#This Row],[Net Sales ]]-Sales_Analysis[[#This Row],[Cost Of Good Sold]]</f>
        <v>20.65</v>
      </c>
      <c r="V34" s="8">
        <f>IF(Sales_Analysis[[#This Row],[Order Status]]="Completed",Sales_Analysis[[#This Row],[Net Sales ]],0)</f>
        <v>39.19</v>
      </c>
      <c r="W34" s="8">
        <f>IF(Sales_Analysis[[#This Row],[Order Status]]="Completed",Sales_Analysis[[#This Row],[Gross Profit ]],0)</f>
        <v>20.65</v>
      </c>
    </row>
    <row r="35" spans="1:23">
      <c r="A35" t="s">
        <v>248</v>
      </c>
      <c r="B35" s="7">
        <v>45933</v>
      </c>
      <c r="C35" t="s">
        <v>166</v>
      </c>
      <c r="D35">
        <v>2</v>
      </c>
      <c r="E35">
        <v>39.19</v>
      </c>
      <c r="F35">
        <v>0.1</v>
      </c>
      <c r="G35">
        <v>6.99</v>
      </c>
      <c r="H35" t="s">
        <v>216</v>
      </c>
      <c r="I35" t="s">
        <v>18</v>
      </c>
      <c r="J35" t="s">
        <v>208</v>
      </c>
      <c r="K35" t="s">
        <v>209</v>
      </c>
      <c r="L35" t="s">
        <v>249</v>
      </c>
      <c r="M35" t="s">
        <v>167</v>
      </c>
      <c r="N35" t="s">
        <v>32</v>
      </c>
      <c r="O35">
        <v>18.54</v>
      </c>
      <c r="P35">
        <v>39.19</v>
      </c>
      <c r="Q35">
        <f>Sales_Analysis[[#This Row],[Quantity]]*Sales_Analysis[[#This Row],[Unit Selling Price]]</f>
        <v>78.38</v>
      </c>
      <c r="R35">
        <f>Sales_Analysis[[#This Row],[Gross Sales ]]*Sales_Analysis[[#This Row],[Discount Pct]]</f>
        <v>7.8380000000000001</v>
      </c>
      <c r="S35" s="8">
        <f>Sales_Analysis[[#This Row],[Gross Sales ]]-Sales_Analysis[[#This Row],[Discount Amount]]</f>
        <v>70.542000000000002</v>
      </c>
      <c r="T35" s="8">
        <f>Sales_Analysis[[#This Row],[Quantity]]*Sales_Analysis[[#This Row],[Unit Cost]]</f>
        <v>37.08</v>
      </c>
      <c r="U35" s="8">
        <f>Sales_Analysis[[#This Row],[Net Sales ]]-Sales_Analysis[[#This Row],[Cost Of Good Sold]]</f>
        <v>33.462000000000003</v>
      </c>
      <c r="V35" s="8">
        <f>IF(Sales_Analysis[[#This Row],[Order Status]]="Completed",Sales_Analysis[[#This Row],[Net Sales ]],0)</f>
        <v>70.542000000000002</v>
      </c>
      <c r="W35" s="8">
        <f>IF(Sales_Analysis[[#This Row],[Order Status]]="Completed",Sales_Analysis[[#This Row],[Gross Profit ]],0)</f>
        <v>33.462000000000003</v>
      </c>
    </row>
    <row r="36" spans="1:23">
      <c r="A36" t="s">
        <v>266</v>
      </c>
      <c r="B36" s="7">
        <v>45935</v>
      </c>
      <c r="C36" t="s">
        <v>166</v>
      </c>
      <c r="D36">
        <v>2</v>
      </c>
      <c r="E36">
        <v>39.19</v>
      </c>
      <c r="F36">
        <v>0.1</v>
      </c>
      <c r="G36">
        <v>4.99</v>
      </c>
      <c r="H36" t="s">
        <v>216</v>
      </c>
      <c r="I36" t="s">
        <v>54</v>
      </c>
      <c r="J36" t="s">
        <v>217</v>
      </c>
      <c r="K36" t="s">
        <v>209</v>
      </c>
      <c r="L36" t="s">
        <v>267</v>
      </c>
      <c r="M36" t="s">
        <v>167</v>
      </c>
      <c r="N36" t="s">
        <v>32</v>
      </c>
      <c r="O36">
        <v>18.54</v>
      </c>
      <c r="P36">
        <v>39.19</v>
      </c>
      <c r="Q36">
        <f>Sales_Analysis[[#This Row],[Quantity]]*Sales_Analysis[[#This Row],[Unit Selling Price]]</f>
        <v>78.38</v>
      </c>
      <c r="R36">
        <f>Sales_Analysis[[#This Row],[Gross Sales ]]*Sales_Analysis[[#This Row],[Discount Pct]]</f>
        <v>7.8380000000000001</v>
      </c>
      <c r="S36" s="8">
        <f>Sales_Analysis[[#This Row],[Gross Sales ]]-Sales_Analysis[[#This Row],[Discount Amount]]</f>
        <v>70.542000000000002</v>
      </c>
      <c r="T36" s="8">
        <f>Sales_Analysis[[#This Row],[Quantity]]*Sales_Analysis[[#This Row],[Unit Cost]]</f>
        <v>37.08</v>
      </c>
      <c r="U36" s="8">
        <f>Sales_Analysis[[#This Row],[Net Sales ]]-Sales_Analysis[[#This Row],[Cost Of Good Sold]]</f>
        <v>33.462000000000003</v>
      </c>
      <c r="V36" s="8">
        <f>IF(Sales_Analysis[[#This Row],[Order Status]]="Completed",Sales_Analysis[[#This Row],[Net Sales ]],0)</f>
        <v>70.542000000000002</v>
      </c>
      <c r="W36" s="8">
        <f>IF(Sales_Analysis[[#This Row],[Order Status]]="Completed",Sales_Analysis[[#This Row],[Gross Profit ]],0)</f>
        <v>33.462000000000003</v>
      </c>
    </row>
    <row r="37" spans="1:23">
      <c r="A37" t="s">
        <v>283</v>
      </c>
      <c r="B37" s="7">
        <v>45936</v>
      </c>
      <c r="C37" t="s">
        <v>166</v>
      </c>
      <c r="D37">
        <v>6</v>
      </c>
      <c r="E37">
        <v>39.19</v>
      </c>
      <c r="F37">
        <v>0.1</v>
      </c>
      <c r="G37">
        <v>0</v>
      </c>
      <c r="H37" t="s">
        <v>216</v>
      </c>
      <c r="I37" t="s">
        <v>37</v>
      </c>
      <c r="J37" t="s">
        <v>213</v>
      </c>
      <c r="K37" t="s">
        <v>209</v>
      </c>
      <c r="L37" t="s">
        <v>284</v>
      </c>
      <c r="M37" t="s">
        <v>167</v>
      </c>
      <c r="N37" t="s">
        <v>32</v>
      </c>
      <c r="O37">
        <v>18.54</v>
      </c>
      <c r="P37">
        <v>39.19</v>
      </c>
      <c r="Q37">
        <f>Sales_Analysis[[#This Row],[Quantity]]*Sales_Analysis[[#This Row],[Unit Selling Price]]</f>
        <v>235.14</v>
      </c>
      <c r="R37">
        <f>Sales_Analysis[[#This Row],[Gross Sales ]]*Sales_Analysis[[#This Row],[Discount Pct]]</f>
        <v>23.513999999999999</v>
      </c>
      <c r="S37" s="8">
        <f>Sales_Analysis[[#This Row],[Gross Sales ]]-Sales_Analysis[[#This Row],[Discount Amount]]</f>
        <v>211.62599999999998</v>
      </c>
      <c r="T37" s="8">
        <f>Sales_Analysis[[#This Row],[Quantity]]*Sales_Analysis[[#This Row],[Unit Cost]]</f>
        <v>111.24</v>
      </c>
      <c r="U37" s="8">
        <f>Sales_Analysis[[#This Row],[Net Sales ]]-Sales_Analysis[[#This Row],[Cost Of Good Sold]]</f>
        <v>100.38599999999998</v>
      </c>
      <c r="V37" s="8">
        <f>IF(Sales_Analysis[[#This Row],[Order Status]]="Completed",Sales_Analysis[[#This Row],[Net Sales ]],0)</f>
        <v>211.62599999999998</v>
      </c>
      <c r="W37" s="8">
        <f>IF(Sales_Analysis[[#This Row],[Order Status]]="Completed",Sales_Analysis[[#This Row],[Gross Profit ]],0)</f>
        <v>100.38599999999998</v>
      </c>
    </row>
    <row r="38" spans="1:23">
      <c r="A38" t="s">
        <v>320</v>
      </c>
      <c r="B38" s="7">
        <v>45939</v>
      </c>
      <c r="C38" t="s">
        <v>166</v>
      </c>
      <c r="D38">
        <v>1</v>
      </c>
      <c r="E38">
        <v>39.19</v>
      </c>
      <c r="F38">
        <v>0.05</v>
      </c>
      <c r="G38">
        <v>0</v>
      </c>
      <c r="H38" t="s">
        <v>216</v>
      </c>
      <c r="I38" t="s">
        <v>37</v>
      </c>
      <c r="J38" t="s">
        <v>208</v>
      </c>
      <c r="K38" t="s">
        <v>209</v>
      </c>
      <c r="L38" t="s">
        <v>321</v>
      </c>
      <c r="M38" t="s">
        <v>167</v>
      </c>
      <c r="N38" t="s">
        <v>32</v>
      </c>
      <c r="O38">
        <v>18.54</v>
      </c>
      <c r="P38">
        <v>39.19</v>
      </c>
      <c r="Q38">
        <f>Sales_Analysis[[#This Row],[Quantity]]*Sales_Analysis[[#This Row],[Unit Selling Price]]</f>
        <v>39.19</v>
      </c>
      <c r="R38">
        <f>Sales_Analysis[[#This Row],[Gross Sales ]]*Sales_Analysis[[#This Row],[Discount Pct]]</f>
        <v>1.9595</v>
      </c>
      <c r="S38" s="8">
        <f>Sales_Analysis[[#This Row],[Gross Sales ]]-Sales_Analysis[[#This Row],[Discount Amount]]</f>
        <v>37.230499999999999</v>
      </c>
      <c r="T38" s="8">
        <f>Sales_Analysis[[#This Row],[Quantity]]*Sales_Analysis[[#This Row],[Unit Cost]]</f>
        <v>18.54</v>
      </c>
      <c r="U38" s="8">
        <f>Sales_Analysis[[#This Row],[Net Sales ]]-Sales_Analysis[[#This Row],[Cost Of Good Sold]]</f>
        <v>18.6905</v>
      </c>
      <c r="V38" s="8">
        <f>IF(Sales_Analysis[[#This Row],[Order Status]]="Completed",Sales_Analysis[[#This Row],[Net Sales ]],0)</f>
        <v>37.230499999999999</v>
      </c>
      <c r="W38" s="8">
        <f>IF(Sales_Analysis[[#This Row],[Order Status]]="Completed",Sales_Analysis[[#This Row],[Gross Profit ]],0)</f>
        <v>18.6905</v>
      </c>
    </row>
    <row r="39" spans="1:23">
      <c r="A39" t="s">
        <v>303</v>
      </c>
      <c r="B39" s="7">
        <v>45938</v>
      </c>
      <c r="C39" t="s">
        <v>100</v>
      </c>
      <c r="D39">
        <v>3</v>
      </c>
      <c r="E39">
        <v>47.38</v>
      </c>
      <c r="F39">
        <v>0.15</v>
      </c>
      <c r="G39">
        <v>4.99</v>
      </c>
      <c r="H39" t="s">
        <v>216</v>
      </c>
      <c r="I39" t="s">
        <v>37</v>
      </c>
      <c r="J39" t="s">
        <v>213</v>
      </c>
      <c r="K39" t="s">
        <v>304</v>
      </c>
      <c r="L39" t="s">
        <v>292</v>
      </c>
      <c r="M39" t="s">
        <v>101</v>
      </c>
      <c r="N39" t="s">
        <v>17</v>
      </c>
      <c r="O39">
        <v>31.21</v>
      </c>
      <c r="P39">
        <v>47.38</v>
      </c>
      <c r="Q39">
        <f>Sales_Analysis[[#This Row],[Quantity]]*Sales_Analysis[[#This Row],[Unit Selling Price]]</f>
        <v>142.14000000000001</v>
      </c>
      <c r="R39">
        <f>Sales_Analysis[[#This Row],[Gross Sales ]]*Sales_Analysis[[#This Row],[Discount Pct]]</f>
        <v>21.321000000000002</v>
      </c>
      <c r="S39" s="8">
        <f>Sales_Analysis[[#This Row],[Gross Sales ]]-Sales_Analysis[[#This Row],[Discount Amount]]</f>
        <v>120.81900000000002</v>
      </c>
      <c r="T39" s="8">
        <f>Sales_Analysis[[#This Row],[Quantity]]*Sales_Analysis[[#This Row],[Unit Cost]]</f>
        <v>93.63</v>
      </c>
      <c r="U39" s="8">
        <f>Sales_Analysis[[#This Row],[Net Sales ]]-Sales_Analysis[[#This Row],[Cost Of Good Sold]]</f>
        <v>27.189000000000021</v>
      </c>
      <c r="V39" s="8">
        <f>IF(Sales_Analysis[[#This Row],[Order Status]]="Completed",Sales_Analysis[[#This Row],[Net Sales ]],0)</f>
        <v>0</v>
      </c>
      <c r="W39" s="8">
        <f>IF(Sales_Analysis[[#This Row],[Order Status]]="Completed",Sales_Analysis[[#This Row],[Gross Profit ]],0)</f>
        <v>0</v>
      </c>
    </row>
    <row r="40" spans="1:23">
      <c r="A40" t="s">
        <v>250</v>
      </c>
      <c r="B40" s="7">
        <v>45933</v>
      </c>
      <c r="C40" t="s">
        <v>170</v>
      </c>
      <c r="D40">
        <v>3</v>
      </c>
      <c r="E40">
        <v>33.19</v>
      </c>
      <c r="F40">
        <v>0.1</v>
      </c>
      <c r="G40">
        <v>4.99</v>
      </c>
      <c r="H40" t="s">
        <v>212</v>
      </c>
      <c r="I40" t="s">
        <v>54</v>
      </c>
      <c r="J40" t="s">
        <v>217</v>
      </c>
      <c r="K40" t="s">
        <v>209</v>
      </c>
      <c r="L40" t="s">
        <v>251</v>
      </c>
      <c r="M40" t="s">
        <v>171</v>
      </c>
      <c r="N40" t="s">
        <v>32</v>
      </c>
      <c r="O40">
        <v>18.73</v>
      </c>
      <c r="P40">
        <v>33.19</v>
      </c>
      <c r="Q40">
        <f>Sales_Analysis[[#This Row],[Quantity]]*Sales_Analysis[[#This Row],[Unit Selling Price]]</f>
        <v>99.57</v>
      </c>
      <c r="R40">
        <f>Sales_Analysis[[#This Row],[Gross Sales ]]*Sales_Analysis[[#This Row],[Discount Pct]]</f>
        <v>9.9570000000000007</v>
      </c>
      <c r="S40" s="8">
        <f>Sales_Analysis[[#This Row],[Gross Sales ]]-Sales_Analysis[[#This Row],[Discount Amount]]</f>
        <v>89.613</v>
      </c>
      <c r="T40" s="8">
        <f>Sales_Analysis[[#This Row],[Quantity]]*Sales_Analysis[[#This Row],[Unit Cost]]</f>
        <v>56.19</v>
      </c>
      <c r="U40" s="8">
        <f>Sales_Analysis[[#This Row],[Net Sales ]]-Sales_Analysis[[#This Row],[Cost Of Good Sold]]</f>
        <v>33.423000000000002</v>
      </c>
      <c r="V40" s="8">
        <f>IF(Sales_Analysis[[#This Row],[Order Status]]="Completed",Sales_Analysis[[#This Row],[Net Sales ]],0)</f>
        <v>89.613</v>
      </c>
      <c r="W40" s="8">
        <f>IF(Sales_Analysis[[#This Row],[Order Status]]="Completed",Sales_Analysis[[#This Row],[Gross Profit ]],0)</f>
        <v>33.423000000000002</v>
      </c>
    </row>
    <row r="41" spans="1:23">
      <c r="A41" t="s">
        <v>297</v>
      </c>
      <c r="B41" s="7">
        <v>45937</v>
      </c>
      <c r="C41" t="s">
        <v>170</v>
      </c>
      <c r="D41">
        <v>3</v>
      </c>
      <c r="E41">
        <v>33.19</v>
      </c>
      <c r="F41">
        <v>0</v>
      </c>
      <c r="G41">
        <v>4.99</v>
      </c>
      <c r="H41" t="s">
        <v>212</v>
      </c>
      <c r="I41" t="s">
        <v>12</v>
      </c>
      <c r="J41" t="s">
        <v>213</v>
      </c>
      <c r="K41" t="s">
        <v>209</v>
      </c>
      <c r="L41" t="s">
        <v>298</v>
      </c>
      <c r="M41" t="s">
        <v>171</v>
      </c>
      <c r="N41" t="s">
        <v>32</v>
      </c>
      <c r="O41">
        <v>18.73</v>
      </c>
      <c r="P41">
        <v>33.19</v>
      </c>
      <c r="Q41">
        <f>Sales_Analysis[[#This Row],[Quantity]]*Sales_Analysis[[#This Row],[Unit Selling Price]]</f>
        <v>99.57</v>
      </c>
      <c r="R41">
        <f>Sales_Analysis[[#This Row],[Gross Sales ]]*Sales_Analysis[[#This Row],[Discount Pct]]</f>
        <v>0</v>
      </c>
      <c r="S41" s="8">
        <f>Sales_Analysis[[#This Row],[Gross Sales ]]-Sales_Analysis[[#This Row],[Discount Amount]]</f>
        <v>99.57</v>
      </c>
      <c r="T41" s="8">
        <f>Sales_Analysis[[#This Row],[Quantity]]*Sales_Analysis[[#This Row],[Unit Cost]]</f>
        <v>56.19</v>
      </c>
      <c r="U41" s="8">
        <f>Sales_Analysis[[#This Row],[Net Sales ]]-Sales_Analysis[[#This Row],[Cost Of Good Sold]]</f>
        <v>43.379999999999995</v>
      </c>
      <c r="V41" s="8">
        <f>IF(Sales_Analysis[[#This Row],[Order Status]]="Completed",Sales_Analysis[[#This Row],[Net Sales ]],0)</f>
        <v>99.57</v>
      </c>
      <c r="W41" s="8">
        <f>IF(Sales_Analysis[[#This Row],[Order Status]]="Completed",Sales_Analysis[[#This Row],[Gross Profit ]],0)</f>
        <v>43.379999999999995</v>
      </c>
    </row>
    <row r="42" spans="1:23">
      <c r="A42" t="s">
        <v>252</v>
      </c>
      <c r="B42" s="7">
        <v>45934</v>
      </c>
      <c r="C42" t="s">
        <v>120</v>
      </c>
      <c r="D42">
        <v>4</v>
      </c>
      <c r="E42">
        <v>33.65</v>
      </c>
      <c r="F42">
        <v>0.05</v>
      </c>
      <c r="G42">
        <v>9.99</v>
      </c>
      <c r="H42" t="s">
        <v>216</v>
      </c>
      <c r="I42" t="s">
        <v>37</v>
      </c>
      <c r="J42" t="s">
        <v>208</v>
      </c>
      <c r="K42" t="s">
        <v>209</v>
      </c>
      <c r="L42" t="s">
        <v>253</v>
      </c>
      <c r="M42" t="s">
        <v>121</v>
      </c>
      <c r="N42" t="s">
        <v>21</v>
      </c>
      <c r="O42">
        <v>17.22</v>
      </c>
      <c r="P42">
        <v>33.65</v>
      </c>
      <c r="Q42">
        <f>Sales_Analysis[[#This Row],[Quantity]]*Sales_Analysis[[#This Row],[Unit Selling Price]]</f>
        <v>134.6</v>
      </c>
      <c r="R42">
        <f>Sales_Analysis[[#This Row],[Gross Sales ]]*Sales_Analysis[[#This Row],[Discount Pct]]</f>
        <v>6.73</v>
      </c>
      <c r="S42" s="8">
        <f>Sales_Analysis[[#This Row],[Gross Sales ]]-Sales_Analysis[[#This Row],[Discount Amount]]</f>
        <v>127.86999999999999</v>
      </c>
      <c r="T42" s="8">
        <f>Sales_Analysis[[#This Row],[Quantity]]*Sales_Analysis[[#This Row],[Unit Cost]]</f>
        <v>68.88</v>
      </c>
      <c r="U42" s="8">
        <f>Sales_Analysis[[#This Row],[Net Sales ]]-Sales_Analysis[[#This Row],[Cost Of Good Sold]]</f>
        <v>58.989999999999995</v>
      </c>
      <c r="V42" s="8">
        <f>IF(Sales_Analysis[[#This Row],[Order Status]]="Completed",Sales_Analysis[[#This Row],[Net Sales ]],0)</f>
        <v>127.86999999999999</v>
      </c>
      <c r="W42" s="8">
        <f>IF(Sales_Analysis[[#This Row],[Order Status]]="Completed",Sales_Analysis[[#This Row],[Gross Profit ]],0)</f>
        <v>58.989999999999995</v>
      </c>
    </row>
    <row r="43" spans="1:23">
      <c r="A43" t="s">
        <v>287</v>
      </c>
      <c r="B43" s="7">
        <v>45936</v>
      </c>
      <c r="C43" t="s">
        <v>120</v>
      </c>
      <c r="D43">
        <v>6</v>
      </c>
      <c r="E43">
        <v>33.65</v>
      </c>
      <c r="F43">
        <v>0</v>
      </c>
      <c r="G43">
        <v>0</v>
      </c>
      <c r="H43" t="s">
        <v>216</v>
      </c>
      <c r="I43" t="s">
        <v>224</v>
      </c>
      <c r="J43" t="s">
        <v>213</v>
      </c>
      <c r="K43" t="s">
        <v>209</v>
      </c>
      <c r="L43" t="s">
        <v>288</v>
      </c>
      <c r="M43" t="s">
        <v>121</v>
      </c>
      <c r="N43" t="s">
        <v>21</v>
      </c>
      <c r="O43">
        <v>17.22</v>
      </c>
      <c r="P43">
        <v>33.65</v>
      </c>
      <c r="Q43">
        <f>Sales_Analysis[[#This Row],[Quantity]]*Sales_Analysis[[#This Row],[Unit Selling Price]]</f>
        <v>201.89999999999998</v>
      </c>
      <c r="R43">
        <f>Sales_Analysis[[#This Row],[Gross Sales ]]*Sales_Analysis[[#This Row],[Discount Pct]]</f>
        <v>0</v>
      </c>
      <c r="S43" s="8">
        <f>Sales_Analysis[[#This Row],[Gross Sales ]]-Sales_Analysis[[#This Row],[Discount Amount]]</f>
        <v>201.89999999999998</v>
      </c>
      <c r="T43" s="8">
        <f>Sales_Analysis[[#This Row],[Quantity]]*Sales_Analysis[[#This Row],[Unit Cost]]</f>
        <v>103.32</v>
      </c>
      <c r="U43" s="8">
        <f>Sales_Analysis[[#This Row],[Net Sales ]]-Sales_Analysis[[#This Row],[Cost Of Good Sold]]</f>
        <v>98.579999999999984</v>
      </c>
      <c r="V43" s="8">
        <f>IF(Sales_Analysis[[#This Row],[Order Status]]="Completed",Sales_Analysis[[#This Row],[Net Sales ]],0)</f>
        <v>201.89999999999998</v>
      </c>
      <c r="W43" s="8">
        <f>IF(Sales_Analysis[[#This Row],[Order Status]]="Completed",Sales_Analysis[[#This Row],[Gross Profit ]],0)</f>
        <v>98.579999999999984</v>
      </c>
    </row>
    <row r="44" spans="1:23">
      <c r="A44" t="s">
        <v>258</v>
      </c>
      <c r="B44" s="7">
        <v>45934</v>
      </c>
      <c r="C44" t="s">
        <v>106</v>
      </c>
      <c r="D44">
        <v>1</v>
      </c>
      <c r="E44">
        <v>85.27</v>
      </c>
      <c r="F44">
        <v>0</v>
      </c>
      <c r="G44">
        <v>0</v>
      </c>
      <c r="H44" t="s">
        <v>216</v>
      </c>
      <c r="I44" t="s">
        <v>224</v>
      </c>
      <c r="J44" t="s">
        <v>217</v>
      </c>
      <c r="K44" t="s">
        <v>209</v>
      </c>
      <c r="L44" t="s">
        <v>259</v>
      </c>
      <c r="M44" t="s">
        <v>107</v>
      </c>
      <c r="N44" t="s">
        <v>17</v>
      </c>
      <c r="O44">
        <v>43.46</v>
      </c>
      <c r="P44">
        <v>85.27</v>
      </c>
      <c r="Q44">
        <f>Sales_Analysis[[#This Row],[Quantity]]*Sales_Analysis[[#This Row],[Unit Selling Price]]</f>
        <v>85.27</v>
      </c>
      <c r="R44">
        <f>Sales_Analysis[[#This Row],[Gross Sales ]]*Sales_Analysis[[#This Row],[Discount Pct]]</f>
        <v>0</v>
      </c>
      <c r="S44" s="8">
        <f>Sales_Analysis[[#This Row],[Gross Sales ]]-Sales_Analysis[[#This Row],[Discount Amount]]</f>
        <v>85.27</v>
      </c>
      <c r="T44" s="8">
        <f>Sales_Analysis[[#This Row],[Quantity]]*Sales_Analysis[[#This Row],[Unit Cost]]</f>
        <v>43.46</v>
      </c>
      <c r="U44" s="8">
        <f>Sales_Analysis[[#This Row],[Net Sales ]]-Sales_Analysis[[#This Row],[Cost Of Good Sold]]</f>
        <v>41.809999999999995</v>
      </c>
      <c r="V44" s="8">
        <f>IF(Sales_Analysis[[#This Row],[Order Status]]="Completed",Sales_Analysis[[#This Row],[Net Sales ]],0)</f>
        <v>85.27</v>
      </c>
      <c r="W44" s="8">
        <f>IF(Sales_Analysis[[#This Row],[Order Status]]="Completed",Sales_Analysis[[#This Row],[Gross Profit ]],0)</f>
        <v>41.809999999999995</v>
      </c>
    </row>
    <row r="45" spans="1:23">
      <c r="A45" t="s">
        <v>256</v>
      </c>
      <c r="B45" s="7">
        <v>45934</v>
      </c>
      <c r="C45" t="s">
        <v>136</v>
      </c>
      <c r="D45">
        <v>2</v>
      </c>
      <c r="E45">
        <v>26.35</v>
      </c>
      <c r="F45">
        <v>0.05</v>
      </c>
      <c r="G45">
        <v>0</v>
      </c>
      <c r="H45" t="s">
        <v>207</v>
      </c>
      <c r="I45" t="s">
        <v>18</v>
      </c>
      <c r="J45" t="s">
        <v>217</v>
      </c>
      <c r="K45" t="s">
        <v>209</v>
      </c>
      <c r="L45" t="s">
        <v>257</v>
      </c>
      <c r="M45" t="s">
        <v>137</v>
      </c>
      <c r="N45" t="s">
        <v>21</v>
      </c>
      <c r="O45">
        <v>13.28</v>
      </c>
      <c r="P45">
        <v>26.35</v>
      </c>
      <c r="Q45">
        <f>Sales_Analysis[[#This Row],[Quantity]]*Sales_Analysis[[#This Row],[Unit Selling Price]]</f>
        <v>52.7</v>
      </c>
      <c r="R45">
        <f>Sales_Analysis[[#This Row],[Gross Sales ]]*Sales_Analysis[[#This Row],[Discount Pct]]</f>
        <v>2.6350000000000002</v>
      </c>
      <c r="S45" s="8">
        <f>Sales_Analysis[[#This Row],[Gross Sales ]]-Sales_Analysis[[#This Row],[Discount Amount]]</f>
        <v>50.065000000000005</v>
      </c>
      <c r="T45" s="8">
        <f>Sales_Analysis[[#This Row],[Quantity]]*Sales_Analysis[[#This Row],[Unit Cost]]</f>
        <v>26.56</v>
      </c>
      <c r="U45" s="8">
        <f>Sales_Analysis[[#This Row],[Net Sales ]]-Sales_Analysis[[#This Row],[Cost Of Good Sold]]</f>
        <v>23.505000000000006</v>
      </c>
      <c r="V45" s="8">
        <f>IF(Sales_Analysis[[#This Row],[Order Status]]="Completed",Sales_Analysis[[#This Row],[Net Sales ]],0)</f>
        <v>50.065000000000005</v>
      </c>
      <c r="W45" s="8">
        <f>IF(Sales_Analysis[[#This Row],[Order Status]]="Completed",Sales_Analysis[[#This Row],[Gross Profit ]],0)</f>
        <v>23.505000000000006</v>
      </c>
    </row>
    <row r="46" spans="1:23">
      <c r="A46" t="s">
        <v>260</v>
      </c>
      <c r="B46" s="7">
        <v>45934</v>
      </c>
      <c r="C46" t="s">
        <v>110</v>
      </c>
      <c r="D46">
        <v>3</v>
      </c>
      <c r="E46">
        <v>32.130000000000003</v>
      </c>
      <c r="F46">
        <v>0.05</v>
      </c>
      <c r="G46">
        <v>0</v>
      </c>
      <c r="H46" t="s">
        <v>212</v>
      </c>
      <c r="I46" t="s">
        <v>224</v>
      </c>
      <c r="J46" t="s">
        <v>213</v>
      </c>
      <c r="K46" t="s">
        <v>209</v>
      </c>
      <c r="L46" t="s">
        <v>261</v>
      </c>
      <c r="M46" t="s">
        <v>111</v>
      </c>
      <c r="N46" t="s">
        <v>17</v>
      </c>
      <c r="O46">
        <v>21.59</v>
      </c>
      <c r="P46">
        <v>32.130000000000003</v>
      </c>
      <c r="Q46">
        <f>Sales_Analysis[[#This Row],[Quantity]]*Sales_Analysis[[#This Row],[Unit Selling Price]]</f>
        <v>96.390000000000015</v>
      </c>
      <c r="R46">
        <f>Sales_Analysis[[#This Row],[Gross Sales ]]*Sales_Analysis[[#This Row],[Discount Pct]]</f>
        <v>4.8195000000000014</v>
      </c>
      <c r="S46" s="8">
        <f>Sales_Analysis[[#This Row],[Gross Sales ]]-Sales_Analysis[[#This Row],[Discount Amount]]</f>
        <v>91.57050000000001</v>
      </c>
      <c r="T46" s="8">
        <f>Sales_Analysis[[#This Row],[Quantity]]*Sales_Analysis[[#This Row],[Unit Cost]]</f>
        <v>64.77</v>
      </c>
      <c r="U46" s="8">
        <f>Sales_Analysis[[#This Row],[Net Sales ]]-Sales_Analysis[[#This Row],[Cost Of Good Sold]]</f>
        <v>26.800500000000014</v>
      </c>
      <c r="V46" s="8">
        <f>IF(Sales_Analysis[[#This Row],[Order Status]]="Completed",Sales_Analysis[[#This Row],[Net Sales ]],0)</f>
        <v>91.57050000000001</v>
      </c>
      <c r="W46" s="8">
        <f>IF(Sales_Analysis[[#This Row],[Order Status]]="Completed",Sales_Analysis[[#This Row],[Gross Profit ]],0)</f>
        <v>26.800500000000014</v>
      </c>
    </row>
    <row r="47" spans="1:23">
      <c r="A47" t="s">
        <v>270</v>
      </c>
      <c r="B47" s="7">
        <v>45935</v>
      </c>
      <c r="C47" t="s">
        <v>110</v>
      </c>
      <c r="D47">
        <v>2</v>
      </c>
      <c r="E47">
        <v>32.130000000000003</v>
      </c>
      <c r="F47">
        <v>0.05</v>
      </c>
      <c r="G47">
        <v>0</v>
      </c>
      <c r="H47" t="s">
        <v>207</v>
      </c>
      <c r="I47" t="s">
        <v>224</v>
      </c>
      <c r="J47" t="s">
        <v>208</v>
      </c>
      <c r="K47" t="s">
        <v>209</v>
      </c>
      <c r="L47" t="s">
        <v>271</v>
      </c>
      <c r="M47" t="s">
        <v>111</v>
      </c>
      <c r="N47" t="s">
        <v>17</v>
      </c>
      <c r="O47">
        <v>21.59</v>
      </c>
      <c r="P47">
        <v>32.130000000000003</v>
      </c>
      <c r="Q47">
        <f>Sales_Analysis[[#This Row],[Quantity]]*Sales_Analysis[[#This Row],[Unit Selling Price]]</f>
        <v>64.260000000000005</v>
      </c>
      <c r="R47">
        <f>Sales_Analysis[[#This Row],[Gross Sales ]]*Sales_Analysis[[#This Row],[Discount Pct]]</f>
        <v>3.2130000000000005</v>
      </c>
      <c r="S47" s="8">
        <f>Sales_Analysis[[#This Row],[Gross Sales ]]-Sales_Analysis[[#This Row],[Discount Amount]]</f>
        <v>61.047000000000004</v>
      </c>
      <c r="T47" s="8">
        <f>Sales_Analysis[[#This Row],[Quantity]]*Sales_Analysis[[#This Row],[Unit Cost]]</f>
        <v>43.18</v>
      </c>
      <c r="U47" s="8">
        <f>Sales_Analysis[[#This Row],[Net Sales ]]-Sales_Analysis[[#This Row],[Cost Of Good Sold]]</f>
        <v>17.867000000000004</v>
      </c>
      <c r="V47" s="8">
        <f>IF(Sales_Analysis[[#This Row],[Order Status]]="Completed",Sales_Analysis[[#This Row],[Net Sales ]],0)</f>
        <v>61.047000000000004</v>
      </c>
      <c r="W47" s="8">
        <f>IF(Sales_Analysis[[#This Row],[Order Status]]="Completed",Sales_Analysis[[#This Row],[Gross Profit ]],0)</f>
        <v>17.867000000000004</v>
      </c>
    </row>
    <row r="48" spans="1:23">
      <c r="A48" t="s">
        <v>328</v>
      </c>
      <c r="B48" s="7">
        <v>45939</v>
      </c>
      <c r="C48" t="s">
        <v>112</v>
      </c>
      <c r="D48">
        <v>2</v>
      </c>
      <c r="E48">
        <v>48.12</v>
      </c>
      <c r="F48">
        <v>0.1</v>
      </c>
      <c r="G48">
        <v>0</v>
      </c>
      <c r="H48" t="s">
        <v>212</v>
      </c>
      <c r="I48" t="s">
        <v>12</v>
      </c>
      <c r="J48" t="s">
        <v>208</v>
      </c>
      <c r="K48" t="s">
        <v>281</v>
      </c>
      <c r="L48" t="s">
        <v>329</v>
      </c>
      <c r="M48" t="s">
        <v>113</v>
      </c>
      <c r="N48" t="s">
        <v>17</v>
      </c>
      <c r="O48">
        <v>23.26</v>
      </c>
      <c r="P48">
        <v>48.12</v>
      </c>
      <c r="Q48">
        <f>Sales_Analysis[[#This Row],[Quantity]]*Sales_Analysis[[#This Row],[Unit Selling Price]]</f>
        <v>96.24</v>
      </c>
      <c r="R48">
        <f>Sales_Analysis[[#This Row],[Gross Sales ]]*Sales_Analysis[[#This Row],[Discount Pct]]</f>
        <v>9.6240000000000006</v>
      </c>
      <c r="S48" s="8">
        <f>Sales_Analysis[[#This Row],[Gross Sales ]]-Sales_Analysis[[#This Row],[Discount Amount]]</f>
        <v>86.616</v>
      </c>
      <c r="T48" s="8">
        <f>Sales_Analysis[[#This Row],[Quantity]]*Sales_Analysis[[#This Row],[Unit Cost]]</f>
        <v>46.52</v>
      </c>
      <c r="U48" s="8">
        <f>Sales_Analysis[[#This Row],[Net Sales ]]-Sales_Analysis[[#This Row],[Cost Of Good Sold]]</f>
        <v>40.095999999999997</v>
      </c>
      <c r="V48" s="8">
        <f>IF(Sales_Analysis[[#This Row],[Order Status]]="Completed",Sales_Analysis[[#This Row],[Net Sales ]],0)</f>
        <v>0</v>
      </c>
      <c r="W48" s="8">
        <f>IF(Sales_Analysis[[#This Row],[Order Status]]="Completed",Sales_Analysis[[#This Row],[Gross Profit ]],0)</f>
        <v>0</v>
      </c>
    </row>
    <row r="49" spans="1:23">
      <c r="A49" t="s">
        <v>318</v>
      </c>
      <c r="B49" s="7">
        <v>45939</v>
      </c>
      <c r="C49" t="s">
        <v>114</v>
      </c>
      <c r="D49">
        <v>4</v>
      </c>
      <c r="E49">
        <v>87.66</v>
      </c>
      <c r="F49">
        <v>0.05</v>
      </c>
      <c r="G49">
        <v>0</v>
      </c>
      <c r="H49" t="s">
        <v>212</v>
      </c>
      <c r="I49" t="s">
        <v>12</v>
      </c>
      <c r="J49" t="s">
        <v>217</v>
      </c>
      <c r="K49" t="s">
        <v>281</v>
      </c>
      <c r="L49" t="s">
        <v>319</v>
      </c>
      <c r="M49" t="s">
        <v>115</v>
      </c>
      <c r="N49" t="s">
        <v>17</v>
      </c>
      <c r="O49">
        <v>40.340000000000003</v>
      </c>
      <c r="P49">
        <v>87.66</v>
      </c>
      <c r="Q49">
        <f>Sales_Analysis[[#This Row],[Quantity]]*Sales_Analysis[[#This Row],[Unit Selling Price]]</f>
        <v>350.64</v>
      </c>
      <c r="R49">
        <f>Sales_Analysis[[#This Row],[Gross Sales ]]*Sales_Analysis[[#This Row],[Discount Pct]]</f>
        <v>17.532</v>
      </c>
      <c r="S49" s="8">
        <f>Sales_Analysis[[#This Row],[Gross Sales ]]-Sales_Analysis[[#This Row],[Discount Amount]]</f>
        <v>333.108</v>
      </c>
      <c r="T49" s="8">
        <f>Sales_Analysis[[#This Row],[Quantity]]*Sales_Analysis[[#This Row],[Unit Cost]]</f>
        <v>161.36000000000001</v>
      </c>
      <c r="U49" s="8">
        <f>Sales_Analysis[[#This Row],[Net Sales ]]-Sales_Analysis[[#This Row],[Cost Of Good Sold]]</f>
        <v>171.74799999999999</v>
      </c>
      <c r="V49" s="8">
        <f>IF(Sales_Analysis[[#This Row],[Order Status]]="Completed",Sales_Analysis[[#This Row],[Net Sales ]],0)</f>
        <v>0</v>
      </c>
      <c r="W49" s="8">
        <f>IF(Sales_Analysis[[#This Row],[Order Status]]="Completed",Sales_Analysis[[#This Row],[Gross Profit ]],0)</f>
        <v>0</v>
      </c>
    </row>
    <row r="50" spans="1:23">
      <c r="A50" t="s">
        <v>262</v>
      </c>
      <c r="B50" s="7">
        <v>45934</v>
      </c>
      <c r="C50" t="s">
        <v>130</v>
      </c>
      <c r="D50">
        <v>1</v>
      </c>
      <c r="E50">
        <v>10.18</v>
      </c>
      <c r="F50">
        <v>0.15</v>
      </c>
      <c r="G50">
        <v>4.99</v>
      </c>
      <c r="H50" t="s">
        <v>212</v>
      </c>
      <c r="I50" t="s">
        <v>224</v>
      </c>
      <c r="J50" t="s">
        <v>217</v>
      </c>
      <c r="K50" t="s">
        <v>209</v>
      </c>
      <c r="L50" t="s">
        <v>263</v>
      </c>
      <c r="M50" t="s">
        <v>131</v>
      </c>
      <c r="N50" t="s">
        <v>21</v>
      </c>
      <c r="O50">
        <v>4.42</v>
      </c>
      <c r="P50">
        <v>10.18</v>
      </c>
      <c r="Q50">
        <f>Sales_Analysis[[#This Row],[Quantity]]*Sales_Analysis[[#This Row],[Unit Selling Price]]</f>
        <v>10.18</v>
      </c>
      <c r="R50">
        <f>Sales_Analysis[[#This Row],[Gross Sales ]]*Sales_Analysis[[#This Row],[Discount Pct]]</f>
        <v>1.5269999999999999</v>
      </c>
      <c r="S50" s="8">
        <f>Sales_Analysis[[#This Row],[Gross Sales ]]-Sales_Analysis[[#This Row],[Discount Amount]]</f>
        <v>8.6530000000000005</v>
      </c>
      <c r="T50" s="8">
        <f>Sales_Analysis[[#This Row],[Quantity]]*Sales_Analysis[[#This Row],[Unit Cost]]</f>
        <v>4.42</v>
      </c>
      <c r="U50" s="8">
        <f>Sales_Analysis[[#This Row],[Net Sales ]]-Sales_Analysis[[#This Row],[Cost Of Good Sold]]</f>
        <v>4.2330000000000005</v>
      </c>
      <c r="V50" s="8">
        <f>IF(Sales_Analysis[[#This Row],[Order Status]]="Completed",Sales_Analysis[[#This Row],[Net Sales ]],0)</f>
        <v>8.6530000000000005</v>
      </c>
      <c r="W50" s="8">
        <f>IF(Sales_Analysis[[#This Row],[Order Status]]="Completed",Sales_Analysis[[#This Row],[Gross Profit ]],0)</f>
        <v>4.2330000000000005</v>
      </c>
    </row>
    <row r="51" spans="1:23">
      <c r="A51" t="s">
        <v>285</v>
      </c>
      <c r="B51" s="7">
        <v>45936</v>
      </c>
      <c r="C51" t="s">
        <v>116</v>
      </c>
      <c r="D51">
        <v>2</v>
      </c>
      <c r="E51">
        <v>30.89</v>
      </c>
      <c r="F51">
        <v>0</v>
      </c>
      <c r="G51">
        <v>0</v>
      </c>
      <c r="H51" t="s">
        <v>216</v>
      </c>
      <c r="I51" t="s">
        <v>224</v>
      </c>
      <c r="J51" t="s">
        <v>213</v>
      </c>
      <c r="K51" t="s">
        <v>209</v>
      </c>
      <c r="L51" t="s">
        <v>286</v>
      </c>
      <c r="M51" t="s">
        <v>117</v>
      </c>
      <c r="N51" t="s">
        <v>21</v>
      </c>
      <c r="O51">
        <v>13.41</v>
      </c>
      <c r="P51">
        <v>30.89</v>
      </c>
      <c r="Q51">
        <f>Sales_Analysis[[#This Row],[Quantity]]*Sales_Analysis[[#This Row],[Unit Selling Price]]</f>
        <v>61.78</v>
      </c>
      <c r="R51">
        <f>Sales_Analysis[[#This Row],[Gross Sales ]]*Sales_Analysis[[#This Row],[Discount Pct]]</f>
        <v>0</v>
      </c>
      <c r="S51" s="8">
        <f>Sales_Analysis[[#This Row],[Gross Sales ]]-Sales_Analysis[[#This Row],[Discount Amount]]</f>
        <v>61.78</v>
      </c>
      <c r="T51" s="8">
        <f>Sales_Analysis[[#This Row],[Quantity]]*Sales_Analysis[[#This Row],[Unit Cost]]</f>
        <v>26.82</v>
      </c>
      <c r="U51" s="8">
        <f>Sales_Analysis[[#This Row],[Net Sales ]]-Sales_Analysis[[#This Row],[Cost Of Good Sold]]</f>
        <v>34.96</v>
      </c>
      <c r="V51" s="8">
        <f>IF(Sales_Analysis[[#This Row],[Order Status]]="Completed",Sales_Analysis[[#This Row],[Net Sales ]],0)</f>
        <v>61.78</v>
      </c>
      <c r="W51" s="8">
        <f>IF(Sales_Analysis[[#This Row],[Order Status]]="Completed",Sales_Analysis[[#This Row],[Gross Profit ]],0)</f>
        <v>34.96</v>
      </c>
    </row>
    <row r="52" spans="1:23">
      <c r="A52" t="s">
        <v>268</v>
      </c>
      <c r="B52" s="7">
        <v>45935</v>
      </c>
      <c r="C52" t="s">
        <v>142</v>
      </c>
      <c r="D52">
        <v>2</v>
      </c>
      <c r="E52">
        <v>100.1</v>
      </c>
      <c r="F52">
        <v>0.15</v>
      </c>
      <c r="G52">
        <v>0</v>
      </c>
      <c r="H52" t="s">
        <v>216</v>
      </c>
      <c r="I52" t="s">
        <v>224</v>
      </c>
      <c r="J52" t="s">
        <v>217</v>
      </c>
      <c r="K52" t="s">
        <v>209</v>
      </c>
      <c r="L52" t="s">
        <v>269</v>
      </c>
      <c r="M52" t="s">
        <v>143</v>
      </c>
      <c r="N52" t="s">
        <v>27</v>
      </c>
      <c r="O52">
        <v>41.96</v>
      </c>
      <c r="P52">
        <v>100.1</v>
      </c>
      <c r="Q52">
        <f>Sales_Analysis[[#This Row],[Quantity]]*Sales_Analysis[[#This Row],[Unit Selling Price]]</f>
        <v>200.2</v>
      </c>
      <c r="R52">
        <f>Sales_Analysis[[#This Row],[Gross Sales ]]*Sales_Analysis[[#This Row],[Discount Pct]]</f>
        <v>30.029999999999998</v>
      </c>
      <c r="S52" s="8">
        <f>Sales_Analysis[[#This Row],[Gross Sales ]]-Sales_Analysis[[#This Row],[Discount Amount]]</f>
        <v>170.17</v>
      </c>
      <c r="T52" s="8">
        <f>Sales_Analysis[[#This Row],[Quantity]]*Sales_Analysis[[#This Row],[Unit Cost]]</f>
        <v>83.92</v>
      </c>
      <c r="U52" s="8">
        <f>Sales_Analysis[[#This Row],[Net Sales ]]-Sales_Analysis[[#This Row],[Cost Of Good Sold]]</f>
        <v>86.249999999999986</v>
      </c>
      <c r="V52" s="8">
        <f>IF(Sales_Analysis[[#This Row],[Order Status]]="Completed",Sales_Analysis[[#This Row],[Net Sales ]],0)</f>
        <v>170.17</v>
      </c>
      <c r="W52" s="8">
        <f>IF(Sales_Analysis[[#This Row],[Order Status]]="Completed",Sales_Analysis[[#This Row],[Gross Profit ]],0)</f>
        <v>86.249999999999986</v>
      </c>
    </row>
    <row r="53" spans="1:23">
      <c r="A53" t="s">
        <v>272</v>
      </c>
      <c r="B53" s="7">
        <v>45935</v>
      </c>
      <c r="C53" t="s">
        <v>178</v>
      </c>
      <c r="D53">
        <v>5</v>
      </c>
      <c r="E53">
        <v>77.760000000000005</v>
      </c>
      <c r="F53">
        <v>0</v>
      </c>
      <c r="G53">
        <v>0</v>
      </c>
      <c r="H53" t="s">
        <v>207</v>
      </c>
      <c r="I53" t="s">
        <v>12</v>
      </c>
      <c r="J53" t="s">
        <v>208</v>
      </c>
      <c r="K53" t="s">
        <v>209</v>
      </c>
      <c r="L53" t="s">
        <v>273</v>
      </c>
      <c r="M53" t="s">
        <v>179</v>
      </c>
      <c r="N53" t="s">
        <v>32</v>
      </c>
      <c r="O53">
        <v>44.67</v>
      </c>
      <c r="P53">
        <v>77.760000000000005</v>
      </c>
      <c r="Q53">
        <f>Sales_Analysis[[#This Row],[Quantity]]*Sales_Analysis[[#This Row],[Unit Selling Price]]</f>
        <v>388.8</v>
      </c>
      <c r="R53">
        <f>Sales_Analysis[[#This Row],[Gross Sales ]]*Sales_Analysis[[#This Row],[Discount Pct]]</f>
        <v>0</v>
      </c>
      <c r="S53" s="8">
        <f>Sales_Analysis[[#This Row],[Gross Sales ]]-Sales_Analysis[[#This Row],[Discount Amount]]</f>
        <v>388.8</v>
      </c>
      <c r="T53" s="8">
        <f>Sales_Analysis[[#This Row],[Quantity]]*Sales_Analysis[[#This Row],[Unit Cost]]</f>
        <v>223.35000000000002</v>
      </c>
      <c r="U53" s="8">
        <f>Sales_Analysis[[#This Row],[Net Sales ]]-Sales_Analysis[[#This Row],[Cost Of Good Sold]]</f>
        <v>165.45</v>
      </c>
      <c r="V53" s="8">
        <f>IF(Sales_Analysis[[#This Row],[Order Status]]="Completed",Sales_Analysis[[#This Row],[Net Sales ]],0)</f>
        <v>388.8</v>
      </c>
      <c r="W53" s="8">
        <f>IF(Sales_Analysis[[#This Row],[Order Status]]="Completed",Sales_Analysis[[#This Row],[Gross Profit ]],0)</f>
        <v>165.45</v>
      </c>
    </row>
    <row r="54" spans="1:23">
      <c r="A54" t="s">
        <v>276</v>
      </c>
      <c r="B54" s="7">
        <v>45935</v>
      </c>
      <c r="C54" t="s">
        <v>160</v>
      </c>
      <c r="D54">
        <v>4</v>
      </c>
      <c r="E54">
        <v>36.47</v>
      </c>
      <c r="F54">
        <v>0.1</v>
      </c>
      <c r="G54">
        <v>0</v>
      </c>
      <c r="H54" t="s">
        <v>216</v>
      </c>
      <c r="I54" t="s">
        <v>18</v>
      </c>
      <c r="J54" t="s">
        <v>208</v>
      </c>
      <c r="K54" t="s">
        <v>209</v>
      </c>
      <c r="L54" t="s">
        <v>277</v>
      </c>
      <c r="M54" t="s">
        <v>161</v>
      </c>
      <c r="N54" t="s">
        <v>27</v>
      </c>
      <c r="O54">
        <v>21.05</v>
      </c>
      <c r="P54">
        <v>36.47</v>
      </c>
      <c r="Q54">
        <f>Sales_Analysis[[#This Row],[Quantity]]*Sales_Analysis[[#This Row],[Unit Selling Price]]</f>
        <v>145.88</v>
      </c>
      <c r="R54">
        <f>Sales_Analysis[[#This Row],[Gross Sales ]]*Sales_Analysis[[#This Row],[Discount Pct]]</f>
        <v>14.588000000000001</v>
      </c>
      <c r="S54" s="8">
        <f>Sales_Analysis[[#This Row],[Gross Sales ]]-Sales_Analysis[[#This Row],[Discount Amount]]</f>
        <v>131.292</v>
      </c>
      <c r="T54" s="8">
        <f>Sales_Analysis[[#This Row],[Quantity]]*Sales_Analysis[[#This Row],[Unit Cost]]</f>
        <v>84.2</v>
      </c>
      <c r="U54" s="8">
        <f>Sales_Analysis[[#This Row],[Net Sales ]]-Sales_Analysis[[#This Row],[Cost Of Good Sold]]</f>
        <v>47.091999999999999</v>
      </c>
      <c r="V54" s="8">
        <f>IF(Sales_Analysis[[#This Row],[Order Status]]="Completed",Sales_Analysis[[#This Row],[Net Sales ]],0)</f>
        <v>131.292</v>
      </c>
      <c r="W54" s="8">
        <f>IF(Sales_Analysis[[#This Row],[Order Status]]="Completed",Sales_Analysis[[#This Row],[Gross Profit ]],0)</f>
        <v>47.091999999999999</v>
      </c>
    </row>
    <row r="55" spans="1:23">
      <c r="A55" t="s">
        <v>278</v>
      </c>
      <c r="B55" s="7">
        <v>45935</v>
      </c>
      <c r="C55" t="s">
        <v>138</v>
      </c>
      <c r="D55">
        <v>1</v>
      </c>
      <c r="E55">
        <v>56</v>
      </c>
      <c r="F55">
        <v>0</v>
      </c>
      <c r="G55">
        <v>4.99</v>
      </c>
      <c r="H55" t="s">
        <v>207</v>
      </c>
      <c r="I55" t="s">
        <v>18</v>
      </c>
      <c r="J55" t="s">
        <v>217</v>
      </c>
      <c r="K55" t="s">
        <v>209</v>
      </c>
      <c r="L55" t="s">
        <v>279</v>
      </c>
      <c r="M55" t="s">
        <v>139</v>
      </c>
      <c r="N55" t="s">
        <v>21</v>
      </c>
      <c r="O55">
        <v>37.14</v>
      </c>
      <c r="P55">
        <v>56</v>
      </c>
      <c r="Q55">
        <f>Sales_Analysis[[#This Row],[Quantity]]*Sales_Analysis[[#This Row],[Unit Selling Price]]</f>
        <v>56</v>
      </c>
      <c r="R55">
        <f>Sales_Analysis[[#This Row],[Gross Sales ]]*Sales_Analysis[[#This Row],[Discount Pct]]</f>
        <v>0</v>
      </c>
      <c r="S55" s="8">
        <f>Sales_Analysis[[#This Row],[Gross Sales ]]-Sales_Analysis[[#This Row],[Discount Amount]]</f>
        <v>56</v>
      </c>
      <c r="T55" s="8">
        <f>Sales_Analysis[[#This Row],[Quantity]]*Sales_Analysis[[#This Row],[Unit Cost]]</f>
        <v>37.14</v>
      </c>
      <c r="U55" s="8">
        <f>Sales_Analysis[[#This Row],[Net Sales ]]-Sales_Analysis[[#This Row],[Cost Of Good Sold]]</f>
        <v>18.86</v>
      </c>
      <c r="V55" s="8">
        <f>IF(Sales_Analysis[[#This Row],[Order Status]]="Completed",Sales_Analysis[[#This Row],[Net Sales ]],0)</f>
        <v>56</v>
      </c>
      <c r="W55" s="8">
        <f>IF(Sales_Analysis[[#This Row],[Order Status]]="Completed",Sales_Analysis[[#This Row],[Gross Profit ]],0)</f>
        <v>18.86</v>
      </c>
    </row>
    <row r="56" spans="1:23">
      <c r="A56" t="s">
        <v>280</v>
      </c>
      <c r="B56" s="7">
        <v>45935</v>
      </c>
      <c r="C56" t="s">
        <v>138</v>
      </c>
      <c r="D56">
        <v>2</v>
      </c>
      <c r="E56">
        <v>56</v>
      </c>
      <c r="F56">
        <v>0.05</v>
      </c>
      <c r="G56">
        <v>6.99</v>
      </c>
      <c r="H56" t="s">
        <v>212</v>
      </c>
      <c r="I56" t="s">
        <v>12</v>
      </c>
      <c r="J56" t="s">
        <v>208</v>
      </c>
      <c r="K56" t="s">
        <v>281</v>
      </c>
      <c r="L56" t="s">
        <v>282</v>
      </c>
      <c r="M56" t="s">
        <v>139</v>
      </c>
      <c r="N56" t="s">
        <v>21</v>
      </c>
      <c r="O56">
        <v>37.14</v>
      </c>
      <c r="P56">
        <v>56</v>
      </c>
      <c r="Q56">
        <f>Sales_Analysis[[#This Row],[Quantity]]*Sales_Analysis[[#This Row],[Unit Selling Price]]</f>
        <v>112</v>
      </c>
      <c r="R56">
        <f>Sales_Analysis[[#This Row],[Gross Sales ]]*Sales_Analysis[[#This Row],[Discount Pct]]</f>
        <v>5.6000000000000005</v>
      </c>
      <c r="S56" s="8">
        <f>Sales_Analysis[[#This Row],[Gross Sales ]]-Sales_Analysis[[#This Row],[Discount Amount]]</f>
        <v>106.4</v>
      </c>
      <c r="T56" s="8">
        <f>Sales_Analysis[[#This Row],[Quantity]]*Sales_Analysis[[#This Row],[Unit Cost]]</f>
        <v>74.28</v>
      </c>
      <c r="U56" s="8">
        <f>Sales_Analysis[[#This Row],[Net Sales ]]-Sales_Analysis[[#This Row],[Cost Of Good Sold]]</f>
        <v>32.120000000000005</v>
      </c>
      <c r="V56" s="8">
        <f>IF(Sales_Analysis[[#This Row],[Order Status]]="Completed",Sales_Analysis[[#This Row],[Net Sales ]],0)</f>
        <v>0</v>
      </c>
      <c r="W56" s="8">
        <f>IF(Sales_Analysis[[#This Row],[Order Status]]="Completed",Sales_Analysis[[#This Row],[Gross Profit ]],0)</f>
        <v>0</v>
      </c>
    </row>
    <row r="57" spans="1:23">
      <c r="A57" t="s">
        <v>324</v>
      </c>
      <c r="B57" s="7">
        <v>45939</v>
      </c>
      <c r="C57" t="s">
        <v>138</v>
      </c>
      <c r="D57">
        <v>2</v>
      </c>
      <c r="E57">
        <v>56</v>
      </c>
      <c r="F57">
        <v>0</v>
      </c>
      <c r="G57">
        <v>0</v>
      </c>
      <c r="H57" t="s">
        <v>212</v>
      </c>
      <c r="I57" t="s">
        <v>12</v>
      </c>
      <c r="J57" t="s">
        <v>213</v>
      </c>
      <c r="K57" t="s">
        <v>209</v>
      </c>
      <c r="L57" t="s">
        <v>325</v>
      </c>
      <c r="M57" t="s">
        <v>139</v>
      </c>
      <c r="N57" t="s">
        <v>21</v>
      </c>
      <c r="O57">
        <v>37.14</v>
      </c>
      <c r="P57">
        <v>56</v>
      </c>
      <c r="Q57">
        <f>Sales_Analysis[[#This Row],[Quantity]]*Sales_Analysis[[#This Row],[Unit Selling Price]]</f>
        <v>112</v>
      </c>
      <c r="R57">
        <f>Sales_Analysis[[#This Row],[Gross Sales ]]*Sales_Analysis[[#This Row],[Discount Pct]]</f>
        <v>0</v>
      </c>
      <c r="S57" s="8">
        <f>Sales_Analysis[[#This Row],[Gross Sales ]]-Sales_Analysis[[#This Row],[Discount Amount]]</f>
        <v>112</v>
      </c>
      <c r="T57" s="8">
        <f>Sales_Analysis[[#This Row],[Quantity]]*Sales_Analysis[[#This Row],[Unit Cost]]</f>
        <v>74.28</v>
      </c>
      <c r="U57" s="8">
        <f>Sales_Analysis[[#This Row],[Net Sales ]]-Sales_Analysis[[#This Row],[Cost Of Good Sold]]</f>
        <v>37.72</v>
      </c>
      <c r="V57" s="8">
        <f>IF(Sales_Analysis[[#This Row],[Order Status]]="Completed",Sales_Analysis[[#This Row],[Net Sales ]],0)</f>
        <v>112</v>
      </c>
      <c r="W57" s="8">
        <f>IF(Sales_Analysis[[#This Row],[Order Status]]="Completed",Sales_Analysis[[#This Row],[Gross Profit ]],0)</f>
        <v>37.72</v>
      </c>
    </row>
    <row r="58" spans="1:23">
      <c r="A58" t="s">
        <v>330</v>
      </c>
      <c r="B58" s="7">
        <v>45940</v>
      </c>
      <c r="C58" t="s">
        <v>138</v>
      </c>
      <c r="D58">
        <v>1</v>
      </c>
      <c r="E58">
        <v>56</v>
      </c>
      <c r="F58">
        <v>0</v>
      </c>
      <c r="G58">
        <v>0</v>
      </c>
      <c r="H58" t="s">
        <v>207</v>
      </c>
      <c r="I58" t="s">
        <v>12</v>
      </c>
      <c r="J58" t="s">
        <v>208</v>
      </c>
      <c r="K58" t="s">
        <v>209</v>
      </c>
      <c r="L58" t="s">
        <v>331</v>
      </c>
      <c r="M58" t="s">
        <v>139</v>
      </c>
      <c r="N58" t="s">
        <v>21</v>
      </c>
      <c r="O58">
        <v>37.14</v>
      </c>
      <c r="P58">
        <v>56</v>
      </c>
      <c r="Q58">
        <f>Sales_Analysis[[#This Row],[Quantity]]*Sales_Analysis[[#This Row],[Unit Selling Price]]</f>
        <v>56</v>
      </c>
      <c r="R58">
        <f>Sales_Analysis[[#This Row],[Gross Sales ]]*Sales_Analysis[[#This Row],[Discount Pct]]</f>
        <v>0</v>
      </c>
      <c r="S58" s="8">
        <f>Sales_Analysis[[#This Row],[Gross Sales ]]-Sales_Analysis[[#This Row],[Discount Amount]]</f>
        <v>56</v>
      </c>
      <c r="T58" s="8">
        <f>Sales_Analysis[[#This Row],[Quantity]]*Sales_Analysis[[#This Row],[Unit Cost]]</f>
        <v>37.14</v>
      </c>
      <c r="U58" s="8">
        <f>Sales_Analysis[[#This Row],[Net Sales ]]-Sales_Analysis[[#This Row],[Cost Of Good Sold]]</f>
        <v>18.86</v>
      </c>
      <c r="V58" s="8">
        <f>IF(Sales_Analysis[[#This Row],[Order Status]]="Completed",Sales_Analysis[[#This Row],[Net Sales ]],0)</f>
        <v>56</v>
      </c>
      <c r="W58" s="8">
        <f>IF(Sales_Analysis[[#This Row],[Order Status]]="Completed",Sales_Analysis[[#This Row],[Gross Profit ]],0)</f>
        <v>18.86</v>
      </c>
    </row>
    <row r="59" spans="1:23">
      <c r="A59" t="s">
        <v>326</v>
      </c>
      <c r="B59" s="7">
        <v>45939</v>
      </c>
      <c r="C59" t="s">
        <v>132</v>
      </c>
      <c r="D59">
        <v>1</v>
      </c>
      <c r="E59">
        <v>72.08</v>
      </c>
      <c r="F59">
        <v>0.15</v>
      </c>
      <c r="G59">
        <v>6.99</v>
      </c>
      <c r="H59" t="s">
        <v>216</v>
      </c>
      <c r="I59" t="s">
        <v>224</v>
      </c>
      <c r="J59" t="s">
        <v>213</v>
      </c>
      <c r="K59" t="s">
        <v>209</v>
      </c>
      <c r="L59" t="s">
        <v>327</v>
      </c>
      <c r="M59" t="s">
        <v>133</v>
      </c>
      <c r="N59" t="s">
        <v>21</v>
      </c>
      <c r="O59">
        <v>45</v>
      </c>
      <c r="P59">
        <v>72.08</v>
      </c>
      <c r="Q59">
        <f>Sales_Analysis[[#This Row],[Quantity]]*Sales_Analysis[[#This Row],[Unit Selling Price]]</f>
        <v>72.08</v>
      </c>
      <c r="R59">
        <f>Sales_Analysis[[#This Row],[Gross Sales ]]*Sales_Analysis[[#This Row],[Discount Pct]]</f>
        <v>10.811999999999999</v>
      </c>
      <c r="S59" s="8">
        <f>Sales_Analysis[[#This Row],[Gross Sales ]]-Sales_Analysis[[#This Row],[Discount Amount]]</f>
        <v>61.268000000000001</v>
      </c>
      <c r="T59" s="8">
        <f>Sales_Analysis[[#This Row],[Quantity]]*Sales_Analysis[[#This Row],[Unit Cost]]</f>
        <v>45</v>
      </c>
      <c r="U59" s="8">
        <f>Sales_Analysis[[#This Row],[Net Sales ]]-Sales_Analysis[[#This Row],[Cost Of Good Sold]]</f>
        <v>16.268000000000001</v>
      </c>
      <c r="V59" s="8">
        <f>IF(Sales_Analysis[[#This Row],[Order Status]]="Completed",Sales_Analysis[[#This Row],[Net Sales ]],0)</f>
        <v>61.268000000000001</v>
      </c>
      <c r="W59" s="8">
        <f>IF(Sales_Analysis[[#This Row],[Order Status]]="Completed",Sales_Analysis[[#This Row],[Gross Profit ]],0)</f>
        <v>16.268000000000001</v>
      </c>
    </row>
    <row r="60" spans="1:23">
      <c r="A60" t="s">
        <v>293</v>
      </c>
      <c r="B60" s="7">
        <v>45937</v>
      </c>
      <c r="C60" t="s">
        <v>156</v>
      </c>
      <c r="D60">
        <v>6</v>
      </c>
      <c r="E60">
        <v>24.86</v>
      </c>
      <c r="F60">
        <v>0.05</v>
      </c>
      <c r="G60">
        <v>0</v>
      </c>
      <c r="H60" t="s">
        <v>216</v>
      </c>
      <c r="I60" t="s">
        <v>37</v>
      </c>
      <c r="J60" t="s">
        <v>208</v>
      </c>
      <c r="K60" t="s">
        <v>209</v>
      </c>
      <c r="L60" t="s">
        <v>227</v>
      </c>
      <c r="M60" t="s">
        <v>157</v>
      </c>
      <c r="N60" t="s">
        <v>27</v>
      </c>
      <c r="O60">
        <v>16.329999999999998</v>
      </c>
      <c r="P60">
        <v>24.86</v>
      </c>
      <c r="Q60">
        <f>Sales_Analysis[[#This Row],[Quantity]]*Sales_Analysis[[#This Row],[Unit Selling Price]]</f>
        <v>149.16</v>
      </c>
      <c r="R60">
        <f>Sales_Analysis[[#This Row],[Gross Sales ]]*Sales_Analysis[[#This Row],[Discount Pct]]</f>
        <v>7.4580000000000002</v>
      </c>
      <c r="S60" s="8">
        <f>Sales_Analysis[[#This Row],[Gross Sales ]]-Sales_Analysis[[#This Row],[Discount Amount]]</f>
        <v>141.702</v>
      </c>
      <c r="T60" s="8">
        <f>Sales_Analysis[[#This Row],[Quantity]]*Sales_Analysis[[#This Row],[Unit Cost]]</f>
        <v>97.97999999999999</v>
      </c>
      <c r="U60" s="8">
        <f>Sales_Analysis[[#This Row],[Net Sales ]]-Sales_Analysis[[#This Row],[Cost Of Good Sold]]</f>
        <v>43.722000000000008</v>
      </c>
      <c r="V60" s="8">
        <f>IF(Sales_Analysis[[#This Row],[Order Status]]="Completed",Sales_Analysis[[#This Row],[Net Sales ]],0)</f>
        <v>141.702</v>
      </c>
      <c r="W60" s="8">
        <f>IF(Sales_Analysis[[#This Row],[Order Status]]="Completed",Sales_Analysis[[#This Row],[Gross Profit ]],0)</f>
        <v>43.722000000000008</v>
      </c>
    </row>
    <row r="61" spans="1:23">
      <c r="A61" t="s">
        <v>316</v>
      </c>
      <c r="B61" s="7">
        <v>45939</v>
      </c>
      <c r="C61" t="s">
        <v>146</v>
      </c>
      <c r="D61">
        <v>3</v>
      </c>
      <c r="E61">
        <v>30.05</v>
      </c>
      <c r="F61">
        <v>0.2</v>
      </c>
      <c r="G61">
        <v>4.99</v>
      </c>
      <c r="H61" t="s">
        <v>212</v>
      </c>
      <c r="I61" t="s">
        <v>37</v>
      </c>
      <c r="J61" t="s">
        <v>208</v>
      </c>
      <c r="K61" t="s">
        <v>209</v>
      </c>
      <c r="L61" t="s">
        <v>317</v>
      </c>
      <c r="M61" t="s">
        <v>147</v>
      </c>
      <c r="N61" t="s">
        <v>27</v>
      </c>
      <c r="O61">
        <v>17.329999999999998</v>
      </c>
      <c r="P61">
        <v>30.05</v>
      </c>
      <c r="Q61">
        <f>Sales_Analysis[[#This Row],[Quantity]]*Sales_Analysis[[#This Row],[Unit Selling Price]]</f>
        <v>90.15</v>
      </c>
      <c r="R61">
        <f>Sales_Analysis[[#This Row],[Gross Sales ]]*Sales_Analysis[[#This Row],[Discount Pct]]</f>
        <v>18.03</v>
      </c>
      <c r="S61" s="8">
        <f>Sales_Analysis[[#This Row],[Gross Sales ]]-Sales_Analysis[[#This Row],[Discount Amount]]</f>
        <v>72.12</v>
      </c>
      <c r="T61" s="8">
        <f>Sales_Analysis[[#This Row],[Quantity]]*Sales_Analysis[[#This Row],[Unit Cost]]</f>
        <v>51.989999999999995</v>
      </c>
      <c r="U61" s="8">
        <f>Sales_Analysis[[#This Row],[Net Sales ]]-Sales_Analysis[[#This Row],[Cost Of Good Sold]]</f>
        <v>20.13000000000001</v>
      </c>
      <c r="V61" s="8">
        <f>IF(Sales_Analysis[[#This Row],[Order Status]]="Completed",Sales_Analysis[[#This Row],[Net Sales ]],0)</f>
        <v>72.12</v>
      </c>
      <c r="W61" s="8">
        <f>IF(Sales_Analysis[[#This Row],[Order Status]]="Completed",Sales_Analysis[[#This Row],[Gross Profit ]],0)</f>
        <v>20.13000000000001</v>
      </c>
    </row>
    <row r="62" spans="1:23">
      <c r="A62" t="s">
        <v>299</v>
      </c>
      <c r="B62" s="7">
        <v>45937</v>
      </c>
      <c r="C62" t="s">
        <v>176</v>
      </c>
      <c r="D62">
        <v>3</v>
      </c>
      <c r="E62">
        <v>11.86</v>
      </c>
      <c r="F62">
        <v>0</v>
      </c>
      <c r="G62">
        <v>9.99</v>
      </c>
      <c r="H62" t="s">
        <v>212</v>
      </c>
      <c r="I62" t="s">
        <v>12</v>
      </c>
      <c r="J62" t="s">
        <v>217</v>
      </c>
      <c r="K62" t="s">
        <v>209</v>
      </c>
      <c r="L62" t="s">
        <v>300</v>
      </c>
      <c r="M62" t="s">
        <v>177</v>
      </c>
      <c r="N62" t="s">
        <v>32</v>
      </c>
      <c r="O62">
        <v>4.93</v>
      </c>
      <c r="P62">
        <v>11.86</v>
      </c>
      <c r="Q62">
        <f>Sales_Analysis[[#This Row],[Quantity]]*Sales_Analysis[[#This Row],[Unit Selling Price]]</f>
        <v>35.58</v>
      </c>
      <c r="R62">
        <f>Sales_Analysis[[#This Row],[Gross Sales ]]*Sales_Analysis[[#This Row],[Discount Pct]]</f>
        <v>0</v>
      </c>
      <c r="S62" s="8">
        <f>Sales_Analysis[[#This Row],[Gross Sales ]]-Sales_Analysis[[#This Row],[Discount Amount]]</f>
        <v>35.58</v>
      </c>
      <c r="T62" s="8">
        <f>Sales_Analysis[[#This Row],[Quantity]]*Sales_Analysis[[#This Row],[Unit Cost]]</f>
        <v>14.79</v>
      </c>
      <c r="U62" s="8">
        <f>Sales_Analysis[[#This Row],[Net Sales ]]-Sales_Analysis[[#This Row],[Cost Of Good Sold]]</f>
        <v>20.79</v>
      </c>
      <c r="V62" s="8">
        <f>IF(Sales_Analysis[[#This Row],[Order Status]]="Completed",Sales_Analysis[[#This Row],[Net Sales ]],0)</f>
        <v>35.58</v>
      </c>
      <c r="W62" s="8">
        <f>IF(Sales_Analysis[[#This Row],[Order Status]]="Completed",Sales_Analysis[[#This Row],[Gross Profit ]],0)</f>
        <v>20.79</v>
      </c>
    </row>
    <row r="63" spans="1:23">
      <c r="A63" t="s">
        <v>334</v>
      </c>
      <c r="B63" s="7">
        <v>45940</v>
      </c>
      <c r="C63" t="s">
        <v>160</v>
      </c>
      <c r="D63">
        <v>5</v>
      </c>
      <c r="E63">
        <v>36.47</v>
      </c>
      <c r="F63">
        <v>0.05</v>
      </c>
      <c r="G63">
        <v>9.99</v>
      </c>
      <c r="H63" t="s">
        <v>207</v>
      </c>
      <c r="I63" t="s">
        <v>12</v>
      </c>
      <c r="J63" t="s">
        <v>213</v>
      </c>
      <c r="K63" t="s">
        <v>209</v>
      </c>
      <c r="L63" t="s">
        <v>335</v>
      </c>
      <c r="M63" t="s">
        <v>161</v>
      </c>
      <c r="N63" t="s">
        <v>27</v>
      </c>
      <c r="O63">
        <v>21.05</v>
      </c>
      <c r="P63">
        <v>36.47</v>
      </c>
      <c r="Q63">
        <f>Sales_Analysis[[#This Row],[Quantity]]*Sales_Analysis[[#This Row],[Unit Selling Price]]</f>
        <v>182.35</v>
      </c>
      <c r="R63">
        <f>Sales_Analysis[[#This Row],[Gross Sales ]]*Sales_Analysis[[#This Row],[Discount Pct]]</f>
        <v>9.1174999999999997</v>
      </c>
      <c r="S63" s="8">
        <f>Sales_Analysis[[#This Row],[Gross Sales ]]-Sales_Analysis[[#This Row],[Discount Amount]]</f>
        <v>173.23249999999999</v>
      </c>
      <c r="T63" s="8">
        <f>Sales_Analysis[[#This Row],[Quantity]]*Sales_Analysis[[#This Row],[Unit Cost]]</f>
        <v>105.25</v>
      </c>
      <c r="U63" s="8">
        <f>Sales_Analysis[[#This Row],[Net Sales ]]-Sales_Analysis[[#This Row],[Cost Of Good Sold]]</f>
        <v>67.982499999999987</v>
      </c>
      <c r="V63" s="8">
        <f>IF(Sales_Analysis[[#This Row],[Order Status]]="Completed",Sales_Analysis[[#This Row],[Net Sales ]],0)</f>
        <v>173.23249999999999</v>
      </c>
      <c r="W63" s="8">
        <f>IF(Sales_Analysis[[#This Row],[Order Status]]="Completed",Sales_Analysis[[#This Row],[Gross Profit ]],0)</f>
        <v>67.982499999999987</v>
      </c>
    </row>
    <row r="64" spans="1:23">
      <c r="A64" t="s">
        <v>336</v>
      </c>
      <c r="B64" s="7">
        <v>45940</v>
      </c>
      <c r="C64" t="s">
        <v>164</v>
      </c>
      <c r="D64">
        <v>1</v>
      </c>
      <c r="E64">
        <v>93.35</v>
      </c>
      <c r="F64">
        <v>0.05</v>
      </c>
      <c r="G64">
        <v>4.99</v>
      </c>
      <c r="H64" t="s">
        <v>216</v>
      </c>
      <c r="I64" t="s">
        <v>18</v>
      </c>
      <c r="J64" t="s">
        <v>213</v>
      </c>
      <c r="K64" t="s">
        <v>209</v>
      </c>
      <c r="L64" t="s">
        <v>337</v>
      </c>
      <c r="M64" t="s">
        <v>165</v>
      </c>
      <c r="N64" t="s">
        <v>32</v>
      </c>
      <c r="O64">
        <v>39.76</v>
      </c>
      <c r="P64">
        <v>93.35</v>
      </c>
      <c r="Q64">
        <f>Sales_Analysis[[#This Row],[Quantity]]*Sales_Analysis[[#This Row],[Unit Selling Price]]</f>
        <v>93.35</v>
      </c>
      <c r="R64">
        <f>Sales_Analysis[[#This Row],[Gross Sales ]]*Sales_Analysis[[#This Row],[Discount Pct]]</f>
        <v>4.6674999999999995</v>
      </c>
      <c r="S64" s="8">
        <f>Sales_Analysis[[#This Row],[Gross Sales ]]-Sales_Analysis[[#This Row],[Discount Amount]]</f>
        <v>88.68249999999999</v>
      </c>
      <c r="T64" s="8">
        <f>Sales_Analysis[[#This Row],[Quantity]]*Sales_Analysis[[#This Row],[Unit Cost]]</f>
        <v>39.76</v>
      </c>
      <c r="U64" s="8">
        <f>Sales_Analysis[[#This Row],[Net Sales ]]-Sales_Analysis[[#This Row],[Cost Of Good Sold]]</f>
        <v>48.922499999999992</v>
      </c>
      <c r="V64" s="8">
        <f>IF(Sales_Analysis[[#This Row],[Order Status]]="Completed",Sales_Analysis[[#This Row],[Net Sales ]],0)</f>
        <v>88.68249999999999</v>
      </c>
      <c r="W64" s="8">
        <f>IF(Sales_Analysis[[#This Row],[Order Status]]="Completed",Sales_Analysis[[#This Row],[Gross Profit ]],0)</f>
        <v>48.922499999999992</v>
      </c>
    </row>
    <row r="65" spans="1:23">
      <c r="A65" t="s">
        <v>338</v>
      </c>
      <c r="B65" s="7">
        <v>45940</v>
      </c>
      <c r="C65" t="s">
        <v>128</v>
      </c>
      <c r="D65">
        <v>1</v>
      </c>
      <c r="E65">
        <v>74.72</v>
      </c>
      <c r="F65">
        <v>0.05</v>
      </c>
      <c r="G65">
        <v>0</v>
      </c>
      <c r="H65" t="s">
        <v>212</v>
      </c>
      <c r="I65" t="s">
        <v>224</v>
      </c>
      <c r="J65" t="s">
        <v>217</v>
      </c>
      <c r="K65" t="s">
        <v>209</v>
      </c>
      <c r="L65" t="s">
        <v>339</v>
      </c>
      <c r="M65" t="s">
        <v>129</v>
      </c>
      <c r="N65" t="s">
        <v>21</v>
      </c>
      <c r="O65">
        <v>36.28</v>
      </c>
      <c r="P65">
        <v>74.72</v>
      </c>
      <c r="Q65">
        <f>Sales_Analysis[[#This Row],[Quantity]]*Sales_Analysis[[#This Row],[Unit Selling Price]]</f>
        <v>74.72</v>
      </c>
      <c r="R65">
        <f>Sales_Analysis[[#This Row],[Gross Sales ]]*Sales_Analysis[[#This Row],[Discount Pct]]</f>
        <v>3.7360000000000002</v>
      </c>
      <c r="S65" s="8">
        <f>Sales_Analysis[[#This Row],[Gross Sales ]]-Sales_Analysis[[#This Row],[Discount Amount]]</f>
        <v>70.983999999999995</v>
      </c>
      <c r="T65" s="8">
        <f>Sales_Analysis[[#This Row],[Quantity]]*Sales_Analysis[[#This Row],[Unit Cost]]</f>
        <v>36.28</v>
      </c>
      <c r="U65" s="8">
        <f>Sales_Analysis[[#This Row],[Net Sales ]]-Sales_Analysis[[#This Row],[Cost Of Good Sold]]</f>
        <v>34.703999999999994</v>
      </c>
      <c r="V65" s="8">
        <f>IF(Sales_Analysis[[#This Row],[Order Status]]="Completed",Sales_Analysis[[#This Row],[Net Sales ]],0)</f>
        <v>70.983999999999995</v>
      </c>
      <c r="W65" s="8">
        <f>IF(Sales_Analysis[[#This Row],[Order Status]]="Completed",Sales_Analysis[[#This Row],[Gross Profit ]],0)</f>
        <v>34.703999999999994</v>
      </c>
    </row>
    <row r="66" spans="1:23">
      <c r="A66" t="s">
        <v>340</v>
      </c>
      <c r="B66" s="7">
        <v>45940</v>
      </c>
      <c r="C66" t="s">
        <v>94</v>
      </c>
      <c r="D66">
        <v>1</v>
      </c>
      <c r="E66">
        <v>74.41</v>
      </c>
      <c r="F66">
        <v>0</v>
      </c>
      <c r="G66">
        <v>0</v>
      </c>
      <c r="H66" t="s">
        <v>207</v>
      </c>
      <c r="I66" t="s">
        <v>18</v>
      </c>
      <c r="J66" t="s">
        <v>217</v>
      </c>
      <c r="K66" t="s">
        <v>209</v>
      </c>
      <c r="L66" t="s">
        <v>315</v>
      </c>
      <c r="M66" t="s">
        <v>95</v>
      </c>
      <c r="N66" t="s">
        <v>17</v>
      </c>
      <c r="O66">
        <v>33.549999999999997</v>
      </c>
      <c r="P66">
        <v>74.41</v>
      </c>
      <c r="Q66">
        <f>Sales_Analysis[[#This Row],[Quantity]]*Sales_Analysis[[#This Row],[Unit Selling Price]]</f>
        <v>74.41</v>
      </c>
      <c r="R66">
        <f>Sales_Analysis[[#This Row],[Gross Sales ]]*Sales_Analysis[[#This Row],[Discount Pct]]</f>
        <v>0</v>
      </c>
      <c r="S66" s="8">
        <f>Sales_Analysis[[#This Row],[Gross Sales ]]-Sales_Analysis[[#This Row],[Discount Amount]]</f>
        <v>74.41</v>
      </c>
      <c r="T66" s="8">
        <f>Sales_Analysis[[#This Row],[Quantity]]*Sales_Analysis[[#This Row],[Unit Cost]]</f>
        <v>33.549999999999997</v>
      </c>
      <c r="U66" s="8">
        <f>Sales_Analysis[[#This Row],[Net Sales ]]-Sales_Analysis[[#This Row],[Cost Of Good Sold]]</f>
        <v>40.86</v>
      </c>
      <c r="V66" s="8">
        <f>IF(Sales_Analysis[[#This Row],[Order Status]]="Completed",Sales_Analysis[[#This Row],[Net Sales ]],0)</f>
        <v>74.41</v>
      </c>
      <c r="W66" s="8">
        <f>IF(Sales_Analysis[[#This Row],[Order Status]]="Completed",Sales_Analysis[[#This Row],[Gross Profit ]],0)</f>
        <v>40.86</v>
      </c>
    </row>
    <row r="67" spans="1:23">
      <c r="A67" t="s">
        <v>341</v>
      </c>
      <c r="B67" s="7">
        <v>45940</v>
      </c>
      <c r="C67" t="s">
        <v>89</v>
      </c>
      <c r="D67">
        <v>2</v>
      </c>
      <c r="E67">
        <v>81.14</v>
      </c>
      <c r="F67">
        <v>0.1</v>
      </c>
      <c r="G67">
        <v>6.99</v>
      </c>
      <c r="H67" t="s">
        <v>207</v>
      </c>
      <c r="I67" t="s">
        <v>18</v>
      </c>
      <c r="J67" t="s">
        <v>217</v>
      </c>
      <c r="K67" t="s">
        <v>209</v>
      </c>
      <c r="L67" t="s">
        <v>342</v>
      </c>
      <c r="M67" t="s">
        <v>90</v>
      </c>
      <c r="N67" t="s">
        <v>11</v>
      </c>
      <c r="O67">
        <v>34.53</v>
      </c>
      <c r="P67">
        <v>81.14</v>
      </c>
      <c r="Q67">
        <f>Sales_Analysis[[#This Row],[Quantity]]*Sales_Analysis[[#This Row],[Unit Selling Price]]</f>
        <v>162.28</v>
      </c>
      <c r="R67">
        <f>Sales_Analysis[[#This Row],[Gross Sales ]]*Sales_Analysis[[#This Row],[Discount Pct]]</f>
        <v>16.228000000000002</v>
      </c>
      <c r="S67" s="8">
        <f>Sales_Analysis[[#This Row],[Gross Sales ]]-Sales_Analysis[[#This Row],[Discount Amount]]</f>
        <v>146.05199999999999</v>
      </c>
      <c r="T67" s="8">
        <f>Sales_Analysis[[#This Row],[Quantity]]*Sales_Analysis[[#This Row],[Unit Cost]]</f>
        <v>69.06</v>
      </c>
      <c r="U67" s="8">
        <f>Sales_Analysis[[#This Row],[Net Sales ]]-Sales_Analysis[[#This Row],[Cost Of Good Sold]]</f>
        <v>76.99199999999999</v>
      </c>
      <c r="V67" s="8">
        <f>IF(Sales_Analysis[[#This Row],[Order Status]]="Completed",Sales_Analysis[[#This Row],[Net Sales ]],0)</f>
        <v>146.05199999999999</v>
      </c>
      <c r="W67" s="8">
        <f>IF(Sales_Analysis[[#This Row],[Order Status]]="Completed",Sales_Analysis[[#This Row],[Gross Profit ]],0)</f>
        <v>76.99199999999999</v>
      </c>
    </row>
    <row r="68" spans="1:23">
      <c r="A68" t="s">
        <v>343</v>
      </c>
      <c r="B68" s="7">
        <v>45941</v>
      </c>
      <c r="C68" t="s">
        <v>85</v>
      </c>
      <c r="D68">
        <v>8</v>
      </c>
      <c r="E68">
        <v>20.7</v>
      </c>
      <c r="F68">
        <v>0.05</v>
      </c>
      <c r="G68">
        <v>0</v>
      </c>
      <c r="H68" t="s">
        <v>216</v>
      </c>
      <c r="I68" t="s">
        <v>54</v>
      </c>
      <c r="J68" t="s">
        <v>217</v>
      </c>
      <c r="K68" t="s">
        <v>209</v>
      </c>
      <c r="L68" t="s">
        <v>344</v>
      </c>
      <c r="M68" t="s">
        <v>86</v>
      </c>
      <c r="N68" t="s">
        <v>11</v>
      </c>
      <c r="O68">
        <v>8.5299999999999994</v>
      </c>
      <c r="P68">
        <v>20.7</v>
      </c>
      <c r="Q68">
        <f>Sales_Analysis[[#This Row],[Quantity]]*Sales_Analysis[[#This Row],[Unit Selling Price]]</f>
        <v>165.6</v>
      </c>
      <c r="R68">
        <f>Sales_Analysis[[#This Row],[Gross Sales ]]*Sales_Analysis[[#This Row],[Discount Pct]]</f>
        <v>8.2799999999999994</v>
      </c>
      <c r="S68" s="8">
        <f>Sales_Analysis[[#This Row],[Gross Sales ]]-Sales_Analysis[[#This Row],[Discount Amount]]</f>
        <v>157.32</v>
      </c>
      <c r="T68" s="8">
        <f>Sales_Analysis[[#This Row],[Quantity]]*Sales_Analysis[[#This Row],[Unit Cost]]</f>
        <v>68.239999999999995</v>
      </c>
      <c r="U68" s="8">
        <f>Sales_Analysis[[#This Row],[Net Sales ]]-Sales_Analysis[[#This Row],[Cost Of Good Sold]]</f>
        <v>89.08</v>
      </c>
      <c r="V68" s="8">
        <f>IF(Sales_Analysis[[#This Row],[Order Status]]="Completed",Sales_Analysis[[#This Row],[Net Sales ]],0)</f>
        <v>157.32</v>
      </c>
      <c r="W68" s="8">
        <f>IF(Sales_Analysis[[#This Row],[Order Status]]="Completed",Sales_Analysis[[#This Row],[Gross Profit ]],0)</f>
        <v>89.08</v>
      </c>
    </row>
    <row r="69" spans="1:23">
      <c r="A69" t="s">
        <v>345</v>
      </c>
      <c r="B69" s="7">
        <v>45941</v>
      </c>
      <c r="C69" t="s">
        <v>130</v>
      </c>
      <c r="D69">
        <v>3</v>
      </c>
      <c r="E69">
        <v>10.18</v>
      </c>
      <c r="F69">
        <v>0</v>
      </c>
      <c r="G69">
        <v>0</v>
      </c>
      <c r="H69" t="s">
        <v>212</v>
      </c>
      <c r="I69" t="s">
        <v>12</v>
      </c>
      <c r="J69" t="s">
        <v>217</v>
      </c>
      <c r="K69" t="s">
        <v>209</v>
      </c>
      <c r="L69" t="s">
        <v>346</v>
      </c>
      <c r="M69" t="s">
        <v>131</v>
      </c>
      <c r="N69" t="s">
        <v>21</v>
      </c>
      <c r="O69">
        <v>4.42</v>
      </c>
      <c r="P69">
        <v>10.18</v>
      </c>
      <c r="Q69">
        <f>Sales_Analysis[[#This Row],[Quantity]]*Sales_Analysis[[#This Row],[Unit Selling Price]]</f>
        <v>30.54</v>
      </c>
      <c r="R69">
        <f>Sales_Analysis[[#This Row],[Gross Sales ]]*Sales_Analysis[[#This Row],[Discount Pct]]</f>
        <v>0</v>
      </c>
      <c r="S69" s="8">
        <f>Sales_Analysis[[#This Row],[Gross Sales ]]-Sales_Analysis[[#This Row],[Discount Amount]]</f>
        <v>30.54</v>
      </c>
      <c r="T69" s="8">
        <f>Sales_Analysis[[#This Row],[Quantity]]*Sales_Analysis[[#This Row],[Unit Cost]]</f>
        <v>13.26</v>
      </c>
      <c r="U69" s="8">
        <f>Sales_Analysis[[#This Row],[Net Sales ]]-Sales_Analysis[[#This Row],[Cost Of Good Sold]]</f>
        <v>17.28</v>
      </c>
      <c r="V69" s="8">
        <f>IF(Sales_Analysis[[#This Row],[Order Status]]="Completed",Sales_Analysis[[#This Row],[Net Sales ]],0)</f>
        <v>30.54</v>
      </c>
      <c r="W69" s="8">
        <f>IF(Sales_Analysis[[#This Row],[Order Status]]="Completed",Sales_Analysis[[#This Row],[Gross Profit ]],0)</f>
        <v>17.28</v>
      </c>
    </row>
    <row r="70" spans="1:23">
      <c r="A70" t="s">
        <v>347</v>
      </c>
      <c r="B70" s="7">
        <v>45941</v>
      </c>
      <c r="C70" t="s">
        <v>77</v>
      </c>
      <c r="D70">
        <v>2</v>
      </c>
      <c r="E70">
        <v>47.77</v>
      </c>
      <c r="F70">
        <v>0.1</v>
      </c>
      <c r="G70">
        <v>0</v>
      </c>
      <c r="H70" t="s">
        <v>216</v>
      </c>
      <c r="I70" t="s">
        <v>12</v>
      </c>
      <c r="J70" t="s">
        <v>213</v>
      </c>
      <c r="K70" t="s">
        <v>209</v>
      </c>
      <c r="L70" t="s">
        <v>348</v>
      </c>
      <c r="M70" t="s">
        <v>78</v>
      </c>
      <c r="N70" t="s">
        <v>11</v>
      </c>
      <c r="O70">
        <v>21.34</v>
      </c>
      <c r="P70">
        <v>47.77</v>
      </c>
      <c r="Q70">
        <f>Sales_Analysis[[#This Row],[Quantity]]*Sales_Analysis[[#This Row],[Unit Selling Price]]</f>
        <v>95.54</v>
      </c>
      <c r="R70">
        <f>Sales_Analysis[[#This Row],[Gross Sales ]]*Sales_Analysis[[#This Row],[Discount Pct]]</f>
        <v>9.5540000000000003</v>
      </c>
      <c r="S70" s="8">
        <f>Sales_Analysis[[#This Row],[Gross Sales ]]-Sales_Analysis[[#This Row],[Discount Amount]]</f>
        <v>85.986000000000004</v>
      </c>
      <c r="T70" s="8">
        <f>Sales_Analysis[[#This Row],[Quantity]]*Sales_Analysis[[#This Row],[Unit Cost]]</f>
        <v>42.68</v>
      </c>
      <c r="U70" s="8">
        <f>Sales_Analysis[[#This Row],[Net Sales ]]-Sales_Analysis[[#This Row],[Cost Of Good Sold]]</f>
        <v>43.306000000000004</v>
      </c>
      <c r="V70" s="8">
        <f>IF(Sales_Analysis[[#This Row],[Order Status]]="Completed",Sales_Analysis[[#This Row],[Net Sales ]],0)</f>
        <v>85.986000000000004</v>
      </c>
      <c r="W70" s="8">
        <f>IF(Sales_Analysis[[#This Row],[Order Status]]="Completed",Sales_Analysis[[#This Row],[Gross Profit ]],0)</f>
        <v>43.306000000000004</v>
      </c>
    </row>
    <row r="71" spans="1:23">
      <c r="A71" t="s">
        <v>349</v>
      </c>
      <c r="B71" s="7">
        <v>45941</v>
      </c>
      <c r="C71" t="s">
        <v>122</v>
      </c>
      <c r="D71">
        <v>2</v>
      </c>
      <c r="E71">
        <v>29.71</v>
      </c>
      <c r="F71">
        <v>0</v>
      </c>
      <c r="G71">
        <v>0</v>
      </c>
      <c r="H71" t="s">
        <v>212</v>
      </c>
      <c r="I71" t="s">
        <v>18</v>
      </c>
      <c r="J71" t="s">
        <v>217</v>
      </c>
      <c r="K71" t="s">
        <v>209</v>
      </c>
      <c r="L71" t="s">
        <v>350</v>
      </c>
      <c r="M71" t="s">
        <v>123</v>
      </c>
      <c r="N71" t="s">
        <v>21</v>
      </c>
      <c r="O71">
        <v>17.55</v>
      </c>
      <c r="P71">
        <v>29.71</v>
      </c>
      <c r="Q71">
        <f>Sales_Analysis[[#This Row],[Quantity]]*Sales_Analysis[[#This Row],[Unit Selling Price]]</f>
        <v>59.42</v>
      </c>
      <c r="R71">
        <f>Sales_Analysis[[#This Row],[Gross Sales ]]*Sales_Analysis[[#This Row],[Discount Pct]]</f>
        <v>0</v>
      </c>
      <c r="S71" s="8">
        <f>Sales_Analysis[[#This Row],[Gross Sales ]]-Sales_Analysis[[#This Row],[Discount Amount]]</f>
        <v>59.42</v>
      </c>
      <c r="T71" s="8">
        <f>Sales_Analysis[[#This Row],[Quantity]]*Sales_Analysis[[#This Row],[Unit Cost]]</f>
        <v>35.1</v>
      </c>
      <c r="U71" s="8">
        <f>Sales_Analysis[[#This Row],[Net Sales ]]-Sales_Analysis[[#This Row],[Cost Of Good Sold]]</f>
        <v>24.32</v>
      </c>
      <c r="V71" s="8">
        <f>IF(Sales_Analysis[[#This Row],[Order Status]]="Completed",Sales_Analysis[[#This Row],[Net Sales ]],0)</f>
        <v>59.42</v>
      </c>
      <c r="W71" s="8">
        <f>IF(Sales_Analysis[[#This Row],[Order Status]]="Completed",Sales_Analysis[[#This Row],[Gross Profit ]],0)</f>
        <v>24.32</v>
      </c>
    </row>
    <row r="72" spans="1:23">
      <c r="A72" t="s">
        <v>351</v>
      </c>
      <c r="B72" s="7">
        <v>45941</v>
      </c>
      <c r="C72" t="s">
        <v>172</v>
      </c>
      <c r="D72">
        <v>1</v>
      </c>
      <c r="E72">
        <v>80.63</v>
      </c>
      <c r="F72">
        <v>0</v>
      </c>
      <c r="G72">
        <v>6.99</v>
      </c>
      <c r="H72" t="s">
        <v>207</v>
      </c>
      <c r="I72" t="s">
        <v>54</v>
      </c>
      <c r="J72" t="s">
        <v>217</v>
      </c>
      <c r="K72" t="s">
        <v>209</v>
      </c>
      <c r="L72" t="s">
        <v>352</v>
      </c>
      <c r="M72" t="s">
        <v>173</v>
      </c>
      <c r="N72" t="s">
        <v>32</v>
      </c>
      <c r="O72">
        <v>44.56</v>
      </c>
      <c r="P72">
        <v>80.63</v>
      </c>
      <c r="Q72">
        <f>Sales_Analysis[[#This Row],[Quantity]]*Sales_Analysis[[#This Row],[Unit Selling Price]]</f>
        <v>80.63</v>
      </c>
      <c r="R72">
        <f>Sales_Analysis[[#This Row],[Gross Sales ]]*Sales_Analysis[[#This Row],[Discount Pct]]</f>
        <v>0</v>
      </c>
      <c r="S72" s="8">
        <f>Sales_Analysis[[#This Row],[Gross Sales ]]-Sales_Analysis[[#This Row],[Discount Amount]]</f>
        <v>80.63</v>
      </c>
      <c r="T72" s="8">
        <f>Sales_Analysis[[#This Row],[Quantity]]*Sales_Analysis[[#This Row],[Unit Cost]]</f>
        <v>44.56</v>
      </c>
      <c r="U72" s="8">
        <f>Sales_Analysis[[#This Row],[Net Sales ]]-Sales_Analysis[[#This Row],[Cost Of Good Sold]]</f>
        <v>36.069999999999993</v>
      </c>
      <c r="V72" s="8">
        <f>IF(Sales_Analysis[[#This Row],[Order Status]]="Completed",Sales_Analysis[[#This Row],[Net Sales ]],0)</f>
        <v>80.63</v>
      </c>
      <c r="W72" s="8">
        <f>IF(Sales_Analysis[[#This Row],[Order Status]]="Completed",Sales_Analysis[[#This Row],[Gross Profit ]],0)</f>
        <v>36.069999999999993</v>
      </c>
    </row>
    <row r="73" spans="1:23">
      <c r="A73" t="s">
        <v>353</v>
      </c>
      <c r="B73" s="7">
        <v>45942</v>
      </c>
      <c r="C73" t="s">
        <v>184</v>
      </c>
      <c r="D73">
        <v>3</v>
      </c>
      <c r="E73">
        <v>31.55</v>
      </c>
      <c r="F73">
        <v>0</v>
      </c>
      <c r="G73">
        <v>0</v>
      </c>
      <c r="H73" t="s">
        <v>207</v>
      </c>
      <c r="I73" t="s">
        <v>54</v>
      </c>
      <c r="J73" t="s">
        <v>213</v>
      </c>
      <c r="K73" t="s">
        <v>209</v>
      </c>
      <c r="L73" t="s">
        <v>354</v>
      </c>
      <c r="M73" t="s">
        <v>185</v>
      </c>
      <c r="N73" t="s">
        <v>32</v>
      </c>
      <c r="O73">
        <v>18.04</v>
      </c>
      <c r="P73">
        <v>31.55</v>
      </c>
      <c r="Q73">
        <f>Sales_Analysis[[#This Row],[Quantity]]*Sales_Analysis[[#This Row],[Unit Selling Price]]</f>
        <v>94.65</v>
      </c>
      <c r="R73">
        <f>Sales_Analysis[[#This Row],[Gross Sales ]]*Sales_Analysis[[#This Row],[Discount Pct]]</f>
        <v>0</v>
      </c>
      <c r="S73" s="8">
        <f>Sales_Analysis[[#This Row],[Gross Sales ]]-Sales_Analysis[[#This Row],[Discount Amount]]</f>
        <v>94.65</v>
      </c>
      <c r="T73" s="8">
        <f>Sales_Analysis[[#This Row],[Quantity]]*Sales_Analysis[[#This Row],[Unit Cost]]</f>
        <v>54.12</v>
      </c>
      <c r="U73" s="8">
        <f>Sales_Analysis[[#This Row],[Net Sales ]]-Sales_Analysis[[#This Row],[Cost Of Good Sold]]</f>
        <v>40.530000000000008</v>
      </c>
      <c r="V73" s="8">
        <f>IF(Sales_Analysis[[#This Row],[Order Status]]="Completed",Sales_Analysis[[#This Row],[Net Sales ]],0)</f>
        <v>94.65</v>
      </c>
      <c r="W73" s="8">
        <f>IF(Sales_Analysis[[#This Row],[Order Status]]="Completed",Sales_Analysis[[#This Row],[Gross Profit ]],0)</f>
        <v>40.530000000000008</v>
      </c>
    </row>
    <row r="74" spans="1:23">
      <c r="A74" t="s">
        <v>355</v>
      </c>
      <c r="B74" s="7">
        <v>45942</v>
      </c>
      <c r="C74" t="s">
        <v>144</v>
      </c>
      <c r="D74">
        <v>2</v>
      </c>
      <c r="E74">
        <v>12.74</v>
      </c>
      <c r="F74">
        <v>0.15</v>
      </c>
      <c r="G74">
        <v>0</v>
      </c>
      <c r="H74" t="s">
        <v>216</v>
      </c>
      <c r="I74" t="s">
        <v>54</v>
      </c>
      <c r="J74" t="s">
        <v>217</v>
      </c>
      <c r="K74" t="s">
        <v>209</v>
      </c>
      <c r="L74" t="s">
        <v>356</v>
      </c>
      <c r="M74" t="s">
        <v>145</v>
      </c>
      <c r="N74" t="s">
        <v>27</v>
      </c>
      <c r="O74">
        <v>5.81</v>
      </c>
      <c r="P74">
        <v>12.74</v>
      </c>
      <c r="Q74">
        <f>Sales_Analysis[[#This Row],[Quantity]]*Sales_Analysis[[#This Row],[Unit Selling Price]]</f>
        <v>25.48</v>
      </c>
      <c r="R74">
        <f>Sales_Analysis[[#This Row],[Gross Sales ]]*Sales_Analysis[[#This Row],[Discount Pct]]</f>
        <v>3.8220000000000001</v>
      </c>
      <c r="S74" s="8">
        <f>Sales_Analysis[[#This Row],[Gross Sales ]]-Sales_Analysis[[#This Row],[Discount Amount]]</f>
        <v>21.658000000000001</v>
      </c>
      <c r="T74" s="8">
        <f>Sales_Analysis[[#This Row],[Quantity]]*Sales_Analysis[[#This Row],[Unit Cost]]</f>
        <v>11.62</v>
      </c>
      <c r="U74" s="8">
        <f>Sales_Analysis[[#This Row],[Net Sales ]]-Sales_Analysis[[#This Row],[Cost Of Good Sold]]</f>
        <v>10.038000000000002</v>
      </c>
      <c r="V74" s="8">
        <f>IF(Sales_Analysis[[#This Row],[Order Status]]="Completed",Sales_Analysis[[#This Row],[Net Sales ]],0)</f>
        <v>21.658000000000001</v>
      </c>
      <c r="W74" s="8">
        <f>IF(Sales_Analysis[[#This Row],[Order Status]]="Completed",Sales_Analysis[[#This Row],[Gross Profit ]],0)</f>
        <v>10.038000000000002</v>
      </c>
    </row>
    <row r="75" spans="1:23">
      <c r="A75" t="s">
        <v>357</v>
      </c>
      <c r="B75" s="7">
        <v>45942</v>
      </c>
      <c r="C75" t="s">
        <v>100</v>
      </c>
      <c r="D75">
        <v>2</v>
      </c>
      <c r="E75">
        <v>47.38</v>
      </c>
      <c r="F75">
        <v>0</v>
      </c>
      <c r="G75">
        <v>9.99</v>
      </c>
      <c r="H75" t="s">
        <v>212</v>
      </c>
      <c r="I75" t="s">
        <v>224</v>
      </c>
      <c r="J75" t="s">
        <v>217</v>
      </c>
      <c r="K75" t="s">
        <v>209</v>
      </c>
      <c r="L75" t="s">
        <v>358</v>
      </c>
      <c r="M75" t="s">
        <v>101</v>
      </c>
      <c r="N75" t="s">
        <v>17</v>
      </c>
      <c r="O75">
        <v>31.21</v>
      </c>
      <c r="P75">
        <v>47.38</v>
      </c>
      <c r="Q75">
        <f>Sales_Analysis[[#This Row],[Quantity]]*Sales_Analysis[[#This Row],[Unit Selling Price]]</f>
        <v>94.76</v>
      </c>
      <c r="R75">
        <f>Sales_Analysis[[#This Row],[Gross Sales ]]*Sales_Analysis[[#This Row],[Discount Pct]]</f>
        <v>0</v>
      </c>
      <c r="S75" s="8">
        <f>Sales_Analysis[[#This Row],[Gross Sales ]]-Sales_Analysis[[#This Row],[Discount Amount]]</f>
        <v>94.76</v>
      </c>
      <c r="T75" s="8">
        <f>Sales_Analysis[[#This Row],[Quantity]]*Sales_Analysis[[#This Row],[Unit Cost]]</f>
        <v>62.42</v>
      </c>
      <c r="U75" s="8">
        <f>Sales_Analysis[[#This Row],[Net Sales ]]-Sales_Analysis[[#This Row],[Cost Of Good Sold]]</f>
        <v>32.340000000000003</v>
      </c>
      <c r="V75" s="8">
        <f>IF(Sales_Analysis[[#This Row],[Order Status]]="Completed",Sales_Analysis[[#This Row],[Net Sales ]],0)</f>
        <v>94.76</v>
      </c>
      <c r="W75" s="8">
        <f>IF(Sales_Analysis[[#This Row],[Order Status]]="Completed",Sales_Analysis[[#This Row],[Gross Profit ]],0)</f>
        <v>32.340000000000003</v>
      </c>
    </row>
    <row r="76" spans="1:23">
      <c r="A76" t="s">
        <v>359</v>
      </c>
      <c r="B76" s="7">
        <v>45942</v>
      </c>
      <c r="C76" t="s">
        <v>156</v>
      </c>
      <c r="D76">
        <v>4</v>
      </c>
      <c r="E76">
        <v>24.86</v>
      </c>
      <c r="F76">
        <v>0.15</v>
      </c>
      <c r="G76">
        <v>0</v>
      </c>
      <c r="H76" t="s">
        <v>212</v>
      </c>
      <c r="I76" t="s">
        <v>37</v>
      </c>
      <c r="J76" t="s">
        <v>208</v>
      </c>
      <c r="K76" t="s">
        <v>209</v>
      </c>
      <c r="L76" t="s">
        <v>360</v>
      </c>
      <c r="M76" t="s">
        <v>157</v>
      </c>
      <c r="N76" t="s">
        <v>27</v>
      </c>
      <c r="O76">
        <v>16.329999999999998</v>
      </c>
      <c r="P76">
        <v>24.86</v>
      </c>
      <c r="Q76">
        <f>Sales_Analysis[[#This Row],[Quantity]]*Sales_Analysis[[#This Row],[Unit Selling Price]]</f>
        <v>99.44</v>
      </c>
      <c r="R76">
        <f>Sales_Analysis[[#This Row],[Gross Sales ]]*Sales_Analysis[[#This Row],[Discount Pct]]</f>
        <v>14.915999999999999</v>
      </c>
      <c r="S76" s="8">
        <f>Sales_Analysis[[#This Row],[Gross Sales ]]-Sales_Analysis[[#This Row],[Discount Amount]]</f>
        <v>84.524000000000001</v>
      </c>
      <c r="T76" s="8">
        <f>Sales_Analysis[[#This Row],[Quantity]]*Sales_Analysis[[#This Row],[Unit Cost]]</f>
        <v>65.319999999999993</v>
      </c>
      <c r="U76" s="8">
        <f>Sales_Analysis[[#This Row],[Net Sales ]]-Sales_Analysis[[#This Row],[Cost Of Good Sold]]</f>
        <v>19.204000000000008</v>
      </c>
      <c r="V76" s="8">
        <f>IF(Sales_Analysis[[#This Row],[Order Status]]="Completed",Sales_Analysis[[#This Row],[Net Sales ]],0)</f>
        <v>84.524000000000001</v>
      </c>
      <c r="W76" s="8">
        <f>IF(Sales_Analysis[[#This Row],[Order Status]]="Completed",Sales_Analysis[[#This Row],[Gross Profit ]],0)</f>
        <v>19.204000000000008</v>
      </c>
    </row>
    <row r="77" spans="1:23">
      <c r="A77" t="s">
        <v>361</v>
      </c>
      <c r="B77" s="7">
        <v>45942</v>
      </c>
      <c r="C77" t="s">
        <v>122</v>
      </c>
      <c r="D77">
        <v>4</v>
      </c>
      <c r="E77">
        <v>29.71</v>
      </c>
      <c r="F77">
        <v>0</v>
      </c>
      <c r="G77">
        <v>0</v>
      </c>
      <c r="H77" t="s">
        <v>207</v>
      </c>
      <c r="I77" t="s">
        <v>18</v>
      </c>
      <c r="J77" t="s">
        <v>208</v>
      </c>
      <c r="K77" t="s">
        <v>281</v>
      </c>
      <c r="L77" t="s">
        <v>231</v>
      </c>
      <c r="M77" t="s">
        <v>123</v>
      </c>
      <c r="N77" t="s">
        <v>21</v>
      </c>
      <c r="O77">
        <v>17.55</v>
      </c>
      <c r="P77">
        <v>29.71</v>
      </c>
      <c r="Q77">
        <f>Sales_Analysis[[#This Row],[Quantity]]*Sales_Analysis[[#This Row],[Unit Selling Price]]</f>
        <v>118.84</v>
      </c>
      <c r="R77">
        <f>Sales_Analysis[[#This Row],[Gross Sales ]]*Sales_Analysis[[#This Row],[Discount Pct]]</f>
        <v>0</v>
      </c>
      <c r="S77" s="8">
        <f>Sales_Analysis[[#This Row],[Gross Sales ]]-Sales_Analysis[[#This Row],[Discount Amount]]</f>
        <v>118.84</v>
      </c>
      <c r="T77" s="8">
        <f>Sales_Analysis[[#This Row],[Quantity]]*Sales_Analysis[[#This Row],[Unit Cost]]</f>
        <v>70.2</v>
      </c>
      <c r="U77" s="8">
        <f>Sales_Analysis[[#This Row],[Net Sales ]]-Sales_Analysis[[#This Row],[Cost Of Good Sold]]</f>
        <v>48.64</v>
      </c>
      <c r="V77" s="8">
        <f>IF(Sales_Analysis[[#This Row],[Order Status]]="Completed",Sales_Analysis[[#This Row],[Net Sales ]],0)</f>
        <v>0</v>
      </c>
      <c r="W77" s="8">
        <f>IF(Sales_Analysis[[#This Row],[Order Status]]="Completed",Sales_Analysis[[#This Row],[Gross Profit ]],0)</f>
        <v>0</v>
      </c>
    </row>
    <row r="78" spans="1:23">
      <c r="A78" t="s">
        <v>362</v>
      </c>
      <c r="B78" s="7">
        <v>45942</v>
      </c>
      <c r="C78" t="s">
        <v>186</v>
      </c>
      <c r="D78">
        <v>1</v>
      </c>
      <c r="E78">
        <v>54.93</v>
      </c>
      <c r="F78">
        <v>0.05</v>
      </c>
      <c r="G78">
        <v>0</v>
      </c>
      <c r="H78" t="s">
        <v>212</v>
      </c>
      <c r="I78" t="s">
        <v>37</v>
      </c>
      <c r="J78" t="s">
        <v>213</v>
      </c>
      <c r="K78" t="s">
        <v>209</v>
      </c>
      <c r="L78" t="s">
        <v>363</v>
      </c>
      <c r="M78" t="s">
        <v>187</v>
      </c>
      <c r="N78" t="s">
        <v>32</v>
      </c>
      <c r="O78">
        <v>31.07</v>
      </c>
      <c r="P78">
        <v>54.93</v>
      </c>
      <c r="Q78">
        <f>Sales_Analysis[[#This Row],[Quantity]]*Sales_Analysis[[#This Row],[Unit Selling Price]]</f>
        <v>54.93</v>
      </c>
      <c r="R78">
        <f>Sales_Analysis[[#This Row],[Gross Sales ]]*Sales_Analysis[[#This Row],[Discount Pct]]</f>
        <v>2.7465000000000002</v>
      </c>
      <c r="S78" s="8">
        <f>Sales_Analysis[[#This Row],[Gross Sales ]]-Sales_Analysis[[#This Row],[Discount Amount]]</f>
        <v>52.183500000000002</v>
      </c>
      <c r="T78" s="8">
        <f>Sales_Analysis[[#This Row],[Quantity]]*Sales_Analysis[[#This Row],[Unit Cost]]</f>
        <v>31.07</v>
      </c>
      <c r="U78" s="8">
        <f>Sales_Analysis[[#This Row],[Net Sales ]]-Sales_Analysis[[#This Row],[Cost Of Good Sold]]</f>
        <v>21.113500000000002</v>
      </c>
      <c r="V78" s="8">
        <f>IF(Sales_Analysis[[#This Row],[Order Status]]="Completed",Sales_Analysis[[#This Row],[Net Sales ]],0)</f>
        <v>52.183500000000002</v>
      </c>
      <c r="W78" s="8">
        <f>IF(Sales_Analysis[[#This Row],[Order Status]]="Completed",Sales_Analysis[[#This Row],[Gross Profit ]],0)</f>
        <v>21.113500000000002</v>
      </c>
    </row>
    <row r="79" spans="1:23">
      <c r="A79" t="s">
        <v>364</v>
      </c>
      <c r="B79" s="7">
        <v>45942</v>
      </c>
      <c r="C79" t="s">
        <v>134</v>
      </c>
      <c r="D79">
        <v>4</v>
      </c>
      <c r="E79">
        <v>53.25</v>
      </c>
      <c r="F79">
        <v>0.1</v>
      </c>
      <c r="G79">
        <v>0</v>
      </c>
      <c r="H79" t="s">
        <v>207</v>
      </c>
      <c r="I79" t="s">
        <v>224</v>
      </c>
      <c r="J79" t="s">
        <v>208</v>
      </c>
      <c r="K79" t="s">
        <v>209</v>
      </c>
      <c r="L79" t="s">
        <v>365</v>
      </c>
      <c r="M79" t="s">
        <v>135</v>
      </c>
      <c r="N79" t="s">
        <v>21</v>
      </c>
      <c r="O79">
        <v>22.11</v>
      </c>
      <c r="P79">
        <v>53.25</v>
      </c>
      <c r="Q79">
        <f>Sales_Analysis[[#This Row],[Quantity]]*Sales_Analysis[[#This Row],[Unit Selling Price]]</f>
        <v>213</v>
      </c>
      <c r="R79">
        <f>Sales_Analysis[[#This Row],[Gross Sales ]]*Sales_Analysis[[#This Row],[Discount Pct]]</f>
        <v>21.3</v>
      </c>
      <c r="S79" s="8">
        <f>Sales_Analysis[[#This Row],[Gross Sales ]]-Sales_Analysis[[#This Row],[Discount Amount]]</f>
        <v>191.7</v>
      </c>
      <c r="T79" s="8">
        <f>Sales_Analysis[[#This Row],[Quantity]]*Sales_Analysis[[#This Row],[Unit Cost]]</f>
        <v>88.44</v>
      </c>
      <c r="U79" s="8">
        <f>Sales_Analysis[[#This Row],[Net Sales ]]-Sales_Analysis[[#This Row],[Cost Of Good Sold]]</f>
        <v>103.25999999999999</v>
      </c>
      <c r="V79" s="8">
        <f>IF(Sales_Analysis[[#This Row],[Order Status]]="Completed",Sales_Analysis[[#This Row],[Net Sales ]],0)</f>
        <v>191.7</v>
      </c>
      <c r="W79" s="8">
        <f>IF(Sales_Analysis[[#This Row],[Order Status]]="Completed",Sales_Analysis[[#This Row],[Gross Profit ]],0)</f>
        <v>103.25999999999999</v>
      </c>
    </row>
    <row r="80" spans="1:23">
      <c r="A80" t="s">
        <v>366</v>
      </c>
      <c r="B80" s="7">
        <v>45942</v>
      </c>
      <c r="C80" t="s">
        <v>152</v>
      </c>
      <c r="D80">
        <v>1</v>
      </c>
      <c r="E80">
        <v>39.21</v>
      </c>
      <c r="F80">
        <v>0.05</v>
      </c>
      <c r="G80">
        <v>9.99</v>
      </c>
      <c r="H80" t="s">
        <v>216</v>
      </c>
      <c r="I80" t="s">
        <v>37</v>
      </c>
      <c r="J80" t="s">
        <v>213</v>
      </c>
      <c r="K80" t="s">
        <v>209</v>
      </c>
      <c r="L80" t="s">
        <v>367</v>
      </c>
      <c r="M80" t="s">
        <v>153</v>
      </c>
      <c r="N80" t="s">
        <v>27</v>
      </c>
      <c r="O80">
        <v>19.66</v>
      </c>
      <c r="P80">
        <v>39.21</v>
      </c>
      <c r="Q80">
        <f>Sales_Analysis[[#This Row],[Quantity]]*Sales_Analysis[[#This Row],[Unit Selling Price]]</f>
        <v>39.21</v>
      </c>
      <c r="R80">
        <f>Sales_Analysis[[#This Row],[Gross Sales ]]*Sales_Analysis[[#This Row],[Discount Pct]]</f>
        <v>1.9605000000000001</v>
      </c>
      <c r="S80" s="8">
        <f>Sales_Analysis[[#This Row],[Gross Sales ]]-Sales_Analysis[[#This Row],[Discount Amount]]</f>
        <v>37.249499999999998</v>
      </c>
      <c r="T80" s="8">
        <f>Sales_Analysis[[#This Row],[Quantity]]*Sales_Analysis[[#This Row],[Unit Cost]]</f>
        <v>19.66</v>
      </c>
      <c r="U80" s="8">
        <f>Sales_Analysis[[#This Row],[Net Sales ]]-Sales_Analysis[[#This Row],[Cost Of Good Sold]]</f>
        <v>17.589499999999997</v>
      </c>
      <c r="V80" s="8">
        <f>IF(Sales_Analysis[[#This Row],[Order Status]]="Completed",Sales_Analysis[[#This Row],[Net Sales ]],0)</f>
        <v>37.249499999999998</v>
      </c>
      <c r="W80" s="8">
        <f>IF(Sales_Analysis[[#This Row],[Order Status]]="Completed",Sales_Analysis[[#This Row],[Gross Profit ]],0)</f>
        <v>17.589499999999997</v>
      </c>
    </row>
    <row r="81" spans="1:23">
      <c r="A81" t="s">
        <v>368</v>
      </c>
      <c r="B81" s="7">
        <v>45942</v>
      </c>
      <c r="C81" t="s">
        <v>162</v>
      </c>
      <c r="D81">
        <v>1</v>
      </c>
      <c r="E81">
        <v>12.2</v>
      </c>
      <c r="F81">
        <v>0.15</v>
      </c>
      <c r="G81">
        <v>0</v>
      </c>
      <c r="H81" t="s">
        <v>207</v>
      </c>
      <c r="I81" t="s">
        <v>37</v>
      </c>
      <c r="J81" t="s">
        <v>217</v>
      </c>
      <c r="K81" t="s">
        <v>209</v>
      </c>
      <c r="L81" t="s">
        <v>369</v>
      </c>
      <c r="M81" t="s">
        <v>163</v>
      </c>
      <c r="N81" t="s">
        <v>27</v>
      </c>
      <c r="O81">
        <v>7.14</v>
      </c>
      <c r="P81">
        <v>12.2</v>
      </c>
      <c r="Q81">
        <f>Sales_Analysis[[#This Row],[Quantity]]*Sales_Analysis[[#This Row],[Unit Selling Price]]</f>
        <v>12.2</v>
      </c>
      <c r="R81">
        <f>Sales_Analysis[[#This Row],[Gross Sales ]]*Sales_Analysis[[#This Row],[Discount Pct]]</f>
        <v>1.8299999999999998</v>
      </c>
      <c r="S81" s="8">
        <f>Sales_Analysis[[#This Row],[Gross Sales ]]-Sales_Analysis[[#This Row],[Discount Amount]]</f>
        <v>10.37</v>
      </c>
      <c r="T81" s="8">
        <f>Sales_Analysis[[#This Row],[Quantity]]*Sales_Analysis[[#This Row],[Unit Cost]]</f>
        <v>7.14</v>
      </c>
      <c r="U81" s="8">
        <f>Sales_Analysis[[#This Row],[Net Sales ]]-Sales_Analysis[[#This Row],[Cost Of Good Sold]]</f>
        <v>3.2299999999999995</v>
      </c>
      <c r="V81" s="8">
        <f>IF(Sales_Analysis[[#This Row],[Order Status]]="Completed",Sales_Analysis[[#This Row],[Net Sales ]],0)</f>
        <v>10.37</v>
      </c>
      <c r="W81" s="8">
        <f>IF(Sales_Analysis[[#This Row],[Order Status]]="Completed",Sales_Analysis[[#This Row],[Gross Profit ]],0)</f>
        <v>3.2299999999999995</v>
      </c>
    </row>
    <row r="82" spans="1:23">
      <c r="A82" t="s">
        <v>370</v>
      </c>
      <c r="B82" s="7">
        <v>45942</v>
      </c>
      <c r="C82" t="s">
        <v>176</v>
      </c>
      <c r="D82">
        <v>1</v>
      </c>
      <c r="E82">
        <v>11.86</v>
      </c>
      <c r="F82">
        <v>0.05</v>
      </c>
      <c r="G82">
        <v>6.99</v>
      </c>
      <c r="H82" t="s">
        <v>207</v>
      </c>
      <c r="I82" t="s">
        <v>12</v>
      </c>
      <c r="J82" t="s">
        <v>213</v>
      </c>
      <c r="K82" t="s">
        <v>209</v>
      </c>
      <c r="L82" t="s">
        <v>371</v>
      </c>
      <c r="M82" t="s">
        <v>177</v>
      </c>
      <c r="N82" t="s">
        <v>32</v>
      </c>
      <c r="O82">
        <v>4.93</v>
      </c>
      <c r="P82">
        <v>11.86</v>
      </c>
      <c r="Q82">
        <f>Sales_Analysis[[#This Row],[Quantity]]*Sales_Analysis[[#This Row],[Unit Selling Price]]</f>
        <v>11.86</v>
      </c>
      <c r="R82">
        <f>Sales_Analysis[[#This Row],[Gross Sales ]]*Sales_Analysis[[#This Row],[Discount Pct]]</f>
        <v>0.59299999999999997</v>
      </c>
      <c r="S82" s="8">
        <f>Sales_Analysis[[#This Row],[Gross Sales ]]-Sales_Analysis[[#This Row],[Discount Amount]]</f>
        <v>11.266999999999999</v>
      </c>
      <c r="T82" s="8">
        <f>Sales_Analysis[[#This Row],[Quantity]]*Sales_Analysis[[#This Row],[Unit Cost]]</f>
        <v>4.93</v>
      </c>
      <c r="U82" s="8">
        <f>Sales_Analysis[[#This Row],[Net Sales ]]-Sales_Analysis[[#This Row],[Cost Of Good Sold]]</f>
        <v>6.3369999999999997</v>
      </c>
      <c r="V82" s="8">
        <f>IF(Sales_Analysis[[#This Row],[Order Status]]="Completed",Sales_Analysis[[#This Row],[Net Sales ]],0)</f>
        <v>11.266999999999999</v>
      </c>
      <c r="W82" s="8">
        <f>IF(Sales_Analysis[[#This Row],[Order Status]]="Completed",Sales_Analysis[[#This Row],[Gross Profit ]],0)</f>
        <v>6.3369999999999997</v>
      </c>
    </row>
    <row r="83" spans="1:23">
      <c r="A83" t="s">
        <v>372</v>
      </c>
      <c r="B83" s="7">
        <v>45942</v>
      </c>
      <c r="C83" t="s">
        <v>168</v>
      </c>
      <c r="D83">
        <v>5</v>
      </c>
      <c r="E83">
        <v>50.46</v>
      </c>
      <c r="F83">
        <v>0</v>
      </c>
      <c r="G83">
        <v>0</v>
      </c>
      <c r="H83" t="s">
        <v>216</v>
      </c>
      <c r="I83" t="s">
        <v>54</v>
      </c>
      <c r="J83" t="s">
        <v>213</v>
      </c>
      <c r="K83" t="s">
        <v>209</v>
      </c>
      <c r="L83" t="s">
        <v>373</v>
      </c>
      <c r="M83" t="s">
        <v>169</v>
      </c>
      <c r="N83" t="s">
        <v>32</v>
      </c>
      <c r="O83">
        <v>23.03</v>
      </c>
      <c r="P83">
        <v>50.46</v>
      </c>
      <c r="Q83">
        <f>Sales_Analysis[[#This Row],[Quantity]]*Sales_Analysis[[#This Row],[Unit Selling Price]]</f>
        <v>252.3</v>
      </c>
      <c r="R83">
        <f>Sales_Analysis[[#This Row],[Gross Sales ]]*Sales_Analysis[[#This Row],[Discount Pct]]</f>
        <v>0</v>
      </c>
      <c r="S83" s="8">
        <f>Sales_Analysis[[#This Row],[Gross Sales ]]-Sales_Analysis[[#This Row],[Discount Amount]]</f>
        <v>252.3</v>
      </c>
      <c r="T83" s="8">
        <f>Sales_Analysis[[#This Row],[Quantity]]*Sales_Analysis[[#This Row],[Unit Cost]]</f>
        <v>115.15</v>
      </c>
      <c r="U83" s="8">
        <f>Sales_Analysis[[#This Row],[Net Sales ]]-Sales_Analysis[[#This Row],[Cost Of Good Sold]]</f>
        <v>137.15</v>
      </c>
      <c r="V83" s="8">
        <f>IF(Sales_Analysis[[#This Row],[Order Status]]="Completed",Sales_Analysis[[#This Row],[Net Sales ]],0)</f>
        <v>252.3</v>
      </c>
      <c r="W83" s="8">
        <f>IF(Sales_Analysis[[#This Row],[Order Status]]="Completed",Sales_Analysis[[#This Row],[Gross Profit ]],0)</f>
        <v>137.15</v>
      </c>
    </row>
    <row r="84" spans="1:23">
      <c r="A84" t="s">
        <v>374</v>
      </c>
      <c r="B84" s="7">
        <v>45942</v>
      </c>
      <c r="C84" t="s">
        <v>132</v>
      </c>
      <c r="D84">
        <v>2</v>
      </c>
      <c r="E84">
        <v>72.08</v>
      </c>
      <c r="F84">
        <v>0</v>
      </c>
      <c r="G84">
        <v>9.99</v>
      </c>
      <c r="H84" t="s">
        <v>212</v>
      </c>
      <c r="I84" t="s">
        <v>224</v>
      </c>
      <c r="J84" t="s">
        <v>213</v>
      </c>
      <c r="K84" t="s">
        <v>209</v>
      </c>
      <c r="L84" t="s">
        <v>375</v>
      </c>
      <c r="M84" t="s">
        <v>133</v>
      </c>
      <c r="N84" t="s">
        <v>21</v>
      </c>
      <c r="O84">
        <v>45</v>
      </c>
      <c r="P84">
        <v>72.08</v>
      </c>
      <c r="Q84">
        <f>Sales_Analysis[[#This Row],[Quantity]]*Sales_Analysis[[#This Row],[Unit Selling Price]]</f>
        <v>144.16</v>
      </c>
      <c r="R84">
        <f>Sales_Analysis[[#This Row],[Gross Sales ]]*Sales_Analysis[[#This Row],[Discount Pct]]</f>
        <v>0</v>
      </c>
      <c r="S84" s="8">
        <f>Sales_Analysis[[#This Row],[Gross Sales ]]-Sales_Analysis[[#This Row],[Discount Amount]]</f>
        <v>144.16</v>
      </c>
      <c r="T84" s="8">
        <f>Sales_Analysis[[#This Row],[Quantity]]*Sales_Analysis[[#This Row],[Unit Cost]]</f>
        <v>90</v>
      </c>
      <c r="U84" s="8">
        <f>Sales_Analysis[[#This Row],[Net Sales ]]-Sales_Analysis[[#This Row],[Cost Of Good Sold]]</f>
        <v>54.16</v>
      </c>
      <c r="V84" s="8">
        <f>IF(Sales_Analysis[[#This Row],[Order Status]]="Completed",Sales_Analysis[[#This Row],[Net Sales ]],0)</f>
        <v>144.16</v>
      </c>
      <c r="W84" s="8">
        <f>IF(Sales_Analysis[[#This Row],[Order Status]]="Completed",Sales_Analysis[[#This Row],[Gross Profit ]],0)</f>
        <v>54.16</v>
      </c>
    </row>
    <row r="85" spans="1:23">
      <c r="A85" t="s">
        <v>376</v>
      </c>
      <c r="B85" s="7">
        <v>45942</v>
      </c>
      <c r="C85" t="s">
        <v>120</v>
      </c>
      <c r="D85">
        <v>1</v>
      </c>
      <c r="E85">
        <v>33.65</v>
      </c>
      <c r="F85">
        <v>0.1</v>
      </c>
      <c r="G85">
        <v>4.99</v>
      </c>
      <c r="H85" t="s">
        <v>212</v>
      </c>
      <c r="I85" t="s">
        <v>18</v>
      </c>
      <c r="J85" t="s">
        <v>213</v>
      </c>
      <c r="K85" t="s">
        <v>209</v>
      </c>
      <c r="L85" t="s">
        <v>377</v>
      </c>
      <c r="M85" t="s">
        <v>121</v>
      </c>
      <c r="N85" t="s">
        <v>21</v>
      </c>
      <c r="O85">
        <v>17.22</v>
      </c>
      <c r="P85">
        <v>33.65</v>
      </c>
      <c r="Q85">
        <f>Sales_Analysis[[#This Row],[Quantity]]*Sales_Analysis[[#This Row],[Unit Selling Price]]</f>
        <v>33.65</v>
      </c>
      <c r="R85">
        <f>Sales_Analysis[[#This Row],[Gross Sales ]]*Sales_Analysis[[#This Row],[Discount Pct]]</f>
        <v>3.3650000000000002</v>
      </c>
      <c r="S85" s="8">
        <f>Sales_Analysis[[#This Row],[Gross Sales ]]-Sales_Analysis[[#This Row],[Discount Amount]]</f>
        <v>30.284999999999997</v>
      </c>
      <c r="T85" s="8">
        <f>Sales_Analysis[[#This Row],[Quantity]]*Sales_Analysis[[#This Row],[Unit Cost]]</f>
        <v>17.22</v>
      </c>
      <c r="U85" s="8">
        <f>Sales_Analysis[[#This Row],[Net Sales ]]-Sales_Analysis[[#This Row],[Cost Of Good Sold]]</f>
        <v>13.064999999999998</v>
      </c>
      <c r="V85" s="8">
        <f>IF(Sales_Analysis[[#This Row],[Order Status]]="Completed",Sales_Analysis[[#This Row],[Net Sales ]],0)</f>
        <v>30.284999999999997</v>
      </c>
      <c r="W85" s="8">
        <f>IF(Sales_Analysis[[#This Row],[Order Status]]="Completed",Sales_Analysis[[#This Row],[Gross Profit ]],0)</f>
        <v>13.064999999999998</v>
      </c>
    </row>
    <row r="86" spans="1:23">
      <c r="A86" t="s">
        <v>378</v>
      </c>
      <c r="B86" s="7">
        <v>45942</v>
      </c>
      <c r="C86" t="s">
        <v>180</v>
      </c>
      <c r="D86">
        <v>3</v>
      </c>
      <c r="E86">
        <v>60.42</v>
      </c>
      <c r="F86">
        <v>0</v>
      </c>
      <c r="G86">
        <v>0</v>
      </c>
      <c r="H86" t="s">
        <v>212</v>
      </c>
      <c r="I86" t="s">
        <v>12</v>
      </c>
      <c r="J86" t="s">
        <v>208</v>
      </c>
      <c r="K86" t="s">
        <v>209</v>
      </c>
      <c r="L86" t="s">
        <v>379</v>
      </c>
      <c r="M86" t="s">
        <v>181</v>
      </c>
      <c r="N86" t="s">
        <v>32</v>
      </c>
      <c r="O86">
        <v>25.69</v>
      </c>
      <c r="P86">
        <v>60.42</v>
      </c>
      <c r="Q86">
        <f>Sales_Analysis[[#This Row],[Quantity]]*Sales_Analysis[[#This Row],[Unit Selling Price]]</f>
        <v>181.26</v>
      </c>
      <c r="R86">
        <f>Sales_Analysis[[#This Row],[Gross Sales ]]*Sales_Analysis[[#This Row],[Discount Pct]]</f>
        <v>0</v>
      </c>
      <c r="S86" s="8">
        <f>Sales_Analysis[[#This Row],[Gross Sales ]]-Sales_Analysis[[#This Row],[Discount Amount]]</f>
        <v>181.26</v>
      </c>
      <c r="T86" s="8">
        <f>Sales_Analysis[[#This Row],[Quantity]]*Sales_Analysis[[#This Row],[Unit Cost]]</f>
        <v>77.070000000000007</v>
      </c>
      <c r="U86" s="8">
        <f>Sales_Analysis[[#This Row],[Net Sales ]]-Sales_Analysis[[#This Row],[Cost Of Good Sold]]</f>
        <v>104.18999999999998</v>
      </c>
      <c r="V86" s="8">
        <f>IF(Sales_Analysis[[#This Row],[Order Status]]="Completed",Sales_Analysis[[#This Row],[Net Sales ]],0)</f>
        <v>181.26</v>
      </c>
      <c r="W86" s="8">
        <f>IF(Sales_Analysis[[#This Row],[Order Status]]="Completed",Sales_Analysis[[#This Row],[Gross Profit ]],0)</f>
        <v>104.18999999999998</v>
      </c>
    </row>
    <row r="87" spans="1:23">
      <c r="A87" t="s">
        <v>380</v>
      </c>
      <c r="B87" s="7">
        <v>45943</v>
      </c>
      <c r="C87" t="s">
        <v>94</v>
      </c>
      <c r="D87">
        <v>2</v>
      </c>
      <c r="E87">
        <v>74.41</v>
      </c>
      <c r="F87">
        <v>0.15</v>
      </c>
      <c r="G87">
        <v>0</v>
      </c>
      <c r="H87" t="s">
        <v>216</v>
      </c>
      <c r="I87" t="s">
        <v>37</v>
      </c>
      <c r="J87" t="s">
        <v>217</v>
      </c>
      <c r="K87" t="s">
        <v>209</v>
      </c>
      <c r="L87" t="s">
        <v>381</v>
      </c>
      <c r="M87" t="s">
        <v>95</v>
      </c>
      <c r="N87" t="s">
        <v>17</v>
      </c>
      <c r="O87">
        <v>33.549999999999997</v>
      </c>
      <c r="P87">
        <v>74.41</v>
      </c>
      <c r="Q87">
        <f>Sales_Analysis[[#This Row],[Quantity]]*Sales_Analysis[[#This Row],[Unit Selling Price]]</f>
        <v>148.82</v>
      </c>
      <c r="R87">
        <f>Sales_Analysis[[#This Row],[Gross Sales ]]*Sales_Analysis[[#This Row],[Discount Pct]]</f>
        <v>22.322999999999997</v>
      </c>
      <c r="S87" s="8">
        <f>Sales_Analysis[[#This Row],[Gross Sales ]]-Sales_Analysis[[#This Row],[Discount Amount]]</f>
        <v>126.497</v>
      </c>
      <c r="T87" s="8">
        <f>Sales_Analysis[[#This Row],[Quantity]]*Sales_Analysis[[#This Row],[Unit Cost]]</f>
        <v>67.099999999999994</v>
      </c>
      <c r="U87" s="8">
        <f>Sales_Analysis[[#This Row],[Net Sales ]]-Sales_Analysis[[#This Row],[Cost Of Good Sold]]</f>
        <v>59.397000000000006</v>
      </c>
      <c r="V87" s="8">
        <f>IF(Sales_Analysis[[#This Row],[Order Status]]="Completed",Sales_Analysis[[#This Row],[Net Sales ]],0)</f>
        <v>126.497</v>
      </c>
      <c r="W87" s="8">
        <f>IF(Sales_Analysis[[#This Row],[Order Status]]="Completed",Sales_Analysis[[#This Row],[Gross Profit ]],0)</f>
        <v>59.397000000000006</v>
      </c>
    </row>
    <row r="88" spans="1:23">
      <c r="A88" t="s">
        <v>382</v>
      </c>
      <c r="B88" s="7">
        <v>45943</v>
      </c>
      <c r="C88" t="s">
        <v>174</v>
      </c>
      <c r="D88">
        <v>2</v>
      </c>
      <c r="E88">
        <v>72.45</v>
      </c>
      <c r="F88">
        <v>0</v>
      </c>
      <c r="G88">
        <v>6.99</v>
      </c>
      <c r="H88" t="s">
        <v>216</v>
      </c>
      <c r="I88" t="s">
        <v>37</v>
      </c>
      <c r="J88" t="s">
        <v>217</v>
      </c>
      <c r="K88" t="s">
        <v>209</v>
      </c>
      <c r="L88" t="s">
        <v>383</v>
      </c>
      <c r="M88" t="s">
        <v>175</v>
      </c>
      <c r="N88" t="s">
        <v>32</v>
      </c>
      <c r="O88">
        <v>30.61</v>
      </c>
      <c r="P88">
        <v>72.45</v>
      </c>
      <c r="Q88">
        <f>Sales_Analysis[[#This Row],[Quantity]]*Sales_Analysis[[#This Row],[Unit Selling Price]]</f>
        <v>144.9</v>
      </c>
      <c r="R88">
        <f>Sales_Analysis[[#This Row],[Gross Sales ]]*Sales_Analysis[[#This Row],[Discount Pct]]</f>
        <v>0</v>
      </c>
      <c r="S88" s="8">
        <f>Sales_Analysis[[#This Row],[Gross Sales ]]-Sales_Analysis[[#This Row],[Discount Amount]]</f>
        <v>144.9</v>
      </c>
      <c r="T88" s="8">
        <f>Sales_Analysis[[#This Row],[Quantity]]*Sales_Analysis[[#This Row],[Unit Cost]]</f>
        <v>61.22</v>
      </c>
      <c r="U88" s="8">
        <f>Sales_Analysis[[#This Row],[Net Sales ]]-Sales_Analysis[[#This Row],[Cost Of Good Sold]]</f>
        <v>83.68</v>
      </c>
      <c r="V88" s="8">
        <f>IF(Sales_Analysis[[#This Row],[Order Status]]="Completed",Sales_Analysis[[#This Row],[Net Sales ]],0)</f>
        <v>144.9</v>
      </c>
      <c r="W88" s="8">
        <f>IF(Sales_Analysis[[#This Row],[Order Status]]="Completed",Sales_Analysis[[#This Row],[Gross Profit ]],0)</f>
        <v>83.68</v>
      </c>
    </row>
    <row r="89" spans="1:23">
      <c r="A89" t="s">
        <v>384</v>
      </c>
      <c r="B89" s="7">
        <v>45943</v>
      </c>
      <c r="C89" t="s">
        <v>144</v>
      </c>
      <c r="D89">
        <v>1</v>
      </c>
      <c r="E89">
        <v>12.74</v>
      </c>
      <c r="F89">
        <v>0</v>
      </c>
      <c r="G89">
        <v>9.99</v>
      </c>
      <c r="H89" t="s">
        <v>216</v>
      </c>
      <c r="I89" t="s">
        <v>18</v>
      </c>
      <c r="J89" t="s">
        <v>213</v>
      </c>
      <c r="K89" t="s">
        <v>209</v>
      </c>
      <c r="L89" t="s">
        <v>296</v>
      </c>
      <c r="M89" t="s">
        <v>145</v>
      </c>
      <c r="N89" t="s">
        <v>27</v>
      </c>
      <c r="O89">
        <v>5.81</v>
      </c>
      <c r="P89">
        <v>12.74</v>
      </c>
      <c r="Q89">
        <f>Sales_Analysis[[#This Row],[Quantity]]*Sales_Analysis[[#This Row],[Unit Selling Price]]</f>
        <v>12.74</v>
      </c>
      <c r="R89">
        <f>Sales_Analysis[[#This Row],[Gross Sales ]]*Sales_Analysis[[#This Row],[Discount Pct]]</f>
        <v>0</v>
      </c>
      <c r="S89" s="8">
        <f>Sales_Analysis[[#This Row],[Gross Sales ]]-Sales_Analysis[[#This Row],[Discount Amount]]</f>
        <v>12.74</v>
      </c>
      <c r="T89" s="8">
        <f>Sales_Analysis[[#This Row],[Quantity]]*Sales_Analysis[[#This Row],[Unit Cost]]</f>
        <v>5.81</v>
      </c>
      <c r="U89" s="8">
        <f>Sales_Analysis[[#This Row],[Net Sales ]]-Sales_Analysis[[#This Row],[Cost Of Good Sold]]</f>
        <v>6.9300000000000006</v>
      </c>
      <c r="V89" s="8">
        <f>IF(Sales_Analysis[[#This Row],[Order Status]]="Completed",Sales_Analysis[[#This Row],[Net Sales ]],0)</f>
        <v>12.74</v>
      </c>
      <c r="W89" s="8">
        <f>IF(Sales_Analysis[[#This Row],[Order Status]]="Completed",Sales_Analysis[[#This Row],[Gross Profit ]],0)</f>
        <v>6.9300000000000006</v>
      </c>
    </row>
    <row r="90" spans="1:23">
      <c r="A90" t="s">
        <v>385</v>
      </c>
      <c r="B90" s="7">
        <v>45943</v>
      </c>
      <c r="C90" t="s">
        <v>162</v>
      </c>
      <c r="D90">
        <v>2</v>
      </c>
      <c r="E90">
        <v>12.2</v>
      </c>
      <c r="F90">
        <v>0.15</v>
      </c>
      <c r="G90">
        <v>0</v>
      </c>
      <c r="H90" t="s">
        <v>207</v>
      </c>
      <c r="I90" t="s">
        <v>37</v>
      </c>
      <c r="J90" t="s">
        <v>213</v>
      </c>
      <c r="K90" t="s">
        <v>209</v>
      </c>
      <c r="L90" t="s">
        <v>386</v>
      </c>
      <c r="M90" t="s">
        <v>163</v>
      </c>
      <c r="N90" t="s">
        <v>27</v>
      </c>
      <c r="O90">
        <v>7.14</v>
      </c>
      <c r="P90">
        <v>12.2</v>
      </c>
      <c r="Q90">
        <f>Sales_Analysis[[#This Row],[Quantity]]*Sales_Analysis[[#This Row],[Unit Selling Price]]</f>
        <v>24.4</v>
      </c>
      <c r="R90">
        <f>Sales_Analysis[[#This Row],[Gross Sales ]]*Sales_Analysis[[#This Row],[Discount Pct]]</f>
        <v>3.6599999999999997</v>
      </c>
      <c r="S90" s="8">
        <f>Sales_Analysis[[#This Row],[Gross Sales ]]-Sales_Analysis[[#This Row],[Discount Amount]]</f>
        <v>20.74</v>
      </c>
      <c r="T90" s="8">
        <f>Sales_Analysis[[#This Row],[Quantity]]*Sales_Analysis[[#This Row],[Unit Cost]]</f>
        <v>14.28</v>
      </c>
      <c r="U90" s="8">
        <f>Sales_Analysis[[#This Row],[Net Sales ]]-Sales_Analysis[[#This Row],[Cost Of Good Sold]]</f>
        <v>6.4599999999999991</v>
      </c>
      <c r="V90" s="8">
        <f>IF(Sales_Analysis[[#This Row],[Order Status]]="Completed",Sales_Analysis[[#This Row],[Net Sales ]],0)</f>
        <v>20.74</v>
      </c>
      <c r="W90" s="8">
        <f>IF(Sales_Analysis[[#This Row],[Order Status]]="Completed",Sales_Analysis[[#This Row],[Gross Profit ]],0)</f>
        <v>6.4599999999999991</v>
      </c>
    </row>
    <row r="91" spans="1:23">
      <c r="A91" t="s">
        <v>387</v>
      </c>
      <c r="B91" s="7">
        <v>45943</v>
      </c>
      <c r="C91" t="s">
        <v>81</v>
      </c>
      <c r="D91">
        <v>3</v>
      </c>
      <c r="E91">
        <v>30.29</v>
      </c>
      <c r="F91">
        <v>0.05</v>
      </c>
      <c r="G91">
        <v>4.99</v>
      </c>
      <c r="H91" t="s">
        <v>212</v>
      </c>
      <c r="I91" t="s">
        <v>37</v>
      </c>
      <c r="J91" t="s">
        <v>213</v>
      </c>
      <c r="K91" t="s">
        <v>304</v>
      </c>
      <c r="L91" t="s">
        <v>388</v>
      </c>
      <c r="M91" t="s">
        <v>82</v>
      </c>
      <c r="N91" t="s">
        <v>11</v>
      </c>
      <c r="O91">
        <v>13.1</v>
      </c>
      <c r="P91">
        <v>30.29</v>
      </c>
      <c r="Q91">
        <f>Sales_Analysis[[#This Row],[Quantity]]*Sales_Analysis[[#This Row],[Unit Selling Price]]</f>
        <v>90.87</v>
      </c>
      <c r="R91">
        <f>Sales_Analysis[[#This Row],[Gross Sales ]]*Sales_Analysis[[#This Row],[Discount Pct]]</f>
        <v>4.5435000000000008</v>
      </c>
      <c r="S91" s="8">
        <f>Sales_Analysis[[#This Row],[Gross Sales ]]-Sales_Analysis[[#This Row],[Discount Amount]]</f>
        <v>86.32650000000001</v>
      </c>
      <c r="T91" s="8">
        <f>Sales_Analysis[[#This Row],[Quantity]]*Sales_Analysis[[#This Row],[Unit Cost]]</f>
        <v>39.299999999999997</v>
      </c>
      <c r="U91" s="8">
        <f>Sales_Analysis[[#This Row],[Net Sales ]]-Sales_Analysis[[#This Row],[Cost Of Good Sold]]</f>
        <v>47.026500000000013</v>
      </c>
      <c r="V91" s="8">
        <f>IF(Sales_Analysis[[#This Row],[Order Status]]="Completed",Sales_Analysis[[#This Row],[Net Sales ]],0)</f>
        <v>0</v>
      </c>
      <c r="W91" s="8">
        <f>IF(Sales_Analysis[[#This Row],[Order Status]]="Completed",Sales_Analysis[[#This Row],[Gross Profit ]],0)</f>
        <v>0</v>
      </c>
    </row>
    <row r="92" spans="1:23">
      <c r="A92" t="s">
        <v>389</v>
      </c>
      <c r="B92" s="7">
        <v>45943</v>
      </c>
      <c r="C92" t="s">
        <v>114</v>
      </c>
      <c r="D92">
        <v>2</v>
      </c>
      <c r="E92">
        <v>87.66</v>
      </c>
      <c r="F92">
        <v>0.2</v>
      </c>
      <c r="G92">
        <v>6.99</v>
      </c>
      <c r="H92" t="s">
        <v>216</v>
      </c>
      <c r="I92" t="s">
        <v>37</v>
      </c>
      <c r="J92" t="s">
        <v>213</v>
      </c>
      <c r="K92" t="s">
        <v>304</v>
      </c>
      <c r="L92" t="s">
        <v>327</v>
      </c>
      <c r="M92" t="s">
        <v>115</v>
      </c>
      <c r="N92" t="s">
        <v>17</v>
      </c>
      <c r="O92">
        <v>40.340000000000003</v>
      </c>
      <c r="P92">
        <v>87.66</v>
      </c>
      <c r="Q92">
        <f>Sales_Analysis[[#This Row],[Quantity]]*Sales_Analysis[[#This Row],[Unit Selling Price]]</f>
        <v>175.32</v>
      </c>
      <c r="R92">
        <f>Sales_Analysis[[#This Row],[Gross Sales ]]*Sales_Analysis[[#This Row],[Discount Pct]]</f>
        <v>35.064</v>
      </c>
      <c r="S92" s="8">
        <f>Sales_Analysis[[#This Row],[Gross Sales ]]-Sales_Analysis[[#This Row],[Discount Amount]]</f>
        <v>140.256</v>
      </c>
      <c r="T92" s="8">
        <f>Sales_Analysis[[#This Row],[Quantity]]*Sales_Analysis[[#This Row],[Unit Cost]]</f>
        <v>80.680000000000007</v>
      </c>
      <c r="U92" s="8">
        <f>Sales_Analysis[[#This Row],[Net Sales ]]-Sales_Analysis[[#This Row],[Cost Of Good Sold]]</f>
        <v>59.575999999999993</v>
      </c>
      <c r="V92" s="8">
        <f>IF(Sales_Analysis[[#This Row],[Order Status]]="Completed",Sales_Analysis[[#This Row],[Net Sales ]],0)</f>
        <v>0</v>
      </c>
      <c r="W92" s="8">
        <f>IF(Sales_Analysis[[#This Row],[Order Status]]="Completed",Sales_Analysis[[#This Row],[Gross Profit ]],0)</f>
        <v>0</v>
      </c>
    </row>
    <row r="93" spans="1:23">
      <c r="A93" t="s">
        <v>390</v>
      </c>
      <c r="B93" s="7">
        <v>45943</v>
      </c>
      <c r="C93" t="s">
        <v>182</v>
      </c>
      <c r="D93">
        <v>4</v>
      </c>
      <c r="E93">
        <v>11.57</v>
      </c>
      <c r="F93">
        <v>0.05</v>
      </c>
      <c r="G93">
        <v>9.99</v>
      </c>
      <c r="H93" t="s">
        <v>216</v>
      </c>
      <c r="I93" t="s">
        <v>37</v>
      </c>
      <c r="J93" t="s">
        <v>217</v>
      </c>
      <c r="K93" t="s">
        <v>209</v>
      </c>
      <c r="L93" t="s">
        <v>350</v>
      </c>
      <c r="M93" t="s">
        <v>183</v>
      </c>
      <c r="N93" t="s">
        <v>32</v>
      </c>
      <c r="O93">
        <v>6.42</v>
      </c>
      <c r="P93">
        <v>11.57</v>
      </c>
      <c r="Q93">
        <f>Sales_Analysis[[#This Row],[Quantity]]*Sales_Analysis[[#This Row],[Unit Selling Price]]</f>
        <v>46.28</v>
      </c>
      <c r="R93">
        <f>Sales_Analysis[[#This Row],[Gross Sales ]]*Sales_Analysis[[#This Row],[Discount Pct]]</f>
        <v>2.3140000000000001</v>
      </c>
      <c r="S93" s="8">
        <f>Sales_Analysis[[#This Row],[Gross Sales ]]-Sales_Analysis[[#This Row],[Discount Amount]]</f>
        <v>43.966000000000001</v>
      </c>
      <c r="T93" s="8">
        <f>Sales_Analysis[[#This Row],[Quantity]]*Sales_Analysis[[#This Row],[Unit Cost]]</f>
        <v>25.68</v>
      </c>
      <c r="U93" s="8">
        <f>Sales_Analysis[[#This Row],[Net Sales ]]-Sales_Analysis[[#This Row],[Cost Of Good Sold]]</f>
        <v>18.286000000000001</v>
      </c>
      <c r="V93" s="8">
        <f>IF(Sales_Analysis[[#This Row],[Order Status]]="Completed",Sales_Analysis[[#This Row],[Net Sales ]],0)</f>
        <v>43.966000000000001</v>
      </c>
      <c r="W93" s="8">
        <f>IF(Sales_Analysis[[#This Row],[Order Status]]="Completed",Sales_Analysis[[#This Row],[Gross Profit ]],0)</f>
        <v>18.286000000000001</v>
      </c>
    </row>
    <row r="94" spans="1:23">
      <c r="A94" t="s">
        <v>391</v>
      </c>
      <c r="B94" s="7">
        <v>45944</v>
      </c>
      <c r="C94" t="s">
        <v>134</v>
      </c>
      <c r="D94">
        <v>1</v>
      </c>
      <c r="E94">
        <v>53.25</v>
      </c>
      <c r="F94">
        <v>0</v>
      </c>
      <c r="G94">
        <v>9.99</v>
      </c>
      <c r="H94" t="s">
        <v>207</v>
      </c>
      <c r="I94" t="s">
        <v>18</v>
      </c>
      <c r="J94" t="s">
        <v>208</v>
      </c>
      <c r="K94" t="s">
        <v>209</v>
      </c>
      <c r="L94" t="s">
        <v>392</v>
      </c>
      <c r="M94" t="s">
        <v>135</v>
      </c>
      <c r="N94" t="s">
        <v>21</v>
      </c>
      <c r="O94">
        <v>22.11</v>
      </c>
      <c r="P94">
        <v>53.25</v>
      </c>
      <c r="Q94">
        <f>Sales_Analysis[[#This Row],[Quantity]]*Sales_Analysis[[#This Row],[Unit Selling Price]]</f>
        <v>53.25</v>
      </c>
      <c r="R94">
        <f>Sales_Analysis[[#This Row],[Gross Sales ]]*Sales_Analysis[[#This Row],[Discount Pct]]</f>
        <v>0</v>
      </c>
      <c r="S94" s="8">
        <f>Sales_Analysis[[#This Row],[Gross Sales ]]-Sales_Analysis[[#This Row],[Discount Amount]]</f>
        <v>53.25</v>
      </c>
      <c r="T94" s="8">
        <f>Sales_Analysis[[#This Row],[Quantity]]*Sales_Analysis[[#This Row],[Unit Cost]]</f>
        <v>22.11</v>
      </c>
      <c r="U94" s="8">
        <f>Sales_Analysis[[#This Row],[Net Sales ]]-Sales_Analysis[[#This Row],[Cost Of Good Sold]]</f>
        <v>31.14</v>
      </c>
      <c r="V94" s="8">
        <f>IF(Sales_Analysis[[#This Row],[Order Status]]="Completed",Sales_Analysis[[#This Row],[Net Sales ]],0)</f>
        <v>53.25</v>
      </c>
      <c r="W94" s="8">
        <f>IF(Sales_Analysis[[#This Row],[Order Status]]="Completed",Sales_Analysis[[#This Row],[Gross Profit ]],0)</f>
        <v>31.14</v>
      </c>
    </row>
    <row r="95" spans="1:23">
      <c r="A95" t="s">
        <v>393</v>
      </c>
      <c r="B95" s="7">
        <v>45944</v>
      </c>
      <c r="C95" t="s">
        <v>66</v>
      </c>
      <c r="D95">
        <v>5</v>
      </c>
      <c r="E95">
        <v>31.13</v>
      </c>
      <c r="F95">
        <v>0</v>
      </c>
      <c r="G95">
        <v>0</v>
      </c>
      <c r="H95" t="s">
        <v>216</v>
      </c>
      <c r="I95" t="s">
        <v>224</v>
      </c>
      <c r="J95" t="s">
        <v>213</v>
      </c>
      <c r="K95" t="s">
        <v>209</v>
      </c>
      <c r="L95" t="s">
        <v>220</v>
      </c>
      <c r="M95" t="s">
        <v>67</v>
      </c>
      <c r="N95" t="s">
        <v>11</v>
      </c>
      <c r="O95">
        <v>13.79</v>
      </c>
      <c r="P95">
        <v>31.13</v>
      </c>
      <c r="Q95">
        <f>Sales_Analysis[[#This Row],[Quantity]]*Sales_Analysis[[#This Row],[Unit Selling Price]]</f>
        <v>155.65</v>
      </c>
      <c r="R95">
        <f>Sales_Analysis[[#This Row],[Gross Sales ]]*Sales_Analysis[[#This Row],[Discount Pct]]</f>
        <v>0</v>
      </c>
      <c r="S95" s="8">
        <f>Sales_Analysis[[#This Row],[Gross Sales ]]-Sales_Analysis[[#This Row],[Discount Amount]]</f>
        <v>155.65</v>
      </c>
      <c r="T95" s="8">
        <f>Sales_Analysis[[#This Row],[Quantity]]*Sales_Analysis[[#This Row],[Unit Cost]]</f>
        <v>68.949999999999989</v>
      </c>
      <c r="U95" s="8">
        <f>Sales_Analysis[[#This Row],[Net Sales ]]-Sales_Analysis[[#This Row],[Cost Of Good Sold]]</f>
        <v>86.700000000000017</v>
      </c>
      <c r="V95" s="8">
        <f>IF(Sales_Analysis[[#This Row],[Order Status]]="Completed",Sales_Analysis[[#This Row],[Net Sales ]],0)</f>
        <v>155.65</v>
      </c>
      <c r="W95" s="8">
        <f>IF(Sales_Analysis[[#This Row],[Order Status]]="Completed",Sales_Analysis[[#This Row],[Gross Profit ]],0)</f>
        <v>86.700000000000017</v>
      </c>
    </row>
    <row r="96" spans="1:23">
      <c r="A96" t="s">
        <v>394</v>
      </c>
      <c r="B96" s="7">
        <v>45944</v>
      </c>
      <c r="C96" t="s">
        <v>154</v>
      </c>
      <c r="D96">
        <v>1</v>
      </c>
      <c r="E96">
        <v>63.29</v>
      </c>
      <c r="F96">
        <v>0</v>
      </c>
      <c r="G96">
        <v>9.99</v>
      </c>
      <c r="H96" t="s">
        <v>207</v>
      </c>
      <c r="I96" t="s">
        <v>12</v>
      </c>
      <c r="J96" t="s">
        <v>208</v>
      </c>
      <c r="K96" t="s">
        <v>209</v>
      </c>
      <c r="L96" t="s">
        <v>271</v>
      </c>
      <c r="M96" t="s">
        <v>155</v>
      </c>
      <c r="N96" t="s">
        <v>27</v>
      </c>
      <c r="O96">
        <v>41.46</v>
      </c>
      <c r="P96">
        <v>63.29</v>
      </c>
      <c r="Q96">
        <f>Sales_Analysis[[#This Row],[Quantity]]*Sales_Analysis[[#This Row],[Unit Selling Price]]</f>
        <v>63.29</v>
      </c>
      <c r="R96">
        <f>Sales_Analysis[[#This Row],[Gross Sales ]]*Sales_Analysis[[#This Row],[Discount Pct]]</f>
        <v>0</v>
      </c>
      <c r="S96" s="8">
        <f>Sales_Analysis[[#This Row],[Gross Sales ]]-Sales_Analysis[[#This Row],[Discount Amount]]</f>
        <v>63.29</v>
      </c>
      <c r="T96" s="8">
        <f>Sales_Analysis[[#This Row],[Quantity]]*Sales_Analysis[[#This Row],[Unit Cost]]</f>
        <v>41.46</v>
      </c>
      <c r="U96" s="8">
        <f>Sales_Analysis[[#This Row],[Net Sales ]]-Sales_Analysis[[#This Row],[Cost Of Good Sold]]</f>
        <v>21.83</v>
      </c>
      <c r="V96" s="8">
        <f>IF(Sales_Analysis[[#This Row],[Order Status]]="Completed",Sales_Analysis[[#This Row],[Net Sales ]],0)</f>
        <v>63.29</v>
      </c>
      <c r="W96" s="8">
        <f>IF(Sales_Analysis[[#This Row],[Order Status]]="Completed",Sales_Analysis[[#This Row],[Gross Profit ]],0)</f>
        <v>21.83</v>
      </c>
    </row>
    <row r="97" spans="1:23">
      <c r="A97" t="s">
        <v>395</v>
      </c>
      <c r="B97" s="7">
        <v>45944</v>
      </c>
      <c r="C97" t="s">
        <v>85</v>
      </c>
      <c r="D97">
        <v>1</v>
      </c>
      <c r="E97">
        <v>20.7</v>
      </c>
      <c r="F97">
        <v>0</v>
      </c>
      <c r="G97">
        <v>0</v>
      </c>
      <c r="H97" t="s">
        <v>216</v>
      </c>
      <c r="I97" t="s">
        <v>37</v>
      </c>
      <c r="J97" t="s">
        <v>208</v>
      </c>
      <c r="K97" t="s">
        <v>209</v>
      </c>
      <c r="L97" t="s">
        <v>396</v>
      </c>
      <c r="M97" t="s">
        <v>86</v>
      </c>
      <c r="N97" t="s">
        <v>11</v>
      </c>
      <c r="O97">
        <v>8.5299999999999994</v>
      </c>
      <c r="P97">
        <v>20.7</v>
      </c>
      <c r="Q97">
        <f>Sales_Analysis[[#This Row],[Quantity]]*Sales_Analysis[[#This Row],[Unit Selling Price]]</f>
        <v>20.7</v>
      </c>
      <c r="R97">
        <f>Sales_Analysis[[#This Row],[Gross Sales ]]*Sales_Analysis[[#This Row],[Discount Pct]]</f>
        <v>0</v>
      </c>
      <c r="S97" s="8">
        <f>Sales_Analysis[[#This Row],[Gross Sales ]]-Sales_Analysis[[#This Row],[Discount Amount]]</f>
        <v>20.7</v>
      </c>
      <c r="T97" s="8">
        <f>Sales_Analysis[[#This Row],[Quantity]]*Sales_Analysis[[#This Row],[Unit Cost]]</f>
        <v>8.5299999999999994</v>
      </c>
      <c r="U97" s="8">
        <f>Sales_Analysis[[#This Row],[Net Sales ]]-Sales_Analysis[[#This Row],[Cost Of Good Sold]]</f>
        <v>12.17</v>
      </c>
      <c r="V97" s="8">
        <f>IF(Sales_Analysis[[#This Row],[Order Status]]="Completed",Sales_Analysis[[#This Row],[Net Sales ]],0)</f>
        <v>20.7</v>
      </c>
      <c r="W97" s="8">
        <f>IF(Sales_Analysis[[#This Row],[Order Status]]="Completed",Sales_Analysis[[#This Row],[Gross Profit ]],0)</f>
        <v>12.17</v>
      </c>
    </row>
    <row r="98" spans="1:23">
      <c r="A98" t="s">
        <v>397</v>
      </c>
      <c r="B98" s="7">
        <v>45944</v>
      </c>
      <c r="C98" t="s">
        <v>174</v>
      </c>
      <c r="D98">
        <v>2</v>
      </c>
      <c r="E98">
        <v>72.45</v>
      </c>
      <c r="F98">
        <v>0.1</v>
      </c>
      <c r="G98">
        <v>0</v>
      </c>
      <c r="H98" t="s">
        <v>216</v>
      </c>
      <c r="I98" t="s">
        <v>12</v>
      </c>
      <c r="J98" t="s">
        <v>213</v>
      </c>
      <c r="K98" t="s">
        <v>209</v>
      </c>
      <c r="L98" t="s">
        <v>255</v>
      </c>
      <c r="M98" t="s">
        <v>175</v>
      </c>
      <c r="N98" t="s">
        <v>32</v>
      </c>
      <c r="O98">
        <v>30.61</v>
      </c>
      <c r="P98">
        <v>72.45</v>
      </c>
      <c r="Q98">
        <f>Sales_Analysis[[#This Row],[Quantity]]*Sales_Analysis[[#This Row],[Unit Selling Price]]</f>
        <v>144.9</v>
      </c>
      <c r="R98">
        <f>Sales_Analysis[[#This Row],[Gross Sales ]]*Sales_Analysis[[#This Row],[Discount Pct]]</f>
        <v>14.490000000000002</v>
      </c>
      <c r="S98" s="8">
        <f>Sales_Analysis[[#This Row],[Gross Sales ]]-Sales_Analysis[[#This Row],[Discount Amount]]</f>
        <v>130.41</v>
      </c>
      <c r="T98" s="8">
        <f>Sales_Analysis[[#This Row],[Quantity]]*Sales_Analysis[[#This Row],[Unit Cost]]</f>
        <v>61.22</v>
      </c>
      <c r="U98" s="8">
        <f>Sales_Analysis[[#This Row],[Net Sales ]]-Sales_Analysis[[#This Row],[Cost Of Good Sold]]</f>
        <v>69.19</v>
      </c>
      <c r="V98" s="8">
        <f>IF(Sales_Analysis[[#This Row],[Order Status]]="Completed",Sales_Analysis[[#This Row],[Net Sales ]],0)</f>
        <v>130.41</v>
      </c>
      <c r="W98" s="8">
        <f>IF(Sales_Analysis[[#This Row],[Order Status]]="Completed",Sales_Analysis[[#This Row],[Gross Profit ]],0)</f>
        <v>69.19</v>
      </c>
    </row>
    <row r="99" spans="1:23">
      <c r="A99" t="s">
        <v>398</v>
      </c>
      <c r="B99" s="7">
        <v>45945</v>
      </c>
      <c r="C99" t="s">
        <v>94</v>
      </c>
      <c r="D99">
        <v>4</v>
      </c>
      <c r="E99">
        <v>74.41</v>
      </c>
      <c r="F99">
        <v>0.15</v>
      </c>
      <c r="G99">
        <v>0</v>
      </c>
      <c r="H99" t="s">
        <v>216</v>
      </c>
      <c r="I99" t="s">
        <v>18</v>
      </c>
      <c r="J99" t="s">
        <v>213</v>
      </c>
      <c r="K99" t="s">
        <v>209</v>
      </c>
      <c r="L99" t="s">
        <v>399</v>
      </c>
      <c r="M99" t="s">
        <v>95</v>
      </c>
      <c r="N99" t="s">
        <v>17</v>
      </c>
      <c r="O99">
        <v>33.549999999999997</v>
      </c>
      <c r="P99">
        <v>74.41</v>
      </c>
      <c r="Q99">
        <f>Sales_Analysis[[#This Row],[Quantity]]*Sales_Analysis[[#This Row],[Unit Selling Price]]</f>
        <v>297.64</v>
      </c>
      <c r="R99">
        <f>Sales_Analysis[[#This Row],[Gross Sales ]]*Sales_Analysis[[#This Row],[Discount Pct]]</f>
        <v>44.645999999999994</v>
      </c>
      <c r="S99" s="8">
        <f>Sales_Analysis[[#This Row],[Gross Sales ]]-Sales_Analysis[[#This Row],[Discount Amount]]</f>
        <v>252.994</v>
      </c>
      <c r="T99" s="8">
        <f>Sales_Analysis[[#This Row],[Quantity]]*Sales_Analysis[[#This Row],[Unit Cost]]</f>
        <v>134.19999999999999</v>
      </c>
      <c r="U99" s="8">
        <f>Sales_Analysis[[#This Row],[Net Sales ]]-Sales_Analysis[[#This Row],[Cost Of Good Sold]]</f>
        <v>118.79400000000001</v>
      </c>
      <c r="V99" s="8">
        <f>IF(Sales_Analysis[[#This Row],[Order Status]]="Completed",Sales_Analysis[[#This Row],[Net Sales ]],0)</f>
        <v>252.994</v>
      </c>
      <c r="W99" s="8">
        <f>IF(Sales_Analysis[[#This Row],[Order Status]]="Completed",Sales_Analysis[[#This Row],[Gross Profit ]],0)</f>
        <v>118.79400000000001</v>
      </c>
    </row>
    <row r="100" spans="1:23">
      <c r="A100" t="s">
        <v>400</v>
      </c>
      <c r="B100" s="7">
        <v>45945</v>
      </c>
      <c r="C100" t="s">
        <v>81</v>
      </c>
      <c r="D100">
        <v>1</v>
      </c>
      <c r="E100">
        <v>30.29</v>
      </c>
      <c r="F100">
        <v>0.1</v>
      </c>
      <c r="G100">
        <v>9.99</v>
      </c>
      <c r="H100" t="s">
        <v>212</v>
      </c>
      <c r="I100" t="s">
        <v>54</v>
      </c>
      <c r="J100" t="s">
        <v>217</v>
      </c>
      <c r="K100" t="s">
        <v>209</v>
      </c>
      <c r="L100" t="s">
        <v>399</v>
      </c>
      <c r="M100" t="s">
        <v>82</v>
      </c>
      <c r="N100" t="s">
        <v>11</v>
      </c>
      <c r="O100">
        <v>13.1</v>
      </c>
      <c r="P100">
        <v>30.29</v>
      </c>
      <c r="Q100">
        <f>Sales_Analysis[[#This Row],[Quantity]]*Sales_Analysis[[#This Row],[Unit Selling Price]]</f>
        <v>30.29</v>
      </c>
      <c r="R100">
        <f>Sales_Analysis[[#This Row],[Gross Sales ]]*Sales_Analysis[[#This Row],[Discount Pct]]</f>
        <v>3.0289999999999999</v>
      </c>
      <c r="S100" s="8">
        <f>Sales_Analysis[[#This Row],[Gross Sales ]]-Sales_Analysis[[#This Row],[Discount Amount]]</f>
        <v>27.260999999999999</v>
      </c>
      <c r="T100" s="8">
        <f>Sales_Analysis[[#This Row],[Quantity]]*Sales_Analysis[[#This Row],[Unit Cost]]</f>
        <v>13.1</v>
      </c>
      <c r="U100" s="8">
        <f>Sales_Analysis[[#This Row],[Net Sales ]]-Sales_Analysis[[#This Row],[Cost Of Good Sold]]</f>
        <v>14.161</v>
      </c>
      <c r="V100" s="8">
        <f>IF(Sales_Analysis[[#This Row],[Order Status]]="Completed",Sales_Analysis[[#This Row],[Net Sales ]],0)</f>
        <v>27.260999999999999</v>
      </c>
      <c r="W100" s="8">
        <f>IF(Sales_Analysis[[#This Row],[Order Status]]="Completed",Sales_Analysis[[#This Row],[Gross Profit ]],0)</f>
        <v>14.161</v>
      </c>
    </row>
    <row r="101" spans="1:23">
      <c r="A101" t="s">
        <v>401</v>
      </c>
      <c r="B101" s="7">
        <v>45945</v>
      </c>
      <c r="C101" t="s">
        <v>128</v>
      </c>
      <c r="D101">
        <v>1</v>
      </c>
      <c r="E101">
        <v>74.72</v>
      </c>
      <c r="F101">
        <v>0.05</v>
      </c>
      <c r="G101">
        <v>0</v>
      </c>
      <c r="H101" t="s">
        <v>216</v>
      </c>
      <c r="I101" t="s">
        <v>12</v>
      </c>
      <c r="J101" t="s">
        <v>213</v>
      </c>
      <c r="K101" t="s">
        <v>209</v>
      </c>
      <c r="L101" t="s">
        <v>402</v>
      </c>
      <c r="M101" t="s">
        <v>129</v>
      </c>
      <c r="N101" t="s">
        <v>21</v>
      </c>
      <c r="O101">
        <v>36.28</v>
      </c>
      <c r="P101">
        <v>74.72</v>
      </c>
      <c r="Q101">
        <f>Sales_Analysis[[#This Row],[Quantity]]*Sales_Analysis[[#This Row],[Unit Selling Price]]</f>
        <v>74.72</v>
      </c>
      <c r="R101">
        <f>Sales_Analysis[[#This Row],[Gross Sales ]]*Sales_Analysis[[#This Row],[Discount Pct]]</f>
        <v>3.7360000000000002</v>
      </c>
      <c r="S101" s="8">
        <f>Sales_Analysis[[#This Row],[Gross Sales ]]-Sales_Analysis[[#This Row],[Discount Amount]]</f>
        <v>70.983999999999995</v>
      </c>
      <c r="T101" s="8">
        <f>Sales_Analysis[[#This Row],[Quantity]]*Sales_Analysis[[#This Row],[Unit Cost]]</f>
        <v>36.28</v>
      </c>
      <c r="U101" s="8">
        <f>Sales_Analysis[[#This Row],[Net Sales ]]-Sales_Analysis[[#This Row],[Cost Of Good Sold]]</f>
        <v>34.703999999999994</v>
      </c>
      <c r="V101" s="8">
        <f>IF(Sales_Analysis[[#This Row],[Order Status]]="Completed",Sales_Analysis[[#This Row],[Net Sales ]],0)</f>
        <v>70.983999999999995</v>
      </c>
      <c r="W101" s="8">
        <f>IF(Sales_Analysis[[#This Row],[Order Status]]="Completed",Sales_Analysis[[#This Row],[Gross Profit ]],0)</f>
        <v>34.703999999999994</v>
      </c>
    </row>
    <row r="102" spans="1:23">
      <c r="A102" t="s">
        <v>403</v>
      </c>
      <c r="B102" s="7">
        <v>45945</v>
      </c>
      <c r="C102" t="s">
        <v>116</v>
      </c>
      <c r="D102">
        <v>2</v>
      </c>
      <c r="E102">
        <v>30.89</v>
      </c>
      <c r="F102">
        <v>0</v>
      </c>
      <c r="G102">
        <v>6.99</v>
      </c>
      <c r="H102" t="s">
        <v>207</v>
      </c>
      <c r="I102" t="s">
        <v>54</v>
      </c>
      <c r="J102" t="s">
        <v>217</v>
      </c>
      <c r="K102" t="s">
        <v>209</v>
      </c>
      <c r="L102" t="s">
        <v>404</v>
      </c>
      <c r="M102" t="s">
        <v>117</v>
      </c>
      <c r="N102" t="s">
        <v>21</v>
      </c>
      <c r="O102">
        <v>13.41</v>
      </c>
      <c r="P102">
        <v>30.89</v>
      </c>
      <c r="Q102">
        <f>Sales_Analysis[[#This Row],[Quantity]]*Sales_Analysis[[#This Row],[Unit Selling Price]]</f>
        <v>61.78</v>
      </c>
      <c r="R102">
        <f>Sales_Analysis[[#This Row],[Gross Sales ]]*Sales_Analysis[[#This Row],[Discount Pct]]</f>
        <v>0</v>
      </c>
      <c r="S102" s="8">
        <f>Sales_Analysis[[#This Row],[Gross Sales ]]-Sales_Analysis[[#This Row],[Discount Amount]]</f>
        <v>61.78</v>
      </c>
      <c r="T102" s="8">
        <f>Sales_Analysis[[#This Row],[Quantity]]*Sales_Analysis[[#This Row],[Unit Cost]]</f>
        <v>26.82</v>
      </c>
      <c r="U102" s="8">
        <f>Sales_Analysis[[#This Row],[Net Sales ]]-Sales_Analysis[[#This Row],[Cost Of Good Sold]]</f>
        <v>34.96</v>
      </c>
      <c r="V102" s="8">
        <f>IF(Sales_Analysis[[#This Row],[Order Status]]="Completed",Sales_Analysis[[#This Row],[Net Sales ]],0)</f>
        <v>61.78</v>
      </c>
      <c r="W102" s="8">
        <f>IF(Sales_Analysis[[#This Row],[Order Status]]="Completed",Sales_Analysis[[#This Row],[Gross Profit ]],0)</f>
        <v>34.96</v>
      </c>
    </row>
    <row r="103" spans="1:23">
      <c r="A103" t="s">
        <v>405</v>
      </c>
      <c r="B103" s="7">
        <v>45946</v>
      </c>
      <c r="C103" t="s">
        <v>172</v>
      </c>
      <c r="D103">
        <v>2</v>
      </c>
      <c r="E103">
        <v>80.63</v>
      </c>
      <c r="F103">
        <v>0.15</v>
      </c>
      <c r="G103">
        <v>0</v>
      </c>
      <c r="H103" t="s">
        <v>216</v>
      </c>
      <c r="I103" t="s">
        <v>18</v>
      </c>
      <c r="J103" t="s">
        <v>213</v>
      </c>
      <c r="K103" t="s">
        <v>304</v>
      </c>
      <c r="L103" t="s">
        <v>406</v>
      </c>
      <c r="M103" t="s">
        <v>173</v>
      </c>
      <c r="N103" t="s">
        <v>32</v>
      </c>
      <c r="O103">
        <v>44.56</v>
      </c>
      <c r="P103">
        <v>80.63</v>
      </c>
      <c r="Q103">
        <f>Sales_Analysis[[#This Row],[Quantity]]*Sales_Analysis[[#This Row],[Unit Selling Price]]</f>
        <v>161.26</v>
      </c>
      <c r="R103">
        <f>Sales_Analysis[[#This Row],[Gross Sales ]]*Sales_Analysis[[#This Row],[Discount Pct]]</f>
        <v>24.188999999999997</v>
      </c>
      <c r="S103" s="8">
        <f>Sales_Analysis[[#This Row],[Gross Sales ]]-Sales_Analysis[[#This Row],[Discount Amount]]</f>
        <v>137.071</v>
      </c>
      <c r="T103" s="8">
        <f>Sales_Analysis[[#This Row],[Quantity]]*Sales_Analysis[[#This Row],[Unit Cost]]</f>
        <v>89.12</v>
      </c>
      <c r="U103" s="8">
        <f>Sales_Analysis[[#This Row],[Net Sales ]]-Sales_Analysis[[#This Row],[Cost Of Good Sold]]</f>
        <v>47.950999999999993</v>
      </c>
      <c r="V103" s="8">
        <f>IF(Sales_Analysis[[#This Row],[Order Status]]="Completed",Sales_Analysis[[#This Row],[Net Sales ]],0)</f>
        <v>0</v>
      </c>
      <c r="W103" s="8">
        <f>IF(Sales_Analysis[[#This Row],[Order Status]]="Completed",Sales_Analysis[[#This Row],[Gross Profit ]],0)</f>
        <v>0</v>
      </c>
    </row>
    <row r="104" spans="1:23">
      <c r="A104" t="s">
        <v>407</v>
      </c>
      <c r="B104" s="7">
        <v>45946</v>
      </c>
      <c r="C104" t="s">
        <v>168</v>
      </c>
      <c r="D104">
        <v>2</v>
      </c>
      <c r="E104">
        <v>50.46</v>
      </c>
      <c r="F104">
        <v>0</v>
      </c>
      <c r="G104">
        <v>0</v>
      </c>
      <c r="H104" t="s">
        <v>207</v>
      </c>
      <c r="I104" t="s">
        <v>224</v>
      </c>
      <c r="J104" t="s">
        <v>208</v>
      </c>
      <c r="K104" t="s">
        <v>209</v>
      </c>
      <c r="L104" t="s">
        <v>408</v>
      </c>
      <c r="M104" t="s">
        <v>169</v>
      </c>
      <c r="N104" t="s">
        <v>32</v>
      </c>
      <c r="O104">
        <v>23.03</v>
      </c>
      <c r="P104">
        <v>50.46</v>
      </c>
      <c r="Q104">
        <f>Sales_Analysis[[#This Row],[Quantity]]*Sales_Analysis[[#This Row],[Unit Selling Price]]</f>
        <v>100.92</v>
      </c>
      <c r="R104">
        <f>Sales_Analysis[[#This Row],[Gross Sales ]]*Sales_Analysis[[#This Row],[Discount Pct]]</f>
        <v>0</v>
      </c>
      <c r="S104" s="8">
        <f>Sales_Analysis[[#This Row],[Gross Sales ]]-Sales_Analysis[[#This Row],[Discount Amount]]</f>
        <v>100.92</v>
      </c>
      <c r="T104" s="8">
        <f>Sales_Analysis[[#This Row],[Quantity]]*Sales_Analysis[[#This Row],[Unit Cost]]</f>
        <v>46.06</v>
      </c>
      <c r="U104" s="8">
        <f>Sales_Analysis[[#This Row],[Net Sales ]]-Sales_Analysis[[#This Row],[Cost Of Good Sold]]</f>
        <v>54.86</v>
      </c>
      <c r="V104" s="8">
        <f>IF(Sales_Analysis[[#This Row],[Order Status]]="Completed",Sales_Analysis[[#This Row],[Net Sales ]],0)</f>
        <v>100.92</v>
      </c>
      <c r="W104" s="8">
        <f>IF(Sales_Analysis[[#This Row],[Order Status]]="Completed",Sales_Analysis[[#This Row],[Gross Profit ]],0)</f>
        <v>54.86</v>
      </c>
    </row>
    <row r="105" spans="1:23">
      <c r="A105" t="s">
        <v>409</v>
      </c>
      <c r="B105" s="7">
        <v>45946</v>
      </c>
      <c r="C105" t="s">
        <v>114</v>
      </c>
      <c r="D105">
        <v>5</v>
      </c>
      <c r="E105">
        <v>87.66</v>
      </c>
      <c r="F105">
        <v>0</v>
      </c>
      <c r="G105">
        <v>0</v>
      </c>
      <c r="H105" t="s">
        <v>216</v>
      </c>
      <c r="I105" t="s">
        <v>54</v>
      </c>
      <c r="J105" t="s">
        <v>213</v>
      </c>
      <c r="K105" t="s">
        <v>209</v>
      </c>
      <c r="L105" t="s">
        <v>410</v>
      </c>
      <c r="M105" t="s">
        <v>115</v>
      </c>
      <c r="N105" t="s">
        <v>17</v>
      </c>
      <c r="O105">
        <v>40.340000000000003</v>
      </c>
      <c r="P105">
        <v>87.66</v>
      </c>
      <c r="Q105">
        <f>Sales_Analysis[[#This Row],[Quantity]]*Sales_Analysis[[#This Row],[Unit Selling Price]]</f>
        <v>438.29999999999995</v>
      </c>
      <c r="R105">
        <f>Sales_Analysis[[#This Row],[Gross Sales ]]*Sales_Analysis[[#This Row],[Discount Pct]]</f>
        <v>0</v>
      </c>
      <c r="S105" s="8">
        <f>Sales_Analysis[[#This Row],[Gross Sales ]]-Sales_Analysis[[#This Row],[Discount Amount]]</f>
        <v>438.29999999999995</v>
      </c>
      <c r="T105" s="8">
        <f>Sales_Analysis[[#This Row],[Quantity]]*Sales_Analysis[[#This Row],[Unit Cost]]</f>
        <v>201.70000000000002</v>
      </c>
      <c r="U105" s="8">
        <f>Sales_Analysis[[#This Row],[Net Sales ]]-Sales_Analysis[[#This Row],[Cost Of Good Sold]]</f>
        <v>236.59999999999994</v>
      </c>
      <c r="V105" s="8">
        <f>IF(Sales_Analysis[[#This Row],[Order Status]]="Completed",Sales_Analysis[[#This Row],[Net Sales ]],0)</f>
        <v>438.29999999999995</v>
      </c>
      <c r="W105" s="8">
        <f>IF(Sales_Analysis[[#This Row],[Order Status]]="Completed",Sales_Analysis[[#This Row],[Gross Profit ]],0)</f>
        <v>236.59999999999994</v>
      </c>
    </row>
    <row r="106" spans="1:23">
      <c r="A106" t="s">
        <v>411</v>
      </c>
      <c r="B106" s="7">
        <v>45946</v>
      </c>
      <c r="C106" t="s">
        <v>118</v>
      </c>
      <c r="D106">
        <v>5</v>
      </c>
      <c r="E106">
        <v>41.81</v>
      </c>
      <c r="F106">
        <v>0.1</v>
      </c>
      <c r="G106">
        <v>0</v>
      </c>
      <c r="H106" t="s">
        <v>216</v>
      </c>
      <c r="I106" t="s">
        <v>12</v>
      </c>
      <c r="J106" t="s">
        <v>217</v>
      </c>
      <c r="K106" t="s">
        <v>209</v>
      </c>
      <c r="L106" t="s">
        <v>412</v>
      </c>
      <c r="M106" t="s">
        <v>119</v>
      </c>
      <c r="N106" t="s">
        <v>21</v>
      </c>
      <c r="O106">
        <v>22.64</v>
      </c>
      <c r="P106">
        <v>41.81</v>
      </c>
      <c r="Q106">
        <f>Sales_Analysis[[#This Row],[Quantity]]*Sales_Analysis[[#This Row],[Unit Selling Price]]</f>
        <v>209.05</v>
      </c>
      <c r="R106">
        <f>Sales_Analysis[[#This Row],[Gross Sales ]]*Sales_Analysis[[#This Row],[Discount Pct]]</f>
        <v>20.905000000000001</v>
      </c>
      <c r="S106" s="8">
        <f>Sales_Analysis[[#This Row],[Gross Sales ]]-Sales_Analysis[[#This Row],[Discount Amount]]</f>
        <v>188.14500000000001</v>
      </c>
      <c r="T106" s="8">
        <f>Sales_Analysis[[#This Row],[Quantity]]*Sales_Analysis[[#This Row],[Unit Cost]]</f>
        <v>113.2</v>
      </c>
      <c r="U106" s="8">
        <f>Sales_Analysis[[#This Row],[Net Sales ]]-Sales_Analysis[[#This Row],[Cost Of Good Sold]]</f>
        <v>74.945000000000007</v>
      </c>
      <c r="V106" s="8">
        <f>IF(Sales_Analysis[[#This Row],[Order Status]]="Completed",Sales_Analysis[[#This Row],[Net Sales ]],0)</f>
        <v>188.14500000000001</v>
      </c>
      <c r="W106" s="8">
        <f>IF(Sales_Analysis[[#This Row],[Order Status]]="Completed",Sales_Analysis[[#This Row],[Gross Profit ]],0)</f>
        <v>74.945000000000007</v>
      </c>
    </row>
    <row r="107" spans="1:23">
      <c r="A107" t="s">
        <v>413</v>
      </c>
      <c r="B107" s="7">
        <v>45947</v>
      </c>
      <c r="C107" t="s">
        <v>85</v>
      </c>
      <c r="D107">
        <v>1</v>
      </c>
      <c r="E107">
        <v>20.7</v>
      </c>
      <c r="F107">
        <v>0.2</v>
      </c>
      <c r="G107">
        <v>6.99</v>
      </c>
      <c r="H107" t="s">
        <v>207</v>
      </c>
      <c r="I107" t="s">
        <v>12</v>
      </c>
      <c r="J107" t="s">
        <v>213</v>
      </c>
      <c r="K107" t="s">
        <v>209</v>
      </c>
      <c r="L107" t="s">
        <v>414</v>
      </c>
      <c r="M107" t="s">
        <v>86</v>
      </c>
      <c r="N107" t="s">
        <v>11</v>
      </c>
      <c r="O107">
        <v>8.5299999999999994</v>
      </c>
      <c r="P107">
        <v>20.7</v>
      </c>
      <c r="Q107">
        <f>Sales_Analysis[[#This Row],[Quantity]]*Sales_Analysis[[#This Row],[Unit Selling Price]]</f>
        <v>20.7</v>
      </c>
      <c r="R107">
        <f>Sales_Analysis[[#This Row],[Gross Sales ]]*Sales_Analysis[[#This Row],[Discount Pct]]</f>
        <v>4.1399999999999997</v>
      </c>
      <c r="S107" s="8">
        <f>Sales_Analysis[[#This Row],[Gross Sales ]]-Sales_Analysis[[#This Row],[Discount Amount]]</f>
        <v>16.559999999999999</v>
      </c>
      <c r="T107" s="8">
        <f>Sales_Analysis[[#This Row],[Quantity]]*Sales_Analysis[[#This Row],[Unit Cost]]</f>
        <v>8.5299999999999994</v>
      </c>
      <c r="U107" s="8">
        <f>Sales_Analysis[[#This Row],[Net Sales ]]-Sales_Analysis[[#This Row],[Cost Of Good Sold]]</f>
        <v>8.0299999999999994</v>
      </c>
      <c r="V107" s="8">
        <f>IF(Sales_Analysis[[#This Row],[Order Status]]="Completed",Sales_Analysis[[#This Row],[Net Sales ]],0)</f>
        <v>16.559999999999999</v>
      </c>
      <c r="W107" s="8">
        <f>IF(Sales_Analysis[[#This Row],[Order Status]]="Completed",Sales_Analysis[[#This Row],[Gross Profit ]],0)</f>
        <v>8.0299999999999994</v>
      </c>
    </row>
    <row r="108" spans="1:23">
      <c r="A108" t="s">
        <v>415</v>
      </c>
      <c r="B108" s="7">
        <v>45947</v>
      </c>
      <c r="C108" t="s">
        <v>182</v>
      </c>
      <c r="D108">
        <v>2</v>
      </c>
      <c r="E108">
        <v>11.57</v>
      </c>
      <c r="F108">
        <v>0</v>
      </c>
      <c r="G108">
        <v>9.99</v>
      </c>
      <c r="H108" t="s">
        <v>212</v>
      </c>
      <c r="I108" t="s">
        <v>18</v>
      </c>
      <c r="J108" t="s">
        <v>213</v>
      </c>
      <c r="K108" t="s">
        <v>209</v>
      </c>
      <c r="L108" t="s">
        <v>416</v>
      </c>
      <c r="M108" t="s">
        <v>183</v>
      </c>
      <c r="N108" t="s">
        <v>32</v>
      </c>
      <c r="O108">
        <v>6.42</v>
      </c>
      <c r="P108">
        <v>11.57</v>
      </c>
      <c r="Q108">
        <f>Sales_Analysis[[#This Row],[Quantity]]*Sales_Analysis[[#This Row],[Unit Selling Price]]</f>
        <v>23.14</v>
      </c>
      <c r="R108">
        <f>Sales_Analysis[[#This Row],[Gross Sales ]]*Sales_Analysis[[#This Row],[Discount Pct]]</f>
        <v>0</v>
      </c>
      <c r="S108" s="8">
        <f>Sales_Analysis[[#This Row],[Gross Sales ]]-Sales_Analysis[[#This Row],[Discount Amount]]</f>
        <v>23.14</v>
      </c>
      <c r="T108" s="8">
        <f>Sales_Analysis[[#This Row],[Quantity]]*Sales_Analysis[[#This Row],[Unit Cost]]</f>
        <v>12.84</v>
      </c>
      <c r="U108" s="8">
        <f>Sales_Analysis[[#This Row],[Net Sales ]]-Sales_Analysis[[#This Row],[Cost Of Good Sold]]</f>
        <v>10.3</v>
      </c>
      <c r="V108" s="8">
        <f>IF(Sales_Analysis[[#This Row],[Order Status]]="Completed",Sales_Analysis[[#This Row],[Net Sales ]],0)</f>
        <v>23.14</v>
      </c>
      <c r="W108" s="8">
        <f>IF(Sales_Analysis[[#This Row],[Order Status]]="Completed",Sales_Analysis[[#This Row],[Gross Profit ]],0)</f>
        <v>10.3</v>
      </c>
    </row>
    <row r="109" spans="1:23">
      <c r="A109" t="s">
        <v>417</v>
      </c>
      <c r="B109" s="7">
        <v>45947</v>
      </c>
      <c r="C109" t="s">
        <v>94</v>
      </c>
      <c r="D109">
        <v>4</v>
      </c>
      <c r="E109">
        <v>74.41</v>
      </c>
      <c r="F109">
        <v>0</v>
      </c>
      <c r="G109">
        <v>0</v>
      </c>
      <c r="H109" t="s">
        <v>207</v>
      </c>
      <c r="I109" t="s">
        <v>54</v>
      </c>
      <c r="J109" t="s">
        <v>208</v>
      </c>
      <c r="K109" t="s">
        <v>209</v>
      </c>
      <c r="L109" t="s">
        <v>418</v>
      </c>
      <c r="M109" t="s">
        <v>95</v>
      </c>
      <c r="N109" t="s">
        <v>17</v>
      </c>
      <c r="O109">
        <v>33.549999999999997</v>
      </c>
      <c r="P109">
        <v>74.41</v>
      </c>
      <c r="Q109">
        <f>Sales_Analysis[[#This Row],[Quantity]]*Sales_Analysis[[#This Row],[Unit Selling Price]]</f>
        <v>297.64</v>
      </c>
      <c r="R109">
        <f>Sales_Analysis[[#This Row],[Gross Sales ]]*Sales_Analysis[[#This Row],[Discount Pct]]</f>
        <v>0</v>
      </c>
      <c r="S109" s="8">
        <f>Sales_Analysis[[#This Row],[Gross Sales ]]-Sales_Analysis[[#This Row],[Discount Amount]]</f>
        <v>297.64</v>
      </c>
      <c r="T109" s="8">
        <f>Sales_Analysis[[#This Row],[Quantity]]*Sales_Analysis[[#This Row],[Unit Cost]]</f>
        <v>134.19999999999999</v>
      </c>
      <c r="U109" s="8">
        <f>Sales_Analysis[[#This Row],[Net Sales ]]-Sales_Analysis[[#This Row],[Cost Of Good Sold]]</f>
        <v>163.44</v>
      </c>
      <c r="V109" s="8">
        <f>IF(Sales_Analysis[[#This Row],[Order Status]]="Completed",Sales_Analysis[[#This Row],[Net Sales ]],0)</f>
        <v>297.64</v>
      </c>
      <c r="W109" s="8">
        <f>IF(Sales_Analysis[[#This Row],[Order Status]]="Completed",Sales_Analysis[[#This Row],[Gross Profit ]],0)</f>
        <v>163.44</v>
      </c>
    </row>
    <row r="110" spans="1:23">
      <c r="A110" t="s">
        <v>419</v>
      </c>
      <c r="B110" s="7">
        <v>45947</v>
      </c>
      <c r="C110" t="s">
        <v>71</v>
      </c>
      <c r="D110">
        <v>1</v>
      </c>
      <c r="E110">
        <v>11.23</v>
      </c>
      <c r="F110">
        <v>0.1</v>
      </c>
      <c r="G110">
        <v>0</v>
      </c>
      <c r="H110" t="s">
        <v>207</v>
      </c>
      <c r="I110" t="s">
        <v>37</v>
      </c>
      <c r="J110" t="s">
        <v>208</v>
      </c>
      <c r="K110" t="s">
        <v>209</v>
      </c>
      <c r="L110" t="s">
        <v>420</v>
      </c>
      <c r="M110" t="s">
        <v>72</v>
      </c>
      <c r="N110" t="s">
        <v>11</v>
      </c>
      <c r="O110">
        <v>6.46</v>
      </c>
      <c r="P110">
        <v>11.23</v>
      </c>
      <c r="Q110">
        <f>Sales_Analysis[[#This Row],[Quantity]]*Sales_Analysis[[#This Row],[Unit Selling Price]]</f>
        <v>11.23</v>
      </c>
      <c r="R110">
        <f>Sales_Analysis[[#This Row],[Gross Sales ]]*Sales_Analysis[[#This Row],[Discount Pct]]</f>
        <v>1.123</v>
      </c>
      <c r="S110" s="8">
        <f>Sales_Analysis[[#This Row],[Gross Sales ]]-Sales_Analysis[[#This Row],[Discount Amount]]</f>
        <v>10.107000000000001</v>
      </c>
      <c r="T110" s="8">
        <f>Sales_Analysis[[#This Row],[Quantity]]*Sales_Analysis[[#This Row],[Unit Cost]]</f>
        <v>6.46</v>
      </c>
      <c r="U110" s="8">
        <f>Sales_Analysis[[#This Row],[Net Sales ]]-Sales_Analysis[[#This Row],[Cost Of Good Sold]]</f>
        <v>3.6470000000000011</v>
      </c>
      <c r="V110" s="8">
        <f>IF(Sales_Analysis[[#This Row],[Order Status]]="Completed",Sales_Analysis[[#This Row],[Net Sales ]],0)</f>
        <v>10.107000000000001</v>
      </c>
      <c r="W110" s="8">
        <f>IF(Sales_Analysis[[#This Row],[Order Status]]="Completed",Sales_Analysis[[#This Row],[Gross Profit ]],0)</f>
        <v>3.6470000000000011</v>
      </c>
    </row>
    <row r="111" spans="1:23">
      <c r="A111" t="s">
        <v>421</v>
      </c>
      <c r="B111" s="7">
        <v>45947</v>
      </c>
      <c r="C111" t="s">
        <v>104</v>
      </c>
      <c r="D111">
        <v>1</v>
      </c>
      <c r="E111">
        <v>29.49</v>
      </c>
      <c r="F111">
        <v>0.15</v>
      </c>
      <c r="G111">
        <v>9.99</v>
      </c>
      <c r="H111" t="s">
        <v>212</v>
      </c>
      <c r="I111" t="s">
        <v>37</v>
      </c>
      <c r="J111" t="s">
        <v>213</v>
      </c>
      <c r="K111" t="s">
        <v>209</v>
      </c>
      <c r="L111" t="s">
        <v>422</v>
      </c>
      <c r="M111" t="s">
        <v>105</v>
      </c>
      <c r="N111" t="s">
        <v>17</v>
      </c>
      <c r="O111">
        <v>13.03</v>
      </c>
      <c r="P111">
        <v>29.49</v>
      </c>
      <c r="Q111">
        <f>Sales_Analysis[[#This Row],[Quantity]]*Sales_Analysis[[#This Row],[Unit Selling Price]]</f>
        <v>29.49</v>
      </c>
      <c r="R111">
        <f>Sales_Analysis[[#This Row],[Gross Sales ]]*Sales_Analysis[[#This Row],[Discount Pct]]</f>
        <v>4.4234999999999998</v>
      </c>
      <c r="S111" s="8">
        <f>Sales_Analysis[[#This Row],[Gross Sales ]]-Sales_Analysis[[#This Row],[Discount Amount]]</f>
        <v>25.066499999999998</v>
      </c>
      <c r="T111" s="8">
        <f>Sales_Analysis[[#This Row],[Quantity]]*Sales_Analysis[[#This Row],[Unit Cost]]</f>
        <v>13.03</v>
      </c>
      <c r="U111" s="8">
        <f>Sales_Analysis[[#This Row],[Net Sales ]]-Sales_Analysis[[#This Row],[Cost Of Good Sold]]</f>
        <v>12.036499999999998</v>
      </c>
      <c r="V111" s="8">
        <f>IF(Sales_Analysis[[#This Row],[Order Status]]="Completed",Sales_Analysis[[#This Row],[Net Sales ]],0)</f>
        <v>25.066499999999998</v>
      </c>
      <c r="W111" s="8">
        <f>IF(Sales_Analysis[[#This Row],[Order Status]]="Completed",Sales_Analysis[[#This Row],[Gross Profit ]],0)</f>
        <v>12.036499999999998</v>
      </c>
    </row>
    <row r="112" spans="1:23">
      <c r="A112" t="s">
        <v>423</v>
      </c>
      <c r="B112" s="7">
        <v>45947</v>
      </c>
      <c r="C112" t="s">
        <v>134</v>
      </c>
      <c r="D112">
        <v>1</v>
      </c>
      <c r="E112">
        <v>53.25</v>
      </c>
      <c r="F112">
        <v>0.15</v>
      </c>
      <c r="G112">
        <v>4.99</v>
      </c>
      <c r="H112" t="s">
        <v>216</v>
      </c>
      <c r="I112" t="s">
        <v>54</v>
      </c>
      <c r="J112" t="s">
        <v>217</v>
      </c>
      <c r="K112" t="s">
        <v>209</v>
      </c>
      <c r="L112" t="s">
        <v>424</v>
      </c>
      <c r="M112" t="s">
        <v>135</v>
      </c>
      <c r="N112" t="s">
        <v>21</v>
      </c>
      <c r="O112">
        <v>22.11</v>
      </c>
      <c r="P112">
        <v>53.25</v>
      </c>
      <c r="Q112">
        <f>Sales_Analysis[[#This Row],[Quantity]]*Sales_Analysis[[#This Row],[Unit Selling Price]]</f>
        <v>53.25</v>
      </c>
      <c r="R112">
        <f>Sales_Analysis[[#This Row],[Gross Sales ]]*Sales_Analysis[[#This Row],[Discount Pct]]</f>
        <v>7.9874999999999998</v>
      </c>
      <c r="S112" s="8">
        <f>Sales_Analysis[[#This Row],[Gross Sales ]]-Sales_Analysis[[#This Row],[Discount Amount]]</f>
        <v>45.262500000000003</v>
      </c>
      <c r="T112" s="8">
        <f>Sales_Analysis[[#This Row],[Quantity]]*Sales_Analysis[[#This Row],[Unit Cost]]</f>
        <v>22.11</v>
      </c>
      <c r="U112" s="8">
        <f>Sales_Analysis[[#This Row],[Net Sales ]]-Sales_Analysis[[#This Row],[Cost Of Good Sold]]</f>
        <v>23.152500000000003</v>
      </c>
      <c r="V112" s="8">
        <f>IF(Sales_Analysis[[#This Row],[Order Status]]="Completed",Sales_Analysis[[#This Row],[Net Sales ]],0)</f>
        <v>45.262500000000003</v>
      </c>
      <c r="W112" s="8">
        <f>IF(Sales_Analysis[[#This Row],[Order Status]]="Completed",Sales_Analysis[[#This Row],[Gross Profit ]],0)</f>
        <v>23.152500000000003</v>
      </c>
    </row>
    <row r="113" spans="1:23">
      <c r="A113" t="s">
        <v>425</v>
      </c>
      <c r="B113" s="7">
        <v>45947</v>
      </c>
      <c r="C113" t="s">
        <v>186</v>
      </c>
      <c r="D113">
        <v>1</v>
      </c>
      <c r="E113">
        <v>54.93</v>
      </c>
      <c r="F113">
        <v>0</v>
      </c>
      <c r="G113">
        <v>9.99</v>
      </c>
      <c r="H113" t="s">
        <v>216</v>
      </c>
      <c r="I113" t="s">
        <v>37</v>
      </c>
      <c r="J113" t="s">
        <v>217</v>
      </c>
      <c r="K113" t="s">
        <v>209</v>
      </c>
      <c r="L113" t="s">
        <v>426</v>
      </c>
      <c r="M113" t="s">
        <v>187</v>
      </c>
      <c r="N113" t="s">
        <v>32</v>
      </c>
      <c r="O113">
        <v>31.07</v>
      </c>
      <c r="P113">
        <v>54.93</v>
      </c>
      <c r="Q113">
        <f>Sales_Analysis[[#This Row],[Quantity]]*Sales_Analysis[[#This Row],[Unit Selling Price]]</f>
        <v>54.93</v>
      </c>
      <c r="R113">
        <f>Sales_Analysis[[#This Row],[Gross Sales ]]*Sales_Analysis[[#This Row],[Discount Pct]]</f>
        <v>0</v>
      </c>
      <c r="S113" s="8">
        <f>Sales_Analysis[[#This Row],[Gross Sales ]]-Sales_Analysis[[#This Row],[Discount Amount]]</f>
        <v>54.93</v>
      </c>
      <c r="T113" s="8">
        <f>Sales_Analysis[[#This Row],[Quantity]]*Sales_Analysis[[#This Row],[Unit Cost]]</f>
        <v>31.07</v>
      </c>
      <c r="U113" s="8">
        <f>Sales_Analysis[[#This Row],[Net Sales ]]-Sales_Analysis[[#This Row],[Cost Of Good Sold]]</f>
        <v>23.86</v>
      </c>
      <c r="V113" s="8">
        <f>IF(Sales_Analysis[[#This Row],[Order Status]]="Completed",Sales_Analysis[[#This Row],[Net Sales ]],0)</f>
        <v>54.93</v>
      </c>
      <c r="W113" s="8">
        <f>IF(Sales_Analysis[[#This Row],[Order Status]]="Completed",Sales_Analysis[[#This Row],[Gross Profit ]],0)</f>
        <v>23.86</v>
      </c>
    </row>
    <row r="114" spans="1:23">
      <c r="A114" t="s">
        <v>427</v>
      </c>
      <c r="B114" s="7">
        <v>45948</v>
      </c>
      <c r="C114" t="s">
        <v>118</v>
      </c>
      <c r="D114">
        <v>2</v>
      </c>
      <c r="E114">
        <v>41.81</v>
      </c>
      <c r="F114">
        <v>0.1</v>
      </c>
      <c r="G114">
        <v>9.99</v>
      </c>
      <c r="H114" t="s">
        <v>207</v>
      </c>
      <c r="I114" t="s">
        <v>224</v>
      </c>
      <c r="J114" t="s">
        <v>217</v>
      </c>
      <c r="K114" t="s">
        <v>304</v>
      </c>
      <c r="L114" t="s">
        <v>428</v>
      </c>
      <c r="M114" t="s">
        <v>119</v>
      </c>
      <c r="N114" t="s">
        <v>21</v>
      </c>
      <c r="O114">
        <v>22.64</v>
      </c>
      <c r="P114">
        <v>41.81</v>
      </c>
      <c r="Q114">
        <f>Sales_Analysis[[#This Row],[Quantity]]*Sales_Analysis[[#This Row],[Unit Selling Price]]</f>
        <v>83.62</v>
      </c>
      <c r="R114">
        <f>Sales_Analysis[[#This Row],[Gross Sales ]]*Sales_Analysis[[#This Row],[Discount Pct]]</f>
        <v>8.3620000000000001</v>
      </c>
      <c r="S114" s="8">
        <f>Sales_Analysis[[#This Row],[Gross Sales ]]-Sales_Analysis[[#This Row],[Discount Amount]]</f>
        <v>75.25800000000001</v>
      </c>
      <c r="T114" s="8">
        <f>Sales_Analysis[[#This Row],[Quantity]]*Sales_Analysis[[#This Row],[Unit Cost]]</f>
        <v>45.28</v>
      </c>
      <c r="U114" s="8">
        <f>Sales_Analysis[[#This Row],[Net Sales ]]-Sales_Analysis[[#This Row],[Cost Of Good Sold]]</f>
        <v>29.978000000000009</v>
      </c>
      <c r="V114" s="8">
        <f>IF(Sales_Analysis[[#This Row],[Order Status]]="Completed",Sales_Analysis[[#This Row],[Net Sales ]],0)</f>
        <v>0</v>
      </c>
      <c r="W114" s="8">
        <f>IF(Sales_Analysis[[#This Row],[Order Status]]="Completed",Sales_Analysis[[#This Row],[Gross Profit ]],0)</f>
        <v>0</v>
      </c>
    </row>
    <row r="115" spans="1:23">
      <c r="A115" t="s">
        <v>429</v>
      </c>
      <c r="B115" s="7">
        <v>45948</v>
      </c>
      <c r="C115" t="s">
        <v>158</v>
      </c>
      <c r="D115">
        <v>1</v>
      </c>
      <c r="E115">
        <v>44.59</v>
      </c>
      <c r="F115">
        <v>0</v>
      </c>
      <c r="G115">
        <v>0</v>
      </c>
      <c r="H115" t="s">
        <v>212</v>
      </c>
      <c r="I115" t="s">
        <v>18</v>
      </c>
      <c r="J115" t="s">
        <v>213</v>
      </c>
      <c r="K115" t="s">
        <v>209</v>
      </c>
      <c r="L115" t="s">
        <v>408</v>
      </c>
      <c r="M115" t="s">
        <v>159</v>
      </c>
      <c r="N115" t="s">
        <v>27</v>
      </c>
      <c r="O115">
        <v>19.489999999999998</v>
      </c>
      <c r="P115">
        <v>44.59</v>
      </c>
      <c r="Q115">
        <f>Sales_Analysis[[#This Row],[Quantity]]*Sales_Analysis[[#This Row],[Unit Selling Price]]</f>
        <v>44.59</v>
      </c>
      <c r="R115">
        <f>Sales_Analysis[[#This Row],[Gross Sales ]]*Sales_Analysis[[#This Row],[Discount Pct]]</f>
        <v>0</v>
      </c>
      <c r="S115" s="8">
        <f>Sales_Analysis[[#This Row],[Gross Sales ]]-Sales_Analysis[[#This Row],[Discount Amount]]</f>
        <v>44.59</v>
      </c>
      <c r="T115" s="8">
        <f>Sales_Analysis[[#This Row],[Quantity]]*Sales_Analysis[[#This Row],[Unit Cost]]</f>
        <v>19.489999999999998</v>
      </c>
      <c r="U115" s="8">
        <f>Sales_Analysis[[#This Row],[Net Sales ]]-Sales_Analysis[[#This Row],[Cost Of Good Sold]]</f>
        <v>25.100000000000005</v>
      </c>
      <c r="V115" s="8">
        <f>IF(Sales_Analysis[[#This Row],[Order Status]]="Completed",Sales_Analysis[[#This Row],[Net Sales ]],0)</f>
        <v>44.59</v>
      </c>
      <c r="W115" s="8">
        <f>IF(Sales_Analysis[[#This Row],[Order Status]]="Completed",Sales_Analysis[[#This Row],[Gross Profit ]],0)</f>
        <v>25.100000000000005</v>
      </c>
    </row>
    <row r="116" spans="1:23">
      <c r="A116" t="s">
        <v>430</v>
      </c>
      <c r="B116" s="7">
        <v>45948</v>
      </c>
      <c r="C116" t="s">
        <v>136</v>
      </c>
      <c r="D116">
        <v>5</v>
      </c>
      <c r="E116">
        <v>26.35</v>
      </c>
      <c r="F116">
        <v>0</v>
      </c>
      <c r="G116">
        <v>0</v>
      </c>
      <c r="H116" t="s">
        <v>212</v>
      </c>
      <c r="I116" t="s">
        <v>18</v>
      </c>
      <c r="J116" t="s">
        <v>213</v>
      </c>
      <c r="K116" t="s">
        <v>209</v>
      </c>
      <c r="L116" t="s">
        <v>431</v>
      </c>
      <c r="M116" t="s">
        <v>137</v>
      </c>
      <c r="N116" t="s">
        <v>21</v>
      </c>
      <c r="O116">
        <v>13.28</v>
      </c>
      <c r="P116">
        <v>26.35</v>
      </c>
      <c r="Q116">
        <f>Sales_Analysis[[#This Row],[Quantity]]*Sales_Analysis[[#This Row],[Unit Selling Price]]</f>
        <v>131.75</v>
      </c>
      <c r="R116">
        <f>Sales_Analysis[[#This Row],[Gross Sales ]]*Sales_Analysis[[#This Row],[Discount Pct]]</f>
        <v>0</v>
      </c>
      <c r="S116" s="8">
        <f>Sales_Analysis[[#This Row],[Gross Sales ]]-Sales_Analysis[[#This Row],[Discount Amount]]</f>
        <v>131.75</v>
      </c>
      <c r="T116" s="8">
        <f>Sales_Analysis[[#This Row],[Quantity]]*Sales_Analysis[[#This Row],[Unit Cost]]</f>
        <v>66.399999999999991</v>
      </c>
      <c r="U116" s="8">
        <f>Sales_Analysis[[#This Row],[Net Sales ]]-Sales_Analysis[[#This Row],[Cost Of Good Sold]]</f>
        <v>65.350000000000009</v>
      </c>
      <c r="V116" s="8">
        <f>IF(Sales_Analysis[[#This Row],[Order Status]]="Completed",Sales_Analysis[[#This Row],[Net Sales ]],0)</f>
        <v>131.75</v>
      </c>
      <c r="W116" s="8">
        <f>IF(Sales_Analysis[[#This Row],[Order Status]]="Completed",Sales_Analysis[[#This Row],[Gross Profit ]],0)</f>
        <v>65.350000000000009</v>
      </c>
    </row>
    <row r="117" spans="1:23">
      <c r="A117" t="s">
        <v>432</v>
      </c>
      <c r="B117" s="7">
        <v>45948</v>
      </c>
      <c r="C117" t="s">
        <v>104</v>
      </c>
      <c r="D117">
        <v>1</v>
      </c>
      <c r="E117">
        <v>29.49</v>
      </c>
      <c r="F117">
        <v>0</v>
      </c>
      <c r="G117">
        <v>9.99</v>
      </c>
      <c r="H117" t="s">
        <v>212</v>
      </c>
      <c r="I117" t="s">
        <v>37</v>
      </c>
      <c r="J117" t="s">
        <v>217</v>
      </c>
      <c r="K117" t="s">
        <v>209</v>
      </c>
      <c r="L117" t="s">
        <v>433</v>
      </c>
      <c r="M117" t="s">
        <v>105</v>
      </c>
      <c r="N117" t="s">
        <v>17</v>
      </c>
      <c r="O117">
        <v>13.03</v>
      </c>
      <c r="P117">
        <v>29.49</v>
      </c>
      <c r="Q117">
        <f>Sales_Analysis[[#This Row],[Quantity]]*Sales_Analysis[[#This Row],[Unit Selling Price]]</f>
        <v>29.49</v>
      </c>
      <c r="R117">
        <f>Sales_Analysis[[#This Row],[Gross Sales ]]*Sales_Analysis[[#This Row],[Discount Pct]]</f>
        <v>0</v>
      </c>
      <c r="S117" s="8">
        <f>Sales_Analysis[[#This Row],[Gross Sales ]]-Sales_Analysis[[#This Row],[Discount Amount]]</f>
        <v>29.49</v>
      </c>
      <c r="T117" s="8">
        <f>Sales_Analysis[[#This Row],[Quantity]]*Sales_Analysis[[#This Row],[Unit Cost]]</f>
        <v>13.03</v>
      </c>
      <c r="U117" s="8">
        <f>Sales_Analysis[[#This Row],[Net Sales ]]-Sales_Analysis[[#This Row],[Cost Of Good Sold]]</f>
        <v>16.46</v>
      </c>
      <c r="V117" s="8">
        <f>IF(Sales_Analysis[[#This Row],[Order Status]]="Completed",Sales_Analysis[[#This Row],[Net Sales ]],0)</f>
        <v>29.49</v>
      </c>
      <c r="W117" s="8">
        <f>IF(Sales_Analysis[[#This Row],[Order Status]]="Completed",Sales_Analysis[[#This Row],[Gross Profit ]],0)</f>
        <v>16.46</v>
      </c>
    </row>
    <row r="118" spans="1:23">
      <c r="A118" t="s">
        <v>434</v>
      </c>
      <c r="B118" s="7">
        <v>45948</v>
      </c>
      <c r="C118" t="s">
        <v>66</v>
      </c>
      <c r="D118">
        <v>2</v>
      </c>
      <c r="E118">
        <v>31.13</v>
      </c>
      <c r="F118">
        <v>0.05</v>
      </c>
      <c r="G118">
        <v>6.99</v>
      </c>
      <c r="H118" t="s">
        <v>212</v>
      </c>
      <c r="I118" t="s">
        <v>54</v>
      </c>
      <c r="J118" t="s">
        <v>208</v>
      </c>
      <c r="K118" t="s">
        <v>209</v>
      </c>
      <c r="L118" t="s">
        <v>435</v>
      </c>
      <c r="M118" t="s">
        <v>67</v>
      </c>
      <c r="N118" t="s">
        <v>11</v>
      </c>
      <c r="O118">
        <v>13.79</v>
      </c>
      <c r="P118">
        <v>31.13</v>
      </c>
      <c r="Q118">
        <f>Sales_Analysis[[#This Row],[Quantity]]*Sales_Analysis[[#This Row],[Unit Selling Price]]</f>
        <v>62.26</v>
      </c>
      <c r="R118">
        <f>Sales_Analysis[[#This Row],[Gross Sales ]]*Sales_Analysis[[#This Row],[Discount Pct]]</f>
        <v>3.113</v>
      </c>
      <c r="S118" s="8">
        <f>Sales_Analysis[[#This Row],[Gross Sales ]]-Sales_Analysis[[#This Row],[Discount Amount]]</f>
        <v>59.146999999999998</v>
      </c>
      <c r="T118" s="8">
        <f>Sales_Analysis[[#This Row],[Quantity]]*Sales_Analysis[[#This Row],[Unit Cost]]</f>
        <v>27.58</v>
      </c>
      <c r="U118" s="8">
        <f>Sales_Analysis[[#This Row],[Net Sales ]]-Sales_Analysis[[#This Row],[Cost Of Good Sold]]</f>
        <v>31.567</v>
      </c>
      <c r="V118" s="8">
        <f>IF(Sales_Analysis[[#This Row],[Order Status]]="Completed",Sales_Analysis[[#This Row],[Net Sales ]],0)</f>
        <v>59.146999999999998</v>
      </c>
      <c r="W118" s="8">
        <f>IF(Sales_Analysis[[#This Row],[Order Status]]="Completed",Sales_Analysis[[#This Row],[Gross Profit ]],0)</f>
        <v>31.567</v>
      </c>
    </row>
    <row r="119" spans="1:23">
      <c r="A119" t="s">
        <v>436</v>
      </c>
      <c r="B119" s="7">
        <v>45949</v>
      </c>
      <c r="C119" t="s">
        <v>81</v>
      </c>
      <c r="D119">
        <v>1</v>
      </c>
      <c r="E119">
        <v>30.29</v>
      </c>
      <c r="F119">
        <v>0</v>
      </c>
      <c r="G119">
        <v>9.99</v>
      </c>
      <c r="H119" t="s">
        <v>216</v>
      </c>
      <c r="I119" t="s">
        <v>37</v>
      </c>
      <c r="J119" t="s">
        <v>217</v>
      </c>
      <c r="K119" t="s">
        <v>209</v>
      </c>
      <c r="L119" t="s">
        <v>437</v>
      </c>
      <c r="M119" t="s">
        <v>82</v>
      </c>
      <c r="N119" t="s">
        <v>11</v>
      </c>
      <c r="O119">
        <v>13.1</v>
      </c>
      <c r="P119">
        <v>30.29</v>
      </c>
      <c r="Q119">
        <f>Sales_Analysis[[#This Row],[Quantity]]*Sales_Analysis[[#This Row],[Unit Selling Price]]</f>
        <v>30.29</v>
      </c>
      <c r="R119">
        <f>Sales_Analysis[[#This Row],[Gross Sales ]]*Sales_Analysis[[#This Row],[Discount Pct]]</f>
        <v>0</v>
      </c>
      <c r="S119" s="8">
        <f>Sales_Analysis[[#This Row],[Gross Sales ]]-Sales_Analysis[[#This Row],[Discount Amount]]</f>
        <v>30.29</v>
      </c>
      <c r="T119" s="8">
        <f>Sales_Analysis[[#This Row],[Quantity]]*Sales_Analysis[[#This Row],[Unit Cost]]</f>
        <v>13.1</v>
      </c>
      <c r="U119" s="8">
        <f>Sales_Analysis[[#This Row],[Net Sales ]]-Sales_Analysis[[#This Row],[Cost Of Good Sold]]</f>
        <v>17.189999999999998</v>
      </c>
      <c r="V119" s="8">
        <f>IF(Sales_Analysis[[#This Row],[Order Status]]="Completed",Sales_Analysis[[#This Row],[Net Sales ]],0)</f>
        <v>30.29</v>
      </c>
      <c r="W119" s="8">
        <f>IF(Sales_Analysis[[#This Row],[Order Status]]="Completed",Sales_Analysis[[#This Row],[Gross Profit ]],0)</f>
        <v>17.189999999999998</v>
      </c>
    </row>
    <row r="120" spans="1:23">
      <c r="A120" t="s">
        <v>438</v>
      </c>
      <c r="B120" s="7">
        <v>45949</v>
      </c>
      <c r="C120" t="s">
        <v>75</v>
      </c>
      <c r="D120">
        <v>6</v>
      </c>
      <c r="E120">
        <v>55.2</v>
      </c>
      <c r="F120">
        <v>0.1</v>
      </c>
      <c r="G120">
        <v>9.99</v>
      </c>
      <c r="H120" t="s">
        <v>212</v>
      </c>
      <c r="I120" t="s">
        <v>12</v>
      </c>
      <c r="J120" t="s">
        <v>208</v>
      </c>
      <c r="K120" t="s">
        <v>209</v>
      </c>
      <c r="L120" t="s">
        <v>439</v>
      </c>
      <c r="M120" t="s">
        <v>76</v>
      </c>
      <c r="N120" t="s">
        <v>11</v>
      </c>
      <c r="O120">
        <v>25.85</v>
      </c>
      <c r="P120">
        <v>55.2</v>
      </c>
      <c r="Q120">
        <f>Sales_Analysis[[#This Row],[Quantity]]*Sales_Analysis[[#This Row],[Unit Selling Price]]</f>
        <v>331.20000000000005</v>
      </c>
      <c r="R120">
        <f>Sales_Analysis[[#This Row],[Gross Sales ]]*Sales_Analysis[[#This Row],[Discount Pct]]</f>
        <v>33.120000000000005</v>
      </c>
      <c r="S120" s="8">
        <f>Sales_Analysis[[#This Row],[Gross Sales ]]-Sales_Analysis[[#This Row],[Discount Amount]]</f>
        <v>298.08000000000004</v>
      </c>
      <c r="T120" s="8">
        <f>Sales_Analysis[[#This Row],[Quantity]]*Sales_Analysis[[#This Row],[Unit Cost]]</f>
        <v>155.10000000000002</v>
      </c>
      <c r="U120" s="8">
        <f>Sales_Analysis[[#This Row],[Net Sales ]]-Sales_Analysis[[#This Row],[Cost Of Good Sold]]</f>
        <v>142.98000000000002</v>
      </c>
      <c r="V120" s="8">
        <f>IF(Sales_Analysis[[#This Row],[Order Status]]="Completed",Sales_Analysis[[#This Row],[Net Sales ]],0)</f>
        <v>298.08000000000004</v>
      </c>
      <c r="W120" s="8">
        <f>IF(Sales_Analysis[[#This Row],[Order Status]]="Completed",Sales_Analysis[[#This Row],[Gross Profit ]],0)</f>
        <v>142.98000000000002</v>
      </c>
    </row>
    <row r="121" spans="1:23">
      <c r="A121" t="s">
        <v>440</v>
      </c>
      <c r="B121" s="7">
        <v>45949</v>
      </c>
      <c r="C121" t="s">
        <v>104</v>
      </c>
      <c r="D121">
        <v>2</v>
      </c>
      <c r="E121">
        <v>29.49</v>
      </c>
      <c r="F121">
        <v>0.05</v>
      </c>
      <c r="G121">
        <v>0</v>
      </c>
      <c r="H121" t="s">
        <v>216</v>
      </c>
      <c r="I121" t="s">
        <v>37</v>
      </c>
      <c r="J121" t="s">
        <v>208</v>
      </c>
      <c r="K121" t="s">
        <v>209</v>
      </c>
      <c r="L121" t="s">
        <v>441</v>
      </c>
      <c r="M121" t="s">
        <v>105</v>
      </c>
      <c r="N121" t="s">
        <v>17</v>
      </c>
      <c r="O121">
        <v>13.03</v>
      </c>
      <c r="P121">
        <v>29.49</v>
      </c>
      <c r="Q121">
        <f>Sales_Analysis[[#This Row],[Quantity]]*Sales_Analysis[[#This Row],[Unit Selling Price]]</f>
        <v>58.98</v>
      </c>
      <c r="R121">
        <f>Sales_Analysis[[#This Row],[Gross Sales ]]*Sales_Analysis[[#This Row],[Discount Pct]]</f>
        <v>2.9489999999999998</v>
      </c>
      <c r="S121" s="8">
        <f>Sales_Analysis[[#This Row],[Gross Sales ]]-Sales_Analysis[[#This Row],[Discount Amount]]</f>
        <v>56.030999999999999</v>
      </c>
      <c r="T121" s="8">
        <f>Sales_Analysis[[#This Row],[Quantity]]*Sales_Analysis[[#This Row],[Unit Cost]]</f>
        <v>26.06</v>
      </c>
      <c r="U121" s="8">
        <f>Sales_Analysis[[#This Row],[Net Sales ]]-Sales_Analysis[[#This Row],[Cost Of Good Sold]]</f>
        <v>29.971</v>
      </c>
      <c r="V121" s="8">
        <f>IF(Sales_Analysis[[#This Row],[Order Status]]="Completed",Sales_Analysis[[#This Row],[Net Sales ]],0)</f>
        <v>56.030999999999999</v>
      </c>
      <c r="W121" s="8">
        <f>IF(Sales_Analysis[[#This Row],[Order Status]]="Completed",Sales_Analysis[[#This Row],[Gross Profit ]],0)</f>
        <v>29.971</v>
      </c>
    </row>
    <row r="122" spans="1:23">
      <c r="A122" t="s">
        <v>442</v>
      </c>
      <c r="B122" s="7">
        <v>45949</v>
      </c>
      <c r="C122" t="s">
        <v>146</v>
      </c>
      <c r="D122">
        <v>2</v>
      </c>
      <c r="E122">
        <v>30.05</v>
      </c>
      <c r="F122">
        <v>0.1</v>
      </c>
      <c r="G122">
        <v>6.99</v>
      </c>
      <c r="H122" t="s">
        <v>216</v>
      </c>
      <c r="I122" t="s">
        <v>12</v>
      </c>
      <c r="J122" t="s">
        <v>208</v>
      </c>
      <c r="K122" t="s">
        <v>209</v>
      </c>
      <c r="L122" t="s">
        <v>443</v>
      </c>
      <c r="M122" t="s">
        <v>147</v>
      </c>
      <c r="N122" t="s">
        <v>27</v>
      </c>
      <c r="O122">
        <v>17.329999999999998</v>
      </c>
      <c r="P122">
        <v>30.05</v>
      </c>
      <c r="Q122">
        <f>Sales_Analysis[[#This Row],[Quantity]]*Sales_Analysis[[#This Row],[Unit Selling Price]]</f>
        <v>60.1</v>
      </c>
      <c r="R122">
        <f>Sales_Analysis[[#This Row],[Gross Sales ]]*Sales_Analysis[[#This Row],[Discount Pct]]</f>
        <v>6.0100000000000007</v>
      </c>
      <c r="S122" s="8">
        <f>Sales_Analysis[[#This Row],[Gross Sales ]]-Sales_Analysis[[#This Row],[Discount Amount]]</f>
        <v>54.09</v>
      </c>
      <c r="T122" s="8">
        <f>Sales_Analysis[[#This Row],[Quantity]]*Sales_Analysis[[#This Row],[Unit Cost]]</f>
        <v>34.659999999999997</v>
      </c>
      <c r="U122" s="8">
        <f>Sales_Analysis[[#This Row],[Net Sales ]]-Sales_Analysis[[#This Row],[Cost Of Good Sold]]</f>
        <v>19.430000000000007</v>
      </c>
      <c r="V122" s="8">
        <f>IF(Sales_Analysis[[#This Row],[Order Status]]="Completed",Sales_Analysis[[#This Row],[Net Sales ]],0)</f>
        <v>54.09</v>
      </c>
      <c r="W122" s="8">
        <f>IF(Sales_Analysis[[#This Row],[Order Status]]="Completed",Sales_Analysis[[#This Row],[Gross Profit ]],0)</f>
        <v>19.430000000000007</v>
      </c>
    </row>
    <row r="123" spans="1:23">
      <c r="A123" t="s">
        <v>444</v>
      </c>
      <c r="B123" s="7">
        <v>45949</v>
      </c>
      <c r="C123" t="s">
        <v>83</v>
      </c>
      <c r="D123">
        <v>1</v>
      </c>
      <c r="E123">
        <v>79.31</v>
      </c>
      <c r="F123">
        <v>0.2</v>
      </c>
      <c r="G123">
        <v>0</v>
      </c>
      <c r="H123" t="s">
        <v>216</v>
      </c>
      <c r="I123" t="s">
        <v>18</v>
      </c>
      <c r="J123" t="s">
        <v>208</v>
      </c>
      <c r="K123" t="s">
        <v>209</v>
      </c>
      <c r="L123" t="s">
        <v>445</v>
      </c>
      <c r="M123" t="s">
        <v>84</v>
      </c>
      <c r="N123" t="s">
        <v>11</v>
      </c>
      <c r="O123">
        <v>36.44</v>
      </c>
      <c r="P123">
        <v>79.31</v>
      </c>
      <c r="Q123">
        <f>Sales_Analysis[[#This Row],[Quantity]]*Sales_Analysis[[#This Row],[Unit Selling Price]]</f>
        <v>79.31</v>
      </c>
      <c r="R123">
        <f>Sales_Analysis[[#This Row],[Gross Sales ]]*Sales_Analysis[[#This Row],[Discount Pct]]</f>
        <v>15.862000000000002</v>
      </c>
      <c r="S123" s="8">
        <f>Sales_Analysis[[#This Row],[Gross Sales ]]-Sales_Analysis[[#This Row],[Discount Amount]]</f>
        <v>63.448</v>
      </c>
      <c r="T123" s="8">
        <f>Sales_Analysis[[#This Row],[Quantity]]*Sales_Analysis[[#This Row],[Unit Cost]]</f>
        <v>36.44</v>
      </c>
      <c r="U123" s="8">
        <f>Sales_Analysis[[#This Row],[Net Sales ]]-Sales_Analysis[[#This Row],[Cost Of Good Sold]]</f>
        <v>27.008000000000003</v>
      </c>
      <c r="V123" s="8">
        <f>IF(Sales_Analysis[[#This Row],[Order Status]]="Completed",Sales_Analysis[[#This Row],[Net Sales ]],0)</f>
        <v>63.448</v>
      </c>
      <c r="W123" s="8">
        <f>IF(Sales_Analysis[[#This Row],[Order Status]]="Completed",Sales_Analysis[[#This Row],[Gross Profit ]],0)</f>
        <v>27.008000000000003</v>
      </c>
    </row>
    <row r="124" spans="1:23">
      <c r="A124" t="s">
        <v>446</v>
      </c>
      <c r="B124" s="7">
        <v>45949</v>
      </c>
      <c r="C124" t="s">
        <v>184</v>
      </c>
      <c r="D124">
        <v>1</v>
      </c>
      <c r="E124">
        <v>31.55</v>
      </c>
      <c r="F124">
        <v>0</v>
      </c>
      <c r="G124">
        <v>0</v>
      </c>
      <c r="H124" t="s">
        <v>207</v>
      </c>
      <c r="I124" t="s">
        <v>12</v>
      </c>
      <c r="J124" t="s">
        <v>208</v>
      </c>
      <c r="K124" t="s">
        <v>209</v>
      </c>
      <c r="L124" t="s">
        <v>447</v>
      </c>
      <c r="M124" t="s">
        <v>185</v>
      </c>
      <c r="N124" t="s">
        <v>32</v>
      </c>
      <c r="O124">
        <v>18.04</v>
      </c>
      <c r="P124">
        <v>31.55</v>
      </c>
      <c r="Q124">
        <f>Sales_Analysis[[#This Row],[Quantity]]*Sales_Analysis[[#This Row],[Unit Selling Price]]</f>
        <v>31.55</v>
      </c>
      <c r="R124">
        <f>Sales_Analysis[[#This Row],[Gross Sales ]]*Sales_Analysis[[#This Row],[Discount Pct]]</f>
        <v>0</v>
      </c>
      <c r="S124" s="8">
        <f>Sales_Analysis[[#This Row],[Gross Sales ]]-Sales_Analysis[[#This Row],[Discount Amount]]</f>
        <v>31.55</v>
      </c>
      <c r="T124" s="8">
        <f>Sales_Analysis[[#This Row],[Quantity]]*Sales_Analysis[[#This Row],[Unit Cost]]</f>
        <v>18.04</v>
      </c>
      <c r="U124" s="8">
        <f>Sales_Analysis[[#This Row],[Net Sales ]]-Sales_Analysis[[#This Row],[Cost Of Good Sold]]</f>
        <v>13.510000000000002</v>
      </c>
      <c r="V124" s="8">
        <f>IF(Sales_Analysis[[#This Row],[Order Status]]="Completed",Sales_Analysis[[#This Row],[Net Sales ]],0)</f>
        <v>31.55</v>
      </c>
      <c r="W124" s="8">
        <f>IF(Sales_Analysis[[#This Row],[Order Status]]="Completed",Sales_Analysis[[#This Row],[Gross Profit ]],0)</f>
        <v>13.510000000000002</v>
      </c>
    </row>
    <row r="125" spans="1:23">
      <c r="A125" t="s">
        <v>448</v>
      </c>
      <c r="B125" s="7">
        <v>45949</v>
      </c>
      <c r="C125" t="s">
        <v>120</v>
      </c>
      <c r="D125">
        <v>1</v>
      </c>
      <c r="E125">
        <v>33.65</v>
      </c>
      <c r="F125">
        <v>0.1</v>
      </c>
      <c r="G125">
        <v>0</v>
      </c>
      <c r="H125" t="s">
        <v>207</v>
      </c>
      <c r="I125" t="s">
        <v>18</v>
      </c>
      <c r="J125" t="s">
        <v>217</v>
      </c>
      <c r="K125" t="s">
        <v>209</v>
      </c>
      <c r="L125" t="s">
        <v>449</v>
      </c>
      <c r="M125" t="s">
        <v>121</v>
      </c>
      <c r="N125" t="s">
        <v>21</v>
      </c>
      <c r="O125">
        <v>17.22</v>
      </c>
      <c r="P125">
        <v>33.65</v>
      </c>
      <c r="Q125">
        <f>Sales_Analysis[[#This Row],[Quantity]]*Sales_Analysis[[#This Row],[Unit Selling Price]]</f>
        <v>33.65</v>
      </c>
      <c r="R125">
        <f>Sales_Analysis[[#This Row],[Gross Sales ]]*Sales_Analysis[[#This Row],[Discount Pct]]</f>
        <v>3.3650000000000002</v>
      </c>
      <c r="S125" s="8">
        <f>Sales_Analysis[[#This Row],[Gross Sales ]]-Sales_Analysis[[#This Row],[Discount Amount]]</f>
        <v>30.284999999999997</v>
      </c>
      <c r="T125" s="8">
        <f>Sales_Analysis[[#This Row],[Quantity]]*Sales_Analysis[[#This Row],[Unit Cost]]</f>
        <v>17.22</v>
      </c>
      <c r="U125" s="8">
        <f>Sales_Analysis[[#This Row],[Net Sales ]]-Sales_Analysis[[#This Row],[Cost Of Good Sold]]</f>
        <v>13.064999999999998</v>
      </c>
      <c r="V125" s="8">
        <f>IF(Sales_Analysis[[#This Row],[Order Status]]="Completed",Sales_Analysis[[#This Row],[Net Sales ]],0)</f>
        <v>30.284999999999997</v>
      </c>
      <c r="W125" s="8">
        <f>IF(Sales_Analysis[[#This Row],[Order Status]]="Completed",Sales_Analysis[[#This Row],[Gross Profit ]],0)</f>
        <v>13.064999999999998</v>
      </c>
    </row>
    <row r="126" spans="1:23">
      <c r="A126" t="s">
        <v>450</v>
      </c>
      <c r="B126" s="7">
        <v>45949</v>
      </c>
      <c r="C126" t="s">
        <v>164</v>
      </c>
      <c r="D126">
        <v>1</v>
      </c>
      <c r="E126">
        <v>93.35</v>
      </c>
      <c r="F126">
        <v>0.15</v>
      </c>
      <c r="G126">
        <v>0</v>
      </c>
      <c r="H126" t="s">
        <v>216</v>
      </c>
      <c r="I126" t="s">
        <v>224</v>
      </c>
      <c r="J126" t="s">
        <v>217</v>
      </c>
      <c r="K126" t="s">
        <v>209</v>
      </c>
      <c r="L126" t="s">
        <v>451</v>
      </c>
      <c r="M126" t="s">
        <v>165</v>
      </c>
      <c r="N126" t="s">
        <v>32</v>
      </c>
      <c r="O126">
        <v>39.76</v>
      </c>
      <c r="P126">
        <v>93.35</v>
      </c>
      <c r="Q126">
        <f>Sales_Analysis[[#This Row],[Quantity]]*Sales_Analysis[[#This Row],[Unit Selling Price]]</f>
        <v>93.35</v>
      </c>
      <c r="R126">
        <f>Sales_Analysis[[#This Row],[Gross Sales ]]*Sales_Analysis[[#This Row],[Discount Pct]]</f>
        <v>14.0025</v>
      </c>
      <c r="S126" s="8">
        <f>Sales_Analysis[[#This Row],[Gross Sales ]]-Sales_Analysis[[#This Row],[Discount Amount]]</f>
        <v>79.347499999999997</v>
      </c>
      <c r="T126" s="8">
        <f>Sales_Analysis[[#This Row],[Quantity]]*Sales_Analysis[[#This Row],[Unit Cost]]</f>
        <v>39.76</v>
      </c>
      <c r="U126" s="8">
        <f>Sales_Analysis[[#This Row],[Net Sales ]]-Sales_Analysis[[#This Row],[Cost Of Good Sold]]</f>
        <v>39.587499999999999</v>
      </c>
      <c r="V126" s="8">
        <f>IF(Sales_Analysis[[#This Row],[Order Status]]="Completed",Sales_Analysis[[#This Row],[Net Sales ]],0)</f>
        <v>79.347499999999997</v>
      </c>
      <c r="W126" s="8">
        <f>IF(Sales_Analysis[[#This Row],[Order Status]]="Completed",Sales_Analysis[[#This Row],[Gross Profit ]],0)</f>
        <v>39.587499999999999</v>
      </c>
    </row>
    <row r="127" spans="1:23">
      <c r="A127" t="s">
        <v>452</v>
      </c>
      <c r="B127" s="7">
        <v>45950</v>
      </c>
      <c r="C127" t="s">
        <v>96</v>
      </c>
      <c r="D127">
        <v>1</v>
      </c>
      <c r="E127">
        <v>26.72</v>
      </c>
      <c r="F127">
        <v>0.2</v>
      </c>
      <c r="G127">
        <v>0</v>
      </c>
      <c r="H127" t="s">
        <v>207</v>
      </c>
      <c r="I127" t="s">
        <v>54</v>
      </c>
      <c r="J127" t="s">
        <v>217</v>
      </c>
      <c r="K127" t="s">
        <v>209</v>
      </c>
      <c r="L127" t="s">
        <v>453</v>
      </c>
      <c r="M127" t="s">
        <v>97</v>
      </c>
      <c r="N127" t="s">
        <v>17</v>
      </c>
      <c r="O127">
        <v>14.4</v>
      </c>
      <c r="P127">
        <v>26.72</v>
      </c>
      <c r="Q127">
        <f>Sales_Analysis[[#This Row],[Quantity]]*Sales_Analysis[[#This Row],[Unit Selling Price]]</f>
        <v>26.72</v>
      </c>
      <c r="R127">
        <f>Sales_Analysis[[#This Row],[Gross Sales ]]*Sales_Analysis[[#This Row],[Discount Pct]]</f>
        <v>5.3440000000000003</v>
      </c>
      <c r="S127" s="8">
        <f>Sales_Analysis[[#This Row],[Gross Sales ]]-Sales_Analysis[[#This Row],[Discount Amount]]</f>
        <v>21.375999999999998</v>
      </c>
      <c r="T127" s="8">
        <f>Sales_Analysis[[#This Row],[Quantity]]*Sales_Analysis[[#This Row],[Unit Cost]]</f>
        <v>14.4</v>
      </c>
      <c r="U127" s="8">
        <f>Sales_Analysis[[#This Row],[Net Sales ]]-Sales_Analysis[[#This Row],[Cost Of Good Sold]]</f>
        <v>6.9759999999999973</v>
      </c>
      <c r="V127" s="8">
        <f>IF(Sales_Analysis[[#This Row],[Order Status]]="Completed",Sales_Analysis[[#This Row],[Net Sales ]],0)</f>
        <v>21.375999999999998</v>
      </c>
      <c r="W127" s="8">
        <f>IF(Sales_Analysis[[#This Row],[Order Status]]="Completed",Sales_Analysis[[#This Row],[Gross Profit ]],0)</f>
        <v>6.9759999999999973</v>
      </c>
    </row>
    <row r="128" spans="1:23">
      <c r="A128" t="s">
        <v>454</v>
      </c>
      <c r="B128" s="7">
        <v>45950</v>
      </c>
      <c r="C128" t="s">
        <v>132</v>
      </c>
      <c r="D128">
        <v>2</v>
      </c>
      <c r="E128">
        <v>72.08</v>
      </c>
      <c r="F128">
        <v>0</v>
      </c>
      <c r="G128">
        <v>0</v>
      </c>
      <c r="H128" t="s">
        <v>216</v>
      </c>
      <c r="I128" t="s">
        <v>37</v>
      </c>
      <c r="J128" t="s">
        <v>217</v>
      </c>
      <c r="K128" t="s">
        <v>209</v>
      </c>
      <c r="L128" t="s">
        <v>455</v>
      </c>
      <c r="M128" t="s">
        <v>133</v>
      </c>
      <c r="N128" t="s">
        <v>21</v>
      </c>
      <c r="O128">
        <v>45</v>
      </c>
      <c r="P128">
        <v>72.08</v>
      </c>
      <c r="Q128">
        <f>Sales_Analysis[[#This Row],[Quantity]]*Sales_Analysis[[#This Row],[Unit Selling Price]]</f>
        <v>144.16</v>
      </c>
      <c r="R128">
        <f>Sales_Analysis[[#This Row],[Gross Sales ]]*Sales_Analysis[[#This Row],[Discount Pct]]</f>
        <v>0</v>
      </c>
      <c r="S128" s="8">
        <f>Sales_Analysis[[#This Row],[Gross Sales ]]-Sales_Analysis[[#This Row],[Discount Amount]]</f>
        <v>144.16</v>
      </c>
      <c r="T128" s="8">
        <f>Sales_Analysis[[#This Row],[Quantity]]*Sales_Analysis[[#This Row],[Unit Cost]]</f>
        <v>90</v>
      </c>
      <c r="U128" s="8">
        <f>Sales_Analysis[[#This Row],[Net Sales ]]-Sales_Analysis[[#This Row],[Cost Of Good Sold]]</f>
        <v>54.16</v>
      </c>
      <c r="V128" s="8">
        <f>IF(Sales_Analysis[[#This Row],[Order Status]]="Completed",Sales_Analysis[[#This Row],[Net Sales ]],0)</f>
        <v>144.16</v>
      </c>
      <c r="W128" s="8">
        <f>IF(Sales_Analysis[[#This Row],[Order Status]]="Completed",Sales_Analysis[[#This Row],[Gross Profit ]],0)</f>
        <v>54.16</v>
      </c>
    </row>
    <row r="129" spans="1:23">
      <c r="A129" t="s">
        <v>456</v>
      </c>
      <c r="B129" s="7">
        <v>45950</v>
      </c>
      <c r="C129" t="s">
        <v>128</v>
      </c>
      <c r="D129">
        <v>1</v>
      </c>
      <c r="E129">
        <v>74.72</v>
      </c>
      <c r="F129">
        <v>0.15</v>
      </c>
      <c r="G129">
        <v>4.99</v>
      </c>
      <c r="H129" t="s">
        <v>216</v>
      </c>
      <c r="I129" t="s">
        <v>12</v>
      </c>
      <c r="J129" t="s">
        <v>217</v>
      </c>
      <c r="K129" t="s">
        <v>209</v>
      </c>
      <c r="L129" t="s">
        <v>352</v>
      </c>
      <c r="M129" t="s">
        <v>129</v>
      </c>
      <c r="N129" t="s">
        <v>21</v>
      </c>
      <c r="O129">
        <v>36.28</v>
      </c>
      <c r="P129">
        <v>74.72</v>
      </c>
      <c r="Q129">
        <f>Sales_Analysis[[#This Row],[Quantity]]*Sales_Analysis[[#This Row],[Unit Selling Price]]</f>
        <v>74.72</v>
      </c>
      <c r="R129">
        <f>Sales_Analysis[[#This Row],[Gross Sales ]]*Sales_Analysis[[#This Row],[Discount Pct]]</f>
        <v>11.208</v>
      </c>
      <c r="S129" s="8">
        <f>Sales_Analysis[[#This Row],[Gross Sales ]]-Sales_Analysis[[#This Row],[Discount Amount]]</f>
        <v>63.512</v>
      </c>
      <c r="T129" s="8">
        <f>Sales_Analysis[[#This Row],[Quantity]]*Sales_Analysis[[#This Row],[Unit Cost]]</f>
        <v>36.28</v>
      </c>
      <c r="U129" s="8">
        <f>Sales_Analysis[[#This Row],[Net Sales ]]-Sales_Analysis[[#This Row],[Cost Of Good Sold]]</f>
        <v>27.231999999999999</v>
      </c>
      <c r="V129" s="8">
        <f>IF(Sales_Analysis[[#This Row],[Order Status]]="Completed",Sales_Analysis[[#This Row],[Net Sales ]],0)</f>
        <v>63.512</v>
      </c>
      <c r="W129" s="8">
        <f>IF(Sales_Analysis[[#This Row],[Order Status]]="Completed",Sales_Analysis[[#This Row],[Gross Profit ]],0)</f>
        <v>27.231999999999999</v>
      </c>
    </row>
    <row r="130" spans="1:23">
      <c r="A130" t="s">
        <v>457</v>
      </c>
      <c r="B130" s="7">
        <v>45950</v>
      </c>
      <c r="C130" t="s">
        <v>104</v>
      </c>
      <c r="D130">
        <v>1</v>
      </c>
      <c r="E130">
        <v>29.49</v>
      </c>
      <c r="F130">
        <v>0.1</v>
      </c>
      <c r="G130">
        <v>9.99</v>
      </c>
      <c r="H130" t="s">
        <v>212</v>
      </c>
      <c r="I130" t="s">
        <v>224</v>
      </c>
      <c r="J130" t="s">
        <v>213</v>
      </c>
      <c r="K130" t="s">
        <v>209</v>
      </c>
      <c r="L130" t="s">
        <v>302</v>
      </c>
      <c r="M130" t="s">
        <v>105</v>
      </c>
      <c r="N130" t="s">
        <v>17</v>
      </c>
      <c r="O130">
        <v>13.03</v>
      </c>
      <c r="P130">
        <v>29.49</v>
      </c>
      <c r="Q130">
        <f>Sales_Analysis[[#This Row],[Quantity]]*Sales_Analysis[[#This Row],[Unit Selling Price]]</f>
        <v>29.49</v>
      </c>
      <c r="R130">
        <f>Sales_Analysis[[#This Row],[Gross Sales ]]*Sales_Analysis[[#This Row],[Discount Pct]]</f>
        <v>2.9489999999999998</v>
      </c>
      <c r="S130" s="8">
        <f>Sales_Analysis[[#This Row],[Gross Sales ]]-Sales_Analysis[[#This Row],[Discount Amount]]</f>
        <v>26.540999999999997</v>
      </c>
      <c r="T130" s="8">
        <f>Sales_Analysis[[#This Row],[Quantity]]*Sales_Analysis[[#This Row],[Unit Cost]]</f>
        <v>13.03</v>
      </c>
      <c r="U130" s="8">
        <f>Sales_Analysis[[#This Row],[Net Sales ]]-Sales_Analysis[[#This Row],[Cost Of Good Sold]]</f>
        <v>13.510999999999997</v>
      </c>
      <c r="V130" s="8">
        <f>IF(Sales_Analysis[[#This Row],[Order Status]]="Completed",Sales_Analysis[[#This Row],[Net Sales ]],0)</f>
        <v>26.540999999999997</v>
      </c>
      <c r="W130" s="8">
        <f>IF(Sales_Analysis[[#This Row],[Order Status]]="Completed",Sales_Analysis[[#This Row],[Gross Profit ]],0)</f>
        <v>13.510999999999997</v>
      </c>
    </row>
    <row r="131" spans="1:23">
      <c r="A131" t="s">
        <v>458</v>
      </c>
      <c r="B131" s="7">
        <v>45951</v>
      </c>
      <c r="C131" t="s">
        <v>75</v>
      </c>
      <c r="D131">
        <v>2</v>
      </c>
      <c r="E131">
        <v>55.2</v>
      </c>
      <c r="F131">
        <v>0.1</v>
      </c>
      <c r="G131">
        <v>0</v>
      </c>
      <c r="H131" t="s">
        <v>207</v>
      </c>
      <c r="I131" t="s">
        <v>18</v>
      </c>
      <c r="J131" t="s">
        <v>213</v>
      </c>
      <c r="K131" t="s">
        <v>209</v>
      </c>
      <c r="L131" t="s">
        <v>459</v>
      </c>
      <c r="M131" t="s">
        <v>76</v>
      </c>
      <c r="N131" t="s">
        <v>11</v>
      </c>
      <c r="O131">
        <v>25.85</v>
      </c>
      <c r="P131">
        <v>55.2</v>
      </c>
      <c r="Q131">
        <f>Sales_Analysis[[#This Row],[Quantity]]*Sales_Analysis[[#This Row],[Unit Selling Price]]</f>
        <v>110.4</v>
      </c>
      <c r="R131">
        <f>Sales_Analysis[[#This Row],[Gross Sales ]]*Sales_Analysis[[#This Row],[Discount Pct]]</f>
        <v>11.040000000000001</v>
      </c>
      <c r="S131" s="8">
        <f>Sales_Analysis[[#This Row],[Gross Sales ]]-Sales_Analysis[[#This Row],[Discount Amount]]</f>
        <v>99.36</v>
      </c>
      <c r="T131" s="8">
        <f>Sales_Analysis[[#This Row],[Quantity]]*Sales_Analysis[[#This Row],[Unit Cost]]</f>
        <v>51.7</v>
      </c>
      <c r="U131" s="8">
        <f>Sales_Analysis[[#This Row],[Net Sales ]]-Sales_Analysis[[#This Row],[Cost Of Good Sold]]</f>
        <v>47.66</v>
      </c>
      <c r="V131" s="8">
        <f>IF(Sales_Analysis[[#This Row],[Order Status]]="Completed",Sales_Analysis[[#This Row],[Net Sales ]],0)</f>
        <v>99.36</v>
      </c>
      <c r="W131" s="8">
        <f>IF(Sales_Analysis[[#This Row],[Order Status]]="Completed",Sales_Analysis[[#This Row],[Gross Profit ]],0)</f>
        <v>47.66</v>
      </c>
    </row>
    <row r="132" spans="1:23">
      <c r="A132" t="s">
        <v>460</v>
      </c>
      <c r="B132" s="7">
        <v>45951</v>
      </c>
      <c r="C132" t="s">
        <v>126</v>
      </c>
      <c r="D132">
        <v>2</v>
      </c>
      <c r="E132">
        <v>44.98</v>
      </c>
      <c r="F132">
        <v>0</v>
      </c>
      <c r="G132">
        <v>6.99</v>
      </c>
      <c r="H132" t="s">
        <v>216</v>
      </c>
      <c r="I132" t="s">
        <v>12</v>
      </c>
      <c r="J132" t="s">
        <v>213</v>
      </c>
      <c r="K132" t="s">
        <v>209</v>
      </c>
      <c r="L132" t="s">
        <v>461</v>
      </c>
      <c r="M132" t="s">
        <v>127</v>
      </c>
      <c r="N132" t="s">
        <v>21</v>
      </c>
      <c r="O132">
        <v>23.48</v>
      </c>
      <c r="P132">
        <v>44.98</v>
      </c>
      <c r="Q132">
        <f>Sales_Analysis[[#This Row],[Quantity]]*Sales_Analysis[[#This Row],[Unit Selling Price]]</f>
        <v>89.96</v>
      </c>
      <c r="R132">
        <f>Sales_Analysis[[#This Row],[Gross Sales ]]*Sales_Analysis[[#This Row],[Discount Pct]]</f>
        <v>0</v>
      </c>
      <c r="S132" s="8">
        <f>Sales_Analysis[[#This Row],[Gross Sales ]]-Sales_Analysis[[#This Row],[Discount Amount]]</f>
        <v>89.96</v>
      </c>
      <c r="T132" s="8">
        <f>Sales_Analysis[[#This Row],[Quantity]]*Sales_Analysis[[#This Row],[Unit Cost]]</f>
        <v>46.96</v>
      </c>
      <c r="U132" s="8">
        <f>Sales_Analysis[[#This Row],[Net Sales ]]-Sales_Analysis[[#This Row],[Cost Of Good Sold]]</f>
        <v>42.999999999999993</v>
      </c>
      <c r="V132" s="8">
        <f>IF(Sales_Analysis[[#This Row],[Order Status]]="Completed",Sales_Analysis[[#This Row],[Net Sales ]],0)</f>
        <v>89.96</v>
      </c>
      <c r="W132" s="8">
        <f>IF(Sales_Analysis[[#This Row],[Order Status]]="Completed",Sales_Analysis[[#This Row],[Gross Profit ]],0)</f>
        <v>42.999999999999993</v>
      </c>
    </row>
    <row r="133" spans="1:23">
      <c r="A133" t="s">
        <v>462</v>
      </c>
      <c r="B133" s="7">
        <v>45951</v>
      </c>
      <c r="C133" t="s">
        <v>118</v>
      </c>
      <c r="D133">
        <v>3</v>
      </c>
      <c r="E133">
        <v>41.81</v>
      </c>
      <c r="F133">
        <v>0.15</v>
      </c>
      <c r="G133">
        <v>4.99</v>
      </c>
      <c r="H133" t="s">
        <v>207</v>
      </c>
      <c r="I133" t="s">
        <v>37</v>
      </c>
      <c r="J133" t="s">
        <v>217</v>
      </c>
      <c r="K133" t="s">
        <v>209</v>
      </c>
      <c r="L133" t="s">
        <v>463</v>
      </c>
      <c r="M133" t="s">
        <v>119</v>
      </c>
      <c r="N133" t="s">
        <v>21</v>
      </c>
      <c r="O133">
        <v>22.64</v>
      </c>
      <c r="P133">
        <v>41.81</v>
      </c>
      <c r="Q133">
        <f>Sales_Analysis[[#This Row],[Quantity]]*Sales_Analysis[[#This Row],[Unit Selling Price]]</f>
        <v>125.43</v>
      </c>
      <c r="R133">
        <f>Sales_Analysis[[#This Row],[Gross Sales ]]*Sales_Analysis[[#This Row],[Discount Pct]]</f>
        <v>18.814499999999999</v>
      </c>
      <c r="S133" s="8">
        <f>Sales_Analysis[[#This Row],[Gross Sales ]]-Sales_Analysis[[#This Row],[Discount Amount]]</f>
        <v>106.61550000000001</v>
      </c>
      <c r="T133" s="8">
        <f>Sales_Analysis[[#This Row],[Quantity]]*Sales_Analysis[[#This Row],[Unit Cost]]</f>
        <v>67.92</v>
      </c>
      <c r="U133" s="8">
        <f>Sales_Analysis[[#This Row],[Net Sales ]]-Sales_Analysis[[#This Row],[Cost Of Good Sold]]</f>
        <v>38.69550000000001</v>
      </c>
      <c r="V133" s="8">
        <f>IF(Sales_Analysis[[#This Row],[Order Status]]="Completed",Sales_Analysis[[#This Row],[Net Sales ]],0)</f>
        <v>106.61550000000001</v>
      </c>
      <c r="W133" s="8">
        <f>IF(Sales_Analysis[[#This Row],[Order Status]]="Completed",Sales_Analysis[[#This Row],[Gross Profit ]],0)</f>
        <v>38.69550000000001</v>
      </c>
    </row>
    <row r="134" spans="1:23">
      <c r="A134" t="s">
        <v>464</v>
      </c>
      <c r="B134" s="7">
        <v>45951</v>
      </c>
      <c r="C134" t="s">
        <v>154</v>
      </c>
      <c r="D134">
        <v>2</v>
      </c>
      <c r="E134">
        <v>63.29</v>
      </c>
      <c r="F134">
        <v>0</v>
      </c>
      <c r="G134">
        <v>6.99</v>
      </c>
      <c r="H134" t="s">
        <v>216</v>
      </c>
      <c r="I134" t="s">
        <v>54</v>
      </c>
      <c r="J134" t="s">
        <v>213</v>
      </c>
      <c r="K134" t="s">
        <v>209</v>
      </c>
      <c r="L134" t="s">
        <v>465</v>
      </c>
      <c r="M134" t="s">
        <v>155</v>
      </c>
      <c r="N134" t="s">
        <v>27</v>
      </c>
      <c r="O134">
        <v>41.46</v>
      </c>
      <c r="P134">
        <v>63.29</v>
      </c>
      <c r="Q134">
        <f>Sales_Analysis[[#This Row],[Quantity]]*Sales_Analysis[[#This Row],[Unit Selling Price]]</f>
        <v>126.58</v>
      </c>
      <c r="R134">
        <f>Sales_Analysis[[#This Row],[Gross Sales ]]*Sales_Analysis[[#This Row],[Discount Pct]]</f>
        <v>0</v>
      </c>
      <c r="S134" s="8">
        <f>Sales_Analysis[[#This Row],[Gross Sales ]]-Sales_Analysis[[#This Row],[Discount Amount]]</f>
        <v>126.58</v>
      </c>
      <c r="T134" s="8">
        <f>Sales_Analysis[[#This Row],[Quantity]]*Sales_Analysis[[#This Row],[Unit Cost]]</f>
        <v>82.92</v>
      </c>
      <c r="U134" s="8">
        <f>Sales_Analysis[[#This Row],[Net Sales ]]-Sales_Analysis[[#This Row],[Cost Of Good Sold]]</f>
        <v>43.66</v>
      </c>
      <c r="V134" s="8">
        <f>IF(Sales_Analysis[[#This Row],[Order Status]]="Completed",Sales_Analysis[[#This Row],[Net Sales ]],0)</f>
        <v>126.58</v>
      </c>
      <c r="W134" s="8">
        <f>IF(Sales_Analysis[[#This Row],[Order Status]]="Completed",Sales_Analysis[[#This Row],[Gross Profit ]],0)</f>
        <v>43.66</v>
      </c>
    </row>
    <row r="135" spans="1:23">
      <c r="A135" t="s">
        <v>466</v>
      </c>
      <c r="B135" s="7">
        <v>45951</v>
      </c>
      <c r="C135" t="s">
        <v>180</v>
      </c>
      <c r="D135">
        <v>4</v>
      </c>
      <c r="E135">
        <v>60.42</v>
      </c>
      <c r="F135">
        <v>0</v>
      </c>
      <c r="G135">
        <v>0</v>
      </c>
      <c r="H135" t="s">
        <v>212</v>
      </c>
      <c r="I135" t="s">
        <v>224</v>
      </c>
      <c r="J135" t="s">
        <v>213</v>
      </c>
      <c r="K135" t="s">
        <v>209</v>
      </c>
      <c r="L135" t="s">
        <v>467</v>
      </c>
      <c r="M135" t="s">
        <v>181</v>
      </c>
      <c r="N135" t="s">
        <v>32</v>
      </c>
      <c r="O135">
        <v>25.69</v>
      </c>
      <c r="P135">
        <v>60.42</v>
      </c>
      <c r="Q135">
        <f>Sales_Analysis[[#This Row],[Quantity]]*Sales_Analysis[[#This Row],[Unit Selling Price]]</f>
        <v>241.68</v>
      </c>
      <c r="R135">
        <f>Sales_Analysis[[#This Row],[Gross Sales ]]*Sales_Analysis[[#This Row],[Discount Pct]]</f>
        <v>0</v>
      </c>
      <c r="S135" s="8">
        <f>Sales_Analysis[[#This Row],[Gross Sales ]]-Sales_Analysis[[#This Row],[Discount Amount]]</f>
        <v>241.68</v>
      </c>
      <c r="T135" s="8">
        <f>Sales_Analysis[[#This Row],[Quantity]]*Sales_Analysis[[#This Row],[Unit Cost]]</f>
        <v>102.76</v>
      </c>
      <c r="U135" s="8">
        <f>Sales_Analysis[[#This Row],[Net Sales ]]-Sales_Analysis[[#This Row],[Cost Of Good Sold]]</f>
        <v>138.92000000000002</v>
      </c>
      <c r="V135" s="8">
        <f>IF(Sales_Analysis[[#This Row],[Order Status]]="Completed",Sales_Analysis[[#This Row],[Net Sales ]],0)</f>
        <v>241.68</v>
      </c>
      <c r="W135" s="8">
        <f>IF(Sales_Analysis[[#This Row],[Order Status]]="Completed",Sales_Analysis[[#This Row],[Gross Profit ]],0)</f>
        <v>138.92000000000002</v>
      </c>
    </row>
    <row r="136" spans="1:23">
      <c r="A136" t="s">
        <v>468</v>
      </c>
      <c r="B136" s="7">
        <v>45951</v>
      </c>
      <c r="C136" t="s">
        <v>166</v>
      </c>
      <c r="D136">
        <v>2</v>
      </c>
      <c r="E136">
        <v>39.19</v>
      </c>
      <c r="F136">
        <v>0</v>
      </c>
      <c r="G136">
        <v>4.99</v>
      </c>
      <c r="H136" t="s">
        <v>216</v>
      </c>
      <c r="I136" t="s">
        <v>54</v>
      </c>
      <c r="J136" t="s">
        <v>213</v>
      </c>
      <c r="K136" t="s">
        <v>209</v>
      </c>
      <c r="L136" t="s">
        <v>469</v>
      </c>
      <c r="M136" t="s">
        <v>167</v>
      </c>
      <c r="N136" t="s">
        <v>32</v>
      </c>
      <c r="O136">
        <v>18.54</v>
      </c>
      <c r="P136">
        <v>39.19</v>
      </c>
      <c r="Q136">
        <f>Sales_Analysis[[#This Row],[Quantity]]*Sales_Analysis[[#This Row],[Unit Selling Price]]</f>
        <v>78.38</v>
      </c>
      <c r="R136">
        <f>Sales_Analysis[[#This Row],[Gross Sales ]]*Sales_Analysis[[#This Row],[Discount Pct]]</f>
        <v>0</v>
      </c>
      <c r="S136" s="8">
        <f>Sales_Analysis[[#This Row],[Gross Sales ]]-Sales_Analysis[[#This Row],[Discount Amount]]</f>
        <v>78.38</v>
      </c>
      <c r="T136" s="8">
        <f>Sales_Analysis[[#This Row],[Quantity]]*Sales_Analysis[[#This Row],[Unit Cost]]</f>
        <v>37.08</v>
      </c>
      <c r="U136" s="8">
        <f>Sales_Analysis[[#This Row],[Net Sales ]]-Sales_Analysis[[#This Row],[Cost Of Good Sold]]</f>
        <v>41.3</v>
      </c>
      <c r="V136" s="8">
        <f>IF(Sales_Analysis[[#This Row],[Order Status]]="Completed",Sales_Analysis[[#This Row],[Net Sales ]],0)</f>
        <v>78.38</v>
      </c>
      <c r="W136" s="8">
        <f>IF(Sales_Analysis[[#This Row],[Order Status]]="Completed",Sales_Analysis[[#This Row],[Gross Profit ]],0)</f>
        <v>41.3</v>
      </c>
    </row>
    <row r="137" spans="1:23">
      <c r="A137" t="s">
        <v>470</v>
      </c>
      <c r="B137" s="7">
        <v>45951</v>
      </c>
      <c r="C137" t="s">
        <v>104</v>
      </c>
      <c r="D137">
        <v>4</v>
      </c>
      <c r="E137">
        <v>29.49</v>
      </c>
      <c r="F137">
        <v>0</v>
      </c>
      <c r="G137">
        <v>4.99</v>
      </c>
      <c r="H137" t="s">
        <v>207</v>
      </c>
      <c r="I137" t="s">
        <v>37</v>
      </c>
      <c r="J137" t="s">
        <v>213</v>
      </c>
      <c r="K137" t="s">
        <v>209</v>
      </c>
      <c r="L137" t="s">
        <v>471</v>
      </c>
      <c r="M137" t="s">
        <v>105</v>
      </c>
      <c r="N137" t="s">
        <v>17</v>
      </c>
      <c r="O137">
        <v>13.03</v>
      </c>
      <c r="P137">
        <v>29.49</v>
      </c>
      <c r="Q137">
        <f>Sales_Analysis[[#This Row],[Quantity]]*Sales_Analysis[[#This Row],[Unit Selling Price]]</f>
        <v>117.96</v>
      </c>
      <c r="R137">
        <f>Sales_Analysis[[#This Row],[Gross Sales ]]*Sales_Analysis[[#This Row],[Discount Pct]]</f>
        <v>0</v>
      </c>
      <c r="S137" s="8">
        <f>Sales_Analysis[[#This Row],[Gross Sales ]]-Sales_Analysis[[#This Row],[Discount Amount]]</f>
        <v>117.96</v>
      </c>
      <c r="T137" s="8">
        <f>Sales_Analysis[[#This Row],[Quantity]]*Sales_Analysis[[#This Row],[Unit Cost]]</f>
        <v>52.12</v>
      </c>
      <c r="U137" s="8">
        <f>Sales_Analysis[[#This Row],[Net Sales ]]-Sales_Analysis[[#This Row],[Cost Of Good Sold]]</f>
        <v>65.84</v>
      </c>
      <c r="V137" s="8">
        <f>IF(Sales_Analysis[[#This Row],[Order Status]]="Completed",Sales_Analysis[[#This Row],[Net Sales ]],0)</f>
        <v>117.96</v>
      </c>
      <c r="W137" s="8">
        <f>IF(Sales_Analysis[[#This Row],[Order Status]]="Completed",Sales_Analysis[[#This Row],[Gross Profit ]],0)</f>
        <v>65.84</v>
      </c>
    </row>
    <row r="138" spans="1:23">
      <c r="A138" t="s">
        <v>472</v>
      </c>
      <c r="B138" s="7">
        <v>45951</v>
      </c>
      <c r="C138" t="s">
        <v>124</v>
      </c>
      <c r="D138">
        <v>1</v>
      </c>
      <c r="E138">
        <v>79.47</v>
      </c>
      <c r="F138">
        <v>0</v>
      </c>
      <c r="G138">
        <v>6.99</v>
      </c>
      <c r="H138" t="s">
        <v>216</v>
      </c>
      <c r="I138" t="s">
        <v>54</v>
      </c>
      <c r="J138" t="s">
        <v>217</v>
      </c>
      <c r="K138" t="s">
        <v>209</v>
      </c>
      <c r="L138" t="s">
        <v>473</v>
      </c>
      <c r="M138" t="s">
        <v>125</v>
      </c>
      <c r="N138" t="s">
        <v>21</v>
      </c>
      <c r="O138">
        <v>38</v>
      </c>
      <c r="P138">
        <v>79.47</v>
      </c>
      <c r="Q138">
        <f>Sales_Analysis[[#This Row],[Quantity]]*Sales_Analysis[[#This Row],[Unit Selling Price]]</f>
        <v>79.47</v>
      </c>
      <c r="R138">
        <f>Sales_Analysis[[#This Row],[Gross Sales ]]*Sales_Analysis[[#This Row],[Discount Pct]]</f>
        <v>0</v>
      </c>
      <c r="S138" s="8">
        <f>Sales_Analysis[[#This Row],[Gross Sales ]]-Sales_Analysis[[#This Row],[Discount Amount]]</f>
        <v>79.47</v>
      </c>
      <c r="T138" s="8">
        <f>Sales_Analysis[[#This Row],[Quantity]]*Sales_Analysis[[#This Row],[Unit Cost]]</f>
        <v>38</v>
      </c>
      <c r="U138" s="8">
        <f>Sales_Analysis[[#This Row],[Net Sales ]]-Sales_Analysis[[#This Row],[Cost Of Good Sold]]</f>
        <v>41.47</v>
      </c>
      <c r="V138" s="8">
        <f>IF(Sales_Analysis[[#This Row],[Order Status]]="Completed",Sales_Analysis[[#This Row],[Net Sales ]],0)</f>
        <v>79.47</v>
      </c>
      <c r="W138" s="8">
        <f>IF(Sales_Analysis[[#This Row],[Order Status]]="Completed",Sales_Analysis[[#This Row],[Gross Profit ]],0)</f>
        <v>41.47</v>
      </c>
    </row>
    <row r="139" spans="1:23">
      <c r="A139" t="s">
        <v>474</v>
      </c>
      <c r="B139" s="7">
        <v>45951</v>
      </c>
      <c r="C139" t="s">
        <v>146</v>
      </c>
      <c r="D139">
        <v>1</v>
      </c>
      <c r="E139">
        <v>30.05</v>
      </c>
      <c r="F139">
        <v>0</v>
      </c>
      <c r="G139">
        <v>6.99</v>
      </c>
      <c r="H139" t="s">
        <v>207</v>
      </c>
      <c r="I139" t="s">
        <v>18</v>
      </c>
      <c r="J139" t="s">
        <v>208</v>
      </c>
      <c r="K139" t="s">
        <v>209</v>
      </c>
      <c r="L139" t="s">
        <v>475</v>
      </c>
      <c r="M139" t="s">
        <v>147</v>
      </c>
      <c r="N139" t="s">
        <v>27</v>
      </c>
      <c r="O139">
        <v>17.329999999999998</v>
      </c>
      <c r="P139">
        <v>30.05</v>
      </c>
      <c r="Q139">
        <f>Sales_Analysis[[#This Row],[Quantity]]*Sales_Analysis[[#This Row],[Unit Selling Price]]</f>
        <v>30.05</v>
      </c>
      <c r="R139">
        <f>Sales_Analysis[[#This Row],[Gross Sales ]]*Sales_Analysis[[#This Row],[Discount Pct]]</f>
        <v>0</v>
      </c>
      <c r="S139" s="8">
        <f>Sales_Analysis[[#This Row],[Gross Sales ]]-Sales_Analysis[[#This Row],[Discount Amount]]</f>
        <v>30.05</v>
      </c>
      <c r="T139" s="8">
        <f>Sales_Analysis[[#This Row],[Quantity]]*Sales_Analysis[[#This Row],[Unit Cost]]</f>
        <v>17.329999999999998</v>
      </c>
      <c r="U139" s="8">
        <f>Sales_Analysis[[#This Row],[Net Sales ]]-Sales_Analysis[[#This Row],[Cost Of Good Sold]]</f>
        <v>12.720000000000002</v>
      </c>
      <c r="V139" s="8">
        <f>IF(Sales_Analysis[[#This Row],[Order Status]]="Completed",Sales_Analysis[[#This Row],[Net Sales ]],0)</f>
        <v>30.05</v>
      </c>
      <c r="W139" s="8">
        <f>IF(Sales_Analysis[[#This Row],[Order Status]]="Completed",Sales_Analysis[[#This Row],[Gross Profit ]],0)</f>
        <v>12.720000000000002</v>
      </c>
    </row>
    <row r="140" spans="1:23">
      <c r="A140" t="s">
        <v>476</v>
      </c>
      <c r="B140" s="7">
        <v>45951</v>
      </c>
      <c r="C140" t="s">
        <v>164</v>
      </c>
      <c r="D140">
        <v>1</v>
      </c>
      <c r="E140">
        <v>93.35</v>
      </c>
      <c r="F140">
        <v>0</v>
      </c>
      <c r="G140">
        <v>6.99</v>
      </c>
      <c r="H140" t="s">
        <v>207</v>
      </c>
      <c r="I140" t="s">
        <v>224</v>
      </c>
      <c r="J140" t="s">
        <v>213</v>
      </c>
      <c r="K140" t="s">
        <v>209</v>
      </c>
      <c r="L140" t="s">
        <v>477</v>
      </c>
      <c r="M140" t="s">
        <v>165</v>
      </c>
      <c r="N140" t="s">
        <v>32</v>
      </c>
      <c r="O140">
        <v>39.76</v>
      </c>
      <c r="P140">
        <v>93.35</v>
      </c>
      <c r="Q140">
        <f>Sales_Analysis[[#This Row],[Quantity]]*Sales_Analysis[[#This Row],[Unit Selling Price]]</f>
        <v>93.35</v>
      </c>
      <c r="R140">
        <f>Sales_Analysis[[#This Row],[Gross Sales ]]*Sales_Analysis[[#This Row],[Discount Pct]]</f>
        <v>0</v>
      </c>
      <c r="S140" s="8">
        <f>Sales_Analysis[[#This Row],[Gross Sales ]]-Sales_Analysis[[#This Row],[Discount Amount]]</f>
        <v>93.35</v>
      </c>
      <c r="T140" s="8">
        <f>Sales_Analysis[[#This Row],[Quantity]]*Sales_Analysis[[#This Row],[Unit Cost]]</f>
        <v>39.76</v>
      </c>
      <c r="U140" s="8">
        <f>Sales_Analysis[[#This Row],[Net Sales ]]-Sales_Analysis[[#This Row],[Cost Of Good Sold]]</f>
        <v>53.589999999999996</v>
      </c>
      <c r="V140" s="8">
        <f>IF(Sales_Analysis[[#This Row],[Order Status]]="Completed",Sales_Analysis[[#This Row],[Net Sales ]],0)</f>
        <v>93.35</v>
      </c>
      <c r="W140" s="8">
        <f>IF(Sales_Analysis[[#This Row],[Order Status]]="Completed",Sales_Analysis[[#This Row],[Gross Profit ]],0)</f>
        <v>53.589999999999996</v>
      </c>
    </row>
    <row r="141" spans="1:23">
      <c r="A141" t="s">
        <v>478</v>
      </c>
      <c r="B141" s="7">
        <v>45952</v>
      </c>
      <c r="C141" t="s">
        <v>166</v>
      </c>
      <c r="D141">
        <v>1</v>
      </c>
      <c r="E141">
        <v>39.19</v>
      </c>
      <c r="F141">
        <v>0</v>
      </c>
      <c r="G141">
        <v>9.99</v>
      </c>
      <c r="H141" t="s">
        <v>212</v>
      </c>
      <c r="I141" t="s">
        <v>224</v>
      </c>
      <c r="J141" t="s">
        <v>213</v>
      </c>
      <c r="K141" t="s">
        <v>304</v>
      </c>
      <c r="L141" t="s">
        <v>479</v>
      </c>
      <c r="M141" t="s">
        <v>167</v>
      </c>
      <c r="N141" t="s">
        <v>32</v>
      </c>
      <c r="O141">
        <v>18.54</v>
      </c>
      <c r="P141">
        <v>39.19</v>
      </c>
      <c r="Q141">
        <f>Sales_Analysis[[#This Row],[Quantity]]*Sales_Analysis[[#This Row],[Unit Selling Price]]</f>
        <v>39.19</v>
      </c>
      <c r="R141">
        <f>Sales_Analysis[[#This Row],[Gross Sales ]]*Sales_Analysis[[#This Row],[Discount Pct]]</f>
        <v>0</v>
      </c>
      <c r="S141" s="8">
        <f>Sales_Analysis[[#This Row],[Gross Sales ]]-Sales_Analysis[[#This Row],[Discount Amount]]</f>
        <v>39.19</v>
      </c>
      <c r="T141" s="8">
        <f>Sales_Analysis[[#This Row],[Quantity]]*Sales_Analysis[[#This Row],[Unit Cost]]</f>
        <v>18.54</v>
      </c>
      <c r="U141" s="8">
        <f>Sales_Analysis[[#This Row],[Net Sales ]]-Sales_Analysis[[#This Row],[Cost Of Good Sold]]</f>
        <v>20.65</v>
      </c>
      <c r="V141" s="8">
        <f>IF(Sales_Analysis[[#This Row],[Order Status]]="Completed",Sales_Analysis[[#This Row],[Net Sales ]],0)</f>
        <v>0</v>
      </c>
      <c r="W141" s="8">
        <f>IF(Sales_Analysis[[#This Row],[Order Status]]="Completed",Sales_Analysis[[#This Row],[Gross Profit ]],0)</f>
        <v>0</v>
      </c>
    </row>
    <row r="142" spans="1:23">
      <c r="A142" t="s">
        <v>480</v>
      </c>
      <c r="B142" s="7">
        <v>45952</v>
      </c>
      <c r="C142" t="s">
        <v>118</v>
      </c>
      <c r="D142">
        <v>3</v>
      </c>
      <c r="E142">
        <v>41.81</v>
      </c>
      <c r="F142">
        <v>0.15</v>
      </c>
      <c r="G142">
        <v>0</v>
      </c>
      <c r="H142" t="s">
        <v>212</v>
      </c>
      <c r="I142" t="s">
        <v>224</v>
      </c>
      <c r="J142" t="s">
        <v>208</v>
      </c>
      <c r="K142" t="s">
        <v>209</v>
      </c>
      <c r="L142" t="s">
        <v>481</v>
      </c>
      <c r="M142" t="s">
        <v>119</v>
      </c>
      <c r="N142" t="s">
        <v>21</v>
      </c>
      <c r="O142">
        <v>22.64</v>
      </c>
      <c r="P142">
        <v>41.81</v>
      </c>
      <c r="Q142">
        <f>Sales_Analysis[[#This Row],[Quantity]]*Sales_Analysis[[#This Row],[Unit Selling Price]]</f>
        <v>125.43</v>
      </c>
      <c r="R142">
        <f>Sales_Analysis[[#This Row],[Gross Sales ]]*Sales_Analysis[[#This Row],[Discount Pct]]</f>
        <v>18.814499999999999</v>
      </c>
      <c r="S142" s="8">
        <f>Sales_Analysis[[#This Row],[Gross Sales ]]-Sales_Analysis[[#This Row],[Discount Amount]]</f>
        <v>106.61550000000001</v>
      </c>
      <c r="T142" s="8">
        <f>Sales_Analysis[[#This Row],[Quantity]]*Sales_Analysis[[#This Row],[Unit Cost]]</f>
        <v>67.92</v>
      </c>
      <c r="U142" s="8">
        <f>Sales_Analysis[[#This Row],[Net Sales ]]-Sales_Analysis[[#This Row],[Cost Of Good Sold]]</f>
        <v>38.69550000000001</v>
      </c>
      <c r="V142" s="8">
        <f>IF(Sales_Analysis[[#This Row],[Order Status]]="Completed",Sales_Analysis[[#This Row],[Net Sales ]],0)</f>
        <v>106.61550000000001</v>
      </c>
      <c r="W142" s="8">
        <f>IF(Sales_Analysis[[#This Row],[Order Status]]="Completed",Sales_Analysis[[#This Row],[Gross Profit ]],0)</f>
        <v>38.69550000000001</v>
      </c>
    </row>
    <row r="143" spans="1:23">
      <c r="A143" t="s">
        <v>482</v>
      </c>
      <c r="B143" s="7">
        <v>45952</v>
      </c>
      <c r="C143" t="s">
        <v>118</v>
      </c>
      <c r="D143">
        <v>3</v>
      </c>
      <c r="E143">
        <v>41.81</v>
      </c>
      <c r="F143">
        <v>0.05</v>
      </c>
      <c r="G143">
        <v>0</v>
      </c>
      <c r="H143" t="s">
        <v>207</v>
      </c>
      <c r="I143" t="s">
        <v>224</v>
      </c>
      <c r="J143" t="s">
        <v>208</v>
      </c>
      <c r="K143" t="s">
        <v>209</v>
      </c>
      <c r="L143" t="s">
        <v>373</v>
      </c>
      <c r="M143" t="s">
        <v>119</v>
      </c>
      <c r="N143" t="s">
        <v>21</v>
      </c>
      <c r="O143">
        <v>22.64</v>
      </c>
      <c r="P143">
        <v>41.81</v>
      </c>
      <c r="Q143">
        <f>Sales_Analysis[[#This Row],[Quantity]]*Sales_Analysis[[#This Row],[Unit Selling Price]]</f>
        <v>125.43</v>
      </c>
      <c r="R143">
        <f>Sales_Analysis[[#This Row],[Gross Sales ]]*Sales_Analysis[[#This Row],[Discount Pct]]</f>
        <v>6.2715000000000005</v>
      </c>
      <c r="S143" s="8">
        <f>Sales_Analysis[[#This Row],[Gross Sales ]]-Sales_Analysis[[#This Row],[Discount Amount]]</f>
        <v>119.1585</v>
      </c>
      <c r="T143" s="8">
        <f>Sales_Analysis[[#This Row],[Quantity]]*Sales_Analysis[[#This Row],[Unit Cost]]</f>
        <v>67.92</v>
      </c>
      <c r="U143" s="8">
        <f>Sales_Analysis[[#This Row],[Net Sales ]]-Sales_Analysis[[#This Row],[Cost Of Good Sold]]</f>
        <v>51.238500000000002</v>
      </c>
      <c r="V143" s="8">
        <f>IF(Sales_Analysis[[#This Row],[Order Status]]="Completed",Sales_Analysis[[#This Row],[Net Sales ]],0)</f>
        <v>119.1585</v>
      </c>
      <c r="W143" s="8">
        <f>IF(Sales_Analysis[[#This Row],[Order Status]]="Completed",Sales_Analysis[[#This Row],[Gross Profit ]],0)</f>
        <v>51.238500000000002</v>
      </c>
    </row>
    <row r="144" spans="1:23">
      <c r="A144" t="s">
        <v>483</v>
      </c>
      <c r="B144" s="7">
        <v>45952</v>
      </c>
      <c r="C144" t="s">
        <v>142</v>
      </c>
      <c r="D144">
        <v>2</v>
      </c>
      <c r="E144">
        <v>100.1</v>
      </c>
      <c r="F144">
        <v>0.1</v>
      </c>
      <c r="G144">
        <v>0</v>
      </c>
      <c r="H144" t="s">
        <v>207</v>
      </c>
      <c r="I144" t="s">
        <v>12</v>
      </c>
      <c r="J144" t="s">
        <v>213</v>
      </c>
      <c r="K144" t="s">
        <v>209</v>
      </c>
      <c r="L144" t="s">
        <v>484</v>
      </c>
      <c r="M144" t="s">
        <v>143</v>
      </c>
      <c r="N144" t="s">
        <v>27</v>
      </c>
      <c r="O144">
        <v>41.96</v>
      </c>
      <c r="P144">
        <v>100.1</v>
      </c>
      <c r="Q144">
        <f>Sales_Analysis[[#This Row],[Quantity]]*Sales_Analysis[[#This Row],[Unit Selling Price]]</f>
        <v>200.2</v>
      </c>
      <c r="R144">
        <f>Sales_Analysis[[#This Row],[Gross Sales ]]*Sales_Analysis[[#This Row],[Discount Pct]]</f>
        <v>20.02</v>
      </c>
      <c r="S144" s="8">
        <f>Sales_Analysis[[#This Row],[Gross Sales ]]-Sales_Analysis[[#This Row],[Discount Amount]]</f>
        <v>180.17999999999998</v>
      </c>
      <c r="T144" s="8">
        <f>Sales_Analysis[[#This Row],[Quantity]]*Sales_Analysis[[#This Row],[Unit Cost]]</f>
        <v>83.92</v>
      </c>
      <c r="U144" s="8">
        <f>Sales_Analysis[[#This Row],[Net Sales ]]-Sales_Analysis[[#This Row],[Cost Of Good Sold]]</f>
        <v>96.259999999999977</v>
      </c>
      <c r="V144" s="8">
        <f>IF(Sales_Analysis[[#This Row],[Order Status]]="Completed",Sales_Analysis[[#This Row],[Net Sales ]],0)</f>
        <v>180.17999999999998</v>
      </c>
      <c r="W144" s="8">
        <f>IF(Sales_Analysis[[#This Row],[Order Status]]="Completed",Sales_Analysis[[#This Row],[Gross Profit ]],0)</f>
        <v>96.259999999999977</v>
      </c>
    </row>
    <row r="145" spans="1:23">
      <c r="A145" t="s">
        <v>485</v>
      </c>
      <c r="B145" s="7">
        <v>45952</v>
      </c>
      <c r="C145" t="s">
        <v>172</v>
      </c>
      <c r="D145">
        <v>3</v>
      </c>
      <c r="E145">
        <v>80.63</v>
      </c>
      <c r="F145">
        <v>0.05</v>
      </c>
      <c r="G145">
        <v>4.99</v>
      </c>
      <c r="H145" t="s">
        <v>216</v>
      </c>
      <c r="I145" t="s">
        <v>224</v>
      </c>
      <c r="J145" t="s">
        <v>213</v>
      </c>
      <c r="K145" t="s">
        <v>209</v>
      </c>
      <c r="L145" t="s">
        <v>486</v>
      </c>
      <c r="M145" t="s">
        <v>173</v>
      </c>
      <c r="N145" t="s">
        <v>32</v>
      </c>
      <c r="O145">
        <v>44.56</v>
      </c>
      <c r="P145">
        <v>80.63</v>
      </c>
      <c r="Q145">
        <f>Sales_Analysis[[#This Row],[Quantity]]*Sales_Analysis[[#This Row],[Unit Selling Price]]</f>
        <v>241.89</v>
      </c>
      <c r="R145">
        <f>Sales_Analysis[[#This Row],[Gross Sales ]]*Sales_Analysis[[#This Row],[Discount Pct]]</f>
        <v>12.0945</v>
      </c>
      <c r="S145" s="8">
        <f>Sales_Analysis[[#This Row],[Gross Sales ]]-Sales_Analysis[[#This Row],[Discount Amount]]</f>
        <v>229.79549999999998</v>
      </c>
      <c r="T145" s="8">
        <f>Sales_Analysis[[#This Row],[Quantity]]*Sales_Analysis[[#This Row],[Unit Cost]]</f>
        <v>133.68</v>
      </c>
      <c r="U145" s="8">
        <f>Sales_Analysis[[#This Row],[Net Sales ]]-Sales_Analysis[[#This Row],[Cost Of Good Sold]]</f>
        <v>96.115499999999969</v>
      </c>
      <c r="V145" s="8">
        <f>IF(Sales_Analysis[[#This Row],[Order Status]]="Completed",Sales_Analysis[[#This Row],[Net Sales ]],0)</f>
        <v>229.79549999999998</v>
      </c>
      <c r="W145" s="8">
        <f>IF(Sales_Analysis[[#This Row],[Order Status]]="Completed",Sales_Analysis[[#This Row],[Gross Profit ]],0)</f>
        <v>96.115499999999969</v>
      </c>
    </row>
    <row r="146" spans="1:23">
      <c r="A146" t="s">
        <v>487</v>
      </c>
      <c r="B146" s="7">
        <v>45952</v>
      </c>
      <c r="C146" t="s">
        <v>176</v>
      </c>
      <c r="D146">
        <v>4</v>
      </c>
      <c r="E146">
        <v>11.86</v>
      </c>
      <c r="F146">
        <v>0</v>
      </c>
      <c r="G146">
        <v>9.99</v>
      </c>
      <c r="H146" t="s">
        <v>212</v>
      </c>
      <c r="I146" t="s">
        <v>37</v>
      </c>
      <c r="J146" t="s">
        <v>208</v>
      </c>
      <c r="K146" t="s">
        <v>209</v>
      </c>
      <c r="L146" t="s">
        <v>488</v>
      </c>
      <c r="M146" t="s">
        <v>177</v>
      </c>
      <c r="N146" t="s">
        <v>32</v>
      </c>
      <c r="O146">
        <v>4.93</v>
      </c>
      <c r="P146">
        <v>11.86</v>
      </c>
      <c r="Q146">
        <f>Sales_Analysis[[#This Row],[Quantity]]*Sales_Analysis[[#This Row],[Unit Selling Price]]</f>
        <v>47.44</v>
      </c>
      <c r="R146">
        <f>Sales_Analysis[[#This Row],[Gross Sales ]]*Sales_Analysis[[#This Row],[Discount Pct]]</f>
        <v>0</v>
      </c>
      <c r="S146" s="8">
        <f>Sales_Analysis[[#This Row],[Gross Sales ]]-Sales_Analysis[[#This Row],[Discount Amount]]</f>
        <v>47.44</v>
      </c>
      <c r="T146" s="8">
        <f>Sales_Analysis[[#This Row],[Quantity]]*Sales_Analysis[[#This Row],[Unit Cost]]</f>
        <v>19.72</v>
      </c>
      <c r="U146" s="8">
        <f>Sales_Analysis[[#This Row],[Net Sales ]]-Sales_Analysis[[#This Row],[Cost Of Good Sold]]</f>
        <v>27.72</v>
      </c>
      <c r="V146" s="8">
        <f>IF(Sales_Analysis[[#This Row],[Order Status]]="Completed",Sales_Analysis[[#This Row],[Net Sales ]],0)</f>
        <v>47.44</v>
      </c>
      <c r="W146" s="8">
        <f>IF(Sales_Analysis[[#This Row],[Order Status]]="Completed",Sales_Analysis[[#This Row],[Gross Profit ]],0)</f>
        <v>27.72</v>
      </c>
    </row>
    <row r="147" spans="1:23">
      <c r="A147" t="s">
        <v>489</v>
      </c>
      <c r="B147" s="7">
        <v>45952</v>
      </c>
      <c r="C147" t="s">
        <v>138</v>
      </c>
      <c r="D147">
        <v>1</v>
      </c>
      <c r="E147">
        <v>56</v>
      </c>
      <c r="F147">
        <v>0.15</v>
      </c>
      <c r="G147">
        <v>4.99</v>
      </c>
      <c r="H147" t="s">
        <v>212</v>
      </c>
      <c r="I147" t="s">
        <v>54</v>
      </c>
      <c r="J147" t="s">
        <v>217</v>
      </c>
      <c r="K147" t="s">
        <v>209</v>
      </c>
      <c r="L147" t="s">
        <v>490</v>
      </c>
      <c r="M147" t="s">
        <v>139</v>
      </c>
      <c r="N147" t="s">
        <v>21</v>
      </c>
      <c r="O147">
        <v>37.14</v>
      </c>
      <c r="P147">
        <v>56</v>
      </c>
      <c r="Q147">
        <f>Sales_Analysis[[#This Row],[Quantity]]*Sales_Analysis[[#This Row],[Unit Selling Price]]</f>
        <v>56</v>
      </c>
      <c r="R147">
        <f>Sales_Analysis[[#This Row],[Gross Sales ]]*Sales_Analysis[[#This Row],[Discount Pct]]</f>
        <v>8.4</v>
      </c>
      <c r="S147" s="8">
        <f>Sales_Analysis[[#This Row],[Gross Sales ]]-Sales_Analysis[[#This Row],[Discount Amount]]</f>
        <v>47.6</v>
      </c>
      <c r="T147" s="8">
        <f>Sales_Analysis[[#This Row],[Quantity]]*Sales_Analysis[[#This Row],[Unit Cost]]</f>
        <v>37.14</v>
      </c>
      <c r="U147" s="8">
        <f>Sales_Analysis[[#This Row],[Net Sales ]]-Sales_Analysis[[#This Row],[Cost Of Good Sold]]</f>
        <v>10.46</v>
      </c>
      <c r="V147" s="8">
        <f>IF(Sales_Analysis[[#This Row],[Order Status]]="Completed",Sales_Analysis[[#This Row],[Net Sales ]],0)</f>
        <v>47.6</v>
      </c>
      <c r="W147" s="8">
        <f>IF(Sales_Analysis[[#This Row],[Order Status]]="Completed",Sales_Analysis[[#This Row],[Gross Profit ]],0)</f>
        <v>10.46</v>
      </c>
    </row>
    <row r="148" spans="1:23">
      <c r="A148" t="s">
        <v>491</v>
      </c>
      <c r="B148" s="7">
        <v>45952</v>
      </c>
      <c r="C148" t="s">
        <v>85</v>
      </c>
      <c r="D148">
        <v>3</v>
      </c>
      <c r="E148">
        <v>20.7</v>
      </c>
      <c r="F148">
        <v>0.05</v>
      </c>
      <c r="G148">
        <v>0</v>
      </c>
      <c r="H148" t="s">
        <v>216</v>
      </c>
      <c r="I148" t="s">
        <v>224</v>
      </c>
      <c r="J148" t="s">
        <v>213</v>
      </c>
      <c r="K148" t="s">
        <v>209</v>
      </c>
      <c r="L148" t="s">
        <v>492</v>
      </c>
      <c r="M148" t="s">
        <v>86</v>
      </c>
      <c r="N148" t="s">
        <v>11</v>
      </c>
      <c r="O148">
        <v>8.5299999999999994</v>
      </c>
      <c r="P148">
        <v>20.7</v>
      </c>
      <c r="Q148">
        <f>Sales_Analysis[[#This Row],[Quantity]]*Sales_Analysis[[#This Row],[Unit Selling Price]]</f>
        <v>62.099999999999994</v>
      </c>
      <c r="R148">
        <f>Sales_Analysis[[#This Row],[Gross Sales ]]*Sales_Analysis[[#This Row],[Discount Pct]]</f>
        <v>3.105</v>
      </c>
      <c r="S148" s="8">
        <f>Sales_Analysis[[#This Row],[Gross Sales ]]-Sales_Analysis[[#This Row],[Discount Amount]]</f>
        <v>58.994999999999997</v>
      </c>
      <c r="T148" s="8">
        <f>Sales_Analysis[[#This Row],[Quantity]]*Sales_Analysis[[#This Row],[Unit Cost]]</f>
        <v>25.589999999999996</v>
      </c>
      <c r="U148" s="8">
        <f>Sales_Analysis[[#This Row],[Net Sales ]]-Sales_Analysis[[#This Row],[Cost Of Good Sold]]</f>
        <v>33.405000000000001</v>
      </c>
      <c r="V148" s="8">
        <f>IF(Sales_Analysis[[#This Row],[Order Status]]="Completed",Sales_Analysis[[#This Row],[Net Sales ]],0)</f>
        <v>58.994999999999997</v>
      </c>
      <c r="W148" s="8">
        <f>IF(Sales_Analysis[[#This Row],[Order Status]]="Completed",Sales_Analysis[[#This Row],[Gross Profit ]],0)</f>
        <v>33.405000000000001</v>
      </c>
    </row>
    <row r="149" spans="1:23">
      <c r="A149" t="s">
        <v>493</v>
      </c>
      <c r="B149" s="7">
        <v>45952</v>
      </c>
      <c r="C149" t="s">
        <v>77</v>
      </c>
      <c r="D149">
        <v>1</v>
      </c>
      <c r="E149">
        <v>47.77</v>
      </c>
      <c r="F149">
        <v>0</v>
      </c>
      <c r="G149">
        <v>9.99</v>
      </c>
      <c r="H149" t="s">
        <v>207</v>
      </c>
      <c r="I149" t="s">
        <v>37</v>
      </c>
      <c r="J149" t="s">
        <v>213</v>
      </c>
      <c r="K149" t="s">
        <v>209</v>
      </c>
      <c r="L149" t="s">
        <v>494</v>
      </c>
      <c r="M149" t="s">
        <v>78</v>
      </c>
      <c r="N149" t="s">
        <v>11</v>
      </c>
      <c r="O149">
        <v>21.34</v>
      </c>
      <c r="P149">
        <v>47.77</v>
      </c>
      <c r="Q149">
        <f>Sales_Analysis[[#This Row],[Quantity]]*Sales_Analysis[[#This Row],[Unit Selling Price]]</f>
        <v>47.77</v>
      </c>
      <c r="R149">
        <f>Sales_Analysis[[#This Row],[Gross Sales ]]*Sales_Analysis[[#This Row],[Discount Pct]]</f>
        <v>0</v>
      </c>
      <c r="S149" s="8">
        <f>Sales_Analysis[[#This Row],[Gross Sales ]]-Sales_Analysis[[#This Row],[Discount Amount]]</f>
        <v>47.77</v>
      </c>
      <c r="T149" s="8">
        <f>Sales_Analysis[[#This Row],[Quantity]]*Sales_Analysis[[#This Row],[Unit Cost]]</f>
        <v>21.34</v>
      </c>
      <c r="U149" s="8">
        <f>Sales_Analysis[[#This Row],[Net Sales ]]-Sales_Analysis[[#This Row],[Cost Of Good Sold]]</f>
        <v>26.430000000000003</v>
      </c>
      <c r="V149" s="8">
        <f>IF(Sales_Analysis[[#This Row],[Order Status]]="Completed",Sales_Analysis[[#This Row],[Net Sales ]],0)</f>
        <v>47.77</v>
      </c>
      <c r="W149" s="8">
        <f>IF(Sales_Analysis[[#This Row],[Order Status]]="Completed",Sales_Analysis[[#This Row],[Gross Profit ]],0)</f>
        <v>26.430000000000003</v>
      </c>
    </row>
    <row r="150" spans="1:23">
      <c r="A150" t="s">
        <v>495</v>
      </c>
      <c r="B150" s="7">
        <v>45952</v>
      </c>
      <c r="C150" t="s">
        <v>108</v>
      </c>
      <c r="D150">
        <v>1</v>
      </c>
      <c r="E150">
        <v>23.94</v>
      </c>
      <c r="F150">
        <v>0.1</v>
      </c>
      <c r="G150">
        <v>4.99</v>
      </c>
      <c r="H150" t="s">
        <v>216</v>
      </c>
      <c r="I150" t="s">
        <v>12</v>
      </c>
      <c r="J150" t="s">
        <v>217</v>
      </c>
      <c r="K150" t="s">
        <v>209</v>
      </c>
      <c r="L150" t="s">
        <v>404</v>
      </c>
      <c r="M150" t="s">
        <v>109</v>
      </c>
      <c r="N150" t="s">
        <v>17</v>
      </c>
      <c r="O150">
        <v>13.98</v>
      </c>
      <c r="P150">
        <v>23.94</v>
      </c>
      <c r="Q150">
        <f>Sales_Analysis[[#This Row],[Quantity]]*Sales_Analysis[[#This Row],[Unit Selling Price]]</f>
        <v>23.94</v>
      </c>
      <c r="R150">
        <f>Sales_Analysis[[#This Row],[Gross Sales ]]*Sales_Analysis[[#This Row],[Discount Pct]]</f>
        <v>2.3940000000000001</v>
      </c>
      <c r="S150" s="8">
        <f>Sales_Analysis[[#This Row],[Gross Sales ]]-Sales_Analysis[[#This Row],[Discount Amount]]</f>
        <v>21.545999999999999</v>
      </c>
      <c r="T150" s="8">
        <f>Sales_Analysis[[#This Row],[Quantity]]*Sales_Analysis[[#This Row],[Unit Cost]]</f>
        <v>13.98</v>
      </c>
      <c r="U150" s="8">
        <f>Sales_Analysis[[#This Row],[Net Sales ]]-Sales_Analysis[[#This Row],[Cost Of Good Sold]]</f>
        <v>7.5659999999999989</v>
      </c>
      <c r="V150" s="8">
        <f>IF(Sales_Analysis[[#This Row],[Order Status]]="Completed",Sales_Analysis[[#This Row],[Net Sales ]],0)</f>
        <v>21.545999999999999</v>
      </c>
      <c r="W150" s="8">
        <f>IF(Sales_Analysis[[#This Row],[Order Status]]="Completed",Sales_Analysis[[#This Row],[Gross Profit ]],0)</f>
        <v>7.5659999999999989</v>
      </c>
    </row>
    <row r="151" spans="1:23">
      <c r="A151" t="s">
        <v>496</v>
      </c>
      <c r="B151" s="7">
        <v>45952</v>
      </c>
      <c r="C151" t="s">
        <v>75</v>
      </c>
      <c r="D151">
        <v>3</v>
      </c>
      <c r="E151">
        <v>55.2</v>
      </c>
      <c r="F151">
        <v>0</v>
      </c>
      <c r="G151">
        <v>0</v>
      </c>
      <c r="H151" t="s">
        <v>212</v>
      </c>
      <c r="I151" t="s">
        <v>37</v>
      </c>
      <c r="J151" t="s">
        <v>208</v>
      </c>
      <c r="K151" t="s">
        <v>209</v>
      </c>
      <c r="L151" t="s">
        <v>497</v>
      </c>
      <c r="M151" t="s">
        <v>76</v>
      </c>
      <c r="N151" t="s">
        <v>11</v>
      </c>
      <c r="O151">
        <v>25.85</v>
      </c>
      <c r="P151">
        <v>55.2</v>
      </c>
      <c r="Q151">
        <f>Sales_Analysis[[#This Row],[Quantity]]*Sales_Analysis[[#This Row],[Unit Selling Price]]</f>
        <v>165.60000000000002</v>
      </c>
      <c r="R151">
        <f>Sales_Analysis[[#This Row],[Gross Sales ]]*Sales_Analysis[[#This Row],[Discount Pct]]</f>
        <v>0</v>
      </c>
      <c r="S151" s="8">
        <f>Sales_Analysis[[#This Row],[Gross Sales ]]-Sales_Analysis[[#This Row],[Discount Amount]]</f>
        <v>165.60000000000002</v>
      </c>
      <c r="T151" s="8">
        <f>Sales_Analysis[[#This Row],[Quantity]]*Sales_Analysis[[#This Row],[Unit Cost]]</f>
        <v>77.550000000000011</v>
      </c>
      <c r="U151" s="8">
        <f>Sales_Analysis[[#This Row],[Net Sales ]]-Sales_Analysis[[#This Row],[Cost Of Good Sold]]</f>
        <v>88.050000000000011</v>
      </c>
      <c r="V151" s="8">
        <f>IF(Sales_Analysis[[#This Row],[Order Status]]="Completed",Sales_Analysis[[#This Row],[Net Sales ]],0)</f>
        <v>165.60000000000002</v>
      </c>
      <c r="W151" s="8">
        <f>IF(Sales_Analysis[[#This Row],[Order Status]]="Completed",Sales_Analysis[[#This Row],[Gross Profit ]],0)</f>
        <v>88.050000000000011</v>
      </c>
    </row>
    <row r="152" spans="1:23">
      <c r="A152" t="s">
        <v>498</v>
      </c>
      <c r="B152" s="7">
        <v>45952</v>
      </c>
      <c r="C152" t="s">
        <v>184</v>
      </c>
      <c r="D152">
        <v>2</v>
      </c>
      <c r="E152">
        <v>31.55</v>
      </c>
      <c r="F152">
        <v>0.1</v>
      </c>
      <c r="G152">
        <v>4.99</v>
      </c>
      <c r="H152" t="s">
        <v>216</v>
      </c>
      <c r="I152" t="s">
        <v>18</v>
      </c>
      <c r="J152" t="s">
        <v>217</v>
      </c>
      <c r="K152" t="s">
        <v>209</v>
      </c>
      <c r="L152" t="s">
        <v>499</v>
      </c>
      <c r="M152" t="s">
        <v>185</v>
      </c>
      <c r="N152" t="s">
        <v>32</v>
      </c>
      <c r="O152">
        <v>18.04</v>
      </c>
      <c r="P152">
        <v>31.55</v>
      </c>
      <c r="Q152">
        <f>Sales_Analysis[[#This Row],[Quantity]]*Sales_Analysis[[#This Row],[Unit Selling Price]]</f>
        <v>63.1</v>
      </c>
      <c r="R152">
        <f>Sales_Analysis[[#This Row],[Gross Sales ]]*Sales_Analysis[[#This Row],[Discount Pct]]</f>
        <v>6.3100000000000005</v>
      </c>
      <c r="S152" s="8">
        <f>Sales_Analysis[[#This Row],[Gross Sales ]]-Sales_Analysis[[#This Row],[Discount Amount]]</f>
        <v>56.79</v>
      </c>
      <c r="T152" s="8">
        <f>Sales_Analysis[[#This Row],[Quantity]]*Sales_Analysis[[#This Row],[Unit Cost]]</f>
        <v>36.08</v>
      </c>
      <c r="U152" s="8">
        <f>Sales_Analysis[[#This Row],[Net Sales ]]-Sales_Analysis[[#This Row],[Cost Of Good Sold]]</f>
        <v>20.71</v>
      </c>
      <c r="V152" s="8">
        <f>IF(Sales_Analysis[[#This Row],[Order Status]]="Completed",Sales_Analysis[[#This Row],[Net Sales ]],0)</f>
        <v>56.79</v>
      </c>
      <c r="W152" s="8">
        <f>IF(Sales_Analysis[[#This Row],[Order Status]]="Completed",Sales_Analysis[[#This Row],[Gross Profit ]],0)</f>
        <v>20.71</v>
      </c>
    </row>
    <row r="153" spans="1:23">
      <c r="A153" t="s">
        <v>500</v>
      </c>
      <c r="B153" s="7">
        <v>45952</v>
      </c>
      <c r="C153" t="s">
        <v>104</v>
      </c>
      <c r="D153">
        <v>2</v>
      </c>
      <c r="E153">
        <v>29.49</v>
      </c>
      <c r="F153">
        <v>0.1</v>
      </c>
      <c r="G153">
        <v>6.99</v>
      </c>
      <c r="H153" t="s">
        <v>212</v>
      </c>
      <c r="I153" t="s">
        <v>224</v>
      </c>
      <c r="J153" t="s">
        <v>213</v>
      </c>
      <c r="K153" t="s">
        <v>209</v>
      </c>
      <c r="L153" t="s">
        <v>501</v>
      </c>
      <c r="M153" t="s">
        <v>105</v>
      </c>
      <c r="N153" t="s">
        <v>17</v>
      </c>
      <c r="O153">
        <v>13.03</v>
      </c>
      <c r="P153">
        <v>29.49</v>
      </c>
      <c r="Q153">
        <f>Sales_Analysis[[#This Row],[Quantity]]*Sales_Analysis[[#This Row],[Unit Selling Price]]</f>
        <v>58.98</v>
      </c>
      <c r="R153">
        <f>Sales_Analysis[[#This Row],[Gross Sales ]]*Sales_Analysis[[#This Row],[Discount Pct]]</f>
        <v>5.8979999999999997</v>
      </c>
      <c r="S153" s="8">
        <f>Sales_Analysis[[#This Row],[Gross Sales ]]-Sales_Analysis[[#This Row],[Discount Amount]]</f>
        <v>53.081999999999994</v>
      </c>
      <c r="T153" s="8">
        <f>Sales_Analysis[[#This Row],[Quantity]]*Sales_Analysis[[#This Row],[Unit Cost]]</f>
        <v>26.06</v>
      </c>
      <c r="U153" s="8">
        <f>Sales_Analysis[[#This Row],[Net Sales ]]-Sales_Analysis[[#This Row],[Cost Of Good Sold]]</f>
        <v>27.021999999999995</v>
      </c>
      <c r="V153" s="8">
        <f>IF(Sales_Analysis[[#This Row],[Order Status]]="Completed",Sales_Analysis[[#This Row],[Net Sales ]],0)</f>
        <v>53.081999999999994</v>
      </c>
      <c r="W153" s="8">
        <f>IF(Sales_Analysis[[#This Row],[Order Status]]="Completed",Sales_Analysis[[#This Row],[Gross Profit ]],0)</f>
        <v>27.021999999999995</v>
      </c>
    </row>
    <row r="154" spans="1:23">
      <c r="A154" t="s">
        <v>502</v>
      </c>
      <c r="B154" s="7">
        <v>45952</v>
      </c>
      <c r="C154" t="s">
        <v>178</v>
      </c>
      <c r="D154">
        <v>2</v>
      </c>
      <c r="E154">
        <v>77.760000000000005</v>
      </c>
      <c r="F154">
        <v>0</v>
      </c>
      <c r="G154">
        <v>0</v>
      </c>
      <c r="H154" t="s">
        <v>216</v>
      </c>
      <c r="I154" t="s">
        <v>12</v>
      </c>
      <c r="J154" t="s">
        <v>217</v>
      </c>
      <c r="K154" t="s">
        <v>209</v>
      </c>
      <c r="L154" t="s">
        <v>503</v>
      </c>
      <c r="M154" t="s">
        <v>179</v>
      </c>
      <c r="N154" t="s">
        <v>32</v>
      </c>
      <c r="O154">
        <v>44.67</v>
      </c>
      <c r="P154">
        <v>77.760000000000005</v>
      </c>
      <c r="Q154">
        <f>Sales_Analysis[[#This Row],[Quantity]]*Sales_Analysis[[#This Row],[Unit Selling Price]]</f>
        <v>155.52000000000001</v>
      </c>
      <c r="R154">
        <f>Sales_Analysis[[#This Row],[Gross Sales ]]*Sales_Analysis[[#This Row],[Discount Pct]]</f>
        <v>0</v>
      </c>
      <c r="S154" s="8">
        <f>Sales_Analysis[[#This Row],[Gross Sales ]]-Sales_Analysis[[#This Row],[Discount Amount]]</f>
        <v>155.52000000000001</v>
      </c>
      <c r="T154" s="8">
        <f>Sales_Analysis[[#This Row],[Quantity]]*Sales_Analysis[[#This Row],[Unit Cost]]</f>
        <v>89.34</v>
      </c>
      <c r="U154" s="8">
        <f>Sales_Analysis[[#This Row],[Net Sales ]]-Sales_Analysis[[#This Row],[Cost Of Good Sold]]</f>
        <v>66.180000000000007</v>
      </c>
      <c r="V154" s="8">
        <f>IF(Sales_Analysis[[#This Row],[Order Status]]="Completed",Sales_Analysis[[#This Row],[Net Sales ]],0)</f>
        <v>155.52000000000001</v>
      </c>
      <c r="W154" s="8">
        <f>IF(Sales_Analysis[[#This Row],[Order Status]]="Completed",Sales_Analysis[[#This Row],[Gross Profit ]],0)</f>
        <v>66.180000000000007</v>
      </c>
    </row>
    <row r="155" spans="1:23">
      <c r="A155" t="s">
        <v>504</v>
      </c>
      <c r="B155" s="7">
        <v>45953</v>
      </c>
      <c r="C155" t="s">
        <v>98</v>
      </c>
      <c r="D155">
        <v>2</v>
      </c>
      <c r="E155">
        <v>17.66</v>
      </c>
      <c r="F155">
        <v>0.05</v>
      </c>
      <c r="G155">
        <v>0</v>
      </c>
      <c r="H155" t="s">
        <v>212</v>
      </c>
      <c r="I155" t="s">
        <v>37</v>
      </c>
      <c r="J155" t="s">
        <v>213</v>
      </c>
      <c r="K155" t="s">
        <v>209</v>
      </c>
      <c r="L155" t="s">
        <v>505</v>
      </c>
      <c r="M155" t="s">
        <v>99</v>
      </c>
      <c r="N155" t="s">
        <v>17</v>
      </c>
      <c r="O155">
        <v>11.93</v>
      </c>
      <c r="P155">
        <v>17.66</v>
      </c>
      <c r="Q155">
        <f>Sales_Analysis[[#This Row],[Quantity]]*Sales_Analysis[[#This Row],[Unit Selling Price]]</f>
        <v>35.32</v>
      </c>
      <c r="R155">
        <f>Sales_Analysis[[#This Row],[Gross Sales ]]*Sales_Analysis[[#This Row],[Discount Pct]]</f>
        <v>1.766</v>
      </c>
      <c r="S155" s="8">
        <f>Sales_Analysis[[#This Row],[Gross Sales ]]-Sales_Analysis[[#This Row],[Discount Amount]]</f>
        <v>33.554000000000002</v>
      </c>
      <c r="T155" s="8">
        <f>Sales_Analysis[[#This Row],[Quantity]]*Sales_Analysis[[#This Row],[Unit Cost]]</f>
        <v>23.86</v>
      </c>
      <c r="U155" s="8">
        <f>Sales_Analysis[[#This Row],[Net Sales ]]-Sales_Analysis[[#This Row],[Cost Of Good Sold]]</f>
        <v>9.6940000000000026</v>
      </c>
      <c r="V155" s="8">
        <f>IF(Sales_Analysis[[#This Row],[Order Status]]="Completed",Sales_Analysis[[#This Row],[Net Sales ]],0)</f>
        <v>33.554000000000002</v>
      </c>
      <c r="W155" s="8">
        <f>IF(Sales_Analysis[[#This Row],[Order Status]]="Completed",Sales_Analysis[[#This Row],[Gross Profit ]],0)</f>
        <v>9.6940000000000026</v>
      </c>
    </row>
    <row r="156" spans="1:23">
      <c r="A156" t="s">
        <v>506</v>
      </c>
      <c r="B156" s="7">
        <v>45953</v>
      </c>
      <c r="C156" t="s">
        <v>158</v>
      </c>
      <c r="D156">
        <v>3</v>
      </c>
      <c r="E156">
        <v>44.59</v>
      </c>
      <c r="F156">
        <v>0.1</v>
      </c>
      <c r="G156">
        <v>0</v>
      </c>
      <c r="H156" t="s">
        <v>216</v>
      </c>
      <c r="I156" t="s">
        <v>37</v>
      </c>
      <c r="J156" t="s">
        <v>213</v>
      </c>
      <c r="K156" t="s">
        <v>209</v>
      </c>
      <c r="L156" t="s">
        <v>507</v>
      </c>
      <c r="M156" t="s">
        <v>159</v>
      </c>
      <c r="N156" t="s">
        <v>27</v>
      </c>
      <c r="O156">
        <v>19.489999999999998</v>
      </c>
      <c r="P156">
        <v>44.59</v>
      </c>
      <c r="Q156">
        <f>Sales_Analysis[[#This Row],[Quantity]]*Sales_Analysis[[#This Row],[Unit Selling Price]]</f>
        <v>133.77000000000001</v>
      </c>
      <c r="R156">
        <f>Sales_Analysis[[#This Row],[Gross Sales ]]*Sales_Analysis[[#This Row],[Discount Pct]]</f>
        <v>13.377000000000002</v>
      </c>
      <c r="S156" s="8">
        <f>Sales_Analysis[[#This Row],[Gross Sales ]]-Sales_Analysis[[#This Row],[Discount Amount]]</f>
        <v>120.393</v>
      </c>
      <c r="T156" s="8">
        <f>Sales_Analysis[[#This Row],[Quantity]]*Sales_Analysis[[#This Row],[Unit Cost]]</f>
        <v>58.47</v>
      </c>
      <c r="U156" s="8">
        <f>Sales_Analysis[[#This Row],[Net Sales ]]-Sales_Analysis[[#This Row],[Cost Of Good Sold]]</f>
        <v>61.923000000000002</v>
      </c>
      <c r="V156" s="8">
        <f>IF(Sales_Analysis[[#This Row],[Order Status]]="Completed",Sales_Analysis[[#This Row],[Net Sales ]],0)</f>
        <v>120.393</v>
      </c>
      <c r="W156" s="8">
        <f>IF(Sales_Analysis[[#This Row],[Order Status]]="Completed",Sales_Analysis[[#This Row],[Gross Profit ]],0)</f>
        <v>61.923000000000002</v>
      </c>
    </row>
    <row r="157" spans="1:23">
      <c r="A157" t="s">
        <v>508</v>
      </c>
      <c r="B157" s="7">
        <v>45953</v>
      </c>
      <c r="C157" t="s">
        <v>75</v>
      </c>
      <c r="D157">
        <v>1</v>
      </c>
      <c r="E157">
        <v>55.2</v>
      </c>
      <c r="F157">
        <v>0</v>
      </c>
      <c r="G157">
        <v>4.99</v>
      </c>
      <c r="H157" t="s">
        <v>212</v>
      </c>
      <c r="I157" t="s">
        <v>224</v>
      </c>
      <c r="J157" t="s">
        <v>217</v>
      </c>
      <c r="K157" t="s">
        <v>209</v>
      </c>
      <c r="L157" t="s">
        <v>509</v>
      </c>
      <c r="M157" t="s">
        <v>76</v>
      </c>
      <c r="N157" t="s">
        <v>11</v>
      </c>
      <c r="O157">
        <v>25.85</v>
      </c>
      <c r="P157">
        <v>55.2</v>
      </c>
      <c r="Q157">
        <f>Sales_Analysis[[#This Row],[Quantity]]*Sales_Analysis[[#This Row],[Unit Selling Price]]</f>
        <v>55.2</v>
      </c>
      <c r="R157">
        <f>Sales_Analysis[[#This Row],[Gross Sales ]]*Sales_Analysis[[#This Row],[Discount Pct]]</f>
        <v>0</v>
      </c>
      <c r="S157" s="8">
        <f>Sales_Analysis[[#This Row],[Gross Sales ]]-Sales_Analysis[[#This Row],[Discount Amount]]</f>
        <v>55.2</v>
      </c>
      <c r="T157" s="8">
        <f>Sales_Analysis[[#This Row],[Quantity]]*Sales_Analysis[[#This Row],[Unit Cost]]</f>
        <v>25.85</v>
      </c>
      <c r="U157" s="8">
        <f>Sales_Analysis[[#This Row],[Net Sales ]]-Sales_Analysis[[#This Row],[Cost Of Good Sold]]</f>
        <v>29.35</v>
      </c>
      <c r="V157" s="8">
        <f>IF(Sales_Analysis[[#This Row],[Order Status]]="Completed",Sales_Analysis[[#This Row],[Net Sales ]],0)</f>
        <v>55.2</v>
      </c>
      <c r="W157" s="8">
        <f>IF(Sales_Analysis[[#This Row],[Order Status]]="Completed",Sales_Analysis[[#This Row],[Gross Profit ]],0)</f>
        <v>29.35</v>
      </c>
    </row>
    <row r="158" spans="1:23">
      <c r="A158" t="s">
        <v>510</v>
      </c>
      <c r="B158" s="7">
        <v>45953</v>
      </c>
      <c r="C158" t="s">
        <v>156</v>
      </c>
      <c r="D158">
        <v>2</v>
      </c>
      <c r="E158">
        <v>24.86</v>
      </c>
      <c r="F158">
        <v>0</v>
      </c>
      <c r="G158">
        <v>0</v>
      </c>
      <c r="H158" t="s">
        <v>212</v>
      </c>
      <c r="I158" t="s">
        <v>37</v>
      </c>
      <c r="J158" t="s">
        <v>213</v>
      </c>
      <c r="K158" t="s">
        <v>209</v>
      </c>
      <c r="L158" t="s">
        <v>342</v>
      </c>
      <c r="M158" t="s">
        <v>157</v>
      </c>
      <c r="N158" t="s">
        <v>27</v>
      </c>
      <c r="O158">
        <v>16.329999999999998</v>
      </c>
      <c r="P158">
        <v>24.86</v>
      </c>
      <c r="Q158">
        <f>Sales_Analysis[[#This Row],[Quantity]]*Sales_Analysis[[#This Row],[Unit Selling Price]]</f>
        <v>49.72</v>
      </c>
      <c r="R158">
        <f>Sales_Analysis[[#This Row],[Gross Sales ]]*Sales_Analysis[[#This Row],[Discount Pct]]</f>
        <v>0</v>
      </c>
      <c r="S158" s="8">
        <f>Sales_Analysis[[#This Row],[Gross Sales ]]-Sales_Analysis[[#This Row],[Discount Amount]]</f>
        <v>49.72</v>
      </c>
      <c r="T158" s="8">
        <f>Sales_Analysis[[#This Row],[Quantity]]*Sales_Analysis[[#This Row],[Unit Cost]]</f>
        <v>32.659999999999997</v>
      </c>
      <c r="U158" s="8">
        <f>Sales_Analysis[[#This Row],[Net Sales ]]-Sales_Analysis[[#This Row],[Cost Of Good Sold]]</f>
        <v>17.060000000000002</v>
      </c>
      <c r="V158" s="8">
        <f>IF(Sales_Analysis[[#This Row],[Order Status]]="Completed",Sales_Analysis[[#This Row],[Net Sales ]],0)</f>
        <v>49.72</v>
      </c>
      <c r="W158" s="8">
        <f>IF(Sales_Analysis[[#This Row],[Order Status]]="Completed",Sales_Analysis[[#This Row],[Gross Profit ]],0)</f>
        <v>17.060000000000002</v>
      </c>
    </row>
    <row r="159" spans="1:23">
      <c r="A159" t="s">
        <v>511</v>
      </c>
      <c r="B159" s="7">
        <v>45953</v>
      </c>
      <c r="C159" t="s">
        <v>124</v>
      </c>
      <c r="D159">
        <v>4</v>
      </c>
      <c r="E159">
        <v>79.47</v>
      </c>
      <c r="F159">
        <v>0.1</v>
      </c>
      <c r="G159">
        <v>6.99</v>
      </c>
      <c r="H159" t="s">
        <v>212</v>
      </c>
      <c r="I159" t="s">
        <v>224</v>
      </c>
      <c r="J159" t="s">
        <v>217</v>
      </c>
      <c r="K159" t="s">
        <v>209</v>
      </c>
      <c r="L159" t="s">
        <v>512</v>
      </c>
      <c r="M159" t="s">
        <v>125</v>
      </c>
      <c r="N159" t="s">
        <v>21</v>
      </c>
      <c r="O159">
        <v>38</v>
      </c>
      <c r="P159">
        <v>79.47</v>
      </c>
      <c r="Q159">
        <f>Sales_Analysis[[#This Row],[Quantity]]*Sales_Analysis[[#This Row],[Unit Selling Price]]</f>
        <v>317.88</v>
      </c>
      <c r="R159">
        <f>Sales_Analysis[[#This Row],[Gross Sales ]]*Sales_Analysis[[#This Row],[Discount Pct]]</f>
        <v>31.788</v>
      </c>
      <c r="S159" s="8">
        <f>Sales_Analysis[[#This Row],[Gross Sales ]]-Sales_Analysis[[#This Row],[Discount Amount]]</f>
        <v>286.09199999999998</v>
      </c>
      <c r="T159" s="8">
        <f>Sales_Analysis[[#This Row],[Quantity]]*Sales_Analysis[[#This Row],[Unit Cost]]</f>
        <v>152</v>
      </c>
      <c r="U159" s="8">
        <f>Sales_Analysis[[#This Row],[Net Sales ]]-Sales_Analysis[[#This Row],[Cost Of Good Sold]]</f>
        <v>134.09199999999998</v>
      </c>
      <c r="V159" s="8">
        <f>IF(Sales_Analysis[[#This Row],[Order Status]]="Completed",Sales_Analysis[[#This Row],[Net Sales ]],0)</f>
        <v>286.09199999999998</v>
      </c>
      <c r="W159" s="8">
        <f>IF(Sales_Analysis[[#This Row],[Order Status]]="Completed",Sales_Analysis[[#This Row],[Gross Profit ]],0)</f>
        <v>134.09199999999998</v>
      </c>
    </row>
    <row r="160" spans="1:23">
      <c r="A160" t="s">
        <v>513</v>
      </c>
      <c r="B160" s="7">
        <v>45954</v>
      </c>
      <c r="C160" t="s">
        <v>182</v>
      </c>
      <c r="D160">
        <v>1</v>
      </c>
      <c r="E160">
        <v>11.57</v>
      </c>
      <c r="F160">
        <v>0.05</v>
      </c>
      <c r="G160">
        <v>0</v>
      </c>
      <c r="H160" t="s">
        <v>212</v>
      </c>
      <c r="I160" t="s">
        <v>37</v>
      </c>
      <c r="J160" t="s">
        <v>217</v>
      </c>
      <c r="K160" t="s">
        <v>209</v>
      </c>
      <c r="L160" t="s">
        <v>237</v>
      </c>
      <c r="M160" t="s">
        <v>183</v>
      </c>
      <c r="N160" t="s">
        <v>32</v>
      </c>
      <c r="O160">
        <v>6.42</v>
      </c>
      <c r="P160">
        <v>11.57</v>
      </c>
      <c r="Q160">
        <f>Sales_Analysis[[#This Row],[Quantity]]*Sales_Analysis[[#This Row],[Unit Selling Price]]</f>
        <v>11.57</v>
      </c>
      <c r="R160">
        <f>Sales_Analysis[[#This Row],[Gross Sales ]]*Sales_Analysis[[#This Row],[Discount Pct]]</f>
        <v>0.57850000000000001</v>
      </c>
      <c r="S160" s="8">
        <f>Sales_Analysis[[#This Row],[Gross Sales ]]-Sales_Analysis[[#This Row],[Discount Amount]]</f>
        <v>10.9915</v>
      </c>
      <c r="T160" s="8">
        <f>Sales_Analysis[[#This Row],[Quantity]]*Sales_Analysis[[#This Row],[Unit Cost]]</f>
        <v>6.42</v>
      </c>
      <c r="U160" s="8">
        <f>Sales_Analysis[[#This Row],[Net Sales ]]-Sales_Analysis[[#This Row],[Cost Of Good Sold]]</f>
        <v>4.5715000000000003</v>
      </c>
      <c r="V160" s="8">
        <f>IF(Sales_Analysis[[#This Row],[Order Status]]="Completed",Sales_Analysis[[#This Row],[Net Sales ]],0)</f>
        <v>10.9915</v>
      </c>
      <c r="W160" s="8">
        <f>IF(Sales_Analysis[[#This Row],[Order Status]]="Completed",Sales_Analysis[[#This Row],[Gross Profit ]],0)</f>
        <v>4.5715000000000003</v>
      </c>
    </row>
    <row r="161" spans="1:23">
      <c r="A161" t="s">
        <v>514</v>
      </c>
      <c r="B161" s="7">
        <v>45954</v>
      </c>
      <c r="C161" t="s">
        <v>87</v>
      </c>
      <c r="D161">
        <v>1</v>
      </c>
      <c r="E161">
        <v>49.34</v>
      </c>
      <c r="F161">
        <v>0</v>
      </c>
      <c r="G161">
        <v>0</v>
      </c>
      <c r="H161" t="s">
        <v>207</v>
      </c>
      <c r="I161" t="s">
        <v>54</v>
      </c>
      <c r="J161" t="s">
        <v>217</v>
      </c>
      <c r="K161" t="s">
        <v>209</v>
      </c>
      <c r="L161" t="s">
        <v>515</v>
      </c>
      <c r="M161" t="s">
        <v>88</v>
      </c>
      <c r="N161" t="s">
        <v>11</v>
      </c>
      <c r="O161">
        <v>24.06</v>
      </c>
      <c r="P161">
        <v>49.34</v>
      </c>
      <c r="Q161">
        <f>Sales_Analysis[[#This Row],[Quantity]]*Sales_Analysis[[#This Row],[Unit Selling Price]]</f>
        <v>49.34</v>
      </c>
      <c r="R161">
        <f>Sales_Analysis[[#This Row],[Gross Sales ]]*Sales_Analysis[[#This Row],[Discount Pct]]</f>
        <v>0</v>
      </c>
      <c r="S161" s="8">
        <f>Sales_Analysis[[#This Row],[Gross Sales ]]-Sales_Analysis[[#This Row],[Discount Amount]]</f>
        <v>49.34</v>
      </c>
      <c r="T161" s="8">
        <f>Sales_Analysis[[#This Row],[Quantity]]*Sales_Analysis[[#This Row],[Unit Cost]]</f>
        <v>24.06</v>
      </c>
      <c r="U161" s="8">
        <f>Sales_Analysis[[#This Row],[Net Sales ]]-Sales_Analysis[[#This Row],[Cost Of Good Sold]]</f>
        <v>25.280000000000005</v>
      </c>
      <c r="V161" s="8">
        <f>IF(Sales_Analysis[[#This Row],[Order Status]]="Completed",Sales_Analysis[[#This Row],[Net Sales ]],0)</f>
        <v>49.34</v>
      </c>
      <c r="W161" s="8">
        <f>IF(Sales_Analysis[[#This Row],[Order Status]]="Completed",Sales_Analysis[[#This Row],[Gross Profit ]],0)</f>
        <v>25.280000000000005</v>
      </c>
    </row>
    <row r="162" spans="1:23">
      <c r="A162" t="s">
        <v>516</v>
      </c>
      <c r="B162" s="7">
        <v>45954</v>
      </c>
      <c r="C162" t="s">
        <v>108</v>
      </c>
      <c r="D162">
        <v>3</v>
      </c>
      <c r="E162">
        <v>23.94</v>
      </c>
      <c r="F162">
        <v>0</v>
      </c>
      <c r="G162">
        <v>6.99</v>
      </c>
      <c r="H162" t="s">
        <v>212</v>
      </c>
      <c r="I162" t="s">
        <v>224</v>
      </c>
      <c r="J162" t="s">
        <v>213</v>
      </c>
      <c r="K162" t="s">
        <v>209</v>
      </c>
      <c r="L162" t="s">
        <v>517</v>
      </c>
      <c r="M162" t="s">
        <v>109</v>
      </c>
      <c r="N162" t="s">
        <v>17</v>
      </c>
      <c r="O162">
        <v>13.98</v>
      </c>
      <c r="P162">
        <v>23.94</v>
      </c>
      <c r="Q162">
        <f>Sales_Analysis[[#This Row],[Quantity]]*Sales_Analysis[[#This Row],[Unit Selling Price]]</f>
        <v>71.820000000000007</v>
      </c>
      <c r="R162">
        <f>Sales_Analysis[[#This Row],[Gross Sales ]]*Sales_Analysis[[#This Row],[Discount Pct]]</f>
        <v>0</v>
      </c>
      <c r="S162" s="8">
        <f>Sales_Analysis[[#This Row],[Gross Sales ]]-Sales_Analysis[[#This Row],[Discount Amount]]</f>
        <v>71.820000000000007</v>
      </c>
      <c r="T162" s="8">
        <f>Sales_Analysis[[#This Row],[Quantity]]*Sales_Analysis[[#This Row],[Unit Cost]]</f>
        <v>41.94</v>
      </c>
      <c r="U162" s="8">
        <f>Sales_Analysis[[#This Row],[Net Sales ]]-Sales_Analysis[[#This Row],[Cost Of Good Sold]]</f>
        <v>29.88000000000001</v>
      </c>
      <c r="V162" s="8">
        <f>IF(Sales_Analysis[[#This Row],[Order Status]]="Completed",Sales_Analysis[[#This Row],[Net Sales ]],0)</f>
        <v>71.820000000000007</v>
      </c>
      <c r="W162" s="8">
        <f>IF(Sales_Analysis[[#This Row],[Order Status]]="Completed",Sales_Analysis[[#This Row],[Gross Profit ]],0)</f>
        <v>29.88000000000001</v>
      </c>
    </row>
    <row r="163" spans="1:23">
      <c r="A163" t="s">
        <v>518</v>
      </c>
      <c r="B163" s="7">
        <v>45954</v>
      </c>
      <c r="C163" t="s">
        <v>146</v>
      </c>
      <c r="D163">
        <v>5</v>
      </c>
      <c r="E163">
        <v>30.05</v>
      </c>
      <c r="F163">
        <v>0</v>
      </c>
      <c r="G163">
        <v>6.99</v>
      </c>
      <c r="H163" t="s">
        <v>212</v>
      </c>
      <c r="I163" t="s">
        <v>37</v>
      </c>
      <c r="J163" t="s">
        <v>217</v>
      </c>
      <c r="K163" t="s">
        <v>209</v>
      </c>
      <c r="L163" t="s">
        <v>519</v>
      </c>
      <c r="M163" t="s">
        <v>147</v>
      </c>
      <c r="N163" t="s">
        <v>27</v>
      </c>
      <c r="O163">
        <v>17.329999999999998</v>
      </c>
      <c r="P163">
        <v>30.05</v>
      </c>
      <c r="Q163">
        <f>Sales_Analysis[[#This Row],[Quantity]]*Sales_Analysis[[#This Row],[Unit Selling Price]]</f>
        <v>150.25</v>
      </c>
      <c r="R163">
        <f>Sales_Analysis[[#This Row],[Gross Sales ]]*Sales_Analysis[[#This Row],[Discount Pct]]</f>
        <v>0</v>
      </c>
      <c r="S163" s="8">
        <f>Sales_Analysis[[#This Row],[Gross Sales ]]-Sales_Analysis[[#This Row],[Discount Amount]]</f>
        <v>150.25</v>
      </c>
      <c r="T163" s="8">
        <f>Sales_Analysis[[#This Row],[Quantity]]*Sales_Analysis[[#This Row],[Unit Cost]]</f>
        <v>86.649999999999991</v>
      </c>
      <c r="U163" s="8">
        <f>Sales_Analysis[[#This Row],[Net Sales ]]-Sales_Analysis[[#This Row],[Cost Of Good Sold]]</f>
        <v>63.600000000000009</v>
      </c>
      <c r="V163" s="8">
        <f>IF(Sales_Analysis[[#This Row],[Order Status]]="Completed",Sales_Analysis[[#This Row],[Net Sales ]],0)</f>
        <v>150.25</v>
      </c>
      <c r="W163" s="8">
        <f>IF(Sales_Analysis[[#This Row],[Order Status]]="Completed",Sales_Analysis[[#This Row],[Gross Profit ]],0)</f>
        <v>63.600000000000009</v>
      </c>
    </row>
    <row r="164" spans="1:23">
      <c r="A164" t="s">
        <v>520</v>
      </c>
      <c r="B164" s="7">
        <v>45954</v>
      </c>
      <c r="C164" t="s">
        <v>180</v>
      </c>
      <c r="D164">
        <v>2</v>
      </c>
      <c r="E164">
        <v>60.42</v>
      </c>
      <c r="F164">
        <v>0.2</v>
      </c>
      <c r="G164">
        <v>0</v>
      </c>
      <c r="H164" t="s">
        <v>212</v>
      </c>
      <c r="I164" t="s">
        <v>12</v>
      </c>
      <c r="J164" t="s">
        <v>213</v>
      </c>
      <c r="K164" t="s">
        <v>209</v>
      </c>
      <c r="L164" t="s">
        <v>521</v>
      </c>
      <c r="M164" t="s">
        <v>181</v>
      </c>
      <c r="N164" t="s">
        <v>32</v>
      </c>
      <c r="O164">
        <v>25.69</v>
      </c>
      <c r="P164">
        <v>60.42</v>
      </c>
      <c r="Q164">
        <f>Sales_Analysis[[#This Row],[Quantity]]*Sales_Analysis[[#This Row],[Unit Selling Price]]</f>
        <v>120.84</v>
      </c>
      <c r="R164">
        <f>Sales_Analysis[[#This Row],[Gross Sales ]]*Sales_Analysis[[#This Row],[Discount Pct]]</f>
        <v>24.168000000000003</v>
      </c>
      <c r="S164" s="8">
        <f>Sales_Analysis[[#This Row],[Gross Sales ]]-Sales_Analysis[[#This Row],[Discount Amount]]</f>
        <v>96.671999999999997</v>
      </c>
      <c r="T164" s="8">
        <f>Sales_Analysis[[#This Row],[Quantity]]*Sales_Analysis[[#This Row],[Unit Cost]]</f>
        <v>51.38</v>
      </c>
      <c r="U164" s="8">
        <f>Sales_Analysis[[#This Row],[Net Sales ]]-Sales_Analysis[[#This Row],[Cost Of Good Sold]]</f>
        <v>45.291999999999994</v>
      </c>
      <c r="V164" s="8">
        <f>IF(Sales_Analysis[[#This Row],[Order Status]]="Completed",Sales_Analysis[[#This Row],[Net Sales ]],0)</f>
        <v>96.671999999999997</v>
      </c>
      <c r="W164" s="8">
        <f>IF(Sales_Analysis[[#This Row],[Order Status]]="Completed",Sales_Analysis[[#This Row],[Gross Profit ]],0)</f>
        <v>45.291999999999994</v>
      </c>
    </row>
    <row r="165" spans="1:23">
      <c r="A165" t="s">
        <v>522</v>
      </c>
      <c r="B165" s="7">
        <v>45954</v>
      </c>
      <c r="C165" t="s">
        <v>170</v>
      </c>
      <c r="D165">
        <v>3</v>
      </c>
      <c r="E165">
        <v>33.19</v>
      </c>
      <c r="F165">
        <v>0.1</v>
      </c>
      <c r="G165">
        <v>0</v>
      </c>
      <c r="H165" t="s">
        <v>212</v>
      </c>
      <c r="I165" t="s">
        <v>12</v>
      </c>
      <c r="J165" t="s">
        <v>213</v>
      </c>
      <c r="K165" t="s">
        <v>209</v>
      </c>
      <c r="L165" t="s">
        <v>523</v>
      </c>
      <c r="M165" t="s">
        <v>171</v>
      </c>
      <c r="N165" t="s">
        <v>32</v>
      </c>
      <c r="O165">
        <v>18.73</v>
      </c>
      <c r="P165">
        <v>33.19</v>
      </c>
      <c r="Q165">
        <f>Sales_Analysis[[#This Row],[Quantity]]*Sales_Analysis[[#This Row],[Unit Selling Price]]</f>
        <v>99.57</v>
      </c>
      <c r="R165">
        <f>Sales_Analysis[[#This Row],[Gross Sales ]]*Sales_Analysis[[#This Row],[Discount Pct]]</f>
        <v>9.9570000000000007</v>
      </c>
      <c r="S165" s="8">
        <f>Sales_Analysis[[#This Row],[Gross Sales ]]-Sales_Analysis[[#This Row],[Discount Amount]]</f>
        <v>89.613</v>
      </c>
      <c r="T165" s="8">
        <f>Sales_Analysis[[#This Row],[Quantity]]*Sales_Analysis[[#This Row],[Unit Cost]]</f>
        <v>56.19</v>
      </c>
      <c r="U165" s="8">
        <f>Sales_Analysis[[#This Row],[Net Sales ]]-Sales_Analysis[[#This Row],[Cost Of Good Sold]]</f>
        <v>33.423000000000002</v>
      </c>
      <c r="V165" s="8">
        <f>IF(Sales_Analysis[[#This Row],[Order Status]]="Completed",Sales_Analysis[[#This Row],[Net Sales ]],0)</f>
        <v>89.613</v>
      </c>
      <c r="W165" s="8">
        <f>IF(Sales_Analysis[[#This Row],[Order Status]]="Completed",Sales_Analysis[[#This Row],[Gross Profit ]],0)</f>
        <v>33.423000000000002</v>
      </c>
    </row>
    <row r="166" spans="1:23">
      <c r="A166" t="s">
        <v>524</v>
      </c>
      <c r="B166" s="7">
        <v>45955</v>
      </c>
      <c r="C166" t="s">
        <v>164</v>
      </c>
      <c r="D166">
        <v>1</v>
      </c>
      <c r="E166">
        <v>93.35</v>
      </c>
      <c r="F166">
        <v>0</v>
      </c>
      <c r="G166">
        <v>9.99</v>
      </c>
      <c r="H166" t="s">
        <v>216</v>
      </c>
      <c r="I166" t="s">
        <v>12</v>
      </c>
      <c r="J166" t="s">
        <v>213</v>
      </c>
      <c r="K166" t="s">
        <v>304</v>
      </c>
      <c r="L166" t="s">
        <v>525</v>
      </c>
      <c r="M166" t="s">
        <v>165</v>
      </c>
      <c r="N166" t="s">
        <v>32</v>
      </c>
      <c r="O166">
        <v>39.76</v>
      </c>
      <c r="P166">
        <v>93.35</v>
      </c>
      <c r="Q166">
        <f>Sales_Analysis[[#This Row],[Quantity]]*Sales_Analysis[[#This Row],[Unit Selling Price]]</f>
        <v>93.35</v>
      </c>
      <c r="R166">
        <f>Sales_Analysis[[#This Row],[Gross Sales ]]*Sales_Analysis[[#This Row],[Discount Pct]]</f>
        <v>0</v>
      </c>
      <c r="S166" s="8">
        <f>Sales_Analysis[[#This Row],[Gross Sales ]]-Sales_Analysis[[#This Row],[Discount Amount]]</f>
        <v>93.35</v>
      </c>
      <c r="T166" s="8">
        <f>Sales_Analysis[[#This Row],[Quantity]]*Sales_Analysis[[#This Row],[Unit Cost]]</f>
        <v>39.76</v>
      </c>
      <c r="U166" s="8">
        <f>Sales_Analysis[[#This Row],[Net Sales ]]-Sales_Analysis[[#This Row],[Cost Of Good Sold]]</f>
        <v>53.589999999999996</v>
      </c>
      <c r="V166" s="8">
        <f>IF(Sales_Analysis[[#This Row],[Order Status]]="Completed",Sales_Analysis[[#This Row],[Net Sales ]],0)</f>
        <v>0</v>
      </c>
      <c r="W166" s="8">
        <f>IF(Sales_Analysis[[#This Row],[Order Status]]="Completed",Sales_Analysis[[#This Row],[Gross Profit ]],0)</f>
        <v>0</v>
      </c>
    </row>
    <row r="167" spans="1:23">
      <c r="A167" t="s">
        <v>526</v>
      </c>
      <c r="B167" s="7">
        <v>45955</v>
      </c>
      <c r="C167" t="s">
        <v>150</v>
      </c>
      <c r="D167">
        <v>1</v>
      </c>
      <c r="E167">
        <v>50.17</v>
      </c>
      <c r="F167">
        <v>0.2</v>
      </c>
      <c r="G167">
        <v>4.99</v>
      </c>
      <c r="H167" t="s">
        <v>212</v>
      </c>
      <c r="I167" t="s">
        <v>54</v>
      </c>
      <c r="J167" t="s">
        <v>213</v>
      </c>
      <c r="K167" t="s">
        <v>209</v>
      </c>
      <c r="L167" t="s">
        <v>519</v>
      </c>
      <c r="M167" t="s">
        <v>151</v>
      </c>
      <c r="N167" t="s">
        <v>27</v>
      </c>
      <c r="O167">
        <v>28.8</v>
      </c>
      <c r="P167">
        <v>50.17</v>
      </c>
      <c r="Q167">
        <f>Sales_Analysis[[#This Row],[Quantity]]*Sales_Analysis[[#This Row],[Unit Selling Price]]</f>
        <v>50.17</v>
      </c>
      <c r="R167">
        <f>Sales_Analysis[[#This Row],[Gross Sales ]]*Sales_Analysis[[#This Row],[Discount Pct]]</f>
        <v>10.034000000000001</v>
      </c>
      <c r="S167" s="8">
        <f>Sales_Analysis[[#This Row],[Gross Sales ]]-Sales_Analysis[[#This Row],[Discount Amount]]</f>
        <v>40.136000000000003</v>
      </c>
      <c r="T167" s="8">
        <f>Sales_Analysis[[#This Row],[Quantity]]*Sales_Analysis[[#This Row],[Unit Cost]]</f>
        <v>28.8</v>
      </c>
      <c r="U167" s="8">
        <f>Sales_Analysis[[#This Row],[Net Sales ]]-Sales_Analysis[[#This Row],[Cost Of Good Sold]]</f>
        <v>11.336000000000002</v>
      </c>
      <c r="V167" s="8">
        <f>IF(Sales_Analysis[[#This Row],[Order Status]]="Completed",Sales_Analysis[[#This Row],[Net Sales ]],0)</f>
        <v>40.136000000000003</v>
      </c>
      <c r="W167" s="8">
        <f>IF(Sales_Analysis[[#This Row],[Order Status]]="Completed",Sales_Analysis[[#This Row],[Gross Profit ]],0)</f>
        <v>11.336000000000002</v>
      </c>
    </row>
    <row r="168" spans="1:23">
      <c r="A168" t="s">
        <v>527</v>
      </c>
      <c r="B168" s="7">
        <v>45955</v>
      </c>
      <c r="C168" t="s">
        <v>160</v>
      </c>
      <c r="D168">
        <v>2</v>
      </c>
      <c r="E168">
        <v>36.47</v>
      </c>
      <c r="F168">
        <v>0</v>
      </c>
      <c r="G168">
        <v>0</v>
      </c>
      <c r="H168" t="s">
        <v>207</v>
      </c>
      <c r="I168" t="s">
        <v>12</v>
      </c>
      <c r="J168" t="s">
        <v>217</v>
      </c>
      <c r="K168" t="s">
        <v>209</v>
      </c>
      <c r="L168" t="s">
        <v>267</v>
      </c>
      <c r="M168" t="s">
        <v>161</v>
      </c>
      <c r="N168" t="s">
        <v>27</v>
      </c>
      <c r="O168">
        <v>21.05</v>
      </c>
      <c r="P168">
        <v>36.47</v>
      </c>
      <c r="Q168">
        <f>Sales_Analysis[[#This Row],[Quantity]]*Sales_Analysis[[#This Row],[Unit Selling Price]]</f>
        <v>72.94</v>
      </c>
      <c r="R168">
        <f>Sales_Analysis[[#This Row],[Gross Sales ]]*Sales_Analysis[[#This Row],[Discount Pct]]</f>
        <v>0</v>
      </c>
      <c r="S168" s="8">
        <f>Sales_Analysis[[#This Row],[Gross Sales ]]-Sales_Analysis[[#This Row],[Discount Amount]]</f>
        <v>72.94</v>
      </c>
      <c r="T168" s="8">
        <f>Sales_Analysis[[#This Row],[Quantity]]*Sales_Analysis[[#This Row],[Unit Cost]]</f>
        <v>42.1</v>
      </c>
      <c r="U168" s="8">
        <f>Sales_Analysis[[#This Row],[Net Sales ]]-Sales_Analysis[[#This Row],[Cost Of Good Sold]]</f>
        <v>30.839999999999996</v>
      </c>
      <c r="V168" s="8">
        <f>IF(Sales_Analysis[[#This Row],[Order Status]]="Completed",Sales_Analysis[[#This Row],[Net Sales ]],0)</f>
        <v>72.94</v>
      </c>
      <c r="W168" s="8">
        <f>IF(Sales_Analysis[[#This Row],[Order Status]]="Completed",Sales_Analysis[[#This Row],[Gross Profit ]],0)</f>
        <v>30.839999999999996</v>
      </c>
    </row>
    <row r="169" spans="1:23">
      <c r="A169" t="s">
        <v>528</v>
      </c>
      <c r="B169" s="7">
        <v>45955</v>
      </c>
      <c r="C169" t="s">
        <v>136</v>
      </c>
      <c r="D169">
        <v>1</v>
      </c>
      <c r="E169">
        <v>26.35</v>
      </c>
      <c r="F169">
        <v>0</v>
      </c>
      <c r="G169">
        <v>0</v>
      </c>
      <c r="H169" t="s">
        <v>216</v>
      </c>
      <c r="I169" t="s">
        <v>54</v>
      </c>
      <c r="J169" t="s">
        <v>208</v>
      </c>
      <c r="K169" t="s">
        <v>209</v>
      </c>
      <c r="L169" t="s">
        <v>529</v>
      </c>
      <c r="M169" t="s">
        <v>137</v>
      </c>
      <c r="N169" t="s">
        <v>21</v>
      </c>
      <c r="O169">
        <v>13.28</v>
      </c>
      <c r="P169">
        <v>26.35</v>
      </c>
      <c r="Q169">
        <f>Sales_Analysis[[#This Row],[Quantity]]*Sales_Analysis[[#This Row],[Unit Selling Price]]</f>
        <v>26.35</v>
      </c>
      <c r="R169">
        <f>Sales_Analysis[[#This Row],[Gross Sales ]]*Sales_Analysis[[#This Row],[Discount Pct]]</f>
        <v>0</v>
      </c>
      <c r="S169" s="8">
        <f>Sales_Analysis[[#This Row],[Gross Sales ]]-Sales_Analysis[[#This Row],[Discount Amount]]</f>
        <v>26.35</v>
      </c>
      <c r="T169" s="8">
        <f>Sales_Analysis[[#This Row],[Quantity]]*Sales_Analysis[[#This Row],[Unit Cost]]</f>
        <v>13.28</v>
      </c>
      <c r="U169" s="8">
        <f>Sales_Analysis[[#This Row],[Net Sales ]]-Sales_Analysis[[#This Row],[Cost Of Good Sold]]</f>
        <v>13.070000000000002</v>
      </c>
      <c r="V169" s="8">
        <f>IF(Sales_Analysis[[#This Row],[Order Status]]="Completed",Sales_Analysis[[#This Row],[Net Sales ]],0)</f>
        <v>26.35</v>
      </c>
      <c r="W169" s="8">
        <f>IF(Sales_Analysis[[#This Row],[Order Status]]="Completed",Sales_Analysis[[#This Row],[Gross Profit ]],0)</f>
        <v>13.070000000000002</v>
      </c>
    </row>
    <row r="170" spans="1:23">
      <c r="A170" t="s">
        <v>530</v>
      </c>
      <c r="B170" s="7">
        <v>45955</v>
      </c>
      <c r="C170" t="s">
        <v>94</v>
      </c>
      <c r="D170">
        <v>4</v>
      </c>
      <c r="E170">
        <v>74.41</v>
      </c>
      <c r="F170">
        <v>0.1</v>
      </c>
      <c r="G170">
        <v>0</v>
      </c>
      <c r="H170" t="s">
        <v>216</v>
      </c>
      <c r="I170" t="s">
        <v>224</v>
      </c>
      <c r="J170" t="s">
        <v>217</v>
      </c>
      <c r="K170" t="s">
        <v>209</v>
      </c>
      <c r="L170" t="s">
        <v>531</v>
      </c>
      <c r="M170" t="s">
        <v>95</v>
      </c>
      <c r="N170" t="s">
        <v>17</v>
      </c>
      <c r="O170">
        <v>33.549999999999997</v>
      </c>
      <c r="P170">
        <v>74.41</v>
      </c>
      <c r="Q170">
        <f>Sales_Analysis[[#This Row],[Quantity]]*Sales_Analysis[[#This Row],[Unit Selling Price]]</f>
        <v>297.64</v>
      </c>
      <c r="R170">
        <f>Sales_Analysis[[#This Row],[Gross Sales ]]*Sales_Analysis[[#This Row],[Discount Pct]]</f>
        <v>29.763999999999999</v>
      </c>
      <c r="S170" s="8">
        <f>Sales_Analysis[[#This Row],[Gross Sales ]]-Sales_Analysis[[#This Row],[Discount Amount]]</f>
        <v>267.87599999999998</v>
      </c>
      <c r="T170" s="8">
        <f>Sales_Analysis[[#This Row],[Quantity]]*Sales_Analysis[[#This Row],[Unit Cost]]</f>
        <v>134.19999999999999</v>
      </c>
      <c r="U170" s="8">
        <f>Sales_Analysis[[#This Row],[Net Sales ]]-Sales_Analysis[[#This Row],[Cost Of Good Sold]]</f>
        <v>133.67599999999999</v>
      </c>
      <c r="V170" s="8">
        <f>IF(Sales_Analysis[[#This Row],[Order Status]]="Completed",Sales_Analysis[[#This Row],[Net Sales ]],0)</f>
        <v>267.87599999999998</v>
      </c>
      <c r="W170" s="8">
        <f>IF(Sales_Analysis[[#This Row],[Order Status]]="Completed",Sales_Analysis[[#This Row],[Gross Profit ]],0)</f>
        <v>133.67599999999999</v>
      </c>
    </row>
    <row r="171" spans="1:23">
      <c r="A171" t="s">
        <v>532</v>
      </c>
      <c r="B171" s="7">
        <v>45955</v>
      </c>
      <c r="C171" t="s">
        <v>182</v>
      </c>
      <c r="D171">
        <v>4</v>
      </c>
      <c r="E171">
        <v>11.57</v>
      </c>
      <c r="F171">
        <v>0</v>
      </c>
      <c r="G171">
        <v>0</v>
      </c>
      <c r="H171" t="s">
        <v>216</v>
      </c>
      <c r="I171" t="s">
        <v>18</v>
      </c>
      <c r="J171" t="s">
        <v>208</v>
      </c>
      <c r="K171" t="s">
        <v>209</v>
      </c>
      <c r="L171" t="s">
        <v>533</v>
      </c>
      <c r="M171" t="s">
        <v>183</v>
      </c>
      <c r="N171" t="s">
        <v>32</v>
      </c>
      <c r="O171">
        <v>6.42</v>
      </c>
      <c r="P171">
        <v>11.57</v>
      </c>
      <c r="Q171">
        <f>Sales_Analysis[[#This Row],[Quantity]]*Sales_Analysis[[#This Row],[Unit Selling Price]]</f>
        <v>46.28</v>
      </c>
      <c r="R171">
        <f>Sales_Analysis[[#This Row],[Gross Sales ]]*Sales_Analysis[[#This Row],[Discount Pct]]</f>
        <v>0</v>
      </c>
      <c r="S171" s="8">
        <f>Sales_Analysis[[#This Row],[Gross Sales ]]-Sales_Analysis[[#This Row],[Discount Amount]]</f>
        <v>46.28</v>
      </c>
      <c r="T171" s="8">
        <f>Sales_Analysis[[#This Row],[Quantity]]*Sales_Analysis[[#This Row],[Unit Cost]]</f>
        <v>25.68</v>
      </c>
      <c r="U171" s="8">
        <f>Sales_Analysis[[#This Row],[Net Sales ]]-Sales_Analysis[[#This Row],[Cost Of Good Sold]]</f>
        <v>20.6</v>
      </c>
      <c r="V171" s="8">
        <f>IF(Sales_Analysis[[#This Row],[Order Status]]="Completed",Sales_Analysis[[#This Row],[Net Sales ]],0)</f>
        <v>46.28</v>
      </c>
      <c r="W171" s="8">
        <f>IF(Sales_Analysis[[#This Row],[Order Status]]="Completed",Sales_Analysis[[#This Row],[Gross Profit ]],0)</f>
        <v>20.6</v>
      </c>
    </row>
    <row r="172" spans="1:23">
      <c r="A172" t="s">
        <v>534</v>
      </c>
      <c r="B172" s="7">
        <v>45956</v>
      </c>
      <c r="C172" t="s">
        <v>180</v>
      </c>
      <c r="D172">
        <v>3</v>
      </c>
      <c r="E172">
        <v>60.42</v>
      </c>
      <c r="F172">
        <v>0</v>
      </c>
      <c r="G172">
        <v>6.99</v>
      </c>
      <c r="H172" t="s">
        <v>212</v>
      </c>
      <c r="I172" t="s">
        <v>54</v>
      </c>
      <c r="J172" t="s">
        <v>208</v>
      </c>
      <c r="K172" t="s">
        <v>209</v>
      </c>
      <c r="L172" t="s">
        <v>535</v>
      </c>
      <c r="M172" t="s">
        <v>181</v>
      </c>
      <c r="N172" t="s">
        <v>32</v>
      </c>
      <c r="O172">
        <v>25.69</v>
      </c>
      <c r="P172">
        <v>60.42</v>
      </c>
      <c r="Q172">
        <f>Sales_Analysis[[#This Row],[Quantity]]*Sales_Analysis[[#This Row],[Unit Selling Price]]</f>
        <v>181.26</v>
      </c>
      <c r="R172">
        <f>Sales_Analysis[[#This Row],[Gross Sales ]]*Sales_Analysis[[#This Row],[Discount Pct]]</f>
        <v>0</v>
      </c>
      <c r="S172" s="8">
        <f>Sales_Analysis[[#This Row],[Gross Sales ]]-Sales_Analysis[[#This Row],[Discount Amount]]</f>
        <v>181.26</v>
      </c>
      <c r="T172" s="8">
        <f>Sales_Analysis[[#This Row],[Quantity]]*Sales_Analysis[[#This Row],[Unit Cost]]</f>
        <v>77.070000000000007</v>
      </c>
      <c r="U172" s="8">
        <f>Sales_Analysis[[#This Row],[Net Sales ]]-Sales_Analysis[[#This Row],[Cost Of Good Sold]]</f>
        <v>104.18999999999998</v>
      </c>
      <c r="V172" s="8">
        <f>IF(Sales_Analysis[[#This Row],[Order Status]]="Completed",Sales_Analysis[[#This Row],[Net Sales ]],0)</f>
        <v>181.26</v>
      </c>
      <c r="W172" s="8">
        <f>IF(Sales_Analysis[[#This Row],[Order Status]]="Completed",Sales_Analysis[[#This Row],[Gross Profit ]],0)</f>
        <v>104.18999999999998</v>
      </c>
    </row>
    <row r="173" spans="1:23">
      <c r="A173" t="s">
        <v>536</v>
      </c>
      <c r="B173" s="7">
        <v>45956</v>
      </c>
      <c r="C173" t="s">
        <v>168</v>
      </c>
      <c r="D173">
        <v>5</v>
      </c>
      <c r="E173">
        <v>50.46</v>
      </c>
      <c r="F173">
        <v>0</v>
      </c>
      <c r="G173">
        <v>9.99</v>
      </c>
      <c r="H173" t="s">
        <v>207</v>
      </c>
      <c r="I173" t="s">
        <v>37</v>
      </c>
      <c r="J173" t="s">
        <v>208</v>
      </c>
      <c r="K173" t="s">
        <v>209</v>
      </c>
      <c r="L173" t="s">
        <v>229</v>
      </c>
      <c r="M173" t="s">
        <v>169</v>
      </c>
      <c r="N173" t="s">
        <v>32</v>
      </c>
      <c r="O173">
        <v>23.03</v>
      </c>
      <c r="P173">
        <v>50.46</v>
      </c>
      <c r="Q173">
        <f>Sales_Analysis[[#This Row],[Quantity]]*Sales_Analysis[[#This Row],[Unit Selling Price]]</f>
        <v>252.3</v>
      </c>
      <c r="R173">
        <f>Sales_Analysis[[#This Row],[Gross Sales ]]*Sales_Analysis[[#This Row],[Discount Pct]]</f>
        <v>0</v>
      </c>
      <c r="S173" s="8">
        <f>Sales_Analysis[[#This Row],[Gross Sales ]]-Sales_Analysis[[#This Row],[Discount Amount]]</f>
        <v>252.3</v>
      </c>
      <c r="T173" s="8">
        <f>Sales_Analysis[[#This Row],[Quantity]]*Sales_Analysis[[#This Row],[Unit Cost]]</f>
        <v>115.15</v>
      </c>
      <c r="U173" s="8">
        <f>Sales_Analysis[[#This Row],[Net Sales ]]-Sales_Analysis[[#This Row],[Cost Of Good Sold]]</f>
        <v>137.15</v>
      </c>
      <c r="V173" s="8">
        <f>IF(Sales_Analysis[[#This Row],[Order Status]]="Completed",Sales_Analysis[[#This Row],[Net Sales ]],0)</f>
        <v>252.3</v>
      </c>
      <c r="W173" s="8">
        <f>IF(Sales_Analysis[[#This Row],[Order Status]]="Completed",Sales_Analysis[[#This Row],[Gross Profit ]],0)</f>
        <v>137.15</v>
      </c>
    </row>
    <row r="174" spans="1:23">
      <c r="A174" t="s">
        <v>537</v>
      </c>
      <c r="B174" s="7">
        <v>45956</v>
      </c>
      <c r="C174" t="s">
        <v>124</v>
      </c>
      <c r="D174">
        <v>3</v>
      </c>
      <c r="E174">
        <v>79.47</v>
      </c>
      <c r="F174">
        <v>0</v>
      </c>
      <c r="G174">
        <v>0</v>
      </c>
      <c r="H174" t="s">
        <v>216</v>
      </c>
      <c r="I174" t="s">
        <v>18</v>
      </c>
      <c r="J174" t="s">
        <v>213</v>
      </c>
      <c r="K174" t="s">
        <v>209</v>
      </c>
      <c r="L174" t="s">
        <v>279</v>
      </c>
      <c r="M174" t="s">
        <v>125</v>
      </c>
      <c r="N174" t="s">
        <v>21</v>
      </c>
      <c r="O174">
        <v>38</v>
      </c>
      <c r="P174">
        <v>79.47</v>
      </c>
      <c r="Q174">
        <f>Sales_Analysis[[#This Row],[Quantity]]*Sales_Analysis[[#This Row],[Unit Selling Price]]</f>
        <v>238.41</v>
      </c>
      <c r="R174">
        <f>Sales_Analysis[[#This Row],[Gross Sales ]]*Sales_Analysis[[#This Row],[Discount Pct]]</f>
        <v>0</v>
      </c>
      <c r="S174" s="8">
        <f>Sales_Analysis[[#This Row],[Gross Sales ]]-Sales_Analysis[[#This Row],[Discount Amount]]</f>
        <v>238.41</v>
      </c>
      <c r="T174" s="8">
        <f>Sales_Analysis[[#This Row],[Quantity]]*Sales_Analysis[[#This Row],[Unit Cost]]</f>
        <v>114</v>
      </c>
      <c r="U174" s="8">
        <f>Sales_Analysis[[#This Row],[Net Sales ]]-Sales_Analysis[[#This Row],[Cost Of Good Sold]]</f>
        <v>124.41</v>
      </c>
      <c r="V174" s="8">
        <f>IF(Sales_Analysis[[#This Row],[Order Status]]="Completed",Sales_Analysis[[#This Row],[Net Sales ]],0)</f>
        <v>238.41</v>
      </c>
      <c r="W174" s="8">
        <f>IF(Sales_Analysis[[#This Row],[Order Status]]="Completed",Sales_Analysis[[#This Row],[Gross Profit ]],0)</f>
        <v>124.41</v>
      </c>
    </row>
    <row r="175" spans="1:23">
      <c r="A175" t="s">
        <v>538</v>
      </c>
      <c r="B175" s="7">
        <v>45956</v>
      </c>
      <c r="C175" t="s">
        <v>124</v>
      </c>
      <c r="D175">
        <v>2</v>
      </c>
      <c r="E175">
        <v>79.47</v>
      </c>
      <c r="F175">
        <v>0.1</v>
      </c>
      <c r="G175">
        <v>6.99</v>
      </c>
      <c r="H175" t="s">
        <v>216</v>
      </c>
      <c r="I175" t="s">
        <v>224</v>
      </c>
      <c r="J175" t="s">
        <v>208</v>
      </c>
      <c r="K175" t="s">
        <v>209</v>
      </c>
      <c r="L175" t="s">
        <v>539</v>
      </c>
      <c r="M175" t="s">
        <v>125</v>
      </c>
      <c r="N175" t="s">
        <v>21</v>
      </c>
      <c r="O175">
        <v>38</v>
      </c>
      <c r="P175">
        <v>79.47</v>
      </c>
      <c r="Q175">
        <f>Sales_Analysis[[#This Row],[Quantity]]*Sales_Analysis[[#This Row],[Unit Selling Price]]</f>
        <v>158.94</v>
      </c>
      <c r="R175">
        <f>Sales_Analysis[[#This Row],[Gross Sales ]]*Sales_Analysis[[#This Row],[Discount Pct]]</f>
        <v>15.894</v>
      </c>
      <c r="S175" s="8">
        <f>Sales_Analysis[[#This Row],[Gross Sales ]]-Sales_Analysis[[#This Row],[Discount Amount]]</f>
        <v>143.04599999999999</v>
      </c>
      <c r="T175" s="8">
        <f>Sales_Analysis[[#This Row],[Quantity]]*Sales_Analysis[[#This Row],[Unit Cost]]</f>
        <v>76</v>
      </c>
      <c r="U175" s="8">
        <f>Sales_Analysis[[#This Row],[Net Sales ]]-Sales_Analysis[[#This Row],[Cost Of Good Sold]]</f>
        <v>67.045999999999992</v>
      </c>
      <c r="V175" s="8">
        <f>IF(Sales_Analysis[[#This Row],[Order Status]]="Completed",Sales_Analysis[[#This Row],[Net Sales ]],0)</f>
        <v>143.04599999999999</v>
      </c>
      <c r="W175" s="8">
        <f>IF(Sales_Analysis[[#This Row],[Order Status]]="Completed",Sales_Analysis[[#This Row],[Gross Profit ]],0)</f>
        <v>67.045999999999992</v>
      </c>
    </row>
    <row r="176" spans="1:23">
      <c r="A176" t="s">
        <v>540</v>
      </c>
      <c r="B176" s="7">
        <v>45956</v>
      </c>
      <c r="C176" t="s">
        <v>69</v>
      </c>
      <c r="D176">
        <v>1</v>
      </c>
      <c r="E176">
        <v>73.180000000000007</v>
      </c>
      <c r="F176">
        <v>0</v>
      </c>
      <c r="G176">
        <v>0</v>
      </c>
      <c r="H176" t="s">
        <v>216</v>
      </c>
      <c r="I176" t="s">
        <v>54</v>
      </c>
      <c r="J176" t="s">
        <v>217</v>
      </c>
      <c r="K176" t="s">
        <v>209</v>
      </c>
      <c r="L176" t="s">
        <v>541</v>
      </c>
      <c r="M176" t="s">
        <v>70</v>
      </c>
      <c r="N176" t="s">
        <v>11</v>
      </c>
      <c r="O176">
        <v>37</v>
      </c>
      <c r="P176">
        <v>73.180000000000007</v>
      </c>
      <c r="Q176">
        <f>Sales_Analysis[[#This Row],[Quantity]]*Sales_Analysis[[#This Row],[Unit Selling Price]]</f>
        <v>73.180000000000007</v>
      </c>
      <c r="R176">
        <f>Sales_Analysis[[#This Row],[Gross Sales ]]*Sales_Analysis[[#This Row],[Discount Pct]]</f>
        <v>0</v>
      </c>
      <c r="S176" s="8">
        <f>Sales_Analysis[[#This Row],[Gross Sales ]]-Sales_Analysis[[#This Row],[Discount Amount]]</f>
        <v>73.180000000000007</v>
      </c>
      <c r="T176" s="8">
        <f>Sales_Analysis[[#This Row],[Quantity]]*Sales_Analysis[[#This Row],[Unit Cost]]</f>
        <v>37</v>
      </c>
      <c r="U176" s="8">
        <f>Sales_Analysis[[#This Row],[Net Sales ]]-Sales_Analysis[[#This Row],[Cost Of Good Sold]]</f>
        <v>36.180000000000007</v>
      </c>
      <c r="V176" s="8">
        <f>IF(Sales_Analysis[[#This Row],[Order Status]]="Completed",Sales_Analysis[[#This Row],[Net Sales ]],0)</f>
        <v>73.180000000000007</v>
      </c>
      <c r="W176" s="8">
        <f>IF(Sales_Analysis[[#This Row],[Order Status]]="Completed",Sales_Analysis[[#This Row],[Gross Profit ]],0)</f>
        <v>36.180000000000007</v>
      </c>
    </row>
    <row r="177" spans="1:23">
      <c r="A177" t="s">
        <v>542</v>
      </c>
      <c r="B177" s="7">
        <v>45956</v>
      </c>
      <c r="C177" t="s">
        <v>170</v>
      </c>
      <c r="D177">
        <v>2</v>
      </c>
      <c r="E177">
        <v>33.19</v>
      </c>
      <c r="F177">
        <v>0.1</v>
      </c>
      <c r="G177">
        <v>6.99</v>
      </c>
      <c r="H177" t="s">
        <v>216</v>
      </c>
      <c r="I177" t="s">
        <v>18</v>
      </c>
      <c r="J177" t="s">
        <v>217</v>
      </c>
      <c r="K177" t="s">
        <v>209</v>
      </c>
      <c r="L177" t="s">
        <v>543</v>
      </c>
      <c r="M177" t="s">
        <v>171</v>
      </c>
      <c r="N177" t="s">
        <v>32</v>
      </c>
      <c r="O177">
        <v>18.73</v>
      </c>
      <c r="P177">
        <v>33.19</v>
      </c>
      <c r="Q177">
        <f>Sales_Analysis[[#This Row],[Quantity]]*Sales_Analysis[[#This Row],[Unit Selling Price]]</f>
        <v>66.38</v>
      </c>
      <c r="R177">
        <f>Sales_Analysis[[#This Row],[Gross Sales ]]*Sales_Analysis[[#This Row],[Discount Pct]]</f>
        <v>6.6379999999999999</v>
      </c>
      <c r="S177" s="8">
        <f>Sales_Analysis[[#This Row],[Gross Sales ]]-Sales_Analysis[[#This Row],[Discount Amount]]</f>
        <v>59.741999999999997</v>
      </c>
      <c r="T177" s="8">
        <f>Sales_Analysis[[#This Row],[Quantity]]*Sales_Analysis[[#This Row],[Unit Cost]]</f>
        <v>37.46</v>
      </c>
      <c r="U177" s="8">
        <f>Sales_Analysis[[#This Row],[Net Sales ]]-Sales_Analysis[[#This Row],[Cost Of Good Sold]]</f>
        <v>22.281999999999996</v>
      </c>
      <c r="V177" s="8">
        <f>IF(Sales_Analysis[[#This Row],[Order Status]]="Completed",Sales_Analysis[[#This Row],[Net Sales ]],0)</f>
        <v>59.741999999999997</v>
      </c>
      <c r="W177" s="8">
        <f>IF(Sales_Analysis[[#This Row],[Order Status]]="Completed",Sales_Analysis[[#This Row],[Gross Profit ]],0)</f>
        <v>22.281999999999996</v>
      </c>
    </row>
    <row r="178" spans="1:23">
      <c r="A178" t="s">
        <v>544</v>
      </c>
      <c r="B178" s="7">
        <v>45957</v>
      </c>
      <c r="C178" t="s">
        <v>186</v>
      </c>
      <c r="D178">
        <v>2</v>
      </c>
      <c r="E178">
        <v>54.93</v>
      </c>
      <c r="F178">
        <v>0</v>
      </c>
      <c r="G178">
        <v>4.99</v>
      </c>
      <c r="H178" t="s">
        <v>207</v>
      </c>
      <c r="I178" t="s">
        <v>12</v>
      </c>
      <c r="J178" t="s">
        <v>213</v>
      </c>
      <c r="K178" t="s">
        <v>209</v>
      </c>
      <c r="L178" t="s">
        <v>545</v>
      </c>
      <c r="M178" t="s">
        <v>187</v>
      </c>
      <c r="N178" t="s">
        <v>32</v>
      </c>
      <c r="O178">
        <v>31.07</v>
      </c>
      <c r="P178">
        <v>54.93</v>
      </c>
      <c r="Q178">
        <f>Sales_Analysis[[#This Row],[Quantity]]*Sales_Analysis[[#This Row],[Unit Selling Price]]</f>
        <v>109.86</v>
      </c>
      <c r="R178">
        <f>Sales_Analysis[[#This Row],[Gross Sales ]]*Sales_Analysis[[#This Row],[Discount Pct]]</f>
        <v>0</v>
      </c>
      <c r="S178" s="8">
        <f>Sales_Analysis[[#This Row],[Gross Sales ]]-Sales_Analysis[[#This Row],[Discount Amount]]</f>
        <v>109.86</v>
      </c>
      <c r="T178" s="8">
        <f>Sales_Analysis[[#This Row],[Quantity]]*Sales_Analysis[[#This Row],[Unit Cost]]</f>
        <v>62.14</v>
      </c>
      <c r="U178" s="8">
        <f>Sales_Analysis[[#This Row],[Net Sales ]]-Sales_Analysis[[#This Row],[Cost Of Good Sold]]</f>
        <v>47.72</v>
      </c>
      <c r="V178" s="8">
        <f>IF(Sales_Analysis[[#This Row],[Order Status]]="Completed",Sales_Analysis[[#This Row],[Net Sales ]],0)</f>
        <v>109.86</v>
      </c>
      <c r="W178" s="8">
        <f>IF(Sales_Analysis[[#This Row],[Order Status]]="Completed",Sales_Analysis[[#This Row],[Gross Profit ]],0)</f>
        <v>47.72</v>
      </c>
    </row>
    <row r="179" spans="1:23">
      <c r="A179" t="s">
        <v>546</v>
      </c>
      <c r="B179" s="7">
        <v>45957</v>
      </c>
      <c r="C179" t="s">
        <v>118</v>
      </c>
      <c r="D179">
        <v>2</v>
      </c>
      <c r="E179">
        <v>41.81</v>
      </c>
      <c r="F179">
        <v>0.1</v>
      </c>
      <c r="G179">
        <v>0</v>
      </c>
      <c r="H179" t="s">
        <v>212</v>
      </c>
      <c r="I179" t="s">
        <v>224</v>
      </c>
      <c r="J179" t="s">
        <v>213</v>
      </c>
      <c r="K179" t="s">
        <v>209</v>
      </c>
      <c r="L179" t="s">
        <v>547</v>
      </c>
      <c r="M179" t="s">
        <v>119</v>
      </c>
      <c r="N179" t="s">
        <v>21</v>
      </c>
      <c r="O179">
        <v>22.64</v>
      </c>
      <c r="P179">
        <v>41.81</v>
      </c>
      <c r="Q179">
        <f>Sales_Analysis[[#This Row],[Quantity]]*Sales_Analysis[[#This Row],[Unit Selling Price]]</f>
        <v>83.62</v>
      </c>
      <c r="R179">
        <f>Sales_Analysis[[#This Row],[Gross Sales ]]*Sales_Analysis[[#This Row],[Discount Pct]]</f>
        <v>8.3620000000000001</v>
      </c>
      <c r="S179" s="8">
        <f>Sales_Analysis[[#This Row],[Gross Sales ]]-Sales_Analysis[[#This Row],[Discount Amount]]</f>
        <v>75.25800000000001</v>
      </c>
      <c r="T179" s="8">
        <f>Sales_Analysis[[#This Row],[Quantity]]*Sales_Analysis[[#This Row],[Unit Cost]]</f>
        <v>45.28</v>
      </c>
      <c r="U179" s="8">
        <f>Sales_Analysis[[#This Row],[Net Sales ]]-Sales_Analysis[[#This Row],[Cost Of Good Sold]]</f>
        <v>29.978000000000009</v>
      </c>
      <c r="V179" s="8">
        <f>IF(Sales_Analysis[[#This Row],[Order Status]]="Completed",Sales_Analysis[[#This Row],[Net Sales ]],0)</f>
        <v>75.25800000000001</v>
      </c>
      <c r="W179" s="8">
        <f>IF(Sales_Analysis[[#This Row],[Order Status]]="Completed",Sales_Analysis[[#This Row],[Gross Profit ]],0)</f>
        <v>29.978000000000009</v>
      </c>
    </row>
    <row r="180" spans="1:23">
      <c r="A180" t="s">
        <v>548</v>
      </c>
      <c r="B180" s="7">
        <v>45957</v>
      </c>
      <c r="C180" t="s">
        <v>79</v>
      </c>
      <c r="D180">
        <v>2</v>
      </c>
      <c r="E180">
        <v>12.76</v>
      </c>
      <c r="F180">
        <v>0.1</v>
      </c>
      <c r="G180">
        <v>0</v>
      </c>
      <c r="H180" t="s">
        <v>212</v>
      </c>
      <c r="I180" t="s">
        <v>12</v>
      </c>
      <c r="J180" t="s">
        <v>217</v>
      </c>
      <c r="K180" t="s">
        <v>209</v>
      </c>
      <c r="L180" t="s">
        <v>549</v>
      </c>
      <c r="M180" t="s">
        <v>80</v>
      </c>
      <c r="N180" t="s">
        <v>11</v>
      </c>
      <c r="O180">
        <v>7.24</v>
      </c>
      <c r="P180">
        <v>12.76</v>
      </c>
      <c r="Q180">
        <f>Sales_Analysis[[#This Row],[Quantity]]*Sales_Analysis[[#This Row],[Unit Selling Price]]</f>
        <v>25.52</v>
      </c>
      <c r="R180">
        <f>Sales_Analysis[[#This Row],[Gross Sales ]]*Sales_Analysis[[#This Row],[Discount Pct]]</f>
        <v>2.552</v>
      </c>
      <c r="S180" s="8">
        <f>Sales_Analysis[[#This Row],[Gross Sales ]]-Sales_Analysis[[#This Row],[Discount Amount]]</f>
        <v>22.968</v>
      </c>
      <c r="T180" s="8">
        <f>Sales_Analysis[[#This Row],[Quantity]]*Sales_Analysis[[#This Row],[Unit Cost]]</f>
        <v>14.48</v>
      </c>
      <c r="U180" s="8">
        <f>Sales_Analysis[[#This Row],[Net Sales ]]-Sales_Analysis[[#This Row],[Cost Of Good Sold]]</f>
        <v>8.4879999999999995</v>
      </c>
      <c r="V180" s="8">
        <f>IF(Sales_Analysis[[#This Row],[Order Status]]="Completed",Sales_Analysis[[#This Row],[Net Sales ]],0)</f>
        <v>22.968</v>
      </c>
      <c r="W180" s="8">
        <f>IF(Sales_Analysis[[#This Row],[Order Status]]="Completed",Sales_Analysis[[#This Row],[Gross Profit ]],0)</f>
        <v>8.4879999999999995</v>
      </c>
    </row>
    <row r="181" spans="1:23">
      <c r="A181" t="s">
        <v>550</v>
      </c>
      <c r="B181" s="7">
        <v>45957</v>
      </c>
      <c r="C181" t="s">
        <v>83</v>
      </c>
      <c r="D181">
        <v>1</v>
      </c>
      <c r="E181">
        <v>79.31</v>
      </c>
      <c r="F181">
        <v>0</v>
      </c>
      <c r="G181">
        <v>9.99</v>
      </c>
      <c r="H181" t="s">
        <v>212</v>
      </c>
      <c r="I181" t="s">
        <v>37</v>
      </c>
      <c r="J181" t="s">
        <v>217</v>
      </c>
      <c r="K181" t="s">
        <v>209</v>
      </c>
      <c r="L181" t="s">
        <v>551</v>
      </c>
      <c r="M181" t="s">
        <v>84</v>
      </c>
      <c r="N181" t="s">
        <v>11</v>
      </c>
      <c r="O181">
        <v>36.44</v>
      </c>
      <c r="P181">
        <v>79.31</v>
      </c>
      <c r="Q181">
        <f>Sales_Analysis[[#This Row],[Quantity]]*Sales_Analysis[[#This Row],[Unit Selling Price]]</f>
        <v>79.31</v>
      </c>
      <c r="R181">
        <f>Sales_Analysis[[#This Row],[Gross Sales ]]*Sales_Analysis[[#This Row],[Discount Pct]]</f>
        <v>0</v>
      </c>
      <c r="S181" s="8">
        <f>Sales_Analysis[[#This Row],[Gross Sales ]]-Sales_Analysis[[#This Row],[Discount Amount]]</f>
        <v>79.31</v>
      </c>
      <c r="T181" s="8">
        <f>Sales_Analysis[[#This Row],[Quantity]]*Sales_Analysis[[#This Row],[Unit Cost]]</f>
        <v>36.44</v>
      </c>
      <c r="U181" s="8">
        <f>Sales_Analysis[[#This Row],[Net Sales ]]-Sales_Analysis[[#This Row],[Cost Of Good Sold]]</f>
        <v>42.870000000000005</v>
      </c>
      <c r="V181" s="8">
        <f>IF(Sales_Analysis[[#This Row],[Order Status]]="Completed",Sales_Analysis[[#This Row],[Net Sales ]],0)</f>
        <v>79.31</v>
      </c>
      <c r="W181" s="8">
        <f>IF(Sales_Analysis[[#This Row],[Order Status]]="Completed",Sales_Analysis[[#This Row],[Gross Profit ]],0)</f>
        <v>42.870000000000005</v>
      </c>
    </row>
    <row r="182" spans="1:23">
      <c r="A182" t="s">
        <v>552</v>
      </c>
      <c r="B182" s="7">
        <v>45957</v>
      </c>
      <c r="C182" t="s">
        <v>186</v>
      </c>
      <c r="D182">
        <v>1</v>
      </c>
      <c r="E182">
        <v>54.93</v>
      </c>
      <c r="F182">
        <v>0.1</v>
      </c>
      <c r="G182">
        <v>9.99</v>
      </c>
      <c r="H182" t="s">
        <v>207</v>
      </c>
      <c r="I182" t="s">
        <v>12</v>
      </c>
      <c r="J182" t="s">
        <v>208</v>
      </c>
      <c r="K182" t="s">
        <v>209</v>
      </c>
      <c r="L182" t="s">
        <v>553</v>
      </c>
      <c r="M182" t="s">
        <v>187</v>
      </c>
      <c r="N182" t="s">
        <v>32</v>
      </c>
      <c r="O182">
        <v>31.07</v>
      </c>
      <c r="P182">
        <v>54.93</v>
      </c>
      <c r="Q182">
        <f>Sales_Analysis[[#This Row],[Quantity]]*Sales_Analysis[[#This Row],[Unit Selling Price]]</f>
        <v>54.93</v>
      </c>
      <c r="R182">
        <f>Sales_Analysis[[#This Row],[Gross Sales ]]*Sales_Analysis[[#This Row],[Discount Pct]]</f>
        <v>5.4930000000000003</v>
      </c>
      <c r="S182" s="8">
        <f>Sales_Analysis[[#This Row],[Gross Sales ]]-Sales_Analysis[[#This Row],[Discount Amount]]</f>
        <v>49.436999999999998</v>
      </c>
      <c r="T182" s="8">
        <f>Sales_Analysis[[#This Row],[Quantity]]*Sales_Analysis[[#This Row],[Unit Cost]]</f>
        <v>31.07</v>
      </c>
      <c r="U182" s="8">
        <f>Sales_Analysis[[#This Row],[Net Sales ]]-Sales_Analysis[[#This Row],[Cost Of Good Sold]]</f>
        <v>18.366999999999997</v>
      </c>
      <c r="V182" s="8">
        <f>IF(Sales_Analysis[[#This Row],[Order Status]]="Completed",Sales_Analysis[[#This Row],[Net Sales ]],0)</f>
        <v>49.436999999999998</v>
      </c>
      <c r="W182" s="8">
        <f>IF(Sales_Analysis[[#This Row],[Order Status]]="Completed",Sales_Analysis[[#This Row],[Gross Profit ]],0)</f>
        <v>18.366999999999997</v>
      </c>
    </row>
    <row r="183" spans="1:23">
      <c r="A183" t="s">
        <v>554</v>
      </c>
      <c r="B183" s="7">
        <v>45957</v>
      </c>
      <c r="C183" t="s">
        <v>148</v>
      </c>
      <c r="D183">
        <v>2</v>
      </c>
      <c r="E183">
        <v>76.3</v>
      </c>
      <c r="F183">
        <v>0</v>
      </c>
      <c r="G183">
        <v>0</v>
      </c>
      <c r="H183" t="s">
        <v>212</v>
      </c>
      <c r="I183" t="s">
        <v>37</v>
      </c>
      <c r="J183" t="s">
        <v>213</v>
      </c>
      <c r="K183" t="s">
        <v>209</v>
      </c>
      <c r="L183" t="s">
        <v>555</v>
      </c>
      <c r="M183" t="s">
        <v>149</v>
      </c>
      <c r="N183" t="s">
        <v>27</v>
      </c>
      <c r="O183">
        <v>33.700000000000003</v>
      </c>
      <c r="P183">
        <v>76.3</v>
      </c>
      <c r="Q183">
        <f>Sales_Analysis[[#This Row],[Quantity]]*Sales_Analysis[[#This Row],[Unit Selling Price]]</f>
        <v>152.6</v>
      </c>
      <c r="R183">
        <f>Sales_Analysis[[#This Row],[Gross Sales ]]*Sales_Analysis[[#This Row],[Discount Pct]]</f>
        <v>0</v>
      </c>
      <c r="S183" s="8">
        <f>Sales_Analysis[[#This Row],[Gross Sales ]]-Sales_Analysis[[#This Row],[Discount Amount]]</f>
        <v>152.6</v>
      </c>
      <c r="T183" s="8">
        <f>Sales_Analysis[[#This Row],[Quantity]]*Sales_Analysis[[#This Row],[Unit Cost]]</f>
        <v>67.400000000000006</v>
      </c>
      <c r="U183" s="8">
        <f>Sales_Analysis[[#This Row],[Net Sales ]]-Sales_Analysis[[#This Row],[Cost Of Good Sold]]</f>
        <v>85.199999999999989</v>
      </c>
      <c r="V183" s="8">
        <f>IF(Sales_Analysis[[#This Row],[Order Status]]="Completed",Sales_Analysis[[#This Row],[Net Sales ]],0)</f>
        <v>152.6</v>
      </c>
      <c r="W183" s="8">
        <f>IF(Sales_Analysis[[#This Row],[Order Status]]="Completed",Sales_Analysis[[#This Row],[Gross Profit ]],0)</f>
        <v>85.199999999999989</v>
      </c>
    </row>
    <row r="184" spans="1:23">
      <c r="A184" t="s">
        <v>556</v>
      </c>
      <c r="B184" s="7">
        <v>45957</v>
      </c>
      <c r="C184" t="s">
        <v>144</v>
      </c>
      <c r="D184">
        <v>1</v>
      </c>
      <c r="E184">
        <v>12.74</v>
      </c>
      <c r="F184">
        <v>0</v>
      </c>
      <c r="G184">
        <v>0</v>
      </c>
      <c r="H184" t="s">
        <v>216</v>
      </c>
      <c r="I184" t="s">
        <v>12</v>
      </c>
      <c r="J184" t="s">
        <v>213</v>
      </c>
      <c r="K184" t="s">
        <v>209</v>
      </c>
      <c r="L184" t="s">
        <v>557</v>
      </c>
      <c r="M184" t="s">
        <v>145</v>
      </c>
      <c r="N184" t="s">
        <v>27</v>
      </c>
      <c r="O184">
        <v>5.81</v>
      </c>
      <c r="P184">
        <v>12.74</v>
      </c>
      <c r="Q184">
        <f>Sales_Analysis[[#This Row],[Quantity]]*Sales_Analysis[[#This Row],[Unit Selling Price]]</f>
        <v>12.74</v>
      </c>
      <c r="R184">
        <f>Sales_Analysis[[#This Row],[Gross Sales ]]*Sales_Analysis[[#This Row],[Discount Pct]]</f>
        <v>0</v>
      </c>
      <c r="S184" s="8">
        <f>Sales_Analysis[[#This Row],[Gross Sales ]]-Sales_Analysis[[#This Row],[Discount Amount]]</f>
        <v>12.74</v>
      </c>
      <c r="T184" s="8">
        <f>Sales_Analysis[[#This Row],[Quantity]]*Sales_Analysis[[#This Row],[Unit Cost]]</f>
        <v>5.81</v>
      </c>
      <c r="U184" s="8">
        <f>Sales_Analysis[[#This Row],[Net Sales ]]-Sales_Analysis[[#This Row],[Cost Of Good Sold]]</f>
        <v>6.9300000000000006</v>
      </c>
      <c r="V184" s="8">
        <f>IF(Sales_Analysis[[#This Row],[Order Status]]="Completed",Sales_Analysis[[#This Row],[Net Sales ]],0)</f>
        <v>12.74</v>
      </c>
      <c r="W184" s="8">
        <f>IF(Sales_Analysis[[#This Row],[Order Status]]="Completed",Sales_Analysis[[#This Row],[Gross Profit ]],0)</f>
        <v>6.9300000000000006</v>
      </c>
    </row>
    <row r="185" spans="1:23">
      <c r="A185" t="s">
        <v>558</v>
      </c>
      <c r="B185" s="7">
        <v>45958</v>
      </c>
      <c r="C185" t="s">
        <v>180</v>
      </c>
      <c r="D185">
        <v>3</v>
      </c>
      <c r="E185">
        <v>60.42</v>
      </c>
      <c r="F185">
        <v>0</v>
      </c>
      <c r="G185">
        <v>0</v>
      </c>
      <c r="H185" t="s">
        <v>216</v>
      </c>
      <c r="I185" t="s">
        <v>12</v>
      </c>
      <c r="J185" t="s">
        <v>208</v>
      </c>
      <c r="K185" t="s">
        <v>209</v>
      </c>
      <c r="L185" t="s">
        <v>559</v>
      </c>
      <c r="M185" t="s">
        <v>181</v>
      </c>
      <c r="N185" t="s">
        <v>32</v>
      </c>
      <c r="O185">
        <v>25.69</v>
      </c>
      <c r="P185">
        <v>60.42</v>
      </c>
      <c r="Q185">
        <f>Sales_Analysis[[#This Row],[Quantity]]*Sales_Analysis[[#This Row],[Unit Selling Price]]</f>
        <v>181.26</v>
      </c>
      <c r="R185">
        <f>Sales_Analysis[[#This Row],[Gross Sales ]]*Sales_Analysis[[#This Row],[Discount Pct]]</f>
        <v>0</v>
      </c>
      <c r="S185" s="8">
        <f>Sales_Analysis[[#This Row],[Gross Sales ]]-Sales_Analysis[[#This Row],[Discount Amount]]</f>
        <v>181.26</v>
      </c>
      <c r="T185" s="8">
        <f>Sales_Analysis[[#This Row],[Quantity]]*Sales_Analysis[[#This Row],[Unit Cost]]</f>
        <v>77.070000000000007</v>
      </c>
      <c r="U185" s="8">
        <f>Sales_Analysis[[#This Row],[Net Sales ]]-Sales_Analysis[[#This Row],[Cost Of Good Sold]]</f>
        <v>104.18999999999998</v>
      </c>
      <c r="V185" s="8">
        <f>IF(Sales_Analysis[[#This Row],[Order Status]]="Completed",Sales_Analysis[[#This Row],[Net Sales ]],0)</f>
        <v>181.26</v>
      </c>
      <c r="W185" s="8">
        <f>IF(Sales_Analysis[[#This Row],[Order Status]]="Completed",Sales_Analysis[[#This Row],[Gross Profit ]],0)</f>
        <v>104.18999999999998</v>
      </c>
    </row>
    <row r="186" spans="1:23">
      <c r="A186" t="s">
        <v>560</v>
      </c>
      <c r="B186" s="7">
        <v>45958</v>
      </c>
      <c r="C186" t="s">
        <v>162</v>
      </c>
      <c r="D186">
        <v>1</v>
      </c>
      <c r="E186">
        <v>12.2</v>
      </c>
      <c r="F186">
        <v>0.05</v>
      </c>
      <c r="G186">
        <v>9.99</v>
      </c>
      <c r="H186" t="s">
        <v>216</v>
      </c>
      <c r="I186" t="s">
        <v>18</v>
      </c>
      <c r="J186" t="s">
        <v>208</v>
      </c>
      <c r="K186" t="s">
        <v>209</v>
      </c>
      <c r="L186" t="s">
        <v>561</v>
      </c>
      <c r="M186" t="s">
        <v>163</v>
      </c>
      <c r="N186" t="s">
        <v>27</v>
      </c>
      <c r="O186">
        <v>7.14</v>
      </c>
      <c r="P186">
        <v>12.2</v>
      </c>
      <c r="Q186">
        <f>Sales_Analysis[[#This Row],[Quantity]]*Sales_Analysis[[#This Row],[Unit Selling Price]]</f>
        <v>12.2</v>
      </c>
      <c r="R186">
        <f>Sales_Analysis[[#This Row],[Gross Sales ]]*Sales_Analysis[[#This Row],[Discount Pct]]</f>
        <v>0.61</v>
      </c>
      <c r="S186" s="8">
        <f>Sales_Analysis[[#This Row],[Gross Sales ]]-Sales_Analysis[[#This Row],[Discount Amount]]</f>
        <v>11.59</v>
      </c>
      <c r="T186" s="8">
        <f>Sales_Analysis[[#This Row],[Quantity]]*Sales_Analysis[[#This Row],[Unit Cost]]</f>
        <v>7.14</v>
      </c>
      <c r="U186" s="8">
        <f>Sales_Analysis[[#This Row],[Net Sales ]]-Sales_Analysis[[#This Row],[Cost Of Good Sold]]</f>
        <v>4.45</v>
      </c>
      <c r="V186" s="8">
        <f>IF(Sales_Analysis[[#This Row],[Order Status]]="Completed",Sales_Analysis[[#This Row],[Net Sales ]],0)</f>
        <v>11.59</v>
      </c>
      <c r="W186" s="8">
        <f>IF(Sales_Analysis[[#This Row],[Order Status]]="Completed",Sales_Analysis[[#This Row],[Gross Profit ]],0)</f>
        <v>4.45</v>
      </c>
    </row>
    <row r="187" spans="1:23">
      <c r="A187" t="s">
        <v>562</v>
      </c>
      <c r="B187" s="7">
        <v>45958</v>
      </c>
      <c r="C187" t="s">
        <v>144</v>
      </c>
      <c r="D187">
        <v>1</v>
      </c>
      <c r="E187">
        <v>12.74</v>
      </c>
      <c r="F187">
        <v>0</v>
      </c>
      <c r="G187">
        <v>0</v>
      </c>
      <c r="H187" t="s">
        <v>212</v>
      </c>
      <c r="I187" t="s">
        <v>37</v>
      </c>
      <c r="J187" t="s">
        <v>208</v>
      </c>
      <c r="K187" t="s">
        <v>209</v>
      </c>
      <c r="L187" t="s">
        <v>563</v>
      </c>
      <c r="M187" t="s">
        <v>145</v>
      </c>
      <c r="N187" t="s">
        <v>27</v>
      </c>
      <c r="O187">
        <v>5.81</v>
      </c>
      <c r="P187">
        <v>12.74</v>
      </c>
      <c r="Q187">
        <f>Sales_Analysis[[#This Row],[Quantity]]*Sales_Analysis[[#This Row],[Unit Selling Price]]</f>
        <v>12.74</v>
      </c>
      <c r="R187">
        <f>Sales_Analysis[[#This Row],[Gross Sales ]]*Sales_Analysis[[#This Row],[Discount Pct]]</f>
        <v>0</v>
      </c>
      <c r="S187" s="8">
        <f>Sales_Analysis[[#This Row],[Gross Sales ]]-Sales_Analysis[[#This Row],[Discount Amount]]</f>
        <v>12.74</v>
      </c>
      <c r="T187" s="8">
        <f>Sales_Analysis[[#This Row],[Quantity]]*Sales_Analysis[[#This Row],[Unit Cost]]</f>
        <v>5.81</v>
      </c>
      <c r="U187" s="8">
        <f>Sales_Analysis[[#This Row],[Net Sales ]]-Sales_Analysis[[#This Row],[Cost Of Good Sold]]</f>
        <v>6.9300000000000006</v>
      </c>
      <c r="V187" s="8">
        <f>IF(Sales_Analysis[[#This Row],[Order Status]]="Completed",Sales_Analysis[[#This Row],[Net Sales ]],0)</f>
        <v>12.74</v>
      </c>
      <c r="W187" s="8">
        <f>IF(Sales_Analysis[[#This Row],[Order Status]]="Completed",Sales_Analysis[[#This Row],[Gross Profit ]],0)</f>
        <v>6.9300000000000006</v>
      </c>
    </row>
    <row r="188" spans="1:23">
      <c r="A188" t="s">
        <v>564</v>
      </c>
      <c r="B188" s="7">
        <v>45958</v>
      </c>
      <c r="C188" t="s">
        <v>104</v>
      </c>
      <c r="D188">
        <v>2</v>
      </c>
      <c r="E188">
        <v>29.49</v>
      </c>
      <c r="F188">
        <v>0</v>
      </c>
      <c r="G188">
        <v>0</v>
      </c>
      <c r="H188" t="s">
        <v>207</v>
      </c>
      <c r="I188" t="s">
        <v>224</v>
      </c>
      <c r="J188" t="s">
        <v>217</v>
      </c>
      <c r="K188" t="s">
        <v>209</v>
      </c>
      <c r="L188" t="s">
        <v>565</v>
      </c>
      <c r="M188" t="s">
        <v>105</v>
      </c>
      <c r="N188" t="s">
        <v>17</v>
      </c>
      <c r="O188">
        <v>13.03</v>
      </c>
      <c r="P188">
        <v>29.49</v>
      </c>
      <c r="Q188">
        <f>Sales_Analysis[[#This Row],[Quantity]]*Sales_Analysis[[#This Row],[Unit Selling Price]]</f>
        <v>58.98</v>
      </c>
      <c r="R188">
        <f>Sales_Analysis[[#This Row],[Gross Sales ]]*Sales_Analysis[[#This Row],[Discount Pct]]</f>
        <v>0</v>
      </c>
      <c r="S188" s="8">
        <f>Sales_Analysis[[#This Row],[Gross Sales ]]-Sales_Analysis[[#This Row],[Discount Amount]]</f>
        <v>58.98</v>
      </c>
      <c r="T188" s="8">
        <f>Sales_Analysis[[#This Row],[Quantity]]*Sales_Analysis[[#This Row],[Unit Cost]]</f>
        <v>26.06</v>
      </c>
      <c r="U188" s="8">
        <f>Sales_Analysis[[#This Row],[Net Sales ]]-Sales_Analysis[[#This Row],[Cost Of Good Sold]]</f>
        <v>32.92</v>
      </c>
      <c r="V188" s="8">
        <f>IF(Sales_Analysis[[#This Row],[Order Status]]="Completed",Sales_Analysis[[#This Row],[Net Sales ]],0)</f>
        <v>58.98</v>
      </c>
      <c r="W188" s="8">
        <f>IF(Sales_Analysis[[#This Row],[Order Status]]="Completed",Sales_Analysis[[#This Row],[Gross Profit ]],0)</f>
        <v>32.92</v>
      </c>
    </row>
    <row r="189" spans="1:23">
      <c r="A189" t="s">
        <v>566</v>
      </c>
      <c r="B189" s="7">
        <v>45958</v>
      </c>
      <c r="C189" t="s">
        <v>186</v>
      </c>
      <c r="D189">
        <v>2</v>
      </c>
      <c r="E189">
        <v>54.93</v>
      </c>
      <c r="F189">
        <v>0</v>
      </c>
      <c r="G189">
        <v>0</v>
      </c>
      <c r="H189" t="s">
        <v>212</v>
      </c>
      <c r="I189" t="s">
        <v>54</v>
      </c>
      <c r="J189" t="s">
        <v>213</v>
      </c>
      <c r="K189" t="s">
        <v>281</v>
      </c>
      <c r="L189" t="s">
        <v>567</v>
      </c>
      <c r="M189" t="s">
        <v>187</v>
      </c>
      <c r="N189" t="s">
        <v>32</v>
      </c>
      <c r="O189">
        <v>31.07</v>
      </c>
      <c r="P189">
        <v>54.93</v>
      </c>
      <c r="Q189">
        <f>Sales_Analysis[[#This Row],[Quantity]]*Sales_Analysis[[#This Row],[Unit Selling Price]]</f>
        <v>109.86</v>
      </c>
      <c r="R189">
        <f>Sales_Analysis[[#This Row],[Gross Sales ]]*Sales_Analysis[[#This Row],[Discount Pct]]</f>
        <v>0</v>
      </c>
      <c r="S189" s="8">
        <f>Sales_Analysis[[#This Row],[Gross Sales ]]-Sales_Analysis[[#This Row],[Discount Amount]]</f>
        <v>109.86</v>
      </c>
      <c r="T189" s="8">
        <f>Sales_Analysis[[#This Row],[Quantity]]*Sales_Analysis[[#This Row],[Unit Cost]]</f>
        <v>62.14</v>
      </c>
      <c r="U189" s="8">
        <f>Sales_Analysis[[#This Row],[Net Sales ]]-Sales_Analysis[[#This Row],[Cost Of Good Sold]]</f>
        <v>47.72</v>
      </c>
      <c r="V189" s="8">
        <f>IF(Sales_Analysis[[#This Row],[Order Status]]="Completed",Sales_Analysis[[#This Row],[Net Sales ]],0)</f>
        <v>0</v>
      </c>
      <c r="W189" s="8">
        <f>IF(Sales_Analysis[[#This Row],[Order Status]]="Completed",Sales_Analysis[[#This Row],[Gross Profit ]],0)</f>
        <v>0</v>
      </c>
    </row>
    <row r="190" spans="1:23">
      <c r="A190" t="s">
        <v>568</v>
      </c>
      <c r="B190" s="7">
        <v>45958</v>
      </c>
      <c r="C190" t="s">
        <v>110</v>
      </c>
      <c r="D190">
        <v>2</v>
      </c>
      <c r="E190">
        <v>32.130000000000003</v>
      </c>
      <c r="F190">
        <v>0</v>
      </c>
      <c r="G190">
        <v>0</v>
      </c>
      <c r="H190" t="s">
        <v>207</v>
      </c>
      <c r="I190" t="s">
        <v>18</v>
      </c>
      <c r="J190" t="s">
        <v>208</v>
      </c>
      <c r="K190" t="s">
        <v>209</v>
      </c>
      <c r="L190" t="s">
        <v>569</v>
      </c>
      <c r="M190" t="s">
        <v>111</v>
      </c>
      <c r="N190" t="s">
        <v>17</v>
      </c>
      <c r="O190">
        <v>21.59</v>
      </c>
      <c r="P190">
        <v>32.130000000000003</v>
      </c>
      <c r="Q190">
        <f>Sales_Analysis[[#This Row],[Quantity]]*Sales_Analysis[[#This Row],[Unit Selling Price]]</f>
        <v>64.260000000000005</v>
      </c>
      <c r="R190">
        <f>Sales_Analysis[[#This Row],[Gross Sales ]]*Sales_Analysis[[#This Row],[Discount Pct]]</f>
        <v>0</v>
      </c>
      <c r="S190" s="8">
        <f>Sales_Analysis[[#This Row],[Gross Sales ]]-Sales_Analysis[[#This Row],[Discount Amount]]</f>
        <v>64.260000000000005</v>
      </c>
      <c r="T190" s="8">
        <f>Sales_Analysis[[#This Row],[Quantity]]*Sales_Analysis[[#This Row],[Unit Cost]]</f>
        <v>43.18</v>
      </c>
      <c r="U190" s="8">
        <f>Sales_Analysis[[#This Row],[Net Sales ]]-Sales_Analysis[[#This Row],[Cost Of Good Sold]]</f>
        <v>21.080000000000005</v>
      </c>
      <c r="V190" s="8">
        <f>IF(Sales_Analysis[[#This Row],[Order Status]]="Completed",Sales_Analysis[[#This Row],[Net Sales ]],0)</f>
        <v>64.260000000000005</v>
      </c>
      <c r="W190" s="8">
        <f>IF(Sales_Analysis[[#This Row],[Order Status]]="Completed",Sales_Analysis[[#This Row],[Gross Profit ]],0)</f>
        <v>21.080000000000005</v>
      </c>
    </row>
    <row r="191" spans="1:23">
      <c r="A191" t="s">
        <v>570</v>
      </c>
      <c r="B191" s="7">
        <v>45959</v>
      </c>
      <c r="C191" t="s">
        <v>128</v>
      </c>
      <c r="D191">
        <v>3</v>
      </c>
      <c r="E191">
        <v>74.72</v>
      </c>
      <c r="F191">
        <v>0.1</v>
      </c>
      <c r="G191">
        <v>6.99</v>
      </c>
      <c r="H191" t="s">
        <v>207</v>
      </c>
      <c r="I191" t="s">
        <v>224</v>
      </c>
      <c r="J191" t="s">
        <v>217</v>
      </c>
      <c r="K191" t="s">
        <v>209</v>
      </c>
      <c r="L191" t="s">
        <v>571</v>
      </c>
      <c r="M191" t="s">
        <v>129</v>
      </c>
      <c r="N191" t="s">
        <v>21</v>
      </c>
      <c r="O191">
        <v>36.28</v>
      </c>
      <c r="P191">
        <v>74.72</v>
      </c>
      <c r="Q191">
        <f>Sales_Analysis[[#This Row],[Quantity]]*Sales_Analysis[[#This Row],[Unit Selling Price]]</f>
        <v>224.16</v>
      </c>
      <c r="R191">
        <f>Sales_Analysis[[#This Row],[Gross Sales ]]*Sales_Analysis[[#This Row],[Discount Pct]]</f>
        <v>22.416</v>
      </c>
      <c r="S191" s="8">
        <f>Sales_Analysis[[#This Row],[Gross Sales ]]-Sales_Analysis[[#This Row],[Discount Amount]]</f>
        <v>201.744</v>
      </c>
      <c r="T191" s="8">
        <f>Sales_Analysis[[#This Row],[Quantity]]*Sales_Analysis[[#This Row],[Unit Cost]]</f>
        <v>108.84</v>
      </c>
      <c r="U191" s="8">
        <f>Sales_Analysis[[#This Row],[Net Sales ]]-Sales_Analysis[[#This Row],[Cost Of Good Sold]]</f>
        <v>92.903999999999996</v>
      </c>
      <c r="V191" s="8">
        <f>IF(Sales_Analysis[[#This Row],[Order Status]]="Completed",Sales_Analysis[[#This Row],[Net Sales ]],0)</f>
        <v>201.744</v>
      </c>
      <c r="W191" s="8">
        <f>IF(Sales_Analysis[[#This Row],[Order Status]]="Completed",Sales_Analysis[[#This Row],[Gross Profit ]],0)</f>
        <v>92.903999999999996</v>
      </c>
    </row>
    <row r="192" spans="1:23">
      <c r="A192" t="s">
        <v>572</v>
      </c>
      <c r="B192" s="7">
        <v>45959</v>
      </c>
      <c r="C192" t="s">
        <v>79</v>
      </c>
      <c r="D192">
        <v>1</v>
      </c>
      <c r="E192">
        <v>12.76</v>
      </c>
      <c r="F192">
        <v>0</v>
      </c>
      <c r="G192">
        <v>4.99</v>
      </c>
      <c r="H192" t="s">
        <v>216</v>
      </c>
      <c r="I192" t="s">
        <v>37</v>
      </c>
      <c r="J192" t="s">
        <v>213</v>
      </c>
      <c r="K192" t="s">
        <v>304</v>
      </c>
      <c r="L192" t="s">
        <v>573</v>
      </c>
      <c r="M192" t="s">
        <v>80</v>
      </c>
      <c r="N192" t="s">
        <v>11</v>
      </c>
      <c r="O192">
        <v>7.24</v>
      </c>
      <c r="P192">
        <v>12.76</v>
      </c>
      <c r="Q192">
        <f>Sales_Analysis[[#This Row],[Quantity]]*Sales_Analysis[[#This Row],[Unit Selling Price]]</f>
        <v>12.76</v>
      </c>
      <c r="R192">
        <f>Sales_Analysis[[#This Row],[Gross Sales ]]*Sales_Analysis[[#This Row],[Discount Pct]]</f>
        <v>0</v>
      </c>
      <c r="S192" s="8">
        <f>Sales_Analysis[[#This Row],[Gross Sales ]]-Sales_Analysis[[#This Row],[Discount Amount]]</f>
        <v>12.76</v>
      </c>
      <c r="T192" s="8">
        <f>Sales_Analysis[[#This Row],[Quantity]]*Sales_Analysis[[#This Row],[Unit Cost]]</f>
        <v>7.24</v>
      </c>
      <c r="U192" s="8">
        <f>Sales_Analysis[[#This Row],[Net Sales ]]-Sales_Analysis[[#This Row],[Cost Of Good Sold]]</f>
        <v>5.52</v>
      </c>
      <c r="V192" s="8">
        <f>IF(Sales_Analysis[[#This Row],[Order Status]]="Completed",Sales_Analysis[[#This Row],[Net Sales ]],0)</f>
        <v>0</v>
      </c>
      <c r="W192" s="8">
        <f>IF(Sales_Analysis[[#This Row],[Order Status]]="Completed",Sales_Analysis[[#This Row],[Gross Profit ]],0)</f>
        <v>0</v>
      </c>
    </row>
    <row r="193" spans="1:23">
      <c r="A193" t="s">
        <v>574</v>
      </c>
      <c r="B193" s="7">
        <v>45959</v>
      </c>
      <c r="C193" t="s">
        <v>178</v>
      </c>
      <c r="D193">
        <v>4</v>
      </c>
      <c r="E193">
        <v>77.760000000000005</v>
      </c>
      <c r="F193">
        <v>0</v>
      </c>
      <c r="G193">
        <v>9.99</v>
      </c>
      <c r="H193" t="s">
        <v>212</v>
      </c>
      <c r="I193" t="s">
        <v>37</v>
      </c>
      <c r="J193" t="s">
        <v>213</v>
      </c>
      <c r="K193" t="s">
        <v>209</v>
      </c>
      <c r="L193" t="s">
        <v>575</v>
      </c>
      <c r="M193" t="s">
        <v>179</v>
      </c>
      <c r="N193" t="s">
        <v>32</v>
      </c>
      <c r="O193">
        <v>44.67</v>
      </c>
      <c r="P193">
        <v>77.760000000000005</v>
      </c>
      <c r="Q193">
        <f>Sales_Analysis[[#This Row],[Quantity]]*Sales_Analysis[[#This Row],[Unit Selling Price]]</f>
        <v>311.04000000000002</v>
      </c>
      <c r="R193">
        <f>Sales_Analysis[[#This Row],[Gross Sales ]]*Sales_Analysis[[#This Row],[Discount Pct]]</f>
        <v>0</v>
      </c>
      <c r="S193" s="8">
        <f>Sales_Analysis[[#This Row],[Gross Sales ]]-Sales_Analysis[[#This Row],[Discount Amount]]</f>
        <v>311.04000000000002</v>
      </c>
      <c r="T193" s="8">
        <f>Sales_Analysis[[#This Row],[Quantity]]*Sales_Analysis[[#This Row],[Unit Cost]]</f>
        <v>178.68</v>
      </c>
      <c r="U193" s="8">
        <f>Sales_Analysis[[#This Row],[Net Sales ]]-Sales_Analysis[[#This Row],[Cost Of Good Sold]]</f>
        <v>132.36000000000001</v>
      </c>
      <c r="V193" s="8">
        <f>IF(Sales_Analysis[[#This Row],[Order Status]]="Completed",Sales_Analysis[[#This Row],[Net Sales ]],0)</f>
        <v>311.04000000000002</v>
      </c>
      <c r="W193" s="8">
        <f>IF(Sales_Analysis[[#This Row],[Order Status]]="Completed",Sales_Analysis[[#This Row],[Gross Profit ]],0)</f>
        <v>132.36000000000001</v>
      </c>
    </row>
    <row r="194" spans="1:23">
      <c r="A194" t="s">
        <v>576</v>
      </c>
      <c r="B194" s="7">
        <v>45959</v>
      </c>
      <c r="C194" t="s">
        <v>116</v>
      </c>
      <c r="D194">
        <v>1</v>
      </c>
      <c r="E194">
        <v>30.89</v>
      </c>
      <c r="F194">
        <v>0</v>
      </c>
      <c r="G194">
        <v>6.99</v>
      </c>
      <c r="H194" t="s">
        <v>216</v>
      </c>
      <c r="I194" t="s">
        <v>224</v>
      </c>
      <c r="J194" t="s">
        <v>208</v>
      </c>
      <c r="K194" t="s">
        <v>209</v>
      </c>
      <c r="L194" t="s">
        <v>577</v>
      </c>
      <c r="M194" t="s">
        <v>117</v>
      </c>
      <c r="N194" t="s">
        <v>21</v>
      </c>
      <c r="O194">
        <v>13.41</v>
      </c>
      <c r="P194">
        <v>30.89</v>
      </c>
      <c r="Q194">
        <f>Sales_Analysis[[#This Row],[Quantity]]*Sales_Analysis[[#This Row],[Unit Selling Price]]</f>
        <v>30.89</v>
      </c>
      <c r="R194">
        <f>Sales_Analysis[[#This Row],[Gross Sales ]]*Sales_Analysis[[#This Row],[Discount Pct]]</f>
        <v>0</v>
      </c>
      <c r="S194" s="8">
        <f>Sales_Analysis[[#This Row],[Gross Sales ]]-Sales_Analysis[[#This Row],[Discount Amount]]</f>
        <v>30.89</v>
      </c>
      <c r="T194" s="8">
        <f>Sales_Analysis[[#This Row],[Quantity]]*Sales_Analysis[[#This Row],[Unit Cost]]</f>
        <v>13.41</v>
      </c>
      <c r="U194" s="8">
        <f>Sales_Analysis[[#This Row],[Net Sales ]]-Sales_Analysis[[#This Row],[Cost Of Good Sold]]</f>
        <v>17.48</v>
      </c>
      <c r="V194" s="8">
        <f>IF(Sales_Analysis[[#This Row],[Order Status]]="Completed",Sales_Analysis[[#This Row],[Net Sales ]],0)</f>
        <v>30.89</v>
      </c>
      <c r="W194" s="8">
        <f>IF(Sales_Analysis[[#This Row],[Order Status]]="Completed",Sales_Analysis[[#This Row],[Gross Profit ]],0)</f>
        <v>17.48</v>
      </c>
    </row>
    <row r="195" spans="1:23">
      <c r="A195" t="s">
        <v>578</v>
      </c>
      <c r="B195" s="7">
        <v>45959</v>
      </c>
      <c r="C195" t="s">
        <v>110</v>
      </c>
      <c r="D195">
        <v>1</v>
      </c>
      <c r="E195">
        <v>32.130000000000003</v>
      </c>
      <c r="F195">
        <v>0.1</v>
      </c>
      <c r="G195">
        <v>0</v>
      </c>
      <c r="H195" t="s">
        <v>207</v>
      </c>
      <c r="I195" t="s">
        <v>37</v>
      </c>
      <c r="J195" t="s">
        <v>213</v>
      </c>
      <c r="K195" t="s">
        <v>209</v>
      </c>
      <c r="L195" t="s">
        <v>579</v>
      </c>
      <c r="M195" t="s">
        <v>111</v>
      </c>
      <c r="N195" t="s">
        <v>17</v>
      </c>
      <c r="O195">
        <v>21.59</v>
      </c>
      <c r="P195">
        <v>32.130000000000003</v>
      </c>
      <c r="Q195">
        <f>Sales_Analysis[[#This Row],[Quantity]]*Sales_Analysis[[#This Row],[Unit Selling Price]]</f>
        <v>32.130000000000003</v>
      </c>
      <c r="R195">
        <f>Sales_Analysis[[#This Row],[Gross Sales ]]*Sales_Analysis[[#This Row],[Discount Pct]]</f>
        <v>3.2130000000000005</v>
      </c>
      <c r="S195" s="8">
        <f>Sales_Analysis[[#This Row],[Gross Sales ]]-Sales_Analysis[[#This Row],[Discount Amount]]</f>
        <v>28.917000000000002</v>
      </c>
      <c r="T195" s="8">
        <f>Sales_Analysis[[#This Row],[Quantity]]*Sales_Analysis[[#This Row],[Unit Cost]]</f>
        <v>21.59</v>
      </c>
      <c r="U195" s="8">
        <f>Sales_Analysis[[#This Row],[Net Sales ]]-Sales_Analysis[[#This Row],[Cost Of Good Sold]]</f>
        <v>7.3270000000000017</v>
      </c>
      <c r="V195" s="8">
        <f>IF(Sales_Analysis[[#This Row],[Order Status]]="Completed",Sales_Analysis[[#This Row],[Net Sales ]],0)</f>
        <v>28.917000000000002</v>
      </c>
      <c r="W195" s="8">
        <f>IF(Sales_Analysis[[#This Row],[Order Status]]="Completed",Sales_Analysis[[#This Row],[Gross Profit ]],0)</f>
        <v>7.3270000000000017</v>
      </c>
    </row>
    <row r="196" spans="1:23">
      <c r="A196" t="s">
        <v>580</v>
      </c>
      <c r="B196" s="7">
        <v>45959</v>
      </c>
      <c r="C196" t="s">
        <v>164</v>
      </c>
      <c r="D196">
        <v>4</v>
      </c>
      <c r="E196">
        <v>93.35</v>
      </c>
      <c r="F196">
        <v>0</v>
      </c>
      <c r="G196">
        <v>4.99</v>
      </c>
      <c r="H196" t="s">
        <v>207</v>
      </c>
      <c r="I196" t="s">
        <v>12</v>
      </c>
      <c r="J196" t="s">
        <v>208</v>
      </c>
      <c r="K196" t="s">
        <v>209</v>
      </c>
      <c r="L196" t="s">
        <v>499</v>
      </c>
      <c r="M196" t="s">
        <v>165</v>
      </c>
      <c r="N196" t="s">
        <v>32</v>
      </c>
      <c r="O196">
        <v>39.76</v>
      </c>
      <c r="P196">
        <v>93.35</v>
      </c>
      <c r="Q196">
        <f>Sales_Analysis[[#This Row],[Quantity]]*Sales_Analysis[[#This Row],[Unit Selling Price]]</f>
        <v>373.4</v>
      </c>
      <c r="R196">
        <f>Sales_Analysis[[#This Row],[Gross Sales ]]*Sales_Analysis[[#This Row],[Discount Pct]]</f>
        <v>0</v>
      </c>
      <c r="S196" s="8">
        <f>Sales_Analysis[[#This Row],[Gross Sales ]]-Sales_Analysis[[#This Row],[Discount Amount]]</f>
        <v>373.4</v>
      </c>
      <c r="T196" s="8">
        <f>Sales_Analysis[[#This Row],[Quantity]]*Sales_Analysis[[#This Row],[Unit Cost]]</f>
        <v>159.04</v>
      </c>
      <c r="U196" s="8">
        <f>Sales_Analysis[[#This Row],[Net Sales ]]-Sales_Analysis[[#This Row],[Cost Of Good Sold]]</f>
        <v>214.35999999999999</v>
      </c>
      <c r="V196" s="8">
        <f>IF(Sales_Analysis[[#This Row],[Order Status]]="Completed",Sales_Analysis[[#This Row],[Net Sales ]],0)</f>
        <v>373.4</v>
      </c>
      <c r="W196" s="8">
        <f>IF(Sales_Analysis[[#This Row],[Order Status]]="Completed",Sales_Analysis[[#This Row],[Gross Profit ]],0)</f>
        <v>214.35999999999999</v>
      </c>
    </row>
    <row r="197" spans="1:23">
      <c r="A197" t="s">
        <v>581</v>
      </c>
      <c r="B197" s="7">
        <v>45960</v>
      </c>
      <c r="C197" t="s">
        <v>186</v>
      </c>
      <c r="D197">
        <v>2</v>
      </c>
      <c r="E197">
        <v>54.93</v>
      </c>
      <c r="F197">
        <v>0.1</v>
      </c>
      <c r="G197">
        <v>0</v>
      </c>
      <c r="H197" t="s">
        <v>207</v>
      </c>
      <c r="I197" t="s">
        <v>54</v>
      </c>
      <c r="J197" t="s">
        <v>217</v>
      </c>
      <c r="K197" t="s">
        <v>209</v>
      </c>
      <c r="L197" t="s">
        <v>251</v>
      </c>
      <c r="M197" t="s">
        <v>187</v>
      </c>
      <c r="N197" t="s">
        <v>32</v>
      </c>
      <c r="O197">
        <v>31.07</v>
      </c>
      <c r="P197">
        <v>54.93</v>
      </c>
      <c r="Q197">
        <f>Sales_Analysis[[#This Row],[Quantity]]*Sales_Analysis[[#This Row],[Unit Selling Price]]</f>
        <v>109.86</v>
      </c>
      <c r="R197">
        <f>Sales_Analysis[[#This Row],[Gross Sales ]]*Sales_Analysis[[#This Row],[Discount Pct]]</f>
        <v>10.986000000000001</v>
      </c>
      <c r="S197" s="8">
        <f>Sales_Analysis[[#This Row],[Gross Sales ]]-Sales_Analysis[[#This Row],[Discount Amount]]</f>
        <v>98.873999999999995</v>
      </c>
      <c r="T197" s="8">
        <f>Sales_Analysis[[#This Row],[Quantity]]*Sales_Analysis[[#This Row],[Unit Cost]]</f>
        <v>62.14</v>
      </c>
      <c r="U197" s="8">
        <f>Sales_Analysis[[#This Row],[Net Sales ]]-Sales_Analysis[[#This Row],[Cost Of Good Sold]]</f>
        <v>36.733999999999995</v>
      </c>
      <c r="V197" s="8">
        <f>IF(Sales_Analysis[[#This Row],[Order Status]]="Completed",Sales_Analysis[[#This Row],[Net Sales ]],0)</f>
        <v>98.873999999999995</v>
      </c>
      <c r="W197" s="8">
        <f>IF(Sales_Analysis[[#This Row],[Order Status]]="Completed",Sales_Analysis[[#This Row],[Gross Profit ]],0)</f>
        <v>36.733999999999995</v>
      </c>
    </row>
    <row r="198" spans="1:23">
      <c r="A198" t="s">
        <v>582</v>
      </c>
      <c r="B198" s="7">
        <v>45960</v>
      </c>
      <c r="C198" t="s">
        <v>186</v>
      </c>
      <c r="D198">
        <v>3</v>
      </c>
      <c r="E198">
        <v>54.93</v>
      </c>
      <c r="F198">
        <v>0</v>
      </c>
      <c r="G198">
        <v>0</v>
      </c>
      <c r="H198" t="s">
        <v>212</v>
      </c>
      <c r="I198" t="s">
        <v>224</v>
      </c>
      <c r="J198" t="s">
        <v>213</v>
      </c>
      <c r="K198" t="s">
        <v>209</v>
      </c>
      <c r="L198" t="s">
        <v>583</v>
      </c>
      <c r="M198" t="s">
        <v>187</v>
      </c>
      <c r="N198" t="s">
        <v>32</v>
      </c>
      <c r="O198">
        <v>31.07</v>
      </c>
      <c r="P198">
        <v>54.93</v>
      </c>
      <c r="Q198">
        <f>Sales_Analysis[[#This Row],[Quantity]]*Sales_Analysis[[#This Row],[Unit Selling Price]]</f>
        <v>164.79</v>
      </c>
      <c r="R198">
        <f>Sales_Analysis[[#This Row],[Gross Sales ]]*Sales_Analysis[[#This Row],[Discount Pct]]</f>
        <v>0</v>
      </c>
      <c r="S198" s="8">
        <f>Sales_Analysis[[#This Row],[Gross Sales ]]-Sales_Analysis[[#This Row],[Discount Amount]]</f>
        <v>164.79</v>
      </c>
      <c r="T198" s="8">
        <f>Sales_Analysis[[#This Row],[Quantity]]*Sales_Analysis[[#This Row],[Unit Cost]]</f>
        <v>93.210000000000008</v>
      </c>
      <c r="U198" s="8">
        <f>Sales_Analysis[[#This Row],[Net Sales ]]-Sales_Analysis[[#This Row],[Cost Of Good Sold]]</f>
        <v>71.579999999999984</v>
      </c>
      <c r="V198" s="8">
        <f>IF(Sales_Analysis[[#This Row],[Order Status]]="Completed",Sales_Analysis[[#This Row],[Net Sales ]],0)</f>
        <v>164.79</v>
      </c>
      <c r="W198" s="8">
        <f>IF(Sales_Analysis[[#This Row],[Order Status]]="Completed",Sales_Analysis[[#This Row],[Gross Profit ]],0)</f>
        <v>71.579999999999984</v>
      </c>
    </row>
    <row r="199" spans="1:23">
      <c r="A199" t="s">
        <v>584</v>
      </c>
      <c r="B199" s="7">
        <v>45960</v>
      </c>
      <c r="C199" t="s">
        <v>132</v>
      </c>
      <c r="D199">
        <v>1</v>
      </c>
      <c r="E199">
        <v>72.08</v>
      </c>
      <c r="F199">
        <v>0.05</v>
      </c>
      <c r="G199">
        <v>9.99</v>
      </c>
      <c r="H199" t="s">
        <v>212</v>
      </c>
      <c r="I199" t="s">
        <v>224</v>
      </c>
      <c r="J199" t="s">
        <v>213</v>
      </c>
      <c r="K199" t="s">
        <v>209</v>
      </c>
      <c r="L199" t="s">
        <v>585</v>
      </c>
      <c r="M199" t="s">
        <v>133</v>
      </c>
      <c r="N199" t="s">
        <v>21</v>
      </c>
      <c r="O199">
        <v>45</v>
      </c>
      <c r="P199">
        <v>72.08</v>
      </c>
      <c r="Q199">
        <f>Sales_Analysis[[#This Row],[Quantity]]*Sales_Analysis[[#This Row],[Unit Selling Price]]</f>
        <v>72.08</v>
      </c>
      <c r="R199">
        <f>Sales_Analysis[[#This Row],[Gross Sales ]]*Sales_Analysis[[#This Row],[Discount Pct]]</f>
        <v>3.6040000000000001</v>
      </c>
      <c r="S199" s="8">
        <f>Sales_Analysis[[#This Row],[Gross Sales ]]-Sales_Analysis[[#This Row],[Discount Amount]]</f>
        <v>68.475999999999999</v>
      </c>
      <c r="T199" s="8">
        <f>Sales_Analysis[[#This Row],[Quantity]]*Sales_Analysis[[#This Row],[Unit Cost]]</f>
        <v>45</v>
      </c>
      <c r="U199" s="8">
        <f>Sales_Analysis[[#This Row],[Net Sales ]]-Sales_Analysis[[#This Row],[Cost Of Good Sold]]</f>
        <v>23.475999999999999</v>
      </c>
      <c r="V199" s="8">
        <f>IF(Sales_Analysis[[#This Row],[Order Status]]="Completed",Sales_Analysis[[#This Row],[Net Sales ]],0)</f>
        <v>68.475999999999999</v>
      </c>
      <c r="W199" s="8">
        <f>IF(Sales_Analysis[[#This Row],[Order Status]]="Completed",Sales_Analysis[[#This Row],[Gross Profit ]],0)</f>
        <v>23.475999999999999</v>
      </c>
    </row>
    <row r="200" spans="1:23">
      <c r="A200" t="s">
        <v>586</v>
      </c>
      <c r="B200" s="7">
        <v>45960</v>
      </c>
      <c r="C200" t="s">
        <v>176</v>
      </c>
      <c r="D200">
        <v>1</v>
      </c>
      <c r="E200">
        <v>11.86</v>
      </c>
      <c r="F200">
        <v>0.05</v>
      </c>
      <c r="G200">
        <v>6.99</v>
      </c>
      <c r="H200" t="s">
        <v>216</v>
      </c>
      <c r="I200" t="s">
        <v>37</v>
      </c>
      <c r="J200" t="s">
        <v>217</v>
      </c>
      <c r="K200" t="s">
        <v>209</v>
      </c>
      <c r="L200" t="s">
        <v>587</v>
      </c>
      <c r="M200" t="s">
        <v>177</v>
      </c>
      <c r="N200" t="s">
        <v>32</v>
      </c>
      <c r="O200">
        <v>4.93</v>
      </c>
      <c r="P200">
        <v>11.86</v>
      </c>
      <c r="Q200">
        <f>Sales_Analysis[[#This Row],[Quantity]]*Sales_Analysis[[#This Row],[Unit Selling Price]]</f>
        <v>11.86</v>
      </c>
      <c r="R200">
        <f>Sales_Analysis[[#This Row],[Gross Sales ]]*Sales_Analysis[[#This Row],[Discount Pct]]</f>
        <v>0.59299999999999997</v>
      </c>
      <c r="S200" s="8">
        <f>Sales_Analysis[[#This Row],[Gross Sales ]]-Sales_Analysis[[#This Row],[Discount Amount]]</f>
        <v>11.266999999999999</v>
      </c>
      <c r="T200" s="8">
        <f>Sales_Analysis[[#This Row],[Quantity]]*Sales_Analysis[[#This Row],[Unit Cost]]</f>
        <v>4.93</v>
      </c>
      <c r="U200" s="8">
        <f>Sales_Analysis[[#This Row],[Net Sales ]]-Sales_Analysis[[#This Row],[Cost Of Good Sold]]</f>
        <v>6.3369999999999997</v>
      </c>
      <c r="V200" s="8">
        <f>IF(Sales_Analysis[[#This Row],[Order Status]]="Completed",Sales_Analysis[[#This Row],[Net Sales ]],0)</f>
        <v>11.266999999999999</v>
      </c>
      <c r="W200" s="8">
        <f>IF(Sales_Analysis[[#This Row],[Order Status]]="Completed",Sales_Analysis[[#This Row],[Gross Profit ]],0)</f>
        <v>6.3369999999999997</v>
      </c>
    </row>
    <row r="201" spans="1:23">
      <c r="A201" t="s">
        <v>588</v>
      </c>
      <c r="B201" s="7">
        <v>45961</v>
      </c>
      <c r="C201" t="s">
        <v>89</v>
      </c>
      <c r="D201">
        <v>1</v>
      </c>
      <c r="E201">
        <v>81.14</v>
      </c>
      <c r="F201">
        <v>0</v>
      </c>
      <c r="G201">
        <v>0</v>
      </c>
      <c r="H201" t="s">
        <v>212</v>
      </c>
      <c r="I201" t="s">
        <v>18</v>
      </c>
      <c r="J201" t="s">
        <v>208</v>
      </c>
      <c r="K201" t="s">
        <v>209</v>
      </c>
      <c r="L201" t="s">
        <v>589</v>
      </c>
      <c r="M201" t="s">
        <v>90</v>
      </c>
      <c r="N201" t="s">
        <v>11</v>
      </c>
      <c r="O201">
        <v>34.53</v>
      </c>
      <c r="P201">
        <v>81.14</v>
      </c>
      <c r="Q201">
        <f>Sales_Analysis[[#This Row],[Quantity]]*Sales_Analysis[[#This Row],[Unit Selling Price]]</f>
        <v>81.14</v>
      </c>
      <c r="R201">
        <f>Sales_Analysis[[#This Row],[Gross Sales ]]*Sales_Analysis[[#This Row],[Discount Pct]]</f>
        <v>0</v>
      </c>
      <c r="S201" s="8">
        <f>Sales_Analysis[[#This Row],[Gross Sales ]]-Sales_Analysis[[#This Row],[Discount Amount]]</f>
        <v>81.14</v>
      </c>
      <c r="T201" s="8">
        <f>Sales_Analysis[[#This Row],[Quantity]]*Sales_Analysis[[#This Row],[Unit Cost]]</f>
        <v>34.53</v>
      </c>
      <c r="U201" s="8">
        <f>Sales_Analysis[[#This Row],[Net Sales ]]-Sales_Analysis[[#This Row],[Cost Of Good Sold]]</f>
        <v>46.61</v>
      </c>
      <c r="V201" s="8">
        <f>IF(Sales_Analysis[[#This Row],[Order Status]]="Completed",Sales_Analysis[[#This Row],[Net Sales ]],0)</f>
        <v>81.14</v>
      </c>
      <c r="W201" s="8">
        <f>IF(Sales_Analysis[[#This Row],[Order Status]]="Completed",Sales_Analysis[[#This Row],[Gross Profit ]],0)</f>
        <v>46.61</v>
      </c>
    </row>
    <row r="202" spans="1:23">
      <c r="A202" t="s">
        <v>590</v>
      </c>
      <c r="B202" s="7">
        <v>45961</v>
      </c>
      <c r="C202" t="s">
        <v>92</v>
      </c>
      <c r="D202">
        <v>2</v>
      </c>
      <c r="E202">
        <v>46.87</v>
      </c>
      <c r="F202">
        <v>0</v>
      </c>
      <c r="G202">
        <v>4.99</v>
      </c>
      <c r="H202" t="s">
        <v>207</v>
      </c>
      <c r="I202" t="s">
        <v>224</v>
      </c>
      <c r="J202" t="s">
        <v>208</v>
      </c>
      <c r="K202" t="s">
        <v>209</v>
      </c>
      <c r="L202" t="s">
        <v>492</v>
      </c>
      <c r="M202" t="s">
        <v>93</v>
      </c>
      <c r="N202" t="s">
        <v>17</v>
      </c>
      <c r="O202">
        <v>21.33</v>
      </c>
      <c r="P202">
        <v>46.87</v>
      </c>
      <c r="Q202">
        <f>Sales_Analysis[[#This Row],[Quantity]]*Sales_Analysis[[#This Row],[Unit Selling Price]]</f>
        <v>93.74</v>
      </c>
      <c r="R202">
        <f>Sales_Analysis[[#This Row],[Gross Sales ]]*Sales_Analysis[[#This Row],[Discount Pct]]</f>
        <v>0</v>
      </c>
      <c r="S202" s="8">
        <f>Sales_Analysis[[#This Row],[Gross Sales ]]-Sales_Analysis[[#This Row],[Discount Amount]]</f>
        <v>93.74</v>
      </c>
      <c r="T202" s="8">
        <f>Sales_Analysis[[#This Row],[Quantity]]*Sales_Analysis[[#This Row],[Unit Cost]]</f>
        <v>42.66</v>
      </c>
      <c r="U202" s="8">
        <f>Sales_Analysis[[#This Row],[Net Sales ]]-Sales_Analysis[[#This Row],[Cost Of Good Sold]]</f>
        <v>51.08</v>
      </c>
      <c r="V202" s="8">
        <f>IF(Sales_Analysis[[#This Row],[Order Status]]="Completed",Sales_Analysis[[#This Row],[Net Sales ]],0)</f>
        <v>93.74</v>
      </c>
      <c r="W202" s="8">
        <f>IF(Sales_Analysis[[#This Row],[Order Status]]="Completed",Sales_Analysis[[#This Row],[Gross Profit ]],0)</f>
        <v>51.08</v>
      </c>
    </row>
    <row r="203" spans="1:23">
      <c r="A203" t="s">
        <v>591</v>
      </c>
      <c r="B203" s="7">
        <v>45961</v>
      </c>
      <c r="C203" t="s">
        <v>172</v>
      </c>
      <c r="D203">
        <v>2</v>
      </c>
      <c r="E203">
        <v>80.63</v>
      </c>
      <c r="F203">
        <v>0</v>
      </c>
      <c r="G203">
        <v>0</v>
      </c>
      <c r="H203" t="s">
        <v>207</v>
      </c>
      <c r="I203" t="s">
        <v>12</v>
      </c>
      <c r="J203" t="s">
        <v>208</v>
      </c>
      <c r="K203" t="s">
        <v>209</v>
      </c>
      <c r="L203" t="s">
        <v>559</v>
      </c>
      <c r="M203" t="s">
        <v>173</v>
      </c>
      <c r="N203" t="s">
        <v>32</v>
      </c>
      <c r="O203">
        <v>44.56</v>
      </c>
      <c r="P203">
        <v>80.63</v>
      </c>
      <c r="Q203">
        <f>Sales_Analysis[[#This Row],[Quantity]]*Sales_Analysis[[#This Row],[Unit Selling Price]]</f>
        <v>161.26</v>
      </c>
      <c r="R203">
        <f>Sales_Analysis[[#This Row],[Gross Sales ]]*Sales_Analysis[[#This Row],[Discount Pct]]</f>
        <v>0</v>
      </c>
      <c r="S203" s="8">
        <f>Sales_Analysis[[#This Row],[Gross Sales ]]-Sales_Analysis[[#This Row],[Discount Amount]]</f>
        <v>161.26</v>
      </c>
      <c r="T203" s="8">
        <f>Sales_Analysis[[#This Row],[Quantity]]*Sales_Analysis[[#This Row],[Unit Cost]]</f>
        <v>89.12</v>
      </c>
      <c r="U203" s="8">
        <f>Sales_Analysis[[#This Row],[Net Sales ]]-Sales_Analysis[[#This Row],[Cost Of Good Sold]]</f>
        <v>72.139999999999986</v>
      </c>
      <c r="V203" s="8">
        <f>IF(Sales_Analysis[[#This Row],[Order Status]]="Completed",Sales_Analysis[[#This Row],[Net Sales ]],0)</f>
        <v>161.26</v>
      </c>
      <c r="W203" s="8">
        <f>IF(Sales_Analysis[[#This Row],[Order Status]]="Completed",Sales_Analysis[[#This Row],[Gross Profit ]],0)</f>
        <v>72.139999999999986</v>
      </c>
    </row>
    <row r="204" spans="1:23">
      <c r="A204" t="s">
        <v>592</v>
      </c>
      <c r="B204" s="7">
        <v>45961</v>
      </c>
      <c r="C204" t="s">
        <v>122</v>
      </c>
      <c r="D204">
        <v>3</v>
      </c>
      <c r="E204">
        <v>29.71</v>
      </c>
      <c r="F204">
        <v>0</v>
      </c>
      <c r="G204">
        <v>6.99</v>
      </c>
      <c r="H204" t="s">
        <v>212</v>
      </c>
      <c r="I204" t="s">
        <v>224</v>
      </c>
      <c r="J204" t="s">
        <v>213</v>
      </c>
      <c r="K204" t="s">
        <v>209</v>
      </c>
      <c r="L204" t="s">
        <v>593</v>
      </c>
      <c r="M204" t="s">
        <v>123</v>
      </c>
      <c r="N204" t="s">
        <v>21</v>
      </c>
      <c r="O204">
        <v>17.55</v>
      </c>
      <c r="P204">
        <v>29.71</v>
      </c>
      <c r="Q204">
        <f>Sales_Analysis[[#This Row],[Quantity]]*Sales_Analysis[[#This Row],[Unit Selling Price]]</f>
        <v>89.13</v>
      </c>
      <c r="R204">
        <f>Sales_Analysis[[#This Row],[Gross Sales ]]*Sales_Analysis[[#This Row],[Discount Pct]]</f>
        <v>0</v>
      </c>
      <c r="S204" s="8">
        <f>Sales_Analysis[[#This Row],[Gross Sales ]]-Sales_Analysis[[#This Row],[Discount Amount]]</f>
        <v>89.13</v>
      </c>
      <c r="T204" s="8">
        <f>Sales_Analysis[[#This Row],[Quantity]]*Sales_Analysis[[#This Row],[Unit Cost]]</f>
        <v>52.650000000000006</v>
      </c>
      <c r="U204" s="8">
        <f>Sales_Analysis[[#This Row],[Net Sales ]]-Sales_Analysis[[#This Row],[Cost Of Good Sold]]</f>
        <v>36.47999999999999</v>
      </c>
      <c r="V204" s="8">
        <f>IF(Sales_Analysis[[#This Row],[Order Status]]="Completed",Sales_Analysis[[#This Row],[Net Sales ]],0)</f>
        <v>89.13</v>
      </c>
      <c r="W204" s="8">
        <f>IF(Sales_Analysis[[#This Row],[Order Status]]="Completed",Sales_Analysis[[#This Row],[Gross Profit ]],0)</f>
        <v>36.47999999999999</v>
      </c>
    </row>
    <row r="205" spans="1:23">
      <c r="A205" t="s">
        <v>594</v>
      </c>
      <c r="B205" s="7">
        <v>45961</v>
      </c>
      <c r="C205" t="s">
        <v>118</v>
      </c>
      <c r="D205">
        <v>1</v>
      </c>
      <c r="E205">
        <v>41.81</v>
      </c>
      <c r="F205">
        <v>0.1</v>
      </c>
      <c r="G205">
        <v>0</v>
      </c>
      <c r="H205" t="s">
        <v>212</v>
      </c>
      <c r="I205" t="s">
        <v>18</v>
      </c>
      <c r="J205" t="s">
        <v>208</v>
      </c>
      <c r="K205" t="s">
        <v>209</v>
      </c>
      <c r="L205" t="s">
        <v>595</v>
      </c>
      <c r="M205" t="s">
        <v>119</v>
      </c>
      <c r="N205" t="s">
        <v>21</v>
      </c>
      <c r="O205">
        <v>22.64</v>
      </c>
      <c r="P205">
        <v>41.81</v>
      </c>
      <c r="Q205">
        <f>Sales_Analysis[[#This Row],[Quantity]]*Sales_Analysis[[#This Row],[Unit Selling Price]]</f>
        <v>41.81</v>
      </c>
      <c r="R205">
        <f>Sales_Analysis[[#This Row],[Gross Sales ]]*Sales_Analysis[[#This Row],[Discount Pct]]</f>
        <v>4.181</v>
      </c>
      <c r="S205" s="8">
        <f>Sales_Analysis[[#This Row],[Gross Sales ]]-Sales_Analysis[[#This Row],[Discount Amount]]</f>
        <v>37.629000000000005</v>
      </c>
      <c r="T205" s="8">
        <f>Sales_Analysis[[#This Row],[Quantity]]*Sales_Analysis[[#This Row],[Unit Cost]]</f>
        <v>22.64</v>
      </c>
      <c r="U205" s="8">
        <f>Sales_Analysis[[#This Row],[Net Sales ]]-Sales_Analysis[[#This Row],[Cost Of Good Sold]]</f>
        <v>14.989000000000004</v>
      </c>
      <c r="V205" s="8">
        <f>IF(Sales_Analysis[[#This Row],[Order Status]]="Completed",Sales_Analysis[[#This Row],[Net Sales ]],0)</f>
        <v>37.629000000000005</v>
      </c>
      <c r="W205" s="8">
        <f>IF(Sales_Analysis[[#This Row],[Order Status]]="Completed",Sales_Analysis[[#This Row],[Gross Profit ]],0)</f>
        <v>14.989000000000004</v>
      </c>
    </row>
    <row r="206" spans="1:23">
      <c r="A206" t="s">
        <v>596</v>
      </c>
      <c r="B206" s="7">
        <v>45961</v>
      </c>
      <c r="C206" t="s">
        <v>71</v>
      </c>
      <c r="D206">
        <v>1</v>
      </c>
      <c r="E206">
        <v>11.23</v>
      </c>
      <c r="F206">
        <v>0</v>
      </c>
      <c r="G206">
        <v>9.99</v>
      </c>
      <c r="H206" t="s">
        <v>216</v>
      </c>
      <c r="I206" t="s">
        <v>224</v>
      </c>
      <c r="J206" t="s">
        <v>208</v>
      </c>
      <c r="K206" t="s">
        <v>209</v>
      </c>
      <c r="L206" t="s">
        <v>597</v>
      </c>
      <c r="M206" t="s">
        <v>72</v>
      </c>
      <c r="N206" t="s">
        <v>11</v>
      </c>
      <c r="O206">
        <v>6.46</v>
      </c>
      <c r="P206">
        <v>11.23</v>
      </c>
      <c r="Q206">
        <f>Sales_Analysis[[#This Row],[Quantity]]*Sales_Analysis[[#This Row],[Unit Selling Price]]</f>
        <v>11.23</v>
      </c>
      <c r="R206">
        <f>Sales_Analysis[[#This Row],[Gross Sales ]]*Sales_Analysis[[#This Row],[Discount Pct]]</f>
        <v>0</v>
      </c>
      <c r="S206" s="8">
        <f>Sales_Analysis[[#This Row],[Gross Sales ]]-Sales_Analysis[[#This Row],[Discount Amount]]</f>
        <v>11.23</v>
      </c>
      <c r="T206" s="8">
        <f>Sales_Analysis[[#This Row],[Quantity]]*Sales_Analysis[[#This Row],[Unit Cost]]</f>
        <v>6.46</v>
      </c>
      <c r="U206" s="8">
        <f>Sales_Analysis[[#This Row],[Net Sales ]]-Sales_Analysis[[#This Row],[Cost Of Good Sold]]</f>
        <v>4.7700000000000005</v>
      </c>
      <c r="V206" s="8">
        <f>IF(Sales_Analysis[[#This Row],[Order Status]]="Completed",Sales_Analysis[[#This Row],[Net Sales ]],0)</f>
        <v>11.23</v>
      </c>
      <c r="W206" s="8">
        <f>IF(Sales_Analysis[[#This Row],[Order Status]]="Completed",Sales_Analysis[[#This Row],[Gross Profit ]],0)</f>
        <v>4.7700000000000005</v>
      </c>
    </row>
    <row r="207" spans="1:23">
      <c r="A207" t="s">
        <v>598</v>
      </c>
      <c r="B207" s="7">
        <v>45961</v>
      </c>
      <c r="C207" t="s">
        <v>180</v>
      </c>
      <c r="D207">
        <v>5</v>
      </c>
      <c r="E207">
        <v>60.42</v>
      </c>
      <c r="F207">
        <v>0</v>
      </c>
      <c r="G207">
        <v>6.99</v>
      </c>
      <c r="H207" t="s">
        <v>212</v>
      </c>
      <c r="I207" t="s">
        <v>54</v>
      </c>
      <c r="J207" t="s">
        <v>217</v>
      </c>
      <c r="K207" t="s">
        <v>209</v>
      </c>
      <c r="L207" t="s">
        <v>445</v>
      </c>
      <c r="M207" t="s">
        <v>181</v>
      </c>
      <c r="N207" t="s">
        <v>32</v>
      </c>
      <c r="O207">
        <v>25.69</v>
      </c>
      <c r="P207">
        <v>60.42</v>
      </c>
      <c r="Q207">
        <f>Sales_Analysis[[#This Row],[Quantity]]*Sales_Analysis[[#This Row],[Unit Selling Price]]</f>
        <v>302.10000000000002</v>
      </c>
      <c r="R207">
        <f>Sales_Analysis[[#This Row],[Gross Sales ]]*Sales_Analysis[[#This Row],[Discount Pct]]</f>
        <v>0</v>
      </c>
      <c r="S207" s="8">
        <f>Sales_Analysis[[#This Row],[Gross Sales ]]-Sales_Analysis[[#This Row],[Discount Amount]]</f>
        <v>302.10000000000002</v>
      </c>
      <c r="T207" s="8">
        <f>Sales_Analysis[[#This Row],[Quantity]]*Sales_Analysis[[#This Row],[Unit Cost]]</f>
        <v>128.45000000000002</v>
      </c>
      <c r="U207" s="8">
        <f>Sales_Analysis[[#This Row],[Net Sales ]]-Sales_Analysis[[#This Row],[Cost Of Good Sold]]</f>
        <v>173.65</v>
      </c>
      <c r="V207" s="8">
        <f>IF(Sales_Analysis[[#This Row],[Order Status]]="Completed",Sales_Analysis[[#This Row],[Net Sales ]],0)</f>
        <v>302.10000000000002</v>
      </c>
      <c r="W207" s="8">
        <f>IF(Sales_Analysis[[#This Row],[Order Status]]="Completed",Sales_Analysis[[#This Row],[Gross Profit ]],0)</f>
        <v>173.65</v>
      </c>
    </row>
    <row r="208" spans="1:23">
      <c r="A208" t="s">
        <v>599</v>
      </c>
      <c r="B208" s="7">
        <v>45961</v>
      </c>
      <c r="C208" t="s">
        <v>146</v>
      </c>
      <c r="D208">
        <v>1</v>
      </c>
      <c r="E208">
        <v>30.05</v>
      </c>
      <c r="F208">
        <v>0.1</v>
      </c>
      <c r="G208">
        <v>6.99</v>
      </c>
      <c r="H208" t="s">
        <v>216</v>
      </c>
      <c r="I208" t="s">
        <v>37</v>
      </c>
      <c r="J208" t="s">
        <v>217</v>
      </c>
      <c r="K208" t="s">
        <v>304</v>
      </c>
      <c r="L208" t="s">
        <v>600</v>
      </c>
      <c r="M208" t="s">
        <v>147</v>
      </c>
      <c r="N208" t="s">
        <v>27</v>
      </c>
      <c r="O208">
        <v>17.329999999999998</v>
      </c>
      <c r="P208">
        <v>30.05</v>
      </c>
      <c r="Q208">
        <f>Sales_Analysis[[#This Row],[Quantity]]*Sales_Analysis[[#This Row],[Unit Selling Price]]</f>
        <v>30.05</v>
      </c>
      <c r="R208">
        <f>Sales_Analysis[[#This Row],[Gross Sales ]]*Sales_Analysis[[#This Row],[Discount Pct]]</f>
        <v>3.0050000000000003</v>
      </c>
      <c r="S208" s="8">
        <f>Sales_Analysis[[#This Row],[Gross Sales ]]-Sales_Analysis[[#This Row],[Discount Amount]]</f>
        <v>27.045000000000002</v>
      </c>
      <c r="T208" s="8">
        <f>Sales_Analysis[[#This Row],[Quantity]]*Sales_Analysis[[#This Row],[Unit Cost]]</f>
        <v>17.329999999999998</v>
      </c>
      <c r="U208" s="8">
        <f>Sales_Analysis[[#This Row],[Net Sales ]]-Sales_Analysis[[#This Row],[Cost Of Good Sold]]</f>
        <v>9.7150000000000034</v>
      </c>
      <c r="V208" s="8">
        <f>IF(Sales_Analysis[[#This Row],[Order Status]]="Completed",Sales_Analysis[[#This Row],[Net Sales ]],0)</f>
        <v>0</v>
      </c>
      <c r="W208" s="8">
        <f>IF(Sales_Analysis[[#This Row],[Order Status]]="Completed",Sales_Analysis[[#This Row],[Gross Profit ]],0)</f>
        <v>0</v>
      </c>
    </row>
    <row r="209" spans="1:23">
      <c r="A209" t="s">
        <v>601</v>
      </c>
      <c r="B209" s="7">
        <v>45962</v>
      </c>
      <c r="C209" t="s">
        <v>140</v>
      </c>
      <c r="D209">
        <v>1</v>
      </c>
      <c r="E209">
        <v>25.18</v>
      </c>
      <c r="F209">
        <v>0.05</v>
      </c>
      <c r="G209">
        <v>6.99</v>
      </c>
      <c r="H209" t="s">
        <v>212</v>
      </c>
      <c r="I209" t="s">
        <v>12</v>
      </c>
      <c r="J209" t="s">
        <v>217</v>
      </c>
      <c r="K209" t="s">
        <v>209</v>
      </c>
      <c r="L209" t="s">
        <v>602</v>
      </c>
      <c r="M209" t="s">
        <v>141</v>
      </c>
      <c r="N209" t="s">
        <v>27</v>
      </c>
      <c r="O209">
        <v>13.85</v>
      </c>
      <c r="P209">
        <v>25.18</v>
      </c>
      <c r="Q209">
        <f>Sales_Analysis[[#This Row],[Quantity]]*Sales_Analysis[[#This Row],[Unit Selling Price]]</f>
        <v>25.18</v>
      </c>
      <c r="R209">
        <f>Sales_Analysis[[#This Row],[Gross Sales ]]*Sales_Analysis[[#This Row],[Discount Pct]]</f>
        <v>1.2590000000000001</v>
      </c>
      <c r="S209" s="8">
        <f>Sales_Analysis[[#This Row],[Gross Sales ]]-Sales_Analysis[[#This Row],[Discount Amount]]</f>
        <v>23.920999999999999</v>
      </c>
      <c r="T209" s="8">
        <f>Sales_Analysis[[#This Row],[Quantity]]*Sales_Analysis[[#This Row],[Unit Cost]]</f>
        <v>13.85</v>
      </c>
      <c r="U209" s="8">
        <f>Sales_Analysis[[#This Row],[Net Sales ]]-Sales_Analysis[[#This Row],[Cost Of Good Sold]]</f>
        <v>10.071</v>
      </c>
      <c r="V209" s="8">
        <f>IF(Sales_Analysis[[#This Row],[Order Status]]="Completed",Sales_Analysis[[#This Row],[Net Sales ]],0)</f>
        <v>23.920999999999999</v>
      </c>
      <c r="W209" s="8">
        <f>IF(Sales_Analysis[[#This Row],[Order Status]]="Completed",Sales_Analysis[[#This Row],[Gross Profit ]],0)</f>
        <v>10.071</v>
      </c>
    </row>
    <row r="210" spans="1:23">
      <c r="A210" t="s">
        <v>603</v>
      </c>
      <c r="B210" s="7">
        <v>45962</v>
      </c>
      <c r="C210" t="s">
        <v>110</v>
      </c>
      <c r="D210">
        <v>1</v>
      </c>
      <c r="E210">
        <v>32.130000000000003</v>
      </c>
      <c r="F210">
        <v>0</v>
      </c>
      <c r="G210">
        <v>4.99</v>
      </c>
      <c r="H210" t="s">
        <v>207</v>
      </c>
      <c r="I210" t="s">
        <v>12</v>
      </c>
      <c r="J210" t="s">
        <v>213</v>
      </c>
      <c r="K210" t="s">
        <v>304</v>
      </c>
      <c r="L210" t="s">
        <v>604</v>
      </c>
      <c r="M210" t="s">
        <v>111</v>
      </c>
      <c r="N210" t="s">
        <v>17</v>
      </c>
      <c r="O210">
        <v>21.59</v>
      </c>
      <c r="P210">
        <v>32.130000000000003</v>
      </c>
      <c r="Q210">
        <f>Sales_Analysis[[#This Row],[Quantity]]*Sales_Analysis[[#This Row],[Unit Selling Price]]</f>
        <v>32.130000000000003</v>
      </c>
      <c r="R210">
        <f>Sales_Analysis[[#This Row],[Gross Sales ]]*Sales_Analysis[[#This Row],[Discount Pct]]</f>
        <v>0</v>
      </c>
      <c r="S210" s="8">
        <f>Sales_Analysis[[#This Row],[Gross Sales ]]-Sales_Analysis[[#This Row],[Discount Amount]]</f>
        <v>32.130000000000003</v>
      </c>
      <c r="T210" s="8">
        <f>Sales_Analysis[[#This Row],[Quantity]]*Sales_Analysis[[#This Row],[Unit Cost]]</f>
        <v>21.59</v>
      </c>
      <c r="U210" s="8">
        <f>Sales_Analysis[[#This Row],[Net Sales ]]-Sales_Analysis[[#This Row],[Cost Of Good Sold]]</f>
        <v>10.540000000000003</v>
      </c>
      <c r="V210" s="8">
        <f>IF(Sales_Analysis[[#This Row],[Order Status]]="Completed",Sales_Analysis[[#This Row],[Net Sales ]],0)</f>
        <v>0</v>
      </c>
      <c r="W210" s="8">
        <f>IF(Sales_Analysis[[#This Row],[Order Status]]="Completed",Sales_Analysis[[#This Row],[Gross Profit ]],0)</f>
        <v>0</v>
      </c>
    </row>
    <row r="211" spans="1:23">
      <c r="A211" t="s">
        <v>605</v>
      </c>
      <c r="B211" s="7">
        <v>45962</v>
      </c>
      <c r="C211" t="s">
        <v>156</v>
      </c>
      <c r="D211">
        <v>4</v>
      </c>
      <c r="E211">
        <v>24.86</v>
      </c>
      <c r="F211">
        <v>0.05</v>
      </c>
      <c r="G211">
        <v>6.99</v>
      </c>
      <c r="H211" t="s">
        <v>216</v>
      </c>
      <c r="I211" t="s">
        <v>224</v>
      </c>
      <c r="J211" t="s">
        <v>208</v>
      </c>
      <c r="K211" t="s">
        <v>209</v>
      </c>
      <c r="L211" t="s">
        <v>319</v>
      </c>
      <c r="M211" t="s">
        <v>157</v>
      </c>
      <c r="N211" t="s">
        <v>27</v>
      </c>
      <c r="O211">
        <v>16.329999999999998</v>
      </c>
      <c r="P211">
        <v>24.86</v>
      </c>
      <c r="Q211">
        <f>Sales_Analysis[[#This Row],[Quantity]]*Sales_Analysis[[#This Row],[Unit Selling Price]]</f>
        <v>99.44</v>
      </c>
      <c r="R211">
        <f>Sales_Analysis[[#This Row],[Gross Sales ]]*Sales_Analysis[[#This Row],[Discount Pct]]</f>
        <v>4.9720000000000004</v>
      </c>
      <c r="S211" s="8">
        <f>Sales_Analysis[[#This Row],[Gross Sales ]]-Sales_Analysis[[#This Row],[Discount Amount]]</f>
        <v>94.468000000000004</v>
      </c>
      <c r="T211" s="8">
        <f>Sales_Analysis[[#This Row],[Quantity]]*Sales_Analysis[[#This Row],[Unit Cost]]</f>
        <v>65.319999999999993</v>
      </c>
      <c r="U211" s="8">
        <f>Sales_Analysis[[#This Row],[Net Sales ]]-Sales_Analysis[[#This Row],[Cost Of Good Sold]]</f>
        <v>29.14800000000001</v>
      </c>
      <c r="V211" s="8">
        <f>IF(Sales_Analysis[[#This Row],[Order Status]]="Completed",Sales_Analysis[[#This Row],[Net Sales ]],0)</f>
        <v>94.468000000000004</v>
      </c>
      <c r="W211" s="8">
        <f>IF(Sales_Analysis[[#This Row],[Order Status]]="Completed",Sales_Analysis[[#This Row],[Gross Profit ]],0)</f>
        <v>29.14800000000001</v>
      </c>
    </row>
    <row r="212" spans="1:23">
      <c r="A212" t="s">
        <v>606</v>
      </c>
      <c r="B212" s="7">
        <v>45962</v>
      </c>
      <c r="C212" t="s">
        <v>130</v>
      </c>
      <c r="D212">
        <v>1</v>
      </c>
      <c r="E212">
        <v>10.18</v>
      </c>
      <c r="F212">
        <v>0.05</v>
      </c>
      <c r="G212">
        <v>0</v>
      </c>
      <c r="H212" t="s">
        <v>216</v>
      </c>
      <c r="I212" t="s">
        <v>54</v>
      </c>
      <c r="J212" t="s">
        <v>217</v>
      </c>
      <c r="K212" t="s">
        <v>209</v>
      </c>
      <c r="L212" t="s">
        <v>607</v>
      </c>
      <c r="M212" t="s">
        <v>131</v>
      </c>
      <c r="N212" t="s">
        <v>21</v>
      </c>
      <c r="O212">
        <v>4.42</v>
      </c>
      <c r="P212">
        <v>10.18</v>
      </c>
      <c r="Q212">
        <f>Sales_Analysis[[#This Row],[Quantity]]*Sales_Analysis[[#This Row],[Unit Selling Price]]</f>
        <v>10.18</v>
      </c>
      <c r="R212">
        <f>Sales_Analysis[[#This Row],[Gross Sales ]]*Sales_Analysis[[#This Row],[Discount Pct]]</f>
        <v>0.50900000000000001</v>
      </c>
      <c r="S212" s="8">
        <f>Sales_Analysis[[#This Row],[Gross Sales ]]-Sales_Analysis[[#This Row],[Discount Amount]]</f>
        <v>9.6709999999999994</v>
      </c>
      <c r="T212" s="8">
        <f>Sales_Analysis[[#This Row],[Quantity]]*Sales_Analysis[[#This Row],[Unit Cost]]</f>
        <v>4.42</v>
      </c>
      <c r="U212" s="8">
        <f>Sales_Analysis[[#This Row],[Net Sales ]]-Sales_Analysis[[#This Row],[Cost Of Good Sold]]</f>
        <v>5.2509999999999994</v>
      </c>
      <c r="V212" s="8">
        <f>IF(Sales_Analysis[[#This Row],[Order Status]]="Completed",Sales_Analysis[[#This Row],[Net Sales ]],0)</f>
        <v>9.6709999999999994</v>
      </c>
      <c r="W212" s="8">
        <f>IF(Sales_Analysis[[#This Row],[Order Status]]="Completed",Sales_Analysis[[#This Row],[Gross Profit ]],0)</f>
        <v>5.2509999999999994</v>
      </c>
    </row>
    <row r="213" spans="1:23">
      <c r="A213" t="s">
        <v>608</v>
      </c>
      <c r="B213" s="7">
        <v>45962</v>
      </c>
      <c r="C213" t="s">
        <v>120</v>
      </c>
      <c r="D213">
        <v>2</v>
      </c>
      <c r="E213">
        <v>33.65</v>
      </c>
      <c r="F213">
        <v>0.05</v>
      </c>
      <c r="G213">
        <v>0</v>
      </c>
      <c r="H213" t="s">
        <v>207</v>
      </c>
      <c r="I213" t="s">
        <v>54</v>
      </c>
      <c r="J213" t="s">
        <v>217</v>
      </c>
      <c r="K213" t="s">
        <v>209</v>
      </c>
      <c r="L213" t="s">
        <v>360</v>
      </c>
      <c r="M213" t="s">
        <v>121</v>
      </c>
      <c r="N213" t="s">
        <v>21</v>
      </c>
      <c r="O213">
        <v>17.22</v>
      </c>
      <c r="P213">
        <v>33.65</v>
      </c>
      <c r="Q213">
        <f>Sales_Analysis[[#This Row],[Quantity]]*Sales_Analysis[[#This Row],[Unit Selling Price]]</f>
        <v>67.3</v>
      </c>
      <c r="R213">
        <f>Sales_Analysis[[#This Row],[Gross Sales ]]*Sales_Analysis[[#This Row],[Discount Pct]]</f>
        <v>3.3650000000000002</v>
      </c>
      <c r="S213" s="8">
        <f>Sales_Analysis[[#This Row],[Gross Sales ]]-Sales_Analysis[[#This Row],[Discount Amount]]</f>
        <v>63.934999999999995</v>
      </c>
      <c r="T213" s="8">
        <f>Sales_Analysis[[#This Row],[Quantity]]*Sales_Analysis[[#This Row],[Unit Cost]]</f>
        <v>34.44</v>
      </c>
      <c r="U213" s="8">
        <f>Sales_Analysis[[#This Row],[Net Sales ]]-Sales_Analysis[[#This Row],[Cost Of Good Sold]]</f>
        <v>29.494999999999997</v>
      </c>
      <c r="V213" s="8">
        <f>IF(Sales_Analysis[[#This Row],[Order Status]]="Completed",Sales_Analysis[[#This Row],[Net Sales ]],0)</f>
        <v>63.934999999999995</v>
      </c>
      <c r="W213" s="8">
        <f>IF(Sales_Analysis[[#This Row],[Order Status]]="Completed",Sales_Analysis[[#This Row],[Gross Profit ]],0)</f>
        <v>29.494999999999997</v>
      </c>
    </row>
    <row r="214" spans="1:23">
      <c r="A214" t="s">
        <v>609</v>
      </c>
      <c r="B214" s="7">
        <v>45962</v>
      </c>
      <c r="C214" t="s">
        <v>81</v>
      </c>
      <c r="D214">
        <v>2</v>
      </c>
      <c r="E214">
        <v>30.29</v>
      </c>
      <c r="F214">
        <v>0.05</v>
      </c>
      <c r="G214">
        <v>4.99</v>
      </c>
      <c r="H214" t="s">
        <v>212</v>
      </c>
      <c r="I214" t="s">
        <v>224</v>
      </c>
      <c r="J214" t="s">
        <v>217</v>
      </c>
      <c r="K214" t="s">
        <v>209</v>
      </c>
      <c r="L214" t="s">
        <v>453</v>
      </c>
      <c r="M214" t="s">
        <v>82</v>
      </c>
      <c r="N214" t="s">
        <v>11</v>
      </c>
      <c r="O214">
        <v>13.1</v>
      </c>
      <c r="P214">
        <v>30.29</v>
      </c>
      <c r="Q214">
        <f>Sales_Analysis[[#This Row],[Quantity]]*Sales_Analysis[[#This Row],[Unit Selling Price]]</f>
        <v>60.58</v>
      </c>
      <c r="R214">
        <f>Sales_Analysis[[#This Row],[Gross Sales ]]*Sales_Analysis[[#This Row],[Discount Pct]]</f>
        <v>3.0289999999999999</v>
      </c>
      <c r="S214" s="8">
        <f>Sales_Analysis[[#This Row],[Gross Sales ]]-Sales_Analysis[[#This Row],[Discount Amount]]</f>
        <v>57.551000000000002</v>
      </c>
      <c r="T214" s="8">
        <f>Sales_Analysis[[#This Row],[Quantity]]*Sales_Analysis[[#This Row],[Unit Cost]]</f>
        <v>26.2</v>
      </c>
      <c r="U214" s="8">
        <f>Sales_Analysis[[#This Row],[Net Sales ]]-Sales_Analysis[[#This Row],[Cost Of Good Sold]]</f>
        <v>31.351000000000003</v>
      </c>
      <c r="V214" s="8">
        <f>IF(Sales_Analysis[[#This Row],[Order Status]]="Completed",Sales_Analysis[[#This Row],[Net Sales ]],0)</f>
        <v>57.551000000000002</v>
      </c>
      <c r="W214" s="8">
        <f>IF(Sales_Analysis[[#This Row],[Order Status]]="Completed",Sales_Analysis[[#This Row],[Gross Profit ]],0)</f>
        <v>31.351000000000003</v>
      </c>
    </row>
    <row r="215" spans="1:23">
      <c r="A215" t="s">
        <v>610</v>
      </c>
      <c r="B215" s="7">
        <v>45962</v>
      </c>
      <c r="C215" t="s">
        <v>160</v>
      </c>
      <c r="D215">
        <v>2</v>
      </c>
      <c r="E215">
        <v>36.47</v>
      </c>
      <c r="F215">
        <v>0</v>
      </c>
      <c r="G215">
        <v>0</v>
      </c>
      <c r="H215" t="s">
        <v>207</v>
      </c>
      <c r="I215" t="s">
        <v>12</v>
      </c>
      <c r="J215" t="s">
        <v>213</v>
      </c>
      <c r="K215" t="s">
        <v>209</v>
      </c>
      <c r="L215" t="s">
        <v>611</v>
      </c>
      <c r="M215" t="s">
        <v>161</v>
      </c>
      <c r="N215" t="s">
        <v>27</v>
      </c>
      <c r="O215">
        <v>21.05</v>
      </c>
      <c r="P215">
        <v>36.47</v>
      </c>
      <c r="Q215">
        <f>Sales_Analysis[[#This Row],[Quantity]]*Sales_Analysis[[#This Row],[Unit Selling Price]]</f>
        <v>72.94</v>
      </c>
      <c r="R215">
        <f>Sales_Analysis[[#This Row],[Gross Sales ]]*Sales_Analysis[[#This Row],[Discount Pct]]</f>
        <v>0</v>
      </c>
      <c r="S215" s="8">
        <f>Sales_Analysis[[#This Row],[Gross Sales ]]-Sales_Analysis[[#This Row],[Discount Amount]]</f>
        <v>72.94</v>
      </c>
      <c r="T215" s="8">
        <f>Sales_Analysis[[#This Row],[Quantity]]*Sales_Analysis[[#This Row],[Unit Cost]]</f>
        <v>42.1</v>
      </c>
      <c r="U215" s="8">
        <f>Sales_Analysis[[#This Row],[Net Sales ]]-Sales_Analysis[[#This Row],[Cost Of Good Sold]]</f>
        <v>30.839999999999996</v>
      </c>
      <c r="V215" s="8">
        <f>IF(Sales_Analysis[[#This Row],[Order Status]]="Completed",Sales_Analysis[[#This Row],[Net Sales ]],0)</f>
        <v>72.94</v>
      </c>
      <c r="W215" s="8">
        <f>IF(Sales_Analysis[[#This Row],[Order Status]]="Completed",Sales_Analysis[[#This Row],[Gross Profit ]],0)</f>
        <v>30.839999999999996</v>
      </c>
    </row>
    <row r="216" spans="1:23">
      <c r="A216" t="s">
        <v>612</v>
      </c>
      <c r="B216" s="7">
        <v>45963</v>
      </c>
      <c r="C216" t="s">
        <v>108</v>
      </c>
      <c r="D216">
        <v>1</v>
      </c>
      <c r="E216">
        <v>23.94</v>
      </c>
      <c r="F216">
        <v>0.05</v>
      </c>
      <c r="G216">
        <v>9.99</v>
      </c>
      <c r="H216" t="s">
        <v>212</v>
      </c>
      <c r="I216" t="s">
        <v>54</v>
      </c>
      <c r="J216" t="s">
        <v>217</v>
      </c>
      <c r="K216" t="s">
        <v>209</v>
      </c>
      <c r="L216" t="s">
        <v>613</v>
      </c>
      <c r="M216" t="s">
        <v>109</v>
      </c>
      <c r="N216" t="s">
        <v>17</v>
      </c>
      <c r="O216">
        <v>13.98</v>
      </c>
      <c r="P216">
        <v>23.94</v>
      </c>
      <c r="Q216">
        <f>Sales_Analysis[[#This Row],[Quantity]]*Sales_Analysis[[#This Row],[Unit Selling Price]]</f>
        <v>23.94</v>
      </c>
      <c r="R216">
        <f>Sales_Analysis[[#This Row],[Gross Sales ]]*Sales_Analysis[[#This Row],[Discount Pct]]</f>
        <v>1.1970000000000001</v>
      </c>
      <c r="S216" s="8">
        <f>Sales_Analysis[[#This Row],[Gross Sales ]]-Sales_Analysis[[#This Row],[Discount Amount]]</f>
        <v>22.743000000000002</v>
      </c>
      <c r="T216" s="8">
        <f>Sales_Analysis[[#This Row],[Quantity]]*Sales_Analysis[[#This Row],[Unit Cost]]</f>
        <v>13.98</v>
      </c>
      <c r="U216" s="8">
        <f>Sales_Analysis[[#This Row],[Net Sales ]]-Sales_Analysis[[#This Row],[Cost Of Good Sold]]</f>
        <v>8.7630000000000017</v>
      </c>
      <c r="V216" s="8">
        <f>IF(Sales_Analysis[[#This Row],[Order Status]]="Completed",Sales_Analysis[[#This Row],[Net Sales ]],0)</f>
        <v>22.743000000000002</v>
      </c>
      <c r="W216" s="8">
        <f>IF(Sales_Analysis[[#This Row],[Order Status]]="Completed",Sales_Analysis[[#This Row],[Gross Profit ]],0)</f>
        <v>8.7630000000000017</v>
      </c>
    </row>
    <row r="217" spans="1:23">
      <c r="A217" t="s">
        <v>614</v>
      </c>
      <c r="B217" s="7">
        <v>45963</v>
      </c>
      <c r="C217" t="s">
        <v>158</v>
      </c>
      <c r="D217">
        <v>5</v>
      </c>
      <c r="E217">
        <v>44.59</v>
      </c>
      <c r="F217">
        <v>0</v>
      </c>
      <c r="G217">
        <v>0</v>
      </c>
      <c r="H217" t="s">
        <v>216</v>
      </c>
      <c r="I217" t="s">
        <v>54</v>
      </c>
      <c r="J217" t="s">
        <v>217</v>
      </c>
      <c r="K217" t="s">
        <v>209</v>
      </c>
      <c r="L217" t="s">
        <v>615</v>
      </c>
      <c r="M217" t="s">
        <v>159</v>
      </c>
      <c r="N217" t="s">
        <v>27</v>
      </c>
      <c r="O217">
        <v>19.489999999999998</v>
      </c>
      <c r="P217">
        <v>44.59</v>
      </c>
      <c r="Q217">
        <f>Sales_Analysis[[#This Row],[Quantity]]*Sales_Analysis[[#This Row],[Unit Selling Price]]</f>
        <v>222.95000000000002</v>
      </c>
      <c r="R217">
        <f>Sales_Analysis[[#This Row],[Gross Sales ]]*Sales_Analysis[[#This Row],[Discount Pct]]</f>
        <v>0</v>
      </c>
      <c r="S217" s="8">
        <f>Sales_Analysis[[#This Row],[Gross Sales ]]-Sales_Analysis[[#This Row],[Discount Amount]]</f>
        <v>222.95000000000002</v>
      </c>
      <c r="T217" s="8">
        <f>Sales_Analysis[[#This Row],[Quantity]]*Sales_Analysis[[#This Row],[Unit Cost]]</f>
        <v>97.449999999999989</v>
      </c>
      <c r="U217" s="8">
        <f>Sales_Analysis[[#This Row],[Net Sales ]]-Sales_Analysis[[#This Row],[Cost Of Good Sold]]</f>
        <v>125.50000000000003</v>
      </c>
      <c r="V217" s="8">
        <f>IF(Sales_Analysis[[#This Row],[Order Status]]="Completed",Sales_Analysis[[#This Row],[Net Sales ]],0)</f>
        <v>222.95000000000002</v>
      </c>
      <c r="W217" s="8">
        <f>IF(Sales_Analysis[[#This Row],[Order Status]]="Completed",Sales_Analysis[[#This Row],[Gross Profit ]],0)</f>
        <v>125.50000000000003</v>
      </c>
    </row>
    <row r="218" spans="1:23">
      <c r="A218" t="s">
        <v>616</v>
      </c>
      <c r="B218" s="7">
        <v>45963</v>
      </c>
      <c r="C218" t="s">
        <v>92</v>
      </c>
      <c r="D218">
        <v>6</v>
      </c>
      <c r="E218">
        <v>46.87</v>
      </c>
      <c r="F218">
        <v>0</v>
      </c>
      <c r="G218">
        <v>9.99</v>
      </c>
      <c r="H218" t="s">
        <v>216</v>
      </c>
      <c r="I218" t="s">
        <v>37</v>
      </c>
      <c r="J218" t="s">
        <v>213</v>
      </c>
      <c r="K218" t="s">
        <v>209</v>
      </c>
      <c r="L218" t="s">
        <v>383</v>
      </c>
      <c r="M218" t="s">
        <v>93</v>
      </c>
      <c r="N218" t="s">
        <v>17</v>
      </c>
      <c r="O218">
        <v>21.33</v>
      </c>
      <c r="P218">
        <v>46.87</v>
      </c>
      <c r="Q218">
        <f>Sales_Analysis[[#This Row],[Quantity]]*Sales_Analysis[[#This Row],[Unit Selling Price]]</f>
        <v>281.21999999999997</v>
      </c>
      <c r="R218">
        <f>Sales_Analysis[[#This Row],[Gross Sales ]]*Sales_Analysis[[#This Row],[Discount Pct]]</f>
        <v>0</v>
      </c>
      <c r="S218" s="8">
        <f>Sales_Analysis[[#This Row],[Gross Sales ]]-Sales_Analysis[[#This Row],[Discount Amount]]</f>
        <v>281.21999999999997</v>
      </c>
      <c r="T218" s="8">
        <f>Sales_Analysis[[#This Row],[Quantity]]*Sales_Analysis[[#This Row],[Unit Cost]]</f>
        <v>127.97999999999999</v>
      </c>
      <c r="U218" s="8">
        <f>Sales_Analysis[[#This Row],[Net Sales ]]-Sales_Analysis[[#This Row],[Cost Of Good Sold]]</f>
        <v>153.23999999999998</v>
      </c>
      <c r="V218" s="8">
        <f>IF(Sales_Analysis[[#This Row],[Order Status]]="Completed",Sales_Analysis[[#This Row],[Net Sales ]],0)</f>
        <v>281.21999999999997</v>
      </c>
      <c r="W218" s="8">
        <f>IF(Sales_Analysis[[#This Row],[Order Status]]="Completed",Sales_Analysis[[#This Row],[Gross Profit ]],0)</f>
        <v>153.23999999999998</v>
      </c>
    </row>
    <row r="219" spans="1:23">
      <c r="A219" t="s">
        <v>617</v>
      </c>
      <c r="B219" s="7">
        <v>45963</v>
      </c>
      <c r="C219" t="s">
        <v>114</v>
      </c>
      <c r="D219">
        <v>3</v>
      </c>
      <c r="E219">
        <v>87.66</v>
      </c>
      <c r="F219">
        <v>0</v>
      </c>
      <c r="G219">
        <v>4.99</v>
      </c>
      <c r="H219" t="s">
        <v>212</v>
      </c>
      <c r="I219" t="s">
        <v>12</v>
      </c>
      <c r="J219" t="s">
        <v>213</v>
      </c>
      <c r="K219" t="s">
        <v>209</v>
      </c>
      <c r="L219" t="s">
        <v>618</v>
      </c>
      <c r="M219" t="s">
        <v>115</v>
      </c>
      <c r="N219" t="s">
        <v>17</v>
      </c>
      <c r="O219">
        <v>40.340000000000003</v>
      </c>
      <c r="P219">
        <v>87.66</v>
      </c>
      <c r="Q219">
        <f>Sales_Analysis[[#This Row],[Quantity]]*Sales_Analysis[[#This Row],[Unit Selling Price]]</f>
        <v>262.98</v>
      </c>
      <c r="R219">
        <f>Sales_Analysis[[#This Row],[Gross Sales ]]*Sales_Analysis[[#This Row],[Discount Pct]]</f>
        <v>0</v>
      </c>
      <c r="S219" s="8">
        <f>Sales_Analysis[[#This Row],[Gross Sales ]]-Sales_Analysis[[#This Row],[Discount Amount]]</f>
        <v>262.98</v>
      </c>
      <c r="T219" s="8">
        <f>Sales_Analysis[[#This Row],[Quantity]]*Sales_Analysis[[#This Row],[Unit Cost]]</f>
        <v>121.02000000000001</v>
      </c>
      <c r="U219" s="8">
        <f>Sales_Analysis[[#This Row],[Net Sales ]]-Sales_Analysis[[#This Row],[Cost Of Good Sold]]</f>
        <v>141.96</v>
      </c>
      <c r="V219" s="8">
        <f>IF(Sales_Analysis[[#This Row],[Order Status]]="Completed",Sales_Analysis[[#This Row],[Net Sales ]],0)</f>
        <v>262.98</v>
      </c>
      <c r="W219" s="8">
        <f>IF(Sales_Analysis[[#This Row],[Order Status]]="Completed",Sales_Analysis[[#This Row],[Gross Profit ]],0)</f>
        <v>141.96</v>
      </c>
    </row>
    <row r="220" spans="1:23">
      <c r="A220" t="s">
        <v>619</v>
      </c>
      <c r="B220" s="7">
        <v>45963</v>
      </c>
      <c r="C220" t="s">
        <v>73</v>
      </c>
      <c r="D220">
        <v>4</v>
      </c>
      <c r="E220">
        <v>23.84</v>
      </c>
      <c r="F220">
        <v>0.1</v>
      </c>
      <c r="G220">
        <v>6.99</v>
      </c>
      <c r="H220" t="s">
        <v>212</v>
      </c>
      <c r="I220" t="s">
        <v>18</v>
      </c>
      <c r="J220" t="s">
        <v>213</v>
      </c>
      <c r="K220" t="s">
        <v>209</v>
      </c>
      <c r="L220" t="s">
        <v>620</v>
      </c>
      <c r="M220" t="s">
        <v>74</v>
      </c>
      <c r="N220" t="s">
        <v>11</v>
      </c>
      <c r="O220">
        <v>11.55</v>
      </c>
      <c r="P220">
        <v>23.84</v>
      </c>
      <c r="Q220">
        <f>Sales_Analysis[[#This Row],[Quantity]]*Sales_Analysis[[#This Row],[Unit Selling Price]]</f>
        <v>95.36</v>
      </c>
      <c r="R220">
        <f>Sales_Analysis[[#This Row],[Gross Sales ]]*Sales_Analysis[[#This Row],[Discount Pct]]</f>
        <v>9.5359999999999996</v>
      </c>
      <c r="S220" s="8">
        <f>Sales_Analysis[[#This Row],[Gross Sales ]]-Sales_Analysis[[#This Row],[Discount Amount]]</f>
        <v>85.823999999999998</v>
      </c>
      <c r="T220" s="8">
        <f>Sales_Analysis[[#This Row],[Quantity]]*Sales_Analysis[[#This Row],[Unit Cost]]</f>
        <v>46.2</v>
      </c>
      <c r="U220" s="8">
        <f>Sales_Analysis[[#This Row],[Net Sales ]]-Sales_Analysis[[#This Row],[Cost Of Good Sold]]</f>
        <v>39.623999999999995</v>
      </c>
      <c r="V220" s="8">
        <f>IF(Sales_Analysis[[#This Row],[Order Status]]="Completed",Sales_Analysis[[#This Row],[Net Sales ]],0)</f>
        <v>85.823999999999998</v>
      </c>
      <c r="W220" s="8">
        <f>IF(Sales_Analysis[[#This Row],[Order Status]]="Completed",Sales_Analysis[[#This Row],[Gross Profit ]],0)</f>
        <v>39.623999999999995</v>
      </c>
    </row>
    <row r="221" spans="1:23">
      <c r="A221" t="s">
        <v>621</v>
      </c>
      <c r="B221" s="7">
        <v>45963</v>
      </c>
      <c r="C221" t="s">
        <v>120</v>
      </c>
      <c r="D221">
        <v>6</v>
      </c>
      <c r="E221">
        <v>33.65</v>
      </c>
      <c r="F221">
        <v>0.1</v>
      </c>
      <c r="G221">
        <v>6.99</v>
      </c>
      <c r="H221" t="s">
        <v>212</v>
      </c>
      <c r="I221" t="s">
        <v>224</v>
      </c>
      <c r="J221" t="s">
        <v>213</v>
      </c>
      <c r="K221" t="s">
        <v>209</v>
      </c>
      <c r="L221" t="s">
        <v>431</v>
      </c>
      <c r="M221" t="s">
        <v>121</v>
      </c>
      <c r="N221" t="s">
        <v>21</v>
      </c>
      <c r="O221">
        <v>17.22</v>
      </c>
      <c r="P221">
        <v>33.65</v>
      </c>
      <c r="Q221">
        <f>Sales_Analysis[[#This Row],[Quantity]]*Sales_Analysis[[#This Row],[Unit Selling Price]]</f>
        <v>201.89999999999998</v>
      </c>
      <c r="R221">
        <f>Sales_Analysis[[#This Row],[Gross Sales ]]*Sales_Analysis[[#This Row],[Discount Pct]]</f>
        <v>20.189999999999998</v>
      </c>
      <c r="S221" s="8">
        <f>Sales_Analysis[[#This Row],[Gross Sales ]]-Sales_Analysis[[#This Row],[Discount Amount]]</f>
        <v>181.70999999999998</v>
      </c>
      <c r="T221" s="8">
        <f>Sales_Analysis[[#This Row],[Quantity]]*Sales_Analysis[[#This Row],[Unit Cost]]</f>
        <v>103.32</v>
      </c>
      <c r="U221" s="8">
        <f>Sales_Analysis[[#This Row],[Net Sales ]]-Sales_Analysis[[#This Row],[Cost Of Good Sold]]</f>
        <v>78.389999999999986</v>
      </c>
      <c r="V221" s="8">
        <f>IF(Sales_Analysis[[#This Row],[Order Status]]="Completed",Sales_Analysis[[#This Row],[Net Sales ]],0)</f>
        <v>181.70999999999998</v>
      </c>
      <c r="W221" s="8">
        <f>IF(Sales_Analysis[[#This Row],[Order Status]]="Completed",Sales_Analysis[[#This Row],[Gross Profit ]],0)</f>
        <v>78.389999999999986</v>
      </c>
    </row>
    <row r="222" spans="1:23">
      <c r="A222" t="s">
        <v>622</v>
      </c>
      <c r="B222" s="7">
        <v>45963</v>
      </c>
      <c r="C222" t="s">
        <v>79</v>
      </c>
      <c r="D222">
        <v>4</v>
      </c>
      <c r="E222">
        <v>12.76</v>
      </c>
      <c r="F222">
        <v>0.1</v>
      </c>
      <c r="G222">
        <v>6.99</v>
      </c>
      <c r="H222" t="s">
        <v>207</v>
      </c>
      <c r="I222" t="s">
        <v>54</v>
      </c>
      <c r="J222" t="s">
        <v>213</v>
      </c>
      <c r="K222" t="s">
        <v>209</v>
      </c>
      <c r="L222" t="s">
        <v>373</v>
      </c>
      <c r="M222" t="s">
        <v>80</v>
      </c>
      <c r="N222" t="s">
        <v>11</v>
      </c>
      <c r="O222">
        <v>7.24</v>
      </c>
      <c r="P222">
        <v>12.76</v>
      </c>
      <c r="Q222">
        <f>Sales_Analysis[[#This Row],[Quantity]]*Sales_Analysis[[#This Row],[Unit Selling Price]]</f>
        <v>51.04</v>
      </c>
      <c r="R222">
        <f>Sales_Analysis[[#This Row],[Gross Sales ]]*Sales_Analysis[[#This Row],[Discount Pct]]</f>
        <v>5.1040000000000001</v>
      </c>
      <c r="S222" s="8">
        <f>Sales_Analysis[[#This Row],[Gross Sales ]]-Sales_Analysis[[#This Row],[Discount Amount]]</f>
        <v>45.936</v>
      </c>
      <c r="T222" s="8">
        <f>Sales_Analysis[[#This Row],[Quantity]]*Sales_Analysis[[#This Row],[Unit Cost]]</f>
        <v>28.96</v>
      </c>
      <c r="U222" s="8">
        <f>Sales_Analysis[[#This Row],[Net Sales ]]-Sales_Analysis[[#This Row],[Cost Of Good Sold]]</f>
        <v>16.975999999999999</v>
      </c>
      <c r="V222" s="8">
        <f>IF(Sales_Analysis[[#This Row],[Order Status]]="Completed",Sales_Analysis[[#This Row],[Net Sales ]],0)</f>
        <v>45.936</v>
      </c>
      <c r="W222" s="8">
        <f>IF(Sales_Analysis[[#This Row],[Order Status]]="Completed",Sales_Analysis[[#This Row],[Gross Profit ]],0)</f>
        <v>16.975999999999999</v>
      </c>
    </row>
    <row r="223" spans="1:23">
      <c r="A223" t="s">
        <v>623</v>
      </c>
      <c r="B223" s="7">
        <v>45963</v>
      </c>
      <c r="C223" t="s">
        <v>140</v>
      </c>
      <c r="D223">
        <v>1</v>
      </c>
      <c r="E223">
        <v>25.18</v>
      </c>
      <c r="F223">
        <v>0.2</v>
      </c>
      <c r="G223">
        <v>0</v>
      </c>
      <c r="H223" t="s">
        <v>207</v>
      </c>
      <c r="I223" t="s">
        <v>224</v>
      </c>
      <c r="J223" t="s">
        <v>208</v>
      </c>
      <c r="K223" t="s">
        <v>209</v>
      </c>
      <c r="L223" t="s">
        <v>624</v>
      </c>
      <c r="M223" t="s">
        <v>141</v>
      </c>
      <c r="N223" t="s">
        <v>27</v>
      </c>
      <c r="O223">
        <v>13.85</v>
      </c>
      <c r="P223">
        <v>25.18</v>
      </c>
      <c r="Q223">
        <f>Sales_Analysis[[#This Row],[Quantity]]*Sales_Analysis[[#This Row],[Unit Selling Price]]</f>
        <v>25.18</v>
      </c>
      <c r="R223">
        <f>Sales_Analysis[[#This Row],[Gross Sales ]]*Sales_Analysis[[#This Row],[Discount Pct]]</f>
        <v>5.0360000000000005</v>
      </c>
      <c r="S223" s="8">
        <f>Sales_Analysis[[#This Row],[Gross Sales ]]-Sales_Analysis[[#This Row],[Discount Amount]]</f>
        <v>20.143999999999998</v>
      </c>
      <c r="T223" s="8">
        <f>Sales_Analysis[[#This Row],[Quantity]]*Sales_Analysis[[#This Row],[Unit Cost]]</f>
        <v>13.85</v>
      </c>
      <c r="U223" s="8">
        <f>Sales_Analysis[[#This Row],[Net Sales ]]-Sales_Analysis[[#This Row],[Cost Of Good Sold]]</f>
        <v>6.2939999999999987</v>
      </c>
      <c r="V223" s="8">
        <f>IF(Sales_Analysis[[#This Row],[Order Status]]="Completed",Sales_Analysis[[#This Row],[Net Sales ]],0)</f>
        <v>20.143999999999998</v>
      </c>
      <c r="W223" s="8">
        <f>IF(Sales_Analysis[[#This Row],[Order Status]]="Completed",Sales_Analysis[[#This Row],[Gross Profit ]],0)</f>
        <v>6.2939999999999987</v>
      </c>
    </row>
    <row r="224" spans="1:23">
      <c r="A224" t="s">
        <v>625</v>
      </c>
      <c r="B224" s="7">
        <v>45964</v>
      </c>
      <c r="C224" t="s">
        <v>168</v>
      </c>
      <c r="D224">
        <v>2</v>
      </c>
      <c r="E224">
        <v>50.46</v>
      </c>
      <c r="F224">
        <v>0</v>
      </c>
      <c r="G224">
        <v>4.99</v>
      </c>
      <c r="H224" t="s">
        <v>207</v>
      </c>
      <c r="I224" t="s">
        <v>224</v>
      </c>
      <c r="J224" t="s">
        <v>208</v>
      </c>
      <c r="K224" t="s">
        <v>304</v>
      </c>
      <c r="L224" t="s">
        <v>626</v>
      </c>
      <c r="M224" t="s">
        <v>169</v>
      </c>
      <c r="N224" t="s">
        <v>32</v>
      </c>
      <c r="O224">
        <v>23.03</v>
      </c>
      <c r="P224">
        <v>50.46</v>
      </c>
      <c r="Q224">
        <f>Sales_Analysis[[#This Row],[Quantity]]*Sales_Analysis[[#This Row],[Unit Selling Price]]</f>
        <v>100.92</v>
      </c>
      <c r="R224">
        <f>Sales_Analysis[[#This Row],[Gross Sales ]]*Sales_Analysis[[#This Row],[Discount Pct]]</f>
        <v>0</v>
      </c>
      <c r="S224" s="8">
        <f>Sales_Analysis[[#This Row],[Gross Sales ]]-Sales_Analysis[[#This Row],[Discount Amount]]</f>
        <v>100.92</v>
      </c>
      <c r="T224" s="8">
        <f>Sales_Analysis[[#This Row],[Quantity]]*Sales_Analysis[[#This Row],[Unit Cost]]</f>
        <v>46.06</v>
      </c>
      <c r="U224" s="8">
        <f>Sales_Analysis[[#This Row],[Net Sales ]]-Sales_Analysis[[#This Row],[Cost Of Good Sold]]</f>
        <v>54.86</v>
      </c>
      <c r="V224" s="8">
        <f>IF(Sales_Analysis[[#This Row],[Order Status]]="Completed",Sales_Analysis[[#This Row],[Net Sales ]],0)</f>
        <v>0</v>
      </c>
      <c r="W224" s="8">
        <f>IF(Sales_Analysis[[#This Row],[Order Status]]="Completed",Sales_Analysis[[#This Row],[Gross Profit ]],0)</f>
        <v>0</v>
      </c>
    </row>
    <row r="225" spans="1:23">
      <c r="A225" t="s">
        <v>627</v>
      </c>
      <c r="B225" s="7">
        <v>45964</v>
      </c>
      <c r="C225" t="s">
        <v>180</v>
      </c>
      <c r="D225">
        <v>1</v>
      </c>
      <c r="E225">
        <v>60.42</v>
      </c>
      <c r="F225">
        <v>0</v>
      </c>
      <c r="G225">
        <v>4.99</v>
      </c>
      <c r="H225" t="s">
        <v>212</v>
      </c>
      <c r="I225" t="s">
        <v>37</v>
      </c>
      <c r="J225" t="s">
        <v>213</v>
      </c>
      <c r="K225" t="s">
        <v>209</v>
      </c>
      <c r="L225" t="s">
        <v>628</v>
      </c>
      <c r="M225" t="s">
        <v>181</v>
      </c>
      <c r="N225" t="s">
        <v>32</v>
      </c>
      <c r="O225">
        <v>25.69</v>
      </c>
      <c r="P225">
        <v>60.42</v>
      </c>
      <c r="Q225">
        <f>Sales_Analysis[[#This Row],[Quantity]]*Sales_Analysis[[#This Row],[Unit Selling Price]]</f>
        <v>60.42</v>
      </c>
      <c r="R225">
        <f>Sales_Analysis[[#This Row],[Gross Sales ]]*Sales_Analysis[[#This Row],[Discount Pct]]</f>
        <v>0</v>
      </c>
      <c r="S225" s="8">
        <f>Sales_Analysis[[#This Row],[Gross Sales ]]-Sales_Analysis[[#This Row],[Discount Amount]]</f>
        <v>60.42</v>
      </c>
      <c r="T225" s="8">
        <f>Sales_Analysis[[#This Row],[Quantity]]*Sales_Analysis[[#This Row],[Unit Cost]]</f>
        <v>25.69</v>
      </c>
      <c r="U225" s="8">
        <f>Sales_Analysis[[#This Row],[Net Sales ]]-Sales_Analysis[[#This Row],[Cost Of Good Sold]]</f>
        <v>34.730000000000004</v>
      </c>
      <c r="V225" s="8">
        <f>IF(Sales_Analysis[[#This Row],[Order Status]]="Completed",Sales_Analysis[[#This Row],[Net Sales ]],0)</f>
        <v>60.42</v>
      </c>
      <c r="W225" s="8">
        <f>IF(Sales_Analysis[[#This Row],[Order Status]]="Completed",Sales_Analysis[[#This Row],[Gross Profit ]],0)</f>
        <v>34.730000000000004</v>
      </c>
    </row>
    <row r="226" spans="1:23">
      <c r="A226" t="s">
        <v>629</v>
      </c>
      <c r="B226" s="7">
        <v>45964</v>
      </c>
      <c r="C226" t="s">
        <v>106</v>
      </c>
      <c r="D226">
        <v>2</v>
      </c>
      <c r="E226">
        <v>85.27</v>
      </c>
      <c r="F226">
        <v>0</v>
      </c>
      <c r="G226">
        <v>6.99</v>
      </c>
      <c r="H226" t="s">
        <v>212</v>
      </c>
      <c r="I226" t="s">
        <v>37</v>
      </c>
      <c r="J226" t="s">
        <v>217</v>
      </c>
      <c r="K226" t="s">
        <v>209</v>
      </c>
      <c r="L226" t="s">
        <v>630</v>
      </c>
      <c r="M226" t="s">
        <v>107</v>
      </c>
      <c r="N226" t="s">
        <v>17</v>
      </c>
      <c r="O226">
        <v>43.46</v>
      </c>
      <c r="P226">
        <v>85.27</v>
      </c>
      <c r="Q226">
        <f>Sales_Analysis[[#This Row],[Quantity]]*Sales_Analysis[[#This Row],[Unit Selling Price]]</f>
        <v>170.54</v>
      </c>
      <c r="R226">
        <f>Sales_Analysis[[#This Row],[Gross Sales ]]*Sales_Analysis[[#This Row],[Discount Pct]]</f>
        <v>0</v>
      </c>
      <c r="S226" s="8">
        <f>Sales_Analysis[[#This Row],[Gross Sales ]]-Sales_Analysis[[#This Row],[Discount Amount]]</f>
        <v>170.54</v>
      </c>
      <c r="T226" s="8">
        <f>Sales_Analysis[[#This Row],[Quantity]]*Sales_Analysis[[#This Row],[Unit Cost]]</f>
        <v>86.92</v>
      </c>
      <c r="U226" s="8">
        <f>Sales_Analysis[[#This Row],[Net Sales ]]-Sales_Analysis[[#This Row],[Cost Of Good Sold]]</f>
        <v>83.61999999999999</v>
      </c>
      <c r="V226" s="8">
        <f>IF(Sales_Analysis[[#This Row],[Order Status]]="Completed",Sales_Analysis[[#This Row],[Net Sales ]],0)</f>
        <v>170.54</v>
      </c>
      <c r="W226" s="8">
        <f>IF(Sales_Analysis[[#This Row],[Order Status]]="Completed",Sales_Analysis[[#This Row],[Gross Profit ]],0)</f>
        <v>83.61999999999999</v>
      </c>
    </row>
    <row r="227" spans="1:23">
      <c r="A227" t="s">
        <v>631</v>
      </c>
      <c r="B227" s="7">
        <v>45964</v>
      </c>
      <c r="C227" t="s">
        <v>162</v>
      </c>
      <c r="D227">
        <v>1</v>
      </c>
      <c r="E227">
        <v>12.2</v>
      </c>
      <c r="F227">
        <v>0</v>
      </c>
      <c r="G227">
        <v>4.99</v>
      </c>
      <c r="H227" t="s">
        <v>216</v>
      </c>
      <c r="I227" t="s">
        <v>12</v>
      </c>
      <c r="J227" t="s">
        <v>208</v>
      </c>
      <c r="K227" t="s">
        <v>209</v>
      </c>
      <c r="L227" t="s">
        <v>467</v>
      </c>
      <c r="M227" t="s">
        <v>163</v>
      </c>
      <c r="N227" t="s">
        <v>27</v>
      </c>
      <c r="O227">
        <v>7.14</v>
      </c>
      <c r="P227">
        <v>12.2</v>
      </c>
      <c r="Q227">
        <f>Sales_Analysis[[#This Row],[Quantity]]*Sales_Analysis[[#This Row],[Unit Selling Price]]</f>
        <v>12.2</v>
      </c>
      <c r="R227">
        <f>Sales_Analysis[[#This Row],[Gross Sales ]]*Sales_Analysis[[#This Row],[Discount Pct]]</f>
        <v>0</v>
      </c>
      <c r="S227" s="8">
        <f>Sales_Analysis[[#This Row],[Gross Sales ]]-Sales_Analysis[[#This Row],[Discount Amount]]</f>
        <v>12.2</v>
      </c>
      <c r="T227" s="8">
        <f>Sales_Analysis[[#This Row],[Quantity]]*Sales_Analysis[[#This Row],[Unit Cost]]</f>
        <v>7.14</v>
      </c>
      <c r="U227" s="8">
        <f>Sales_Analysis[[#This Row],[Net Sales ]]-Sales_Analysis[[#This Row],[Cost Of Good Sold]]</f>
        <v>5.0599999999999996</v>
      </c>
      <c r="V227" s="8">
        <f>IF(Sales_Analysis[[#This Row],[Order Status]]="Completed",Sales_Analysis[[#This Row],[Net Sales ]],0)</f>
        <v>12.2</v>
      </c>
      <c r="W227" s="8">
        <f>IF(Sales_Analysis[[#This Row],[Order Status]]="Completed",Sales_Analysis[[#This Row],[Gross Profit ]],0)</f>
        <v>5.0599999999999996</v>
      </c>
    </row>
    <row r="228" spans="1:23">
      <c r="A228" t="s">
        <v>632</v>
      </c>
      <c r="B228" s="7">
        <v>45964</v>
      </c>
      <c r="C228" t="s">
        <v>83</v>
      </c>
      <c r="D228">
        <v>3</v>
      </c>
      <c r="E228">
        <v>79.31</v>
      </c>
      <c r="F228">
        <v>0</v>
      </c>
      <c r="G228">
        <v>0</v>
      </c>
      <c r="H228" t="s">
        <v>207</v>
      </c>
      <c r="I228" t="s">
        <v>12</v>
      </c>
      <c r="J228" t="s">
        <v>208</v>
      </c>
      <c r="K228" t="s">
        <v>209</v>
      </c>
      <c r="L228" t="s">
        <v>633</v>
      </c>
      <c r="M228" t="s">
        <v>84</v>
      </c>
      <c r="N228" t="s">
        <v>11</v>
      </c>
      <c r="O228">
        <v>36.44</v>
      </c>
      <c r="P228">
        <v>79.31</v>
      </c>
      <c r="Q228">
        <f>Sales_Analysis[[#This Row],[Quantity]]*Sales_Analysis[[#This Row],[Unit Selling Price]]</f>
        <v>237.93</v>
      </c>
      <c r="R228">
        <f>Sales_Analysis[[#This Row],[Gross Sales ]]*Sales_Analysis[[#This Row],[Discount Pct]]</f>
        <v>0</v>
      </c>
      <c r="S228" s="8">
        <f>Sales_Analysis[[#This Row],[Gross Sales ]]-Sales_Analysis[[#This Row],[Discount Amount]]</f>
        <v>237.93</v>
      </c>
      <c r="T228" s="8">
        <f>Sales_Analysis[[#This Row],[Quantity]]*Sales_Analysis[[#This Row],[Unit Cost]]</f>
        <v>109.32</v>
      </c>
      <c r="U228" s="8">
        <f>Sales_Analysis[[#This Row],[Net Sales ]]-Sales_Analysis[[#This Row],[Cost Of Good Sold]]</f>
        <v>128.61000000000001</v>
      </c>
      <c r="V228" s="8">
        <f>IF(Sales_Analysis[[#This Row],[Order Status]]="Completed",Sales_Analysis[[#This Row],[Net Sales ]],0)</f>
        <v>237.93</v>
      </c>
      <c r="W228" s="8">
        <f>IF(Sales_Analysis[[#This Row],[Order Status]]="Completed",Sales_Analysis[[#This Row],[Gross Profit ]],0)</f>
        <v>128.61000000000001</v>
      </c>
    </row>
    <row r="229" spans="1:23">
      <c r="A229" t="s">
        <v>634</v>
      </c>
      <c r="B229" s="7">
        <v>45964</v>
      </c>
      <c r="C229" t="s">
        <v>140</v>
      </c>
      <c r="D229">
        <v>2</v>
      </c>
      <c r="E229">
        <v>25.18</v>
      </c>
      <c r="F229">
        <v>0.05</v>
      </c>
      <c r="G229">
        <v>0</v>
      </c>
      <c r="H229" t="s">
        <v>212</v>
      </c>
      <c r="I229" t="s">
        <v>18</v>
      </c>
      <c r="J229" t="s">
        <v>208</v>
      </c>
      <c r="K229" t="s">
        <v>209</v>
      </c>
      <c r="L229" t="s">
        <v>635</v>
      </c>
      <c r="M229" t="s">
        <v>141</v>
      </c>
      <c r="N229" t="s">
        <v>27</v>
      </c>
      <c r="O229">
        <v>13.85</v>
      </c>
      <c r="P229">
        <v>25.18</v>
      </c>
      <c r="Q229">
        <f>Sales_Analysis[[#This Row],[Quantity]]*Sales_Analysis[[#This Row],[Unit Selling Price]]</f>
        <v>50.36</v>
      </c>
      <c r="R229">
        <f>Sales_Analysis[[#This Row],[Gross Sales ]]*Sales_Analysis[[#This Row],[Discount Pct]]</f>
        <v>2.5180000000000002</v>
      </c>
      <c r="S229" s="8">
        <f>Sales_Analysis[[#This Row],[Gross Sales ]]-Sales_Analysis[[#This Row],[Discount Amount]]</f>
        <v>47.841999999999999</v>
      </c>
      <c r="T229" s="8">
        <f>Sales_Analysis[[#This Row],[Quantity]]*Sales_Analysis[[#This Row],[Unit Cost]]</f>
        <v>27.7</v>
      </c>
      <c r="U229" s="8">
        <f>Sales_Analysis[[#This Row],[Net Sales ]]-Sales_Analysis[[#This Row],[Cost Of Good Sold]]</f>
        <v>20.141999999999999</v>
      </c>
      <c r="V229" s="8">
        <f>IF(Sales_Analysis[[#This Row],[Order Status]]="Completed",Sales_Analysis[[#This Row],[Net Sales ]],0)</f>
        <v>47.841999999999999</v>
      </c>
      <c r="W229" s="8">
        <f>IF(Sales_Analysis[[#This Row],[Order Status]]="Completed",Sales_Analysis[[#This Row],[Gross Profit ]],0)</f>
        <v>20.141999999999999</v>
      </c>
    </row>
    <row r="230" spans="1:23">
      <c r="A230" t="s">
        <v>636</v>
      </c>
      <c r="B230" s="7">
        <v>45964</v>
      </c>
      <c r="C230" t="s">
        <v>83</v>
      </c>
      <c r="D230">
        <v>4</v>
      </c>
      <c r="E230">
        <v>79.31</v>
      </c>
      <c r="F230">
        <v>0</v>
      </c>
      <c r="G230">
        <v>0</v>
      </c>
      <c r="H230" t="s">
        <v>207</v>
      </c>
      <c r="I230" t="s">
        <v>18</v>
      </c>
      <c r="J230" t="s">
        <v>208</v>
      </c>
      <c r="K230" t="s">
        <v>209</v>
      </c>
      <c r="L230" t="s">
        <v>637</v>
      </c>
      <c r="M230" t="s">
        <v>84</v>
      </c>
      <c r="N230" t="s">
        <v>11</v>
      </c>
      <c r="O230">
        <v>36.44</v>
      </c>
      <c r="P230">
        <v>79.31</v>
      </c>
      <c r="Q230">
        <f>Sales_Analysis[[#This Row],[Quantity]]*Sales_Analysis[[#This Row],[Unit Selling Price]]</f>
        <v>317.24</v>
      </c>
      <c r="R230">
        <f>Sales_Analysis[[#This Row],[Gross Sales ]]*Sales_Analysis[[#This Row],[Discount Pct]]</f>
        <v>0</v>
      </c>
      <c r="S230" s="8">
        <f>Sales_Analysis[[#This Row],[Gross Sales ]]-Sales_Analysis[[#This Row],[Discount Amount]]</f>
        <v>317.24</v>
      </c>
      <c r="T230" s="8">
        <f>Sales_Analysis[[#This Row],[Quantity]]*Sales_Analysis[[#This Row],[Unit Cost]]</f>
        <v>145.76</v>
      </c>
      <c r="U230" s="8">
        <f>Sales_Analysis[[#This Row],[Net Sales ]]-Sales_Analysis[[#This Row],[Cost Of Good Sold]]</f>
        <v>171.48000000000002</v>
      </c>
      <c r="V230" s="8">
        <f>IF(Sales_Analysis[[#This Row],[Order Status]]="Completed",Sales_Analysis[[#This Row],[Net Sales ]],0)</f>
        <v>317.24</v>
      </c>
      <c r="W230" s="8">
        <f>IF(Sales_Analysis[[#This Row],[Order Status]]="Completed",Sales_Analysis[[#This Row],[Gross Profit ]],0)</f>
        <v>171.48000000000002</v>
      </c>
    </row>
    <row r="231" spans="1:23">
      <c r="A231" t="s">
        <v>638</v>
      </c>
      <c r="B231" s="7">
        <v>45964</v>
      </c>
      <c r="C231" t="s">
        <v>116</v>
      </c>
      <c r="D231">
        <v>1</v>
      </c>
      <c r="E231">
        <v>30.89</v>
      </c>
      <c r="F231">
        <v>0</v>
      </c>
      <c r="G231">
        <v>0</v>
      </c>
      <c r="H231" t="s">
        <v>216</v>
      </c>
      <c r="I231" t="s">
        <v>54</v>
      </c>
      <c r="J231" t="s">
        <v>208</v>
      </c>
      <c r="K231" t="s">
        <v>209</v>
      </c>
      <c r="L231" t="s">
        <v>639</v>
      </c>
      <c r="M231" t="s">
        <v>117</v>
      </c>
      <c r="N231" t="s">
        <v>21</v>
      </c>
      <c r="O231">
        <v>13.41</v>
      </c>
      <c r="P231">
        <v>30.89</v>
      </c>
      <c r="Q231">
        <f>Sales_Analysis[[#This Row],[Quantity]]*Sales_Analysis[[#This Row],[Unit Selling Price]]</f>
        <v>30.89</v>
      </c>
      <c r="R231">
        <f>Sales_Analysis[[#This Row],[Gross Sales ]]*Sales_Analysis[[#This Row],[Discount Pct]]</f>
        <v>0</v>
      </c>
      <c r="S231" s="8">
        <f>Sales_Analysis[[#This Row],[Gross Sales ]]-Sales_Analysis[[#This Row],[Discount Amount]]</f>
        <v>30.89</v>
      </c>
      <c r="T231" s="8">
        <f>Sales_Analysis[[#This Row],[Quantity]]*Sales_Analysis[[#This Row],[Unit Cost]]</f>
        <v>13.41</v>
      </c>
      <c r="U231" s="8">
        <f>Sales_Analysis[[#This Row],[Net Sales ]]-Sales_Analysis[[#This Row],[Cost Of Good Sold]]</f>
        <v>17.48</v>
      </c>
      <c r="V231" s="8">
        <f>IF(Sales_Analysis[[#This Row],[Order Status]]="Completed",Sales_Analysis[[#This Row],[Net Sales ]],0)</f>
        <v>30.89</v>
      </c>
      <c r="W231" s="8">
        <f>IF(Sales_Analysis[[#This Row],[Order Status]]="Completed",Sales_Analysis[[#This Row],[Gross Profit ]],0)</f>
        <v>17.48</v>
      </c>
    </row>
    <row r="232" spans="1:23">
      <c r="A232" t="s">
        <v>640</v>
      </c>
      <c r="B232" s="7">
        <v>45964</v>
      </c>
      <c r="C232" t="s">
        <v>69</v>
      </c>
      <c r="D232">
        <v>1</v>
      </c>
      <c r="E232">
        <v>73.180000000000007</v>
      </c>
      <c r="F232">
        <v>0</v>
      </c>
      <c r="G232">
        <v>4.99</v>
      </c>
      <c r="H232" t="s">
        <v>216</v>
      </c>
      <c r="I232" t="s">
        <v>18</v>
      </c>
      <c r="J232" t="s">
        <v>213</v>
      </c>
      <c r="K232" t="s">
        <v>209</v>
      </c>
      <c r="L232" t="s">
        <v>597</v>
      </c>
      <c r="M232" t="s">
        <v>70</v>
      </c>
      <c r="N232" t="s">
        <v>11</v>
      </c>
      <c r="O232">
        <v>37</v>
      </c>
      <c r="P232">
        <v>73.180000000000007</v>
      </c>
      <c r="Q232">
        <f>Sales_Analysis[[#This Row],[Quantity]]*Sales_Analysis[[#This Row],[Unit Selling Price]]</f>
        <v>73.180000000000007</v>
      </c>
      <c r="R232">
        <f>Sales_Analysis[[#This Row],[Gross Sales ]]*Sales_Analysis[[#This Row],[Discount Pct]]</f>
        <v>0</v>
      </c>
      <c r="S232" s="8">
        <f>Sales_Analysis[[#This Row],[Gross Sales ]]-Sales_Analysis[[#This Row],[Discount Amount]]</f>
        <v>73.180000000000007</v>
      </c>
      <c r="T232" s="8">
        <f>Sales_Analysis[[#This Row],[Quantity]]*Sales_Analysis[[#This Row],[Unit Cost]]</f>
        <v>37</v>
      </c>
      <c r="U232" s="8">
        <f>Sales_Analysis[[#This Row],[Net Sales ]]-Sales_Analysis[[#This Row],[Cost Of Good Sold]]</f>
        <v>36.180000000000007</v>
      </c>
      <c r="V232" s="8">
        <f>IF(Sales_Analysis[[#This Row],[Order Status]]="Completed",Sales_Analysis[[#This Row],[Net Sales ]],0)</f>
        <v>73.180000000000007</v>
      </c>
      <c r="W232" s="8">
        <f>IF(Sales_Analysis[[#This Row],[Order Status]]="Completed",Sales_Analysis[[#This Row],[Gross Profit ]],0)</f>
        <v>36.180000000000007</v>
      </c>
    </row>
    <row r="233" spans="1:23">
      <c r="A233" t="s">
        <v>641</v>
      </c>
      <c r="B233" s="7">
        <v>45964</v>
      </c>
      <c r="C233" t="s">
        <v>102</v>
      </c>
      <c r="D233">
        <v>2</v>
      </c>
      <c r="E233">
        <v>18.5</v>
      </c>
      <c r="F233">
        <v>0</v>
      </c>
      <c r="G233">
        <v>0</v>
      </c>
      <c r="H233" t="s">
        <v>216</v>
      </c>
      <c r="I233" t="s">
        <v>12</v>
      </c>
      <c r="J233" t="s">
        <v>208</v>
      </c>
      <c r="K233" t="s">
        <v>209</v>
      </c>
      <c r="L233" t="s">
        <v>642</v>
      </c>
      <c r="M233" t="s">
        <v>103</v>
      </c>
      <c r="N233" t="s">
        <v>17</v>
      </c>
      <c r="O233">
        <v>7.75</v>
      </c>
      <c r="P233">
        <v>18.5</v>
      </c>
      <c r="Q233">
        <f>Sales_Analysis[[#This Row],[Quantity]]*Sales_Analysis[[#This Row],[Unit Selling Price]]</f>
        <v>37</v>
      </c>
      <c r="R233">
        <f>Sales_Analysis[[#This Row],[Gross Sales ]]*Sales_Analysis[[#This Row],[Discount Pct]]</f>
        <v>0</v>
      </c>
      <c r="S233" s="8">
        <f>Sales_Analysis[[#This Row],[Gross Sales ]]-Sales_Analysis[[#This Row],[Discount Amount]]</f>
        <v>37</v>
      </c>
      <c r="T233" s="8">
        <f>Sales_Analysis[[#This Row],[Quantity]]*Sales_Analysis[[#This Row],[Unit Cost]]</f>
        <v>15.5</v>
      </c>
      <c r="U233" s="8">
        <f>Sales_Analysis[[#This Row],[Net Sales ]]-Sales_Analysis[[#This Row],[Cost Of Good Sold]]</f>
        <v>21.5</v>
      </c>
      <c r="V233" s="8">
        <f>IF(Sales_Analysis[[#This Row],[Order Status]]="Completed",Sales_Analysis[[#This Row],[Net Sales ]],0)</f>
        <v>37</v>
      </c>
      <c r="W233" s="8">
        <f>IF(Sales_Analysis[[#This Row],[Order Status]]="Completed",Sales_Analysis[[#This Row],[Gross Profit ]],0)</f>
        <v>21.5</v>
      </c>
    </row>
    <row r="234" spans="1:23">
      <c r="A234" t="s">
        <v>643</v>
      </c>
      <c r="B234" s="7">
        <v>45964</v>
      </c>
      <c r="C234" t="s">
        <v>120</v>
      </c>
      <c r="D234">
        <v>3</v>
      </c>
      <c r="E234">
        <v>33.65</v>
      </c>
      <c r="F234">
        <v>0.05</v>
      </c>
      <c r="G234">
        <v>0</v>
      </c>
      <c r="H234" t="s">
        <v>207</v>
      </c>
      <c r="I234" t="s">
        <v>54</v>
      </c>
      <c r="J234" t="s">
        <v>213</v>
      </c>
      <c r="K234" t="s">
        <v>209</v>
      </c>
      <c r="L234" t="s">
        <v>358</v>
      </c>
      <c r="M234" t="s">
        <v>121</v>
      </c>
      <c r="N234" t="s">
        <v>21</v>
      </c>
      <c r="O234">
        <v>17.22</v>
      </c>
      <c r="P234">
        <v>33.65</v>
      </c>
      <c r="Q234">
        <f>Sales_Analysis[[#This Row],[Quantity]]*Sales_Analysis[[#This Row],[Unit Selling Price]]</f>
        <v>100.94999999999999</v>
      </c>
      <c r="R234">
        <f>Sales_Analysis[[#This Row],[Gross Sales ]]*Sales_Analysis[[#This Row],[Discount Pct]]</f>
        <v>5.0474999999999994</v>
      </c>
      <c r="S234" s="8">
        <f>Sales_Analysis[[#This Row],[Gross Sales ]]-Sales_Analysis[[#This Row],[Discount Amount]]</f>
        <v>95.902499999999989</v>
      </c>
      <c r="T234" s="8">
        <f>Sales_Analysis[[#This Row],[Quantity]]*Sales_Analysis[[#This Row],[Unit Cost]]</f>
        <v>51.66</v>
      </c>
      <c r="U234" s="8">
        <f>Sales_Analysis[[#This Row],[Net Sales ]]-Sales_Analysis[[#This Row],[Cost Of Good Sold]]</f>
        <v>44.242499999999993</v>
      </c>
      <c r="V234" s="8">
        <f>IF(Sales_Analysis[[#This Row],[Order Status]]="Completed",Sales_Analysis[[#This Row],[Net Sales ]],0)</f>
        <v>95.902499999999989</v>
      </c>
      <c r="W234" s="8">
        <f>IF(Sales_Analysis[[#This Row],[Order Status]]="Completed",Sales_Analysis[[#This Row],[Gross Profit ]],0)</f>
        <v>44.242499999999993</v>
      </c>
    </row>
    <row r="235" spans="1:23">
      <c r="A235" t="s">
        <v>644</v>
      </c>
      <c r="B235" s="7">
        <v>45965</v>
      </c>
      <c r="C235" t="s">
        <v>118</v>
      </c>
      <c r="D235">
        <v>2</v>
      </c>
      <c r="E235">
        <v>41.81</v>
      </c>
      <c r="F235">
        <v>0.05</v>
      </c>
      <c r="G235">
        <v>0</v>
      </c>
      <c r="H235" t="s">
        <v>207</v>
      </c>
      <c r="I235" t="s">
        <v>37</v>
      </c>
      <c r="J235" t="s">
        <v>217</v>
      </c>
      <c r="K235" t="s">
        <v>209</v>
      </c>
      <c r="L235" t="s">
        <v>645</v>
      </c>
      <c r="M235" t="s">
        <v>119</v>
      </c>
      <c r="N235" t="s">
        <v>21</v>
      </c>
      <c r="O235">
        <v>22.64</v>
      </c>
      <c r="P235">
        <v>41.81</v>
      </c>
      <c r="Q235">
        <f>Sales_Analysis[[#This Row],[Quantity]]*Sales_Analysis[[#This Row],[Unit Selling Price]]</f>
        <v>83.62</v>
      </c>
      <c r="R235">
        <f>Sales_Analysis[[#This Row],[Gross Sales ]]*Sales_Analysis[[#This Row],[Discount Pct]]</f>
        <v>4.181</v>
      </c>
      <c r="S235" s="8">
        <f>Sales_Analysis[[#This Row],[Gross Sales ]]-Sales_Analysis[[#This Row],[Discount Amount]]</f>
        <v>79.439000000000007</v>
      </c>
      <c r="T235" s="8">
        <f>Sales_Analysis[[#This Row],[Quantity]]*Sales_Analysis[[#This Row],[Unit Cost]]</f>
        <v>45.28</v>
      </c>
      <c r="U235" s="8">
        <f>Sales_Analysis[[#This Row],[Net Sales ]]-Sales_Analysis[[#This Row],[Cost Of Good Sold]]</f>
        <v>34.159000000000006</v>
      </c>
      <c r="V235" s="8">
        <f>IF(Sales_Analysis[[#This Row],[Order Status]]="Completed",Sales_Analysis[[#This Row],[Net Sales ]],0)</f>
        <v>79.439000000000007</v>
      </c>
      <c r="W235" s="8">
        <f>IF(Sales_Analysis[[#This Row],[Order Status]]="Completed",Sales_Analysis[[#This Row],[Gross Profit ]],0)</f>
        <v>34.159000000000006</v>
      </c>
    </row>
    <row r="236" spans="1:23">
      <c r="A236" t="s">
        <v>646</v>
      </c>
      <c r="B236" s="7">
        <v>45965</v>
      </c>
      <c r="C236" t="s">
        <v>69</v>
      </c>
      <c r="D236">
        <v>2</v>
      </c>
      <c r="E236">
        <v>73.180000000000007</v>
      </c>
      <c r="F236">
        <v>0.15</v>
      </c>
      <c r="G236">
        <v>0</v>
      </c>
      <c r="H236" t="s">
        <v>216</v>
      </c>
      <c r="I236" t="s">
        <v>37</v>
      </c>
      <c r="J236" t="s">
        <v>217</v>
      </c>
      <c r="K236" t="s">
        <v>209</v>
      </c>
      <c r="L236" t="s">
        <v>647</v>
      </c>
      <c r="M236" t="s">
        <v>70</v>
      </c>
      <c r="N236" t="s">
        <v>11</v>
      </c>
      <c r="O236">
        <v>37</v>
      </c>
      <c r="P236">
        <v>73.180000000000007</v>
      </c>
      <c r="Q236">
        <f>Sales_Analysis[[#This Row],[Quantity]]*Sales_Analysis[[#This Row],[Unit Selling Price]]</f>
        <v>146.36000000000001</v>
      </c>
      <c r="R236">
        <f>Sales_Analysis[[#This Row],[Gross Sales ]]*Sales_Analysis[[#This Row],[Discount Pct]]</f>
        <v>21.954000000000001</v>
      </c>
      <c r="S236" s="8">
        <f>Sales_Analysis[[#This Row],[Gross Sales ]]-Sales_Analysis[[#This Row],[Discount Amount]]</f>
        <v>124.40600000000001</v>
      </c>
      <c r="T236" s="8">
        <f>Sales_Analysis[[#This Row],[Quantity]]*Sales_Analysis[[#This Row],[Unit Cost]]</f>
        <v>74</v>
      </c>
      <c r="U236" s="8">
        <f>Sales_Analysis[[#This Row],[Net Sales ]]-Sales_Analysis[[#This Row],[Cost Of Good Sold]]</f>
        <v>50.406000000000006</v>
      </c>
      <c r="V236" s="8">
        <f>IF(Sales_Analysis[[#This Row],[Order Status]]="Completed",Sales_Analysis[[#This Row],[Net Sales ]],0)</f>
        <v>124.40600000000001</v>
      </c>
      <c r="W236" s="8">
        <f>IF(Sales_Analysis[[#This Row],[Order Status]]="Completed",Sales_Analysis[[#This Row],[Gross Profit ]],0)</f>
        <v>50.406000000000006</v>
      </c>
    </row>
    <row r="237" spans="1:23">
      <c r="A237" t="s">
        <v>648</v>
      </c>
      <c r="B237" s="7">
        <v>45965</v>
      </c>
      <c r="C237" t="s">
        <v>162</v>
      </c>
      <c r="D237">
        <v>1</v>
      </c>
      <c r="E237">
        <v>12.2</v>
      </c>
      <c r="F237">
        <v>0.05</v>
      </c>
      <c r="G237">
        <v>0</v>
      </c>
      <c r="H237" t="s">
        <v>216</v>
      </c>
      <c r="I237" t="s">
        <v>224</v>
      </c>
      <c r="J237" t="s">
        <v>217</v>
      </c>
      <c r="K237" t="s">
        <v>209</v>
      </c>
      <c r="L237" t="s">
        <v>649</v>
      </c>
      <c r="M237" t="s">
        <v>163</v>
      </c>
      <c r="N237" t="s">
        <v>27</v>
      </c>
      <c r="O237">
        <v>7.14</v>
      </c>
      <c r="P237">
        <v>12.2</v>
      </c>
      <c r="Q237">
        <f>Sales_Analysis[[#This Row],[Quantity]]*Sales_Analysis[[#This Row],[Unit Selling Price]]</f>
        <v>12.2</v>
      </c>
      <c r="R237">
        <f>Sales_Analysis[[#This Row],[Gross Sales ]]*Sales_Analysis[[#This Row],[Discount Pct]]</f>
        <v>0.61</v>
      </c>
      <c r="S237" s="8">
        <f>Sales_Analysis[[#This Row],[Gross Sales ]]-Sales_Analysis[[#This Row],[Discount Amount]]</f>
        <v>11.59</v>
      </c>
      <c r="T237" s="8">
        <f>Sales_Analysis[[#This Row],[Quantity]]*Sales_Analysis[[#This Row],[Unit Cost]]</f>
        <v>7.14</v>
      </c>
      <c r="U237" s="8">
        <f>Sales_Analysis[[#This Row],[Net Sales ]]-Sales_Analysis[[#This Row],[Cost Of Good Sold]]</f>
        <v>4.45</v>
      </c>
      <c r="V237" s="8">
        <f>IF(Sales_Analysis[[#This Row],[Order Status]]="Completed",Sales_Analysis[[#This Row],[Net Sales ]],0)</f>
        <v>11.59</v>
      </c>
      <c r="W237" s="8">
        <f>IF(Sales_Analysis[[#This Row],[Order Status]]="Completed",Sales_Analysis[[#This Row],[Gross Profit ]],0)</f>
        <v>4.45</v>
      </c>
    </row>
    <row r="238" spans="1:23">
      <c r="A238" t="s">
        <v>650</v>
      </c>
      <c r="B238" s="7">
        <v>45965</v>
      </c>
      <c r="C238" t="s">
        <v>166</v>
      </c>
      <c r="D238">
        <v>2</v>
      </c>
      <c r="E238">
        <v>39.19</v>
      </c>
      <c r="F238">
        <v>0</v>
      </c>
      <c r="G238">
        <v>0</v>
      </c>
      <c r="H238" t="s">
        <v>207</v>
      </c>
      <c r="I238" t="s">
        <v>54</v>
      </c>
      <c r="J238" t="s">
        <v>208</v>
      </c>
      <c r="K238" t="s">
        <v>209</v>
      </c>
      <c r="L238" t="s">
        <v>651</v>
      </c>
      <c r="M238" t="s">
        <v>167</v>
      </c>
      <c r="N238" t="s">
        <v>32</v>
      </c>
      <c r="O238">
        <v>18.54</v>
      </c>
      <c r="P238">
        <v>39.19</v>
      </c>
      <c r="Q238">
        <f>Sales_Analysis[[#This Row],[Quantity]]*Sales_Analysis[[#This Row],[Unit Selling Price]]</f>
        <v>78.38</v>
      </c>
      <c r="R238">
        <f>Sales_Analysis[[#This Row],[Gross Sales ]]*Sales_Analysis[[#This Row],[Discount Pct]]</f>
        <v>0</v>
      </c>
      <c r="S238" s="8">
        <f>Sales_Analysis[[#This Row],[Gross Sales ]]-Sales_Analysis[[#This Row],[Discount Amount]]</f>
        <v>78.38</v>
      </c>
      <c r="T238" s="8">
        <f>Sales_Analysis[[#This Row],[Quantity]]*Sales_Analysis[[#This Row],[Unit Cost]]</f>
        <v>37.08</v>
      </c>
      <c r="U238" s="8">
        <f>Sales_Analysis[[#This Row],[Net Sales ]]-Sales_Analysis[[#This Row],[Cost Of Good Sold]]</f>
        <v>41.3</v>
      </c>
      <c r="V238" s="8">
        <f>IF(Sales_Analysis[[#This Row],[Order Status]]="Completed",Sales_Analysis[[#This Row],[Net Sales ]],0)</f>
        <v>78.38</v>
      </c>
      <c r="W238" s="8">
        <f>IF(Sales_Analysis[[#This Row],[Order Status]]="Completed",Sales_Analysis[[#This Row],[Gross Profit ]],0)</f>
        <v>41.3</v>
      </c>
    </row>
    <row r="239" spans="1:23">
      <c r="A239" t="s">
        <v>652</v>
      </c>
      <c r="B239" s="7">
        <v>45965</v>
      </c>
      <c r="C239" t="s">
        <v>184</v>
      </c>
      <c r="D239">
        <v>1</v>
      </c>
      <c r="E239">
        <v>31.55</v>
      </c>
      <c r="F239">
        <v>0.1</v>
      </c>
      <c r="G239">
        <v>0</v>
      </c>
      <c r="H239" t="s">
        <v>207</v>
      </c>
      <c r="I239" t="s">
        <v>54</v>
      </c>
      <c r="J239" t="s">
        <v>217</v>
      </c>
      <c r="K239" t="s">
        <v>209</v>
      </c>
      <c r="L239" t="s">
        <v>335</v>
      </c>
      <c r="M239" t="s">
        <v>185</v>
      </c>
      <c r="N239" t="s">
        <v>32</v>
      </c>
      <c r="O239">
        <v>18.04</v>
      </c>
      <c r="P239">
        <v>31.55</v>
      </c>
      <c r="Q239">
        <f>Sales_Analysis[[#This Row],[Quantity]]*Sales_Analysis[[#This Row],[Unit Selling Price]]</f>
        <v>31.55</v>
      </c>
      <c r="R239">
        <f>Sales_Analysis[[#This Row],[Gross Sales ]]*Sales_Analysis[[#This Row],[Discount Pct]]</f>
        <v>3.1550000000000002</v>
      </c>
      <c r="S239" s="8">
        <f>Sales_Analysis[[#This Row],[Gross Sales ]]-Sales_Analysis[[#This Row],[Discount Amount]]</f>
        <v>28.395</v>
      </c>
      <c r="T239" s="8">
        <f>Sales_Analysis[[#This Row],[Quantity]]*Sales_Analysis[[#This Row],[Unit Cost]]</f>
        <v>18.04</v>
      </c>
      <c r="U239" s="8">
        <f>Sales_Analysis[[#This Row],[Net Sales ]]-Sales_Analysis[[#This Row],[Cost Of Good Sold]]</f>
        <v>10.355</v>
      </c>
      <c r="V239" s="8">
        <f>IF(Sales_Analysis[[#This Row],[Order Status]]="Completed",Sales_Analysis[[#This Row],[Net Sales ]],0)</f>
        <v>28.395</v>
      </c>
      <c r="W239" s="8">
        <f>IF(Sales_Analysis[[#This Row],[Order Status]]="Completed",Sales_Analysis[[#This Row],[Gross Profit ]],0)</f>
        <v>10.355</v>
      </c>
    </row>
    <row r="240" spans="1:23">
      <c r="A240" t="s">
        <v>653</v>
      </c>
      <c r="B240" s="7">
        <v>45965</v>
      </c>
      <c r="C240" t="s">
        <v>186</v>
      </c>
      <c r="D240">
        <v>2</v>
      </c>
      <c r="E240">
        <v>54.93</v>
      </c>
      <c r="F240">
        <v>0.1</v>
      </c>
      <c r="G240">
        <v>9.99</v>
      </c>
      <c r="H240" t="s">
        <v>212</v>
      </c>
      <c r="I240" t="s">
        <v>37</v>
      </c>
      <c r="J240" t="s">
        <v>208</v>
      </c>
      <c r="K240" t="s">
        <v>209</v>
      </c>
      <c r="L240" t="s">
        <v>654</v>
      </c>
      <c r="M240" t="s">
        <v>187</v>
      </c>
      <c r="N240" t="s">
        <v>32</v>
      </c>
      <c r="O240">
        <v>31.07</v>
      </c>
      <c r="P240">
        <v>54.93</v>
      </c>
      <c r="Q240">
        <f>Sales_Analysis[[#This Row],[Quantity]]*Sales_Analysis[[#This Row],[Unit Selling Price]]</f>
        <v>109.86</v>
      </c>
      <c r="R240">
        <f>Sales_Analysis[[#This Row],[Gross Sales ]]*Sales_Analysis[[#This Row],[Discount Pct]]</f>
        <v>10.986000000000001</v>
      </c>
      <c r="S240" s="8">
        <f>Sales_Analysis[[#This Row],[Gross Sales ]]-Sales_Analysis[[#This Row],[Discount Amount]]</f>
        <v>98.873999999999995</v>
      </c>
      <c r="T240" s="8">
        <f>Sales_Analysis[[#This Row],[Quantity]]*Sales_Analysis[[#This Row],[Unit Cost]]</f>
        <v>62.14</v>
      </c>
      <c r="U240" s="8">
        <f>Sales_Analysis[[#This Row],[Net Sales ]]-Sales_Analysis[[#This Row],[Cost Of Good Sold]]</f>
        <v>36.733999999999995</v>
      </c>
      <c r="V240" s="8">
        <f>IF(Sales_Analysis[[#This Row],[Order Status]]="Completed",Sales_Analysis[[#This Row],[Net Sales ]],0)</f>
        <v>98.873999999999995</v>
      </c>
      <c r="W240" s="8">
        <f>IF(Sales_Analysis[[#This Row],[Order Status]]="Completed",Sales_Analysis[[#This Row],[Gross Profit ]],0)</f>
        <v>36.733999999999995</v>
      </c>
    </row>
    <row r="241" spans="1:23">
      <c r="A241" t="s">
        <v>655</v>
      </c>
      <c r="B241" s="7">
        <v>45966</v>
      </c>
      <c r="C241" t="s">
        <v>81</v>
      </c>
      <c r="D241">
        <v>1</v>
      </c>
      <c r="E241">
        <v>30.29</v>
      </c>
      <c r="F241">
        <v>0</v>
      </c>
      <c r="G241">
        <v>4.99</v>
      </c>
      <c r="H241" t="s">
        <v>216</v>
      </c>
      <c r="I241" t="s">
        <v>12</v>
      </c>
      <c r="J241" t="s">
        <v>208</v>
      </c>
      <c r="K241" t="s">
        <v>209</v>
      </c>
      <c r="L241" t="s">
        <v>656</v>
      </c>
      <c r="M241" t="s">
        <v>82</v>
      </c>
      <c r="N241" t="s">
        <v>11</v>
      </c>
      <c r="O241">
        <v>13.1</v>
      </c>
      <c r="P241">
        <v>30.29</v>
      </c>
      <c r="Q241">
        <f>Sales_Analysis[[#This Row],[Quantity]]*Sales_Analysis[[#This Row],[Unit Selling Price]]</f>
        <v>30.29</v>
      </c>
      <c r="R241">
        <f>Sales_Analysis[[#This Row],[Gross Sales ]]*Sales_Analysis[[#This Row],[Discount Pct]]</f>
        <v>0</v>
      </c>
      <c r="S241" s="8">
        <f>Sales_Analysis[[#This Row],[Gross Sales ]]-Sales_Analysis[[#This Row],[Discount Amount]]</f>
        <v>30.29</v>
      </c>
      <c r="T241" s="8">
        <f>Sales_Analysis[[#This Row],[Quantity]]*Sales_Analysis[[#This Row],[Unit Cost]]</f>
        <v>13.1</v>
      </c>
      <c r="U241" s="8">
        <f>Sales_Analysis[[#This Row],[Net Sales ]]-Sales_Analysis[[#This Row],[Cost Of Good Sold]]</f>
        <v>17.189999999999998</v>
      </c>
      <c r="V241" s="8">
        <f>IF(Sales_Analysis[[#This Row],[Order Status]]="Completed",Sales_Analysis[[#This Row],[Net Sales ]],0)</f>
        <v>30.29</v>
      </c>
      <c r="W241" s="8">
        <f>IF(Sales_Analysis[[#This Row],[Order Status]]="Completed",Sales_Analysis[[#This Row],[Gross Profit ]],0)</f>
        <v>17.189999999999998</v>
      </c>
    </row>
    <row r="242" spans="1:23">
      <c r="A242" t="s">
        <v>657</v>
      </c>
      <c r="B242" s="7">
        <v>45966</v>
      </c>
      <c r="C242" t="s">
        <v>98</v>
      </c>
      <c r="D242">
        <v>1</v>
      </c>
      <c r="E242">
        <v>17.66</v>
      </c>
      <c r="F242">
        <v>0.05</v>
      </c>
      <c r="G242">
        <v>0</v>
      </c>
      <c r="H242" t="s">
        <v>207</v>
      </c>
      <c r="I242" t="s">
        <v>224</v>
      </c>
      <c r="J242" t="s">
        <v>213</v>
      </c>
      <c r="K242" t="s">
        <v>209</v>
      </c>
      <c r="L242" t="s">
        <v>231</v>
      </c>
      <c r="M242" t="s">
        <v>99</v>
      </c>
      <c r="N242" t="s">
        <v>17</v>
      </c>
      <c r="O242">
        <v>11.93</v>
      </c>
      <c r="P242">
        <v>17.66</v>
      </c>
      <c r="Q242">
        <f>Sales_Analysis[[#This Row],[Quantity]]*Sales_Analysis[[#This Row],[Unit Selling Price]]</f>
        <v>17.66</v>
      </c>
      <c r="R242">
        <f>Sales_Analysis[[#This Row],[Gross Sales ]]*Sales_Analysis[[#This Row],[Discount Pct]]</f>
        <v>0.88300000000000001</v>
      </c>
      <c r="S242" s="8">
        <f>Sales_Analysis[[#This Row],[Gross Sales ]]-Sales_Analysis[[#This Row],[Discount Amount]]</f>
        <v>16.777000000000001</v>
      </c>
      <c r="T242" s="8">
        <f>Sales_Analysis[[#This Row],[Quantity]]*Sales_Analysis[[#This Row],[Unit Cost]]</f>
        <v>11.93</v>
      </c>
      <c r="U242" s="8">
        <f>Sales_Analysis[[#This Row],[Net Sales ]]-Sales_Analysis[[#This Row],[Cost Of Good Sold]]</f>
        <v>4.8470000000000013</v>
      </c>
      <c r="V242" s="8">
        <f>IF(Sales_Analysis[[#This Row],[Order Status]]="Completed",Sales_Analysis[[#This Row],[Net Sales ]],0)</f>
        <v>16.777000000000001</v>
      </c>
      <c r="W242" s="8">
        <f>IF(Sales_Analysis[[#This Row],[Order Status]]="Completed",Sales_Analysis[[#This Row],[Gross Profit ]],0)</f>
        <v>4.8470000000000013</v>
      </c>
    </row>
    <row r="243" spans="1:23">
      <c r="A243" t="s">
        <v>658</v>
      </c>
      <c r="B243" s="7">
        <v>45966</v>
      </c>
      <c r="C243" t="s">
        <v>83</v>
      </c>
      <c r="D243">
        <v>1</v>
      </c>
      <c r="E243">
        <v>79.31</v>
      </c>
      <c r="F243">
        <v>0.1</v>
      </c>
      <c r="G243">
        <v>6.99</v>
      </c>
      <c r="H243" t="s">
        <v>216</v>
      </c>
      <c r="I243" t="s">
        <v>54</v>
      </c>
      <c r="J243" t="s">
        <v>208</v>
      </c>
      <c r="K243" t="s">
        <v>209</v>
      </c>
      <c r="L243" t="s">
        <v>659</v>
      </c>
      <c r="M243" t="s">
        <v>84</v>
      </c>
      <c r="N243" t="s">
        <v>11</v>
      </c>
      <c r="O243">
        <v>36.44</v>
      </c>
      <c r="P243">
        <v>79.31</v>
      </c>
      <c r="Q243">
        <f>Sales_Analysis[[#This Row],[Quantity]]*Sales_Analysis[[#This Row],[Unit Selling Price]]</f>
        <v>79.31</v>
      </c>
      <c r="R243">
        <f>Sales_Analysis[[#This Row],[Gross Sales ]]*Sales_Analysis[[#This Row],[Discount Pct]]</f>
        <v>7.9310000000000009</v>
      </c>
      <c r="S243" s="8">
        <f>Sales_Analysis[[#This Row],[Gross Sales ]]-Sales_Analysis[[#This Row],[Discount Amount]]</f>
        <v>71.379000000000005</v>
      </c>
      <c r="T243" s="8">
        <f>Sales_Analysis[[#This Row],[Quantity]]*Sales_Analysis[[#This Row],[Unit Cost]]</f>
        <v>36.44</v>
      </c>
      <c r="U243" s="8">
        <f>Sales_Analysis[[#This Row],[Net Sales ]]-Sales_Analysis[[#This Row],[Cost Of Good Sold]]</f>
        <v>34.939000000000007</v>
      </c>
      <c r="V243" s="8">
        <f>IF(Sales_Analysis[[#This Row],[Order Status]]="Completed",Sales_Analysis[[#This Row],[Net Sales ]],0)</f>
        <v>71.379000000000005</v>
      </c>
      <c r="W243" s="8">
        <f>IF(Sales_Analysis[[#This Row],[Order Status]]="Completed",Sales_Analysis[[#This Row],[Gross Profit ]],0)</f>
        <v>34.939000000000007</v>
      </c>
    </row>
    <row r="244" spans="1:23">
      <c r="A244" t="s">
        <v>660</v>
      </c>
      <c r="B244" s="7">
        <v>45966</v>
      </c>
      <c r="C244" t="s">
        <v>176</v>
      </c>
      <c r="D244">
        <v>1</v>
      </c>
      <c r="E244">
        <v>11.86</v>
      </c>
      <c r="F244">
        <v>0</v>
      </c>
      <c r="G244">
        <v>4.99</v>
      </c>
      <c r="H244" t="s">
        <v>216</v>
      </c>
      <c r="I244" t="s">
        <v>12</v>
      </c>
      <c r="J244" t="s">
        <v>208</v>
      </c>
      <c r="K244" t="s">
        <v>209</v>
      </c>
      <c r="L244" t="s">
        <v>661</v>
      </c>
      <c r="M244" t="s">
        <v>177</v>
      </c>
      <c r="N244" t="s">
        <v>32</v>
      </c>
      <c r="O244">
        <v>4.93</v>
      </c>
      <c r="P244">
        <v>11.86</v>
      </c>
      <c r="Q244">
        <f>Sales_Analysis[[#This Row],[Quantity]]*Sales_Analysis[[#This Row],[Unit Selling Price]]</f>
        <v>11.86</v>
      </c>
      <c r="R244">
        <f>Sales_Analysis[[#This Row],[Gross Sales ]]*Sales_Analysis[[#This Row],[Discount Pct]]</f>
        <v>0</v>
      </c>
      <c r="S244" s="8">
        <f>Sales_Analysis[[#This Row],[Gross Sales ]]-Sales_Analysis[[#This Row],[Discount Amount]]</f>
        <v>11.86</v>
      </c>
      <c r="T244" s="8">
        <f>Sales_Analysis[[#This Row],[Quantity]]*Sales_Analysis[[#This Row],[Unit Cost]]</f>
        <v>4.93</v>
      </c>
      <c r="U244" s="8">
        <f>Sales_Analysis[[#This Row],[Net Sales ]]-Sales_Analysis[[#This Row],[Cost Of Good Sold]]</f>
        <v>6.93</v>
      </c>
      <c r="V244" s="8">
        <f>IF(Sales_Analysis[[#This Row],[Order Status]]="Completed",Sales_Analysis[[#This Row],[Net Sales ]],0)</f>
        <v>11.86</v>
      </c>
      <c r="W244" s="8">
        <f>IF(Sales_Analysis[[#This Row],[Order Status]]="Completed",Sales_Analysis[[#This Row],[Gross Profit ]],0)</f>
        <v>6.93</v>
      </c>
    </row>
    <row r="245" spans="1:23">
      <c r="A245" t="s">
        <v>662</v>
      </c>
      <c r="B245" s="7">
        <v>45966</v>
      </c>
      <c r="C245" t="s">
        <v>174</v>
      </c>
      <c r="D245">
        <v>5</v>
      </c>
      <c r="E245">
        <v>72.45</v>
      </c>
      <c r="F245">
        <v>0.1</v>
      </c>
      <c r="G245">
        <v>0</v>
      </c>
      <c r="H245" t="s">
        <v>212</v>
      </c>
      <c r="I245" t="s">
        <v>54</v>
      </c>
      <c r="J245" t="s">
        <v>208</v>
      </c>
      <c r="K245" t="s">
        <v>209</v>
      </c>
      <c r="L245" t="s">
        <v>358</v>
      </c>
      <c r="M245" t="s">
        <v>175</v>
      </c>
      <c r="N245" t="s">
        <v>32</v>
      </c>
      <c r="O245">
        <v>30.61</v>
      </c>
      <c r="P245">
        <v>72.45</v>
      </c>
      <c r="Q245">
        <f>Sales_Analysis[[#This Row],[Quantity]]*Sales_Analysis[[#This Row],[Unit Selling Price]]</f>
        <v>362.25</v>
      </c>
      <c r="R245">
        <f>Sales_Analysis[[#This Row],[Gross Sales ]]*Sales_Analysis[[#This Row],[Discount Pct]]</f>
        <v>36.225000000000001</v>
      </c>
      <c r="S245" s="8">
        <f>Sales_Analysis[[#This Row],[Gross Sales ]]-Sales_Analysis[[#This Row],[Discount Amount]]</f>
        <v>326.02499999999998</v>
      </c>
      <c r="T245" s="8">
        <f>Sales_Analysis[[#This Row],[Quantity]]*Sales_Analysis[[#This Row],[Unit Cost]]</f>
        <v>153.05000000000001</v>
      </c>
      <c r="U245" s="8">
        <f>Sales_Analysis[[#This Row],[Net Sales ]]-Sales_Analysis[[#This Row],[Cost Of Good Sold]]</f>
        <v>172.97499999999997</v>
      </c>
      <c r="V245" s="8">
        <f>IF(Sales_Analysis[[#This Row],[Order Status]]="Completed",Sales_Analysis[[#This Row],[Net Sales ]],0)</f>
        <v>326.02499999999998</v>
      </c>
      <c r="W245" s="8">
        <f>IF(Sales_Analysis[[#This Row],[Order Status]]="Completed",Sales_Analysis[[#This Row],[Gross Profit ]],0)</f>
        <v>172.97499999999997</v>
      </c>
    </row>
    <row r="246" spans="1:23">
      <c r="A246" t="s">
        <v>663</v>
      </c>
      <c r="B246" s="7">
        <v>45966</v>
      </c>
      <c r="C246" t="s">
        <v>168</v>
      </c>
      <c r="D246">
        <v>3</v>
      </c>
      <c r="E246">
        <v>50.46</v>
      </c>
      <c r="F246">
        <v>0</v>
      </c>
      <c r="G246">
        <v>0</v>
      </c>
      <c r="H246" t="s">
        <v>207</v>
      </c>
      <c r="I246" t="s">
        <v>37</v>
      </c>
      <c r="J246" t="s">
        <v>213</v>
      </c>
      <c r="K246" t="s">
        <v>209</v>
      </c>
      <c r="L246" t="s">
        <v>664</v>
      </c>
      <c r="M246" t="s">
        <v>169</v>
      </c>
      <c r="N246" t="s">
        <v>32</v>
      </c>
      <c r="O246">
        <v>23.03</v>
      </c>
      <c r="P246">
        <v>50.46</v>
      </c>
      <c r="Q246">
        <f>Sales_Analysis[[#This Row],[Quantity]]*Sales_Analysis[[#This Row],[Unit Selling Price]]</f>
        <v>151.38</v>
      </c>
      <c r="R246">
        <f>Sales_Analysis[[#This Row],[Gross Sales ]]*Sales_Analysis[[#This Row],[Discount Pct]]</f>
        <v>0</v>
      </c>
      <c r="S246" s="8">
        <f>Sales_Analysis[[#This Row],[Gross Sales ]]-Sales_Analysis[[#This Row],[Discount Amount]]</f>
        <v>151.38</v>
      </c>
      <c r="T246" s="8">
        <f>Sales_Analysis[[#This Row],[Quantity]]*Sales_Analysis[[#This Row],[Unit Cost]]</f>
        <v>69.09</v>
      </c>
      <c r="U246" s="8">
        <f>Sales_Analysis[[#This Row],[Net Sales ]]-Sales_Analysis[[#This Row],[Cost Of Good Sold]]</f>
        <v>82.289999999999992</v>
      </c>
      <c r="V246" s="8">
        <f>IF(Sales_Analysis[[#This Row],[Order Status]]="Completed",Sales_Analysis[[#This Row],[Net Sales ]],0)</f>
        <v>151.38</v>
      </c>
      <c r="W246" s="8">
        <f>IF(Sales_Analysis[[#This Row],[Order Status]]="Completed",Sales_Analysis[[#This Row],[Gross Profit ]],0)</f>
        <v>82.289999999999992</v>
      </c>
    </row>
    <row r="247" spans="1:23">
      <c r="A247" t="s">
        <v>665</v>
      </c>
      <c r="B247" s="7">
        <v>45966</v>
      </c>
      <c r="C247" t="s">
        <v>122</v>
      </c>
      <c r="D247">
        <v>3</v>
      </c>
      <c r="E247">
        <v>29.71</v>
      </c>
      <c r="F247">
        <v>0.15</v>
      </c>
      <c r="G247">
        <v>9.99</v>
      </c>
      <c r="H247" t="s">
        <v>207</v>
      </c>
      <c r="I247" t="s">
        <v>12</v>
      </c>
      <c r="J247" t="s">
        <v>213</v>
      </c>
      <c r="K247" t="s">
        <v>209</v>
      </c>
      <c r="L247" t="s">
        <v>428</v>
      </c>
      <c r="M247" t="s">
        <v>123</v>
      </c>
      <c r="N247" t="s">
        <v>21</v>
      </c>
      <c r="O247">
        <v>17.55</v>
      </c>
      <c r="P247">
        <v>29.71</v>
      </c>
      <c r="Q247">
        <f>Sales_Analysis[[#This Row],[Quantity]]*Sales_Analysis[[#This Row],[Unit Selling Price]]</f>
        <v>89.13</v>
      </c>
      <c r="R247">
        <f>Sales_Analysis[[#This Row],[Gross Sales ]]*Sales_Analysis[[#This Row],[Discount Pct]]</f>
        <v>13.369499999999999</v>
      </c>
      <c r="S247" s="8">
        <f>Sales_Analysis[[#This Row],[Gross Sales ]]-Sales_Analysis[[#This Row],[Discount Amount]]</f>
        <v>75.760499999999993</v>
      </c>
      <c r="T247" s="8">
        <f>Sales_Analysis[[#This Row],[Quantity]]*Sales_Analysis[[#This Row],[Unit Cost]]</f>
        <v>52.650000000000006</v>
      </c>
      <c r="U247" s="8">
        <f>Sales_Analysis[[#This Row],[Net Sales ]]-Sales_Analysis[[#This Row],[Cost Of Good Sold]]</f>
        <v>23.110499999999988</v>
      </c>
      <c r="V247" s="8">
        <f>IF(Sales_Analysis[[#This Row],[Order Status]]="Completed",Sales_Analysis[[#This Row],[Net Sales ]],0)</f>
        <v>75.760499999999993</v>
      </c>
      <c r="W247" s="8">
        <f>IF(Sales_Analysis[[#This Row],[Order Status]]="Completed",Sales_Analysis[[#This Row],[Gross Profit ]],0)</f>
        <v>23.110499999999988</v>
      </c>
    </row>
    <row r="248" spans="1:23">
      <c r="A248" t="s">
        <v>666</v>
      </c>
      <c r="B248" s="7">
        <v>45967</v>
      </c>
      <c r="C248" t="s">
        <v>104</v>
      </c>
      <c r="D248">
        <v>1</v>
      </c>
      <c r="E248">
        <v>29.49</v>
      </c>
      <c r="F248">
        <v>0</v>
      </c>
      <c r="G248">
        <v>6.99</v>
      </c>
      <c r="H248" t="s">
        <v>212</v>
      </c>
      <c r="I248" t="s">
        <v>12</v>
      </c>
      <c r="J248" t="s">
        <v>208</v>
      </c>
      <c r="K248" t="s">
        <v>209</v>
      </c>
      <c r="L248" t="s">
        <v>225</v>
      </c>
      <c r="M248" t="s">
        <v>105</v>
      </c>
      <c r="N248" t="s">
        <v>17</v>
      </c>
      <c r="O248">
        <v>13.03</v>
      </c>
      <c r="P248">
        <v>29.49</v>
      </c>
      <c r="Q248">
        <f>Sales_Analysis[[#This Row],[Quantity]]*Sales_Analysis[[#This Row],[Unit Selling Price]]</f>
        <v>29.49</v>
      </c>
      <c r="R248">
        <f>Sales_Analysis[[#This Row],[Gross Sales ]]*Sales_Analysis[[#This Row],[Discount Pct]]</f>
        <v>0</v>
      </c>
      <c r="S248" s="8">
        <f>Sales_Analysis[[#This Row],[Gross Sales ]]-Sales_Analysis[[#This Row],[Discount Amount]]</f>
        <v>29.49</v>
      </c>
      <c r="T248" s="8">
        <f>Sales_Analysis[[#This Row],[Quantity]]*Sales_Analysis[[#This Row],[Unit Cost]]</f>
        <v>13.03</v>
      </c>
      <c r="U248" s="8">
        <f>Sales_Analysis[[#This Row],[Net Sales ]]-Sales_Analysis[[#This Row],[Cost Of Good Sold]]</f>
        <v>16.46</v>
      </c>
      <c r="V248" s="8">
        <f>IF(Sales_Analysis[[#This Row],[Order Status]]="Completed",Sales_Analysis[[#This Row],[Net Sales ]],0)</f>
        <v>29.49</v>
      </c>
      <c r="W248" s="8">
        <f>IF(Sales_Analysis[[#This Row],[Order Status]]="Completed",Sales_Analysis[[#This Row],[Gross Profit ]],0)</f>
        <v>16.46</v>
      </c>
    </row>
    <row r="249" spans="1:23">
      <c r="A249" t="s">
        <v>667</v>
      </c>
      <c r="B249" s="7">
        <v>45967</v>
      </c>
      <c r="C249" t="s">
        <v>69</v>
      </c>
      <c r="D249">
        <v>2</v>
      </c>
      <c r="E249">
        <v>73.180000000000007</v>
      </c>
      <c r="F249">
        <v>0.1</v>
      </c>
      <c r="G249">
        <v>4.99</v>
      </c>
      <c r="H249" t="s">
        <v>216</v>
      </c>
      <c r="I249" t="s">
        <v>54</v>
      </c>
      <c r="J249" t="s">
        <v>208</v>
      </c>
      <c r="K249" t="s">
        <v>209</v>
      </c>
      <c r="L249" t="s">
        <v>477</v>
      </c>
      <c r="M249" t="s">
        <v>70</v>
      </c>
      <c r="N249" t="s">
        <v>11</v>
      </c>
      <c r="O249">
        <v>37</v>
      </c>
      <c r="P249">
        <v>73.180000000000007</v>
      </c>
      <c r="Q249">
        <f>Sales_Analysis[[#This Row],[Quantity]]*Sales_Analysis[[#This Row],[Unit Selling Price]]</f>
        <v>146.36000000000001</v>
      </c>
      <c r="R249">
        <f>Sales_Analysis[[#This Row],[Gross Sales ]]*Sales_Analysis[[#This Row],[Discount Pct]]</f>
        <v>14.636000000000003</v>
      </c>
      <c r="S249" s="8">
        <f>Sales_Analysis[[#This Row],[Gross Sales ]]-Sales_Analysis[[#This Row],[Discount Amount]]</f>
        <v>131.72400000000002</v>
      </c>
      <c r="T249" s="8">
        <f>Sales_Analysis[[#This Row],[Quantity]]*Sales_Analysis[[#This Row],[Unit Cost]]</f>
        <v>74</v>
      </c>
      <c r="U249" s="8">
        <f>Sales_Analysis[[#This Row],[Net Sales ]]-Sales_Analysis[[#This Row],[Cost Of Good Sold]]</f>
        <v>57.724000000000018</v>
      </c>
      <c r="V249" s="8">
        <f>IF(Sales_Analysis[[#This Row],[Order Status]]="Completed",Sales_Analysis[[#This Row],[Net Sales ]],0)</f>
        <v>131.72400000000002</v>
      </c>
      <c r="W249" s="8">
        <f>IF(Sales_Analysis[[#This Row],[Order Status]]="Completed",Sales_Analysis[[#This Row],[Gross Profit ]],0)</f>
        <v>57.724000000000018</v>
      </c>
    </row>
    <row r="250" spans="1:23">
      <c r="A250" t="s">
        <v>668</v>
      </c>
      <c r="B250" s="7">
        <v>45967</v>
      </c>
      <c r="C250" t="s">
        <v>98</v>
      </c>
      <c r="D250">
        <v>1</v>
      </c>
      <c r="E250">
        <v>17.66</v>
      </c>
      <c r="F250">
        <v>0</v>
      </c>
      <c r="G250">
        <v>4.99</v>
      </c>
      <c r="H250" t="s">
        <v>207</v>
      </c>
      <c r="I250" t="s">
        <v>18</v>
      </c>
      <c r="J250" t="s">
        <v>217</v>
      </c>
      <c r="K250" t="s">
        <v>209</v>
      </c>
      <c r="L250" t="s">
        <v>669</v>
      </c>
      <c r="M250" t="s">
        <v>99</v>
      </c>
      <c r="N250" t="s">
        <v>17</v>
      </c>
      <c r="O250">
        <v>11.93</v>
      </c>
      <c r="P250">
        <v>17.66</v>
      </c>
      <c r="Q250">
        <f>Sales_Analysis[[#This Row],[Quantity]]*Sales_Analysis[[#This Row],[Unit Selling Price]]</f>
        <v>17.66</v>
      </c>
      <c r="R250">
        <f>Sales_Analysis[[#This Row],[Gross Sales ]]*Sales_Analysis[[#This Row],[Discount Pct]]</f>
        <v>0</v>
      </c>
      <c r="S250" s="8">
        <f>Sales_Analysis[[#This Row],[Gross Sales ]]-Sales_Analysis[[#This Row],[Discount Amount]]</f>
        <v>17.66</v>
      </c>
      <c r="T250" s="8">
        <f>Sales_Analysis[[#This Row],[Quantity]]*Sales_Analysis[[#This Row],[Unit Cost]]</f>
        <v>11.93</v>
      </c>
      <c r="U250" s="8">
        <f>Sales_Analysis[[#This Row],[Net Sales ]]-Sales_Analysis[[#This Row],[Cost Of Good Sold]]</f>
        <v>5.73</v>
      </c>
      <c r="V250" s="8">
        <f>IF(Sales_Analysis[[#This Row],[Order Status]]="Completed",Sales_Analysis[[#This Row],[Net Sales ]],0)</f>
        <v>17.66</v>
      </c>
      <c r="W250" s="8">
        <f>IF(Sales_Analysis[[#This Row],[Order Status]]="Completed",Sales_Analysis[[#This Row],[Gross Profit ]],0)</f>
        <v>5.73</v>
      </c>
    </row>
    <row r="251" spans="1:23">
      <c r="A251" t="s">
        <v>670</v>
      </c>
      <c r="B251" s="7">
        <v>45967</v>
      </c>
      <c r="C251" t="s">
        <v>96</v>
      </c>
      <c r="D251">
        <v>3</v>
      </c>
      <c r="E251">
        <v>26.72</v>
      </c>
      <c r="F251">
        <v>0</v>
      </c>
      <c r="G251">
        <v>9.99</v>
      </c>
      <c r="H251" t="s">
        <v>212</v>
      </c>
      <c r="I251" t="s">
        <v>12</v>
      </c>
      <c r="J251" t="s">
        <v>217</v>
      </c>
      <c r="K251" t="s">
        <v>209</v>
      </c>
      <c r="L251" t="s">
        <v>671</v>
      </c>
      <c r="M251" t="s">
        <v>97</v>
      </c>
      <c r="N251" t="s">
        <v>17</v>
      </c>
      <c r="O251">
        <v>14.4</v>
      </c>
      <c r="P251">
        <v>26.72</v>
      </c>
      <c r="Q251">
        <f>Sales_Analysis[[#This Row],[Quantity]]*Sales_Analysis[[#This Row],[Unit Selling Price]]</f>
        <v>80.16</v>
      </c>
      <c r="R251">
        <f>Sales_Analysis[[#This Row],[Gross Sales ]]*Sales_Analysis[[#This Row],[Discount Pct]]</f>
        <v>0</v>
      </c>
      <c r="S251" s="8">
        <f>Sales_Analysis[[#This Row],[Gross Sales ]]-Sales_Analysis[[#This Row],[Discount Amount]]</f>
        <v>80.16</v>
      </c>
      <c r="T251" s="8">
        <f>Sales_Analysis[[#This Row],[Quantity]]*Sales_Analysis[[#This Row],[Unit Cost]]</f>
        <v>43.2</v>
      </c>
      <c r="U251" s="8">
        <f>Sales_Analysis[[#This Row],[Net Sales ]]-Sales_Analysis[[#This Row],[Cost Of Good Sold]]</f>
        <v>36.959999999999994</v>
      </c>
      <c r="V251" s="8">
        <f>IF(Sales_Analysis[[#This Row],[Order Status]]="Completed",Sales_Analysis[[#This Row],[Net Sales ]],0)</f>
        <v>80.16</v>
      </c>
      <c r="W251" s="8">
        <f>IF(Sales_Analysis[[#This Row],[Order Status]]="Completed",Sales_Analysis[[#This Row],[Gross Profit ]],0)</f>
        <v>36.959999999999994</v>
      </c>
    </row>
    <row r="252" spans="1:23">
      <c r="A252" t="s">
        <v>672</v>
      </c>
      <c r="B252" s="7">
        <v>45967</v>
      </c>
      <c r="C252" t="s">
        <v>96</v>
      </c>
      <c r="D252">
        <v>5</v>
      </c>
      <c r="E252">
        <v>26.72</v>
      </c>
      <c r="F252">
        <v>0</v>
      </c>
      <c r="G252">
        <v>0</v>
      </c>
      <c r="H252" t="s">
        <v>216</v>
      </c>
      <c r="I252" t="s">
        <v>18</v>
      </c>
      <c r="J252" t="s">
        <v>217</v>
      </c>
      <c r="K252" t="s">
        <v>209</v>
      </c>
      <c r="L252" t="s">
        <v>673</v>
      </c>
      <c r="M252" t="s">
        <v>97</v>
      </c>
      <c r="N252" t="s">
        <v>17</v>
      </c>
      <c r="O252">
        <v>14.4</v>
      </c>
      <c r="P252">
        <v>26.72</v>
      </c>
      <c r="Q252">
        <f>Sales_Analysis[[#This Row],[Quantity]]*Sales_Analysis[[#This Row],[Unit Selling Price]]</f>
        <v>133.6</v>
      </c>
      <c r="R252">
        <f>Sales_Analysis[[#This Row],[Gross Sales ]]*Sales_Analysis[[#This Row],[Discount Pct]]</f>
        <v>0</v>
      </c>
      <c r="S252" s="8">
        <f>Sales_Analysis[[#This Row],[Gross Sales ]]-Sales_Analysis[[#This Row],[Discount Amount]]</f>
        <v>133.6</v>
      </c>
      <c r="T252" s="8">
        <f>Sales_Analysis[[#This Row],[Quantity]]*Sales_Analysis[[#This Row],[Unit Cost]]</f>
        <v>72</v>
      </c>
      <c r="U252" s="8">
        <f>Sales_Analysis[[#This Row],[Net Sales ]]-Sales_Analysis[[#This Row],[Cost Of Good Sold]]</f>
        <v>61.599999999999994</v>
      </c>
      <c r="V252" s="8">
        <f>IF(Sales_Analysis[[#This Row],[Order Status]]="Completed",Sales_Analysis[[#This Row],[Net Sales ]],0)</f>
        <v>133.6</v>
      </c>
      <c r="W252" s="8">
        <f>IF(Sales_Analysis[[#This Row],[Order Status]]="Completed",Sales_Analysis[[#This Row],[Gross Profit ]],0)</f>
        <v>61.599999999999994</v>
      </c>
    </row>
    <row r="253" spans="1:23">
      <c r="A253" t="s">
        <v>674</v>
      </c>
      <c r="B253" s="7">
        <v>45967</v>
      </c>
      <c r="C253" t="s">
        <v>142</v>
      </c>
      <c r="D253">
        <v>1</v>
      </c>
      <c r="E253">
        <v>100.1</v>
      </c>
      <c r="F253">
        <v>0.15</v>
      </c>
      <c r="G253">
        <v>0</v>
      </c>
      <c r="H253" t="s">
        <v>216</v>
      </c>
      <c r="I253" t="s">
        <v>224</v>
      </c>
      <c r="J253" t="s">
        <v>217</v>
      </c>
      <c r="K253" t="s">
        <v>209</v>
      </c>
      <c r="L253" t="s">
        <v>675</v>
      </c>
      <c r="M253" t="s">
        <v>143</v>
      </c>
      <c r="N253" t="s">
        <v>27</v>
      </c>
      <c r="O253">
        <v>41.96</v>
      </c>
      <c r="P253">
        <v>100.1</v>
      </c>
      <c r="Q253">
        <f>Sales_Analysis[[#This Row],[Quantity]]*Sales_Analysis[[#This Row],[Unit Selling Price]]</f>
        <v>100.1</v>
      </c>
      <c r="R253">
        <f>Sales_Analysis[[#This Row],[Gross Sales ]]*Sales_Analysis[[#This Row],[Discount Pct]]</f>
        <v>15.014999999999999</v>
      </c>
      <c r="S253" s="8">
        <f>Sales_Analysis[[#This Row],[Gross Sales ]]-Sales_Analysis[[#This Row],[Discount Amount]]</f>
        <v>85.084999999999994</v>
      </c>
      <c r="T253" s="8">
        <f>Sales_Analysis[[#This Row],[Quantity]]*Sales_Analysis[[#This Row],[Unit Cost]]</f>
        <v>41.96</v>
      </c>
      <c r="U253" s="8">
        <f>Sales_Analysis[[#This Row],[Net Sales ]]-Sales_Analysis[[#This Row],[Cost Of Good Sold]]</f>
        <v>43.124999999999993</v>
      </c>
      <c r="V253" s="8">
        <f>IF(Sales_Analysis[[#This Row],[Order Status]]="Completed",Sales_Analysis[[#This Row],[Net Sales ]],0)</f>
        <v>85.084999999999994</v>
      </c>
      <c r="W253" s="8">
        <f>IF(Sales_Analysis[[#This Row],[Order Status]]="Completed",Sales_Analysis[[#This Row],[Gross Profit ]],0)</f>
        <v>43.124999999999993</v>
      </c>
    </row>
    <row r="254" spans="1:23">
      <c r="A254" t="s">
        <v>676</v>
      </c>
      <c r="B254" s="7">
        <v>45967</v>
      </c>
      <c r="C254" t="s">
        <v>138</v>
      </c>
      <c r="D254">
        <v>3</v>
      </c>
      <c r="E254">
        <v>56</v>
      </c>
      <c r="F254">
        <v>0</v>
      </c>
      <c r="G254">
        <v>6.99</v>
      </c>
      <c r="H254" t="s">
        <v>207</v>
      </c>
      <c r="I254" t="s">
        <v>18</v>
      </c>
      <c r="J254" t="s">
        <v>213</v>
      </c>
      <c r="K254" t="s">
        <v>209</v>
      </c>
      <c r="L254" t="s">
        <v>677</v>
      </c>
      <c r="M254" t="s">
        <v>139</v>
      </c>
      <c r="N254" t="s">
        <v>21</v>
      </c>
      <c r="O254">
        <v>37.14</v>
      </c>
      <c r="P254">
        <v>56</v>
      </c>
      <c r="Q254">
        <f>Sales_Analysis[[#This Row],[Quantity]]*Sales_Analysis[[#This Row],[Unit Selling Price]]</f>
        <v>168</v>
      </c>
      <c r="R254">
        <f>Sales_Analysis[[#This Row],[Gross Sales ]]*Sales_Analysis[[#This Row],[Discount Pct]]</f>
        <v>0</v>
      </c>
      <c r="S254" s="8">
        <f>Sales_Analysis[[#This Row],[Gross Sales ]]-Sales_Analysis[[#This Row],[Discount Amount]]</f>
        <v>168</v>
      </c>
      <c r="T254" s="8">
        <f>Sales_Analysis[[#This Row],[Quantity]]*Sales_Analysis[[#This Row],[Unit Cost]]</f>
        <v>111.42</v>
      </c>
      <c r="U254" s="8">
        <f>Sales_Analysis[[#This Row],[Net Sales ]]-Sales_Analysis[[#This Row],[Cost Of Good Sold]]</f>
        <v>56.58</v>
      </c>
      <c r="V254" s="8">
        <f>IF(Sales_Analysis[[#This Row],[Order Status]]="Completed",Sales_Analysis[[#This Row],[Net Sales ]],0)</f>
        <v>168</v>
      </c>
      <c r="W254" s="8">
        <f>IF(Sales_Analysis[[#This Row],[Order Status]]="Completed",Sales_Analysis[[#This Row],[Gross Profit ]],0)</f>
        <v>56.58</v>
      </c>
    </row>
    <row r="255" spans="1:23">
      <c r="A255" t="s">
        <v>678</v>
      </c>
      <c r="B255" s="7">
        <v>45967</v>
      </c>
      <c r="C255" t="s">
        <v>94</v>
      </c>
      <c r="D255">
        <v>1</v>
      </c>
      <c r="E255">
        <v>74.41</v>
      </c>
      <c r="F255">
        <v>0</v>
      </c>
      <c r="G255">
        <v>0</v>
      </c>
      <c r="H255" t="s">
        <v>216</v>
      </c>
      <c r="I255" t="s">
        <v>18</v>
      </c>
      <c r="J255" t="s">
        <v>208</v>
      </c>
      <c r="K255" t="s">
        <v>209</v>
      </c>
      <c r="L255" t="s">
        <v>679</v>
      </c>
      <c r="M255" t="s">
        <v>95</v>
      </c>
      <c r="N255" t="s">
        <v>17</v>
      </c>
      <c r="O255">
        <v>33.549999999999997</v>
      </c>
      <c r="P255">
        <v>74.41</v>
      </c>
      <c r="Q255">
        <f>Sales_Analysis[[#This Row],[Quantity]]*Sales_Analysis[[#This Row],[Unit Selling Price]]</f>
        <v>74.41</v>
      </c>
      <c r="R255">
        <f>Sales_Analysis[[#This Row],[Gross Sales ]]*Sales_Analysis[[#This Row],[Discount Pct]]</f>
        <v>0</v>
      </c>
      <c r="S255" s="8">
        <f>Sales_Analysis[[#This Row],[Gross Sales ]]-Sales_Analysis[[#This Row],[Discount Amount]]</f>
        <v>74.41</v>
      </c>
      <c r="T255" s="8">
        <f>Sales_Analysis[[#This Row],[Quantity]]*Sales_Analysis[[#This Row],[Unit Cost]]</f>
        <v>33.549999999999997</v>
      </c>
      <c r="U255" s="8">
        <f>Sales_Analysis[[#This Row],[Net Sales ]]-Sales_Analysis[[#This Row],[Cost Of Good Sold]]</f>
        <v>40.86</v>
      </c>
      <c r="V255" s="8">
        <f>IF(Sales_Analysis[[#This Row],[Order Status]]="Completed",Sales_Analysis[[#This Row],[Net Sales ]],0)</f>
        <v>74.41</v>
      </c>
      <c r="W255" s="8">
        <f>IF(Sales_Analysis[[#This Row],[Order Status]]="Completed",Sales_Analysis[[#This Row],[Gross Profit ]],0)</f>
        <v>40.86</v>
      </c>
    </row>
    <row r="256" spans="1:23">
      <c r="A256" t="s">
        <v>680</v>
      </c>
      <c r="B256" s="7">
        <v>45967</v>
      </c>
      <c r="C256" t="s">
        <v>166</v>
      </c>
      <c r="D256">
        <v>1</v>
      </c>
      <c r="E256">
        <v>39.19</v>
      </c>
      <c r="F256">
        <v>0</v>
      </c>
      <c r="G256">
        <v>0</v>
      </c>
      <c r="H256" t="s">
        <v>207</v>
      </c>
      <c r="I256" t="s">
        <v>12</v>
      </c>
      <c r="J256" t="s">
        <v>217</v>
      </c>
      <c r="K256" t="s">
        <v>209</v>
      </c>
      <c r="L256" t="s">
        <v>681</v>
      </c>
      <c r="M256" t="s">
        <v>167</v>
      </c>
      <c r="N256" t="s">
        <v>32</v>
      </c>
      <c r="O256">
        <v>18.54</v>
      </c>
      <c r="P256">
        <v>39.19</v>
      </c>
      <c r="Q256">
        <f>Sales_Analysis[[#This Row],[Quantity]]*Sales_Analysis[[#This Row],[Unit Selling Price]]</f>
        <v>39.19</v>
      </c>
      <c r="R256">
        <f>Sales_Analysis[[#This Row],[Gross Sales ]]*Sales_Analysis[[#This Row],[Discount Pct]]</f>
        <v>0</v>
      </c>
      <c r="S256" s="8">
        <f>Sales_Analysis[[#This Row],[Gross Sales ]]-Sales_Analysis[[#This Row],[Discount Amount]]</f>
        <v>39.19</v>
      </c>
      <c r="T256" s="8">
        <f>Sales_Analysis[[#This Row],[Quantity]]*Sales_Analysis[[#This Row],[Unit Cost]]</f>
        <v>18.54</v>
      </c>
      <c r="U256" s="8">
        <f>Sales_Analysis[[#This Row],[Net Sales ]]-Sales_Analysis[[#This Row],[Cost Of Good Sold]]</f>
        <v>20.65</v>
      </c>
      <c r="V256" s="8">
        <f>IF(Sales_Analysis[[#This Row],[Order Status]]="Completed",Sales_Analysis[[#This Row],[Net Sales ]],0)</f>
        <v>39.19</v>
      </c>
      <c r="W256" s="8">
        <f>IF(Sales_Analysis[[#This Row],[Order Status]]="Completed",Sales_Analysis[[#This Row],[Gross Profit ]],0)</f>
        <v>20.65</v>
      </c>
    </row>
    <row r="257" spans="1:23">
      <c r="A257" t="s">
        <v>682</v>
      </c>
      <c r="B257" s="7">
        <v>45967</v>
      </c>
      <c r="C257" t="s">
        <v>152</v>
      </c>
      <c r="D257">
        <v>8</v>
      </c>
      <c r="E257">
        <v>39.21</v>
      </c>
      <c r="F257">
        <v>0</v>
      </c>
      <c r="G257">
        <v>0</v>
      </c>
      <c r="H257" t="s">
        <v>216</v>
      </c>
      <c r="I257" t="s">
        <v>18</v>
      </c>
      <c r="J257" t="s">
        <v>213</v>
      </c>
      <c r="K257" t="s">
        <v>209</v>
      </c>
      <c r="L257" t="s">
        <v>541</v>
      </c>
      <c r="M257" t="s">
        <v>153</v>
      </c>
      <c r="N257" t="s">
        <v>27</v>
      </c>
      <c r="O257">
        <v>19.66</v>
      </c>
      <c r="P257">
        <v>39.21</v>
      </c>
      <c r="Q257">
        <f>Sales_Analysis[[#This Row],[Quantity]]*Sales_Analysis[[#This Row],[Unit Selling Price]]</f>
        <v>313.68</v>
      </c>
      <c r="R257">
        <f>Sales_Analysis[[#This Row],[Gross Sales ]]*Sales_Analysis[[#This Row],[Discount Pct]]</f>
        <v>0</v>
      </c>
      <c r="S257" s="8">
        <f>Sales_Analysis[[#This Row],[Gross Sales ]]-Sales_Analysis[[#This Row],[Discount Amount]]</f>
        <v>313.68</v>
      </c>
      <c r="T257" s="8">
        <f>Sales_Analysis[[#This Row],[Quantity]]*Sales_Analysis[[#This Row],[Unit Cost]]</f>
        <v>157.28</v>
      </c>
      <c r="U257" s="8">
        <f>Sales_Analysis[[#This Row],[Net Sales ]]-Sales_Analysis[[#This Row],[Cost Of Good Sold]]</f>
        <v>156.4</v>
      </c>
      <c r="V257" s="8">
        <f>IF(Sales_Analysis[[#This Row],[Order Status]]="Completed",Sales_Analysis[[#This Row],[Net Sales ]],0)</f>
        <v>313.68</v>
      </c>
      <c r="W257" s="8">
        <f>IF(Sales_Analysis[[#This Row],[Order Status]]="Completed",Sales_Analysis[[#This Row],[Gross Profit ]],0)</f>
        <v>156.4</v>
      </c>
    </row>
    <row r="258" spans="1:23">
      <c r="A258" t="s">
        <v>683</v>
      </c>
      <c r="B258" s="7">
        <v>45968</v>
      </c>
      <c r="C258" t="s">
        <v>116</v>
      </c>
      <c r="D258">
        <v>2</v>
      </c>
      <c r="E258">
        <v>30.89</v>
      </c>
      <c r="F258">
        <v>0</v>
      </c>
      <c r="G258">
        <v>0</v>
      </c>
      <c r="H258" t="s">
        <v>216</v>
      </c>
      <c r="I258" t="s">
        <v>224</v>
      </c>
      <c r="J258" t="s">
        <v>208</v>
      </c>
      <c r="K258" t="s">
        <v>209</v>
      </c>
      <c r="L258" t="s">
        <v>535</v>
      </c>
      <c r="M258" t="s">
        <v>117</v>
      </c>
      <c r="N258" t="s">
        <v>21</v>
      </c>
      <c r="O258">
        <v>13.41</v>
      </c>
      <c r="P258">
        <v>30.89</v>
      </c>
      <c r="Q258">
        <f>Sales_Analysis[[#This Row],[Quantity]]*Sales_Analysis[[#This Row],[Unit Selling Price]]</f>
        <v>61.78</v>
      </c>
      <c r="R258">
        <f>Sales_Analysis[[#This Row],[Gross Sales ]]*Sales_Analysis[[#This Row],[Discount Pct]]</f>
        <v>0</v>
      </c>
      <c r="S258" s="8">
        <f>Sales_Analysis[[#This Row],[Gross Sales ]]-Sales_Analysis[[#This Row],[Discount Amount]]</f>
        <v>61.78</v>
      </c>
      <c r="T258" s="8">
        <f>Sales_Analysis[[#This Row],[Quantity]]*Sales_Analysis[[#This Row],[Unit Cost]]</f>
        <v>26.82</v>
      </c>
      <c r="U258" s="8">
        <f>Sales_Analysis[[#This Row],[Net Sales ]]-Sales_Analysis[[#This Row],[Cost Of Good Sold]]</f>
        <v>34.96</v>
      </c>
      <c r="V258" s="8">
        <f>IF(Sales_Analysis[[#This Row],[Order Status]]="Completed",Sales_Analysis[[#This Row],[Net Sales ]],0)</f>
        <v>61.78</v>
      </c>
      <c r="W258" s="8">
        <f>IF(Sales_Analysis[[#This Row],[Order Status]]="Completed",Sales_Analysis[[#This Row],[Gross Profit ]],0)</f>
        <v>34.96</v>
      </c>
    </row>
    <row r="259" spans="1:23">
      <c r="A259" t="s">
        <v>684</v>
      </c>
      <c r="B259" s="7">
        <v>45968</v>
      </c>
      <c r="C259" t="s">
        <v>166</v>
      </c>
      <c r="D259">
        <v>3</v>
      </c>
      <c r="E259">
        <v>39.19</v>
      </c>
      <c r="F259">
        <v>0</v>
      </c>
      <c r="G259">
        <v>0</v>
      </c>
      <c r="H259" t="s">
        <v>216</v>
      </c>
      <c r="I259" t="s">
        <v>18</v>
      </c>
      <c r="J259" t="s">
        <v>208</v>
      </c>
      <c r="K259" t="s">
        <v>209</v>
      </c>
      <c r="L259" t="s">
        <v>416</v>
      </c>
      <c r="M259" t="s">
        <v>167</v>
      </c>
      <c r="N259" t="s">
        <v>32</v>
      </c>
      <c r="O259">
        <v>18.54</v>
      </c>
      <c r="P259">
        <v>39.19</v>
      </c>
      <c r="Q259">
        <f>Sales_Analysis[[#This Row],[Quantity]]*Sales_Analysis[[#This Row],[Unit Selling Price]]</f>
        <v>117.57</v>
      </c>
      <c r="R259">
        <f>Sales_Analysis[[#This Row],[Gross Sales ]]*Sales_Analysis[[#This Row],[Discount Pct]]</f>
        <v>0</v>
      </c>
      <c r="S259" s="8">
        <f>Sales_Analysis[[#This Row],[Gross Sales ]]-Sales_Analysis[[#This Row],[Discount Amount]]</f>
        <v>117.57</v>
      </c>
      <c r="T259" s="8">
        <f>Sales_Analysis[[#This Row],[Quantity]]*Sales_Analysis[[#This Row],[Unit Cost]]</f>
        <v>55.62</v>
      </c>
      <c r="U259" s="8">
        <f>Sales_Analysis[[#This Row],[Net Sales ]]-Sales_Analysis[[#This Row],[Cost Of Good Sold]]</f>
        <v>61.949999999999996</v>
      </c>
      <c r="V259" s="8">
        <f>IF(Sales_Analysis[[#This Row],[Order Status]]="Completed",Sales_Analysis[[#This Row],[Net Sales ]],0)</f>
        <v>117.57</v>
      </c>
      <c r="W259" s="8">
        <f>IF(Sales_Analysis[[#This Row],[Order Status]]="Completed",Sales_Analysis[[#This Row],[Gross Profit ]],0)</f>
        <v>61.949999999999996</v>
      </c>
    </row>
    <row r="260" spans="1:23">
      <c r="A260" t="s">
        <v>685</v>
      </c>
      <c r="B260" s="7">
        <v>45968</v>
      </c>
      <c r="C260" t="s">
        <v>116</v>
      </c>
      <c r="D260">
        <v>1</v>
      </c>
      <c r="E260">
        <v>30.89</v>
      </c>
      <c r="F260">
        <v>0.1</v>
      </c>
      <c r="G260">
        <v>4.99</v>
      </c>
      <c r="H260" t="s">
        <v>216</v>
      </c>
      <c r="I260" t="s">
        <v>12</v>
      </c>
      <c r="J260" t="s">
        <v>208</v>
      </c>
      <c r="K260" t="s">
        <v>304</v>
      </c>
      <c r="L260" t="s">
        <v>686</v>
      </c>
      <c r="M260" t="s">
        <v>117</v>
      </c>
      <c r="N260" t="s">
        <v>21</v>
      </c>
      <c r="O260">
        <v>13.41</v>
      </c>
      <c r="P260">
        <v>30.89</v>
      </c>
      <c r="Q260">
        <f>Sales_Analysis[[#This Row],[Quantity]]*Sales_Analysis[[#This Row],[Unit Selling Price]]</f>
        <v>30.89</v>
      </c>
      <c r="R260">
        <f>Sales_Analysis[[#This Row],[Gross Sales ]]*Sales_Analysis[[#This Row],[Discount Pct]]</f>
        <v>3.0890000000000004</v>
      </c>
      <c r="S260" s="8">
        <f>Sales_Analysis[[#This Row],[Gross Sales ]]-Sales_Analysis[[#This Row],[Discount Amount]]</f>
        <v>27.801000000000002</v>
      </c>
      <c r="T260" s="8">
        <f>Sales_Analysis[[#This Row],[Quantity]]*Sales_Analysis[[#This Row],[Unit Cost]]</f>
        <v>13.41</v>
      </c>
      <c r="U260" s="8">
        <f>Sales_Analysis[[#This Row],[Net Sales ]]-Sales_Analysis[[#This Row],[Cost Of Good Sold]]</f>
        <v>14.391000000000002</v>
      </c>
      <c r="V260" s="8">
        <f>IF(Sales_Analysis[[#This Row],[Order Status]]="Completed",Sales_Analysis[[#This Row],[Net Sales ]],0)</f>
        <v>0</v>
      </c>
      <c r="W260" s="8">
        <f>IF(Sales_Analysis[[#This Row],[Order Status]]="Completed",Sales_Analysis[[#This Row],[Gross Profit ]],0)</f>
        <v>0</v>
      </c>
    </row>
    <row r="261" spans="1:23">
      <c r="A261" t="s">
        <v>687</v>
      </c>
      <c r="B261" s="7">
        <v>45968</v>
      </c>
      <c r="C261" t="s">
        <v>81</v>
      </c>
      <c r="D261">
        <v>2</v>
      </c>
      <c r="E261">
        <v>30.29</v>
      </c>
      <c r="F261">
        <v>0.05</v>
      </c>
      <c r="G261">
        <v>9.99</v>
      </c>
      <c r="H261" t="s">
        <v>212</v>
      </c>
      <c r="I261" t="s">
        <v>18</v>
      </c>
      <c r="J261" t="s">
        <v>217</v>
      </c>
      <c r="K261" t="s">
        <v>209</v>
      </c>
      <c r="L261" t="s">
        <v>392</v>
      </c>
      <c r="M261" t="s">
        <v>82</v>
      </c>
      <c r="N261" t="s">
        <v>11</v>
      </c>
      <c r="O261">
        <v>13.1</v>
      </c>
      <c r="P261">
        <v>30.29</v>
      </c>
      <c r="Q261">
        <f>Sales_Analysis[[#This Row],[Quantity]]*Sales_Analysis[[#This Row],[Unit Selling Price]]</f>
        <v>60.58</v>
      </c>
      <c r="R261">
        <f>Sales_Analysis[[#This Row],[Gross Sales ]]*Sales_Analysis[[#This Row],[Discount Pct]]</f>
        <v>3.0289999999999999</v>
      </c>
      <c r="S261" s="8">
        <f>Sales_Analysis[[#This Row],[Gross Sales ]]-Sales_Analysis[[#This Row],[Discount Amount]]</f>
        <v>57.551000000000002</v>
      </c>
      <c r="T261" s="8">
        <f>Sales_Analysis[[#This Row],[Quantity]]*Sales_Analysis[[#This Row],[Unit Cost]]</f>
        <v>26.2</v>
      </c>
      <c r="U261" s="8">
        <f>Sales_Analysis[[#This Row],[Net Sales ]]-Sales_Analysis[[#This Row],[Cost Of Good Sold]]</f>
        <v>31.351000000000003</v>
      </c>
      <c r="V261" s="8">
        <f>IF(Sales_Analysis[[#This Row],[Order Status]]="Completed",Sales_Analysis[[#This Row],[Net Sales ]],0)</f>
        <v>57.551000000000002</v>
      </c>
      <c r="W261" s="8">
        <f>IF(Sales_Analysis[[#This Row],[Order Status]]="Completed",Sales_Analysis[[#This Row],[Gross Profit ]],0)</f>
        <v>31.351000000000003</v>
      </c>
    </row>
    <row r="262" spans="1:23">
      <c r="A262" t="s">
        <v>688</v>
      </c>
      <c r="B262" s="7">
        <v>45968</v>
      </c>
      <c r="C262" t="s">
        <v>89</v>
      </c>
      <c r="D262">
        <v>3</v>
      </c>
      <c r="E262">
        <v>81.14</v>
      </c>
      <c r="F262">
        <v>0.15</v>
      </c>
      <c r="G262">
        <v>0</v>
      </c>
      <c r="H262" t="s">
        <v>207</v>
      </c>
      <c r="I262" t="s">
        <v>12</v>
      </c>
      <c r="J262" t="s">
        <v>213</v>
      </c>
      <c r="K262" t="s">
        <v>209</v>
      </c>
      <c r="L262" t="s">
        <v>689</v>
      </c>
      <c r="M262" t="s">
        <v>90</v>
      </c>
      <c r="N262" t="s">
        <v>11</v>
      </c>
      <c r="O262">
        <v>34.53</v>
      </c>
      <c r="P262">
        <v>81.14</v>
      </c>
      <c r="Q262">
        <f>Sales_Analysis[[#This Row],[Quantity]]*Sales_Analysis[[#This Row],[Unit Selling Price]]</f>
        <v>243.42000000000002</v>
      </c>
      <c r="R262">
        <f>Sales_Analysis[[#This Row],[Gross Sales ]]*Sales_Analysis[[#This Row],[Discount Pct]]</f>
        <v>36.512999999999998</v>
      </c>
      <c r="S262" s="8">
        <f>Sales_Analysis[[#This Row],[Gross Sales ]]-Sales_Analysis[[#This Row],[Discount Amount]]</f>
        <v>206.90700000000001</v>
      </c>
      <c r="T262" s="8">
        <f>Sales_Analysis[[#This Row],[Quantity]]*Sales_Analysis[[#This Row],[Unit Cost]]</f>
        <v>103.59</v>
      </c>
      <c r="U262" s="8">
        <f>Sales_Analysis[[#This Row],[Net Sales ]]-Sales_Analysis[[#This Row],[Cost Of Good Sold]]</f>
        <v>103.31700000000001</v>
      </c>
      <c r="V262" s="8">
        <f>IF(Sales_Analysis[[#This Row],[Order Status]]="Completed",Sales_Analysis[[#This Row],[Net Sales ]],0)</f>
        <v>206.90700000000001</v>
      </c>
      <c r="W262" s="8">
        <f>IF(Sales_Analysis[[#This Row],[Order Status]]="Completed",Sales_Analysis[[#This Row],[Gross Profit ]],0)</f>
        <v>103.31700000000001</v>
      </c>
    </row>
    <row r="263" spans="1:23">
      <c r="A263" t="s">
        <v>690</v>
      </c>
      <c r="B263" s="7">
        <v>45969</v>
      </c>
      <c r="C263" t="s">
        <v>71</v>
      </c>
      <c r="D263">
        <v>8</v>
      </c>
      <c r="E263">
        <v>11.23</v>
      </c>
      <c r="F263">
        <v>0</v>
      </c>
      <c r="G263">
        <v>0</v>
      </c>
      <c r="H263" t="s">
        <v>207</v>
      </c>
      <c r="I263" t="s">
        <v>18</v>
      </c>
      <c r="J263" t="s">
        <v>217</v>
      </c>
      <c r="K263" t="s">
        <v>304</v>
      </c>
      <c r="L263" t="s">
        <v>263</v>
      </c>
      <c r="M263" t="s">
        <v>72</v>
      </c>
      <c r="N263" t="s">
        <v>11</v>
      </c>
      <c r="O263">
        <v>6.46</v>
      </c>
      <c r="P263">
        <v>11.23</v>
      </c>
      <c r="Q263">
        <f>Sales_Analysis[[#This Row],[Quantity]]*Sales_Analysis[[#This Row],[Unit Selling Price]]</f>
        <v>89.84</v>
      </c>
      <c r="R263">
        <f>Sales_Analysis[[#This Row],[Gross Sales ]]*Sales_Analysis[[#This Row],[Discount Pct]]</f>
        <v>0</v>
      </c>
      <c r="S263" s="8">
        <f>Sales_Analysis[[#This Row],[Gross Sales ]]-Sales_Analysis[[#This Row],[Discount Amount]]</f>
        <v>89.84</v>
      </c>
      <c r="T263" s="8">
        <f>Sales_Analysis[[#This Row],[Quantity]]*Sales_Analysis[[#This Row],[Unit Cost]]</f>
        <v>51.68</v>
      </c>
      <c r="U263" s="8">
        <f>Sales_Analysis[[#This Row],[Net Sales ]]-Sales_Analysis[[#This Row],[Cost Of Good Sold]]</f>
        <v>38.160000000000004</v>
      </c>
      <c r="V263" s="8">
        <f>IF(Sales_Analysis[[#This Row],[Order Status]]="Completed",Sales_Analysis[[#This Row],[Net Sales ]],0)</f>
        <v>0</v>
      </c>
      <c r="W263" s="8">
        <f>IF(Sales_Analysis[[#This Row],[Order Status]]="Completed",Sales_Analysis[[#This Row],[Gross Profit ]],0)</f>
        <v>0</v>
      </c>
    </row>
    <row r="264" spans="1:23">
      <c r="A264" t="s">
        <v>691</v>
      </c>
      <c r="B264" s="7">
        <v>45969</v>
      </c>
      <c r="C264" t="s">
        <v>182</v>
      </c>
      <c r="D264">
        <v>2</v>
      </c>
      <c r="E264">
        <v>11.57</v>
      </c>
      <c r="F264">
        <v>0</v>
      </c>
      <c r="G264">
        <v>0</v>
      </c>
      <c r="H264" t="s">
        <v>212</v>
      </c>
      <c r="I264" t="s">
        <v>18</v>
      </c>
      <c r="J264" t="s">
        <v>208</v>
      </c>
      <c r="K264" t="s">
        <v>209</v>
      </c>
      <c r="L264" t="s">
        <v>692</v>
      </c>
      <c r="M264" t="s">
        <v>183</v>
      </c>
      <c r="N264" t="s">
        <v>32</v>
      </c>
      <c r="O264">
        <v>6.42</v>
      </c>
      <c r="P264">
        <v>11.57</v>
      </c>
      <c r="Q264">
        <f>Sales_Analysis[[#This Row],[Quantity]]*Sales_Analysis[[#This Row],[Unit Selling Price]]</f>
        <v>23.14</v>
      </c>
      <c r="R264">
        <f>Sales_Analysis[[#This Row],[Gross Sales ]]*Sales_Analysis[[#This Row],[Discount Pct]]</f>
        <v>0</v>
      </c>
      <c r="S264" s="8">
        <f>Sales_Analysis[[#This Row],[Gross Sales ]]-Sales_Analysis[[#This Row],[Discount Amount]]</f>
        <v>23.14</v>
      </c>
      <c r="T264" s="8">
        <f>Sales_Analysis[[#This Row],[Quantity]]*Sales_Analysis[[#This Row],[Unit Cost]]</f>
        <v>12.84</v>
      </c>
      <c r="U264" s="8">
        <f>Sales_Analysis[[#This Row],[Net Sales ]]-Sales_Analysis[[#This Row],[Cost Of Good Sold]]</f>
        <v>10.3</v>
      </c>
      <c r="V264" s="8">
        <f>IF(Sales_Analysis[[#This Row],[Order Status]]="Completed",Sales_Analysis[[#This Row],[Net Sales ]],0)</f>
        <v>23.14</v>
      </c>
      <c r="W264" s="8">
        <f>IF(Sales_Analysis[[#This Row],[Order Status]]="Completed",Sales_Analysis[[#This Row],[Gross Profit ]],0)</f>
        <v>10.3</v>
      </c>
    </row>
    <row r="265" spans="1:23">
      <c r="A265" t="s">
        <v>693</v>
      </c>
      <c r="B265" s="7">
        <v>45969</v>
      </c>
      <c r="C265" t="s">
        <v>100</v>
      </c>
      <c r="D265">
        <v>6</v>
      </c>
      <c r="E265">
        <v>47.38</v>
      </c>
      <c r="F265">
        <v>0</v>
      </c>
      <c r="G265">
        <v>4.99</v>
      </c>
      <c r="H265" t="s">
        <v>216</v>
      </c>
      <c r="I265" t="s">
        <v>18</v>
      </c>
      <c r="J265" t="s">
        <v>208</v>
      </c>
      <c r="K265" t="s">
        <v>209</v>
      </c>
      <c r="L265" t="s">
        <v>694</v>
      </c>
      <c r="M265" t="s">
        <v>101</v>
      </c>
      <c r="N265" t="s">
        <v>17</v>
      </c>
      <c r="O265">
        <v>31.21</v>
      </c>
      <c r="P265">
        <v>47.38</v>
      </c>
      <c r="Q265">
        <f>Sales_Analysis[[#This Row],[Quantity]]*Sales_Analysis[[#This Row],[Unit Selling Price]]</f>
        <v>284.28000000000003</v>
      </c>
      <c r="R265">
        <f>Sales_Analysis[[#This Row],[Gross Sales ]]*Sales_Analysis[[#This Row],[Discount Pct]]</f>
        <v>0</v>
      </c>
      <c r="S265" s="8">
        <f>Sales_Analysis[[#This Row],[Gross Sales ]]-Sales_Analysis[[#This Row],[Discount Amount]]</f>
        <v>284.28000000000003</v>
      </c>
      <c r="T265" s="8">
        <f>Sales_Analysis[[#This Row],[Quantity]]*Sales_Analysis[[#This Row],[Unit Cost]]</f>
        <v>187.26</v>
      </c>
      <c r="U265" s="8">
        <f>Sales_Analysis[[#This Row],[Net Sales ]]-Sales_Analysis[[#This Row],[Cost Of Good Sold]]</f>
        <v>97.020000000000039</v>
      </c>
      <c r="V265" s="8">
        <f>IF(Sales_Analysis[[#This Row],[Order Status]]="Completed",Sales_Analysis[[#This Row],[Net Sales ]],0)</f>
        <v>284.28000000000003</v>
      </c>
      <c r="W265" s="8">
        <f>IF(Sales_Analysis[[#This Row],[Order Status]]="Completed",Sales_Analysis[[#This Row],[Gross Profit ]],0)</f>
        <v>97.020000000000039</v>
      </c>
    </row>
    <row r="266" spans="1:23">
      <c r="A266" t="s">
        <v>695</v>
      </c>
      <c r="B266" s="7">
        <v>45969</v>
      </c>
      <c r="C266" t="s">
        <v>136</v>
      </c>
      <c r="D266">
        <v>3</v>
      </c>
      <c r="E266">
        <v>26.35</v>
      </c>
      <c r="F266">
        <v>0.05</v>
      </c>
      <c r="G266">
        <v>0</v>
      </c>
      <c r="H266" t="s">
        <v>216</v>
      </c>
      <c r="I266" t="s">
        <v>12</v>
      </c>
      <c r="J266" t="s">
        <v>217</v>
      </c>
      <c r="K266" t="s">
        <v>209</v>
      </c>
      <c r="L266" t="s">
        <v>696</v>
      </c>
      <c r="M266" t="s">
        <v>137</v>
      </c>
      <c r="N266" t="s">
        <v>21</v>
      </c>
      <c r="O266">
        <v>13.28</v>
      </c>
      <c r="P266">
        <v>26.35</v>
      </c>
      <c r="Q266">
        <f>Sales_Analysis[[#This Row],[Quantity]]*Sales_Analysis[[#This Row],[Unit Selling Price]]</f>
        <v>79.050000000000011</v>
      </c>
      <c r="R266">
        <f>Sales_Analysis[[#This Row],[Gross Sales ]]*Sales_Analysis[[#This Row],[Discount Pct]]</f>
        <v>3.9525000000000006</v>
      </c>
      <c r="S266" s="8">
        <f>Sales_Analysis[[#This Row],[Gross Sales ]]-Sales_Analysis[[#This Row],[Discount Amount]]</f>
        <v>75.097500000000011</v>
      </c>
      <c r="T266" s="8">
        <f>Sales_Analysis[[#This Row],[Quantity]]*Sales_Analysis[[#This Row],[Unit Cost]]</f>
        <v>39.839999999999996</v>
      </c>
      <c r="U266" s="8">
        <f>Sales_Analysis[[#This Row],[Net Sales ]]-Sales_Analysis[[#This Row],[Cost Of Good Sold]]</f>
        <v>35.257500000000014</v>
      </c>
      <c r="V266" s="8">
        <f>IF(Sales_Analysis[[#This Row],[Order Status]]="Completed",Sales_Analysis[[#This Row],[Net Sales ]],0)</f>
        <v>75.097500000000011</v>
      </c>
      <c r="W266" s="8">
        <f>IF(Sales_Analysis[[#This Row],[Order Status]]="Completed",Sales_Analysis[[#This Row],[Gross Profit ]],0)</f>
        <v>35.257500000000014</v>
      </c>
    </row>
    <row r="267" spans="1:23">
      <c r="A267" t="s">
        <v>697</v>
      </c>
      <c r="B267" s="7">
        <v>45969</v>
      </c>
      <c r="C267" t="s">
        <v>170</v>
      </c>
      <c r="D267">
        <v>1</v>
      </c>
      <c r="E267">
        <v>33.19</v>
      </c>
      <c r="F267">
        <v>0.1</v>
      </c>
      <c r="G267">
        <v>0</v>
      </c>
      <c r="H267" t="s">
        <v>207</v>
      </c>
      <c r="I267" t="s">
        <v>54</v>
      </c>
      <c r="J267" t="s">
        <v>208</v>
      </c>
      <c r="K267" t="s">
        <v>209</v>
      </c>
      <c r="L267" t="s">
        <v>698</v>
      </c>
      <c r="M267" t="s">
        <v>171</v>
      </c>
      <c r="N267" t="s">
        <v>32</v>
      </c>
      <c r="O267">
        <v>18.73</v>
      </c>
      <c r="P267">
        <v>33.19</v>
      </c>
      <c r="Q267">
        <f>Sales_Analysis[[#This Row],[Quantity]]*Sales_Analysis[[#This Row],[Unit Selling Price]]</f>
        <v>33.19</v>
      </c>
      <c r="R267">
        <f>Sales_Analysis[[#This Row],[Gross Sales ]]*Sales_Analysis[[#This Row],[Discount Pct]]</f>
        <v>3.319</v>
      </c>
      <c r="S267" s="8">
        <f>Sales_Analysis[[#This Row],[Gross Sales ]]-Sales_Analysis[[#This Row],[Discount Amount]]</f>
        <v>29.870999999999999</v>
      </c>
      <c r="T267" s="8">
        <f>Sales_Analysis[[#This Row],[Quantity]]*Sales_Analysis[[#This Row],[Unit Cost]]</f>
        <v>18.73</v>
      </c>
      <c r="U267" s="8">
        <f>Sales_Analysis[[#This Row],[Net Sales ]]-Sales_Analysis[[#This Row],[Cost Of Good Sold]]</f>
        <v>11.140999999999998</v>
      </c>
      <c r="V267" s="8">
        <f>IF(Sales_Analysis[[#This Row],[Order Status]]="Completed",Sales_Analysis[[#This Row],[Net Sales ]],0)</f>
        <v>29.870999999999999</v>
      </c>
      <c r="W267" s="8">
        <f>IF(Sales_Analysis[[#This Row],[Order Status]]="Completed",Sales_Analysis[[#This Row],[Gross Profit ]],0)</f>
        <v>11.140999999999998</v>
      </c>
    </row>
    <row r="268" spans="1:23">
      <c r="A268" t="s">
        <v>699</v>
      </c>
      <c r="B268" s="7">
        <v>45969</v>
      </c>
      <c r="C268" t="s">
        <v>152</v>
      </c>
      <c r="D268">
        <v>3</v>
      </c>
      <c r="E268">
        <v>39.21</v>
      </c>
      <c r="F268">
        <v>0</v>
      </c>
      <c r="G268">
        <v>0</v>
      </c>
      <c r="H268" t="s">
        <v>207</v>
      </c>
      <c r="I268" t="s">
        <v>37</v>
      </c>
      <c r="J268" t="s">
        <v>217</v>
      </c>
      <c r="K268" t="s">
        <v>281</v>
      </c>
      <c r="L268" t="s">
        <v>377</v>
      </c>
      <c r="M268" t="s">
        <v>153</v>
      </c>
      <c r="N268" t="s">
        <v>27</v>
      </c>
      <c r="O268">
        <v>19.66</v>
      </c>
      <c r="P268">
        <v>39.21</v>
      </c>
      <c r="Q268">
        <f>Sales_Analysis[[#This Row],[Quantity]]*Sales_Analysis[[#This Row],[Unit Selling Price]]</f>
        <v>117.63</v>
      </c>
      <c r="R268">
        <f>Sales_Analysis[[#This Row],[Gross Sales ]]*Sales_Analysis[[#This Row],[Discount Pct]]</f>
        <v>0</v>
      </c>
      <c r="S268" s="8">
        <f>Sales_Analysis[[#This Row],[Gross Sales ]]-Sales_Analysis[[#This Row],[Discount Amount]]</f>
        <v>117.63</v>
      </c>
      <c r="T268" s="8">
        <f>Sales_Analysis[[#This Row],[Quantity]]*Sales_Analysis[[#This Row],[Unit Cost]]</f>
        <v>58.980000000000004</v>
      </c>
      <c r="U268" s="8">
        <f>Sales_Analysis[[#This Row],[Net Sales ]]-Sales_Analysis[[#This Row],[Cost Of Good Sold]]</f>
        <v>58.649999999999991</v>
      </c>
      <c r="V268" s="8">
        <f>IF(Sales_Analysis[[#This Row],[Order Status]]="Completed",Sales_Analysis[[#This Row],[Net Sales ]],0)</f>
        <v>0</v>
      </c>
      <c r="W268" s="8">
        <f>IF(Sales_Analysis[[#This Row],[Order Status]]="Completed",Sales_Analysis[[#This Row],[Gross Profit ]],0)</f>
        <v>0</v>
      </c>
    </row>
    <row r="269" spans="1:23">
      <c r="A269" t="s">
        <v>700</v>
      </c>
      <c r="B269" s="7">
        <v>45970</v>
      </c>
      <c r="C269" t="s">
        <v>132</v>
      </c>
      <c r="D269">
        <v>2</v>
      </c>
      <c r="E269">
        <v>72.08</v>
      </c>
      <c r="F269">
        <v>0.05</v>
      </c>
      <c r="G269">
        <v>6.99</v>
      </c>
      <c r="H269" t="s">
        <v>212</v>
      </c>
      <c r="I269" t="s">
        <v>37</v>
      </c>
      <c r="J269" t="s">
        <v>217</v>
      </c>
      <c r="K269" t="s">
        <v>209</v>
      </c>
      <c r="L269" t="s">
        <v>346</v>
      </c>
      <c r="M269" t="s">
        <v>133</v>
      </c>
      <c r="N269" t="s">
        <v>21</v>
      </c>
      <c r="O269">
        <v>45</v>
      </c>
      <c r="P269">
        <v>72.08</v>
      </c>
      <c r="Q269">
        <f>Sales_Analysis[[#This Row],[Quantity]]*Sales_Analysis[[#This Row],[Unit Selling Price]]</f>
        <v>144.16</v>
      </c>
      <c r="R269">
        <f>Sales_Analysis[[#This Row],[Gross Sales ]]*Sales_Analysis[[#This Row],[Discount Pct]]</f>
        <v>7.2080000000000002</v>
      </c>
      <c r="S269" s="8">
        <f>Sales_Analysis[[#This Row],[Gross Sales ]]-Sales_Analysis[[#This Row],[Discount Amount]]</f>
        <v>136.952</v>
      </c>
      <c r="T269" s="8">
        <f>Sales_Analysis[[#This Row],[Quantity]]*Sales_Analysis[[#This Row],[Unit Cost]]</f>
        <v>90</v>
      </c>
      <c r="U269" s="8">
        <f>Sales_Analysis[[#This Row],[Net Sales ]]-Sales_Analysis[[#This Row],[Cost Of Good Sold]]</f>
        <v>46.951999999999998</v>
      </c>
      <c r="V269" s="8">
        <f>IF(Sales_Analysis[[#This Row],[Order Status]]="Completed",Sales_Analysis[[#This Row],[Net Sales ]],0)</f>
        <v>136.952</v>
      </c>
      <c r="W269" s="8">
        <f>IF(Sales_Analysis[[#This Row],[Order Status]]="Completed",Sales_Analysis[[#This Row],[Gross Profit ]],0)</f>
        <v>46.951999999999998</v>
      </c>
    </row>
    <row r="270" spans="1:23">
      <c r="A270" t="s">
        <v>701</v>
      </c>
      <c r="B270" s="7">
        <v>45970</v>
      </c>
      <c r="C270" t="s">
        <v>85</v>
      </c>
      <c r="D270">
        <v>3</v>
      </c>
      <c r="E270">
        <v>20.7</v>
      </c>
      <c r="F270">
        <v>0.2</v>
      </c>
      <c r="G270">
        <v>6.99</v>
      </c>
      <c r="H270" t="s">
        <v>207</v>
      </c>
      <c r="I270" t="s">
        <v>37</v>
      </c>
      <c r="J270" t="s">
        <v>208</v>
      </c>
      <c r="K270" t="s">
        <v>304</v>
      </c>
      <c r="L270" t="s">
        <v>702</v>
      </c>
      <c r="M270" t="s">
        <v>86</v>
      </c>
      <c r="N270" t="s">
        <v>11</v>
      </c>
      <c r="O270">
        <v>8.5299999999999994</v>
      </c>
      <c r="P270">
        <v>20.7</v>
      </c>
      <c r="Q270">
        <f>Sales_Analysis[[#This Row],[Quantity]]*Sales_Analysis[[#This Row],[Unit Selling Price]]</f>
        <v>62.099999999999994</v>
      </c>
      <c r="R270">
        <f>Sales_Analysis[[#This Row],[Gross Sales ]]*Sales_Analysis[[#This Row],[Discount Pct]]</f>
        <v>12.42</v>
      </c>
      <c r="S270" s="8">
        <f>Sales_Analysis[[#This Row],[Gross Sales ]]-Sales_Analysis[[#This Row],[Discount Amount]]</f>
        <v>49.679999999999993</v>
      </c>
      <c r="T270" s="8">
        <f>Sales_Analysis[[#This Row],[Quantity]]*Sales_Analysis[[#This Row],[Unit Cost]]</f>
        <v>25.589999999999996</v>
      </c>
      <c r="U270" s="8">
        <f>Sales_Analysis[[#This Row],[Net Sales ]]-Sales_Analysis[[#This Row],[Cost Of Good Sold]]</f>
        <v>24.089999999999996</v>
      </c>
      <c r="V270" s="8">
        <f>IF(Sales_Analysis[[#This Row],[Order Status]]="Completed",Sales_Analysis[[#This Row],[Net Sales ]],0)</f>
        <v>0</v>
      </c>
      <c r="W270" s="8">
        <f>IF(Sales_Analysis[[#This Row],[Order Status]]="Completed",Sales_Analysis[[#This Row],[Gross Profit ]],0)</f>
        <v>0</v>
      </c>
    </row>
    <row r="271" spans="1:23">
      <c r="A271" t="s">
        <v>703</v>
      </c>
      <c r="B271" s="7">
        <v>45970</v>
      </c>
      <c r="C271" t="s">
        <v>184</v>
      </c>
      <c r="D271">
        <v>5</v>
      </c>
      <c r="E271">
        <v>31.55</v>
      </c>
      <c r="F271">
        <v>0.2</v>
      </c>
      <c r="G271">
        <v>0</v>
      </c>
      <c r="H271" t="s">
        <v>216</v>
      </c>
      <c r="I271" t="s">
        <v>18</v>
      </c>
      <c r="J271" t="s">
        <v>217</v>
      </c>
      <c r="K271" t="s">
        <v>209</v>
      </c>
      <c r="L271" t="s">
        <v>669</v>
      </c>
      <c r="M271" t="s">
        <v>185</v>
      </c>
      <c r="N271" t="s">
        <v>32</v>
      </c>
      <c r="O271">
        <v>18.04</v>
      </c>
      <c r="P271">
        <v>31.55</v>
      </c>
      <c r="Q271">
        <f>Sales_Analysis[[#This Row],[Quantity]]*Sales_Analysis[[#This Row],[Unit Selling Price]]</f>
        <v>157.75</v>
      </c>
      <c r="R271">
        <f>Sales_Analysis[[#This Row],[Gross Sales ]]*Sales_Analysis[[#This Row],[Discount Pct]]</f>
        <v>31.55</v>
      </c>
      <c r="S271" s="8">
        <f>Sales_Analysis[[#This Row],[Gross Sales ]]-Sales_Analysis[[#This Row],[Discount Amount]]</f>
        <v>126.2</v>
      </c>
      <c r="T271" s="8">
        <f>Sales_Analysis[[#This Row],[Quantity]]*Sales_Analysis[[#This Row],[Unit Cost]]</f>
        <v>90.199999999999989</v>
      </c>
      <c r="U271" s="8">
        <f>Sales_Analysis[[#This Row],[Net Sales ]]-Sales_Analysis[[#This Row],[Cost Of Good Sold]]</f>
        <v>36.000000000000014</v>
      </c>
      <c r="V271" s="8">
        <f>IF(Sales_Analysis[[#This Row],[Order Status]]="Completed",Sales_Analysis[[#This Row],[Net Sales ]],0)</f>
        <v>126.2</v>
      </c>
      <c r="W271" s="8">
        <f>IF(Sales_Analysis[[#This Row],[Order Status]]="Completed",Sales_Analysis[[#This Row],[Gross Profit ]],0)</f>
        <v>36.000000000000014</v>
      </c>
    </row>
    <row r="272" spans="1:23">
      <c r="A272" t="s">
        <v>704</v>
      </c>
      <c r="B272" s="7">
        <v>45970</v>
      </c>
      <c r="C272" t="s">
        <v>166</v>
      </c>
      <c r="D272">
        <v>6</v>
      </c>
      <c r="E272">
        <v>39.19</v>
      </c>
      <c r="F272">
        <v>0.15</v>
      </c>
      <c r="G272">
        <v>9.99</v>
      </c>
      <c r="H272" t="s">
        <v>216</v>
      </c>
      <c r="I272" t="s">
        <v>12</v>
      </c>
      <c r="J272" t="s">
        <v>213</v>
      </c>
      <c r="K272" t="s">
        <v>209</v>
      </c>
      <c r="L272" t="s">
        <v>705</v>
      </c>
      <c r="M272" t="s">
        <v>167</v>
      </c>
      <c r="N272" t="s">
        <v>32</v>
      </c>
      <c r="O272">
        <v>18.54</v>
      </c>
      <c r="P272">
        <v>39.19</v>
      </c>
      <c r="Q272">
        <f>Sales_Analysis[[#This Row],[Quantity]]*Sales_Analysis[[#This Row],[Unit Selling Price]]</f>
        <v>235.14</v>
      </c>
      <c r="R272">
        <f>Sales_Analysis[[#This Row],[Gross Sales ]]*Sales_Analysis[[#This Row],[Discount Pct]]</f>
        <v>35.270999999999994</v>
      </c>
      <c r="S272" s="8">
        <f>Sales_Analysis[[#This Row],[Gross Sales ]]-Sales_Analysis[[#This Row],[Discount Amount]]</f>
        <v>199.869</v>
      </c>
      <c r="T272" s="8">
        <f>Sales_Analysis[[#This Row],[Quantity]]*Sales_Analysis[[#This Row],[Unit Cost]]</f>
        <v>111.24</v>
      </c>
      <c r="U272" s="8">
        <f>Sales_Analysis[[#This Row],[Net Sales ]]-Sales_Analysis[[#This Row],[Cost Of Good Sold]]</f>
        <v>88.629000000000005</v>
      </c>
      <c r="V272" s="8">
        <f>IF(Sales_Analysis[[#This Row],[Order Status]]="Completed",Sales_Analysis[[#This Row],[Net Sales ]],0)</f>
        <v>199.869</v>
      </c>
      <c r="W272" s="8">
        <f>IF(Sales_Analysis[[#This Row],[Order Status]]="Completed",Sales_Analysis[[#This Row],[Gross Profit ]],0)</f>
        <v>88.629000000000005</v>
      </c>
    </row>
    <row r="273" spans="1:23">
      <c r="A273" t="s">
        <v>706</v>
      </c>
      <c r="B273" s="7">
        <v>45970</v>
      </c>
      <c r="C273" t="s">
        <v>130</v>
      </c>
      <c r="D273">
        <v>3</v>
      </c>
      <c r="E273">
        <v>10.18</v>
      </c>
      <c r="F273">
        <v>0.1</v>
      </c>
      <c r="G273">
        <v>9.99</v>
      </c>
      <c r="H273" t="s">
        <v>212</v>
      </c>
      <c r="I273" t="s">
        <v>12</v>
      </c>
      <c r="J273" t="s">
        <v>217</v>
      </c>
      <c r="K273" t="s">
        <v>209</v>
      </c>
      <c r="L273" t="s">
        <v>284</v>
      </c>
      <c r="M273" t="s">
        <v>131</v>
      </c>
      <c r="N273" t="s">
        <v>21</v>
      </c>
      <c r="O273">
        <v>4.42</v>
      </c>
      <c r="P273">
        <v>10.18</v>
      </c>
      <c r="Q273">
        <f>Sales_Analysis[[#This Row],[Quantity]]*Sales_Analysis[[#This Row],[Unit Selling Price]]</f>
        <v>30.54</v>
      </c>
      <c r="R273">
        <f>Sales_Analysis[[#This Row],[Gross Sales ]]*Sales_Analysis[[#This Row],[Discount Pct]]</f>
        <v>3.0540000000000003</v>
      </c>
      <c r="S273" s="8">
        <f>Sales_Analysis[[#This Row],[Gross Sales ]]-Sales_Analysis[[#This Row],[Discount Amount]]</f>
        <v>27.485999999999997</v>
      </c>
      <c r="T273" s="8">
        <f>Sales_Analysis[[#This Row],[Quantity]]*Sales_Analysis[[#This Row],[Unit Cost]]</f>
        <v>13.26</v>
      </c>
      <c r="U273" s="8">
        <f>Sales_Analysis[[#This Row],[Net Sales ]]-Sales_Analysis[[#This Row],[Cost Of Good Sold]]</f>
        <v>14.225999999999997</v>
      </c>
      <c r="V273" s="8">
        <f>IF(Sales_Analysis[[#This Row],[Order Status]]="Completed",Sales_Analysis[[#This Row],[Net Sales ]],0)</f>
        <v>27.485999999999997</v>
      </c>
      <c r="W273" s="8">
        <f>IF(Sales_Analysis[[#This Row],[Order Status]]="Completed",Sales_Analysis[[#This Row],[Gross Profit ]],0)</f>
        <v>14.225999999999997</v>
      </c>
    </row>
    <row r="274" spans="1:23">
      <c r="A274" t="s">
        <v>707</v>
      </c>
      <c r="B274" s="7">
        <v>45970</v>
      </c>
      <c r="C274" t="s">
        <v>164</v>
      </c>
      <c r="D274">
        <v>2</v>
      </c>
      <c r="E274">
        <v>93.35</v>
      </c>
      <c r="F274">
        <v>0</v>
      </c>
      <c r="G274">
        <v>6.99</v>
      </c>
      <c r="H274" t="s">
        <v>207</v>
      </c>
      <c r="I274" t="s">
        <v>54</v>
      </c>
      <c r="J274" t="s">
        <v>217</v>
      </c>
      <c r="K274" t="s">
        <v>209</v>
      </c>
      <c r="L274" t="s">
        <v>708</v>
      </c>
      <c r="M274" t="s">
        <v>165</v>
      </c>
      <c r="N274" t="s">
        <v>32</v>
      </c>
      <c r="O274">
        <v>39.76</v>
      </c>
      <c r="P274">
        <v>93.35</v>
      </c>
      <c r="Q274">
        <f>Sales_Analysis[[#This Row],[Quantity]]*Sales_Analysis[[#This Row],[Unit Selling Price]]</f>
        <v>186.7</v>
      </c>
      <c r="R274">
        <f>Sales_Analysis[[#This Row],[Gross Sales ]]*Sales_Analysis[[#This Row],[Discount Pct]]</f>
        <v>0</v>
      </c>
      <c r="S274" s="8">
        <f>Sales_Analysis[[#This Row],[Gross Sales ]]-Sales_Analysis[[#This Row],[Discount Amount]]</f>
        <v>186.7</v>
      </c>
      <c r="T274" s="8">
        <f>Sales_Analysis[[#This Row],[Quantity]]*Sales_Analysis[[#This Row],[Unit Cost]]</f>
        <v>79.52</v>
      </c>
      <c r="U274" s="8">
        <f>Sales_Analysis[[#This Row],[Net Sales ]]-Sales_Analysis[[#This Row],[Cost Of Good Sold]]</f>
        <v>107.17999999999999</v>
      </c>
      <c r="V274" s="8">
        <f>IF(Sales_Analysis[[#This Row],[Order Status]]="Completed",Sales_Analysis[[#This Row],[Net Sales ]],0)</f>
        <v>186.7</v>
      </c>
      <c r="W274" s="8">
        <f>IF(Sales_Analysis[[#This Row],[Order Status]]="Completed",Sales_Analysis[[#This Row],[Gross Profit ]],0)</f>
        <v>107.17999999999999</v>
      </c>
    </row>
    <row r="275" spans="1:23">
      <c r="A275" t="s">
        <v>709</v>
      </c>
      <c r="B275" s="7">
        <v>45970</v>
      </c>
      <c r="C275" t="s">
        <v>92</v>
      </c>
      <c r="D275">
        <v>2</v>
      </c>
      <c r="E275">
        <v>46.87</v>
      </c>
      <c r="F275">
        <v>0</v>
      </c>
      <c r="G275">
        <v>0</v>
      </c>
      <c r="H275" t="s">
        <v>216</v>
      </c>
      <c r="I275" t="s">
        <v>18</v>
      </c>
      <c r="J275" t="s">
        <v>213</v>
      </c>
      <c r="K275" t="s">
        <v>209</v>
      </c>
      <c r="L275" t="s">
        <v>710</v>
      </c>
      <c r="M275" t="s">
        <v>93</v>
      </c>
      <c r="N275" t="s">
        <v>17</v>
      </c>
      <c r="O275">
        <v>21.33</v>
      </c>
      <c r="P275">
        <v>46.87</v>
      </c>
      <c r="Q275">
        <f>Sales_Analysis[[#This Row],[Quantity]]*Sales_Analysis[[#This Row],[Unit Selling Price]]</f>
        <v>93.74</v>
      </c>
      <c r="R275">
        <f>Sales_Analysis[[#This Row],[Gross Sales ]]*Sales_Analysis[[#This Row],[Discount Pct]]</f>
        <v>0</v>
      </c>
      <c r="S275" s="8">
        <f>Sales_Analysis[[#This Row],[Gross Sales ]]-Sales_Analysis[[#This Row],[Discount Amount]]</f>
        <v>93.74</v>
      </c>
      <c r="T275" s="8">
        <f>Sales_Analysis[[#This Row],[Quantity]]*Sales_Analysis[[#This Row],[Unit Cost]]</f>
        <v>42.66</v>
      </c>
      <c r="U275" s="8">
        <f>Sales_Analysis[[#This Row],[Net Sales ]]-Sales_Analysis[[#This Row],[Cost Of Good Sold]]</f>
        <v>51.08</v>
      </c>
      <c r="V275" s="8">
        <f>IF(Sales_Analysis[[#This Row],[Order Status]]="Completed",Sales_Analysis[[#This Row],[Net Sales ]],0)</f>
        <v>93.74</v>
      </c>
      <c r="W275" s="8">
        <f>IF(Sales_Analysis[[#This Row],[Order Status]]="Completed",Sales_Analysis[[#This Row],[Gross Profit ]],0)</f>
        <v>51.08</v>
      </c>
    </row>
    <row r="276" spans="1:23">
      <c r="A276" t="s">
        <v>711</v>
      </c>
      <c r="B276" s="7">
        <v>45970</v>
      </c>
      <c r="C276" t="s">
        <v>142</v>
      </c>
      <c r="D276">
        <v>1</v>
      </c>
      <c r="E276">
        <v>100.1</v>
      </c>
      <c r="F276">
        <v>0.1</v>
      </c>
      <c r="G276">
        <v>0</v>
      </c>
      <c r="H276" t="s">
        <v>207</v>
      </c>
      <c r="I276" t="s">
        <v>224</v>
      </c>
      <c r="J276" t="s">
        <v>213</v>
      </c>
      <c r="K276" t="s">
        <v>209</v>
      </c>
      <c r="L276" t="s">
        <v>298</v>
      </c>
      <c r="M276" t="s">
        <v>143</v>
      </c>
      <c r="N276" t="s">
        <v>27</v>
      </c>
      <c r="O276">
        <v>41.96</v>
      </c>
      <c r="P276">
        <v>100.1</v>
      </c>
      <c r="Q276">
        <f>Sales_Analysis[[#This Row],[Quantity]]*Sales_Analysis[[#This Row],[Unit Selling Price]]</f>
        <v>100.1</v>
      </c>
      <c r="R276">
        <f>Sales_Analysis[[#This Row],[Gross Sales ]]*Sales_Analysis[[#This Row],[Discount Pct]]</f>
        <v>10.01</v>
      </c>
      <c r="S276" s="8">
        <f>Sales_Analysis[[#This Row],[Gross Sales ]]-Sales_Analysis[[#This Row],[Discount Amount]]</f>
        <v>90.089999999999989</v>
      </c>
      <c r="T276" s="8">
        <f>Sales_Analysis[[#This Row],[Quantity]]*Sales_Analysis[[#This Row],[Unit Cost]]</f>
        <v>41.96</v>
      </c>
      <c r="U276" s="8">
        <f>Sales_Analysis[[#This Row],[Net Sales ]]-Sales_Analysis[[#This Row],[Cost Of Good Sold]]</f>
        <v>48.129999999999988</v>
      </c>
      <c r="V276" s="8">
        <f>IF(Sales_Analysis[[#This Row],[Order Status]]="Completed",Sales_Analysis[[#This Row],[Net Sales ]],0)</f>
        <v>90.089999999999989</v>
      </c>
      <c r="W276" s="8">
        <f>IF(Sales_Analysis[[#This Row],[Order Status]]="Completed",Sales_Analysis[[#This Row],[Gross Profit ]],0)</f>
        <v>48.129999999999988</v>
      </c>
    </row>
    <row r="277" spans="1:23">
      <c r="A277" t="s">
        <v>712</v>
      </c>
      <c r="B277" s="7">
        <v>45971</v>
      </c>
      <c r="C277" t="s">
        <v>120</v>
      </c>
      <c r="D277">
        <v>2</v>
      </c>
      <c r="E277">
        <v>33.65</v>
      </c>
      <c r="F277">
        <v>0</v>
      </c>
      <c r="G277">
        <v>0</v>
      </c>
      <c r="H277" t="s">
        <v>216</v>
      </c>
      <c r="I277" t="s">
        <v>12</v>
      </c>
      <c r="J277" t="s">
        <v>213</v>
      </c>
      <c r="K277" t="s">
        <v>209</v>
      </c>
      <c r="L277" t="s">
        <v>418</v>
      </c>
      <c r="M277" t="s">
        <v>121</v>
      </c>
      <c r="N277" t="s">
        <v>21</v>
      </c>
      <c r="O277">
        <v>17.22</v>
      </c>
      <c r="P277">
        <v>33.65</v>
      </c>
      <c r="Q277">
        <f>Sales_Analysis[[#This Row],[Quantity]]*Sales_Analysis[[#This Row],[Unit Selling Price]]</f>
        <v>67.3</v>
      </c>
      <c r="R277">
        <f>Sales_Analysis[[#This Row],[Gross Sales ]]*Sales_Analysis[[#This Row],[Discount Pct]]</f>
        <v>0</v>
      </c>
      <c r="S277" s="8">
        <f>Sales_Analysis[[#This Row],[Gross Sales ]]-Sales_Analysis[[#This Row],[Discount Amount]]</f>
        <v>67.3</v>
      </c>
      <c r="T277" s="8">
        <f>Sales_Analysis[[#This Row],[Quantity]]*Sales_Analysis[[#This Row],[Unit Cost]]</f>
        <v>34.44</v>
      </c>
      <c r="U277" s="8">
        <f>Sales_Analysis[[#This Row],[Net Sales ]]-Sales_Analysis[[#This Row],[Cost Of Good Sold]]</f>
        <v>32.86</v>
      </c>
      <c r="V277" s="8">
        <f>IF(Sales_Analysis[[#This Row],[Order Status]]="Completed",Sales_Analysis[[#This Row],[Net Sales ]],0)</f>
        <v>67.3</v>
      </c>
      <c r="W277" s="8">
        <f>IF(Sales_Analysis[[#This Row],[Order Status]]="Completed",Sales_Analysis[[#This Row],[Gross Profit ]],0)</f>
        <v>32.86</v>
      </c>
    </row>
    <row r="278" spans="1:23">
      <c r="A278" t="s">
        <v>713</v>
      </c>
      <c r="B278" s="7">
        <v>45971</v>
      </c>
      <c r="C278" t="s">
        <v>128</v>
      </c>
      <c r="D278">
        <v>1</v>
      </c>
      <c r="E278">
        <v>74.72</v>
      </c>
      <c r="F278">
        <v>0</v>
      </c>
      <c r="G278">
        <v>0</v>
      </c>
      <c r="H278" t="s">
        <v>212</v>
      </c>
      <c r="I278" t="s">
        <v>224</v>
      </c>
      <c r="J278" t="s">
        <v>213</v>
      </c>
      <c r="K278" t="s">
        <v>209</v>
      </c>
      <c r="L278" t="s">
        <v>714</v>
      </c>
      <c r="M278" t="s">
        <v>129</v>
      </c>
      <c r="N278" t="s">
        <v>21</v>
      </c>
      <c r="O278">
        <v>36.28</v>
      </c>
      <c r="P278">
        <v>74.72</v>
      </c>
      <c r="Q278">
        <f>Sales_Analysis[[#This Row],[Quantity]]*Sales_Analysis[[#This Row],[Unit Selling Price]]</f>
        <v>74.72</v>
      </c>
      <c r="R278">
        <f>Sales_Analysis[[#This Row],[Gross Sales ]]*Sales_Analysis[[#This Row],[Discount Pct]]</f>
        <v>0</v>
      </c>
      <c r="S278" s="8">
        <f>Sales_Analysis[[#This Row],[Gross Sales ]]-Sales_Analysis[[#This Row],[Discount Amount]]</f>
        <v>74.72</v>
      </c>
      <c r="T278" s="8">
        <f>Sales_Analysis[[#This Row],[Quantity]]*Sales_Analysis[[#This Row],[Unit Cost]]</f>
        <v>36.28</v>
      </c>
      <c r="U278" s="8">
        <f>Sales_Analysis[[#This Row],[Net Sales ]]-Sales_Analysis[[#This Row],[Cost Of Good Sold]]</f>
        <v>38.44</v>
      </c>
      <c r="V278" s="8">
        <f>IF(Sales_Analysis[[#This Row],[Order Status]]="Completed",Sales_Analysis[[#This Row],[Net Sales ]],0)</f>
        <v>74.72</v>
      </c>
      <c r="W278" s="8">
        <f>IF(Sales_Analysis[[#This Row],[Order Status]]="Completed",Sales_Analysis[[#This Row],[Gross Profit ]],0)</f>
        <v>38.44</v>
      </c>
    </row>
    <row r="279" spans="1:23">
      <c r="A279" t="s">
        <v>715</v>
      </c>
      <c r="B279" s="7">
        <v>45971</v>
      </c>
      <c r="C279" t="s">
        <v>120</v>
      </c>
      <c r="D279">
        <v>1</v>
      </c>
      <c r="E279">
        <v>33.65</v>
      </c>
      <c r="F279">
        <v>0</v>
      </c>
      <c r="G279">
        <v>0</v>
      </c>
      <c r="H279" t="s">
        <v>216</v>
      </c>
      <c r="I279" t="s">
        <v>18</v>
      </c>
      <c r="J279" t="s">
        <v>217</v>
      </c>
      <c r="K279" t="s">
        <v>209</v>
      </c>
      <c r="L279" t="s">
        <v>673</v>
      </c>
      <c r="M279" t="s">
        <v>121</v>
      </c>
      <c r="N279" t="s">
        <v>21</v>
      </c>
      <c r="O279">
        <v>17.22</v>
      </c>
      <c r="P279">
        <v>33.65</v>
      </c>
      <c r="Q279">
        <f>Sales_Analysis[[#This Row],[Quantity]]*Sales_Analysis[[#This Row],[Unit Selling Price]]</f>
        <v>33.65</v>
      </c>
      <c r="R279">
        <f>Sales_Analysis[[#This Row],[Gross Sales ]]*Sales_Analysis[[#This Row],[Discount Pct]]</f>
        <v>0</v>
      </c>
      <c r="S279" s="8">
        <f>Sales_Analysis[[#This Row],[Gross Sales ]]-Sales_Analysis[[#This Row],[Discount Amount]]</f>
        <v>33.65</v>
      </c>
      <c r="T279" s="8">
        <f>Sales_Analysis[[#This Row],[Quantity]]*Sales_Analysis[[#This Row],[Unit Cost]]</f>
        <v>17.22</v>
      </c>
      <c r="U279" s="8">
        <f>Sales_Analysis[[#This Row],[Net Sales ]]-Sales_Analysis[[#This Row],[Cost Of Good Sold]]</f>
        <v>16.43</v>
      </c>
      <c r="V279" s="8">
        <f>IF(Sales_Analysis[[#This Row],[Order Status]]="Completed",Sales_Analysis[[#This Row],[Net Sales ]],0)</f>
        <v>33.65</v>
      </c>
      <c r="W279" s="8">
        <f>IF(Sales_Analysis[[#This Row],[Order Status]]="Completed",Sales_Analysis[[#This Row],[Gross Profit ]],0)</f>
        <v>16.43</v>
      </c>
    </row>
    <row r="280" spans="1:23">
      <c r="A280" t="s">
        <v>716</v>
      </c>
      <c r="B280" s="7">
        <v>45971</v>
      </c>
      <c r="C280" t="s">
        <v>124</v>
      </c>
      <c r="D280">
        <v>4</v>
      </c>
      <c r="E280">
        <v>79.47</v>
      </c>
      <c r="F280">
        <v>0</v>
      </c>
      <c r="G280">
        <v>0</v>
      </c>
      <c r="H280" t="s">
        <v>207</v>
      </c>
      <c r="I280" t="s">
        <v>18</v>
      </c>
      <c r="J280" t="s">
        <v>208</v>
      </c>
      <c r="K280" t="s">
        <v>304</v>
      </c>
      <c r="L280" t="s">
        <v>717</v>
      </c>
      <c r="M280" t="s">
        <v>125</v>
      </c>
      <c r="N280" t="s">
        <v>21</v>
      </c>
      <c r="O280">
        <v>38</v>
      </c>
      <c r="P280">
        <v>79.47</v>
      </c>
      <c r="Q280">
        <f>Sales_Analysis[[#This Row],[Quantity]]*Sales_Analysis[[#This Row],[Unit Selling Price]]</f>
        <v>317.88</v>
      </c>
      <c r="R280">
        <f>Sales_Analysis[[#This Row],[Gross Sales ]]*Sales_Analysis[[#This Row],[Discount Pct]]</f>
        <v>0</v>
      </c>
      <c r="S280" s="8">
        <f>Sales_Analysis[[#This Row],[Gross Sales ]]-Sales_Analysis[[#This Row],[Discount Amount]]</f>
        <v>317.88</v>
      </c>
      <c r="T280" s="8">
        <f>Sales_Analysis[[#This Row],[Quantity]]*Sales_Analysis[[#This Row],[Unit Cost]]</f>
        <v>152</v>
      </c>
      <c r="U280" s="8">
        <f>Sales_Analysis[[#This Row],[Net Sales ]]-Sales_Analysis[[#This Row],[Cost Of Good Sold]]</f>
        <v>165.88</v>
      </c>
      <c r="V280" s="8">
        <f>IF(Sales_Analysis[[#This Row],[Order Status]]="Completed",Sales_Analysis[[#This Row],[Net Sales ]],0)</f>
        <v>0</v>
      </c>
      <c r="W280" s="8">
        <f>IF(Sales_Analysis[[#This Row],[Order Status]]="Completed",Sales_Analysis[[#This Row],[Gross Profit ]],0)</f>
        <v>0</v>
      </c>
    </row>
    <row r="281" spans="1:23">
      <c r="A281" t="s">
        <v>718</v>
      </c>
      <c r="B281" s="7">
        <v>45971</v>
      </c>
      <c r="C281" t="s">
        <v>66</v>
      </c>
      <c r="D281">
        <v>3</v>
      </c>
      <c r="E281">
        <v>31.13</v>
      </c>
      <c r="F281">
        <v>0.05</v>
      </c>
      <c r="G281">
        <v>9.99</v>
      </c>
      <c r="H281" t="s">
        <v>212</v>
      </c>
      <c r="I281" t="s">
        <v>54</v>
      </c>
      <c r="J281" t="s">
        <v>208</v>
      </c>
      <c r="K281" t="s">
        <v>209</v>
      </c>
      <c r="L281" t="s">
        <v>719</v>
      </c>
      <c r="M281" t="s">
        <v>67</v>
      </c>
      <c r="N281" t="s">
        <v>11</v>
      </c>
      <c r="O281">
        <v>13.79</v>
      </c>
      <c r="P281">
        <v>31.13</v>
      </c>
      <c r="Q281">
        <f>Sales_Analysis[[#This Row],[Quantity]]*Sales_Analysis[[#This Row],[Unit Selling Price]]</f>
        <v>93.39</v>
      </c>
      <c r="R281">
        <f>Sales_Analysis[[#This Row],[Gross Sales ]]*Sales_Analysis[[#This Row],[Discount Pct]]</f>
        <v>4.6695000000000002</v>
      </c>
      <c r="S281" s="8">
        <f>Sales_Analysis[[#This Row],[Gross Sales ]]-Sales_Analysis[[#This Row],[Discount Amount]]</f>
        <v>88.720500000000001</v>
      </c>
      <c r="T281" s="8">
        <f>Sales_Analysis[[#This Row],[Quantity]]*Sales_Analysis[[#This Row],[Unit Cost]]</f>
        <v>41.37</v>
      </c>
      <c r="U281" s="8">
        <f>Sales_Analysis[[#This Row],[Net Sales ]]-Sales_Analysis[[#This Row],[Cost Of Good Sold]]</f>
        <v>47.350500000000004</v>
      </c>
      <c r="V281" s="8">
        <f>IF(Sales_Analysis[[#This Row],[Order Status]]="Completed",Sales_Analysis[[#This Row],[Net Sales ]],0)</f>
        <v>88.720500000000001</v>
      </c>
      <c r="W281" s="8">
        <f>IF(Sales_Analysis[[#This Row],[Order Status]]="Completed",Sales_Analysis[[#This Row],[Gross Profit ]],0)</f>
        <v>47.350500000000004</v>
      </c>
    </row>
    <row r="282" spans="1:23">
      <c r="A282" t="s">
        <v>720</v>
      </c>
      <c r="B282" s="7">
        <v>45971</v>
      </c>
      <c r="C282" t="s">
        <v>130</v>
      </c>
      <c r="D282">
        <v>5</v>
      </c>
      <c r="E282">
        <v>10.18</v>
      </c>
      <c r="F282">
        <v>0.2</v>
      </c>
      <c r="G282">
        <v>9.99</v>
      </c>
      <c r="H282" t="s">
        <v>207</v>
      </c>
      <c r="I282" t="s">
        <v>18</v>
      </c>
      <c r="J282" t="s">
        <v>213</v>
      </c>
      <c r="K282" t="s">
        <v>209</v>
      </c>
      <c r="L282" t="s">
        <v>721</v>
      </c>
      <c r="M282" t="s">
        <v>131</v>
      </c>
      <c r="N282" t="s">
        <v>21</v>
      </c>
      <c r="O282">
        <v>4.42</v>
      </c>
      <c r="P282">
        <v>10.18</v>
      </c>
      <c r="Q282">
        <f>Sales_Analysis[[#This Row],[Quantity]]*Sales_Analysis[[#This Row],[Unit Selling Price]]</f>
        <v>50.9</v>
      </c>
      <c r="R282">
        <f>Sales_Analysis[[#This Row],[Gross Sales ]]*Sales_Analysis[[#This Row],[Discount Pct]]</f>
        <v>10.18</v>
      </c>
      <c r="S282" s="8">
        <f>Sales_Analysis[[#This Row],[Gross Sales ]]-Sales_Analysis[[#This Row],[Discount Amount]]</f>
        <v>40.72</v>
      </c>
      <c r="T282" s="8">
        <f>Sales_Analysis[[#This Row],[Quantity]]*Sales_Analysis[[#This Row],[Unit Cost]]</f>
        <v>22.1</v>
      </c>
      <c r="U282" s="8">
        <f>Sales_Analysis[[#This Row],[Net Sales ]]-Sales_Analysis[[#This Row],[Cost Of Good Sold]]</f>
        <v>18.619999999999997</v>
      </c>
      <c r="V282" s="8">
        <f>IF(Sales_Analysis[[#This Row],[Order Status]]="Completed",Sales_Analysis[[#This Row],[Net Sales ]],0)</f>
        <v>40.72</v>
      </c>
      <c r="W282" s="8">
        <f>IF(Sales_Analysis[[#This Row],[Order Status]]="Completed",Sales_Analysis[[#This Row],[Gross Profit ]],0)</f>
        <v>18.619999999999997</v>
      </c>
    </row>
    <row r="283" spans="1:23">
      <c r="A283" t="s">
        <v>722</v>
      </c>
      <c r="B283" s="7">
        <v>45972</v>
      </c>
      <c r="C283" t="s">
        <v>104</v>
      </c>
      <c r="D283">
        <v>2</v>
      </c>
      <c r="E283">
        <v>29.49</v>
      </c>
      <c r="F283">
        <v>0</v>
      </c>
      <c r="G283">
        <v>0</v>
      </c>
      <c r="H283" t="s">
        <v>216</v>
      </c>
      <c r="I283" t="s">
        <v>37</v>
      </c>
      <c r="J283" t="s">
        <v>213</v>
      </c>
      <c r="K283" t="s">
        <v>209</v>
      </c>
      <c r="L283" t="s">
        <v>671</v>
      </c>
      <c r="M283" t="s">
        <v>105</v>
      </c>
      <c r="N283" t="s">
        <v>17</v>
      </c>
      <c r="O283">
        <v>13.03</v>
      </c>
      <c r="P283">
        <v>29.49</v>
      </c>
      <c r="Q283">
        <f>Sales_Analysis[[#This Row],[Quantity]]*Sales_Analysis[[#This Row],[Unit Selling Price]]</f>
        <v>58.98</v>
      </c>
      <c r="R283">
        <f>Sales_Analysis[[#This Row],[Gross Sales ]]*Sales_Analysis[[#This Row],[Discount Pct]]</f>
        <v>0</v>
      </c>
      <c r="S283" s="8">
        <f>Sales_Analysis[[#This Row],[Gross Sales ]]-Sales_Analysis[[#This Row],[Discount Amount]]</f>
        <v>58.98</v>
      </c>
      <c r="T283" s="8">
        <f>Sales_Analysis[[#This Row],[Quantity]]*Sales_Analysis[[#This Row],[Unit Cost]]</f>
        <v>26.06</v>
      </c>
      <c r="U283" s="8">
        <f>Sales_Analysis[[#This Row],[Net Sales ]]-Sales_Analysis[[#This Row],[Cost Of Good Sold]]</f>
        <v>32.92</v>
      </c>
      <c r="V283" s="8">
        <f>IF(Sales_Analysis[[#This Row],[Order Status]]="Completed",Sales_Analysis[[#This Row],[Net Sales ]],0)</f>
        <v>58.98</v>
      </c>
      <c r="W283" s="8">
        <f>IF(Sales_Analysis[[#This Row],[Order Status]]="Completed",Sales_Analysis[[#This Row],[Gross Profit ]],0)</f>
        <v>32.92</v>
      </c>
    </row>
    <row r="284" spans="1:23">
      <c r="A284" t="s">
        <v>723</v>
      </c>
      <c r="B284" s="7">
        <v>45972</v>
      </c>
      <c r="C284" t="s">
        <v>154</v>
      </c>
      <c r="D284">
        <v>1</v>
      </c>
      <c r="E284">
        <v>63.29</v>
      </c>
      <c r="F284">
        <v>0</v>
      </c>
      <c r="G284">
        <v>0</v>
      </c>
      <c r="H284" t="s">
        <v>212</v>
      </c>
      <c r="I284" t="s">
        <v>37</v>
      </c>
      <c r="J284" t="s">
        <v>217</v>
      </c>
      <c r="K284" t="s">
        <v>209</v>
      </c>
      <c r="L284" t="s">
        <v>724</v>
      </c>
      <c r="M284" t="s">
        <v>155</v>
      </c>
      <c r="N284" t="s">
        <v>27</v>
      </c>
      <c r="O284">
        <v>41.46</v>
      </c>
      <c r="P284">
        <v>63.29</v>
      </c>
      <c r="Q284">
        <f>Sales_Analysis[[#This Row],[Quantity]]*Sales_Analysis[[#This Row],[Unit Selling Price]]</f>
        <v>63.29</v>
      </c>
      <c r="R284">
        <f>Sales_Analysis[[#This Row],[Gross Sales ]]*Sales_Analysis[[#This Row],[Discount Pct]]</f>
        <v>0</v>
      </c>
      <c r="S284" s="8">
        <f>Sales_Analysis[[#This Row],[Gross Sales ]]-Sales_Analysis[[#This Row],[Discount Amount]]</f>
        <v>63.29</v>
      </c>
      <c r="T284" s="8">
        <f>Sales_Analysis[[#This Row],[Quantity]]*Sales_Analysis[[#This Row],[Unit Cost]]</f>
        <v>41.46</v>
      </c>
      <c r="U284" s="8">
        <f>Sales_Analysis[[#This Row],[Net Sales ]]-Sales_Analysis[[#This Row],[Cost Of Good Sold]]</f>
        <v>21.83</v>
      </c>
      <c r="V284" s="8">
        <f>IF(Sales_Analysis[[#This Row],[Order Status]]="Completed",Sales_Analysis[[#This Row],[Net Sales ]],0)</f>
        <v>63.29</v>
      </c>
      <c r="W284" s="8">
        <f>IF(Sales_Analysis[[#This Row],[Order Status]]="Completed",Sales_Analysis[[#This Row],[Gross Profit ]],0)</f>
        <v>21.83</v>
      </c>
    </row>
    <row r="285" spans="1:23">
      <c r="A285" t="s">
        <v>725</v>
      </c>
      <c r="B285" s="7">
        <v>45972</v>
      </c>
      <c r="C285" t="s">
        <v>154</v>
      </c>
      <c r="D285">
        <v>4</v>
      </c>
      <c r="E285">
        <v>63.29</v>
      </c>
      <c r="F285">
        <v>0.15</v>
      </c>
      <c r="G285">
        <v>6.99</v>
      </c>
      <c r="H285" t="s">
        <v>207</v>
      </c>
      <c r="I285" t="s">
        <v>18</v>
      </c>
      <c r="J285" t="s">
        <v>213</v>
      </c>
      <c r="K285" t="s">
        <v>209</v>
      </c>
      <c r="L285" t="s">
        <v>337</v>
      </c>
      <c r="M285" t="s">
        <v>155</v>
      </c>
      <c r="N285" t="s">
        <v>27</v>
      </c>
      <c r="O285">
        <v>41.46</v>
      </c>
      <c r="P285">
        <v>63.29</v>
      </c>
      <c r="Q285">
        <f>Sales_Analysis[[#This Row],[Quantity]]*Sales_Analysis[[#This Row],[Unit Selling Price]]</f>
        <v>253.16</v>
      </c>
      <c r="R285">
        <f>Sales_Analysis[[#This Row],[Gross Sales ]]*Sales_Analysis[[#This Row],[Discount Pct]]</f>
        <v>37.973999999999997</v>
      </c>
      <c r="S285" s="8">
        <f>Sales_Analysis[[#This Row],[Gross Sales ]]-Sales_Analysis[[#This Row],[Discount Amount]]</f>
        <v>215.18600000000001</v>
      </c>
      <c r="T285" s="8">
        <f>Sales_Analysis[[#This Row],[Quantity]]*Sales_Analysis[[#This Row],[Unit Cost]]</f>
        <v>165.84</v>
      </c>
      <c r="U285" s="8">
        <f>Sales_Analysis[[#This Row],[Net Sales ]]-Sales_Analysis[[#This Row],[Cost Of Good Sold]]</f>
        <v>49.346000000000004</v>
      </c>
      <c r="V285" s="8">
        <f>IF(Sales_Analysis[[#This Row],[Order Status]]="Completed",Sales_Analysis[[#This Row],[Net Sales ]],0)</f>
        <v>215.18600000000001</v>
      </c>
      <c r="W285" s="8">
        <f>IF(Sales_Analysis[[#This Row],[Order Status]]="Completed",Sales_Analysis[[#This Row],[Gross Profit ]],0)</f>
        <v>49.346000000000004</v>
      </c>
    </row>
    <row r="286" spans="1:23">
      <c r="A286" t="s">
        <v>726</v>
      </c>
      <c r="B286" s="7">
        <v>45972</v>
      </c>
      <c r="C286" t="s">
        <v>184</v>
      </c>
      <c r="D286">
        <v>4</v>
      </c>
      <c r="E286">
        <v>31.55</v>
      </c>
      <c r="F286">
        <v>0.05</v>
      </c>
      <c r="G286">
        <v>9.99</v>
      </c>
      <c r="H286" t="s">
        <v>207</v>
      </c>
      <c r="I286" t="s">
        <v>12</v>
      </c>
      <c r="J286" t="s">
        <v>208</v>
      </c>
      <c r="K286" t="s">
        <v>209</v>
      </c>
      <c r="L286" t="s">
        <v>727</v>
      </c>
      <c r="M286" t="s">
        <v>185</v>
      </c>
      <c r="N286" t="s">
        <v>32</v>
      </c>
      <c r="O286">
        <v>18.04</v>
      </c>
      <c r="P286">
        <v>31.55</v>
      </c>
      <c r="Q286">
        <f>Sales_Analysis[[#This Row],[Quantity]]*Sales_Analysis[[#This Row],[Unit Selling Price]]</f>
        <v>126.2</v>
      </c>
      <c r="R286">
        <f>Sales_Analysis[[#This Row],[Gross Sales ]]*Sales_Analysis[[#This Row],[Discount Pct]]</f>
        <v>6.3100000000000005</v>
      </c>
      <c r="S286" s="8">
        <f>Sales_Analysis[[#This Row],[Gross Sales ]]-Sales_Analysis[[#This Row],[Discount Amount]]</f>
        <v>119.89</v>
      </c>
      <c r="T286" s="8">
        <f>Sales_Analysis[[#This Row],[Quantity]]*Sales_Analysis[[#This Row],[Unit Cost]]</f>
        <v>72.16</v>
      </c>
      <c r="U286" s="8">
        <f>Sales_Analysis[[#This Row],[Net Sales ]]-Sales_Analysis[[#This Row],[Cost Of Good Sold]]</f>
        <v>47.730000000000004</v>
      </c>
      <c r="V286" s="8">
        <f>IF(Sales_Analysis[[#This Row],[Order Status]]="Completed",Sales_Analysis[[#This Row],[Net Sales ]],0)</f>
        <v>119.89</v>
      </c>
      <c r="W286" s="8">
        <f>IF(Sales_Analysis[[#This Row],[Order Status]]="Completed",Sales_Analysis[[#This Row],[Gross Profit ]],0)</f>
        <v>47.730000000000004</v>
      </c>
    </row>
    <row r="287" spans="1:23">
      <c r="A287" t="s">
        <v>728</v>
      </c>
      <c r="B287" s="7">
        <v>45972</v>
      </c>
      <c r="C287" t="s">
        <v>83</v>
      </c>
      <c r="D287">
        <v>4</v>
      </c>
      <c r="E287">
        <v>79.31</v>
      </c>
      <c r="F287">
        <v>0</v>
      </c>
      <c r="G287">
        <v>4.99</v>
      </c>
      <c r="H287" t="s">
        <v>212</v>
      </c>
      <c r="I287" t="s">
        <v>224</v>
      </c>
      <c r="J287" t="s">
        <v>217</v>
      </c>
      <c r="K287" t="s">
        <v>209</v>
      </c>
      <c r="L287" t="s">
        <v>729</v>
      </c>
      <c r="M287" t="s">
        <v>84</v>
      </c>
      <c r="N287" t="s">
        <v>11</v>
      </c>
      <c r="O287">
        <v>36.44</v>
      </c>
      <c r="P287">
        <v>79.31</v>
      </c>
      <c r="Q287">
        <f>Sales_Analysis[[#This Row],[Quantity]]*Sales_Analysis[[#This Row],[Unit Selling Price]]</f>
        <v>317.24</v>
      </c>
      <c r="R287">
        <f>Sales_Analysis[[#This Row],[Gross Sales ]]*Sales_Analysis[[#This Row],[Discount Pct]]</f>
        <v>0</v>
      </c>
      <c r="S287" s="8">
        <f>Sales_Analysis[[#This Row],[Gross Sales ]]-Sales_Analysis[[#This Row],[Discount Amount]]</f>
        <v>317.24</v>
      </c>
      <c r="T287" s="8">
        <f>Sales_Analysis[[#This Row],[Quantity]]*Sales_Analysis[[#This Row],[Unit Cost]]</f>
        <v>145.76</v>
      </c>
      <c r="U287" s="8">
        <f>Sales_Analysis[[#This Row],[Net Sales ]]-Sales_Analysis[[#This Row],[Cost Of Good Sold]]</f>
        <v>171.48000000000002</v>
      </c>
      <c r="V287" s="8">
        <f>IF(Sales_Analysis[[#This Row],[Order Status]]="Completed",Sales_Analysis[[#This Row],[Net Sales ]],0)</f>
        <v>317.24</v>
      </c>
      <c r="W287" s="8">
        <f>IF(Sales_Analysis[[#This Row],[Order Status]]="Completed",Sales_Analysis[[#This Row],[Gross Profit ]],0)</f>
        <v>171.48000000000002</v>
      </c>
    </row>
    <row r="288" spans="1:23">
      <c r="A288" t="s">
        <v>730</v>
      </c>
      <c r="B288" s="7">
        <v>45972</v>
      </c>
      <c r="C288" t="s">
        <v>186</v>
      </c>
      <c r="D288">
        <v>4</v>
      </c>
      <c r="E288">
        <v>54.93</v>
      </c>
      <c r="F288">
        <v>0.05</v>
      </c>
      <c r="G288">
        <v>0</v>
      </c>
      <c r="H288" t="s">
        <v>207</v>
      </c>
      <c r="I288" t="s">
        <v>37</v>
      </c>
      <c r="J288" t="s">
        <v>217</v>
      </c>
      <c r="K288" t="s">
        <v>209</v>
      </c>
      <c r="L288" t="s">
        <v>561</v>
      </c>
      <c r="M288" t="s">
        <v>187</v>
      </c>
      <c r="N288" t="s">
        <v>32</v>
      </c>
      <c r="O288">
        <v>31.07</v>
      </c>
      <c r="P288">
        <v>54.93</v>
      </c>
      <c r="Q288">
        <f>Sales_Analysis[[#This Row],[Quantity]]*Sales_Analysis[[#This Row],[Unit Selling Price]]</f>
        <v>219.72</v>
      </c>
      <c r="R288">
        <f>Sales_Analysis[[#This Row],[Gross Sales ]]*Sales_Analysis[[#This Row],[Discount Pct]]</f>
        <v>10.986000000000001</v>
      </c>
      <c r="S288" s="8">
        <f>Sales_Analysis[[#This Row],[Gross Sales ]]-Sales_Analysis[[#This Row],[Discount Amount]]</f>
        <v>208.73400000000001</v>
      </c>
      <c r="T288" s="8">
        <f>Sales_Analysis[[#This Row],[Quantity]]*Sales_Analysis[[#This Row],[Unit Cost]]</f>
        <v>124.28</v>
      </c>
      <c r="U288" s="8">
        <f>Sales_Analysis[[#This Row],[Net Sales ]]-Sales_Analysis[[#This Row],[Cost Of Good Sold]]</f>
        <v>84.454000000000008</v>
      </c>
      <c r="V288" s="8">
        <f>IF(Sales_Analysis[[#This Row],[Order Status]]="Completed",Sales_Analysis[[#This Row],[Net Sales ]],0)</f>
        <v>208.73400000000001</v>
      </c>
      <c r="W288" s="8">
        <f>IF(Sales_Analysis[[#This Row],[Order Status]]="Completed",Sales_Analysis[[#This Row],[Gross Profit ]],0)</f>
        <v>84.454000000000008</v>
      </c>
    </row>
    <row r="289" spans="1:23">
      <c r="A289" t="s">
        <v>731</v>
      </c>
      <c r="B289" s="7">
        <v>45972</v>
      </c>
      <c r="C289" t="s">
        <v>164</v>
      </c>
      <c r="D289">
        <v>1</v>
      </c>
      <c r="E289">
        <v>93.35</v>
      </c>
      <c r="F289">
        <v>0.1</v>
      </c>
      <c r="G289">
        <v>0</v>
      </c>
      <c r="H289" t="s">
        <v>212</v>
      </c>
      <c r="I289" t="s">
        <v>37</v>
      </c>
      <c r="J289" t="s">
        <v>217</v>
      </c>
      <c r="K289" t="s">
        <v>209</v>
      </c>
      <c r="L289" t="s">
        <v>325</v>
      </c>
      <c r="M289" t="s">
        <v>165</v>
      </c>
      <c r="N289" t="s">
        <v>32</v>
      </c>
      <c r="O289">
        <v>39.76</v>
      </c>
      <c r="P289">
        <v>93.35</v>
      </c>
      <c r="Q289">
        <f>Sales_Analysis[[#This Row],[Quantity]]*Sales_Analysis[[#This Row],[Unit Selling Price]]</f>
        <v>93.35</v>
      </c>
      <c r="R289">
        <f>Sales_Analysis[[#This Row],[Gross Sales ]]*Sales_Analysis[[#This Row],[Discount Pct]]</f>
        <v>9.3349999999999991</v>
      </c>
      <c r="S289" s="8">
        <f>Sales_Analysis[[#This Row],[Gross Sales ]]-Sales_Analysis[[#This Row],[Discount Amount]]</f>
        <v>84.015000000000001</v>
      </c>
      <c r="T289" s="8">
        <f>Sales_Analysis[[#This Row],[Quantity]]*Sales_Analysis[[#This Row],[Unit Cost]]</f>
        <v>39.76</v>
      </c>
      <c r="U289" s="8">
        <f>Sales_Analysis[[#This Row],[Net Sales ]]-Sales_Analysis[[#This Row],[Cost Of Good Sold]]</f>
        <v>44.255000000000003</v>
      </c>
      <c r="V289" s="8">
        <f>IF(Sales_Analysis[[#This Row],[Order Status]]="Completed",Sales_Analysis[[#This Row],[Net Sales ]],0)</f>
        <v>84.015000000000001</v>
      </c>
      <c r="W289" s="8">
        <f>IF(Sales_Analysis[[#This Row],[Order Status]]="Completed",Sales_Analysis[[#This Row],[Gross Profit ]],0)</f>
        <v>44.255000000000003</v>
      </c>
    </row>
    <row r="290" spans="1:23">
      <c r="A290" t="s">
        <v>732</v>
      </c>
      <c r="B290" s="7">
        <v>45972</v>
      </c>
      <c r="C290" t="s">
        <v>77</v>
      </c>
      <c r="D290">
        <v>1</v>
      </c>
      <c r="E290">
        <v>47.77</v>
      </c>
      <c r="F290">
        <v>0</v>
      </c>
      <c r="G290">
        <v>0</v>
      </c>
      <c r="H290" t="s">
        <v>207</v>
      </c>
      <c r="I290" t="s">
        <v>12</v>
      </c>
      <c r="J290" t="s">
        <v>213</v>
      </c>
      <c r="K290" t="s">
        <v>209</v>
      </c>
      <c r="L290" t="s">
        <v>733</v>
      </c>
      <c r="M290" t="s">
        <v>78</v>
      </c>
      <c r="N290" t="s">
        <v>11</v>
      </c>
      <c r="O290">
        <v>21.34</v>
      </c>
      <c r="P290">
        <v>47.77</v>
      </c>
      <c r="Q290">
        <f>Sales_Analysis[[#This Row],[Quantity]]*Sales_Analysis[[#This Row],[Unit Selling Price]]</f>
        <v>47.77</v>
      </c>
      <c r="R290">
        <f>Sales_Analysis[[#This Row],[Gross Sales ]]*Sales_Analysis[[#This Row],[Discount Pct]]</f>
        <v>0</v>
      </c>
      <c r="S290" s="8">
        <f>Sales_Analysis[[#This Row],[Gross Sales ]]-Sales_Analysis[[#This Row],[Discount Amount]]</f>
        <v>47.77</v>
      </c>
      <c r="T290" s="8">
        <f>Sales_Analysis[[#This Row],[Quantity]]*Sales_Analysis[[#This Row],[Unit Cost]]</f>
        <v>21.34</v>
      </c>
      <c r="U290" s="8">
        <f>Sales_Analysis[[#This Row],[Net Sales ]]-Sales_Analysis[[#This Row],[Cost Of Good Sold]]</f>
        <v>26.430000000000003</v>
      </c>
      <c r="V290" s="8">
        <f>IF(Sales_Analysis[[#This Row],[Order Status]]="Completed",Sales_Analysis[[#This Row],[Net Sales ]],0)</f>
        <v>47.77</v>
      </c>
      <c r="W290" s="8">
        <f>IF(Sales_Analysis[[#This Row],[Order Status]]="Completed",Sales_Analysis[[#This Row],[Gross Profit ]],0)</f>
        <v>26.430000000000003</v>
      </c>
    </row>
    <row r="291" spans="1:23">
      <c r="A291" t="s">
        <v>734</v>
      </c>
      <c r="B291" s="7">
        <v>45973</v>
      </c>
      <c r="C291" t="s">
        <v>66</v>
      </c>
      <c r="D291">
        <v>2</v>
      </c>
      <c r="E291">
        <v>31.13</v>
      </c>
      <c r="F291">
        <v>0</v>
      </c>
      <c r="G291">
        <v>9.99</v>
      </c>
      <c r="H291" t="s">
        <v>207</v>
      </c>
      <c r="I291" t="s">
        <v>224</v>
      </c>
      <c r="J291" t="s">
        <v>208</v>
      </c>
      <c r="K291" t="s">
        <v>304</v>
      </c>
      <c r="L291" t="s">
        <v>705</v>
      </c>
      <c r="M291" t="s">
        <v>67</v>
      </c>
      <c r="N291" t="s">
        <v>11</v>
      </c>
      <c r="O291">
        <v>13.79</v>
      </c>
      <c r="P291">
        <v>31.13</v>
      </c>
      <c r="Q291">
        <f>Sales_Analysis[[#This Row],[Quantity]]*Sales_Analysis[[#This Row],[Unit Selling Price]]</f>
        <v>62.26</v>
      </c>
      <c r="R291">
        <f>Sales_Analysis[[#This Row],[Gross Sales ]]*Sales_Analysis[[#This Row],[Discount Pct]]</f>
        <v>0</v>
      </c>
      <c r="S291" s="8">
        <f>Sales_Analysis[[#This Row],[Gross Sales ]]-Sales_Analysis[[#This Row],[Discount Amount]]</f>
        <v>62.26</v>
      </c>
      <c r="T291" s="8">
        <f>Sales_Analysis[[#This Row],[Quantity]]*Sales_Analysis[[#This Row],[Unit Cost]]</f>
        <v>27.58</v>
      </c>
      <c r="U291" s="8">
        <f>Sales_Analysis[[#This Row],[Net Sales ]]-Sales_Analysis[[#This Row],[Cost Of Good Sold]]</f>
        <v>34.68</v>
      </c>
      <c r="V291" s="8">
        <f>IF(Sales_Analysis[[#This Row],[Order Status]]="Completed",Sales_Analysis[[#This Row],[Net Sales ]],0)</f>
        <v>0</v>
      </c>
      <c r="W291" s="8">
        <f>IF(Sales_Analysis[[#This Row],[Order Status]]="Completed",Sales_Analysis[[#This Row],[Gross Profit ]],0)</f>
        <v>0</v>
      </c>
    </row>
    <row r="292" spans="1:23">
      <c r="A292" t="s">
        <v>735</v>
      </c>
      <c r="B292" s="7">
        <v>45973</v>
      </c>
      <c r="C292" t="s">
        <v>100</v>
      </c>
      <c r="D292">
        <v>1</v>
      </c>
      <c r="E292">
        <v>47.38</v>
      </c>
      <c r="F292">
        <v>0</v>
      </c>
      <c r="G292">
        <v>4.99</v>
      </c>
      <c r="H292" t="s">
        <v>212</v>
      </c>
      <c r="I292" t="s">
        <v>12</v>
      </c>
      <c r="J292" t="s">
        <v>208</v>
      </c>
      <c r="K292" t="s">
        <v>209</v>
      </c>
      <c r="L292" t="s">
        <v>736</v>
      </c>
      <c r="M292" t="s">
        <v>101</v>
      </c>
      <c r="N292" t="s">
        <v>17</v>
      </c>
      <c r="O292">
        <v>31.21</v>
      </c>
      <c r="P292">
        <v>47.38</v>
      </c>
      <c r="Q292">
        <f>Sales_Analysis[[#This Row],[Quantity]]*Sales_Analysis[[#This Row],[Unit Selling Price]]</f>
        <v>47.38</v>
      </c>
      <c r="R292">
        <f>Sales_Analysis[[#This Row],[Gross Sales ]]*Sales_Analysis[[#This Row],[Discount Pct]]</f>
        <v>0</v>
      </c>
      <c r="S292" s="8">
        <f>Sales_Analysis[[#This Row],[Gross Sales ]]-Sales_Analysis[[#This Row],[Discount Amount]]</f>
        <v>47.38</v>
      </c>
      <c r="T292" s="8">
        <f>Sales_Analysis[[#This Row],[Quantity]]*Sales_Analysis[[#This Row],[Unit Cost]]</f>
        <v>31.21</v>
      </c>
      <c r="U292" s="8">
        <f>Sales_Analysis[[#This Row],[Net Sales ]]-Sales_Analysis[[#This Row],[Cost Of Good Sold]]</f>
        <v>16.170000000000002</v>
      </c>
      <c r="V292" s="8">
        <f>IF(Sales_Analysis[[#This Row],[Order Status]]="Completed",Sales_Analysis[[#This Row],[Net Sales ]],0)</f>
        <v>47.38</v>
      </c>
      <c r="W292" s="8">
        <f>IF(Sales_Analysis[[#This Row],[Order Status]]="Completed",Sales_Analysis[[#This Row],[Gross Profit ]],0)</f>
        <v>16.170000000000002</v>
      </c>
    </row>
    <row r="293" spans="1:23">
      <c r="A293" t="s">
        <v>737</v>
      </c>
      <c r="B293" s="7">
        <v>45973</v>
      </c>
      <c r="C293" t="s">
        <v>152</v>
      </c>
      <c r="D293">
        <v>2</v>
      </c>
      <c r="E293">
        <v>39.21</v>
      </c>
      <c r="F293">
        <v>0.15</v>
      </c>
      <c r="G293">
        <v>6.99</v>
      </c>
      <c r="H293" t="s">
        <v>212</v>
      </c>
      <c r="I293" t="s">
        <v>54</v>
      </c>
      <c r="J293" t="s">
        <v>217</v>
      </c>
      <c r="K293" t="s">
        <v>209</v>
      </c>
      <c r="L293" t="s">
        <v>402</v>
      </c>
      <c r="M293" t="s">
        <v>153</v>
      </c>
      <c r="N293" t="s">
        <v>27</v>
      </c>
      <c r="O293">
        <v>19.66</v>
      </c>
      <c r="P293">
        <v>39.21</v>
      </c>
      <c r="Q293">
        <f>Sales_Analysis[[#This Row],[Quantity]]*Sales_Analysis[[#This Row],[Unit Selling Price]]</f>
        <v>78.42</v>
      </c>
      <c r="R293">
        <f>Sales_Analysis[[#This Row],[Gross Sales ]]*Sales_Analysis[[#This Row],[Discount Pct]]</f>
        <v>11.763</v>
      </c>
      <c r="S293" s="8">
        <f>Sales_Analysis[[#This Row],[Gross Sales ]]-Sales_Analysis[[#This Row],[Discount Amount]]</f>
        <v>66.656999999999996</v>
      </c>
      <c r="T293" s="8">
        <f>Sales_Analysis[[#This Row],[Quantity]]*Sales_Analysis[[#This Row],[Unit Cost]]</f>
        <v>39.32</v>
      </c>
      <c r="U293" s="8">
        <f>Sales_Analysis[[#This Row],[Net Sales ]]-Sales_Analysis[[#This Row],[Cost Of Good Sold]]</f>
        <v>27.336999999999996</v>
      </c>
      <c r="V293" s="8">
        <f>IF(Sales_Analysis[[#This Row],[Order Status]]="Completed",Sales_Analysis[[#This Row],[Net Sales ]],0)</f>
        <v>66.656999999999996</v>
      </c>
      <c r="W293" s="8">
        <f>IF(Sales_Analysis[[#This Row],[Order Status]]="Completed",Sales_Analysis[[#This Row],[Gross Profit ]],0)</f>
        <v>27.336999999999996</v>
      </c>
    </row>
    <row r="294" spans="1:23">
      <c r="A294" t="s">
        <v>738</v>
      </c>
      <c r="B294" s="7">
        <v>45973</v>
      </c>
      <c r="C294" t="s">
        <v>120</v>
      </c>
      <c r="D294">
        <v>2</v>
      </c>
      <c r="E294">
        <v>33.65</v>
      </c>
      <c r="F294">
        <v>0.15</v>
      </c>
      <c r="G294">
        <v>6.99</v>
      </c>
      <c r="H294" t="s">
        <v>212</v>
      </c>
      <c r="I294" t="s">
        <v>37</v>
      </c>
      <c r="J294" t="s">
        <v>217</v>
      </c>
      <c r="K294" t="s">
        <v>209</v>
      </c>
      <c r="L294" t="s">
        <v>416</v>
      </c>
      <c r="M294" t="s">
        <v>121</v>
      </c>
      <c r="N294" t="s">
        <v>21</v>
      </c>
      <c r="O294">
        <v>17.22</v>
      </c>
      <c r="P294">
        <v>33.65</v>
      </c>
      <c r="Q294">
        <f>Sales_Analysis[[#This Row],[Quantity]]*Sales_Analysis[[#This Row],[Unit Selling Price]]</f>
        <v>67.3</v>
      </c>
      <c r="R294">
        <f>Sales_Analysis[[#This Row],[Gross Sales ]]*Sales_Analysis[[#This Row],[Discount Pct]]</f>
        <v>10.094999999999999</v>
      </c>
      <c r="S294" s="8">
        <f>Sales_Analysis[[#This Row],[Gross Sales ]]-Sales_Analysis[[#This Row],[Discount Amount]]</f>
        <v>57.204999999999998</v>
      </c>
      <c r="T294" s="8">
        <f>Sales_Analysis[[#This Row],[Quantity]]*Sales_Analysis[[#This Row],[Unit Cost]]</f>
        <v>34.44</v>
      </c>
      <c r="U294" s="8">
        <f>Sales_Analysis[[#This Row],[Net Sales ]]-Sales_Analysis[[#This Row],[Cost Of Good Sold]]</f>
        <v>22.765000000000001</v>
      </c>
      <c r="V294" s="8">
        <f>IF(Sales_Analysis[[#This Row],[Order Status]]="Completed",Sales_Analysis[[#This Row],[Net Sales ]],0)</f>
        <v>57.204999999999998</v>
      </c>
      <c r="W294" s="8">
        <f>IF(Sales_Analysis[[#This Row],[Order Status]]="Completed",Sales_Analysis[[#This Row],[Gross Profit ]],0)</f>
        <v>22.765000000000001</v>
      </c>
    </row>
    <row r="295" spans="1:23">
      <c r="A295" t="s">
        <v>739</v>
      </c>
      <c r="B295" s="7">
        <v>45973</v>
      </c>
      <c r="C295" t="s">
        <v>85</v>
      </c>
      <c r="D295">
        <v>6</v>
      </c>
      <c r="E295">
        <v>20.7</v>
      </c>
      <c r="F295">
        <v>0.05</v>
      </c>
      <c r="G295">
        <v>0</v>
      </c>
      <c r="H295" t="s">
        <v>207</v>
      </c>
      <c r="I295" t="s">
        <v>18</v>
      </c>
      <c r="J295" t="s">
        <v>213</v>
      </c>
      <c r="K295" t="s">
        <v>209</v>
      </c>
      <c r="L295" t="s">
        <v>740</v>
      </c>
      <c r="M295" t="s">
        <v>86</v>
      </c>
      <c r="N295" t="s">
        <v>11</v>
      </c>
      <c r="O295">
        <v>8.5299999999999994</v>
      </c>
      <c r="P295">
        <v>20.7</v>
      </c>
      <c r="Q295">
        <f>Sales_Analysis[[#This Row],[Quantity]]*Sales_Analysis[[#This Row],[Unit Selling Price]]</f>
        <v>124.19999999999999</v>
      </c>
      <c r="R295">
        <f>Sales_Analysis[[#This Row],[Gross Sales ]]*Sales_Analysis[[#This Row],[Discount Pct]]</f>
        <v>6.21</v>
      </c>
      <c r="S295" s="8">
        <f>Sales_Analysis[[#This Row],[Gross Sales ]]-Sales_Analysis[[#This Row],[Discount Amount]]</f>
        <v>117.99</v>
      </c>
      <c r="T295" s="8">
        <f>Sales_Analysis[[#This Row],[Quantity]]*Sales_Analysis[[#This Row],[Unit Cost]]</f>
        <v>51.179999999999993</v>
      </c>
      <c r="U295" s="8">
        <f>Sales_Analysis[[#This Row],[Net Sales ]]-Sales_Analysis[[#This Row],[Cost Of Good Sold]]</f>
        <v>66.81</v>
      </c>
      <c r="V295" s="8">
        <f>IF(Sales_Analysis[[#This Row],[Order Status]]="Completed",Sales_Analysis[[#This Row],[Net Sales ]],0)</f>
        <v>117.99</v>
      </c>
      <c r="W295" s="8">
        <f>IF(Sales_Analysis[[#This Row],[Order Status]]="Completed",Sales_Analysis[[#This Row],[Gross Profit ]],0)</f>
        <v>66.81</v>
      </c>
    </row>
    <row r="296" spans="1:23">
      <c r="A296" t="s">
        <v>741</v>
      </c>
      <c r="B296" s="7">
        <v>45973</v>
      </c>
      <c r="C296" t="s">
        <v>186</v>
      </c>
      <c r="D296">
        <v>2</v>
      </c>
      <c r="E296">
        <v>54.93</v>
      </c>
      <c r="F296">
        <v>0</v>
      </c>
      <c r="G296">
        <v>0</v>
      </c>
      <c r="H296" t="s">
        <v>216</v>
      </c>
      <c r="I296" t="s">
        <v>12</v>
      </c>
      <c r="J296" t="s">
        <v>217</v>
      </c>
      <c r="K296" t="s">
        <v>209</v>
      </c>
      <c r="L296" t="s">
        <v>742</v>
      </c>
      <c r="M296" t="s">
        <v>187</v>
      </c>
      <c r="N296" t="s">
        <v>32</v>
      </c>
      <c r="O296">
        <v>31.07</v>
      </c>
      <c r="P296">
        <v>54.93</v>
      </c>
      <c r="Q296">
        <f>Sales_Analysis[[#This Row],[Quantity]]*Sales_Analysis[[#This Row],[Unit Selling Price]]</f>
        <v>109.86</v>
      </c>
      <c r="R296">
        <f>Sales_Analysis[[#This Row],[Gross Sales ]]*Sales_Analysis[[#This Row],[Discount Pct]]</f>
        <v>0</v>
      </c>
      <c r="S296" s="8">
        <f>Sales_Analysis[[#This Row],[Gross Sales ]]-Sales_Analysis[[#This Row],[Discount Amount]]</f>
        <v>109.86</v>
      </c>
      <c r="T296" s="8">
        <f>Sales_Analysis[[#This Row],[Quantity]]*Sales_Analysis[[#This Row],[Unit Cost]]</f>
        <v>62.14</v>
      </c>
      <c r="U296" s="8">
        <f>Sales_Analysis[[#This Row],[Net Sales ]]-Sales_Analysis[[#This Row],[Cost Of Good Sold]]</f>
        <v>47.72</v>
      </c>
      <c r="V296" s="8">
        <f>IF(Sales_Analysis[[#This Row],[Order Status]]="Completed",Sales_Analysis[[#This Row],[Net Sales ]],0)</f>
        <v>109.86</v>
      </c>
      <c r="W296" s="8">
        <f>IF(Sales_Analysis[[#This Row],[Order Status]]="Completed",Sales_Analysis[[#This Row],[Gross Profit ]],0)</f>
        <v>47.72</v>
      </c>
    </row>
    <row r="297" spans="1:23">
      <c r="A297" t="s">
        <v>743</v>
      </c>
      <c r="B297" s="7">
        <v>45974</v>
      </c>
      <c r="C297" t="s">
        <v>75</v>
      </c>
      <c r="D297">
        <v>1</v>
      </c>
      <c r="E297">
        <v>55.2</v>
      </c>
      <c r="F297">
        <v>0</v>
      </c>
      <c r="G297">
        <v>0</v>
      </c>
      <c r="H297" t="s">
        <v>207</v>
      </c>
      <c r="I297" t="s">
        <v>18</v>
      </c>
      <c r="J297" t="s">
        <v>208</v>
      </c>
      <c r="K297" t="s">
        <v>209</v>
      </c>
      <c r="L297" t="s">
        <v>477</v>
      </c>
      <c r="M297" t="s">
        <v>76</v>
      </c>
      <c r="N297" t="s">
        <v>11</v>
      </c>
      <c r="O297">
        <v>25.85</v>
      </c>
      <c r="P297">
        <v>55.2</v>
      </c>
      <c r="Q297">
        <f>Sales_Analysis[[#This Row],[Quantity]]*Sales_Analysis[[#This Row],[Unit Selling Price]]</f>
        <v>55.2</v>
      </c>
      <c r="R297">
        <f>Sales_Analysis[[#This Row],[Gross Sales ]]*Sales_Analysis[[#This Row],[Discount Pct]]</f>
        <v>0</v>
      </c>
      <c r="S297" s="8">
        <f>Sales_Analysis[[#This Row],[Gross Sales ]]-Sales_Analysis[[#This Row],[Discount Amount]]</f>
        <v>55.2</v>
      </c>
      <c r="T297" s="8">
        <f>Sales_Analysis[[#This Row],[Quantity]]*Sales_Analysis[[#This Row],[Unit Cost]]</f>
        <v>25.85</v>
      </c>
      <c r="U297" s="8">
        <f>Sales_Analysis[[#This Row],[Net Sales ]]-Sales_Analysis[[#This Row],[Cost Of Good Sold]]</f>
        <v>29.35</v>
      </c>
      <c r="V297" s="8">
        <f>IF(Sales_Analysis[[#This Row],[Order Status]]="Completed",Sales_Analysis[[#This Row],[Net Sales ]],0)</f>
        <v>55.2</v>
      </c>
      <c r="W297" s="8">
        <f>IF(Sales_Analysis[[#This Row],[Order Status]]="Completed",Sales_Analysis[[#This Row],[Gross Profit ]],0)</f>
        <v>29.35</v>
      </c>
    </row>
    <row r="298" spans="1:23">
      <c r="A298" t="s">
        <v>744</v>
      </c>
      <c r="B298" s="7">
        <v>45974</v>
      </c>
      <c r="C298" t="s">
        <v>182</v>
      </c>
      <c r="D298">
        <v>3</v>
      </c>
      <c r="E298">
        <v>11.57</v>
      </c>
      <c r="F298">
        <v>0.05</v>
      </c>
      <c r="G298">
        <v>0</v>
      </c>
      <c r="H298" t="s">
        <v>207</v>
      </c>
      <c r="I298" t="s">
        <v>54</v>
      </c>
      <c r="J298" t="s">
        <v>217</v>
      </c>
      <c r="K298" t="s">
        <v>209</v>
      </c>
      <c r="L298" t="s">
        <v>745</v>
      </c>
      <c r="M298" t="s">
        <v>183</v>
      </c>
      <c r="N298" t="s">
        <v>32</v>
      </c>
      <c r="O298">
        <v>6.42</v>
      </c>
      <c r="P298">
        <v>11.57</v>
      </c>
      <c r="Q298">
        <f>Sales_Analysis[[#This Row],[Quantity]]*Sales_Analysis[[#This Row],[Unit Selling Price]]</f>
        <v>34.71</v>
      </c>
      <c r="R298">
        <f>Sales_Analysis[[#This Row],[Gross Sales ]]*Sales_Analysis[[#This Row],[Discount Pct]]</f>
        <v>1.7355</v>
      </c>
      <c r="S298" s="8">
        <f>Sales_Analysis[[#This Row],[Gross Sales ]]-Sales_Analysis[[#This Row],[Discount Amount]]</f>
        <v>32.974499999999999</v>
      </c>
      <c r="T298" s="8">
        <f>Sales_Analysis[[#This Row],[Quantity]]*Sales_Analysis[[#This Row],[Unit Cost]]</f>
        <v>19.259999999999998</v>
      </c>
      <c r="U298" s="8">
        <f>Sales_Analysis[[#This Row],[Net Sales ]]-Sales_Analysis[[#This Row],[Cost Of Good Sold]]</f>
        <v>13.714500000000001</v>
      </c>
      <c r="V298" s="8">
        <f>IF(Sales_Analysis[[#This Row],[Order Status]]="Completed",Sales_Analysis[[#This Row],[Net Sales ]],0)</f>
        <v>32.974499999999999</v>
      </c>
      <c r="W298" s="8">
        <f>IF(Sales_Analysis[[#This Row],[Order Status]]="Completed",Sales_Analysis[[#This Row],[Gross Profit ]],0)</f>
        <v>13.714500000000001</v>
      </c>
    </row>
    <row r="299" spans="1:23">
      <c r="A299" t="s">
        <v>746</v>
      </c>
      <c r="B299" s="7">
        <v>45974</v>
      </c>
      <c r="C299" t="s">
        <v>126</v>
      </c>
      <c r="D299">
        <v>1</v>
      </c>
      <c r="E299">
        <v>44.98</v>
      </c>
      <c r="F299">
        <v>0</v>
      </c>
      <c r="G299">
        <v>0</v>
      </c>
      <c r="H299" t="s">
        <v>216</v>
      </c>
      <c r="I299" t="s">
        <v>37</v>
      </c>
      <c r="J299" t="s">
        <v>213</v>
      </c>
      <c r="K299" t="s">
        <v>209</v>
      </c>
      <c r="L299" t="s">
        <v>541</v>
      </c>
      <c r="M299" t="s">
        <v>127</v>
      </c>
      <c r="N299" t="s">
        <v>21</v>
      </c>
      <c r="O299">
        <v>23.48</v>
      </c>
      <c r="P299">
        <v>44.98</v>
      </c>
      <c r="Q299">
        <f>Sales_Analysis[[#This Row],[Quantity]]*Sales_Analysis[[#This Row],[Unit Selling Price]]</f>
        <v>44.98</v>
      </c>
      <c r="R299">
        <f>Sales_Analysis[[#This Row],[Gross Sales ]]*Sales_Analysis[[#This Row],[Discount Pct]]</f>
        <v>0</v>
      </c>
      <c r="S299" s="8">
        <f>Sales_Analysis[[#This Row],[Gross Sales ]]-Sales_Analysis[[#This Row],[Discount Amount]]</f>
        <v>44.98</v>
      </c>
      <c r="T299" s="8">
        <f>Sales_Analysis[[#This Row],[Quantity]]*Sales_Analysis[[#This Row],[Unit Cost]]</f>
        <v>23.48</v>
      </c>
      <c r="U299" s="8">
        <f>Sales_Analysis[[#This Row],[Net Sales ]]-Sales_Analysis[[#This Row],[Cost Of Good Sold]]</f>
        <v>21.499999999999996</v>
      </c>
      <c r="V299" s="8">
        <f>IF(Sales_Analysis[[#This Row],[Order Status]]="Completed",Sales_Analysis[[#This Row],[Net Sales ]],0)</f>
        <v>44.98</v>
      </c>
      <c r="W299" s="8">
        <f>IF(Sales_Analysis[[#This Row],[Order Status]]="Completed",Sales_Analysis[[#This Row],[Gross Profit ]],0)</f>
        <v>21.499999999999996</v>
      </c>
    </row>
    <row r="300" spans="1:23">
      <c r="A300" t="s">
        <v>747</v>
      </c>
      <c r="B300" s="7">
        <v>45974</v>
      </c>
      <c r="C300" t="s">
        <v>164</v>
      </c>
      <c r="D300">
        <v>6</v>
      </c>
      <c r="E300">
        <v>93.35</v>
      </c>
      <c r="F300">
        <v>0</v>
      </c>
      <c r="G300">
        <v>6.99</v>
      </c>
      <c r="H300" t="s">
        <v>216</v>
      </c>
      <c r="I300" t="s">
        <v>37</v>
      </c>
      <c r="J300" t="s">
        <v>208</v>
      </c>
      <c r="K300" t="s">
        <v>209</v>
      </c>
      <c r="L300" t="s">
        <v>748</v>
      </c>
      <c r="M300" t="s">
        <v>165</v>
      </c>
      <c r="N300" t="s">
        <v>32</v>
      </c>
      <c r="O300">
        <v>39.76</v>
      </c>
      <c r="P300">
        <v>93.35</v>
      </c>
      <c r="Q300">
        <f>Sales_Analysis[[#This Row],[Quantity]]*Sales_Analysis[[#This Row],[Unit Selling Price]]</f>
        <v>560.09999999999991</v>
      </c>
      <c r="R300">
        <f>Sales_Analysis[[#This Row],[Gross Sales ]]*Sales_Analysis[[#This Row],[Discount Pct]]</f>
        <v>0</v>
      </c>
      <c r="S300" s="8">
        <f>Sales_Analysis[[#This Row],[Gross Sales ]]-Sales_Analysis[[#This Row],[Discount Amount]]</f>
        <v>560.09999999999991</v>
      </c>
      <c r="T300" s="8">
        <f>Sales_Analysis[[#This Row],[Quantity]]*Sales_Analysis[[#This Row],[Unit Cost]]</f>
        <v>238.56</v>
      </c>
      <c r="U300" s="8">
        <f>Sales_Analysis[[#This Row],[Net Sales ]]-Sales_Analysis[[#This Row],[Cost Of Good Sold]]</f>
        <v>321.53999999999991</v>
      </c>
      <c r="V300" s="8">
        <f>IF(Sales_Analysis[[#This Row],[Order Status]]="Completed",Sales_Analysis[[#This Row],[Net Sales ]],0)</f>
        <v>560.09999999999991</v>
      </c>
      <c r="W300" s="8">
        <f>IF(Sales_Analysis[[#This Row],[Order Status]]="Completed",Sales_Analysis[[#This Row],[Gross Profit ]],0)</f>
        <v>321.53999999999991</v>
      </c>
    </row>
    <row r="301" spans="1:23">
      <c r="A301" t="s">
        <v>749</v>
      </c>
      <c r="B301" s="7">
        <v>45974</v>
      </c>
      <c r="C301" t="s">
        <v>166</v>
      </c>
      <c r="D301">
        <v>4</v>
      </c>
      <c r="E301">
        <v>39.19</v>
      </c>
      <c r="F301">
        <v>0</v>
      </c>
      <c r="G301">
        <v>6.99</v>
      </c>
      <c r="H301" t="s">
        <v>207</v>
      </c>
      <c r="I301" t="s">
        <v>54</v>
      </c>
      <c r="J301" t="s">
        <v>217</v>
      </c>
      <c r="K301" t="s">
        <v>209</v>
      </c>
      <c r="L301" t="s">
        <v>750</v>
      </c>
      <c r="M301" t="s">
        <v>167</v>
      </c>
      <c r="N301" t="s">
        <v>32</v>
      </c>
      <c r="O301">
        <v>18.54</v>
      </c>
      <c r="P301">
        <v>39.19</v>
      </c>
      <c r="Q301">
        <f>Sales_Analysis[[#This Row],[Quantity]]*Sales_Analysis[[#This Row],[Unit Selling Price]]</f>
        <v>156.76</v>
      </c>
      <c r="R301">
        <f>Sales_Analysis[[#This Row],[Gross Sales ]]*Sales_Analysis[[#This Row],[Discount Pct]]</f>
        <v>0</v>
      </c>
      <c r="S301" s="8">
        <f>Sales_Analysis[[#This Row],[Gross Sales ]]-Sales_Analysis[[#This Row],[Discount Amount]]</f>
        <v>156.76</v>
      </c>
      <c r="T301" s="8">
        <f>Sales_Analysis[[#This Row],[Quantity]]*Sales_Analysis[[#This Row],[Unit Cost]]</f>
        <v>74.16</v>
      </c>
      <c r="U301" s="8">
        <f>Sales_Analysis[[#This Row],[Net Sales ]]-Sales_Analysis[[#This Row],[Cost Of Good Sold]]</f>
        <v>82.6</v>
      </c>
      <c r="V301" s="8">
        <f>IF(Sales_Analysis[[#This Row],[Order Status]]="Completed",Sales_Analysis[[#This Row],[Net Sales ]],0)</f>
        <v>156.76</v>
      </c>
      <c r="W301" s="8">
        <f>IF(Sales_Analysis[[#This Row],[Order Status]]="Completed",Sales_Analysis[[#This Row],[Gross Profit ]],0)</f>
        <v>82.6</v>
      </c>
    </row>
    <row r="302" spans="1:23">
      <c r="A302" t="s">
        <v>751</v>
      </c>
      <c r="B302" s="7">
        <v>45975</v>
      </c>
      <c r="C302" t="s">
        <v>180</v>
      </c>
      <c r="D302">
        <v>4</v>
      </c>
      <c r="E302">
        <v>60.42</v>
      </c>
      <c r="F302">
        <v>0.05</v>
      </c>
      <c r="G302">
        <v>0</v>
      </c>
      <c r="H302" t="s">
        <v>212</v>
      </c>
      <c r="I302" t="s">
        <v>54</v>
      </c>
      <c r="J302" t="s">
        <v>208</v>
      </c>
      <c r="K302" t="s">
        <v>209</v>
      </c>
      <c r="L302" t="s">
        <v>752</v>
      </c>
      <c r="M302" t="s">
        <v>181</v>
      </c>
      <c r="N302" t="s">
        <v>32</v>
      </c>
      <c r="O302">
        <v>25.69</v>
      </c>
      <c r="P302">
        <v>60.42</v>
      </c>
      <c r="Q302">
        <f>Sales_Analysis[[#This Row],[Quantity]]*Sales_Analysis[[#This Row],[Unit Selling Price]]</f>
        <v>241.68</v>
      </c>
      <c r="R302">
        <f>Sales_Analysis[[#This Row],[Gross Sales ]]*Sales_Analysis[[#This Row],[Discount Pct]]</f>
        <v>12.084000000000001</v>
      </c>
      <c r="S302" s="8">
        <f>Sales_Analysis[[#This Row],[Gross Sales ]]-Sales_Analysis[[#This Row],[Discount Amount]]</f>
        <v>229.596</v>
      </c>
      <c r="T302" s="8">
        <f>Sales_Analysis[[#This Row],[Quantity]]*Sales_Analysis[[#This Row],[Unit Cost]]</f>
        <v>102.76</v>
      </c>
      <c r="U302" s="8">
        <f>Sales_Analysis[[#This Row],[Net Sales ]]-Sales_Analysis[[#This Row],[Cost Of Good Sold]]</f>
        <v>126.836</v>
      </c>
      <c r="V302" s="8">
        <f>IF(Sales_Analysis[[#This Row],[Order Status]]="Completed",Sales_Analysis[[#This Row],[Net Sales ]],0)</f>
        <v>229.596</v>
      </c>
      <c r="W302" s="8">
        <f>IF(Sales_Analysis[[#This Row],[Order Status]]="Completed",Sales_Analysis[[#This Row],[Gross Profit ]],0)</f>
        <v>126.836</v>
      </c>
    </row>
    <row r="303" spans="1:23">
      <c r="A303" t="s">
        <v>753</v>
      </c>
      <c r="B303" s="7">
        <v>45975</v>
      </c>
      <c r="C303" t="s">
        <v>89</v>
      </c>
      <c r="D303">
        <v>1</v>
      </c>
      <c r="E303">
        <v>81.14</v>
      </c>
      <c r="F303">
        <v>0</v>
      </c>
      <c r="G303">
        <v>0</v>
      </c>
      <c r="H303" t="s">
        <v>207</v>
      </c>
      <c r="I303" t="s">
        <v>12</v>
      </c>
      <c r="J303" t="s">
        <v>213</v>
      </c>
      <c r="K303" t="s">
        <v>209</v>
      </c>
      <c r="L303" t="s">
        <v>754</v>
      </c>
      <c r="M303" t="s">
        <v>90</v>
      </c>
      <c r="N303" t="s">
        <v>11</v>
      </c>
      <c r="O303">
        <v>34.53</v>
      </c>
      <c r="P303">
        <v>81.14</v>
      </c>
      <c r="Q303">
        <f>Sales_Analysis[[#This Row],[Quantity]]*Sales_Analysis[[#This Row],[Unit Selling Price]]</f>
        <v>81.14</v>
      </c>
      <c r="R303">
        <f>Sales_Analysis[[#This Row],[Gross Sales ]]*Sales_Analysis[[#This Row],[Discount Pct]]</f>
        <v>0</v>
      </c>
      <c r="S303" s="8">
        <f>Sales_Analysis[[#This Row],[Gross Sales ]]-Sales_Analysis[[#This Row],[Discount Amount]]</f>
        <v>81.14</v>
      </c>
      <c r="T303" s="8">
        <f>Sales_Analysis[[#This Row],[Quantity]]*Sales_Analysis[[#This Row],[Unit Cost]]</f>
        <v>34.53</v>
      </c>
      <c r="U303" s="8">
        <f>Sales_Analysis[[#This Row],[Net Sales ]]-Sales_Analysis[[#This Row],[Cost Of Good Sold]]</f>
        <v>46.61</v>
      </c>
      <c r="V303" s="8">
        <f>IF(Sales_Analysis[[#This Row],[Order Status]]="Completed",Sales_Analysis[[#This Row],[Net Sales ]],0)</f>
        <v>81.14</v>
      </c>
      <c r="W303" s="8">
        <f>IF(Sales_Analysis[[#This Row],[Order Status]]="Completed",Sales_Analysis[[#This Row],[Gross Profit ]],0)</f>
        <v>46.61</v>
      </c>
    </row>
    <row r="304" spans="1:23">
      <c r="A304" t="s">
        <v>755</v>
      </c>
      <c r="B304" s="7">
        <v>45975</v>
      </c>
      <c r="C304" t="s">
        <v>148</v>
      </c>
      <c r="D304">
        <v>1</v>
      </c>
      <c r="E304">
        <v>76.3</v>
      </c>
      <c r="F304">
        <v>0.1</v>
      </c>
      <c r="G304">
        <v>4.99</v>
      </c>
      <c r="H304" t="s">
        <v>212</v>
      </c>
      <c r="I304" t="s">
        <v>12</v>
      </c>
      <c r="J304" t="s">
        <v>213</v>
      </c>
      <c r="K304" t="s">
        <v>209</v>
      </c>
      <c r="L304" t="s">
        <v>523</v>
      </c>
      <c r="M304" t="s">
        <v>149</v>
      </c>
      <c r="N304" t="s">
        <v>27</v>
      </c>
      <c r="O304">
        <v>33.700000000000003</v>
      </c>
      <c r="P304">
        <v>76.3</v>
      </c>
      <c r="Q304">
        <f>Sales_Analysis[[#This Row],[Quantity]]*Sales_Analysis[[#This Row],[Unit Selling Price]]</f>
        <v>76.3</v>
      </c>
      <c r="R304">
        <f>Sales_Analysis[[#This Row],[Gross Sales ]]*Sales_Analysis[[#This Row],[Discount Pct]]</f>
        <v>7.63</v>
      </c>
      <c r="S304" s="8">
        <f>Sales_Analysis[[#This Row],[Gross Sales ]]-Sales_Analysis[[#This Row],[Discount Amount]]</f>
        <v>68.67</v>
      </c>
      <c r="T304" s="8">
        <f>Sales_Analysis[[#This Row],[Quantity]]*Sales_Analysis[[#This Row],[Unit Cost]]</f>
        <v>33.700000000000003</v>
      </c>
      <c r="U304" s="8">
        <f>Sales_Analysis[[#This Row],[Net Sales ]]-Sales_Analysis[[#This Row],[Cost Of Good Sold]]</f>
        <v>34.97</v>
      </c>
      <c r="V304" s="8">
        <f>IF(Sales_Analysis[[#This Row],[Order Status]]="Completed",Sales_Analysis[[#This Row],[Net Sales ]],0)</f>
        <v>68.67</v>
      </c>
      <c r="W304" s="8">
        <f>IF(Sales_Analysis[[#This Row],[Order Status]]="Completed",Sales_Analysis[[#This Row],[Gross Profit ]],0)</f>
        <v>34.97</v>
      </c>
    </row>
    <row r="305" spans="1:23">
      <c r="A305" t="s">
        <v>756</v>
      </c>
      <c r="B305" s="7">
        <v>45975</v>
      </c>
      <c r="C305" t="s">
        <v>148</v>
      </c>
      <c r="D305">
        <v>1</v>
      </c>
      <c r="E305">
        <v>76.3</v>
      </c>
      <c r="F305">
        <v>0</v>
      </c>
      <c r="G305">
        <v>0</v>
      </c>
      <c r="H305" t="s">
        <v>216</v>
      </c>
      <c r="I305" t="s">
        <v>224</v>
      </c>
      <c r="J305" t="s">
        <v>208</v>
      </c>
      <c r="K305" t="s">
        <v>209</v>
      </c>
      <c r="L305" t="s">
        <v>269</v>
      </c>
      <c r="M305" t="s">
        <v>149</v>
      </c>
      <c r="N305" t="s">
        <v>27</v>
      </c>
      <c r="O305">
        <v>33.700000000000003</v>
      </c>
      <c r="P305">
        <v>76.3</v>
      </c>
      <c r="Q305">
        <f>Sales_Analysis[[#This Row],[Quantity]]*Sales_Analysis[[#This Row],[Unit Selling Price]]</f>
        <v>76.3</v>
      </c>
      <c r="R305">
        <f>Sales_Analysis[[#This Row],[Gross Sales ]]*Sales_Analysis[[#This Row],[Discount Pct]]</f>
        <v>0</v>
      </c>
      <c r="S305" s="8">
        <f>Sales_Analysis[[#This Row],[Gross Sales ]]-Sales_Analysis[[#This Row],[Discount Amount]]</f>
        <v>76.3</v>
      </c>
      <c r="T305" s="8">
        <f>Sales_Analysis[[#This Row],[Quantity]]*Sales_Analysis[[#This Row],[Unit Cost]]</f>
        <v>33.700000000000003</v>
      </c>
      <c r="U305" s="8">
        <f>Sales_Analysis[[#This Row],[Net Sales ]]-Sales_Analysis[[#This Row],[Cost Of Good Sold]]</f>
        <v>42.599999999999994</v>
      </c>
      <c r="V305" s="8">
        <f>IF(Sales_Analysis[[#This Row],[Order Status]]="Completed",Sales_Analysis[[#This Row],[Net Sales ]],0)</f>
        <v>76.3</v>
      </c>
      <c r="W305" s="8">
        <f>IF(Sales_Analysis[[#This Row],[Order Status]]="Completed",Sales_Analysis[[#This Row],[Gross Profit ]],0)</f>
        <v>42.599999999999994</v>
      </c>
    </row>
    <row r="306" spans="1:23">
      <c r="A306" t="s">
        <v>757</v>
      </c>
      <c r="B306" s="7">
        <v>45975</v>
      </c>
      <c r="C306" t="s">
        <v>154</v>
      </c>
      <c r="D306">
        <v>2</v>
      </c>
      <c r="E306">
        <v>63.29</v>
      </c>
      <c r="F306">
        <v>0</v>
      </c>
      <c r="G306">
        <v>0</v>
      </c>
      <c r="H306" t="s">
        <v>216</v>
      </c>
      <c r="I306" t="s">
        <v>12</v>
      </c>
      <c r="J306" t="s">
        <v>213</v>
      </c>
      <c r="K306" t="s">
        <v>209</v>
      </c>
      <c r="L306" t="s">
        <v>758</v>
      </c>
      <c r="M306" t="s">
        <v>155</v>
      </c>
      <c r="N306" t="s">
        <v>27</v>
      </c>
      <c r="O306">
        <v>41.46</v>
      </c>
      <c r="P306">
        <v>63.29</v>
      </c>
      <c r="Q306">
        <f>Sales_Analysis[[#This Row],[Quantity]]*Sales_Analysis[[#This Row],[Unit Selling Price]]</f>
        <v>126.58</v>
      </c>
      <c r="R306">
        <f>Sales_Analysis[[#This Row],[Gross Sales ]]*Sales_Analysis[[#This Row],[Discount Pct]]</f>
        <v>0</v>
      </c>
      <c r="S306" s="8">
        <f>Sales_Analysis[[#This Row],[Gross Sales ]]-Sales_Analysis[[#This Row],[Discount Amount]]</f>
        <v>126.58</v>
      </c>
      <c r="T306" s="8">
        <f>Sales_Analysis[[#This Row],[Quantity]]*Sales_Analysis[[#This Row],[Unit Cost]]</f>
        <v>82.92</v>
      </c>
      <c r="U306" s="8">
        <f>Sales_Analysis[[#This Row],[Net Sales ]]-Sales_Analysis[[#This Row],[Cost Of Good Sold]]</f>
        <v>43.66</v>
      </c>
      <c r="V306" s="8">
        <f>IF(Sales_Analysis[[#This Row],[Order Status]]="Completed",Sales_Analysis[[#This Row],[Net Sales ]],0)</f>
        <v>126.58</v>
      </c>
      <c r="W306" s="8">
        <f>IF(Sales_Analysis[[#This Row],[Order Status]]="Completed",Sales_Analysis[[#This Row],[Gross Profit ]],0)</f>
        <v>43.66</v>
      </c>
    </row>
    <row r="307" spans="1:23">
      <c r="A307" t="s">
        <v>759</v>
      </c>
      <c r="B307" s="7">
        <v>45975</v>
      </c>
      <c r="C307" t="s">
        <v>104</v>
      </c>
      <c r="D307">
        <v>4</v>
      </c>
      <c r="E307">
        <v>29.49</v>
      </c>
      <c r="F307">
        <v>0</v>
      </c>
      <c r="G307">
        <v>9.99</v>
      </c>
      <c r="H307" t="s">
        <v>216</v>
      </c>
      <c r="I307" t="s">
        <v>18</v>
      </c>
      <c r="J307" t="s">
        <v>208</v>
      </c>
      <c r="K307" t="s">
        <v>209</v>
      </c>
      <c r="L307" t="s">
        <v>286</v>
      </c>
      <c r="M307" t="s">
        <v>105</v>
      </c>
      <c r="N307" t="s">
        <v>17</v>
      </c>
      <c r="O307">
        <v>13.03</v>
      </c>
      <c r="P307">
        <v>29.49</v>
      </c>
      <c r="Q307">
        <f>Sales_Analysis[[#This Row],[Quantity]]*Sales_Analysis[[#This Row],[Unit Selling Price]]</f>
        <v>117.96</v>
      </c>
      <c r="R307">
        <f>Sales_Analysis[[#This Row],[Gross Sales ]]*Sales_Analysis[[#This Row],[Discount Pct]]</f>
        <v>0</v>
      </c>
      <c r="S307" s="8">
        <f>Sales_Analysis[[#This Row],[Gross Sales ]]-Sales_Analysis[[#This Row],[Discount Amount]]</f>
        <v>117.96</v>
      </c>
      <c r="T307" s="8">
        <f>Sales_Analysis[[#This Row],[Quantity]]*Sales_Analysis[[#This Row],[Unit Cost]]</f>
        <v>52.12</v>
      </c>
      <c r="U307" s="8">
        <f>Sales_Analysis[[#This Row],[Net Sales ]]-Sales_Analysis[[#This Row],[Cost Of Good Sold]]</f>
        <v>65.84</v>
      </c>
      <c r="V307" s="8">
        <f>IF(Sales_Analysis[[#This Row],[Order Status]]="Completed",Sales_Analysis[[#This Row],[Net Sales ]],0)</f>
        <v>117.96</v>
      </c>
      <c r="W307" s="8">
        <f>IF(Sales_Analysis[[#This Row],[Order Status]]="Completed",Sales_Analysis[[#This Row],[Gross Profit ]],0)</f>
        <v>65.84</v>
      </c>
    </row>
    <row r="308" spans="1:23">
      <c r="A308" t="s">
        <v>760</v>
      </c>
      <c r="B308" s="7">
        <v>45975</v>
      </c>
      <c r="C308" t="s">
        <v>142</v>
      </c>
      <c r="D308">
        <v>3</v>
      </c>
      <c r="E308">
        <v>100.1</v>
      </c>
      <c r="F308">
        <v>0</v>
      </c>
      <c r="G308">
        <v>0</v>
      </c>
      <c r="H308" t="s">
        <v>212</v>
      </c>
      <c r="I308" t="s">
        <v>18</v>
      </c>
      <c r="J308" t="s">
        <v>208</v>
      </c>
      <c r="K308" t="s">
        <v>209</v>
      </c>
      <c r="L308" t="s">
        <v>210</v>
      </c>
      <c r="M308" t="s">
        <v>143</v>
      </c>
      <c r="N308" t="s">
        <v>27</v>
      </c>
      <c r="O308">
        <v>41.96</v>
      </c>
      <c r="P308">
        <v>100.1</v>
      </c>
      <c r="Q308">
        <f>Sales_Analysis[[#This Row],[Quantity]]*Sales_Analysis[[#This Row],[Unit Selling Price]]</f>
        <v>300.29999999999995</v>
      </c>
      <c r="R308">
        <f>Sales_Analysis[[#This Row],[Gross Sales ]]*Sales_Analysis[[#This Row],[Discount Pct]]</f>
        <v>0</v>
      </c>
      <c r="S308" s="8">
        <f>Sales_Analysis[[#This Row],[Gross Sales ]]-Sales_Analysis[[#This Row],[Discount Amount]]</f>
        <v>300.29999999999995</v>
      </c>
      <c r="T308" s="8">
        <f>Sales_Analysis[[#This Row],[Quantity]]*Sales_Analysis[[#This Row],[Unit Cost]]</f>
        <v>125.88</v>
      </c>
      <c r="U308" s="8">
        <f>Sales_Analysis[[#This Row],[Net Sales ]]-Sales_Analysis[[#This Row],[Cost Of Good Sold]]</f>
        <v>174.41999999999996</v>
      </c>
      <c r="V308" s="8">
        <f>IF(Sales_Analysis[[#This Row],[Order Status]]="Completed",Sales_Analysis[[#This Row],[Net Sales ]],0)</f>
        <v>300.29999999999995</v>
      </c>
      <c r="W308" s="8">
        <f>IF(Sales_Analysis[[#This Row],[Order Status]]="Completed",Sales_Analysis[[#This Row],[Gross Profit ]],0)</f>
        <v>174.41999999999996</v>
      </c>
    </row>
    <row r="309" spans="1:23">
      <c r="A309" t="s">
        <v>761</v>
      </c>
      <c r="B309" s="7">
        <v>45975</v>
      </c>
      <c r="C309" t="s">
        <v>112</v>
      </c>
      <c r="D309">
        <v>1</v>
      </c>
      <c r="E309">
        <v>48.12</v>
      </c>
      <c r="F309">
        <v>0</v>
      </c>
      <c r="G309">
        <v>0</v>
      </c>
      <c r="H309" t="s">
        <v>216</v>
      </c>
      <c r="I309" t="s">
        <v>224</v>
      </c>
      <c r="J309" t="s">
        <v>213</v>
      </c>
      <c r="K309" t="s">
        <v>209</v>
      </c>
      <c r="L309" t="s">
        <v>762</v>
      </c>
      <c r="M309" t="s">
        <v>113</v>
      </c>
      <c r="N309" t="s">
        <v>17</v>
      </c>
      <c r="O309">
        <v>23.26</v>
      </c>
      <c r="P309">
        <v>48.12</v>
      </c>
      <c r="Q309">
        <f>Sales_Analysis[[#This Row],[Quantity]]*Sales_Analysis[[#This Row],[Unit Selling Price]]</f>
        <v>48.12</v>
      </c>
      <c r="R309">
        <f>Sales_Analysis[[#This Row],[Gross Sales ]]*Sales_Analysis[[#This Row],[Discount Pct]]</f>
        <v>0</v>
      </c>
      <c r="S309" s="8">
        <f>Sales_Analysis[[#This Row],[Gross Sales ]]-Sales_Analysis[[#This Row],[Discount Amount]]</f>
        <v>48.12</v>
      </c>
      <c r="T309" s="8">
        <f>Sales_Analysis[[#This Row],[Quantity]]*Sales_Analysis[[#This Row],[Unit Cost]]</f>
        <v>23.26</v>
      </c>
      <c r="U309" s="8">
        <f>Sales_Analysis[[#This Row],[Net Sales ]]-Sales_Analysis[[#This Row],[Cost Of Good Sold]]</f>
        <v>24.859999999999996</v>
      </c>
      <c r="V309" s="8">
        <f>IF(Sales_Analysis[[#This Row],[Order Status]]="Completed",Sales_Analysis[[#This Row],[Net Sales ]],0)</f>
        <v>48.12</v>
      </c>
      <c r="W309" s="8">
        <f>IF(Sales_Analysis[[#This Row],[Order Status]]="Completed",Sales_Analysis[[#This Row],[Gross Profit ]],0)</f>
        <v>24.859999999999996</v>
      </c>
    </row>
    <row r="310" spans="1:23">
      <c r="A310" t="s">
        <v>763</v>
      </c>
      <c r="B310" s="7">
        <v>45976</v>
      </c>
      <c r="C310" t="s">
        <v>166</v>
      </c>
      <c r="D310">
        <v>2</v>
      </c>
      <c r="E310">
        <v>39.19</v>
      </c>
      <c r="F310">
        <v>0.05</v>
      </c>
      <c r="G310">
        <v>6.99</v>
      </c>
      <c r="H310" t="s">
        <v>207</v>
      </c>
      <c r="I310" t="s">
        <v>224</v>
      </c>
      <c r="J310" t="s">
        <v>213</v>
      </c>
      <c r="K310" t="s">
        <v>209</v>
      </c>
      <c r="L310" t="s">
        <v>284</v>
      </c>
      <c r="M310" t="s">
        <v>167</v>
      </c>
      <c r="N310" t="s">
        <v>32</v>
      </c>
      <c r="O310">
        <v>18.54</v>
      </c>
      <c r="P310">
        <v>39.19</v>
      </c>
      <c r="Q310">
        <f>Sales_Analysis[[#This Row],[Quantity]]*Sales_Analysis[[#This Row],[Unit Selling Price]]</f>
        <v>78.38</v>
      </c>
      <c r="R310">
        <f>Sales_Analysis[[#This Row],[Gross Sales ]]*Sales_Analysis[[#This Row],[Discount Pct]]</f>
        <v>3.919</v>
      </c>
      <c r="S310" s="8">
        <f>Sales_Analysis[[#This Row],[Gross Sales ]]-Sales_Analysis[[#This Row],[Discount Amount]]</f>
        <v>74.460999999999999</v>
      </c>
      <c r="T310" s="8">
        <f>Sales_Analysis[[#This Row],[Quantity]]*Sales_Analysis[[#This Row],[Unit Cost]]</f>
        <v>37.08</v>
      </c>
      <c r="U310" s="8">
        <f>Sales_Analysis[[#This Row],[Net Sales ]]-Sales_Analysis[[#This Row],[Cost Of Good Sold]]</f>
        <v>37.381</v>
      </c>
      <c r="V310" s="8">
        <f>IF(Sales_Analysis[[#This Row],[Order Status]]="Completed",Sales_Analysis[[#This Row],[Net Sales ]],0)</f>
        <v>74.460999999999999</v>
      </c>
      <c r="W310" s="8">
        <f>IF(Sales_Analysis[[#This Row],[Order Status]]="Completed",Sales_Analysis[[#This Row],[Gross Profit ]],0)</f>
        <v>37.381</v>
      </c>
    </row>
    <row r="311" spans="1:23">
      <c r="A311" t="s">
        <v>764</v>
      </c>
      <c r="B311" s="7">
        <v>45976</v>
      </c>
      <c r="C311" t="s">
        <v>96</v>
      </c>
      <c r="D311">
        <v>2</v>
      </c>
      <c r="E311">
        <v>26.72</v>
      </c>
      <c r="F311">
        <v>0</v>
      </c>
      <c r="G311">
        <v>6.99</v>
      </c>
      <c r="H311" t="s">
        <v>212</v>
      </c>
      <c r="I311" t="s">
        <v>18</v>
      </c>
      <c r="J311" t="s">
        <v>213</v>
      </c>
      <c r="K311" t="s">
        <v>209</v>
      </c>
      <c r="L311" t="s">
        <v>694</v>
      </c>
      <c r="M311" t="s">
        <v>97</v>
      </c>
      <c r="N311" t="s">
        <v>17</v>
      </c>
      <c r="O311">
        <v>14.4</v>
      </c>
      <c r="P311">
        <v>26.72</v>
      </c>
      <c r="Q311">
        <f>Sales_Analysis[[#This Row],[Quantity]]*Sales_Analysis[[#This Row],[Unit Selling Price]]</f>
        <v>53.44</v>
      </c>
      <c r="R311">
        <f>Sales_Analysis[[#This Row],[Gross Sales ]]*Sales_Analysis[[#This Row],[Discount Pct]]</f>
        <v>0</v>
      </c>
      <c r="S311" s="8">
        <f>Sales_Analysis[[#This Row],[Gross Sales ]]-Sales_Analysis[[#This Row],[Discount Amount]]</f>
        <v>53.44</v>
      </c>
      <c r="T311" s="8">
        <f>Sales_Analysis[[#This Row],[Quantity]]*Sales_Analysis[[#This Row],[Unit Cost]]</f>
        <v>28.8</v>
      </c>
      <c r="U311" s="8">
        <f>Sales_Analysis[[#This Row],[Net Sales ]]-Sales_Analysis[[#This Row],[Cost Of Good Sold]]</f>
        <v>24.639999999999997</v>
      </c>
      <c r="V311" s="8">
        <f>IF(Sales_Analysis[[#This Row],[Order Status]]="Completed",Sales_Analysis[[#This Row],[Net Sales ]],0)</f>
        <v>53.44</v>
      </c>
      <c r="W311" s="8">
        <f>IF(Sales_Analysis[[#This Row],[Order Status]]="Completed",Sales_Analysis[[#This Row],[Gross Profit ]],0)</f>
        <v>24.639999999999997</v>
      </c>
    </row>
    <row r="312" spans="1:23">
      <c r="A312" t="s">
        <v>765</v>
      </c>
      <c r="B312" s="7">
        <v>45976</v>
      </c>
      <c r="C312" t="s">
        <v>77</v>
      </c>
      <c r="D312">
        <v>1</v>
      </c>
      <c r="E312">
        <v>47.77</v>
      </c>
      <c r="F312">
        <v>0.15</v>
      </c>
      <c r="G312">
        <v>9.99</v>
      </c>
      <c r="H312" t="s">
        <v>207</v>
      </c>
      <c r="I312" t="s">
        <v>12</v>
      </c>
      <c r="J312" t="s">
        <v>217</v>
      </c>
      <c r="K312" t="s">
        <v>209</v>
      </c>
      <c r="L312" t="s">
        <v>766</v>
      </c>
      <c r="M312" t="s">
        <v>78</v>
      </c>
      <c r="N312" t="s">
        <v>11</v>
      </c>
      <c r="O312">
        <v>21.34</v>
      </c>
      <c r="P312">
        <v>47.77</v>
      </c>
      <c r="Q312">
        <f>Sales_Analysis[[#This Row],[Quantity]]*Sales_Analysis[[#This Row],[Unit Selling Price]]</f>
        <v>47.77</v>
      </c>
      <c r="R312">
        <f>Sales_Analysis[[#This Row],[Gross Sales ]]*Sales_Analysis[[#This Row],[Discount Pct]]</f>
        <v>7.1655000000000006</v>
      </c>
      <c r="S312" s="8">
        <f>Sales_Analysis[[#This Row],[Gross Sales ]]-Sales_Analysis[[#This Row],[Discount Amount]]</f>
        <v>40.604500000000002</v>
      </c>
      <c r="T312" s="8">
        <f>Sales_Analysis[[#This Row],[Quantity]]*Sales_Analysis[[#This Row],[Unit Cost]]</f>
        <v>21.34</v>
      </c>
      <c r="U312" s="8">
        <f>Sales_Analysis[[#This Row],[Net Sales ]]-Sales_Analysis[[#This Row],[Cost Of Good Sold]]</f>
        <v>19.264500000000002</v>
      </c>
      <c r="V312" s="8">
        <f>IF(Sales_Analysis[[#This Row],[Order Status]]="Completed",Sales_Analysis[[#This Row],[Net Sales ]],0)</f>
        <v>40.604500000000002</v>
      </c>
      <c r="W312" s="8">
        <f>IF(Sales_Analysis[[#This Row],[Order Status]]="Completed",Sales_Analysis[[#This Row],[Gross Profit ]],0)</f>
        <v>19.264500000000002</v>
      </c>
    </row>
    <row r="313" spans="1:23">
      <c r="A313" t="s">
        <v>767</v>
      </c>
      <c r="B313" s="7">
        <v>45976</v>
      </c>
      <c r="C313" t="s">
        <v>98</v>
      </c>
      <c r="D313">
        <v>3</v>
      </c>
      <c r="E313">
        <v>17.66</v>
      </c>
      <c r="F313">
        <v>0</v>
      </c>
      <c r="G313">
        <v>0</v>
      </c>
      <c r="H313" t="s">
        <v>212</v>
      </c>
      <c r="I313" t="s">
        <v>54</v>
      </c>
      <c r="J313" t="s">
        <v>213</v>
      </c>
      <c r="K313" t="s">
        <v>209</v>
      </c>
      <c r="L313" t="s">
        <v>768</v>
      </c>
      <c r="M313" t="s">
        <v>99</v>
      </c>
      <c r="N313" t="s">
        <v>17</v>
      </c>
      <c r="O313">
        <v>11.93</v>
      </c>
      <c r="P313">
        <v>17.66</v>
      </c>
      <c r="Q313">
        <f>Sales_Analysis[[#This Row],[Quantity]]*Sales_Analysis[[#This Row],[Unit Selling Price]]</f>
        <v>52.980000000000004</v>
      </c>
      <c r="R313">
        <f>Sales_Analysis[[#This Row],[Gross Sales ]]*Sales_Analysis[[#This Row],[Discount Pct]]</f>
        <v>0</v>
      </c>
      <c r="S313" s="8">
        <f>Sales_Analysis[[#This Row],[Gross Sales ]]-Sales_Analysis[[#This Row],[Discount Amount]]</f>
        <v>52.980000000000004</v>
      </c>
      <c r="T313" s="8">
        <f>Sales_Analysis[[#This Row],[Quantity]]*Sales_Analysis[[#This Row],[Unit Cost]]</f>
        <v>35.79</v>
      </c>
      <c r="U313" s="8">
        <f>Sales_Analysis[[#This Row],[Net Sales ]]-Sales_Analysis[[#This Row],[Cost Of Good Sold]]</f>
        <v>17.190000000000005</v>
      </c>
      <c r="V313" s="8">
        <f>IF(Sales_Analysis[[#This Row],[Order Status]]="Completed",Sales_Analysis[[#This Row],[Net Sales ]],0)</f>
        <v>52.980000000000004</v>
      </c>
      <c r="W313" s="8">
        <f>IF(Sales_Analysis[[#This Row],[Order Status]]="Completed",Sales_Analysis[[#This Row],[Gross Profit ]],0)</f>
        <v>17.190000000000005</v>
      </c>
    </row>
    <row r="314" spans="1:23">
      <c r="A314" t="s">
        <v>769</v>
      </c>
      <c r="B314" s="7">
        <v>45976</v>
      </c>
      <c r="C314" t="s">
        <v>160</v>
      </c>
      <c r="D314">
        <v>1</v>
      </c>
      <c r="E314">
        <v>36.47</v>
      </c>
      <c r="F314">
        <v>0</v>
      </c>
      <c r="G314">
        <v>6.99</v>
      </c>
      <c r="H314" t="s">
        <v>216</v>
      </c>
      <c r="I314" t="s">
        <v>12</v>
      </c>
      <c r="J314" t="s">
        <v>217</v>
      </c>
      <c r="K314" t="s">
        <v>209</v>
      </c>
      <c r="L314" t="s">
        <v>770</v>
      </c>
      <c r="M314" t="s">
        <v>161</v>
      </c>
      <c r="N314" t="s">
        <v>27</v>
      </c>
      <c r="O314">
        <v>21.05</v>
      </c>
      <c r="P314">
        <v>36.47</v>
      </c>
      <c r="Q314">
        <f>Sales_Analysis[[#This Row],[Quantity]]*Sales_Analysis[[#This Row],[Unit Selling Price]]</f>
        <v>36.47</v>
      </c>
      <c r="R314">
        <f>Sales_Analysis[[#This Row],[Gross Sales ]]*Sales_Analysis[[#This Row],[Discount Pct]]</f>
        <v>0</v>
      </c>
      <c r="S314" s="8">
        <f>Sales_Analysis[[#This Row],[Gross Sales ]]-Sales_Analysis[[#This Row],[Discount Amount]]</f>
        <v>36.47</v>
      </c>
      <c r="T314" s="8">
        <f>Sales_Analysis[[#This Row],[Quantity]]*Sales_Analysis[[#This Row],[Unit Cost]]</f>
        <v>21.05</v>
      </c>
      <c r="U314" s="8">
        <f>Sales_Analysis[[#This Row],[Net Sales ]]-Sales_Analysis[[#This Row],[Cost Of Good Sold]]</f>
        <v>15.419999999999998</v>
      </c>
      <c r="V314" s="8">
        <f>IF(Sales_Analysis[[#This Row],[Order Status]]="Completed",Sales_Analysis[[#This Row],[Net Sales ]],0)</f>
        <v>36.47</v>
      </c>
      <c r="W314" s="8">
        <f>IF(Sales_Analysis[[#This Row],[Order Status]]="Completed",Sales_Analysis[[#This Row],[Gross Profit ]],0)</f>
        <v>15.419999999999998</v>
      </c>
    </row>
    <row r="315" spans="1:23">
      <c r="A315" t="s">
        <v>771</v>
      </c>
      <c r="B315" s="7">
        <v>45976</v>
      </c>
      <c r="C315" t="s">
        <v>138</v>
      </c>
      <c r="D315">
        <v>2</v>
      </c>
      <c r="E315">
        <v>56</v>
      </c>
      <c r="F315">
        <v>0</v>
      </c>
      <c r="G315">
        <v>0</v>
      </c>
      <c r="H315" t="s">
        <v>212</v>
      </c>
      <c r="I315" t="s">
        <v>54</v>
      </c>
      <c r="J315" t="s">
        <v>217</v>
      </c>
      <c r="K315" t="s">
        <v>209</v>
      </c>
      <c r="L315" t="s">
        <v>369</v>
      </c>
      <c r="M315" t="s">
        <v>139</v>
      </c>
      <c r="N315" t="s">
        <v>21</v>
      </c>
      <c r="O315">
        <v>37.14</v>
      </c>
      <c r="P315">
        <v>56</v>
      </c>
      <c r="Q315">
        <f>Sales_Analysis[[#This Row],[Quantity]]*Sales_Analysis[[#This Row],[Unit Selling Price]]</f>
        <v>112</v>
      </c>
      <c r="R315">
        <f>Sales_Analysis[[#This Row],[Gross Sales ]]*Sales_Analysis[[#This Row],[Discount Pct]]</f>
        <v>0</v>
      </c>
      <c r="S315" s="8">
        <f>Sales_Analysis[[#This Row],[Gross Sales ]]-Sales_Analysis[[#This Row],[Discount Amount]]</f>
        <v>112</v>
      </c>
      <c r="T315" s="8">
        <f>Sales_Analysis[[#This Row],[Quantity]]*Sales_Analysis[[#This Row],[Unit Cost]]</f>
        <v>74.28</v>
      </c>
      <c r="U315" s="8">
        <f>Sales_Analysis[[#This Row],[Net Sales ]]-Sales_Analysis[[#This Row],[Cost Of Good Sold]]</f>
        <v>37.72</v>
      </c>
      <c r="V315" s="8">
        <f>IF(Sales_Analysis[[#This Row],[Order Status]]="Completed",Sales_Analysis[[#This Row],[Net Sales ]],0)</f>
        <v>112</v>
      </c>
      <c r="W315" s="8">
        <f>IF(Sales_Analysis[[#This Row],[Order Status]]="Completed",Sales_Analysis[[#This Row],[Gross Profit ]],0)</f>
        <v>37.72</v>
      </c>
    </row>
    <row r="316" spans="1:23">
      <c r="A316" t="s">
        <v>772</v>
      </c>
      <c r="B316" s="7">
        <v>45977</v>
      </c>
      <c r="C316" t="s">
        <v>150</v>
      </c>
      <c r="D316">
        <v>5</v>
      </c>
      <c r="E316">
        <v>50.17</v>
      </c>
      <c r="F316">
        <v>0.05</v>
      </c>
      <c r="G316">
        <v>0</v>
      </c>
      <c r="H316" t="s">
        <v>207</v>
      </c>
      <c r="I316" t="s">
        <v>54</v>
      </c>
      <c r="J316" t="s">
        <v>208</v>
      </c>
      <c r="K316" t="s">
        <v>209</v>
      </c>
      <c r="L316" t="s">
        <v>773</v>
      </c>
      <c r="M316" t="s">
        <v>151</v>
      </c>
      <c r="N316" t="s">
        <v>27</v>
      </c>
      <c r="O316">
        <v>28.8</v>
      </c>
      <c r="P316">
        <v>50.17</v>
      </c>
      <c r="Q316">
        <f>Sales_Analysis[[#This Row],[Quantity]]*Sales_Analysis[[#This Row],[Unit Selling Price]]</f>
        <v>250.85000000000002</v>
      </c>
      <c r="R316">
        <f>Sales_Analysis[[#This Row],[Gross Sales ]]*Sales_Analysis[[#This Row],[Discount Pct]]</f>
        <v>12.542500000000002</v>
      </c>
      <c r="S316" s="8">
        <f>Sales_Analysis[[#This Row],[Gross Sales ]]-Sales_Analysis[[#This Row],[Discount Amount]]</f>
        <v>238.30750000000003</v>
      </c>
      <c r="T316" s="8">
        <f>Sales_Analysis[[#This Row],[Quantity]]*Sales_Analysis[[#This Row],[Unit Cost]]</f>
        <v>144</v>
      </c>
      <c r="U316" s="8">
        <f>Sales_Analysis[[#This Row],[Net Sales ]]-Sales_Analysis[[#This Row],[Cost Of Good Sold]]</f>
        <v>94.307500000000033</v>
      </c>
      <c r="V316" s="8">
        <f>IF(Sales_Analysis[[#This Row],[Order Status]]="Completed",Sales_Analysis[[#This Row],[Net Sales ]],0)</f>
        <v>238.30750000000003</v>
      </c>
      <c r="W316" s="8">
        <f>IF(Sales_Analysis[[#This Row],[Order Status]]="Completed",Sales_Analysis[[#This Row],[Gross Profit ]],0)</f>
        <v>94.307500000000033</v>
      </c>
    </row>
    <row r="317" spans="1:23">
      <c r="A317" t="s">
        <v>774</v>
      </c>
      <c r="B317" s="7">
        <v>45977</v>
      </c>
      <c r="C317" t="s">
        <v>116</v>
      </c>
      <c r="D317">
        <v>2</v>
      </c>
      <c r="E317">
        <v>30.89</v>
      </c>
      <c r="F317">
        <v>0.05</v>
      </c>
      <c r="G317">
        <v>4.99</v>
      </c>
      <c r="H317" t="s">
        <v>216</v>
      </c>
      <c r="I317" t="s">
        <v>224</v>
      </c>
      <c r="J317" t="s">
        <v>217</v>
      </c>
      <c r="K317" t="s">
        <v>209</v>
      </c>
      <c r="L317" t="s">
        <v>775</v>
      </c>
      <c r="M317" t="s">
        <v>117</v>
      </c>
      <c r="N317" t="s">
        <v>21</v>
      </c>
      <c r="O317">
        <v>13.41</v>
      </c>
      <c r="P317">
        <v>30.89</v>
      </c>
      <c r="Q317">
        <f>Sales_Analysis[[#This Row],[Quantity]]*Sales_Analysis[[#This Row],[Unit Selling Price]]</f>
        <v>61.78</v>
      </c>
      <c r="R317">
        <f>Sales_Analysis[[#This Row],[Gross Sales ]]*Sales_Analysis[[#This Row],[Discount Pct]]</f>
        <v>3.0890000000000004</v>
      </c>
      <c r="S317" s="8">
        <f>Sales_Analysis[[#This Row],[Gross Sales ]]-Sales_Analysis[[#This Row],[Discount Amount]]</f>
        <v>58.691000000000003</v>
      </c>
      <c r="T317" s="8">
        <f>Sales_Analysis[[#This Row],[Quantity]]*Sales_Analysis[[#This Row],[Unit Cost]]</f>
        <v>26.82</v>
      </c>
      <c r="U317" s="8">
        <f>Sales_Analysis[[#This Row],[Net Sales ]]-Sales_Analysis[[#This Row],[Cost Of Good Sold]]</f>
        <v>31.871000000000002</v>
      </c>
      <c r="V317" s="8">
        <f>IF(Sales_Analysis[[#This Row],[Order Status]]="Completed",Sales_Analysis[[#This Row],[Net Sales ]],0)</f>
        <v>58.691000000000003</v>
      </c>
      <c r="W317" s="8">
        <f>IF(Sales_Analysis[[#This Row],[Order Status]]="Completed",Sales_Analysis[[#This Row],[Gross Profit ]],0)</f>
        <v>31.871000000000002</v>
      </c>
    </row>
    <row r="318" spans="1:23">
      <c r="A318" t="s">
        <v>776</v>
      </c>
      <c r="B318" s="7">
        <v>45977</v>
      </c>
      <c r="C318" t="s">
        <v>150</v>
      </c>
      <c r="D318">
        <v>3</v>
      </c>
      <c r="E318">
        <v>50.17</v>
      </c>
      <c r="F318">
        <v>0.15</v>
      </c>
      <c r="G318">
        <v>0</v>
      </c>
      <c r="H318" t="s">
        <v>216</v>
      </c>
      <c r="I318" t="s">
        <v>54</v>
      </c>
      <c r="J318" t="s">
        <v>217</v>
      </c>
      <c r="K318" t="s">
        <v>209</v>
      </c>
      <c r="L318" t="s">
        <v>659</v>
      </c>
      <c r="M318" t="s">
        <v>151</v>
      </c>
      <c r="N318" t="s">
        <v>27</v>
      </c>
      <c r="O318">
        <v>28.8</v>
      </c>
      <c r="P318">
        <v>50.17</v>
      </c>
      <c r="Q318">
        <f>Sales_Analysis[[#This Row],[Quantity]]*Sales_Analysis[[#This Row],[Unit Selling Price]]</f>
        <v>150.51</v>
      </c>
      <c r="R318">
        <f>Sales_Analysis[[#This Row],[Gross Sales ]]*Sales_Analysis[[#This Row],[Discount Pct]]</f>
        <v>22.576499999999999</v>
      </c>
      <c r="S318" s="8">
        <f>Sales_Analysis[[#This Row],[Gross Sales ]]-Sales_Analysis[[#This Row],[Discount Amount]]</f>
        <v>127.9335</v>
      </c>
      <c r="T318" s="8">
        <f>Sales_Analysis[[#This Row],[Quantity]]*Sales_Analysis[[#This Row],[Unit Cost]]</f>
        <v>86.4</v>
      </c>
      <c r="U318" s="8">
        <f>Sales_Analysis[[#This Row],[Net Sales ]]-Sales_Analysis[[#This Row],[Cost Of Good Sold]]</f>
        <v>41.533499999999989</v>
      </c>
      <c r="V318" s="8">
        <f>IF(Sales_Analysis[[#This Row],[Order Status]]="Completed",Sales_Analysis[[#This Row],[Net Sales ]],0)</f>
        <v>127.9335</v>
      </c>
      <c r="W318" s="8">
        <f>IF(Sales_Analysis[[#This Row],[Order Status]]="Completed",Sales_Analysis[[#This Row],[Gross Profit ]],0)</f>
        <v>41.533499999999989</v>
      </c>
    </row>
    <row r="319" spans="1:23">
      <c r="A319" t="s">
        <v>777</v>
      </c>
      <c r="B319" s="7">
        <v>45978</v>
      </c>
      <c r="C319" t="s">
        <v>120</v>
      </c>
      <c r="D319">
        <v>4</v>
      </c>
      <c r="E319">
        <v>33.65</v>
      </c>
      <c r="F319">
        <v>0.15</v>
      </c>
      <c r="G319">
        <v>0</v>
      </c>
      <c r="H319" t="s">
        <v>212</v>
      </c>
      <c r="I319" t="s">
        <v>12</v>
      </c>
      <c r="J319" t="s">
        <v>217</v>
      </c>
      <c r="K319" t="s">
        <v>209</v>
      </c>
      <c r="L319" t="s">
        <v>490</v>
      </c>
      <c r="M319" t="s">
        <v>121</v>
      </c>
      <c r="N319" t="s">
        <v>21</v>
      </c>
      <c r="O319">
        <v>17.22</v>
      </c>
      <c r="P319">
        <v>33.65</v>
      </c>
      <c r="Q319">
        <f>Sales_Analysis[[#This Row],[Quantity]]*Sales_Analysis[[#This Row],[Unit Selling Price]]</f>
        <v>134.6</v>
      </c>
      <c r="R319">
        <f>Sales_Analysis[[#This Row],[Gross Sales ]]*Sales_Analysis[[#This Row],[Discount Pct]]</f>
        <v>20.189999999999998</v>
      </c>
      <c r="S319" s="8">
        <f>Sales_Analysis[[#This Row],[Gross Sales ]]-Sales_Analysis[[#This Row],[Discount Amount]]</f>
        <v>114.41</v>
      </c>
      <c r="T319" s="8">
        <f>Sales_Analysis[[#This Row],[Quantity]]*Sales_Analysis[[#This Row],[Unit Cost]]</f>
        <v>68.88</v>
      </c>
      <c r="U319" s="8">
        <f>Sales_Analysis[[#This Row],[Net Sales ]]-Sales_Analysis[[#This Row],[Cost Of Good Sold]]</f>
        <v>45.53</v>
      </c>
      <c r="V319" s="8">
        <f>IF(Sales_Analysis[[#This Row],[Order Status]]="Completed",Sales_Analysis[[#This Row],[Net Sales ]],0)</f>
        <v>114.41</v>
      </c>
      <c r="W319" s="8">
        <f>IF(Sales_Analysis[[#This Row],[Order Status]]="Completed",Sales_Analysis[[#This Row],[Gross Profit ]],0)</f>
        <v>45.53</v>
      </c>
    </row>
    <row r="320" spans="1:23">
      <c r="A320" t="s">
        <v>778</v>
      </c>
      <c r="B320" s="7">
        <v>45978</v>
      </c>
      <c r="C320" t="s">
        <v>100</v>
      </c>
      <c r="D320">
        <v>2</v>
      </c>
      <c r="E320">
        <v>47.38</v>
      </c>
      <c r="F320">
        <v>0</v>
      </c>
      <c r="G320">
        <v>0</v>
      </c>
      <c r="H320" t="s">
        <v>207</v>
      </c>
      <c r="I320" t="s">
        <v>224</v>
      </c>
      <c r="J320" t="s">
        <v>217</v>
      </c>
      <c r="K320" t="s">
        <v>209</v>
      </c>
      <c r="L320" t="s">
        <v>779</v>
      </c>
      <c r="M320" t="s">
        <v>101</v>
      </c>
      <c r="N320" t="s">
        <v>17</v>
      </c>
      <c r="O320">
        <v>31.21</v>
      </c>
      <c r="P320">
        <v>47.38</v>
      </c>
      <c r="Q320">
        <f>Sales_Analysis[[#This Row],[Quantity]]*Sales_Analysis[[#This Row],[Unit Selling Price]]</f>
        <v>94.76</v>
      </c>
      <c r="R320">
        <f>Sales_Analysis[[#This Row],[Gross Sales ]]*Sales_Analysis[[#This Row],[Discount Pct]]</f>
        <v>0</v>
      </c>
      <c r="S320" s="8">
        <f>Sales_Analysis[[#This Row],[Gross Sales ]]-Sales_Analysis[[#This Row],[Discount Amount]]</f>
        <v>94.76</v>
      </c>
      <c r="T320" s="8">
        <f>Sales_Analysis[[#This Row],[Quantity]]*Sales_Analysis[[#This Row],[Unit Cost]]</f>
        <v>62.42</v>
      </c>
      <c r="U320" s="8">
        <f>Sales_Analysis[[#This Row],[Net Sales ]]-Sales_Analysis[[#This Row],[Cost Of Good Sold]]</f>
        <v>32.340000000000003</v>
      </c>
      <c r="V320" s="8">
        <f>IF(Sales_Analysis[[#This Row],[Order Status]]="Completed",Sales_Analysis[[#This Row],[Net Sales ]],0)</f>
        <v>94.76</v>
      </c>
      <c r="W320" s="8">
        <f>IF(Sales_Analysis[[#This Row],[Order Status]]="Completed",Sales_Analysis[[#This Row],[Gross Profit ]],0)</f>
        <v>32.340000000000003</v>
      </c>
    </row>
    <row r="321" spans="1:23">
      <c r="A321" t="s">
        <v>780</v>
      </c>
      <c r="B321" s="7">
        <v>45978</v>
      </c>
      <c r="C321" t="s">
        <v>172</v>
      </c>
      <c r="D321">
        <v>4</v>
      </c>
      <c r="E321">
        <v>80.63</v>
      </c>
      <c r="F321">
        <v>0.1</v>
      </c>
      <c r="G321">
        <v>4.99</v>
      </c>
      <c r="H321" t="s">
        <v>216</v>
      </c>
      <c r="I321" t="s">
        <v>12</v>
      </c>
      <c r="J321" t="s">
        <v>217</v>
      </c>
      <c r="K321" t="s">
        <v>281</v>
      </c>
      <c r="L321" t="s">
        <v>593</v>
      </c>
      <c r="M321" t="s">
        <v>173</v>
      </c>
      <c r="N321" t="s">
        <v>32</v>
      </c>
      <c r="O321">
        <v>44.56</v>
      </c>
      <c r="P321">
        <v>80.63</v>
      </c>
      <c r="Q321">
        <f>Sales_Analysis[[#This Row],[Quantity]]*Sales_Analysis[[#This Row],[Unit Selling Price]]</f>
        <v>322.52</v>
      </c>
      <c r="R321">
        <f>Sales_Analysis[[#This Row],[Gross Sales ]]*Sales_Analysis[[#This Row],[Discount Pct]]</f>
        <v>32.252000000000002</v>
      </c>
      <c r="S321" s="8">
        <f>Sales_Analysis[[#This Row],[Gross Sales ]]-Sales_Analysis[[#This Row],[Discount Amount]]</f>
        <v>290.26799999999997</v>
      </c>
      <c r="T321" s="8">
        <f>Sales_Analysis[[#This Row],[Quantity]]*Sales_Analysis[[#This Row],[Unit Cost]]</f>
        <v>178.24</v>
      </c>
      <c r="U321" s="8">
        <f>Sales_Analysis[[#This Row],[Net Sales ]]-Sales_Analysis[[#This Row],[Cost Of Good Sold]]</f>
        <v>112.02799999999996</v>
      </c>
      <c r="V321" s="8">
        <f>IF(Sales_Analysis[[#This Row],[Order Status]]="Completed",Sales_Analysis[[#This Row],[Net Sales ]],0)</f>
        <v>0</v>
      </c>
      <c r="W321" s="8">
        <f>IF(Sales_Analysis[[#This Row],[Order Status]]="Completed",Sales_Analysis[[#This Row],[Gross Profit ]],0)</f>
        <v>0</v>
      </c>
    </row>
    <row r="322" spans="1:23">
      <c r="A322" t="s">
        <v>781</v>
      </c>
      <c r="B322" s="7">
        <v>45978</v>
      </c>
      <c r="C322" t="s">
        <v>122</v>
      </c>
      <c r="D322">
        <v>1</v>
      </c>
      <c r="E322">
        <v>29.71</v>
      </c>
      <c r="F322">
        <v>0</v>
      </c>
      <c r="G322">
        <v>0</v>
      </c>
      <c r="H322" t="s">
        <v>212</v>
      </c>
      <c r="I322" t="s">
        <v>54</v>
      </c>
      <c r="J322" t="s">
        <v>208</v>
      </c>
      <c r="K322" t="s">
        <v>209</v>
      </c>
      <c r="L322" t="s">
        <v>782</v>
      </c>
      <c r="M322" t="s">
        <v>123</v>
      </c>
      <c r="N322" t="s">
        <v>21</v>
      </c>
      <c r="O322">
        <v>17.55</v>
      </c>
      <c r="P322">
        <v>29.71</v>
      </c>
      <c r="Q322">
        <f>Sales_Analysis[[#This Row],[Quantity]]*Sales_Analysis[[#This Row],[Unit Selling Price]]</f>
        <v>29.71</v>
      </c>
      <c r="R322">
        <f>Sales_Analysis[[#This Row],[Gross Sales ]]*Sales_Analysis[[#This Row],[Discount Pct]]</f>
        <v>0</v>
      </c>
      <c r="S322" s="8">
        <f>Sales_Analysis[[#This Row],[Gross Sales ]]-Sales_Analysis[[#This Row],[Discount Amount]]</f>
        <v>29.71</v>
      </c>
      <c r="T322" s="8">
        <f>Sales_Analysis[[#This Row],[Quantity]]*Sales_Analysis[[#This Row],[Unit Cost]]</f>
        <v>17.55</v>
      </c>
      <c r="U322" s="8">
        <f>Sales_Analysis[[#This Row],[Net Sales ]]-Sales_Analysis[[#This Row],[Cost Of Good Sold]]</f>
        <v>12.16</v>
      </c>
      <c r="V322" s="8">
        <f>IF(Sales_Analysis[[#This Row],[Order Status]]="Completed",Sales_Analysis[[#This Row],[Net Sales ]],0)</f>
        <v>29.71</v>
      </c>
      <c r="W322" s="8">
        <f>IF(Sales_Analysis[[#This Row],[Order Status]]="Completed",Sales_Analysis[[#This Row],[Gross Profit ]],0)</f>
        <v>12.16</v>
      </c>
    </row>
    <row r="323" spans="1:23">
      <c r="A323" t="s">
        <v>783</v>
      </c>
      <c r="B323" s="7">
        <v>45978</v>
      </c>
      <c r="C323" t="s">
        <v>120</v>
      </c>
      <c r="D323">
        <v>1</v>
      </c>
      <c r="E323">
        <v>33.65</v>
      </c>
      <c r="F323">
        <v>0.1</v>
      </c>
      <c r="G323">
        <v>9.99</v>
      </c>
      <c r="H323" t="s">
        <v>207</v>
      </c>
      <c r="I323" t="s">
        <v>224</v>
      </c>
      <c r="J323" t="s">
        <v>213</v>
      </c>
      <c r="K323" t="s">
        <v>209</v>
      </c>
      <c r="L323" t="s">
        <v>784</v>
      </c>
      <c r="M323" t="s">
        <v>121</v>
      </c>
      <c r="N323" t="s">
        <v>21</v>
      </c>
      <c r="O323">
        <v>17.22</v>
      </c>
      <c r="P323">
        <v>33.65</v>
      </c>
      <c r="Q323">
        <f>Sales_Analysis[[#This Row],[Quantity]]*Sales_Analysis[[#This Row],[Unit Selling Price]]</f>
        <v>33.65</v>
      </c>
      <c r="R323">
        <f>Sales_Analysis[[#This Row],[Gross Sales ]]*Sales_Analysis[[#This Row],[Discount Pct]]</f>
        <v>3.3650000000000002</v>
      </c>
      <c r="S323" s="8">
        <f>Sales_Analysis[[#This Row],[Gross Sales ]]-Sales_Analysis[[#This Row],[Discount Amount]]</f>
        <v>30.284999999999997</v>
      </c>
      <c r="T323" s="8">
        <f>Sales_Analysis[[#This Row],[Quantity]]*Sales_Analysis[[#This Row],[Unit Cost]]</f>
        <v>17.22</v>
      </c>
      <c r="U323" s="8">
        <f>Sales_Analysis[[#This Row],[Net Sales ]]-Sales_Analysis[[#This Row],[Cost Of Good Sold]]</f>
        <v>13.064999999999998</v>
      </c>
      <c r="V323" s="8">
        <f>IF(Sales_Analysis[[#This Row],[Order Status]]="Completed",Sales_Analysis[[#This Row],[Net Sales ]],0)</f>
        <v>30.284999999999997</v>
      </c>
      <c r="W323" s="8">
        <f>IF(Sales_Analysis[[#This Row],[Order Status]]="Completed",Sales_Analysis[[#This Row],[Gross Profit ]],0)</f>
        <v>13.064999999999998</v>
      </c>
    </row>
    <row r="324" spans="1:23">
      <c r="A324" t="s">
        <v>785</v>
      </c>
      <c r="B324" s="7">
        <v>45978</v>
      </c>
      <c r="C324" t="s">
        <v>166</v>
      </c>
      <c r="D324">
        <v>4</v>
      </c>
      <c r="E324">
        <v>39.19</v>
      </c>
      <c r="F324">
        <v>0.05</v>
      </c>
      <c r="G324">
        <v>6.99</v>
      </c>
      <c r="H324" t="s">
        <v>216</v>
      </c>
      <c r="I324" t="s">
        <v>224</v>
      </c>
      <c r="J324" t="s">
        <v>208</v>
      </c>
      <c r="K324" t="s">
        <v>209</v>
      </c>
      <c r="L324" t="s">
        <v>786</v>
      </c>
      <c r="M324" t="s">
        <v>167</v>
      </c>
      <c r="N324" t="s">
        <v>32</v>
      </c>
      <c r="O324">
        <v>18.54</v>
      </c>
      <c r="P324">
        <v>39.19</v>
      </c>
      <c r="Q324">
        <f>Sales_Analysis[[#This Row],[Quantity]]*Sales_Analysis[[#This Row],[Unit Selling Price]]</f>
        <v>156.76</v>
      </c>
      <c r="R324">
        <f>Sales_Analysis[[#This Row],[Gross Sales ]]*Sales_Analysis[[#This Row],[Discount Pct]]</f>
        <v>7.8380000000000001</v>
      </c>
      <c r="S324" s="8">
        <f>Sales_Analysis[[#This Row],[Gross Sales ]]-Sales_Analysis[[#This Row],[Discount Amount]]</f>
        <v>148.922</v>
      </c>
      <c r="T324" s="8">
        <f>Sales_Analysis[[#This Row],[Quantity]]*Sales_Analysis[[#This Row],[Unit Cost]]</f>
        <v>74.16</v>
      </c>
      <c r="U324" s="8">
        <f>Sales_Analysis[[#This Row],[Net Sales ]]-Sales_Analysis[[#This Row],[Cost Of Good Sold]]</f>
        <v>74.762</v>
      </c>
      <c r="V324" s="8">
        <f>IF(Sales_Analysis[[#This Row],[Order Status]]="Completed",Sales_Analysis[[#This Row],[Net Sales ]],0)</f>
        <v>148.922</v>
      </c>
      <c r="W324" s="8">
        <f>IF(Sales_Analysis[[#This Row],[Order Status]]="Completed",Sales_Analysis[[#This Row],[Gross Profit ]],0)</f>
        <v>74.762</v>
      </c>
    </row>
    <row r="325" spans="1:23">
      <c r="A325" t="s">
        <v>787</v>
      </c>
      <c r="B325" s="7">
        <v>45978</v>
      </c>
      <c r="C325" t="s">
        <v>164</v>
      </c>
      <c r="D325">
        <v>3</v>
      </c>
      <c r="E325">
        <v>93.35</v>
      </c>
      <c r="F325">
        <v>0</v>
      </c>
      <c r="G325">
        <v>0</v>
      </c>
      <c r="H325" t="s">
        <v>216</v>
      </c>
      <c r="I325" t="s">
        <v>12</v>
      </c>
      <c r="J325" t="s">
        <v>208</v>
      </c>
      <c r="K325" t="s">
        <v>209</v>
      </c>
      <c r="L325" t="s">
        <v>399</v>
      </c>
      <c r="M325" t="s">
        <v>165</v>
      </c>
      <c r="N325" t="s">
        <v>32</v>
      </c>
      <c r="O325">
        <v>39.76</v>
      </c>
      <c r="P325">
        <v>93.35</v>
      </c>
      <c r="Q325">
        <f>Sales_Analysis[[#This Row],[Quantity]]*Sales_Analysis[[#This Row],[Unit Selling Price]]</f>
        <v>280.04999999999995</v>
      </c>
      <c r="R325">
        <f>Sales_Analysis[[#This Row],[Gross Sales ]]*Sales_Analysis[[#This Row],[Discount Pct]]</f>
        <v>0</v>
      </c>
      <c r="S325" s="8">
        <f>Sales_Analysis[[#This Row],[Gross Sales ]]-Sales_Analysis[[#This Row],[Discount Amount]]</f>
        <v>280.04999999999995</v>
      </c>
      <c r="T325" s="8">
        <f>Sales_Analysis[[#This Row],[Quantity]]*Sales_Analysis[[#This Row],[Unit Cost]]</f>
        <v>119.28</v>
      </c>
      <c r="U325" s="8">
        <f>Sales_Analysis[[#This Row],[Net Sales ]]-Sales_Analysis[[#This Row],[Cost Of Good Sold]]</f>
        <v>160.76999999999995</v>
      </c>
      <c r="V325" s="8">
        <f>IF(Sales_Analysis[[#This Row],[Order Status]]="Completed",Sales_Analysis[[#This Row],[Net Sales ]],0)</f>
        <v>280.04999999999995</v>
      </c>
      <c r="W325" s="8">
        <f>IF(Sales_Analysis[[#This Row],[Order Status]]="Completed",Sales_Analysis[[#This Row],[Gross Profit ]],0)</f>
        <v>160.76999999999995</v>
      </c>
    </row>
    <row r="326" spans="1:23">
      <c r="A326" t="s">
        <v>788</v>
      </c>
      <c r="B326" s="7">
        <v>45978</v>
      </c>
      <c r="C326" t="s">
        <v>66</v>
      </c>
      <c r="D326">
        <v>5</v>
      </c>
      <c r="E326">
        <v>31.13</v>
      </c>
      <c r="F326">
        <v>0</v>
      </c>
      <c r="G326">
        <v>0</v>
      </c>
      <c r="H326" t="s">
        <v>212</v>
      </c>
      <c r="I326" t="s">
        <v>224</v>
      </c>
      <c r="J326" t="s">
        <v>213</v>
      </c>
      <c r="K326" t="s">
        <v>209</v>
      </c>
      <c r="L326" t="s">
        <v>422</v>
      </c>
      <c r="M326" t="s">
        <v>67</v>
      </c>
      <c r="N326" t="s">
        <v>11</v>
      </c>
      <c r="O326">
        <v>13.79</v>
      </c>
      <c r="P326">
        <v>31.13</v>
      </c>
      <c r="Q326">
        <f>Sales_Analysis[[#This Row],[Quantity]]*Sales_Analysis[[#This Row],[Unit Selling Price]]</f>
        <v>155.65</v>
      </c>
      <c r="R326">
        <f>Sales_Analysis[[#This Row],[Gross Sales ]]*Sales_Analysis[[#This Row],[Discount Pct]]</f>
        <v>0</v>
      </c>
      <c r="S326" s="8">
        <f>Sales_Analysis[[#This Row],[Gross Sales ]]-Sales_Analysis[[#This Row],[Discount Amount]]</f>
        <v>155.65</v>
      </c>
      <c r="T326" s="8">
        <f>Sales_Analysis[[#This Row],[Quantity]]*Sales_Analysis[[#This Row],[Unit Cost]]</f>
        <v>68.949999999999989</v>
      </c>
      <c r="U326" s="8">
        <f>Sales_Analysis[[#This Row],[Net Sales ]]-Sales_Analysis[[#This Row],[Cost Of Good Sold]]</f>
        <v>86.700000000000017</v>
      </c>
      <c r="V326" s="8">
        <f>IF(Sales_Analysis[[#This Row],[Order Status]]="Completed",Sales_Analysis[[#This Row],[Net Sales ]],0)</f>
        <v>155.65</v>
      </c>
      <c r="W326" s="8">
        <f>IF(Sales_Analysis[[#This Row],[Order Status]]="Completed",Sales_Analysis[[#This Row],[Gross Profit ]],0)</f>
        <v>86.700000000000017</v>
      </c>
    </row>
    <row r="327" spans="1:23">
      <c r="A327" t="s">
        <v>789</v>
      </c>
      <c r="B327" s="7">
        <v>45978</v>
      </c>
      <c r="C327" t="s">
        <v>128</v>
      </c>
      <c r="D327">
        <v>3</v>
      </c>
      <c r="E327">
        <v>74.72</v>
      </c>
      <c r="F327">
        <v>0</v>
      </c>
      <c r="G327">
        <v>0</v>
      </c>
      <c r="H327" t="s">
        <v>216</v>
      </c>
      <c r="I327" t="s">
        <v>18</v>
      </c>
      <c r="J327" t="s">
        <v>217</v>
      </c>
      <c r="K327" t="s">
        <v>209</v>
      </c>
      <c r="L327" t="s">
        <v>494</v>
      </c>
      <c r="M327" t="s">
        <v>129</v>
      </c>
      <c r="N327" t="s">
        <v>21</v>
      </c>
      <c r="O327">
        <v>36.28</v>
      </c>
      <c r="P327">
        <v>74.72</v>
      </c>
      <c r="Q327">
        <f>Sales_Analysis[[#This Row],[Quantity]]*Sales_Analysis[[#This Row],[Unit Selling Price]]</f>
        <v>224.16</v>
      </c>
      <c r="R327">
        <f>Sales_Analysis[[#This Row],[Gross Sales ]]*Sales_Analysis[[#This Row],[Discount Pct]]</f>
        <v>0</v>
      </c>
      <c r="S327" s="8">
        <f>Sales_Analysis[[#This Row],[Gross Sales ]]-Sales_Analysis[[#This Row],[Discount Amount]]</f>
        <v>224.16</v>
      </c>
      <c r="T327" s="8">
        <f>Sales_Analysis[[#This Row],[Quantity]]*Sales_Analysis[[#This Row],[Unit Cost]]</f>
        <v>108.84</v>
      </c>
      <c r="U327" s="8">
        <f>Sales_Analysis[[#This Row],[Net Sales ]]-Sales_Analysis[[#This Row],[Cost Of Good Sold]]</f>
        <v>115.32</v>
      </c>
      <c r="V327" s="8">
        <f>IF(Sales_Analysis[[#This Row],[Order Status]]="Completed",Sales_Analysis[[#This Row],[Net Sales ]],0)</f>
        <v>224.16</v>
      </c>
      <c r="W327" s="8">
        <f>IF(Sales_Analysis[[#This Row],[Order Status]]="Completed",Sales_Analysis[[#This Row],[Gross Profit ]],0)</f>
        <v>115.32</v>
      </c>
    </row>
    <row r="328" spans="1:23">
      <c r="A328" t="s">
        <v>790</v>
      </c>
      <c r="B328" s="7">
        <v>45978</v>
      </c>
      <c r="C328" t="s">
        <v>144</v>
      </c>
      <c r="D328">
        <v>2</v>
      </c>
      <c r="E328">
        <v>12.74</v>
      </c>
      <c r="F328">
        <v>0</v>
      </c>
      <c r="G328">
        <v>4.99</v>
      </c>
      <c r="H328" t="s">
        <v>216</v>
      </c>
      <c r="I328" t="s">
        <v>12</v>
      </c>
      <c r="J328" t="s">
        <v>217</v>
      </c>
      <c r="K328" t="s">
        <v>209</v>
      </c>
      <c r="L328" t="s">
        <v>791</v>
      </c>
      <c r="M328" t="s">
        <v>145</v>
      </c>
      <c r="N328" t="s">
        <v>27</v>
      </c>
      <c r="O328">
        <v>5.81</v>
      </c>
      <c r="P328">
        <v>12.74</v>
      </c>
      <c r="Q328">
        <f>Sales_Analysis[[#This Row],[Quantity]]*Sales_Analysis[[#This Row],[Unit Selling Price]]</f>
        <v>25.48</v>
      </c>
      <c r="R328">
        <f>Sales_Analysis[[#This Row],[Gross Sales ]]*Sales_Analysis[[#This Row],[Discount Pct]]</f>
        <v>0</v>
      </c>
      <c r="S328" s="8">
        <f>Sales_Analysis[[#This Row],[Gross Sales ]]-Sales_Analysis[[#This Row],[Discount Amount]]</f>
        <v>25.48</v>
      </c>
      <c r="T328" s="8">
        <f>Sales_Analysis[[#This Row],[Quantity]]*Sales_Analysis[[#This Row],[Unit Cost]]</f>
        <v>11.62</v>
      </c>
      <c r="U328" s="8">
        <f>Sales_Analysis[[#This Row],[Net Sales ]]-Sales_Analysis[[#This Row],[Cost Of Good Sold]]</f>
        <v>13.860000000000001</v>
      </c>
      <c r="V328" s="8">
        <f>IF(Sales_Analysis[[#This Row],[Order Status]]="Completed",Sales_Analysis[[#This Row],[Net Sales ]],0)</f>
        <v>25.48</v>
      </c>
      <c r="W328" s="8">
        <f>IF(Sales_Analysis[[#This Row],[Order Status]]="Completed",Sales_Analysis[[#This Row],[Gross Profit ]],0)</f>
        <v>13.860000000000001</v>
      </c>
    </row>
    <row r="329" spans="1:23">
      <c r="A329" t="s">
        <v>792</v>
      </c>
      <c r="B329" s="7">
        <v>45979</v>
      </c>
      <c r="C329" t="s">
        <v>73</v>
      </c>
      <c r="D329">
        <v>4</v>
      </c>
      <c r="E329">
        <v>23.84</v>
      </c>
      <c r="F329">
        <v>0.05</v>
      </c>
      <c r="G329">
        <v>0</v>
      </c>
      <c r="H329" t="s">
        <v>216</v>
      </c>
      <c r="I329" t="s">
        <v>12</v>
      </c>
      <c r="J329" t="s">
        <v>217</v>
      </c>
      <c r="K329" t="s">
        <v>209</v>
      </c>
      <c r="L329" t="s">
        <v>786</v>
      </c>
      <c r="M329" t="s">
        <v>74</v>
      </c>
      <c r="N329" t="s">
        <v>11</v>
      </c>
      <c r="O329">
        <v>11.55</v>
      </c>
      <c r="P329">
        <v>23.84</v>
      </c>
      <c r="Q329">
        <f>Sales_Analysis[[#This Row],[Quantity]]*Sales_Analysis[[#This Row],[Unit Selling Price]]</f>
        <v>95.36</v>
      </c>
      <c r="R329">
        <f>Sales_Analysis[[#This Row],[Gross Sales ]]*Sales_Analysis[[#This Row],[Discount Pct]]</f>
        <v>4.7679999999999998</v>
      </c>
      <c r="S329" s="8">
        <f>Sales_Analysis[[#This Row],[Gross Sales ]]-Sales_Analysis[[#This Row],[Discount Amount]]</f>
        <v>90.591999999999999</v>
      </c>
      <c r="T329" s="8">
        <f>Sales_Analysis[[#This Row],[Quantity]]*Sales_Analysis[[#This Row],[Unit Cost]]</f>
        <v>46.2</v>
      </c>
      <c r="U329" s="8">
        <f>Sales_Analysis[[#This Row],[Net Sales ]]-Sales_Analysis[[#This Row],[Cost Of Good Sold]]</f>
        <v>44.391999999999996</v>
      </c>
      <c r="V329" s="8">
        <f>IF(Sales_Analysis[[#This Row],[Order Status]]="Completed",Sales_Analysis[[#This Row],[Net Sales ]],0)</f>
        <v>90.591999999999999</v>
      </c>
      <c r="W329" s="8">
        <f>IF(Sales_Analysis[[#This Row],[Order Status]]="Completed",Sales_Analysis[[#This Row],[Gross Profit ]],0)</f>
        <v>44.391999999999996</v>
      </c>
    </row>
    <row r="330" spans="1:23">
      <c r="A330" t="s">
        <v>793</v>
      </c>
      <c r="B330" s="7">
        <v>45979</v>
      </c>
      <c r="C330" t="s">
        <v>156</v>
      </c>
      <c r="D330">
        <v>2</v>
      </c>
      <c r="E330">
        <v>24.86</v>
      </c>
      <c r="F330">
        <v>0</v>
      </c>
      <c r="G330">
        <v>4.99</v>
      </c>
      <c r="H330" t="s">
        <v>212</v>
      </c>
      <c r="I330" t="s">
        <v>18</v>
      </c>
      <c r="J330" t="s">
        <v>213</v>
      </c>
      <c r="K330" t="s">
        <v>209</v>
      </c>
      <c r="L330" t="s">
        <v>794</v>
      </c>
      <c r="M330" t="s">
        <v>157</v>
      </c>
      <c r="N330" t="s">
        <v>27</v>
      </c>
      <c r="O330">
        <v>16.329999999999998</v>
      </c>
      <c r="P330">
        <v>24.86</v>
      </c>
      <c r="Q330">
        <f>Sales_Analysis[[#This Row],[Quantity]]*Sales_Analysis[[#This Row],[Unit Selling Price]]</f>
        <v>49.72</v>
      </c>
      <c r="R330">
        <f>Sales_Analysis[[#This Row],[Gross Sales ]]*Sales_Analysis[[#This Row],[Discount Pct]]</f>
        <v>0</v>
      </c>
      <c r="S330" s="8">
        <f>Sales_Analysis[[#This Row],[Gross Sales ]]-Sales_Analysis[[#This Row],[Discount Amount]]</f>
        <v>49.72</v>
      </c>
      <c r="T330" s="8">
        <f>Sales_Analysis[[#This Row],[Quantity]]*Sales_Analysis[[#This Row],[Unit Cost]]</f>
        <v>32.659999999999997</v>
      </c>
      <c r="U330" s="8">
        <f>Sales_Analysis[[#This Row],[Net Sales ]]-Sales_Analysis[[#This Row],[Cost Of Good Sold]]</f>
        <v>17.060000000000002</v>
      </c>
      <c r="V330" s="8">
        <f>IF(Sales_Analysis[[#This Row],[Order Status]]="Completed",Sales_Analysis[[#This Row],[Net Sales ]],0)</f>
        <v>49.72</v>
      </c>
      <c r="W330" s="8">
        <f>IF(Sales_Analysis[[#This Row],[Order Status]]="Completed",Sales_Analysis[[#This Row],[Gross Profit ]],0)</f>
        <v>17.060000000000002</v>
      </c>
    </row>
    <row r="331" spans="1:23">
      <c r="A331" t="s">
        <v>795</v>
      </c>
      <c r="B331" s="7">
        <v>45979</v>
      </c>
      <c r="C331" t="s">
        <v>83</v>
      </c>
      <c r="D331">
        <v>1</v>
      </c>
      <c r="E331">
        <v>79.31</v>
      </c>
      <c r="F331">
        <v>0</v>
      </c>
      <c r="G331">
        <v>6.99</v>
      </c>
      <c r="H331" t="s">
        <v>216</v>
      </c>
      <c r="I331" t="s">
        <v>54</v>
      </c>
      <c r="J331" t="s">
        <v>208</v>
      </c>
      <c r="K331" t="s">
        <v>209</v>
      </c>
      <c r="L331" t="s">
        <v>354</v>
      </c>
      <c r="M331" t="s">
        <v>84</v>
      </c>
      <c r="N331" t="s">
        <v>11</v>
      </c>
      <c r="O331">
        <v>36.44</v>
      </c>
      <c r="P331">
        <v>79.31</v>
      </c>
      <c r="Q331">
        <f>Sales_Analysis[[#This Row],[Quantity]]*Sales_Analysis[[#This Row],[Unit Selling Price]]</f>
        <v>79.31</v>
      </c>
      <c r="R331">
        <f>Sales_Analysis[[#This Row],[Gross Sales ]]*Sales_Analysis[[#This Row],[Discount Pct]]</f>
        <v>0</v>
      </c>
      <c r="S331" s="8">
        <f>Sales_Analysis[[#This Row],[Gross Sales ]]-Sales_Analysis[[#This Row],[Discount Amount]]</f>
        <v>79.31</v>
      </c>
      <c r="T331" s="8">
        <f>Sales_Analysis[[#This Row],[Quantity]]*Sales_Analysis[[#This Row],[Unit Cost]]</f>
        <v>36.44</v>
      </c>
      <c r="U331" s="8">
        <f>Sales_Analysis[[#This Row],[Net Sales ]]-Sales_Analysis[[#This Row],[Cost Of Good Sold]]</f>
        <v>42.870000000000005</v>
      </c>
      <c r="V331" s="8">
        <f>IF(Sales_Analysis[[#This Row],[Order Status]]="Completed",Sales_Analysis[[#This Row],[Net Sales ]],0)</f>
        <v>79.31</v>
      </c>
      <c r="W331" s="8">
        <f>IF(Sales_Analysis[[#This Row],[Order Status]]="Completed",Sales_Analysis[[#This Row],[Gross Profit ]],0)</f>
        <v>42.870000000000005</v>
      </c>
    </row>
    <row r="332" spans="1:23">
      <c r="A332" t="s">
        <v>796</v>
      </c>
      <c r="B332" s="7">
        <v>45979</v>
      </c>
      <c r="C332" t="s">
        <v>69</v>
      </c>
      <c r="D332">
        <v>1</v>
      </c>
      <c r="E332">
        <v>73.180000000000007</v>
      </c>
      <c r="F332">
        <v>0</v>
      </c>
      <c r="G332">
        <v>6.99</v>
      </c>
      <c r="H332" t="s">
        <v>216</v>
      </c>
      <c r="I332" t="s">
        <v>54</v>
      </c>
      <c r="J332" t="s">
        <v>208</v>
      </c>
      <c r="K332" t="s">
        <v>209</v>
      </c>
      <c r="L332" t="s">
        <v>797</v>
      </c>
      <c r="M332" t="s">
        <v>70</v>
      </c>
      <c r="N332" t="s">
        <v>11</v>
      </c>
      <c r="O332">
        <v>37</v>
      </c>
      <c r="P332">
        <v>73.180000000000007</v>
      </c>
      <c r="Q332">
        <f>Sales_Analysis[[#This Row],[Quantity]]*Sales_Analysis[[#This Row],[Unit Selling Price]]</f>
        <v>73.180000000000007</v>
      </c>
      <c r="R332">
        <f>Sales_Analysis[[#This Row],[Gross Sales ]]*Sales_Analysis[[#This Row],[Discount Pct]]</f>
        <v>0</v>
      </c>
      <c r="S332" s="8">
        <f>Sales_Analysis[[#This Row],[Gross Sales ]]-Sales_Analysis[[#This Row],[Discount Amount]]</f>
        <v>73.180000000000007</v>
      </c>
      <c r="T332" s="8">
        <f>Sales_Analysis[[#This Row],[Quantity]]*Sales_Analysis[[#This Row],[Unit Cost]]</f>
        <v>37</v>
      </c>
      <c r="U332" s="8">
        <f>Sales_Analysis[[#This Row],[Net Sales ]]-Sales_Analysis[[#This Row],[Cost Of Good Sold]]</f>
        <v>36.180000000000007</v>
      </c>
      <c r="V332" s="8">
        <f>IF(Sales_Analysis[[#This Row],[Order Status]]="Completed",Sales_Analysis[[#This Row],[Net Sales ]],0)</f>
        <v>73.180000000000007</v>
      </c>
      <c r="W332" s="8">
        <f>IF(Sales_Analysis[[#This Row],[Order Status]]="Completed",Sales_Analysis[[#This Row],[Gross Profit ]],0)</f>
        <v>36.180000000000007</v>
      </c>
    </row>
    <row r="333" spans="1:23">
      <c r="A333" t="s">
        <v>798</v>
      </c>
      <c r="B333" s="7">
        <v>45979</v>
      </c>
      <c r="C333" t="s">
        <v>174</v>
      </c>
      <c r="D333">
        <v>5</v>
      </c>
      <c r="E333">
        <v>72.45</v>
      </c>
      <c r="F333">
        <v>0.1</v>
      </c>
      <c r="G333">
        <v>9.99</v>
      </c>
      <c r="H333" t="s">
        <v>207</v>
      </c>
      <c r="I333" t="s">
        <v>12</v>
      </c>
      <c r="J333" t="s">
        <v>208</v>
      </c>
      <c r="K333" t="s">
        <v>209</v>
      </c>
      <c r="L333" t="s">
        <v>422</v>
      </c>
      <c r="M333" t="s">
        <v>175</v>
      </c>
      <c r="N333" t="s">
        <v>32</v>
      </c>
      <c r="O333">
        <v>30.61</v>
      </c>
      <c r="P333">
        <v>72.45</v>
      </c>
      <c r="Q333">
        <f>Sales_Analysis[[#This Row],[Quantity]]*Sales_Analysis[[#This Row],[Unit Selling Price]]</f>
        <v>362.25</v>
      </c>
      <c r="R333">
        <f>Sales_Analysis[[#This Row],[Gross Sales ]]*Sales_Analysis[[#This Row],[Discount Pct]]</f>
        <v>36.225000000000001</v>
      </c>
      <c r="S333" s="8">
        <f>Sales_Analysis[[#This Row],[Gross Sales ]]-Sales_Analysis[[#This Row],[Discount Amount]]</f>
        <v>326.02499999999998</v>
      </c>
      <c r="T333" s="8">
        <f>Sales_Analysis[[#This Row],[Quantity]]*Sales_Analysis[[#This Row],[Unit Cost]]</f>
        <v>153.05000000000001</v>
      </c>
      <c r="U333" s="8">
        <f>Sales_Analysis[[#This Row],[Net Sales ]]-Sales_Analysis[[#This Row],[Cost Of Good Sold]]</f>
        <v>172.97499999999997</v>
      </c>
      <c r="V333" s="8">
        <f>IF(Sales_Analysis[[#This Row],[Order Status]]="Completed",Sales_Analysis[[#This Row],[Net Sales ]],0)</f>
        <v>326.02499999999998</v>
      </c>
      <c r="W333" s="8">
        <f>IF(Sales_Analysis[[#This Row],[Order Status]]="Completed",Sales_Analysis[[#This Row],[Gross Profit ]],0)</f>
        <v>172.97499999999997</v>
      </c>
    </row>
    <row r="334" spans="1:23">
      <c r="A334" t="s">
        <v>799</v>
      </c>
      <c r="B334" s="7">
        <v>45979</v>
      </c>
      <c r="C334" t="s">
        <v>172</v>
      </c>
      <c r="D334">
        <v>2</v>
      </c>
      <c r="E334">
        <v>80.63</v>
      </c>
      <c r="F334">
        <v>0</v>
      </c>
      <c r="G334">
        <v>0</v>
      </c>
      <c r="H334" t="s">
        <v>207</v>
      </c>
      <c r="I334" t="s">
        <v>37</v>
      </c>
      <c r="J334" t="s">
        <v>208</v>
      </c>
      <c r="K334" t="s">
        <v>209</v>
      </c>
      <c r="L334" t="s">
        <v>800</v>
      </c>
      <c r="M334" t="s">
        <v>173</v>
      </c>
      <c r="N334" t="s">
        <v>32</v>
      </c>
      <c r="O334">
        <v>44.56</v>
      </c>
      <c r="P334">
        <v>80.63</v>
      </c>
      <c r="Q334">
        <f>Sales_Analysis[[#This Row],[Quantity]]*Sales_Analysis[[#This Row],[Unit Selling Price]]</f>
        <v>161.26</v>
      </c>
      <c r="R334">
        <f>Sales_Analysis[[#This Row],[Gross Sales ]]*Sales_Analysis[[#This Row],[Discount Pct]]</f>
        <v>0</v>
      </c>
      <c r="S334" s="8">
        <f>Sales_Analysis[[#This Row],[Gross Sales ]]-Sales_Analysis[[#This Row],[Discount Amount]]</f>
        <v>161.26</v>
      </c>
      <c r="T334" s="8">
        <f>Sales_Analysis[[#This Row],[Quantity]]*Sales_Analysis[[#This Row],[Unit Cost]]</f>
        <v>89.12</v>
      </c>
      <c r="U334" s="8">
        <f>Sales_Analysis[[#This Row],[Net Sales ]]-Sales_Analysis[[#This Row],[Cost Of Good Sold]]</f>
        <v>72.139999999999986</v>
      </c>
      <c r="V334" s="8">
        <f>IF(Sales_Analysis[[#This Row],[Order Status]]="Completed",Sales_Analysis[[#This Row],[Net Sales ]],0)</f>
        <v>161.26</v>
      </c>
      <c r="W334" s="8">
        <f>IF(Sales_Analysis[[#This Row],[Order Status]]="Completed",Sales_Analysis[[#This Row],[Gross Profit ]],0)</f>
        <v>72.139999999999986</v>
      </c>
    </row>
    <row r="335" spans="1:23">
      <c r="A335" t="s">
        <v>801</v>
      </c>
      <c r="B335" s="7">
        <v>45979</v>
      </c>
      <c r="C335" t="s">
        <v>158</v>
      </c>
      <c r="D335">
        <v>2</v>
      </c>
      <c r="E335">
        <v>44.59</v>
      </c>
      <c r="F335">
        <v>0</v>
      </c>
      <c r="G335">
        <v>0</v>
      </c>
      <c r="H335" t="s">
        <v>207</v>
      </c>
      <c r="I335" t="s">
        <v>54</v>
      </c>
      <c r="J335" t="s">
        <v>213</v>
      </c>
      <c r="K335" t="s">
        <v>209</v>
      </c>
      <c r="L335" t="s">
        <v>802</v>
      </c>
      <c r="M335" t="s">
        <v>159</v>
      </c>
      <c r="N335" t="s">
        <v>27</v>
      </c>
      <c r="O335">
        <v>19.489999999999998</v>
      </c>
      <c r="P335">
        <v>44.59</v>
      </c>
      <c r="Q335">
        <f>Sales_Analysis[[#This Row],[Quantity]]*Sales_Analysis[[#This Row],[Unit Selling Price]]</f>
        <v>89.18</v>
      </c>
      <c r="R335">
        <f>Sales_Analysis[[#This Row],[Gross Sales ]]*Sales_Analysis[[#This Row],[Discount Pct]]</f>
        <v>0</v>
      </c>
      <c r="S335" s="8">
        <f>Sales_Analysis[[#This Row],[Gross Sales ]]-Sales_Analysis[[#This Row],[Discount Amount]]</f>
        <v>89.18</v>
      </c>
      <c r="T335" s="8">
        <f>Sales_Analysis[[#This Row],[Quantity]]*Sales_Analysis[[#This Row],[Unit Cost]]</f>
        <v>38.979999999999997</v>
      </c>
      <c r="U335" s="8">
        <f>Sales_Analysis[[#This Row],[Net Sales ]]-Sales_Analysis[[#This Row],[Cost Of Good Sold]]</f>
        <v>50.20000000000001</v>
      </c>
      <c r="V335" s="8">
        <f>IF(Sales_Analysis[[#This Row],[Order Status]]="Completed",Sales_Analysis[[#This Row],[Net Sales ]],0)</f>
        <v>89.18</v>
      </c>
      <c r="W335" s="8">
        <f>IF(Sales_Analysis[[#This Row],[Order Status]]="Completed",Sales_Analysis[[#This Row],[Gross Profit ]],0)</f>
        <v>50.20000000000001</v>
      </c>
    </row>
    <row r="336" spans="1:23">
      <c r="A336" t="s">
        <v>803</v>
      </c>
      <c r="B336" s="7">
        <v>45979</v>
      </c>
      <c r="C336" t="s">
        <v>71</v>
      </c>
      <c r="D336">
        <v>2</v>
      </c>
      <c r="E336">
        <v>11.23</v>
      </c>
      <c r="F336">
        <v>0</v>
      </c>
      <c r="G336">
        <v>0</v>
      </c>
      <c r="H336" t="s">
        <v>216</v>
      </c>
      <c r="I336" t="s">
        <v>224</v>
      </c>
      <c r="J336" t="s">
        <v>217</v>
      </c>
      <c r="K336" t="s">
        <v>209</v>
      </c>
      <c r="L336" t="s">
        <v>804</v>
      </c>
      <c r="M336" t="s">
        <v>72</v>
      </c>
      <c r="N336" t="s">
        <v>11</v>
      </c>
      <c r="O336">
        <v>6.46</v>
      </c>
      <c r="P336">
        <v>11.23</v>
      </c>
      <c r="Q336">
        <f>Sales_Analysis[[#This Row],[Quantity]]*Sales_Analysis[[#This Row],[Unit Selling Price]]</f>
        <v>22.46</v>
      </c>
      <c r="R336">
        <f>Sales_Analysis[[#This Row],[Gross Sales ]]*Sales_Analysis[[#This Row],[Discount Pct]]</f>
        <v>0</v>
      </c>
      <c r="S336" s="8">
        <f>Sales_Analysis[[#This Row],[Gross Sales ]]-Sales_Analysis[[#This Row],[Discount Amount]]</f>
        <v>22.46</v>
      </c>
      <c r="T336" s="8">
        <f>Sales_Analysis[[#This Row],[Quantity]]*Sales_Analysis[[#This Row],[Unit Cost]]</f>
        <v>12.92</v>
      </c>
      <c r="U336" s="8">
        <f>Sales_Analysis[[#This Row],[Net Sales ]]-Sales_Analysis[[#This Row],[Cost Of Good Sold]]</f>
        <v>9.5400000000000009</v>
      </c>
      <c r="V336" s="8">
        <f>IF(Sales_Analysis[[#This Row],[Order Status]]="Completed",Sales_Analysis[[#This Row],[Net Sales ]],0)</f>
        <v>22.46</v>
      </c>
      <c r="W336" s="8">
        <f>IF(Sales_Analysis[[#This Row],[Order Status]]="Completed",Sales_Analysis[[#This Row],[Gross Profit ]],0)</f>
        <v>9.5400000000000009</v>
      </c>
    </row>
    <row r="337" spans="1:23">
      <c r="A337" t="s">
        <v>805</v>
      </c>
      <c r="B337" s="7">
        <v>45979</v>
      </c>
      <c r="C337" t="s">
        <v>176</v>
      </c>
      <c r="D337">
        <v>2</v>
      </c>
      <c r="E337">
        <v>11.86</v>
      </c>
      <c r="F337">
        <v>0</v>
      </c>
      <c r="G337">
        <v>0</v>
      </c>
      <c r="H337" t="s">
        <v>207</v>
      </c>
      <c r="I337" t="s">
        <v>18</v>
      </c>
      <c r="J337" t="s">
        <v>213</v>
      </c>
      <c r="K337" t="s">
        <v>304</v>
      </c>
      <c r="L337" t="s">
        <v>806</v>
      </c>
      <c r="M337" t="s">
        <v>177</v>
      </c>
      <c r="N337" t="s">
        <v>32</v>
      </c>
      <c r="O337">
        <v>4.93</v>
      </c>
      <c r="P337">
        <v>11.86</v>
      </c>
      <c r="Q337">
        <f>Sales_Analysis[[#This Row],[Quantity]]*Sales_Analysis[[#This Row],[Unit Selling Price]]</f>
        <v>23.72</v>
      </c>
      <c r="R337">
        <f>Sales_Analysis[[#This Row],[Gross Sales ]]*Sales_Analysis[[#This Row],[Discount Pct]]</f>
        <v>0</v>
      </c>
      <c r="S337" s="8">
        <f>Sales_Analysis[[#This Row],[Gross Sales ]]-Sales_Analysis[[#This Row],[Discount Amount]]</f>
        <v>23.72</v>
      </c>
      <c r="T337" s="8">
        <f>Sales_Analysis[[#This Row],[Quantity]]*Sales_Analysis[[#This Row],[Unit Cost]]</f>
        <v>9.86</v>
      </c>
      <c r="U337" s="8">
        <f>Sales_Analysis[[#This Row],[Net Sales ]]-Sales_Analysis[[#This Row],[Cost Of Good Sold]]</f>
        <v>13.86</v>
      </c>
      <c r="V337" s="8">
        <f>IF(Sales_Analysis[[#This Row],[Order Status]]="Completed",Sales_Analysis[[#This Row],[Net Sales ]],0)</f>
        <v>0</v>
      </c>
      <c r="W337" s="8">
        <f>IF(Sales_Analysis[[#This Row],[Order Status]]="Completed",Sales_Analysis[[#This Row],[Gross Profit ]],0)</f>
        <v>0</v>
      </c>
    </row>
    <row r="338" spans="1:23">
      <c r="A338" t="s">
        <v>807</v>
      </c>
      <c r="B338" s="7">
        <v>45979</v>
      </c>
      <c r="C338" t="s">
        <v>69</v>
      </c>
      <c r="D338">
        <v>4</v>
      </c>
      <c r="E338">
        <v>73.180000000000007</v>
      </c>
      <c r="F338">
        <v>0</v>
      </c>
      <c r="G338">
        <v>0</v>
      </c>
      <c r="H338" t="s">
        <v>216</v>
      </c>
      <c r="I338" t="s">
        <v>54</v>
      </c>
      <c r="J338" t="s">
        <v>208</v>
      </c>
      <c r="K338" t="s">
        <v>209</v>
      </c>
      <c r="L338" t="s">
        <v>659</v>
      </c>
      <c r="M338" t="s">
        <v>70</v>
      </c>
      <c r="N338" t="s">
        <v>11</v>
      </c>
      <c r="O338">
        <v>37</v>
      </c>
      <c r="P338">
        <v>73.180000000000007</v>
      </c>
      <c r="Q338">
        <f>Sales_Analysis[[#This Row],[Quantity]]*Sales_Analysis[[#This Row],[Unit Selling Price]]</f>
        <v>292.72000000000003</v>
      </c>
      <c r="R338">
        <f>Sales_Analysis[[#This Row],[Gross Sales ]]*Sales_Analysis[[#This Row],[Discount Pct]]</f>
        <v>0</v>
      </c>
      <c r="S338" s="8">
        <f>Sales_Analysis[[#This Row],[Gross Sales ]]-Sales_Analysis[[#This Row],[Discount Amount]]</f>
        <v>292.72000000000003</v>
      </c>
      <c r="T338" s="8">
        <f>Sales_Analysis[[#This Row],[Quantity]]*Sales_Analysis[[#This Row],[Unit Cost]]</f>
        <v>148</v>
      </c>
      <c r="U338" s="8">
        <f>Sales_Analysis[[#This Row],[Net Sales ]]-Sales_Analysis[[#This Row],[Cost Of Good Sold]]</f>
        <v>144.72000000000003</v>
      </c>
      <c r="V338" s="8">
        <f>IF(Sales_Analysis[[#This Row],[Order Status]]="Completed",Sales_Analysis[[#This Row],[Net Sales ]],0)</f>
        <v>292.72000000000003</v>
      </c>
      <c r="W338" s="8">
        <f>IF(Sales_Analysis[[#This Row],[Order Status]]="Completed",Sales_Analysis[[#This Row],[Gross Profit ]],0)</f>
        <v>144.72000000000003</v>
      </c>
    </row>
    <row r="339" spans="1:23">
      <c r="A339" t="s">
        <v>808</v>
      </c>
      <c r="B339" s="7">
        <v>45979</v>
      </c>
      <c r="C339" t="s">
        <v>87</v>
      </c>
      <c r="D339">
        <v>1</v>
      </c>
      <c r="E339">
        <v>49.34</v>
      </c>
      <c r="F339">
        <v>0.05</v>
      </c>
      <c r="G339">
        <v>0</v>
      </c>
      <c r="H339" t="s">
        <v>207</v>
      </c>
      <c r="I339" t="s">
        <v>18</v>
      </c>
      <c r="J339" t="s">
        <v>217</v>
      </c>
      <c r="K339" t="s">
        <v>209</v>
      </c>
      <c r="L339" t="s">
        <v>809</v>
      </c>
      <c r="M339" t="s">
        <v>88</v>
      </c>
      <c r="N339" t="s">
        <v>11</v>
      </c>
      <c r="O339">
        <v>24.06</v>
      </c>
      <c r="P339">
        <v>49.34</v>
      </c>
      <c r="Q339">
        <f>Sales_Analysis[[#This Row],[Quantity]]*Sales_Analysis[[#This Row],[Unit Selling Price]]</f>
        <v>49.34</v>
      </c>
      <c r="R339">
        <f>Sales_Analysis[[#This Row],[Gross Sales ]]*Sales_Analysis[[#This Row],[Discount Pct]]</f>
        <v>2.4670000000000005</v>
      </c>
      <c r="S339" s="8">
        <f>Sales_Analysis[[#This Row],[Gross Sales ]]-Sales_Analysis[[#This Row],[Discount Amount]]</f>
        <v>46.873000000000005</v>
      </c>
      <c r="T339" s="8">
        <f>Sales_Analysis[[#This Row],[Quantity]]*Sales_Analysis[[#This Row],[Unit Cost]]</f>
        <v>24.06</v>
      </c>
      <c r="U339" s="8">
        <f>Sales_Analysis[[#This Row],[Net Sales ]]-Sales_Analysis[[#This Row],[Cost Of Good Sold]]</f>
        <v>22.813000000000006</v>
      </c>
      <c r="V339" s="8">
        <f>IF(Sales_Analysis[[#This Row],[Order Status]]="Completed",Sales_Analysis[[#This Row],[Net Sales ]],0)</f>
        <v>46.873000000000005</v>
      </c>
      <c r="W339" s="8">
        <f>IF(Sales_Analysis[[#This Row],[Order Status]]="Completed",Sales_Analysis[[#This Row],[Gross Profit ]],0)</f>
        <v>22.813000000000006</v>
      </c>
    </row>
    <row r="340" spans="1:23">
      <c r="A340" t="s">
        <v>810</v>
      </c>
      <c r="B340" s="7">
        <v>45980</v>
      </c>
      <c r="C340" t="s">
        <v>77</v>
      </c>
      <c r="D340">
        <v>3</v>
      </c>
      <c r="E340">
        <v>47.77</v>
      </c>
      <c r="F340">
        <v>0.05</v>
      </c>
      <c r="G340">
        <v>0</v>
      </c>
      <c r="H340" t="s">
        <v>216</v>
      </c>
      <c r="I340" t="s">
        <v>224</v>
      </c>
      <c r="J340" t="s">
        <v>213</v>
      </c>
      <c r="K340" t="s">
        <v>209</v>
      </c>
      <c r="L340" t="s">
        <v>811</v>
      </c>
      <c r="M340" t="s">
        <v>78</v>
      </c>
      <c r="N340" t="s">
        <v>11</v>
      </c>
      <c r="O340">
        <v>21.34</v>
      </c>
      <c r="P340">
        <v>47.77</v>
      </c>
      <c r="Q340">
        <f>Sales_Analysis[[#This Row],[Quantity]]*Sales_Analysis[[#This Row],[Unit Selling Price]]</f>
        <v>143.31</v>
      </c>
      <c r="R340">
        <f>Sales_Analysis[[#This Row],[Gross Sales ]]*Sales_Analysis[[#This Row],[Discount Pct]]</f>
        <v>7.1655000000000006</v>
      </c>
      <c r="S340" s="8">
        <f>Sales_Analysis[[#This Row],[Gross Sales ]]-Sales_Analysis[[#This Row],[Discount Amount]]</f>
        <v>136.14449999999999</v>
      </c>
      <c r="T340" s="8">
        <f>Sales_Analysis[[#This Row],[Quantity]]*Sales_Analysis[[#This Row],[Unit Cost]]</f>
        <v>64.02</v>
      </c>
      <c r="U340" s="8">
        <f>Sales_Analysis[[#This Row],[Net Sales ]]-Sales_Analysis[[#This Row],[Cost Of Good Sold]]</f>
        <v>72.124499999999998</v>
      </c>
      <c r="V340" s="8">
        <f>IF(Sales_Analysis[[#This Row],[Order Status]]="Completed",Sales_Analysis[[#This Row],[Net Sales ]],0)</f>
        <v>136.14449999999999</v>
      </c>
      <c r="W340" s="8">
        <f>IF(Sales_Analysis[[#This Row],[Order Status]]="Completed",Sales_Analysis[[#This Row],[Gross Profit ]],0)</f>
        <v>72.124499999999998</v>
      </c>
    </row>
    <row r="341" spans="1:23">
      <c r="A341" t="s">
        <v>812</v>
      </c>
      <c r="B341" s="7">
        <v>45980</v>
      </c>
      <c r="C341" t="s">
        <v>182</v>
      </c>
      <c r="D341">
        <v>2</v>
      </c>
      <c r="E341">
        <v>11.57</v>
      </c>
      <c r="F341">
        <v>0.05</v>
      </c>
      <c r="G341">
        <v>9.99</v>
      </c>
      <c r="H341" t="s">
        <v>212</v>
      </c>
      <c r="I341" t="s">
        <v>224</v>
      </c>
      <c r="J341" t="s">
        <v>208</v>
      </c>
      <c r="K341" t="s">
        <v>281</v>
      </c>
      <c r="L341" t="s">
        <v>342</v>
      </c>
      <c r="M341" t="s">
        <v>183</v>
      </c>
      <c r="N341" t="s">
        <v>32</v>
      </c>
      <c r="O341">
        <v>6.42</v>
      </c>
      <c r="P341">
        <v>11.57</v>
      </c>
      <c r="Q341">
        <f>Sales_Analysis[[#This Row],[Quantity]]*Sales_Analysis[[#This Row],[Unit Selling Price]]</f>
        <v>23.14</v>
      </c>
      <c r="R341">
        <f>Sales_Analysis[[#This Row],[Gross Sales ]]*Sales_Analysis[[#This Row],[Discount Pct]]</f>
        <v>1.157</v>
      </c>
      <c r="S341" s="8">
        <f>Sales_Analysis[[#This Row],[Gross Sales ]]-Sales_Analysis[[#This Row],[Discount Amount]]</f>
        <v>21.983000000000001</v>
      </c>
      <c r="T341" s="8">
        <f>Sales_Analysis[[#This Row],[Quantity]]*Sales_Analysis[[#This Row],[Unit Cost]]</f>
        <v>12.84</v>
      </c>
      <c r="U341" s="8">
        <f>Sales_Analysis[[#This Row],[Net Sales ]]-Sales_Analysis[[#This Row],[Cost Of Good Sold]]</f>
        <v>9.1430000000000007</v>
      </c>
      <c r="V341" s="8">
        <f>IF(Sales_Analysis[[#This Row],[Order Status]]="Completed",Sales_Analysis[[#This Row],[Net Sales ]],0)</f>
        <v>0</v>
      </c>
      <c r="W341" s="8">
        <f>IF(Sales_Analysis[[#This Row],[Order Status]]="Completed",Sales_Analysis[[#This Row],[Gross Profit ]],0)</f>
        <v>0</v>
      </c>
    </row>
    <row r="342" spans="1:23">
      <c r="A342" t="s">
        <v>813</v>
      </c>
      <c r="B342" s="7">
        <v>45980</v>
      </c>
      <c r="C342" t="s">
        <v>110</v>
      </c>
      <c r="D342">
        <v>4</v>
      </c>
      <c r="E342">
        <v>32.130000000000003</v>
      </c>
      <c r="F342">
        <v>0.05</v>
      </c>
      <c r="G342">
        <v>0</v>
      </c>
      <c r="H342" t="s">
        <v>216</v>
      </c>
      <c r="I342" t="s">
        <v>54</v>
      </c>
      <c r="J342" t="s">
        <v>213</v>
      </c>
      <c r="K342" t="s">
        <v>209</v>
      </c>
      <c r="L342" t="s">
        <v>814</v>
      </c>
      <c r="M342" t="s">
        <v>111</v>
      </c>
      <c r="N342" t="s">
        <v>17</v>
      </c>
      <c r="O342">
        <v>21.59</v>
      </c>
      <c r="P342">
        <v>32.130000000000003</v>
      </c>
      <c r="Q342">
        <f>Sales_Analysis[[#This Row],[Quantity]]*Sales_Analysis[[#This Row],[Unit Selling Price]]</f>
        <v>128.52000000000001</v>
      </c>
      <c r="R342">
        <f>Sales_Analysis[[#This Row],[Gross Sales ]]*Sales_Analysis[[#This Row],[Discount Pct]]</f>
        <v>6.426000000000001</v>
      </c>
      <c r="S342" s="8">
        <f>Sales_Analysis[[#This Row],[Gross Sales ]]-Sales_Analysis[[#This Row],[Discount Amount]]</f>
        <v>122.09400000000001</v>
      </c>
      <c r="T342" s="8">
        <f>Sales_Analysis[[#This Row],[Quantity]]*Sales_Analysis[[#This Row],[Unit Cost]]</f>
        <v>86.36</v>
      </c>
      <c r="U342" s="8">
        <f>Sales_Analysis[[#This Row],[Net Sales ]]-Sales_Analysis[[#This Row],[Cost Of Good Sold]]</f>
        <v>35.734000000000009</v>
      </c>
      <c r="V342" s="8">
        <f>IF(Sales_Analysis[[#This Row],[Order Status]]="Completed",Sales_Analysis[[#This Row],[Net Sales ]],0)</f>
        <v>122.09400000000001</v>
      </c>
      <c r="W342" s="8">
        <f>IF(Sales_Analysis[[#This Row],[Order Status]]="Completed",Sales_Analysis[[#This Row],[Gross Profit ]],0)</f>
        <v>35.734000000000009</v>
      </c>
    </row>
    <row r="343" spans="1:23">
      <c r="A343" t="s">
        <v>815</v>
      </c>
      <c r="B343" s="7">
        <v>45980</v>
      </c>
      <c r="C343" t="s">
        <v>186</v>
      </c>
      <c r="D343">
        <v>2</v>
      </c>
      <c r="E343">
        <v>54.93</v>
      </c>
      <c r="F343">
        <v>0.1</v>
      </c>
      <c r="G343">
        <v>0</v>
      </c>
      <c r="H343" t="s">
        <v>216</v>
      </c>
      <c r="I343" t="s">
        <v>224</v>
      </c>
      <c r="J343" t="s">
        <v>213</v>
      </c>
      <c r="K343" t="s">
        <v>209</v>
      </c>
      <c r="L343" t="s">
        <v>816</v>
      </c>
      <c r="M343" t="s">
        <v>187</v>
      </c>
      <c r="N343" t="s">
        <v>32</v>
      </c>
      <c r="O343">
        <v>31.07</v>
      </c>
      <c r="P343">
        <v>54.93</v>
      </c>
      <c r="Q343">
        <f>Sales_Analysis[[#This Row],[Quantity]]*Sales_Analysis[[#This Row],[Unit Selling Price]]</f>
        <v>109.86</v>
      </c>
      <c r="R343">
        <f>Sales_Analysis[[#This Row],[Gross Sales ]]*Sales_Analysis[[#This Row],[Discount Pct]]</f>
        <v>10.986000000000001</v>
      </c>
      <c r="S343" s="8">
        <f>Sales_Analysis[[#This Row],[Gross Sales ]]-Sales_Analysis[[#This Row],[Discount Amount]]</f>
        <v>98.873999999999995</v>
      </c>
      <c r="T343" s="8">
        <f>Sales_Analysis[[#This Row],[Quantity]]*Sales_Analysis[[#This Row],[Unit Cost]]</f>
        <v>62.14</v>
      </c>
      <c r="U343" s="8">
        <f>Sales_Analysis[[#This Row],[Net Sales ]]-Sales_Analysis[[#This Row],[Cost Of Good Sold]]</f>
        <v>36.733999999999995</v>
      </c>
      <c r="V343" s="8">
        <f>IF(Sales_Analysis[[#This Row],[Order Status]]="Completed",Sales_Analysis[[#This Row],[Net Sales ]],0)</f>
        <v>98.873999999999995</v>
      </c>
      <c r="W343" s="8">
        <f>IF(Sales_Analysis[[#This Row],[Order Status]]="Completed",Sales_Analysis[[#This Row],[Gross Profit ]],0)</f>
        <v>36.733999999999995</v>
      </c>
    </row>
    <row r="344" spans="1:23">
      <c r="A344" t="s">
        <v>817</v>
      </c>
      <c r="B344" s="7">
        <v>45980</v>
      </c>
      <c r="C344" t="s">
        <v>160</v>
      </c>
      <c r="D344">
        <v>6</v>
      </c>
      <c r="E344">
        <v>36.47</v>
      </c>
      <c r="F344">
        <v>0.2</v>
      </c>
      <c r="G344">
        <v>9.99</v>
      </c>
      <c r="H344" t="s">
        <v>212</v>
      </c>
      <c r="I344" t="s">
        <v>18</v>
      </c>
      <c r="J344" t="s">
        <v>213</v>
      </c>
      <c r="K344" t="s">
        <v>209</v>
      </c>
      <c r="L344" t="s">
        <v>257</v>
      </c>
      <c r="M344" t="s">
        <v>161</v>
      </c>
      <c r="N344" t="s">
        <v>27</v>
      </c>
      <c r="O344">
        <v>21.05</v>
      </c>
      <c r="P344">
        <v>36.47</v>
      </c>
      <c r="Q344">
        <f>Sales_Analysis[[#This Row],[Quantity]]*Sales_Analysis[[#This Row],[Unit Selling Price]]</f>
        <v>218.82</v>
      </c>
      <c r="R344">
        <f>Sales_Analysis[[#This Row],[Gross Sales ]]*Sales_Analysis[[#This Row],[Discount Pct]]</f>
        <v>43.764000000000003</v>
      </c>
      <c r="S344" s="8">
        <f>Sales_Analysis[[#This Row],[Gross Sales ]]-Sales_Analysis[[#This Row],[Discount Amount]]</f>
        <v>175.05599999999998</v>
      </c>
      <c r="T344" s="8">
        <f>Sales_Analysis[[#This Row],[Quantity]]*Sales_Analysis[[#This Row],[Unit Cost]]</f>
        <v>126.30000000000001</v>
      </c>
      <c r="U344" s="8">
        <f>Sales_Analysis[[#This Row],[Net Sales ]]-Sales_Analysis[[#This Row],[Cost Of Good Sold]]</f>
        <v>48.755999999999972</v>
      </c>
      <c r="V344" s="8">
        <f>IF(Sales_Analysis[[#This Row],[Order Status]]="Completed",Sales_Analysis[[#This Row],[Net Sales ]],0)</f>
        <v>175.05599999999998</v>
      </c>
      <c r="W344" s="8">
        <f>IF(Sales_Analysis[[#This Row],[Order Status]]="Completed",Sales_Analysis[[#This Row],[Gross Profit ]],0)</f>
        <v>48.755999999999972</v>
      </c>
    </row>
    <row r="345" spans="1:23">
      <c r="A345" t="s">
        <v>818</v>
      </c>
      <c r="B345" s="7">
        <v>45981</v>
      </c>
      <c r="C345" t="s">
        <v>126</v>
      </c>
      <c r="D345">
        <v>2</v>
      </c>
      <c r="E345">
        <v>44.98</v>
      </c>
      <c r="F345">
        <v>0.05</v>
      </c>
      <c r="G345">
        <v>9.99</v>
      </c>
      <c r="H345" t="s">
        <v>207</v>
      </c>
      <c r="I345" t="s">
        <v>12</v>
      </c>
      <c r="J345" t="s">
        <v>217</v>
      </c>
      <c r="K345" t="s">
        <v>209</v>
      </c>
      <c r="L345" t="s">
        <v>809</v>
      </c>
      <c r="M345" t="s">
        <v>127</v>
      </c>
      <c r="N345" t="s">
        <v>21</v>
      </c>
      <c r="O345">
        <v>23.48</v>
      </c>
      <c r="P345">
        <v>44.98</v>
      </c>
      <c r="Q345">
        <f>Sales_Analysis[[#This Row],[Quantity]]*Sales_Analysis[[#This Row],[Unit Selling Price]]</f>
        <v>89.96</v>
      </c>
      <c r="R345">
        <f>Sales_Analysis[[#This Row],[Gross Sales ]]*Sales_Analysis[[#This Row],[Discount Pct]]</f>
        <v>4.4980000000000002</v>
      </c>
      <c r="S345" s="8">
        <f>Sales_Analysis[[#This Row],[Gross Sales ]]-Sales_Analysis[[#This Row],[Discount Amount]]</f>
        <v>85.461999999999989</v>
      </c>
      <c r="T345" s="8">
        <f>Sales_Analysis[[#This Row],[Quantity]]*Sales_Analysis[[#This Row],[Unit Cost]]</f>
        <v>46.96</v>
      </c>
      <c r="U345" s="8">
        <f>Sales_Analysis[[#This Row],[Net Sales ]]-Sales_Analysis[[#This Row],[Cost Of Good Sold]]</f>
        <v>38.501999999999988</v>
      </c>
      <c r="V345" s="8">
        <f>IF(Sales_Analysis[[#This Row],[Order Status]]="Completed",Sales_Analysis[[#This Row],[Net Sales ]],0)</f>
        <v>85.461999999999989</v>
      </c>
      <c r="W345" s="8">
        <f>IF(Sales_Analysis[[#This Row],[Order Status]]="Completed",Sales_Analysis[[#This Row],[Gross Profit ]],0)</f>
        <v>38.501999999999988</v>
      </c>
    </row>
    <row r="346" spans="1:23">
      <c r="A346" t="s">
        <v>819</v>
      </c>
      <c r="B346" s="7">
        <v>45981</v>
      </c>
      <c r="C346" t="s">
        <v>104</v>
      </c>
      <c r="D346">
        <v>3</v>
      </c>
      <c r="E346">
        <v>29.49</v>
      </c>
      <c r="F346">
        <v>0.05</v>
      </c>
      <c r="G346">
        <v>6.99</v>
      </c>
      <c r="H346" t="s">
        <v>216</v>
      </c>
      <c r="I346" t="s">
        <v>54</v>
      </c>
      <c r="J346" t="s">
        <v>217</v>
      </c>
      <c r="K346" t="s">
        <v>209</v>
      </c>
      <c r="L346" t="s">
        <v>820</v>
      </c>
      <c r="M346" t="s">
        <v>105</v>
      </c>
      <c r="N346" t="s">
        <v>17</v>
      </c>
      <c r="O346">
        <v>13.03</v>
      </c>
      <c r="P346">
        <v>29.49</v>
      </c>
      <c r="Q346">
        <f>Sales_Analysis[[#This Row],[Quantity]]*Sales_Analysis[[#This Row],[Unit Selling Price]]</f>
        <v>88.47</v>
      </c>
      <c r="R346">
        <f>Sales_Analysis[[#This Row],[Gross Sales ]]*Sales_Analysis[[#This Row],[Discount Pct]]</f>
        <v>4.4234999999999998</v>
      </c>
      <c r="S346" s="8">
        <f>Sales_Analysis[[#This Row],[Gross Sales ]]-Sales_Analysis[[#This Row],[Discount Amount]]</f>
        <v>84.046499999999995</v>
      </c>
      <c r="T346" s="8">
        <f>Sales_Analysis[[#This Row],[Quantity]]*Sales_Analysis[[#This Row],[Unit Cost]]</f>
        <v>39.089999999999996</v>
      </c>
      <c r="U346" s="8">
        <f>Sales_Analysis[[#This Row],[Net Sales ]]-Sales_Analysis[[#This Row],[Cost Of Good Sold]]</f>
        <v>44.956499999999998</v>
      </c>
      <c r="V346" s="8">
        <f>IF(Sales_Analysis[[#This Row],[Order Status]]="Completed",Sales_Analysis[[#This Row],[Net Sales ]],0)</f>
        <v>84.046499999999995</v>
      </c>
      <c r="W346" s="8">
        <f>IF(Sales_Analysis[[#This Row],[Order Status]]="Completed",Sales_Analysis[[#This Row],[Gross Profit ]],0)</f>
        <v>44.956499999999998</v>
      </c>
    </row>
    <row r="347" spans="1:23">
      <c r="A347" t="s">
        <v>821</v>
      </c>
      <c r="B347" s="7">
        <v>45981</v>
      </c>
      <c r="C347" t="s">
        <v>186</v>
      </c>
      <c r="D347">
        <v>5</v>
      </c>
      <c r="E347">
        <v>54.93</v>
      </c>
      <c r="F347">
        <v>0.1</v>
      </c>
      <c r="G347">
        <v>4.99</v>
      </c>
      <c r="H347" t="s">
        <v>207</v>
      </c>
      <c r="I347" t="s">
        <v>37</v>
      </c>
      <c r="J347" t="s">
        <v>208</v>
      </c>
      <c r="K347" t="s">
        <v>209</v>
      </c>
      <c r="L347" t="s">
        <v>822</v>
      </c>
      <c r="M347" t="s">
        <v>187</v>
      </c>
      <c r="N347" t="s">
        <v>32</v>
      </c>
      <c r="O347">
        <v>31.07</v>
      </c>
      <c r="P347">
        <v>54.93</v>
      </c>
      <c r="Q347">
        <f>Sales_Analysis[[#This Row],[Quantity]]*Sales_Analysis[[#This Row],[Unit Selling Price]]</f>
        <v>274.64999999999998</v>
      </c>
      <c r="R347">
        <f>Sales_Analysis[[#This Row],[Gross Sales ]]*Sales_Analysis[[#This Row],[Discount Pct]]</f>
        <v>27.465</v>
      </c>
      <c r="S347" s="8">
        <f>Sales_Analysis[[#This Row],[Gross Sales ]]-Sales_Analysis[[#This Row],[Discount Amount]]</f>
        <v>247.18499999999997</v>
      </c>
      <c r="T347" s="8">
        <f>Sales_Analysis[[#This Row],[Quantity]]*Sales_Analysis[[#This Row],[Unit Cost]]</f>
        <v>155.35</v>
      </c>
      <c r="U347" s="8">
        <f>Sales_Analysis[[#This Row],[Net Sales ]]-Sales_Analysis[[#This Row],[Cost Of Good Sold]]</f>
        <v>91.83499999999998</v>
      </c>
      <c r="V347" s="8">
        <f>IF(Sales_Analysis[[#This Row],[Order Status]]="Completed",Sales_Analysis[[#This Row],[Net Sales ]],0)</f>
        <v>247.18499999999997</v>
      </c>
      <c r="W347" s="8">
        <f>IF(Sales_Analysis[[#This Row],[Order Status]]="Completed",Sales_Analysis[[#This Row],[Gross Profit ]],0)</f>
        <v>91.83499999999998</v>
      </c>
    </row>
    <row r="348" spans="1:23">
      <c r="A348" t="s">
        <v>823</v>
      </c>
      <c r="B348" s="7">
        <v>45981</v>
      </c>
      <c r="C348" t="s">
        <v>136</v>
      </c>
      <c r="D348">
        <v>1</v>
      </c>
      <c r="E348">
        <v>26.35</v>
      </c>
      <c r="F348">
        <v>0.05</v>
      </c>
      <c r="G348">
        <v>9.99</v>
      </c>
      <c r="H348" t="s">
        <v>207</v>
      </c>
      <c r="I348" t="s">
        <v>37</v>
      </c>
      <c r="J348" t="s">
        <v>213</v>
      </c>
      <c r="K348" t="s">
        <v>209</v>
      </c>
      <c r="L348" t="s">
        <v>824</v>
      </c>
      <c r="M348" t="s">
        <v>137</v>
      </c>
      <c r="N348" t="s">
        <v>21</v>
      </c>
      <c r="O348">
        <v>13.28</v>
      </c>
      <c r="P348">
        <v>26.35</v>
      </c>
      <c r="Q348">
        <f>Sales_Analysis[[#This Row],[Quantity]]*Sales_Analysis[[#This Row],[Unit Selling Price]]</f>
        <v>26.35</v>
      </c>
      <c r="R348">
        <f>Sales_Analysis[[#This Row],[Gross Sales ]]*Sales_Analysis[[#This Row],[Discount Pct]]</f>
        <v>1.3175000000000001</v>
      </c>
      <c r="S348" s="8">
        <f>Sales_Analysis[[#This Row],[Gross Sales ]]-Sales_Analysis[[#This Row],[Discount Amount]]</f>
        <v>25.032500000000002</v>
      </c>
      <c r="T348" s="8">
        <f>Sales_Analysis[[#This Row],[Quantity]]*Sales_Analysis[[#This Row],[Unit Cost]]</f>
        <v>13.28</v>
      </c>
      <c r="U348" s="8">
        <f>Sales_Analysis[[#This Row],[Net Sales ]]-Sales_Analysis[[#This Row],[Cost Of Good Sold]]</f>
        <v>11.752500000000003</v>
      </c>
      <c r="V348" s="8">
        <f>IF(Sales_Analysis[[#This Row],[Order Status]]="Completed",Sales_Analysis[[#This Row],[Net Sales ]],0)</f>
        <v>25.032500000000002</v>
      </c>
      <c r="W348" s="8">
        <f>IF(Sales_Analysis[[#This Row],[Order Status]]="Completed",Sales_Analysis[[#This Row],[Gross Profit ]],0)</f>
        <v>11.752500000000003</v>
      </c>
    </row>
    <row r="349" spans="1:23">
      <c r="A349" t="s">
        <v>825</v>
      </c>
      <c r="B349" s="7">
        <v>45982</v>
      </c>
      <c r="C349" t="s">
        <v>168</v>
      </c>
      <c r="D349">
        <v>2</v>
      </c>
      <c r="E349">
        <v>50.46</v>
      </c>
      <c r="F349">
        <v>0</v>
      </c>
      <c r="G349">
        <v>4.99</v>
      </c>
      <c r="H349" t="s">
        <v>207</v>
      </c>
      <c r="I349" t="s">
        <v>54</v>
      </c>
      <c r="J349" t="s">
        <v>217</v>
      </c>
      <c r="K349" t="s">
        <v>209</v>
      </c>
      <c r="L349" t="s">
        <v>826</v>
      </c>
      <c r="M349" t="s">
        <v>169</v>
      </c>
      <c r="N349" t="s">
        <v>32</v>
      </c>
      <c r="O349">
        <v>23.03</v>
      </c>
      <c r="P349">
        <v>50.46</v>
      </c>
      <c r="Q349">
        <f>Sales_Analysis[[#This Row],[Quantity]]*Sales_Analysis[[#This Row],[Unit Selling Price]]</f>
        <v>100.92</v>
      </c>
      <c r="R349">
        <f>Sales_Analysis[[#This Row],[Gross Sales ]]*Sales_Analysis[[#This Row],[Discount Pct]]</f>
        <v>0</v>
      </c>
      <c r="S349" s="8">
        <f>Sales_Analysis[[#This Row],[Gross Sales ]]-Sales_Analysis[[#This Row],[Discount Amount]]</f>
        <v>100.92</v>
      </c>
      <c r="T349" s="8">
        <f>Sales_Analysis[[#This Row],[Quantity]]*Sales_Analysis[[#This Row],[Unit Cost]]</f>
        <v>46.06</v>
      </c>
      <c r="U349" s="8">
        <f>Sales_Analysis[[#This Row],[Net Sales ]]-Sales_Analysis[[#This Row],[Cost Of Good Sold]]</f>
        <v>54.86</v>
      </c>
      <c r="V349" s="8">
        <f>IF(Sales_Analysis[[#This Row],[Order Status]]="Completed",Sales_Analysis[[#This Row],[Net Sales ]],0)</f>
        <v>100.92</v>
      </c>
      <c r="W349" s="8">
        <f>IF(Sales_Analysis[[#This Row],[Order Status]]="Completed",Sales_Analysis[[#This Row],[Gross Profit ]],0)</f>
        <v>54.86</v>
      </c>
    </row>
    <row r="350" spans="1:23">
      <c r="A350" t="s">
        <v>827</v>
      </c>
      <c r="B350" s="7">
        <v>45982</v>
      </c>
      <c r="C350" t="s">
        <v>120</v>
      </c>
      <c r="D350">
        <v>1</v>
      </c>
      <c r="E350">
        <v>33.65</v>
      </c>
      <c r="F350">
        <v>0</v>
      </c>
      <c r="G350">
        <v>0</v>
      </c>
      <c r="H350" t="s">
        <v>212</v>
      </c>
      <c r="I350" t="s">
        <v>37</v>
      </c>
      <c r="J350" t="s">
        <v>217</v>
      </c>
      <c r="K350" t="s">
        <v>209</v>
      </c>
      <c r="L350" t="s">
        <v>828</v>
      </c>
      <c r="M350" t="s">
        <v>121</v>
      </c>
      <c r="N350" t="s">
        <v>21</v>
      </c>
      <c r="O350">
        <v>17.22</v>
      </c>
      <c r="P350">
        <v>33.65</v>
      </c>
      <c r="Q350">
        <f>Sales_Analysis[[#This Row],[Quantity]]*Sales_Analysis[[#This Row],[Unit Selling Price]]</f>
        <v>33.65</v>
      </c>
      <c r="R350">
        <f>Sales_Analysis[[#This Row],[Gross Sales ]]*Sales_Analysis[[#This Row],[Discount Pct]]</f>
        <v>0</v>
      </c>
      <c r="S350" s="8">
        <f>Sales_Analysis[[#This Row],[Gross Sales ]]-Sales_Analysis[[#This Row],[Discount Amount]]</f>
        <v>33.65</v>
      </c>
      <c r="T350" s="8">
        <f>Sales_Analysis[[#This Row],[Quantity]]*Sales_Analysis[[#This Row],[Unit Cost]]</f>
        <v>17.22</v>
      </c>
      <c r="U350" s="8">
        <f>Sales_Analysis[[#This Row],[Net Sales ]]-Sales_Analysis[[#This Row],[Cost Of Good Sold]]</f>
        <v>16.43</v>
      </c>
      <c r="V350" s="8">
        <f>IF(Sales_Analysis[[#This Row],[Order Status]]="Completed",Sales_Analysis[[#This Row],[Net Sales ]],0)</f>
        <v>33.65</v>
      </c>
      <c r="W350" s="8">
        <f>IF(Sales_Analysis[[#This Row],[Order Status]]="Completed",Sales_Analysis[[#This Row],[Gross Profit ]],0)</f>
        <v>16.43</v>
      </c>
    </row>
    <row r="351" spans="1:23">
      <c r="A351" t="s">
        <v>829</v>
      </c>
      <c r="B351" s="7">
        <v>45982</v>
      </c>
      <c r="C351" t="s">
        <v>98</v>
      </c>
      <c r="D351">
        <v>3</v>
      </c>
      <c r="E351">
        <v>17.66</v>
      </c>
      <c r="F351">
        <v>0.1</v>
      </c>
      <c r="G351">
        <v>4.99</v>
      </c>
      <c r="H351" t="s">
        <v>207</v>
      </c>
      <c r="I351" t="s">
        <v>224</v>
      </c>
      <c r="J351" t="s">
        <v>208</v>
      </c>
      <c r="K351" t="s">
        <v>209</v>
      </c>
      <c r="L351" t="s">
        <v>830</v>
      </c>
      <c r="M351" t="s">
        <v>99</v>
      </c>
      <c r="N351" t="s">
        <v>17</v>
      </c>
      <c r="O351">
        <v>11.93</v>
      </c>
      <c r="P351">
        <v>17.66</v>
      </c>
      <c r="Q351">
        <f>Sales_Analysis[[#This Row],[Quantity]]*Sales_Analysis[[#This Row],[Unit Selling Price]]</f>
        <v>52.980000000000004</v>
      </c>
      <c r="R351">
        <f>Sales_Analysis[[#This Row],[Gross Sales ]]*Sales_Analysis[[#This Row],[Discount Pct]]</f>
        <v>5.2980000000000009</v>
      </c>
      <c r="S351" s="8">
        <f>Sales_Analysis[[#This Row],[Gross Sales ]]-Sales_Analysis[[#This Row],[Discount Amount]]</f>
        <v>47.682000000000002</v>
      </c>
      <c r="T351" s="8">
        <f>Sales_Analysis[[#This Row],[Quantity]]*Sales_Analysis[[#This Row],[Unit Cost]]</f>
        <v>35.79</v>
      </c>
      <c r="U351" s="8">
        <f>Sales_Analysis[[#This Row],[Net Sales ]]-Sales_Analysis[[#This Row],[Cost Of Good Sold]]</f>
        <v>11.892000000000003</v>
      </c>
      <c r="V351" s="8">
        <f>IF(Sales_Analysis[[#This Row],[Order Status]]="Completed",Sales_Analysis[[#This Row],[Net Sales ]],0)</f>
        <v>47.682000000000002</v>
      </c>
      <c r="W351" s="8">
        <f>IF(Sales_Analysis[[#This Row],[Order Status]]="Completed",Sales_Analysis[[#This Row],[Gross Profit ]],0)</f>
        <v>11.892000000000003</v>
      </c>
    </row>
    <row r="352" spans="1:23">
      <c r="A352" t="s">
        <v>831</v>
      </c>
      <c r="B352" s="7">
        <v>45982</v>
      </c>
      <c r="C352" t="s">
        <v>100</v>
      </c>
      <c r="D352">
        <v>4</v>
      </c>
      <c r="E352">
        <v>47.38</v>
      </c>
      <c r="F352">
        <v>0</v>
      </c>
      <c r="G352">
        <v>9.99</v>
      </c>
      <c r="H352" t="s">
        <v>212</v>
      </c>
      <c r="I352" t="s">
        <v>54</v>
      </c>
      <c r="J352" t="s">
        <v>213</v>
      </c>
      <c r="K352" t="s">
        <v>209</v>
      </c>
      <c r="L352" t="s">
        <v>832</v>
      </c>
      <c r="M352" t="s">
        <v>101</v>
      </c>
      <c r="N352" t="s">
        <v>17</v>
      </c>
      <c r="O352">
        <v>31.21</v>
      </c>
      <c r="P352">
        <v>47.38</v>
      </c>
      <c r="Q352">
        <f>Sales_Analysis[[#This Row],[Quantity]]*Sales_Analysis[[#This Row],[Unit Selling Price]]</f>
        <v>189.52</v>
      </c>
      <c r="R352">
        <f>Sales_Analysis[[#This Row],[Gross Sales ]]*Sales_Analysis[[#This Row],[Discount Pct]]</f>
        <v>0</v>
      </c>
      <c r="S352" s="8">
        <f>Sales_Analysis[[#This Row],[Gross Sales ]]-Sales_Analysis[[#This Row],[Discount Amount]]</f>
        <v>189.52</v>
      </c>
      <c r="T352" s="8">
        <f>Sales_Analysis[[#This Row],[Quantity]]*Sales_Analysis[[#This Row],[Unit Cost]]</f>
        <v>124.84</v>
      </c>
      <c r="U352" s="8">
        <f>Sales_Analysis[[#This Row],[Net Sales ]]-Sales_Analysis[[#This Row],[Cost Of Good Sold]]</f>
        <v>64.680000000000007</v>
      </c>
      <c r="V352" s="8">
        <f>IF(Sales_Analysis[[#This Row],[Order Status]]="Completed",Sales_Analysis[[#This Row],[Net Sales ]],0)</f>
        <v>189.52</v>
      </c>
      <c r="W352" s="8">
        <f>IF(Sales_Analysis[[#This Row],[Order Status]]="Completed",Sales_Analysis[[#This Row],[Gross Profit ]],0)</f>
        <v>64.680000000000007</v>
      </c>
    </row>
    <row r="353" spans="1:23">
      <c r="A353" t="s">
        <v>833</v>
      </c>
      <c r="B353" s="7">
        <v>45982</v>
      </c>
      <c r="C353" t="s">
        <v>77</v>
      </c>
      <c r="D353">
        <v>2</v>
      </c>
      <c r="E353">
        <v>47.77</v>
      </c>
      <c r="F353">
        <v>0.05</v>
      </c>
      <c r="G353">
        <v>6.99</v>
      </c>
      <c r="H353" t="s">
        <v>212</v>
      </c>
      <c r="I353" t="s">
        <v>224</v>
      </c>
      <c r="J353" t="s">
        <v>217</v>
      </c>
      <c r="K353" t="s">
        <v>209</v>
      </c>
      <c r="L353" t="s">
        <v>834</v>
      </c>
      <c r="M353" t="s">
        <v>78</v>
      </c>
      <c r="N353" t="s">
        <v>11</v>
      </c>
      <c r="O353">
        <v>21.34</v>
      </c>
      <c r="P353">
        <v>47.77</v>
      </c>
      <c r="Q353">
        <f>Sales_Analysis[[#This Row],[Quantity]]*Sales_Analysis[[#This Row],[Unit Selling Price]]</f>
        <v>95.54</v>
      </c>
      <c r="R353">
        <f>Sales_Analysis[[#This Row],[Gross Sales ]]*Sales_Analysis[[#This Row],[Discount Pct]]</f>
        <v>4.7770000000000001</v>
      </c>
      <c r="S353" s="8">
        <f>Sales_Analysis[[#This Row],[Gross Sales ]]-Sales_Analysis[[#This Row],[Discount Amount]]</f>
        <v>90.763000000000005</v>
      </c>
      <c r="T353" s="8">
        <f>Sales_Analysis[[#This Row],[Quantity]]*Sales_Analysis[[#This Row],[Unit Cost]]</f>
        <v>42.68</v>
      </c>
      <c r="U353" s="8">
        <f>Sales_Analysis[[#This Row],[Net Sales ]]-Sales_Analysis[[#This Row],[Cost Of Good Sold]]</f>
        <v>48.083000000000006</v>
      </c>
      <c r="V353" s="8">
        <f>IF(Sales_Analysis[[#This Row],[Order Status]]="Completed",Sales_Analysis[[#This Row],[Net Sales ]],0)</f>
        <v>90.763000000000005</v>
      </c>
      <c r="W353" s="8">
        <f>IF(Sales_Analysis[[#This Row],[Order Status]]="Completed",Sales_Analysis[[#This Row],[Gross Profit ]],0)</f>
        <v>48.083000000000006</v>
      </c>
    </row>
    <row r="354" spans="1:23">
      <c r="A354" t="s">
        <v>835</v>
      </c>
      <c r="B354" s="7">
        <v>45982</v>
      </c>
      <c r="C354" t="s">
        <v>106</v>
      </c>
      <c r="D354">
        <v>1</v>
      </c>
      <c r="E354">
        <v>85.27</v>
      </c>
      <c r="F354">
        <v>0.05</v>
      </c>
      <c r="G354">
        <v>0</v>
      </c>
      <c r="H354" t="s">
        <v>212</v>
      </c>
      <c r="I354" t="s">
        <v>18</v>
      </c>
      <c r="J354" t="s">
        <v>213</v>
      </c>
      <c r="K354" t="s">
        <v>209</v>
      </c>
      <c r="L354" t="s">
        <v>836</v>
      </c>
      <c r="M354" t="s">
        <v>107</v>
      </c>
      <c r="N354" t="s">
        <v>17</v>
      </c>
      <c r="O354">
        <v>43.46</v>
      </c>
      <c r="P354">
        <v>85.27</v>
      </c>
      <c r="Q354">
        <f>Sales_Analysis[[#This Row],[Quantity]]*Sales_Analysis[[#This Row],[Unit Selling Price]]</f>
        <v>85.27</v>
      </c>
      <c r="R354">
        <f>Sales_Analysis[[#This Row],[Gross Sales ]]*Sales_Analysis[[#This Row],[Discount Pct]]</f>
        <v>4.2634999999999996</v>
      </c>
      <c r="S354" s="8">
        <f>Sales_Analysis[[#This Row],[Gross Sales ]]-Sales_Analysis[[#This Row],[Discount Amount]]</f>
        <v>81.006500000000003</v>
      </c>
      <c r="T354" s="8">
        <f>Sales_Analysis[[#This Row],[Quantity]]*Sales_Analysis[[#This Row],[Unit Cost]]</f>
        <v>43.46</v>
      </c>
      <c r="U354" s="8">
        <f>Sales_Analysis[[#This Row],[Net Sales ]]-Sales_Analysis[[#This Row],[Cost Of Good Sold]]</f>
        <v>37.546500000000002</v>
      </c>
      <c r="V354" s="8">
        <f>IF(Sales_Analysis[[#This Row],[Order Status]]="Completed",Sales_Analysis[[#This Row],[Net Sales ]],0)</f>
        <v>81.006500000000003</v>
      </c>
      <c r="W354" s="8">
        <f>IF(Sales_Analysis[[#This Row],[Order Status]]="Completed",Sales_Analysis[[#This Row],[Gross Profit ]],0)</f>
        <v>37.546500000000002</v>
      </c>
    </row>
    <row r="355" spans="1:23">
      <c r="A355" t="s">
        <v>837</v>
      </c>
      <c r="B355" s="7">
        <v>45983</v>
      </c>
      <c r="C355" t="s">
        <v>164</v>
      </c>
      <c r="D355">
        <v>8</v>
      </c>
      <c r="E355">
        <v>93.35</v>
      </c>
      <c r="F355">
        <v>0</v>
      </c>
      <c r="G355">
        <v>6.99</v>
      </c>
      <c r="H355" t="s">
        <v>207</v>
      </c>
      <c r="I355" t="s">
        <v>54</v>
      </c>
      <c r="J355" t="s">
        <v>213</v>
      </c>
      <c r="K355" t="s">
        <v>209</v>
      </c>
      <c r="L355" t="s">
        <v>838</v>
      </c>
      <c r="M355" t="s">
        <v>165</v>
      </c>
      <c r="N355" t="s">
        <v>32</v>
      </c>
      <c r="O355">
        <v>39.76</v>
      </c>
      <c r="P355">
        <v>93.35</v>
      </c>
      <c r="Q355">
        <f>Sales_Analysis[[#This Row],[Quantity]]*Sales_Analysis[[#This Row],[Unit Selling Price]]</f>
        <v>746.8</v>
      </c>
      <c r="R355">
        <f>Sales_Analysis[[#This Row],[Gross Sales ]]*Sales_Analysis[[#This Row],[Discount Pct]]</f>
        <v>0</v>
      </c>
      <c r="S355" s="8">
        <f>Sales_Analysis[[#This Row],[Gross Sales ]]-Sales_Analysis[[#This Row],[Discount Amount]]</f>
        <v>746.8</v>
      </c>
      <c r="T355" s="8">
        <f>Sales_Analysis[[#This Row],[Quantity]]*Sales_Analysis[[#This Row],[Unit Cost]]</f>
        <v>318.08</v>
      </c>
      <c r="U355" s="8">
        <f>Sales_Analysis[[#This Row],[Net Sales ]]-Sales_Analysis[[#This Row],[Cost Of Good Sold]]</f>
        <v>428.71999999999997</v>
      </c>
      <c r="V355" s="8">
        <f>IF(Sales_Analysis[[#This Row],[Order Status]]="Completed",Sales_Analysis[[#This Row],[Net Sales ]],0)</f>
        <v>746.8</v>
      </c>
      <c r="W355" s="8">
        <f>IF(Sales_Analysis[[#This Row],[Order Status]]="Completed",Sales_Analysis[[#This Row],[Gross Profit ]],0)</f>
        <v>428.71999999999997</v>
      </c>
    </row>
    <row r="356" spans="1:23">
      <c r="A356" t="s">
        <v>839</v>
      </c>
      <c r="B356" s="7">
        <v>45983</v>
      </c>
      <c r="C356" t="s">
        <v>174</v>
      </c>
      <c r="D356">
        <v>2</v>
      </c>
      <c r="E356">
        <v>72.45</v>
      </c>
      <c r="F356">
        <v>0</v>
      </c>
      <c r="G356">
        <v>9.99</v>
      </c>
      <c r="H356" t="s">
        <v>216</v>
      </c>
      <c r="I356" t="s">
        <v>37</v>
      </c>
      <c r="J356" t="s">
        <v>213</v>
      </c>
      <c r="K356" t="s">
        <v>209</v>
      </c>
      <c r="L356" t="s">
        <v>828</v>
      </c>
      <c r="M356" t="s">
        <v>175</v>
      </c>
      <c r="N356" t="s">
        <v>32</v>
      </c>
      <c r="O356">
        <v>30.61</v>
      </c>
      <c r="P356">
        <v>72.45</v>
      </c>
      <c r="Q356">
        <f>Sales_Analysis[[#This Row],[Quantity]]*Sales_Analysis[[#This Row],[Unit Selling Price]]</f>
        <v>144.9</v>
      </c>
      <c r="R356">
        <f>Sales_Analysis[[#This Row],[Gross Sales ]]*Sales_Analysis[[#This Row],[Discount Pct]]</f>
        <v>0</v>
      </c>
      <c r="S356" s="8">
        <f>Sales_Analysis[[#This Row],[Gross Sales ]]-Sales_Analysis[[#This Row],[Discount Amount]]</f>
        <v>144.9</v>
      </c>
      <c r="T356" s="8">
        <f>Sales_Analysis[[#This Row],[Quantity]]*Sales_Analysis[[#This Row],[Unit Cost]]</f>
        <v>61.22</v>
      </c>
      <c r="U356" s="8">
        <f>Sales_Analysis[[#This Row],[Net Sales ]]-Sales_Analysis[[#This Row],[Cost Of Good Sold]]</f>
        <v>83.68</v>
      </c>
      <c r="V356" s="8">
        <f>IF(Sales_Analysis[[#This Row],[Order Status]]="Completed",Sales_Analysis[[#This Row],[Net Sales ]],0)</f>
        <v>144.9</v>
      </c>
      <c r="W356" s="8">
        <f>IF(Sales_Analysis[[#This Row],[Order Status]]="Completed",Sales_Analysis[[#This Row],[Gross Profit ]],0)</f>
        <v>83.68</v>
      </c>
    </row>
    <row r="357" spans="1:23">
      <c r="A357" t="s">
        <v>840</v>
      </c>
      <c r="B357" s="7">
        <v>45983</v>
      </c>
      <c r="C357" t="s">
        <v>100</v>
      </c>
      <c r="D357">
        <v>6</v>
      </c>
      <c r="E357">
        <v>47.38</v>
      </c>
      <c r="F357">
        <v>0</v>
      </c>
      <c r="G357">
        <v>9.99</v>
      </c>
      <c r="H357" t="s">
        <v>216</v>
      </c>
      <c r="I357" t="s">
        <v>224</v>
      </c>
      <c r="J357" t="s">
        <v>213</v>
      </c>
      <c r="K357" t="s">
        <v>209</v>
      </c>
      <c r="L357" t="s">
        <v>841</v>
      </c>
      <c r="M357" t="s">
        <v>101</v>
      </c>
      <c r="N357" t="s">
        <v>17</v>
      </c>
      <c r="O357">
        <v>31.21</v>
      </c>
      <c r="P357">
        <v>47.38</v>
      </c>
      <c r="Q357">
        <f>Sales_Analysis[[#This Row],[Quantity]]*Sales_Analysis[[#This Row],[Unit Selling Price]]</f>
        <v>284.28000000000003</v>
      </c>
      <c r="R357">
        <f>Sales_Analysis[[#This Row],[Gross Sales ]]*Sales_Analysis[[#This Row],[Discount Pct]]</f>
        <v>0</v>
      </c>
      <c r="S357" s="8">
        <f>Sales_Analysis[[#This Row],[Gross Sales ]]-Sales_Analysis[[#This Row],[Discount Amount]]</f>
        <v>284.28000000000003</v>
      </c>
      <c r="T357" s="8">
        <f>Sales_Analysis[[#This Row],[Quantity]]*Sales_Analysis[[#This Row],[Unit Cost]]</f>
        <v>187.26</v>
      </c>
      <c r="U357" s="8">
        <f>Sales_Analysis[[#This Row],[Net Sales ]]-Sales_Analysis[[#This Row],[Cost Of Good Sold]]</f>
        <v>97.020000000000039</v>
      </c>
      <c r="V357" s="8">
        <f>IF(Sales_Analysis[[#This Row],[Order Status]]="Completed",Sales_Analysis[[#This Row],[Net Sales ]],0)</f>
        <v>284.28000000000003</v>
      </c>
      <c r="W357" s="8">
        <f>IF(Sales_Analysis[[#This Row],[Order Status]]="Completed",Sales_Analysis[[#This Row],[Gross Profit ]],0)</f>
        <v>97.020000000000039</v>
      </c>
    </row>
    <row r="358" spans="1:23">
      <c r="A358" t="s">
        <v>842</v>
      </c>
      <c r="B358" s="7">
        <v>45983</v>
      </c>
      <c r="C358" t="s">
        <v>100</v>
      </c>
      <c r="D358">
        <v>2</v>
      </c>
      <c r="E358">
        <v>47.38</v>
      </c>
      <c r="F358">
        <v>0</v>
      </c>
      <c r="G358">
        <v>0</v>
      </c>
      <c r="H358" t="s">
        <v>207</v>
      </c>
      <c r="I358" t="s">
        <v>224</v>
      </c>
      <c r="J358" t="s">
        <v>217</v>
      </c>
      <c r="K358" t="s">
        <v>209</v>
      </c>
      <c r="L358" t="s">
        <v>843</v>
      </c>
      <c r="M358" t="s">
        <v>101</v>
      </c>
      <c r="N358" t="s">
        <v>17</v>
      </c>
      <c r="O358">
        <v>31.21</v>
      </c>
      <c r="P358">
        <v>47.38</v>
      </c>
      <c r="Q358">
        <f>Sales_Analysis[[#This Row],[Quantity]]*Sales_Analysis[[#This Row],[Unit Selling Price]]</f>
        <v>94.76</v>
      </c>
      <c r="R358">
        <f>Sales_Analysis[[#This Row],[Gross Sales ]]*Sales_Analysis[[#This Row],[Discount Pct]]</f>
        <v>0</v>
      </c>
      <c r="S358" s="8">
        <f>Sales_Analysis[[#This Row],[Gross Sales ]]-Sales_Analysis[[#This Row],[Discount Amount]]</f>
        <v>94.76</v>
      </c>
      <c r="T358" s="8">
        <f>Sales_Analysis[[#This Row],[Quantity]]*Sales_Analysis[[#This Row],[Unit Cost]]</f>
        <v>62.42</v>
      </c>
      <c r="U358" s="8">
        <f>Sales_Analysis[[#This Row],[Net Sales ]]-Sales_Analysis[[#This Row],[Cost Of Good Sold]]</f>
        <v>32.340000000000003</v>
      </c>
      <c r="V358" s="8">
        <f>IF(Sales_Analysis[[#This Row],[Order Status]]="Completed",Sales_Analysis[[#This Row],[Net Sales ]],0)</f>
        <v>94.76</v>
      </c>
      <c r="W358" s="8">
        <f>IF(Sales_Analysis[[#This Row],[Order Status]]="Completed",Sales_Analysis[[#This Row],[Gross Profit ]],0)</f>
        <v>32.340000000000003</v>
      </c>
    </row>
    <row r="359" spans="1:23">
      <c r="A359" t="s">
        <v>844</v>
      </c>
      <c r="B359" s="7">
        <v>45983</v>
      </c>
      <c r="C359" t="s">
        <v>126</v>
      </c>
      <c r="D359">
        <v>3</v>
      </c>
      <c r="E359">
        <v>44.98</v>
      </c>
      <c r="F359">
        <v>0.05</v>
      </c>
      <c r="G359">
        <v>9.99</v>
      </c>
      <c r="H359" t="s">
        <v>207</v>
      </c>
      <c r="I359" t="s">
        <v>12</v>
      </c>
      <c r="J359" t="s">
        <v>217</v>
      </c>
      <c r="K359" t="s">
        <v>209</v>
      </c>
      <c r="L359" t="s">
        <v>845</v>
      </c>
      <c r="M359" t="s">
        <v>127</v>
      </c>
      <c r="N359" t="s">
        <v>21</v>
      </c>
      <c r="O359">
        <v>23.48</v>
      </c>
      <c r="P359">
        <v>44.98</v>
      </c>
      <c r="Q359">
        <f>Sales_Analysis[[#This Row],[Quantity]]*Sales_Analysis[[#This Row],[Unit Selling Price]]</f>
        <v>134.94</v>
      </c>
      <c r="R359">
        <f>Sales_Analysis[[#This Row],[Gross Sales ]]*Sales_Analysis[[#This Row],[Discount Pct]]</f>
        <v>6.7469999999999999</v>
      </c>
      <c r="S359" s="8">
        <f>Sales_Analysis[[#This Row],[Gross Sales ]]-Sales_Analysis[[#This Row],[Discount Amount]]</f>
        <v>128.19299999999998</v>
      </c>
      <c r="T359" s="8">
        <f>Sales_Analysis[[#This Row],[Quantity]]*Sales_Analysis[[#This Row],[Unit Cost]]</f>
        <v>70.44</v>
      </c>
      <c r="U359" s="8">
        <f>Sales_Analysis[[#This Row],[Net Sales ]]-Sales_Analysis[[#This Row],[Cost Of Good Sold]]</f>
        <v>57.752999999999986</v>
      </c>
      <c r="V359" s="8">
        <f>IF(Sales_Analysis[[#This Row],[Order Status]]="Completed",Sales_Analysis[[#This Row],[Net Sales ]],0)</f>
        <v>128.19299999999998</v>
      </c>
      <c r="W359" s="8">
        <f>IF(Sales_Analysis[[#This Row],[Order Status]]="Completed",Sales_Analysis[[#This Row],[Gross Profit ]],0)</f>
        <v>57.752999999999986</v>
      </c>
    </row>
    <row r="360" spans="1:23">
      <c r="A360" t="s">
        <v>846</v>
      </c>
      <c r="B360" s="7">
        <v>45983</v>
      </c>
      <c r="C360" t="s">
        <v>174</v>
      </c>
      <c r="D360">
        <v>1</v>
      </c>
      <c r="E360">
        <v>72.45</v>
      </c>
      <c r="F360">
        <v>0</v>
      </c>
      <c r="G360">
        <v>0</v>
      </c>
      <c r="H360" t="s">
        <v>207</v>
      </c>
      <c r="I360" t="s">
        <v>224</v>
      </c>
      <c r="J360" t="s">
        <v>208</v>
      </c>
      <c r="K360" t="s">
        <v>304</v>
      </c>
      <c r="L360" t="s">
        <v>321</v>
      </c>
      <c r="M360" t="s">
        <v>175</v>
      </c>
      <c r="N360" t="s">
        <v>32</v>
      </c>
      <c r="O360">
        <v>30.61</v>
      </c>
      <c r="P360">
        <v>72.45</v>
      </c>
      <c r="Q360">
        <f>Sales_Analysis[[#This Row],[Quantity]]*Sales_Analysis[[#This Row],[Unit Selling Price]]</f>
        <v>72.45</v>
      </c>
      <c r="R360">
        <f>Sales_Analysis[[#This Row],[Gross Sales ]]*Sales_Analysis[[#This Row],[Discount Pct]]</f>
        <v>0</v>
      </c>
      <c r="S360" s="8">
        <f>Sales_Analysis[[#This Row],[Gross Sales ]]-Sales_Analysis[[#This Row],[Discount Amount]]</f>
        <v>72.45</v>
      </c>
      <c r="T360" s="8">
        <f>Sales_Analysis[[#This Row],[Quantity]]*Sales_Analysis[[#This Row],[Unit Cost]]</f>
        <v>30.61</v>
      </c>
      <c r="U360" s="8">
        <f>Sales_Analysis[[#This Row],[Net Sales ]]-Sales_Analysis[[#This Row],[Cost Of Good Sold]]</f>
        <v>41.84</v>
      </c>
      <c r="V360" s="8">
        <f>IF(Sales_Analysis[[#This Row],[Order Status]]="Completed",Sales_Analysis[[#This Row],[Net Sales ]],0)</f>
        <v>0</v>
      </c>
      <c r="W360" s="8">
        <f>IF(Sales_Analysis[[#This Row],[Order Status]]="Completed",Sales_Analysis[[#This Row],[Gross Profit ]],0)</f>
        <v>0</v>
      </c>
    </row>
    <row r="361" spans="1:23">
      <c r="A361" t="s">
        <v>847</v>
      </c>
      <c r="B361" s="7">
        <v>45983</v>
      </c>
      <c r="C361" t="s">
        <v>128</v>
      </c>
      <c r="D361">
        <v>2</v>
      </c>
      <c r="E361">
        <v>74.72</v>
      </c>
      <c r="F361">
        <v>0.2</v>
      </c>
      <c r="G361">
        <v>0</v>
      </c>
      <c r="H361" t="s">
        <v>216</v>
      </c>
      <c r="I361" t="s">
        <v>12</v>
      </c>
      <c r="J361" t="s">
        <v>213</v>
      </c>
      <c r="K361" t="s">
        <v>209</v>
      </c>
      <c r="L361" t="s">
        <v>300</v>
      </c>
      <c r="M361" t="s">
        <v>129</v>
      </c>
      <c r="N361" t="s">
        <v>21</v>
      </c>
      <c r="O361">
        <v>36.28</v>
      </c>
      <c r="P361">
        <v>74.72</v>
      </c>
      <c r="Q361">
        <f>Sales_Analysis[[#This Row],[Quantity]]*Sales_Analysis[[#This Row],[Unit Selling Price]]</f>
        <v>149.44</v>
      </c>
      <c r="R361">
        <f>Sales_Analysis[[#This Row],[Gross Sales ]]*Sales_Analysis[[#This Row],[Discount Pct]]</f>
        <v>29.888000000000002</v>
      </c>
      <c r="S361" s="8">
        <f>Sales_Analysis[[#This Row],[Gross Sales ]]-Sales_Analysis[[#This Row],[Discount Amount]]</f>
        <v>119.55199999999999</v>
      </c>
      <c r="T361" s="8">
        <f>Sales_Analysis[[#This Row],[Quantity]]*Sales_Analysis[[#This Row],[Unit Cost]]</f>
        <v>72.56</v>
      </c>
      <c r="U361" s="8">
        <f>Sales_Analysis[[#This Row],[Net Sales ]]-Sales_Analysis[[#This Row],[Cost Of Good Sold]]</f>
        <v>46.99199999999999</v>
      </c>
      <c r="V361" s="8">
        <f>IF(Sales_Analysis[[#This Row],[Order Status]]="Completed",Sales_Analysis[[#This Row],[Net Sales ]],0)</f>
        <v>119.55199999999999</v>
      </c>
      <c r="W361" s="8">
        <f>IF(Sales_Analysis[[#This Row],[Order Status]]="Completed",Sales_Analysis[[#This Row],[Gross Profit ]],0)</f>
        <v>46.99199999999999</v>
      </c>
    </row>
    <row r="362" spans="1:23">
      <c r="A362" t="s">
        <v>848</v>
      </c>
      <c r="B362" s="7">
        <v>45983</v>
      </c>
      <c r="C362" t="s">
        <v>166</v>
      </c>
      <c r="D362">
        <v>5</v>
      </c>
      <c r="E362">
        <v>39.19</v>
      </c>
      <c r="F362">
        <v>0.05</v>
      </c>
      <c r="G362">
        <v>4.99</v>
      </c>
      <c r="H362" t="s">
        <v>212</v>
      </c>
      <c r="I362" t="s">
        <v>37</v>
      </c>
      <c r="J362" t="s">
        <v>217</v>
      </c>
      <c r="K362" t="s">
        <v>209</v>
      </c>
      <c r="L362" t="s">
        <v>849</v>
      </c>
      <c r="M362" t="s">
        <v>167</v>
      </c>
      <c r="N362" t="s">
        <v>32</v>
      </c>
      <c r="O362">
        <v>18.54</v>
      </c>
      <c r="P362">
        <v>39.19</v>
      </c>
      <c r="Q362">
        <f>Sales_Analysis[[#This Row],[Quantity]]*Sales_Analysis[[#This Row],[Unit Selling Price]]</f>
        <v>195.95</v>
      </c>
      <c r="R362">
        <f>Sales_Analysis[[#This Row],[Gross Sales ]]*Sales_Analysis[[#This Row],[Discount Pct]]</f>
        <v>9.7974999999999994</v>
      </c>
      <c r="S362" s="8">
        <f>Sales_Analysis[[#This Row],[Gross Sales ]]-Sales_Analysis[[#This Row],[Discount Amount]]</f>
        <v>186.15249999999997</v>
      </c>
      <c r="T362" s="8">
        <f>Sales_Analysis[[#This Row],[Quantity]]*Sales_Analysis[[#This Row],[Unit Cost]]</f>
        <v>92.699999999999989</v>
      </c>
      <c r="U362" s="8">
        <f>Sales_Analysis[[#This Row],[Net Sales ]]-Sales_Analysis[[#This Row],[Cost Of Good Sold]]</f>
        <v>93.452499999999986</v>
      </c>
      <c r="V362" s="8">
        <f>IF(Sales_Analysis[[#This Row],[Order Status]]="Completed",Sales_Analysis[[#This Row],[Net Sales ]],0)</f>
        <v>186.15249999999997</v>
      </c>
      <c r="W362" s="8">
        <f>IF(Sales_Analysis[[#This Row],[Order Status]]="Completed",Sales_Analysis[[#This Row],[Gross Profit ]],0)</f>
        <v>93.452499999999986</v>
      </c>
    </row>
    <row r="363" spans="1:23">
      <c r="A363" t="s">
        <v>850</v>
      </c>
      <c r="B363" s="7">
        <v>45984</v>
      </c>
      <c r="C363" t="s">
        <v>140</v>
      </c>
      <c r="D363">
        <v>1</v>
      </c>
      <c r="E363">
        <v>25.18</v>
      </c>
      <c r="F363">
        <v>0</v>
      </c>
      <c r="G363">
        <v>0</v>
      </c>
      <c r="H363" t="s">
        <v>212</v>
      </c>
      <c r="I363" t="s">
        <v>18</v>
      </c>
      <c r="J363" t="s">
        <v>208</v>
      </c>
      <c r="K363" t="s">
        <v>281</v>
      </c>
      <c r="L363" t="s">
        <v>597</v>
      </c>
      <c r="M363" t="s">
        <v>141</v>
      </c>
      <c r="N363" t="s">
        <v>27</v>
      </c>
      <c r="O363">
        <v>13.85</v>
      </c>
      <c r="P363">
        <v>25.18</v>
      </c>
      <c r="Q363">
        <f>Sales_Analysis[[#This Row],[Quantity]]*Sales_Analysis[[#This Row],[Unit Selling Price]]</f>
        <v>25.18</v>
      </c>
      <c r="R363">
        <f>Sales_Analysis[[#This Row],[Gross Sales ]]*Sales_Analysis[[#This Row],[Discount Pct]]</f>
        <v>0</v>
      </c>
      <c r="S363" s="8">
        <f>Sales_Analysis[[#This Row],[Gross Sales ]]-Sales_Analysis[[#This Row],[Discount Amount]]</f>
        <v>25.18</v>
      </c>
      <c r="T363" s="8">
        <f>Sales_Analysis[[#This Row],[Quantity]]*Sales_Analysis[[#This Row],[Unit Cost]]</f>
        <v>13.85</v>
      </c>
      <c r="U363" s="8">
        <f>Sales_Analysis[[#This Row],[Net Sales ]]-Sales_Analysis[[#This Row],[Cost Of Good Sold]]</f>
        <v>11.33</v>
      </c>
      <c r="V363" s="8">
        <f>IF(Sales_Analysis[[#This Row],[Order Status]]="Completed",Sales_Analysis[[#This Row],[Net Sales ]],0)</f>
        <v>0</v>
      </c>
      <c r="W363" s="8">
        <f>IF(Sales_Analysis[[#This Row],[Order Status]]="Completed",Sales_Analysis[[#This Row],[Gross Profit ]],0)</f>
        <v>0</v>
      </c>
    </row>
    <row r="364" spans="1:23">
      <c r="A364" t="s">
        <v>851</v>
      </c>
      <c r="B364" s="7">
        <v>45984</v>
      </c>
      <c r="C364" t="s">
        <v>142</v>
      </c>
      <c r="D364">
        <v>1</v>
      </c>
      <c r="E364">
        <v>100.1</v>
      </c>
      <c r="F364">
        <v>0.1</v>
      </c>
      <c r="G364">
        <v>9.99</v>
      </c>
      <c r="H364" t="s">
        <v>212</v>
      </c>
      <c r="I364" t="s">
        <v>224</v>
      </c>
      <c r="J364" t="s">
        <v>208</v>
      </c>
      <c r="K364" t="s">
        <v>209</v>
      </c>
      <c r="L364" t="s">
        <v>852</v>
      </c>
      <c r="M364" t="s">
        <v>143</v>
      </c>
      <c r="N364" t="s">
        <v>27</v>
      </c>
      <c r="O364">
        <v>41.96</v>
      </c>
      <c r="P364">
        <v>100.1</v>
      </c>
      <c r="Q364">
        <f>Sales_Analysis[[#This Row],[Quantity]]*Sales_Analysis[[#This Row],[Unit Selling Price]]</f>
        <v>100.1</v>
      </c>
      <c r="R364">
        <f>Sales_Analysis[[#This Row],[Gross Sales ]]*Sales_Analysis[[#This Row],[Discount Pct]]</f>
        <v>10.01</v>
      </c>
      <c r="S364" s="8">
        <f>Sales_Analysis[[#This Row],[Gross Sales ]]-Sales_Analysis[[#This Row],[Discount Amount]]</f>
        <v>90.089999999999989</v>
      </c>
      <c r="T364" s="8">
        <f>Sales_Analysis[[#This Row],[Quantity]]*Sales_Analysis[[#This Row],[Unit Cost]]</f>
        <v>41.96</v>
      </c>
      <c r="U364" s="8">
        <f>Sales_Analysis[[#This Row],[Net Sales ]]-Sales_Analysis[[#This Row],[Cost Of Good Sold]]</f>
        <v>48.129999999999988</v>
      </c>
      <c r="V364" s="8">
        <f>IF(Sales_Analysis[[#This Row],[Order Status]]="Completed",Sales_Analysis[[#This Row],[Net Sales ]],0)</f>
        <v>90.089999999999989</v>
      </c>
      <c r="W364" s="8">
        <f>IF(Sales_Analysis[[#This Row],[Order Status]]="Completed",Sales_Analysis[[#This Row],[Gross Profit ]],0)</f>
        <v>48.129999999999988</v>
      </c>
    </row>
    <row r="365" spans="1:23">
      <c r="A365" t="s">
        <v>853</v>
      </c>
      <c r="B365" s="7">
        <v>45984</v>
      </c>
      <c r="C365" t="s">
        <v>144</v>
      </c>
      <c r="D365">
        <v>1</v>
      </c>
      <c r="E365">
        <v>12.74</v>
      </c>
      <c r="F365">
        <v>0.05</v>
      </c>
      <c r="G365">
        <v>4.99</v>
      </c>
      <c r="H365" t="s">
        <v>212</v>
      </c>
      <c r="I365" t="s">
        <v>54</v>
      </c>
      <c r="J365" t="s">
        <v>217</v>
      </c>
      <c r="K365" t="s">
        <v>209</v>
      </c>
      <c r="L365" t="s">
        <v>686</v>
      </c>
      <c r="M365" t="s">
        <v>145</v>
      </c>
      <c r="N365" t="s">
        <v>27</v>
      </c>
      <c r="O365">
        <v>5.81</v>
      </c>
      <c r="P365">
        <v>12.74</v>
      </c>
      <c r="Q365">
        <f>Sales_Analysis[[#This Row],[Quantity]]*Sales_Analysis[[#This Row],[Unit Selling Price]]</f>
        <v>12.74</v>
      </c>
      <c r="R365">
        <f>Sales_Analysis[[#This Row],[Gross Sales ]]*Sales_Analysis[[#This Row],[Discount Pct]]</f>
        <v>0.63700000000000001</v>
      </c>
      <c r="S365" s="8">
        <f>Sales_Analysis[[#This Row],[Gross Sales ]]-Sales_Analysis[[#This Row],[Discount Amount]]</f>
        <v>12.103</v>
      </c>
      <c r="T365" s="8">
        <f>Sales_Analysis[[#This Row],[Quantity]]*Sales_Analysis[[#This Row],[Unit Cost]]</f>
        <v>5.81</v>
      </c>
      <c r="U365" s="8">
        <f>Sales_Analysis[[#This Row],[Net Sales ]]-Sales_Analysis[[#This Row],[Cost Of Good Sold]]</f>
        <v>6.2930000000000001</v>
      </c>
      <c r="V365" s="8">
        <f>IF(Sales_Analysis[[#This Row],[Order Status]]="Completed",Sales_Analysis[[#This Row],[Net Sales ]],0)</f>
        <v>12.103</v>
      </c>
      <c r="W365" s="8">
        <f>IF(Sales_Analysis[[#This Row],[Order Status]]="Completed",Sales_Analysis[[#This Row],[Gross Profit ]],0)</f>
        <v>6.2930000000000001</v>
      </c>
    </row>
    <row r="366" spans="1:23">
      <c r="A366" t="s">
        <v>854</v>
      </c>
      <c r="B366" s="7">
        <v>45984</v>
      </c>
      <c r="C366" t="s">
        <v>77</v>
      </c>
      <c r="D366">
        <v>1</v>
      </c>
      <c r="E366">
        <v>47.77</v>
      </c>
      <c r="F366">
        <v>0</v>
      </c>
      <c r="G366">
        <v>0</v>
      </c>
      <c r="H366" t="s">
        <v>207</v>
      </c>
      <c r="I366" t="s">
        <v>37</v>
      </c>
      <c r="J366" t="s">
        <v>217</v>
      </c>
      <c r="K366" t="s">
        <v>209</v>
      </c>
      <c r="L366" t="s">
        <v>855</v>
      </c>
      <c r="M366" t="s">
        <v>78</v>
      </c>
      <c r="N366" t="s">
        <v>11</v>
      </c>
      <c r="O366">
        <v>21.34</v>
      </c>
      <c r="P366">
        <v>47.77</v>
      </c>
      <c r="Q366">
        <f>Sales_Analysis[[#This Row],[Quantity]]*Sales_Analysis[[#This Row],[Unit Selling Price]]</f>
        <v>47.77</v>
      </c>
      <c r="R366">
        <f>Sales_Analysis[[#This Row],[Gross Sales ]]*Sales_Analysis[[#This Row],[Discount Pct]]</f>
        <v>0</v>
      </c>
      <c r="S366" s="8">
        <f>Sales_Analysis[[#This Row],[Gross Sales ]]-Sales_Analysis[[#This Row],[Discount Amount]]</f>
        <v>47.77</v>
      </c>
      <c r="T366" s="8">
        <f>Sales_Analysis[[#This Row],[Quantity]]*Sales_Analysis[[#This Row],[Unit Cost]]</f>
        <v>21.34</v>
      </c>
      <c r="U366" s="8">
        <f>Sales_Analysis[[#This Row],[Net Sales ]]-Sales_Analysis[[#This Row],[Cost Of Good Sold]]</f>
        <v>26.430000000000003</v>
      </c>
      <c r="V366" s="8">
        <f>IF(Sales_Analysis[[#This Row],[Order Status]]="Completed",Sales_Analysis[[#This Row],[Net Sales ]],0)</f>
        <v>47.77</v>
      </c>
      <c r="W366" s="8">
        <f>IF(Sales_Analysis[[#This Row],[Order Status]]="Completed",Sales_Analysis[[#This Row],[Gross Profit ]],0)</f>
        <v>26.430000000000003</v>
      </c>
    </row>
    <row r="367" spans="1:23">
      <c r="A367" t="s">
        <v>856</v>
      </c>
      <c r="B367" s="7">
        <v>45984</v>
      </c>
      <c r="C367" t="s">
        <v>100</v>
      </c>
      <c r="D367">
        <v>1</v>
      </c>
      <c r="E367">
        <v>47.38</v>
      </c>
      <c r="F367">
        <v>0</v>
      </c>
      <c r="G367">
        <v>4.99</v>
      </c>
      <c r="H367" t="s">
        <v>212</v>
      </c>
      <c r="I367" t="s">
        <v>12</v>
      </c>
      <c r="J367" t="s">
        <v>217</v>
      </c>
      <c r="K367" t="s">
        <v>209</v>
      </c>
      <c r="L367" t="s">
        <v>836</v>
      </c>
      <c r="M367" t="s">
        <v>101</v>
      </c>
      <c r="N367" t="s">
        <v>17</v>
      </c>
      <c r="O367">
        <v>31.21</v>
      </c>
      <c r="P367">
        <v>47.38</v>
      </c>
      <c r="Q367">
        <f>Sales_Analysis[[#This Row],[Quantity]]*Sales_Analysis[[#This Row],[Unit Selling Price]]</f>
        <v>47.38</v>
      </c>
      <c r="R367">
        <f>Sales_Analysis[[#This Row],[Gross Sales ]]*Sales_Analysis[[#This Row],[Discount Pct]]</f>
        <v>0</v>
      </c>
      <c r="S367" s="8">
        <f>Sales_Analysis[[#This Row],[Gross Sales ]]-Sales_Analysis[[#This Row],[Discount Amount]]</f>
        <v>47.38</v>
      </c>
      <c r="T367" s="8">
        <f>Sales_Analysis[[#This Row],[Quantity]]*Sales_Analysis[[#This Row],[Unit Cost]]</f>
        <v>31.21</v>
      </c>
      <c r="U367" s="8">
        <f>Sales_Analysis[[#This Row],[Net Sales ]]-Sales_Analysis[[#This Row],[Cost Of Good Sold]]</f>
        <v>16.170000000000002</v>
      </c>
      <c r="V367" s="8">
        <f>IF(Sales_Analysis[[#This Row],[Order Status]]="Completed",Sales_Analysis[[#This Row],[Net Sales ]],0)</f>
        <v>47.38</v>
      </c>
      <c r="W367" s="8">
        <f>IF(Sales_Analysis[[#This Row],[Order Status]]="Completed",Sales_Analysis[[#This Row],[Gross Profit ]],0)</f>
        <v>16.170000000000002</v>
      </c>
    </row>
    <row r="368" spans="1:23">
      <c r="A368" t="s">
        <v>857</v>
      </c>
      <c r="B368" s="7">
        <v>45984</v>
      </c>
      <c r="C368" t="s">
        <v>122</v>
      </c>
      <c r="D368">
        <v>4</v>
      </c>
      <c r="E368">
        <v>29.71</v>
      </c>
      <c r="F368">
        <v>0</v>
      </c>
      <c r="G368">
        <v>6.99</v>
      </c>
      <c r="H368" t="s">
        <v>216</v>
      </c>
      <c r="I368" t="s">
        <v>18</v>
      </c>
      <c r="J368" t="s">
        <v>217</v>
      </c>
      <c r="K368" t="s">
        <v>209</v>
      </c>
      <c r="L368" t="s">
        <v>858</v>
      </c>
      <c r="M368" t="s">
        <v>123</v>
      </c>
      <c r="N368" t="s">
        <v>21</v>
      </c>
      <c r="O368">
        <v>17.55</v>
      </c>
      <c r="P368">
        <v>29.71</v>
      </c>
      <c r="Q368">
        <f>Sales_Analysis[[#This Row],[Quantity]]*Sales_Analysis[[#This Row],[Unit Selling Price]]</f>
        <v>118.84</v>
      </c>
      <c r="R368">
        <f>Sales_Analysis[[#This Row],[Gross Sales ]]*Sales_Analysis[[#This Row],[Discount Pct]]</f>
        <v>0</v>
      </c>
      <c r="S368" s="8">
        <f>Sales_Analysis[[#This Row],[Gross Sales ]]-Sales_Analysis[[#This Row],[Discount Amount]]</f>
        <v>118.84</v>
      </c>
      <c r="T368" s="8">
        <f>Sales_Analysis[[#This Row],[Quantity]]*Sales_Analysis[[#This Row],[Unit Cost]]</f>
        <v>70.2</v>
      </c>
      <c r="U368" s="8">
        <f>Sales_Analysis[[#This Row],[Net Sales ]]-Sales_Analysis[[#This Row],[Cost Of Good Sold]]</f>
        <v>48.64</v>
      </c>
      <c r="V368" s="8">
        <f>IF(Sales_Analysis[[#This Row],[Order Status]]="Completed",Sales_Analysis[[#This Row],[Net Sales ]],0)</f>
        <v>118.84</v>
      </c>
      <c r="W368" s="8">
        <f>IF(Sales_Analysis[[#This Row],[Order Status]]="Completed",Sales_Analysis[[#This Row],[Gross Profit ]],0)</f>
        <v>48.64</v>
      </c>
    </row>
    <row r="369" spans="1:23">
      <c r="A369" t="s">
        <v>859</v>
      </c>
      <c r="B369" s="7">
        <v>45984</v>
      </c>
      <c r="C369" t="s">
        <v>182</v>
      </c>
      <c r="D369">
        <v>2</v>
      </c>
      <c r="E369">
        <v>11.57</v>
      </c>
      <c r="F369">
        <v>0.1</v>
      </c>
      <c r="G369">
        <v>4.99</v>
      </c>
      <c r="H369" t="s">
        <v>212</v>
      </c>
      <c r="I369" t="s">
        <v>18</v>
      </c>
      <c r="J369" t="s">
        <v>213</v>
      </c>
      <c r="K369" t="s">
        <v>209</v>
      </c>
      <c r="L369" t="s">
        <v>860</v>
      </c>
      <c r="M369" t="s">
        <v>183</v>
      </c>
      <c r="N369" t="s">
        <v>32</v>
      </c>
      <c r="O369">
        <v>6.42</v>
      </c>
      <c r="P369">
        <v>11.57</v>
      </c>
      <c r="Q369">
        <f>Sales_Analysis[[#This Row],[Quantity]]*Sales_Analysis[[#This Row],[Unit Selling Price]]</f>
        <v>23.14</v>
      </c>
      <c r="R369">
        <f>Sales_Analysis[[#This Row],[Gross Sales ]]*Sales_Analysis[[#This Row],[Discount Pct]]</f>
        <v>2.3140000000000001</v>
      </c>
      <c r="S369" s="8">
        <f>Sales_Analysis[[#This Row],[Gross Sales ]]-Sales_Analysis[[#This Row],[Discount Amount]]</f>
        <v>20.826000000000001</v>
      </c>
      <c r="T369" s="8">
        <f>Sales_Analysis[[#This Row],[Quantity]]*Sales_Analysis[[#This Row],[Unit Cost]]</f>
        <v>12.84</v>
      </c>
      <c r="U369" s="8">
        <f>Sales_Analysis[[#This Row],[Net Sales ]]-Sales_Analysis[[#This Row],[Cost Of Good Sold]]</f>
        <v>7.9860000000000007</v>
      </c>
      <c r="V369" s="8">
        <f>IF(Sales_Analysis[[#This Row],[Order Status]]="Completed",Sales_Analysis[[#This Row],[Net Sales ]],0)</f>
        <v>20.826000000000001</v>
      </c>
      <c r="W369" s="8">
        <f>IF(Sales_Analysis[[#This Row],[Order Status]]="Completed",Sales_Analysis[[#This Row],[Gross Profit ]],0)</f>
        <v>7.9860000000000007</v>
      </c>
    </row>
    <row r="370" spans="1:23">
      <c r="A370" t="s">
        <v>861</v>
      </c>
      <c r="B370" s="7">
        <v>45985</v>
      </c>
      <c r="C370" t="s">
        <v>168</v>
      </c>
      <c r="D370">
        <v>3</v>
      </c>
      <c r="E370">
        <v>50.46</v>
      </c>
      <c r="F370">
        <v>0.1</v>
      </c>
      <c r="G370">
        <v>0</v>
      </c>
      <c r="H370" t="s">
        <v>216</v>
      </c>
      <c r="I370" t="s">
        <v>54</v>
      </c>
      <c r="J370" t="s">
        <v>217</v>
      </c>
      <c r="K370" t="s">
        <v>209</v>
      </c>
      <c r="L370" t="s">
        <v>862</v>
      </c>
      <c r="M370" t="s">
        <v>169</v>
      </c>
      <c r="N370" t="s">
        <v>32</v>
      </c>
      <c r="O370">
        <v>23.03</v>
      </c>
      <c r="P370">
        <v>50.46</v>
      </c>
      <c r="Q370">
        <f>Sales_Analysis[[#This Row],[Quantity]]*Sales_Analysis[[#This Row],[Unit Selling Price]]</f>
        <v>151.38</v>
      </c>
      <c r="R370">
        <f>Sales_Analysis[[#This Row],[Gross Sales ]]*Sales_Analysis[[#This Row],[Discount Pct]]</f>
        <v>15.138</v>
      </c>
      <c r="S370" s="8">
        <f>Sales_Analysis[[#This Row],[Gross Sales ]]-Sales_Analysis[[#This Row],[Discount Amount]]</f>
        <v>136.24199999999999</v>
      </c>
      <c r="T370" s="8">
        <f>Sales_Analysis[[#This Row],[Quantity]]*Sales_Analysis[[#This Row],[Unit Cost]]</f>
        <v>69.09</v>
      </c>
      <c r="U370" s="8">
        <f>Sales_Analysis[[#This Row],[Net Sales ]]-Sales_Analysis[[#This Row],[Cost Of Good Sold]]</f>
        <v>67.151999999999987</v>
      </c>
      <c r="V370" s="8">
        <f>IF(Sales_Analysis[[#This Row],[Order Status]]="Completed",Sales_Analysis[[#This Row],[Net Sales ]],0)</f>
        <v>136.24199999999999</v>
      </c>
      <c r="W370" s="8">
        <f>IF(Sales_Analysis[[#This Row],[Order Status]]="Completed",Sales_Analysis[[#This Row],[Gross Profit ]],0)</f>
        <v>67.151999999999987</v>
      </c>
    </row>
    <row r="371" spans="1:23">
      <c r="A371" t="s">
        <v>863</v>
      </c>
      <c r="B371" s="7">
        <v>45985</v>
      </c>
      <c r="C371" t="s">
        <v>128</v>
      </c>
      <c r="D371">
        <v>1</v>
      </c>
      <c r="E371">
        <v>74.72</v>
      </c>
      <c r="F371">
        <v>0.2</v>
      </c>
      <c r="G371">
        <v>0</v>
      </c>
      <c r="H371" t="s">
        <v>216</v>
      </c>
      <c r="I371" t="s">
        <v>224</v>
      </c>
      <c r="J371" t="s">
        <v>217</v>
      </c>
      <c r="K371" t="s">
        <v>209</v>
      </c>
      <c r="L371" t="s">
        <v>864</v>
      </c>
      <c r="M371" t="s">
        <v>129</v>
      </c>
      <c r="N371" t="s">
        <v>21</v>
      </c>
      <c r="O371">
        <v>36.28</v>
      </c>
      <c r="P371">
        <v>74.72</v>
      </c>
      <c r="Q371">
        <f>Sales_Analysis[[#This Row],[Quantity]]*Sales_Analysis[[#This Row],[Unit Selling Price]]</f>
        <v>74.72</v>
      </c>
      <c r="R371">
        <f>Sales_Analysis[[#This Row],[Gross Sales ]]*Sales_Analysis[[#This Row],[Discount Pct]]</f>
        <v>14.944000000000001</v>
      </c>
      <c r="S371" s="8">
        <f>Sales_Analysis[[#This Row],[Gross Sales ]]-Sales_Analysis[[#This Row],[Discount Amount]]</f>
        <v>59.775999999999996</v>
      </c>
      <c r="T371" s="8">
        <f>Sales_Analysis[[#This Row],[Quantity]]*Sales_Analysis[[#This Row],[Unit Cost]]</f>
        <v>36.28</v>
      </c>
      <c r="U371" s="8">
        <f>Sales_Analysis[[#This Row],[Net Sales ]]-Sales_Analysis[[#This Row],[Cost Of Good Sold]]</f>
        <v>23.495999999999995</v>
      </c>
      <c r="V371" s="8">
        <f>IF(Sales_Analysis[[#This Row],[Order Status]]="Completed",Sales_Analysis[[#This Row],[Net Sales ]],0)</f>
        <v>59.775999999999996</v>
      </c>
      <c r="W371" s="8">
        <f>IF(Sales_Analysis[[#This Row],[Order Status]]="Completed",Sales_Analysis[[#This Row],[Gross Profit ]],0)</f>
        <v>23.495999999999995</v>
      </c>
    </row>
    <row r="372" spans="1:23">
      <c r="A372" t="s">
        <v>865</v>
      </c>
      <c r="B372" s="7">
        <v>45985</v>
      </c>
      <c r="C372" t="s">
        <v>87</v>
      </c>
      <c r="D372">
        <v>1</v>
      </c>
      <c r="E372">
        <v>49.34</v>
      </c>
      <c r="F372">
        <v>0</v>
      </c>
      <c r="G372">
        <v>4.99</v>
      </c>
      <c r="H372" t="s">
        <v>212</v>
      </c>
      <c r="I372" t="s">
        <v>224</v>
      </c>
      <c r="J372" t="s">
        <v>217</v>
      </c>
      <c r="K372" t="s">
        <v>209</v>
      </c>
      <c r="L372" t="s">
        <v>866</v>
      </c>
      <c r="M372" t="s">
        <v>88</v>
      </c>
      <c r="N372" t="s">
        <v>11</v>
      </c>
      <c r="O372">
        <v>24.06</v>
      </c>
      <c r="P372">
        <v>49.34</v>
      </c>
      <c r="Q372">
        <f>Sales_Analysis[[#This Row],[Quantity]]*Sales_Analysis[[#This Row],[Unit Selling Price]]</f>
        <v>49.34</v>
      </c>
      <c r="R372">
        <f>Sales_Analysis[[#This Row],[Gross Sales ]]*Sales_Analysis[[#This Row],[Discount Pct]]</f>
        <v>0</v>
      </c>
      <c r="S372" s="8">
        <f>Sales_Analysis[[#This Row],[Gross Sales ]]-Sales_Analysis[[#This Row],[Discount Amount]]</f>
        <v>49.34</v>
      </c>
      <c r="T372" s="8">
        <f>Sales_Analysis[[#This Row],[Quantity]]*Sales_Analysis[[#This Row],[Unit Cost]]</f>
        <v>24.06</v>
      </c>
      <c r="U372" s="8">
        <f>Sales_Analysis[[#This Row],[Net Sales ]]-Sales_Analysis[[#This Row],[Cost Of Good Sold]]</f>
        <v>25.280000000000005</v>
      </c>
      <c r="V372" s="8">
        <f>IF(Sales_Analysis[[#This Row],[Order Status]]="Completed",Sales_Analysis[[#This Row],[Net Sales ]],0)</f>
        <v>49.34</v>
      </c>
      <c r="W372" s="8">
        <f>IF(Sales_Analysis[[#This Row],[Order Status]]="Completed",Sales_Analysis[[#This Row],[Gross Profit ]],0)</f>
        <v>25.280000000000005</v>
      </c>
    </row>
    <row r="373" spans="1:23">
      <c r="A373" t="s">
        <v>867</v>
      </c>
      <c r="B373" s="7">
        <v>45985</v>
      </c>
      <c r="C373" t="s">
        <v>164</v>
      </c>
      <c r="D373">
        <v>2</v>
      </c>
      <c r="E373">
        <v>93.35</v>
      </c>
      <c r="F373">
        <v>0</v>
      </c>
      <c r="G373">
        <v>0</v>
      </c>
      <c r="H373" t="s">
        <v>216</v>
      </c>
      <c r="I373" t="s">
        <v>12</v>
      </c>
      <c r="J373" t="s">
        <v>217</v>
      </c>
      <c r="K373" t="s">
        <v>209</v>
      </c>
      <c r="L373" t="s">
        <v>794</v>
      </c>
      <c r="M373" t="s">
        <v>165</v>
      </c>
      <c r="N373" t="s">
        <v>32</v>
      </c>
      <c r="O373">
        <v>39.76</v>
      </c>
      <c r="P373">
        <v>93.35</v>
      </c>
      <c r="Q373">
        <f>Sales_Analysis[[#This Row],[Quantity]]*Sales_Analysis[[#This Row],[Unit Selling Price]]</f>
        <v>186.7</v>
      </c>
      <c r="R373">
        <f>Sales_Analysis[[#This Row],[Gross Sales ]]*Sales_Analysis[[#This Row],[Discount Pct]]</f>
        <v>0</v>
      </c>
      <c r="S373" s="8">
        <f>Sales_Analysis[[#This Row],[Gross Sales ]]-Sales_Analysis[[#This Row],[Discount Amount]]</f>
        <v>186.7</v>
      </c>
      <c r="T373" s="8">
        <f>Sales_Analysis[[#This Row],[Quantity]]*Sales_Analysis[[#This Row],[Unit Cost]]</f>
        <v>79.52</v>
      </c>
      <c r="U373" s="8">
        <f>Sales_Analysis[[#This Row],[Net Sales ]]-Sales_Analysis[[#This Row],[Cost Of Good Sold]]</f>
        <v>107.17999999999999</v>
      </c>
      <c r="V373" s="8">
        <f>IF(Sales_Analysis[[#This Row],[Order Status]]="Completed",Sales_Analysis[[#This Row],[Net Sales ]],0)</f>
        <v>186.7</v>
      </c>
      <c r="W373" s="8">
        <f>IF(Sales_Analysis[[#This Row],[Order Status]]="Completed",Sales_Analysis[[#This Row],[Gross Profit ]],0)</f>
        <v>107.17999999999999</v>
      </c>
    </row>
    <row r="374" spans="1:23">
      <c r="A374" t="s">
        <v>868</v>
      </c>
      <c r="B374" s="7">
        <v>45985</v>
      </c>
      <c r="C374" t="s">
        <v>146</v>
      </c>
      <c r="D374">
        <v>5</v>
      </c>
      <c r="E374">
        <v>30.05</v>
      </c>
      <c r="F374">
        <v>0.05</v>
      </c>
      <c r="G374">
        <v>6.99</v>
      </c>
      <c r="H374" t="s">
        <v>216</v>
      </c>
      <c r="I374" t="s">
        <v>224</v>
      </c>
      <c r="J374" t="s">
        <v>213</v>
      </c>
      <c r="K374" t="s">
        <v>209</v>
      </c>
      <c r="L374" t="s">
        <v>333</v>
      </c>
      <c r="M374" t="s">
        <v>147</v>
      </c>
      <c r="N374" t="s">
        <v>27</v>
      </c>
      <c r="O374">
        <v>17.329999999999998</v>
      </c>
      <c r="P374">
        <v>30.05</v>
      </c>
      <c r="Q374">
        <f>Sales_Analysis[[#This Row],[Quantity]]*Sales_Analysis[[#This Row],[Unit Selling Price]]</f>
        <v>150.25</v>
      </c>
      <c r="R374">
        <f>Sales_Analysis[[#This Row],[Gross Sales ]]*Sales_Analysis[[#This Row],[Discount Pct]]</f>
        <v>7.5125000000000002</v>
      </c>
      <c r="S374" s="8">
        <f>Sales_Analysis[[#This Row],[Gross Sales ]]-Sales_Analysis[[#This Row],[Discount Amount]]</f>
        <v>142.73750000000001</v>
      </c>
      <c r="T374" s="8">
        <f>Sales_Analysis[[#This Row],[Quantity]]*Sales_Analysis[[#This Row],[Unit Cost]]</f>
        <v>86.649999999999991</v>
      </c>
      <c r="U374" s="8">
        <f>Sales_Analysis[[#This Row],[Net Sales ]]-Sales_Analysis[[#This Row],[Cost Of Good Sold]]</f>
        <v>56.08750000000002</v>
      </c>
      <c r="V374" s="8">
        <f>IF(Sales_Analysis[[#This Row],[Order Status]]="Completed",Sales_Analysis[[#This Row],[Net Sales ]],0)</f>
        <v>142.73750000000001</v>
      </c>
      <c r="W374" s="8">
        <f>IF(Sales_Analysis[[#This Row],[Order Status]]="Completed",Sales_Analysis[[#This Row],[Gross Profit ]],0)</f>
        <v>56.08750000000002</v>
      </c>
    </row>
    <row r="375" spans="1:23">
      <c r="A375" t="s">
        <v>869</v>
      </c>
      <c r="B375" s="7">
        <v>45986</v>
      </c>
      <c r="C375" t="s">
        <v>160</v>
      </c>
      <c r="D375">
        <v>6</v>
      </c>
      <c r="E375">
        <v>36.47</v>
      </c>
      <c r="F375">
        <v>0</v>
      </c>
      <c r="G375">
        <v>0</v>
      </c>
      <c r="H375" t="s">
        <v>212</v>
      </c>
      <c r="I375" t="s">
        <v>37</v>
      </c>
      <c r="J375" t="s">
        <v>213</v>
      </c>
      <c r="K375" t="s">
        <v>209</v>
      </c>
      <c r="L375" t="s">
        <v>870</v>
      </c>
      <c r="M375" t="s">
        <v>161</v>
      </c>
      <c r="N375" t="s">
        <v>27</v>
      </c>
      <c r="O375">
        <v>21.05</v>
      </c>
      <c r="P375">
        <v>36.47</v>
      </c>
      <c r="Q375">
        <f>Sales_Analysis[[#This Row],[Quantity]]*Sales_Analysis[[#This Row],[Unit Selling Price]]</f>
        <v>218.82</v>
      </c>
      <c r="R375">
        <f>Sales_Analysis[[#This Row],[Gross Sales ]]*Sales_Analysis[[#This Row],[Discount Pct]]</f>
        <v>0</v>
      </c>
      <c r="S375" s="8">
        <f>Sales_Analysis[[#This Row],[Gross Sales ]]-Sales_Analysis[[#This Row],[Discount Amount]]</f>
        <v>218.82</v>
      </c>
      <c r="T375" s="8">
        <f>Sales_Analysis[[#This Row],[Quantity]]*Sales_Analysis[[#This Row],[Unit Cost]]</f>
        <v>126.30000000000001</v>
      </c>
      <c r="U375" s="8">
        <f>Sales_Analysis[[#This Row],[Net Sales ]]-Sales_Analysis[[#This Row],[Cost Of Good Sold]]</f>
        <v>92.519999999999982</v>
      </c>
      <c r="V375" s="8">
        <f>IF(Sales_Analysis[[#This Row],[Order Status]]="Completed",Sales_Analysis[[#This Row],[Net Sales ]],0)</f>
        <v>218.82</v>
      </c>
      <c r="W375" s="8">
        <f>IF(Sales_Analysis[[#This Row],[Order Status]]="Completed",Sales_Analysis[[#This Row],[Gross Profit ]],0)</f>
        <v>92.519999999999982</v>
      </c>
    </row>
    <row r="376" spans="1:23">
      <c r="A376" t="s">
        <v>871</v>
      </c>
      <c r="B376" s="7">
        <v>45986</v>
      </c>
      <c r="C376" t="s">
        <v>178</v>
      </c>
      <c r="D376">
        <v>3</v>
      </c>
      <c r="E376">
        <v>77.760000000000005</v>
      </c>
      <c r="F376">
        <v>0</v>
      </c>
      <c r="G376">
        <v>4.99</v>
      </c>
      <c r="H376" t="s">
        <v>212</v>
      </c>
      <c r="I376" t="s">
        <v>37</v>
      </c>
      <c r="J376" t="s">
        <v>213</v>
      </c>
      <c r="K376" t="s">
        <v>209</v>
      </c>
      <c r="L376" t="s">
        <v>872</v>
      </c>
      <c r="M376" t="s">
        <v>179</v>
      </c>
      <c r="N376" t="s">
        <v>32</v>
      </c>
      <c r="O376">
        <v>44.67</v>
      </c>
      <c r="P376">
        <v>77.760000000000005</v>
      </c>
      <c r="Q376">
        <f>Sales_Analysis[[#This Row],[Quantity]]*Sales_Analysis[[#This Row],[Unit Selling Price]]</f>
        <v>233.28000000000003</v>
      </c>
      <c r="R376">
        <f>Sales_Analysis[[#This Row],[Gross Sales ]]*Sales_Analysis[[#This Row],[Discount Pct]]</f>
        <v>0</v>
      </c>
      <c r="S376" s="8">
        <f>Sales_Analysis[[#This Row],[Gross Sales ]]-Sales_Analysis[[#This Row],[Discount Amount]]</f>
        <v>233.28000000000003</v>
      </c>
      <c r="T376" s="8">
        <f>Sales_Analysis[[#This Row],[Quantity]]*Sales_Analysis[[#This Row],[Unit Cost]]</f>
        <v>134.01</v>
      </c>
      <c r="U376" s="8">
        <f>Sales_Analysis[[#This Row],[Net Sales ]]-Sales_Analysis[[#This Row],[Cost Of Good Sold]]</f>
        <v>99.270000000000039</v>
      </c>
      <c r="V376" s="8">
        <f>IF(Sales_Analysis[[#This Row],[Order Status]]="Completed",Sales_Analysis[[#This Row],[Net Sales ]],0)</f>
        <v>233.28000000000003</v>
      </c>
      <c r="W376" s="8">
        <f>IF(Sales_Analysis[[#This Row],[Order Status]]="Completed",Sales_Analysis[[#This Row],[Gross Profit ]],0)</f>
        <v>99.270000000000039</v>
      </c>
    </row>
    <row r="377" spans="1:23">
      <c r="A377" t="s">
        <v>873</v>
      </c>
      <c r="B377" s="7">
        <v>45986</v>
      </c>
      <c r="C377" t="s">
        <v>166</v>
      </c>
      <c r="D377">
        <v>1</v>
      </c>
      <c r="E377">
        <v>39.19</v>
      </c>
      <c r="F377">
        <v>0</v>
      </c>
      <c r="G377">
        <v>4.99</v>
      </c>
      <c r="H377" t="s">
        <v>207</v>
      </c>
      <c r="I377" t="s">
        <v>18</v>
      </c>
      <c r="J377" t="s">
        <v>213</v>
      </c>
      <c r="K377" t="s">
        <v>209</v>
      </c>
      <c r="L377" t="s">
        <v>874</v>
      </c>
      <c r="M377" t="s">
        <v>167</v>
      </c>
      <c r="N377" t="s">
        <v>32</v>
      </c>
      <c r="O377">
        <v>18.54</v>
      </c>
      <c r="P377">
        <v>39.19</v>
      </c>
      <c r="Q377">
        <f>Sales_Analysis[[#This Row],[Quantity]]*Sales_Analysis[[#This Row],[Unit Selling Price]]</f>
        <v>39.19</v>
      </c>
      <c r="R377">
        <f>Sales_Analysis[[#This Row],[Gross Sales ]]*Sales_Analysis[[#This Row],[Discount Pct]]</f>
        <v>0</v>
      </c>
      <c r="S377" s="8">
        <f>Sales_Analysis[[#This Row],[Gross Sales ]]-Sales_Analysis[[#This Row],[Discount Amount]]</f>
        <v>39.19</v>
      </c>
      <c r="T377" s="8">
        <f>Sales_Analysis[[#This Row],[Quantity]]*Sales_Analysis[[#This Row],[Unit Cost]]</f>
        <v>18.54</v>
      </c>
      <c r="U377" s="8">
        <f>Sales_Analysis[[#This Row],[Net Sales ]]-Sales_Analysis[[#This Row],[Cost Of Good Sold]]</f>
        <v>20.65</v>
      </c>
      <c r="V377" s="8">
        <f>IF(Sales_Analysis[[#This Row],[Order Status]]="Completed",Sales_Analysis[[#This Row],[Net Sales ]],0)</f>
        <v>39.19</v>
      </c>
      <c r="W377" s="8">
        <f>IF(Sales_Analysis[[#This Row],[Order Status]]="Completed",Sales_Analysis[[#This Row],[Gross Profit ]],0)</f>
        <v>20.65</v>
      </c>
    </row>
    <row r="378" spans="1:23">
      <c r="A378" t="s">
        <v>875</v>
      </c>
      <c r="B378" s="7">
        <v>45986</v>
      </c>
      <c r="C378" t="s">
        <v>75</v>
      </c>
      <c r="D378">
        <v>2</v>
      </c>
      <c r="E378">
        <v>55.2</v>
      </c>
      <c r="F378">
        <v>0</v>
      </c>
      <c r="G378">
        <v>0</v>
      </c>
      <c r="H378" t="s">
        <v>207</v>
      </c>
      <c r="I378" t="s">
        <v>18</v>
      </c>
      <c r="J378" t="s">
        <v>213</v>
      </c>
      <c r="K378" t="s">
        <v>209</v>
      </c>
      <c r="L378" t="s">
        <v>876</v>
      </c>
      <c r="M378" t="s">
        <v>76</v>
      </c>
      <c r="N378" t="s">
        <v>11</v>
      </c>
      <c r="O378">
        <v>25.85</v>
      </c>
      <c r="P378">
        <v>55.2</v>
      </c>
      <c r="Q378">
        <f>Sales_Analysis[[#This Row],[Quantity]]*Sales_Analysis[[#This Row],[Unit Selling Price]]</f>
        <v>110.4</v>
      </c>
      <c r="R378">
        <f>Sales_Analysis[[#This Row],[Gross Sales ]]*Sales_Analysis[[#This Row],[Discount Pct]]</f>
        <v>0</v>
      </c>
      <c r="S378" s="8">
        <f>Sales_Analysis[[#This Row],[Gross Sales ]]-Sales_Analysis[[#This Row],[Discount Amount]]</f>
        <v>110.4</v>
      </c>
      <c r="T378" s="8">
        <f>Sales_Analysis[[#This Row],[Quantity]]*Sales_Analysis[[#This Row],[Unit Cost]]</f>
        <v>51.7</v>
      </c>
      <c r="U378" s="8">
        <f>Sales_Analysis[[#This Row],[Net Sales ]]-Sales_Analysis[[#This Row],[Cost Of Good Sold]]</f>
        <v>58.7</v>
      </c>
      <c r="V378" s="8">
        <f>IF(Sales_Analysis[[#This Row],[Order Status]]="Completed",Sales_Analysis[[#This Row],[Net Sales ]],0)</f>
        <v>110.4</v>
      </c>
      <c r="W378" s="8">
        <f>IF(Sales_Analysis[[#This Row],[Order Status]]="Completed",Sales_Analysis[[#This Row],[Gross Profit ]],0)</f>
        <v>58.7</v>
      </c>
    </row>
    <row r="379" spans="1:23">
      <c r="A379" t="s">
        <v>877</v>
      </c>
      <c r="B379" s="7">
        <v>45986</v>
      </c>
      <c r="C379" t="s">
        <v>136</v>
      </c>
      <c r="D379">
        <v>1</v>
      </c>
      <c r="E379">
        <v>26.35</v>
      </c>
      <c r="F379">
        <v>0</v>
      </c>
      <c r="G379">
        <v>0</v>
      </c>
      <c r="H379" t="s">
        <v>207</v>
      </c>
      <c r="I379" t="s">
        <v>54</v>
      </c>
      <c r="J379" t="s">
        <v>208</v>
      </c>
      <c r="K379" t="s">
        <v>209</v>
      </c>
      <c r="L379" t="s">
        <v>878</v>
      </c>
      <c r="M379" t="s">
        <v>137</v>
      </c>
      <c r="N379" t="s">
        <v>21</v>
      </c>
      <c r="O379">
        <v>13.28</v>
      </c>
      <c r="P379">
        <v>26.35</v>
      </c>
      <c r="Q379">
        <f>Sales_Analysis[[#This Row],[Quantity]]*Sales_Analysis[[#This Row],[Unit Selling Price]]</f>
        <v>26.35</v>
      </c>
      <c r="R379">
        <f>Sales_Analysis[[#This Row],[Gross Sales ]]*Sales_Analysis[[#This Row],[Discount Pct]]</f>
        <v>0</v>
      </c>
      <c r="S379" s="8">
        <f>Sales_Analysis[[#This Row],[Gross Sales ]]-Sales_Analysis[[#This Row],[Discount Amount]]</f>
        <v>26.35</v>
      </c>
      <c r="T379" s="8">
        <f>Sales_Analysis[[#This Row],[Quantity]]*Sales_Analysis[[#This Row],[Unit Cost]]</f>
        <v>13.28</v>
      </c>
      <c r="U379" s="8">
        <f>Sales_Analysis[[#This Row],[Net Sales ]]-Sales_Analysis[[#This Row],[Cost Of Good Sold]]</f>
        <v>13.070000000000002</v>
      </c>
      <c r="V379" s="8">
        <f>IF(Sales_Analysis[[#This Row],[Order Status]]="Completed",Sales_Analysis[[#This Row],[Net Sales ]],0)</f>
        <v>26.35</v>
      </c>
      <c r="W379" s="8">
        <f>IF(Sales_Analysis[[#This Row],[Order Status]]="Completed",Sales_Analysis[[#This Row],[Gross Profit ]],0)</f>
        <v>13.070000000000002</v>
      </c>
    </row>
    <row r="380" spans="1:23">
      <c r="A380" t="s">
        <v>879</v>
      </c>
      <c r="B380" s="7">
        <v>45986</v>
      </c>
      <c r="C380" t="s">
        <v>136</v>
      </c>
      <c r="D380">
        <v>1</v>
      </c>
      <c r="E380">
        <v>26.35</v>
      </c>
      <c r="F380">
        <v>0</v>
      </c>
      <c r="G380">
        <v>4.99</v>
      </c>
      <c r="H380" t="s">
        <v>212</v>
      </c>
      <c r="I380" t="s">
        <v>12</v>
      </c>
      <c r="J380" t="s">
        <v>213</v>
      </c>
      <c r="K380" t="s">
        <v>209</v>
      </c>
      <c r="L380" t="s">
        <v>381</v>
      </c>
      <c r="M380" t="s">
        <v>137</v>
      </c>
      <c r="N380" t="s">
        <v>21</v>
      </c>
      <c r="O380">
        <v>13.28</v>
      </c>
      <c r="P380">
        <v>26.35</v>
      </c>
      <c r="Q380">
        <f>Sales_Analysis[[#This Row],[Quantity]]*Sales_Analysis[[#This Row],[Unit Selling Price]]</f>
        <v>26.35</v>
      </c>
      <c r="R380">
        <f>Sales_Analysis[[#This Row],[Gross Sales ]]*Sales_Analysis[[#This Row],[Discount Pct]]</f>
        <v>0</v>
      </c>
      <c r="S380" s="8">
        <f>Sales_Analysis[[#This Row],[Gross Sales ]]-Sales_Analysis[[#This Row],[Discount Amount]]</f>
        <v>26.35</v>
      </c>
      <c r="T380" s="8">
        <f>Sales_Analysis[[#This Row],[Quantity]]*Sales_Analysis[[#This Row],[Unit Cost]]</f>
        <v>13.28</v>
      </c>
      <c r="U380" s="8">
        <f>Sales_Analysis[[#This Row],[Net Sales ]]-Sales_Analysis[[#This Row],[Cost Of Good Sold]]</f>
        <v>13.070000000000002</v>
      </c>
      <c r="V380" s="8">
        <f>IF(Sales_Analysis[[#This Row],[Order Status]]="Completed",Sales_Analysis[[#This Row],[Net Sales ]],0)</f>
        <v>26.35</v>
      </c>
      <c r="W380" s="8">
        <f>IF(Sales_Analysis[[#This Row],[Order Status]]="Completed",Sales_Analysis[[#This Row],[Gross Profit ]],0)</f>
        <v>13.070000000000002</v>
      </c>
    </row>
    <row r="381" spans="1:23">
      <c r="A381" t="s">
        <v>880</v>
      </c>
      <c r="B381" s="7">
        <v>45986</v>
      </c>
      <c r="C381" t="s">
        <v>138</v>
      </c>
      <c r="D381">
        <v>2</v>
      </c>
      <c r="E381">
        <v>56</v>
      </c>
      <c r="F381">
        <v>0.1</v>
      </c>
      <c r="G381">
        <v>0</v>
      </c>
      <c r="H381" t="s">
        <v>212</v>
      </c>
      <c r="I381" t="s">
        <v>54</v>
      </c>
      <c r="J381" t="s">
        <v>217</v>
      </c>
      <c r="K381" t="s">
        <v>209</v>
      </c>
      <c r="L381" t="s">
        <v>881</v>
      </c>
      <c r="M381" t="s">
        <v>139</v>
      </c>
      <c r="N381" t="s">
        <v>21</v>
      </c>
      <c r="O381">
        <v>37.14</v>
      </c>
      <c r="P381">
        <v>56</v>
      </c>
      <c r="Q381">
        <f>Sales_Analysis[[#This Row],[Quantity]]*Sales_Analysis[[#This Row],[Unit Selling Price]]</f>
        <v>112</v>
      </c>
      <c r="R381">
        <f>Sales_Analysis[[#This Row],[Gross Sales ]]*Sales_Analysis[[#This Row],[Discount Pct]]</f>
        <v>11.200000000000001</v>
      </c>
      <c r="S381" s="8">
        <f>Sales_Analysis[[#This Row],[Gross Sales ]]-Sales_Analysis[[#This Row],[Discount Amount]]</f>
        <v>100.8</v>
      </c>
      <c r="T381" s="8">
        <f>Sales_Analysis[[#This Row],[Quantity]]*Sales_Analysis[[#This Row],[Unit Cost]]</f>
        <v>74.28</v>
      </c>
      <c r="U381" s="8">
        <f>Sales_Analysis[[#This Row],[Net Sales ]]-Sales_Analysis[[#This Row],[Cost Of Good Sold]]</f>
        <v>26.519999999999996</v>
      </c>
      <c r="V381" s="8">
        <f>IF(Sales_Analysis[[#This Row],[Order Status]]="Completed",Sales_Analysis[[#This Row],[Net Sales ]],0)</f>
        <v>100.8</v>
      </c>
      <c r="W381" s="8">
        <f>IF(Sales_Analysis[[#This Row],[Order Status]]="Completed",Sales_Analysis[[#This Row],[Gross Profit ]],0)</f>
        <v>26.519999999999996</v>
      </c>
    </row>
    <row r="382" spans="1:23">
      <c r="A382" t="s">
        <v>882</v>
      </c>
      <c r="B382" s="7">
        <v>45987</v>
      </c>
      <c r="C382" t="s">
        <v>148</v>
      </c>
      <c r="D382">
        <v>5</v>
      </c>
      <c r="E382">
        <v>76.3</v>
      </c>
      <c r="F382">
        <v>0.05</v>
      </c>
      <c r="G382">
        <v>4.99</v>
      </c>
      <c r="H382" t="s">
        <v>216</v>
      </c>
      <c r="I382" t="s">
        <v>224</v>
      </c>
      <c r="J382" t="s">
        <v>213</v>
      </c>
      <c r="K382" t="s">
        <v>209</v>
      </c>
      <c r="L382" t="s">
        <v>883</v>
      </c>
      <c r="M382" t="s">
        <v>149</v>
      </c>
      <c r="N382" t="s">
        <v>27</v>
      </c>
      <c r="O382">
        <v>33.700000000000003</v>
      </c>
      <c r="P382">
        <v>76.3</v>
      </c>
      <c r="Q382">
        <f>Sales_Analysis[[#This Row],[Quantity]]*Sales_Analysis[[#This Row],[Unit Selling Price]]</f>
        <v>381.5</v>
      </c>
      <c r="R382">
        <f>Sales_Analysis[[#This Row],[Gross Sales ]]*Sales_Analysis[[#This Row],[Discount Pct]]</f>
        <v>19.074999999999999</v>
      </c>
      <c r="S382" s="8">
        <f>Sales_Analysis[[#This Row],[Gross Sales ]]-Sales_Analysis[[#This Row],[Discount Amount]]</f>
        <v>362.42500000000001</v>
      </c>
      <c r="T382" s="8">
        <f>Sales_Analysis[[#This Row],[Quantity]]*Sales_Analysis[[#This Row],[Unit Cost]]</f>
        <v>168.5</v>
      </c>
      <c r="U382" s="8">
        <f>Sales_Analysis[[#This Row],[Net Sales ]]-Sales_Analysis[[#This Row],[Cost Of Good Sold]]</f>
        <v>193.92500000000001</v>
      </c>
      <c r="V382" s="8">
        <f>IF(Sales_Analysis[[#This Row],[Order Status]]="Completed",Sales_Analysis[[#This Row],[Net Sales ]],0)</f>
        <v>362.42500000000001</v>
      </c>
      <c r="W382" s="8">
        <f>IF(Sales_Analysis[[#This Row],[Order Status]]="Completed",Sales_Analysis[[#This Row],[Gross Profit ]],0)</f>
        <v>193.92500000000001</v>
      </c>
    </row>
    <row r="383" spans="1:23">
      <c r="A383" t="s">
        <v>884</v>
      </c>
      <c r="B383" s="7">
        <v>45987</v>
      </c>
      <c r="C383" t="s">
        <v>73</v>
      </c>
      <c r="D383">
        <v>3</v>
      </c>
      <c r="E383">
        <v>23.84</v>
      </c>
      <c r="F383">
        <v>0</v>
      </c>
      <c r="G383">
        <v>4.99</v>
      </c>
      <c r="H383" t="s">
        <v>216</v>
      </c>
      <c r="I383" t="s">
        <v>18</v>
      </c>
      <c r="J383" t="s">
        <v>208</v>
      </c>
      <c r="K383" t="s">
        <v>209</v>
      </c>
      <c r="L383" t="s">
        <v>885</v>
      </c>
      <c r="M383" t="s">
        <v>74</v>
      </c>
      <c r="N383" t="s">
        <v>11</v>
      </c>
      <c r="O383">
        <v>11.55</v>
      </c>
      <c r="P383">
        <v>23.84</v>
      </c>
      <c r="Q383">
        <f>Sales_Analysis[[#This Row],[Quantity]]*Sales_Analysis[[#This Row],[Unit Selling Price]]</f>
        <v>71.52</v>
      </c>
      <c r="R383">
        <f>Sales_Analysis[[#This Row],[Gross Sales ]]*Sales_Analysis[[#This Row],[Discount Pct]]</f>
        <v>0</v>
      </c>
      <c r="S383" s="8">
        <f>Sales_Analysis[[#This Row],[Gross Sales ]]-Sales_Analysis[[#This Row],[Discount Amount]]</f>
        <v>71.52</v>
      </c>
      <c r="T383" s="8">
        <f>Sales_Analysis[[#This Row],[Quantity]]*Sales_Analysis[[#This Row],[Unit Cost]]</f>
        <v>34.650000000000006</v>
      </c>
      <c r="U383" s="8">
        <f>Sales_Analysis[[#This Row],[Net Sales ]]-Sales_Analysis[[#This Row],[Cost Of Good Sold]]</f>
        <v>36.86999999999999</v>
      </c>
      <c r="V383" s="8">
        <f>IF(Sales_Analysis[[#This Row],[Order Status]]="Completed",Sales_Analysis[[#This Row],[Net Sales ]],0)</f>
        <v>71.52</v>
      </c>
      <c r="W383" s="8">
        <f>IF(Sales_Analysis[[#This Row],[Order Status]]="Completed",Sales_Analysis[[#This Row],[Gross Profit ]],0)</f>
        <v>36.86999999999999</v>
      </c>
    </row>
    <row r="384" spans="1:23">
      <c r="A384" t="s">
        <v>886</v>
      </c>
      <c r="B384" s="7">
        <v>45987</v>
      </c>
      <c r="C384" t="s">
        <v>87</v>
      </c>
      <c r="D384">
        <v>4</v>
      </c>
      <c r="E384">
        <v>49.34</v>
      </c>
      <c r="F384">
        <v>0.05</v>
      </c>
      <c r="G384">
        <v>0</v>
      </c>
      <c r="H384" t="s">
        <v>216</v>
      </c>
      <c r="I384" t="s">
        <v>224</v>
      </c>
      <c r="J384" t="s">
        <v>208</v>
      </c>
      <c r="K384" t="s">
        <v>209</v>
      </c>
      <c r="L384" t="s">
        <v>864</v>
      </c>
      <c r="M384" t="s">
        <v>88</v>
      </c>
      <c r="N384" t="s">
        <v>11</v>
      </c>
      <c r="O384">
        <v>24.06</v>
      </c>
      <c r="P384">
        <v>49.34</v>
      </c>
      <c r="Q384">
        <f>Sales_Analysis[[#This Row],[Quantity]]*Sales_Analysis[[#This Row],[Unit Selling Price]]</f>
        <v>197.36</v>
      </c>
      <c r="R384">
        <f>Sales_Analysis[[#This Row],[Gross Sales ]]*Sales_Analysis[[#This Row],[Discount Pct]]</f>
        <v>9.8680000000000021</v>
      </c>
      <c r="S384" s="8">
        <f>Sales_Analysis[[#This Row],[Gross Sales ]]-Sales_Analysis[[#This Row],[Discount Amount]]</f>
        <v>187.49200000000002</v>
      </c>
      <c r="T384" s="8">
        <f>Sales_Analysis[[#This Row],[Quantity]]*Sales_Analysis[[#This Row],[Unit Cost]]</f>
        <v>96.24</v>
      </c>
      <c r="U384" s="8">
        <f>Sales_Analysis[[#This Row],[Net Sales ]]-Sales_Analysis[[#This Row],[Cost Of Good Sold]]</f>
        <v>91.252000000000024</v>
      </c>
      <c r="V384" s="8">
        <f>IF(Sales_Analysis[[#This Row],[Order Status]]="Completed",Sales_Analysis[[#This Row],[Net Sales ]],0)</f>
        <v>187.49200000000002</v>
      </c>
      <c r="W384" s="8">
        <f>IF(Sales_Analysis[[#This Row],[Order Status]]="Completed",Sales_Analysis[[#This Row],[Gross Profit ]],0)</f>
        <v>91.252000000000024</v>
      </c>
    </row>
    <row r="385" spans="1:23">
      <c r="A385" t="s">
        <v>887</v>
      </c>
      <c r="B385" s="7">
        <v>45987</v>
      </c>
      <c r="C385" t="s">
        <v>104</v>
      </c>
      <c r="D385">
        <v>1</v>
      </c>
      <c r="E385">
        <v>29.49</v>
      </c>
      <c r="F385">
        <v>0</v>
      </c>
      <c r="G385">
        <v>0</v>
      </c>
      <c r="H385" t="s">
        <v>216</v>
      </c>
      <c r="I385" t="s">
        <v>224</v>
      </c>
      <c r="J385" t="s">
        <v>213</v>
      </c>
      <c r="K385" t="s">
        <v>209</v>
      </c>
      <c r="L385" t="s">
        <v>515</v>
      </c>
      <c r="M385" t="s">
        <v>105</v>
      </c>
      <c r="N385" t="s">
        <v>17</v>
      </c>
      <c r="O385">
        <v>13.03</v>
      </c>
      <c r="P385">
        <v>29.49</v>
      </c>
      <c r="Q385">
        <f>Sales_Analysis[[#This Row],[Quantity]]*Sales_Analysis[[#This Row],[Unit Selling Price]]</f>
        <v>29.49</v>
      </c>
      <c r="R385">
        <f>Sales_Analysis[[#This Row],[Gross Sales ]]*Sales_Analysis[[#This Row],[Discount Pct]]</f>
        <v>0</v>
      </c>
      <c r="S385" s="8">
        <f>Sales_Analysis[[#This Row],[Gross Sales ]]-Sales_Analysis[[#This Row],[Discount Amount]]</f>
        <v>29.49</v>
      </c>
      <c r="T385" s="8">
        <f>Sales_Analysis[[#This Row],[Quantity]]*Sales_Analysis[[#This Row],[Unit Cost]]</f>
        <v>13.03</v>
      </c>
      <c r="U385" s="8">
        <f>Sales_Analysis[[#This Row],[Net Sales ]]-Sales_Analysis[[#This Row],[Cost Of Good Sold]]</f>
        <v>16.46</v>
      </c>
      <c r="V385" s="8">
        <f>IF(Sales_Analysis[[#This Row],[Order Status]]="Completed",Sales_Analysis[[#This Row],[Net Sales ]],0)</f>
        <v>29.49</v>
      </c>
      <c r="W385" s="8">
        <f>IF(Sales_Analysis[[#This Row],[Order Status]]="Completed",Sales_Analysis[[#This Row],[Gross Profit ]],0)</f>
        <v>16.46</v>
      </c>
    </row>
    <row r="386" spans="1:23">
      <c r="A386" t="s">
        <v>888</v>
      </c>
      <c r="B386" s="7">
        <v>45987</v>
      </c>
      <c r="C386" t="s">
        <v>148</v>
      </c>
      <c r="D386">
        <v>1</v>
      </c>
      <c r="E386">
        <v>76.3</v>
      </c>
      <c r="F386">
        <v>0.05</v>
      </c>
      <c r="G386">
        <v>0</v>
      </c>
      <c r="H386" t="s">
        <v>216</v>
      </c>
      <c r="I386" t="s">
        <v>54</v>
      </c>
      <c r="J386" t="s">
        <v>208</v>
      </c>
      <c r="K386" t="s">
        <v>209</v>
      </c>
      <c r="L386" t="s">
        <v>889</v>
      </c>
      <c r="M386" t="s">
        <v>149</v>
      </c>
      <c r="N386" t="s">
        <v>27</v>
      </c>
      <c r="O386">
        <v>33.700000000000003</v>
      </c>
      <c r="P386">
        <v>76.3</v>
      </c>
      <c r="Q386">
        <f>Sales_Analysis[[#This Row],[Quantity]]*Sales_Analysis[[#This Row],[Unit Selling Price]]</f>
        <v>76.3</v>
      </c>
      <c r="R386">
        <f>Sales_Analysis[[#This Row],[Gross Sales ]]*Sales_Analysis[[#This Row],[Discount Pct]]</f>
        <v>3.8149999999999999</v>
      </c>
      <c r="S386" s="8">
        <f>Sales_Analysis[[#This Row],[Gross Sales ]]-Sales_Analysis[[#This Row],[Discount Amount]]</f>
        <v>72.484999999999999</v>
      </c>
      <c r="T386" s="8">
        <f>Sales_Analysis[[#This Row],[Quantity]]*Sales_Analysis[[#This Row],[Unit Cost]]</f>
        <v>33.700000000000003</v>
      </c>
      <c r="U386" s="8">
        <f>Sales_Analysis[[#This Row],[Net Sales ]]-Sales_Analysis[[#This Row],[Cost Of Good Sold]]</f>
        <v>38.784999999999997</v>
      </c>
      <c r="V386" s="8">
        <f>IF(Sales_Analysis[[#This Row],[Order Status]]="Completed",Sales_Analysis[[#This Row],[Net Sales ]],0)</f>
        <v>72.484999999999999</v>
      </c>
      <c r="W386" s="8">
        <f>IF(Sales_Analysis[[#This Row],[Order Status]]="Completed",Sales_Analysis[[#This Row],[Gross Profit ]],0)</f>
        <v>38.784999999999997</v>
      </c>
    </row>
    <row r="387" spans="1:23">
      <c r="A387" t="s">
        <v>890</v>
      </c>
      <c r="B387" s="7">
        <v>45987</v>
      </c>
      <c r="C387" t="s">
        <v>79</v>
      </c>
      <c r="D387">
        <v>3</v>
      </c>
      <c r="E387">
        <v>12.76</v>
      </c>
      <c r="F387">
        <v>0.1</v>
      </c>
      <c r="G387">
        <v>0</v>
      </c>
      <c r="H387" t="s">
        <v>212</v>
      </c>
      <c r="I387" t="s">
        <v>18</v>
      </c>
      <c r="J387" t="s">
        <v>217</v>
      </c>
      <c r="K387" t="s">
        <v>209</v>
      </c>
      <c r="L387" t="s">
        <v>891</v>
      </c>
      <c r="M387" t="s">
        <v>80</v>
      </c>
      <c r="N387" t="s">
        <v>11</v>
      </c>
      <c r="O387">
        <v>7.24</v>
      </c>
      <c r="P387">
        <v>12.76</v>
      </c>
      <c r="Q387">
        <f>Sales_Analysis[[#This Row],[Quantity]]*Sales_Analysis[[#This Row],[Unit Selling Price]]</f>
        <v>38.28</v>
      </c>
      <c r="R387">
        <f>Sales_Analysis[[#This Row],[Gross Sales ]]*Sales_Analysis[[#This Row],[Discount Pct]]</f>
        <v>3.8280000000000003</v>
      </c>
      <c r="S387" s="8">
        <f>Sales_Analysis[[#This Row],[Gross Sales ]]-Sales_Analysis[[#This Row],[Discount Amount]]</f>
        <v>34.451999999999998</v>
      </c>
      <c r="T387" s="8">
        <f>Sales_Analysis[[#This Row],[Quantity]]*Sales_Analysis[[#This Row],[Unit Cost]]</f>
        <v>21.72</v>
      </c>
      <c r="U387" s="8">
        <f>Sales_Analysis[[#This Row],[Net Sales ]]-Sales_Analysis[[#This Row],[Cost Of Good Sold]]</f>
        <v>12.731999999999999</v>
      </c>
      <c r="V387" s="8">
        <f>IF(Sales_Analysis[[#This Row],[Order Status]]="Completed",Sales_Analysis[[#This Row],[Net Sales ]],0)</f>
        <v>34.451999999999998</v>
      </c>
      <c r="W387" s="8">
        <f>IF(Sales_Analysis[[#This Row],[Order Status]]="Completed",Sales_Analysis[[#This Row],[Gross Profit ]],0)</f>
        <v>12.731999999999999</v>
      </c>
    </row>
    <row r="388" spans="1:23">
      <c r="A388" t="s">
        <v>892</v>
      </c>
      <c r="B388" s="7">
        <v>45987</v>
      </c>
      <c r="C388" t="s">
        <v>136</v>
      </c>
      <c r="D388">
        <v>8</v>
      </c>
      <c r="E388">
        <v>26.35</v>
      </c>
      <c r="F388">
        <v>0.1</v>
      </c>
      <c r="G388">
        <v>0</v>
      </c>
      <c r="H388" t="s">
        <v>216</v>
      </c>
      <c r="I388" t="s">
        <v>12</v>
      </c>
      <c r="J388" t="s">
        <v>217</v>
      </c>
      <c r="K388" t="s">
        <v>209</v>
      </c>
      <c r="L388" t="s">
        <v>893</v>
      </c>
      <c r="M388" t="s">
        <v>137</v>
      </c>
      <c r="N388" t="s">
        <v>21</v>
      </c>
      <c r="O388">
        <v>13.28</v>
      </c>
      <c r="P388">
        <v>26.35</v>
      </c>
      <c r="Q388">
        <f>Sales_Analysis[[#This Row],[Quantity]]*Sales_Analysis[[#This Row],[Unit Selling Price]]</f>
        <v>210.8</v>
      </c>
      <c r="R388">
        <f>Sales_Analysis[[#This Row],[Gross Sales ]]*Sales_Analysis[[#This Row],[Discount Pct]]</f>
        <v>21.080000000000002</v>
      </c>
      <c r="S388" s="8">
        <f>Sales_Analysis[[#This Row],[Gross Sales ]]-Sales_Analysis[[#This Row],[Discount Amount]]</f>
        <v>189.72</v>
      </c>
      <c r="T388" s="8">
        <f>Sales_Analysis[[#This Row],[Quantity]]*Sales_Analysis[[#This Row],[Unit Cost]]</f>
        <v>106.24</v>
      </c>
      <c r="U388" s="8">
        <f>Sales_Analysis[[#This Row],[Net Sales ]]-Sales_Analysis[[#This Row],[Cost Of Good Sold]]</f>
        <v>83.48</v>
      </c>
      <c r="V388" s="8">
        <f>IF(Sales_Analysis[[#This Row],[Order Status]]="Completed",Sales_Analysis[[#This Row],[Net Sales ]],0)</f>
        <v>189.72</v>
      </c>
      <c r="W388" s="8">
        <f>IF(Sales_Analysis[[#This Row],[Order Status]]="Completed",Sales_Analysis[[#This Row],[Gross Profit ]],0)</f>
        <v>83.48</v>
      </c>
    </row>
    <row r="389" spans="1:23">
      <c r="A389" t="s">
        <v>894</v>
      </c>
      <c r="B389" s="7">
        <v>45987</v>
      </c>
      <c r="C389" t="s">
        <v>118</v>
      </c>
      <c r="D389">
        <v>2</v>
      </c>
      <c r="E389">
        <v>41.81</v>
      </c>
      <c r="F389">
        <v>0.15</v>
      </c>
      <c r="G389">
        <v>4.99</v>
      </c>
      <c r="H389" t="s">
        <v>212</v>
      </c>
      <c r="I389" t="s">
        <v>12</v>
      </c>
      <c r="J389" t="s">
        <v>213</v>
      </c>
      <c r="K389" t="s">
        <v>209</v>
      </c>
      <c r="L389" t="s">
        <v>895</v>
      </c>
      <c r="M389" t="s">
        <v>119</v>
      </c>
      <c r="N389" t="s">
        <v>21</v>
      </c>
      <c r="O389">
        <v>22.64</v>
      </c>
      <c r="P389">
        <v>41.81</v>
      </c>
      <c r="Q389">
        <f>Sales_Analysis[[#This Row],[Quantity]]*Sales_Analysis[[#This Row],[Unit Selling Price]]</f>
        <v>83.62</v>
      </c>
      <c r="R389">
        <f>Sales_Analysis[[#This Row],[Gross Sales ]]*Sales_Analysis[[#This Row],[Discount Pct]]</f>
        <v>12.543000000000001</v>
      </c>
      <c r="S389" s="8">
        <f>Sales_Analysis[[#This Row],[Gross Sales ]]-Sales_Analysis[[#This Row],[Discount Amount]]</f>
        <v>71.076999999999998</v>
      </c>
      <c r="T389" s="8">
        <f>Sales_Analysis[[#This Row],[Quantity]]*Sales_Analysis[[#This Row],[Unit Cost]]</f>
        <v>45.28</v>
      </c>
      <c r="U389" s="8">
        <f>Sales_Analysis[[#This Row],[Net Sales ]]-Sales_Analysis[[#This Row],[Cost Of Good Sold]]</f>
        <v>25.796999999999997</v>
      </c>
      <c r="V389" s="8">
        <f>IF(Sales_Analysis[[#This Row],[Order Status]]="Completed",Sales_Analysis[[#This Row],[Net Sales ]],0)</f>
        <v>71.076999999999998</v>
      </c>
      <c r="W389" s="8">
        <f>IF(Sales_Analysis[[#This Row],[Order Status]]="Completed",Sales_Analysis[[#This Row],[Gross Profit ]],0)</f>
        <v>25.796999999999997</v>
      </c>
    </row>
    <row r="390" spans="1:23">
      <c r="A390" t="s">
        <v>896</v>
      </c>
      <c r="B390" s="7">
        <v>45987</v>
      </c>
      <c r="C390" t="s">
        <v>134</v>
      </c>
      <c r="D390">
        <v>2</v>
      </c>
      <c r="E390">
        <v>53.25</v>
      </c>
      <c r="F390">
        <v>0</v>
      </c>
      <c r="G390">
        <v>0</v>
      </c>
      <c r="H390" t="s">
        <v>216</v>
      </c>
      <c r="I390" t="s">
        <v>54</v>
      </c>
      <c r="J390" t="s">
        <v>213</v>
      </c>
      <c r="K390" t="s">
        <v>209</v>
      </c>
      <c r="L390" t="s">
        <v>227</v>
      </c>
      <c r="M390" t="s">
        <v>135</v>
      </c>
      <c r="N390" t="s">
        <v>21</v>
      </c>
      <c r="O390">
        <v>22.11</v>
      </c>
      <c r="P390">
        <v>53.25</v>
      </c>
      <c r="Q390">
        <f>Sales_Analysis[[#This Row],[Quantity]]*Sales_Analysis[[#This Row],[Unit Selling Price]]</f>
        <v>106.5</v>
      </c>
      <c r="R390">
        <f>Sales_Analysis[[#This Row],[Gross Sales ]]*Sales_Analysis[[#This Row],[Discount Pct]]</f>
        <v>0</v>
      </c>
      <c r="S390" s="8">
        <f>Sales_Analysis[[#This Row],[Gross Sales ]]-Sales_Analysis[[#This Row],[Discount Amount]]</f>
        <v>106.5</v>
      </c>
      <c r="T390" s="8">
        <f>Sales_Analysis[[#This Row],[Quantity]]*Sales_Analysis[[#This Row],[Unit Cost]]</f>
        <v>44.22</v>
      </c>
      <c r="U390" s="8">
        <f>Sales_Analysis[[#This Row],[Net Sales ]]-Sales_Analysis[[#This Row],[Cost Of Good Sold]]</f>
        <v>62.28</v>
      </c>
      <c r="V390" s="8">
        <f>IF(Sales_Analysis[[#This Row],[Order Status]]="Completed",Sales_Analysis[[#This Row],[Net Sales ]],0)</f>
        <v>106.5</v>
      </c>
      <c r="W390" s="8">
        <f>IF(Sales_Analysis[[#This Row],[Order Status]]="Completed",Sales_Analysis[[#This Row],[Gross Profit ]],0)</f>
        <v>62.28</v>
      </c>
    </row>
    <row r="391" spans="1:23">
      <c r="A391" t="s">
        <v>897</v>
      </c>
      <c r="B391" s="7">
        <v>45988</v>
      </c>
      <c r="C391" t="s">
        <v>136</v>
      </c>
      <c r="D391">
        <v>8</v>
      </c>
      <c r="E391">
        <v>26.35</v>
      </c>
      <c r="F391">
        <v>0</v>
      </c>
      <c r="G391">
        <v>9.99</v>
      </c>
      <c r="H391" t="s">
        <v>212</v>
      </c>
      <c r="I391" t="s">
        <v>224</v>
      </c>
      <c r="J391" t="s">
        <v>213</v>
      </c>
      <c r="K391" t="s">
        <v>209</v>
      </c>
      <c r="L391" t="s">
        <v>855</v>
      </c>
      <c r="M391" t="s">
        <v>137</v>
      </c>
      <c r="N391" t="s">
        <v>21</v>
      </c>
      <c r="O391">
        <v>13.28</v>
      </c>
      <c r="P391">
        <v>26.35</v>
      </c>
      <c r="Q391">
        <f>Sales_Analysis[[#This Row],[Quantity]]*Sales_Analysis[[#This Row],[Unit Selling Price]]</f>
        <v>210.8</v>
      </c>
      <c r="R391">
        <f>Sales_Analysis[[#This Row],[Gross Sales ]]*Sales_Analysis[[#This Row],[Discount Pct]]</f>
        <v>0</v>
      </c>
      <c r="S391" s="8">
        <f>Sales_Analysis[[#This Row],[Gross Sales ]]-Sales_Analysis[[#This Row],[Discount Amount]]</f>
        <v>210.8</v>
      </c>
      <c r="T391" s="8">
        <f>Sales_Analysis[[#This Row],[Quantity]]*Sales_Analysis[[#This Row],[Unit Cost]]</f>
        <v>106.24</v>
      </c>
      <c r="U391" s="8">
        <f>Sales_Analysis[[#This Row],[Net Sales ]]-Sales_Analysis[[#This Row],[Cost Of Good Sold]]</f>
        <v>104.56000000000002</v>
      </c>
      <c r="V391" s="8">
        <f>IF(Sales_Analysis[[#This Row],[Order Status]]="Completed",Sales_Analysis[[#This Row],[Net Sales ]],0)</f>
        <v>210.8</v>
      </c>
      <c r="W391" s="8">
        <f>IF(Sales_Analysis[[#This Row],[Order Status]]="Completed",Sales_Analysis[[#This Row],[Gross Profit ]],0)</f>
        <v>104.56000000000002</v>
      </c>
    </row>
    <row r="392" spans="1:23">
      <c r="A392" t="s">
        <v>898</v>
      </c>
      <c r="B392" s="7">
        <v>45988</v>
      </c>
      <c r="C392" t="s">
        <v>98</v>
      </c>
      <c r="D392">
        <v>5</v>
      </c>
      <c r="E392">
        <v>17.66</v>
      </c>
      <c r="F392">
        <v>0</v>
      </c>
      <c r="G392">
        <v>0</v>
      </c>
      <c r="H392" t="s">
        <v>212</v>
      </c>
      <c r="I392" t="s">
        <v>18</v>
      </c>
      <c r="J392" t="s">
        <v>213</v>
      </c>
      <c r="K392" t="s">
        <v>209</v>
      </c>
      <c r="L392" t="s">
        <v>251</v>
      </c>
      <c r="M392" t="s">
        <v>99</v>
      </c>
      <c r="N392" t="s">
        <v>17</v>
      </c>
      <c r="O392">
        <v>11.93</v>
      </c>
      <c r="P392">
        <v>17.66</v>
      </c>
      <c r="Q392">
        <f>Sales_Analysis[[#This Row],[Quantity]]*Sales_Analysis[[#This Row],[Unit Selling Price]]</f>
        <v>88.3</v>
      </c>
      <c r="R392">
        <f>Sales_Analysis[[#This Row],[Gross Sales ]]*Sales_Analysis[[#This Row],[Discount Pct]]</f>
        <v>0</v>
      </c>
      <c r="S392" s="8">
        <f>Sales_Analysis[[#This Row],[Gross Sales ]]-Sales_Analysis[[#This Row],[Discount Amount]]</f>
        <v>88.3</v>
      </c>
      <c r="T392" s="8">
        <f>Sales_Analysis[[#This Row],[Quantity]]*Sales_Analysis[[#This Row],[Unit Cost]]</f>
        <v>59.65</v>
      </c>
      <c r="U392" s="8">
        <f>Sales_Analysis[[#This Row],[Net Sales ]]-Sales_Analysis[[#This Row],[Cost Of Good Sold]]</f>
        <v>28.65</v>
      </c>
      <c r="V392" s="8">
        <f>IF(Sales_Analysis[[#This Row],[Order Status]]="Completed",Sales_Analysis[[#This Row],[Net Sales ]],0)</f>
        <v>88.3</v>
      </c>
      <c r="W392" s="8">
        <f>IF(Sales_Analysis[[#This Row],[Order Status]]="Completed",Sales_Analysis[[#This Row],[Gross Profit ]],0)</f>
        <v>28.65</v>
      </c>
    </row>
    <row r="393" spans="1:23">
      <c r="A393" t="s">
        <v>899</v>
      </c>
      <c r="B393" s="7">
        <v>45988</v>
      </c>
      <c r="C393" t="s">
        <v>122</v>
      </c>
      <c r="D393">
        <v>2</v>
      </c>
      <c r="E393">
        <v>29.71</v>
      </c>
      <c r="F393">
        <v>0</v>
      </c>
      <c r="G393">
        <v>4.99</v>
      </c>
      <c r="H393" t="s">
        <v>207</v>
      </c>
      <c r="I393" t="s">
        <v>12</v>
      </c>
      <c r="J393" t="s">
        <v>213</v>
      </c>
      <c r="K393" t="s">
        <v>209</v>
      </c>
      <c r="L393" t="s">
        <v>900</v>
      </c>
      <c r="M393" t="s">
        <v>123</v>
      </c>
      <c r="N393" t="s">
        <v>21</v>
      </c>
      <c r="O393">
        <v>17.55</v>
      </c>
      <c r="P393">
        <v>29.71</v>
      </c>
      <c r="Q393">
        <f>Sales_Analysis[[#This Row],[Quantity]]*Sales_Analysis[[#This Row],[Unit Selling Price]]</f>
        <v>59.42</v>
      </c>
      <c r="R393">
        <f>Sales_Analysis[[#This Row],[Gross Sales ]]*Sales_Analysis[[#This Row],[Discount Pct]]</f>
        <v>0</v>
      </c>
      <c r="S393" s="8">
        <f>Sales_Analysis[[#This Row],[Gross Sales ]]-Sales_Analysis[[#This Row],[Discount Amount]]</f>
        <v>59.42</v>
      </c>
      <c r="T393" s="8">
        <f>Sales_Analysis[[#This Row],[Quantity]]*Sales_Analysis[[#This Row],[Unit Cost]]</f>
        <v>35.1</v>
      </c>
      <c r="U393" s="8">
        <f>Sales_Analysis[[#This Row],[Net Sales ]]-Sales_Analysis[[#This Row],[Cost Of Good Sold]]</f>
        <v>24.32</v>
      </c>
      <c r="V393" s="8">
        <f>IF(Sales_Analysis[[#This Row],[Order Status]]="Completed",Sales_Analysis[[#This Row],[Net Sales ]],0)</f>
        <v>59.42</v>
      </c>
      <c r="W393" s="8">
        <f>IF(Sales_Analysis[[#This Row],[Order Status]]="Completed",Sales_Analysis[[#This Row],[Gross Profit ]],0)</f>
        <v>24.32</v>
      </c>
    </row>
    <row r="394" spans="1:23">
      <c r="A394" t="s">
        <v>901</v>
      </c>
      <c r="B394" s="7">
        <v>45988</v>
      </c>
      <c r="C394" t="s">
        <v>164</v>
      </c>
      <c r="D394">
        <v>1</v>
      </c>
      <c r="E394">
        <v>93.35</v>
      </c>
      <c r="F394">
        <v>0</v>
      </c>
      <c r="G394">
        <v>9.99</v>
      </c>
      <c r="H394" t="s">
        <v>216</v>
      </c>
      <c r="I394" t="s">
        <v>54</v>
      </c>
      <c r="J394" t="s">
        <v>213</v>
      </c>
      <c r="K394" t="s">
        <v>209</v>
      </c>
      <c r="L394" t="s">
        <v>902</v>
      </c>
      <c r="M394" t="s">
        <v>165</v>
      </c>
      <c r="N394" t="s">
        <v>32</v>
      </c>
      <c r="O394">
        <v>39.76</v>
      </c>
      <c r="P394">
        <v>93.35</v>
      </c>
      <c r="Q394">
        <f>Sales_Analysis[[#This Row],[Quantity]]*Sales_Analysis[[#This Row],[Unit Selling Price]]</f>
        <v>93.35</v>
      </c>
      <c r="R394">
        <f>Sales_Analysis[[#This Row],[Gross Sales ]]*Sales_Analysis[[#This Row],[Discount Pct]]</f>
        <v>0</v>
      </c>
      <c r="S394" s="8">
        <f>Sales_Analysis[[#This Row],[Gross Sales ]]-Sales_Analysis[[#This Row],[Discount Amount]]</f>
        <v>93.35</v>
      </c>
      <c r="T394" s="8">
        <f>Sales_Analysis[[#This Row],[Quantity]]*Sales_Analysis[[#This Row],[Unit Cost]]</f>
        <v>39.76</v>
      </c>
      <c r="U394" s="8">
        <f>Sales_Analysis[[#This Row],[Net Sales ]]-Sales_Analysis[[#This Row],[Cost Of Good Sold]]</f>
        <v>53.589999999999996</v>
      </c>
      <c r="V394" s="8">
        <f>IF(Sales_Analysis[[#This Row],[Order Status]]="Completed",Sales_Analysis[[#This Row],[Net Sales ]],0)</f>
        <v>93.35</v>
      </c>
      <c r="W394" s="8">
        <f>IF(Sales_Analysis[[#This Row],[Order Status]]="Completed",Sales_Analysis[[#This Row],[Gross Profit ]],0)</f>
        <v>53.589999999999996</v>
      </c>
    </row>
    <row r="395" spans="1:23">
      <c r="A395" t="s">
        <v>903</v>
      </c>
      <c r="B395" s="7">
        <v>45989</v>
      </c>
      <c r="C395" t="s">
        <v>166</v>
      </c>
      <c r="D395">
        <v>3</v>
      </c>
      <c r="E395">
        <v>39.19</v>
      </c>
      <c r="F395">
        <v>0.05</v>
      </c>
      <c r="G395">
        <v>0</v>
      </c>
      <c r="H395" t="s">
        <v>207</v>
      </c>
      <c r="I395" t="s">
        <v>12</v>
      </c>
      <c r="J395" t="s">
        <v>217</v>
      </c>
      <c r="K395" t="s">
        <v>304</v>
      </c>
      <c r="L395" t="s">
        <v>904</v>
      </c>
      <c r="M395" t="s">
        <v>167</v>
      </c>
      <c r="N395" t="s">
        <v>32</v>
      </c>
      <c r="O395">
        <v>18.54</v>
      </c>
      <c r="P395">
        <v>39.19</v>
      </c>
      <c r="Q395">
        <f>Sales_Analysis[[#This Row],[Quantity]]*Sales_Analysis[[#This Row],[Unit Selling Price]]</f>
        <v>117.57</v>
      </c>
      <c r="R395">
        <f>Sales_Analysis[[#This Row],[Gross Sales ]]*Sales_Analysis[[#This Row],[Discount Pct]]</f>
        <v>5.8784999999999998</v>
      </c>
      <c r="S395" s="8">
        <f>Sales_Analysis[[#This Row],[Gross Sales ]]-Sales_Analysis[[#This Row],[Discount Amount]]</f>
        <v>111.69149999999999</v>
      </c>
      <c r="T395" s="8">
        <f>Sales_Analysis[[#This Row],[Quantity]]*Sales_Analysis[[#This Row],[Unit Cost]]</f>
        <v>55.62</v>
      </c>
      <c r="U395" s="8">
        <f>Sales_Analysis[[#This Row],[Net Sales ]]-Sales_Analysis[[#This Row],[Cost Of Good Sold]]</f>
        <v>56.071499999999993</v>
      </c>
      <c r="V395" s="8">
        <f>IF(Sales_Analysis[[#This Row],[Order Status]]="Completed",Sales_Analysis[[#This Row],[Net Sales ]],0)</f>
        <v>0</v>
      </c>
      <c r="W395" s="8">
        <f>IF(Sales_Analysis[[#This Row],[Order Status]]="Completed",Sales_Analysis[[#This Row],[Gross Profit ]],0)</f>
        <v>0</v>
      </c>
    </row>
    <row r="396" spans="1:23">
      <c r="A396" t="s">
        <v>905</v>
      </c>
      <c r="B396" s="7">
        <v>45989</v>
      </c>
      <c r="C396" t="s">
        <v>81</v>
      </c>
      <c r="D396">
        <v>2</v>
      </c>
      <c r="E396">
        <v>30.29</v>
      </c>
      <c r="F396">
        <v>0.1</v>
      </c>
      <c r="G396">
        <v>6.99</v>
      </c>
      <c r="H396" t="s">
        <v>216</v>
      </c>
      <c r="I396" t="s">
        <v>18</v>
      </c>
      <c r="J396" t="s">
        <v>213</v>
      </c>
      <c r="K396" t="s">
        <v>209</v>
      </c>
      <c r="L396" t="s">
        <v>876</v>
      </c>
      <c r="M396" t="s">
        <v>82</v>
      </c>
      <c r="N396" t="s">
        <v>11</v>
      </c>
      <c r="O396">
        <v>13.1</v>
      </c>
      <c r="P396">
        <v>30.29</v>
      </c>
      <c r="Q396">
        <f>Sales_Analysis[[#This Row],[Quantity]]*Sales_Analysis[[#This Row],[Unit Selling Price]]</f>
        <v>60.58</v>
      </c>
      <c r="R396">
        <f>Sales_Analysis[[#This Row],[Gross Sales ]]*Sales_Analysis[[#This Row],[Discount Pct]]</f>
        <v>6.0579999999999998</v>
      </c>
      <c r="S396" s="8">
        <f>Sales_Analysis[[#This Row],[Gross Sales ]]-Sales_Analysis[[#This Row],[Discount Amount]]</f>
        <v>54.521999999999998</v>
      </c>
      <c r="T396" s="8">
        <f>Sales_Analysis[[#This Row],[Quantity]]*Sales_Analysis[[#This Row],[Unit Cost]]</f>
        <v>26.2</v>
      </c>
      <c r="U396" s="8">
        <f>Sales_Analysis[[#This Row],[Net Sales ]]-Sales_Analysis[[#This Row],[Cost Of Good Sold]]</f>
        <v>28.321999999999999</v>
      </c>
      <c r="V396" s="8">
        <f>IF(Sales_Analysis[[#This Row],[Order Status]]="Completed",Sales_Analysis[[#This Row],[Net Sales ]],0)</f>
        <v>54.521999999999998</v>
      </c>
      <c r="W396" s="8">
        <f>IF(Sales_Analysis[[#This Row],[Order Status]]="Completed",Sales_Analysis[[#This Row],[Gross Profit ]],0)</f>
        <v>28.321999999999999</v>
      </c>
    </row>
    <row r="397" spans="1:23">
      <c r="A397" t="s">
        <v>906</v>
      </c>
      <c r="B397" s="7">
        <v>45989</v>
      </c>
      <c r="C397" t="s">
        <v>136</v>
      </c>
      <c r="D397">
        <v>1</v>
      </c>
      <c r="E397">
        <v>26.35</v>
      </c>
      <c r="F397">
        <v>0</v>
      </c>
      <c r="G397">
        <v>0</v>
      </c>
      <c r="H397" t="s">
        <v>216</v>
      </c>
      <c r="I397" t="s">
        <v>12</v>
      </c>
      <c r="J397" t="s">
        <v>217</v>
      </c>
      <c r="K397" t="s">
        <v>209</v>
      </c>
      <c r="L397" t="s">
        <v>907</v>
      </c>
      <c r="M397" t="s">
        <v>137</v>
      </c>
      <c r="N397" t="s">
        <v>21</v>
      </c>
      <c r="O397">
        <v>13.28</v>
      </c>
      <c r="P397">
        <v>26.35</v>
      </c>
      <c r="Q397">
        <f>Sales_Analysis[[#This Row],[Quantity]]*Sales_Analysis[[#This Row],[Unit Selling Price]]</f>
        <v>26.35</v>
      </c>
      <c r="R397">
        <f>Sales_Analysis[[#This Row],[Gross Sales ]]*Sales_Analysis[[#This Row],[Discount Pct]]</f>
        <v>0</v>
      </c>
      <c r="S397" s="8">
        <f>Sales_Analysis[[#This Row],[Gross Sales ]]-Sales_Analysis[[#This Row],[Discount Amount]]</f>
        <v>26.35</v>
      </c>
      <c r="T397" s="8">
        <f>Sales_Analysis[[#This Row],[Quantity]]*Sales_Analysis[[#This Row],[Unit Cost]]</f>
        <v>13.28</v>
      </c>
      <c r="U397" s="8">
        <f>Sales_Analysis[[#This Row],[Net Sales ]]-Sales_Analysis[[#This Row],[Cost Of Good Sold]]</f>
        <v>13.070000000000002</v>
      </c>
      <c r="V397" s="8">
        <f>IF(Sales_Analysis[[#This Row],[Order Status]]="Completed",Sales_Analysis[[#This Row],[Net Sales ]],0)</f>
        <v>26.35</v>
      </c>
      <c r="W397" s="8">
        <f>IF(Sales_Analysis[[#This Row],[Order Status]]="Completed",Sales_Analysis[[#This Row],[Gross Profit ]],0)</f>
        <v>13.070000000000002</v>
      </c>
    </row>
    <row r="398" spans="1:23">
      <c r="A398" t="s">
        <v>908</v>
      </c>
      <c r="B398" s="7">
        <v>45989</v>
      </c>
      <c r="C398" t="s">
        <v>156</v>
      </c>
      <c r="D398">
        <v>2</v>
      </c>
      <c r="E398">
        <v>24.86</v>
      </c>
      <c r="F398">
        <v>0</v>
      </c>
      <c r="G398">
        <v>9.99</v>
      </c>
      <c r="H398" t="s">
        <v>216</v>
      </c>
      <c r="I398" t="s">
        <v>224</v>
      </c>
      <c r="J398" t="s">
        <v>213</v>
      </c>
      <c r="K398" t="s">
        <v>209</v>
      </c>
      <c r="L398" t="s">
        <v>553</v>
      </c>
      <c r="M398" t="s">
        <v>157</v>
      </c>
      <c r="N398" t="s">
        <v>27</v>
      </c>
      <c r="O398">
        <v>16.329999999999998</v>
      </c>
      <c r="P398">
        <v>24.86</v>
      </c>
      <c r="Q398">
        <f>Sales_Analysis[[#This Row],[Quantity]]*Sales_Analysis[[#This Row],[Unit Selling Price]]</f>
        <v>49.72</v>
      </c>
      <c r="R398">
        <f>Sales_Analysis[[#This Row],[Gross Sales ]]*Sales_Analysis[[#This Row],[Discount Pct]]</f>
        <v>0</v>
      </c>
      <c r="S398" s="8">
        <f>Sales_Analysis[[#This Row],[Gross Sales ]]-Sales_Analysis[[#This Row],[Discount Amount]]</f>
        <v>49.72</v>
      </c>
      <c r="T398" s="8">
        <f>Sales_Analysis[[#This Row],[Quantity]]*Sales_Analysis[[#This Row],[Unit Cost]]</f>
        <v>32.659999999999997</v>
      </c>
      <c r="U398" s="8">
        <f>Sales_Analysis[[#This Row],[Net Sales ]]-Sales_Analysis[[#This Row],[Cost Of Good Sold]]</f>
        <v>17.060000000000002</v>
      </c>
      <c r="V398" s="8">
        <f>IF(Sales_Analysis[[#This Row],[Order Status]]="Completed",Sales_Analysis[[#This Row],[Net Sales ]],0)</f>
        <v>49.72</v>
      </c>
      <c r="W398" s="8">
        <f>IF(Sales_Analysis[[#This Row],[Order Status]]="Completed",Sales_Analysis[[#This Row],[Gross Profit ]],0)</f>
        <v>17.060000000000002</v>
      </c>
    </row>
    <row r="399" spans="1:23">
      <c r="A399" t="s">
        <v>909</v>
      </c>
      <c r="B399" s="7">
        <v>45989</v>
      </c>
      <c r="C399" t="s">
        <v>69</v>
      </c>
      <c r="D399">
        <v>8</v>
      </c>
      <c r="E399">
        <v>73.180000000000007</v>
      </c>
      <c r="F399">
        <v>0</v>
      </c>
      <c r="G399">
        <v>0</v>
      </c>
      <c r="H399" t="s">
        <v>212</v>
      </c>
      <c r="I399" t="s">
        <v>18</v>
      </c>
      <c r="J399" t="s">
        <v>217</v>
      </c>
      <c r="K399" t="s">
        <v>304</v>
      </c>
      <c r="L399" t="s">
        <v>453</v>
      </c>
      <c r="M399" t="s">
        <v>70</v>
      </c>
      <c r="N399" t="s">
        <v>11</v>
      </c>
      <c r="O399">
        <v>37</v>
      </c>
      <c r="P399">
        <v>73.180000000000007</v>
      </c>
      <c r="Q399">
        <f>Sales_Analysis[[#This Row],[Quantity]]*Sales_Analysis[[#This Row],[Unit Selling Price]]</f>
        <v>585.44000000000005</v>
      </c>
      <c r="R399">
        <f>Sales_Analysis[[#This Row],[Gross Sales ]]*Sales_Analysis[[#This Row],[Discount Pct]]</f>
        <v>0</v>
      </c>
      <c r="S399" s="8">
        <f>Sales_Analysis[[#This Row],[Gross Sales ]]-Sales_Analysis[[#This Row],[Discount Amount]]</f>
        <v>585.44000000000005</v>
      </c>
      <c r="T399" s="8">
        <f>Sales_Analysis[[#This Row],[Quantity]]*Sales_Analysis[[#This Row],[Unit Cost]]</f>
        <v>296</v>
      </c>
      <c r="U399" s="8">
        <f>Sales_Analysis[[#This Row],[Net Sales ]]-Sales_Analysis[[#This Row],[Cost Of Good Sold]]</f>
        <v>289.44000000000005</v>
      </c>
      <c r="V399" s="8">
        <f>IF(Sales_Analysis[[#This Row],[Order Status]]="Completed",Sales_Analysis[[#This Row],[Net Sales ]],0)</f>
        <v>0</v>
      </c>
      <c r="W399" s="8">
        <f>IF(Sales_Analysis[[#This Row],[Order Status]]="Completed",Sales_Analysis[[#This Row],[Gross Profit ]],0)</f>
        <v>0</v>
      </c>
    </row>
    <row r="400" spans="1:23">
      <c r="A400" t="s">
        <v>910</v>
      </c>
      <c r="B400" s="7">
        <v>45989</v>
      </c>
      <c r="C400" t="s">
        <v>126</v>
      </c>
      <c r="D400">
        <v>2</v>
      </c>
      <c r="E400">
        <v>44.98</v>
      </c>
      <c r="F400">
        <v>0</v>
      </c>
      <c r="G400">
        <v>4.99</v>
      </c>
      <c r="H400" t="s">
        <v>212</v>
      </c>
      <c r="I400" t="s">
        <v>37</v>
      </c>
      <c r="J400" t="s">
        <v>217</v>
      </c>
      <c r="K400" t="s">
        <v>209</v>
      </c>
      <c r="L400" t="s">
        <v>551</v>
      </c>
      <c r="M400" t="s">
        <v>127</v>
      </c>
      <c r="N400" t="s">
        <v>21</v>
      </c>
      <c r="O400">
        <v>23.48</v>
      </c>
      <c r="P400">
        <v>44.98</v>
      </c>
      <c r="Q400">
        <f>Sales_Analysis[[#This Row],[Quantity]]*Sales_Analysis[[#This Row],[Unit Selling Price]]</f>
        <v>89.96</v>
      </c>
      <c r="R400">
        <f>Sales_Analysis[[#This Row],[Gross Sales ]]*Sales_Analysis[[#This Row],[Discount Pct]]</f>
        <v>0</v>
      </c>
      <c r="S400" s="8">
        <f>Sales_Analysis[[#This Row],[Gross Sales ]]-Sales_Analysis[[#This Row],[Discount Amount]]</f>
        <v>89.96</v>
      </c>
      <c r="T400" s="8">
        <f>Sales_Analysis[[#This Row],[Quantity]]*Sales_Analysis[[#This Row],[Unit Cost]]</f>
        <v>46.96</v>
      </c>
      <c r="U400" s="8">
        <f>Sales_Analysis[[#This Row],[Net Sales ]]-Sales_Analysis[[#This Row],[Cost Of Good Sold]]</f>
        <v>42.999999999999993</v>
      </c>
      <c r="V400" s="8">
        <f>IF(Sales_Analysis[[#This Row],[Order Status]]="Completed",Sales_Analysis[[#This Row],[Net Sales ]],0)</f>
        <v>89.96</v>
      </c>
      <c r="W400" s="8">
        <f>IF(Sales_Analysis[[#This Row],[Order Status]]="Completed",Sales_Analysis[[#This Row],[Gross Profit ]],0)</f>
        <v>42.999999999999993</v>
      </c>
    </row>
    <row r="401" spans="1:23">
      <c r="A401" t="s">
        <v>911</v>
      </c>
      <c r="B401" s="7">
        <v>45989</v>
      </c>
      <c r="C401" t="s">
        <v>79</v>
      </c>
      <c r="D401">
        <v>4</v>
      </c>
      <c r="E401">
        <v>12.76</v>
      </c>
      <c r="F401">
        <v>0.1</v>
      </c>
      <c r="G401">
        <v>6.99</v>
      </c>
      <c r="H401" t="s">
        <v>207</v>
      </c>
      <c r="I401" t="s">
        <v>37</v>
      </c>
      <c r="J401" t="s">
        <v>208</v>
      </c>
      <c r="K401" t="s">
        <v>209</v>
      </c>
      <c r="L401" t="s">
        <v>271</v>
      </c>
      <c r="M401" t="s">
        <v>80</v>
      </c>
      <c r="N401" t="s">
        <v>11</v>
      </c>
      <c r="O401">
        <v>7.24</v>
      </c>
      <c r="P401">
        <v>12.76</v>
      </c>
      <c r="Q401">
        <f>Sales_Analysis[[#This Row],[Quantity]]*Sales_Analysis[[#This Row],[Unit Selling Price]]</f>
        <v>51.04</v>
      </c>
      <c r="R401">
        <f>Sales_Analysis[[#This Row],[Gross Sales ]]*Sales_Analysis[[#This Row],[Discount Pct]]</f>
        <v>5.1040000000000001</v>
      </c>
      <c r="S401" s="8">
        <f>Sales_Analysis[[#This Row],[Gross Sales ]]-Sales_Analysis[[#This Row],[Discount Amount]]</f>
        <v>45.936</v>
      </c>
      <c r="T401" s="8">
        <f>Sales_Analysis[[#This Row],[Quantity]]*Sales_Analysis[[#This Row],[Unit Cost]]</f>
        <v>28.96</v>
      </c>
      <c r="U401" s="8">
        <f>Sales_Analysis[[#This Row],[Net Sales ]]-Sales_Analysis[[#This Row],[Cost Of Good Sold]]</f>
        <v>16.975999999999999</v>
      </c>
      <c r="V401" s="8">
        <f>IF(Sales_Analysis[[#This Row],[Order Status]]="Completed",Sales_Analysis[[#This Row],[Net Sales ]],0)</f>
        <v>45.936</v>
      </c>
      <c r="W401" s="8">
        <f>IF(Sales_Analysis[[#This Row],[Order Status]]="Completed",Sales_Analysis[[#This Row],[Gross Profit ]],0)</f>
        <v>16.975999999999999</v>
      </c>
    </row>
    <row r="402" spans="1:23">
      <c r="A402" t="s">
        <v>912</v>
      </c>
      <c r="B402" s="7">
        <v>45990</v>
      </c>
      <c r="C402" t="s">
        <v>150</v>
      </c>
      <c r="D402">
        <v>6</v>
      </c>
      <c r="E402">
        <v>50.17</v>
      </c>
      <c r="F402">
        <v>0</v>
      </c>
      <c r="G402">
        <v>9.99</v>
      </c>
      <c r="H402" t="s">
        <v>212</v>
      </c>
      <c r="I402" t="s">
        <v>224</v>
      </c>
      <c r="J402" t="s">
        <v>208</v>
      </c>
      <c r="K402" t="s">
        <v>209</v>
      </c>
      <c r="L402" t="s">
        <v>673</v>
      </c>
      <c r="M402" t="s">
        <v>151</v>
      </c>
      <c r="N402" t="s">
        <v>27</v>
      </c>
      <c r="O402">
        <v>28.8</v>
      </c>
      <c r="P402">
        <v>50.17</v>
      </c>
      <c r="Q402">
        <f>Sales_Analysis[[#This Row],[Quantity]]*Sales_Analysis[[#This Row],[Unit Selling Price]]</f>
        <v>301.02</v>
      </c>
      <c r="R402">
        <f>Sales_Analysis[[#This Row],[Gross Sales ]]*Sales_Analysis[[#This Row],[Discount Pct]]</f>
        <v>0</v>
      </c>
      <c r="S402" s="8">
        <f>Sales_Analysis[[#This Row],[Gross Sales ]]-Sales_Analysis[[#This Row],[Discount Amount]]</f>
        <v>301.02</v>
      </c>
      <c r="T402" s="8">
        <f>Sales_Analysis[[#This Row],[Quantity]]*Sales_Analysis[[#This Row],[Unit Cost]]</f>
        <v>172.8</v>
      </c>
      <c r="U402" s="8">
        <f>Sales_Analysis[[#This Row],[Net Sales ]]-Sales_Analysis[[#This Row],[Cost Of Good Sold]]</f>
        <v>128.21999999999997</v>
      </c>
      <c r="V402" s="8">
        <f>IF(Sales_Analysis[[#This Row],[Order Status]]="Completed",Sales_Analysis[[#This Row],[Net Sales ]],0)</f>
        <v>301.02</v>
      </c>
      <c r="W402" s="8">
        <f>IF(Sales_Analysis[[#This Row],[Order Status]]="Completed",Sales_Analysis[[#This Row],[Gross Profit ]],0)</f>
        <v>128.21999999999997</v>
      </c>
    </row>
    <row r="403" spans="1:23">
      <c r="A403" t="s">
        <v>913</v>
      </c>
      <c r="B403" s="7">
        <v>45990</v>
      </c>
      <c r="C403" t="s">
        <v>162</v>
      </c>
      <c r="D403">
        <v>3</v>
      </c>
      <c r="E403">
        <v>12.2</v>
      </c>
      <c r="F403">
        <v>0.2</v>
      </c>
      <c r="G403">
        <v>0</v>
      </c>
      <c r="H403" t="s">
        <v>212</v>
      </c>
      <c r="I403" t="s">
        <v>54</v>
      </c>
      <c r="J403" t="s">
        <v>208</v>
      </c>
      <c r="K403" t="s">
        <v>209</v>
      </c>
      <c r="L403" t="s">
        <v>388</v>
      </c>
      <c r="M403" t="s">
        <v>163</v>
      </c>
      <c r="N403" t="s">
        <v>27</v>
      </c>
      <c r="O403">
        <v>7.14</v>
      </c>
      <c r="P403">
        <v>12.2</v>
      </c>
      <c r="Q403">
        <f>Sales_Analysis[[#This Row],[Quantity]]*Sales_Analysis[[#This Row],[Unit Selling Price]]</f>
        <v>36.599999999999994</v>
      </c>
      <c r="R403">
        <f>Sales_Analysis[[#This Row],[Gross Sales ]]*Sales_Analysis[[#This Row],[Discount Pct]]</f>
        <v>7.3199999999999994</v>
      </c>
      <c r="S403" s="8">
        <f>Sales_Analysis[[#This Row],[Gross Sales ]]-Sales_Analysis[[#This Row],[Discount Amount]]</f>
        <v>29.279999999999994</v>
      </c>
      <c r="T403" s="8">
        <f>Sales_Analysis[[#This Row],[Quantity]]*Sales_Analysis[[#This Row],[Unit Cost]]</f>
        <v>21.419999999999998</v>
      </c>
      <c r="U403" s="8">
        <f>Sales_Analysis[[#This Row],[Net Sales ]]-Sales_Analysis[[#This Row],[Cost Of Good Sold]]</f>
        <v>7.8599999999999959</v>
      </c>
      <c r="V403" s="8">
        <f>IF(Sales_Analysis[[#This Row],[Order Status]]="Completed",Sales_Analysis[[#This Row],[Net Sales ]],0)</f>
        <v>29.279999999999994</v>
      </c>
      <c r="W403" s="8">
        <f>IF(Sales_Analysis[[#This Row],[Order Status]]="Completed",Sales_Analysis[[#This Row],[Gross Profit ]],0)</f>
        <v>7.8599999999999959</v>
      </c>
    </row>
    <row r="404" spans="1:23">
      <c r="A404" t="s">
        <v>914</v>
      </c>
      <c r="B404" s="7">
        <v>45990</v>
      </c>
      <c r="C404" t="s">
        <v>174</v>
      </c>
      <c r="D404">
        <v>5</v>
      </c>
      <c r="E404">
        <v>72.45</v>
      </c>
      <c r="F404">
        <v>0.15</v>
      </c>
      <c r="G404">
        <v>4.99</v>
      </c>
      <c r="H404" t="s">
        <v>216</v>
      </c>
      <c r="I404" t="s">
        <v>224</v>
      </c>
      <c r="J404" t="s">
        <v>208</v>
      </c>
      <c r="K404" t="s">
        <v>209</v>
      </c>
      <c r="L404" t="s">
        <v>659</v>
      </c>
      <c r="M404" t="s">
        <v>175</v>
      </c>
      <c r="N404" t="s">
        <v>32</v>
      </c>
      <c r="O404">
        <v>30.61</v>
      </c>
      <c r="P404">
        <v>72.45</v>
      </c>
      <c r="Q404">
        <f>Sales_Analysis[[#This Row],[Quantity]]*Sales_Analysis[[#This Row],[Unit Selling Price]]</f>
        <v>362.25</v>
      </c>
      <c r="R404">
        <f>Sales_Analysis[[#This Row],[Gross Sales ]]*Sales_Analysis[[#This Row],[Discount Pct]]</f>
        <v>54.337499999999999</v>
      </c>
      <c r="S404" s="8">
        <f>Sales_Analysis[[#This Row],[Gross Sales ]]-Sales_Analysis[[#This Row],[Discount Amount]]</f>
        <v>307.91250000000002</v>
      </c>
      <c r="T404" s="8">
        <f>Sales_Analysis[[#This Row],[Quantity]]*Sales_Analysis[[#This Row],[Unit Cost]]</f>
        <v>153.05000000000001</v>
      </c>
      <c r="U404" s="8">
        <f>Sales_Analysis[[#This Row],[Net Sales ]]-Sales_Analysis[[#This Row],[Cost Of Good Sold]]</f>
        <v>154.86250000000001</v>
      </c>
      <c r="V404" s="8">
        <f>IF(Sales_Analysis[[#This Row],[Order Status]]="Completed",Sales_Analysis[[#This Row],[Net Sales ]],0)</f>
        <v>307.91250000000002</v>
      </c>
      <c r="W404" s="8">
        <f>IF(Sales_Analysis[[#This Row],[Order Status]]="Completed",Sales_Analysis[[#This Row],[Gross Profit ]],0)</f>
        <v>154.86250000000001</v>
      </c>
    </row>
    <row r="405" spans="1:23">
      <c r="A405" t="s">
        <v>915</v>
      </c>
      <c r="B405" s="7">
        <v>45990</v>
      </c>
      <c r="C405" t="s">
        <v>152</v>
      </c>
      <c r="D405">
        <v>2</v>
      </c>
      <c r="E405">
        <v>39.21</v>
      </c>
      <c r="F405">
        <v>0</v>
      </c>
      <c r="G405">
        <v>6.99</v>
      </c>
      <c r="H405" t="s">
        <v>207</v>
      </c>
      <c r="I405" t="s">
        <v>54</v>
      </c>
      <c r="J405" t="s">
        <v>208</v>
      </c>
      <c r="K405" t="s">
        <v>209</v>
      </c>
      <c r="L405" t="s">
        <v>549</v>
      </c>
      <c r="M405" t="s">
        <v>153</v>
      </c>
      <c r="N405" t="s">
        <v>27</v>
      </c>
      <c r="O405">
        <v>19.66</v>
      </c>
      <c r="P405">
        <v>39.21</v>
      </c>
      <c r="Q405">
        <f>Sales_Analysis[[#This Row],[Quantity]]*Sales_Analysis[[#This Row],[Unit Selling Price]]</f>
        <v>78.42</v>
      </c>
      <c r="R405">
        <f>Sales_Analysis[[#This Row],[Gross Sales ]]*Sales_Analysis[[#This Row],[Discount Pct]]</f>
        <v>0</v>
      </c>
      <c r="S405" s="8">
        <f>Sales_Analysis[[#This Row],[Gross Sales ]]-Sales_Analysis[[#This Row],[Discount Amount]]</f>
        <v>78.42</v>
      </c>
      <c r="T405" s="8">
        <f>Sales_Analysis[[#This Row],[Quantity]]*Sales_Analysis[[#This Row],[Unit Cost]]</f>
        <v>39.32</v>
      </c>
      <c r="U405" s="8">
        <f>Sales_Analysis[[#This Row],[Net Sales ]]-Sales_Analysis[[#This Row],[Cost Of Good Sold]]</f>
        <v>39.1</v>
      </c>
      <c r="V405" s="8">
        <f>IF(Sales_Analysis[[#This Row],[Order Status]]="Completed",Sales_Analysis[[#This Row],[Net Sales ]],0)</f>
        <v>78.42</v>
      </c>
      <c r="W405" s="8">
        <f>IF(Sales_Analysis[[#This Row],[Order Status]]="Completed",Sales_Analysis[[#This Row],[Gross Profit ]],0)</f>
        <v>39.1</v>
      </c>
    </row>
    <row r="406" spans="1:23">
      <c r="A406" t="s">
        <v>916</v>
      </c>
      <c r="B406" s="7">
        <v>45990</v>
      </c>
      <c r="C406" t="s">
        <v>186</v>
      </c>
      <c r="D406">
        <v>2</v>
      </c>
      <c r="E406">
        <v>54.93</v>
      </c>
      <c r="F406">
        <v>0</v>
      </c>
      <c r="G406">
        <v>0</v>
      </c>
      <c r="H406" t="s">
        <v>216</v>
      </c>
      <c r="I406" t="s">
        <v>37</v>
      </c>
      <c r="J406" t="s">
        <v>213</v>
      </c>
      <c r="K406" t="s">
        <v>209</v>
      </c>
      <c r="L406" t="s">
        <v>802</v>
      </c>
      <c r="M406" t="s">
        <v>187</v>
      </c>
      <c r="N406" t="s">
        <v>32</v>
      </c>
      <c r="O406">
        <v>31.07</v>
      </c>
      <c r="P406">
        <v>54.93</v>
      </c>
      <c r="Q406">
        <f>Sales_Analysis[[#This Row],[Quantity]]*Sales_Analysis[[#This Row],[Unit Selling Price]]</f>
        <v>109.86</v>
      </c>
      <c r="R406">
        <f>Sales_Analysis[[#This Row],[Gross Sales ]]*Sales_Analysis[[#This Row],[Discount Pct]]</f>
        <v>0</v>
      </c>
      <c r="S406" s="8">
        <f>Sales_Analysis[[#This Row],[Gross Sales ]]-Sales_Analysis[[#This Row],[Discount Amount]]</f>
        <v>109.86</v>
      </c>
      <c r="T406" s="8">
        <f>Sales_Analysis[[#This Row],[Quantity]]*Sales_Analysis[[#This Row],[Unit Cost]]</f>
        <v>62.14</v>
      </c>
      <c r="U406" s="8">
        <f>Sales_Analysis[[#This Row],[Net Sales ]]-Sales_Analysis[[#This Row],[Cost Of Good Sold]]</f>
        <v>47.72</v>
      </c>
      <c r="V406" s="8">
        <f>IF(Sales_Analysis[[#This Row],[Order Status]]="Completed",Sales_Analysis[[#This Row],[Net Sales ]],0)</f>
        <v>109.86</v>
      </c>
      <c r="W406" s="8">
        <f>IF(Sales_Analysis[[#This Row],[Order Status]]="Completed",Sales_Analysis[[#This Row],[Gross Profit ]],0)</f>
        <v>47.72</v>
      </c>
    </row>
    <row r="407" spans="1:23">
      <c r="A407" t="s">
        <v>917</v>
      </c>
      <c r="B407" s="7">
        <v>45990</v>
      </c>
      <c r="C407" t="s">
        <v>120</v>
      </c>
      <c r="D407">
        <v>5</v>
      </c>
      <c r="E407">
        <v>33.65</v>
      </c>
      <c r="F407">
        <v>0.2</v>
      </c>
      <c r="G407">
        <v>9.99</v>
      </c>
      <c r="H407" t="s">
        <v>212</v>
      </c>
      <c r="I407" t="s">
        <v>37</v>
      </c>
      <c r="J407" t="s">
        <v>217</v>
      </c>
      <c r="K407" t="s">
        <v>209</v>
      </c>
      <c r="L407" t="s">
        <v>918</v>
      </c>
      <c r="M407" t="s">
        <v>121</v>
      </c>
      <c r="N407" t="s">
        <v>21</v>
      </c>
      <c r="O407">
        <v>17.22</v>
      </c>
      <c r="P407">
        <v>33.65</v>
      </c>
      <c r="Q407">
        <f>Sales_Analysis[[#This Row],[Quantity]]*Sales_Analysis[[#This Row],[Unit Selling Price]]</f>
        <v>168.25</v>
      </c>
      <c r="R407">
        <f>Sales_Analysis[[#This Row],[Gross Sales ]]*Sales_Analysis[[#This Row],[Discount Pct]]</f>
        <v>33.65</v>
      </c>
      <c r="S407" s="8">
        <f>Sales_Analysis[[#This Row],[Gross Sales ]]-Sales_Analysis[[#This Row],[Discount Amount]]</f>
        <v>134.6</v>
      </c>
      <c r="T407" s="8">
        <f>Sales_Analysis[[#This Row],[Quantity]]*Sales_Analysis[[#This Row],[Unit Cost]]</f>
        <v>86.1</v>
      </c>
      <c r="U407" s="8">
        <f>Sales_Analysis[[#This Row],[Net Sales ]]-Sales_Analysis[[#This Row],[Cost Of Good Sold]]</f>
        <v>48.5</v>
      </c>
      <c r="V407" s="8">
        <f>IF(Sales_Analysis[[#This Row],[Order Status]]="Completed",Sales_Analysis[[#This Row],[Net Sales ]],0)</f>
        <v>134.6</v>
      </c>
      <c r="W407" s="8">
        <f>IF(Sales_Analysis[[#This Row],[Order Status]]="Completed",Sales_Analysis[[#This Row],[Gross Profit ]],0)</f>
        <v>48.5</v>
      </c>
    </row>
    <row r="408" spans="1:23">
      <c r="A408" t="s">
        <v>919</v>
      </c>
      <c r="B408" s="7">
        <v>45990</v>
      </c>
      <c r="C408" t="s">
        <v>148</v>
      </c>
      <c r="D408">
        <v>1</v>
      </c>
      <c r="E408">
        <v>76.3</v>
      </c>
      <c r="F408">
        <v>0</v>
      </c>
      <c r="G408">
        <v>6.99</v>
      </c>
      <c r="H408" t="s">
        <v>212</v>
      </c>
      <c r="I408" t="s">
        <v>54</v>
      </c>
      <c r="J408" t="s">
        <v>208</v>
      </c>
      <c r="K408" t="s">
        <v>209</v>
      </c>
      <c r="L408" t="s">
        <v>828</v>
      </c>
      <c r="M408" t="s">
        <v>149</v>
      </c>
      <c r="N408" t="s">
        <v>27</v>
      </c>
      <c r="O408">
        <v>33.700000000000003</v>
      </c>
      <c r="P408">
        <v>76.3</v>
      </c>
      <c r="Q408">
        <f>Sales_Analysis[[#This Row],[Quantity]]*Sales_Analysis[[#This Row],[Unit Selling Price]]</f>
        <v>76.3</v>
      </c>
      <c r="R408">
        <f>Sales_Analysis[[#This Row],[Gross Sales ]]*Sales_Analysis[[#This Row],[Discount Pct]]</f>
        <v>0</v>
      </c>
      <c r="S408" s="8">
        <f>Sales_Analysis[[#This Row],[Gross Sales ]]-Sales_Analysis[[#This Row],[Discount Amount]]</f>
        <v>76.3</v>
      </c>
      <c r="T408" s="8">
        <f>Sales_Analysis[[#This Row],[Quantity]]*Sales_Analysis[[#This Row],[Unit Cost]]</f>
        <v>33.700000000000003</v>
      </c>
      <c r="U408" s="8">
        <f>Sales_Analysis[[#This Row],[Net Sales ]]-Sales_Analysis[[#This Row],[Cost Of Good Sold]]</f>
        <v>42.599999999999994</v>
      </c>
      <c r="V408" s="8">
        <f>IF(Sales_Analysis[[#This Row],[Order Status]]="Completed",Sales_Analysis[[#This Row],[Net Sales ]],0)</f>
        <v>76.3</v>
      </c>
      <c r="W408" s="8">
        <f>IF(Sales_Analysis[[#This Row],[Order Status]]="Completed",Sales_Analysis[[#This Row],[Gross Profit ]],0)</f>
        <v>42.599999999999994</v>
      </c>
    </row>
    <row r="409" spans="1:23">
      <c r="A409" t="s">
        <v>920</v>
      </c>
      <c r="B409" s="7">
        <v>45990</v>
      </c>
      <c r="C409" t="s">
        <v>150</v>
      </c>
      <c r="D409">
        <v>2</v>
      </c>
      <c r="E409">
        <v>50.17</v>
      </c>
      <c r="F409">
        <v>0.2</v>
      </c>
      <c r="G409">
        <v>0</v>
      </c>
      <c r="H409" t="s">
        <v>212</v>
      </c>
      <c r="I409" t="s">
        <v>54</v>
      </c>
      <c r="J409" t="s">
        <v>208</v>
      </c>
      <c r="K409" t="s">
        <v>209</v>
      </c>
      <c r="L409" t="s">
        <v>921</v>
      </c>
      <c r="M409" t="s">
        <v>151</v>
      </c>
      <c r="N409" t="s">
        <v>27</v>
      </c>
      <c r="O409">
        <v>28.8</v>
      </c>
      <c r="P409">
        <v>50.17</v>
      </c>
      <c r="Q409">
        <f>Sales_Analysis[[#This Row],[Quantity]]*Sales_Analysis[[#This Row],[Unit Selling Price]]</f>
        <v>100.34</v>
      </c>
      <c r="R409">
        <f>Sales_Analysis[[#This Row],[Gross Sales ]]*Sales_Analysis[[#This Row],[Discount Pct]]</f>
        <v>20.068000000000001</v>
      </c>
      <c r="S409" s="8">
        <f>Sales_Analysis[[#This Row],[Gross Sales ]]-Sales_Analysis[[#This Row],[Discount Amount]]</f>
        <v>80.272000000000006</v>
      </c>
      <c r="T409" s="8">
        <f>Sales_Analysis[[#This Row],[Quantity]]*Sales_Analysis[[#This Row],[Unit Cost]]</f>
        <v>57.6</v>
      </c>
      <c r="U409" s="8">
        <f>Sales_Analysis[[#This Row],[Net Sales ]]-Sales_Analysis[[#This Row],[Cost Of Good Sold]]</f>
        <v>22.672000000000004</v>
      </c>
      <c r="V409" s="8">
        <f>IF(Sales_Analysis[[#This Row],[Order Status]]="Completed",Sales_Analysis[[#This Row],[Net Sales ]],0)</f>
        <v>80.272000000000006</v>
      </c>
      <c r="W409" s="8">
        <f>IF(Sales_Analysis[[#This Row],[Order Status]]="Completed",Sales_Analysis[[#This Row],[Gross Profit ]],0)</f>
        <v>22.672000000000004</v>
      </c>
    </row>
    <row r="410" spans="1:23">
      <c r="A410" t="s">
        <v>922</v>
      </c>
      <c r="B410" s="7">
        <v>45990</v>
      </c>
      <c r="C410" t="s">
        <v>102</v>
      </c>
      <c r="D410">
        <v>3</v>
      </c>
      <c r="E410">
        <v>18.5</v>
      </c>
      <c r="F410">
        <v>0</v>
      </c>
      <c r="G410">
        <v>6.99</v>
      </c>
      <c r="H410" t="s">
        <v>212</v>
      </c>
      <c r="I410" t="s">
        <v>224</v>
      </c>
      <c r="J410" t="s">
        <v>213</v>
      </c>
      <c r="K410" t="s">
        <v>209</v>
      </c>
      <c r="L410" t="s">
        <v>300</v>
      </c>
      <c r="M410" t="s">
        <v>103</v>
      </c>
      <c r="N410" t="s">
        <v>17</v>
      </c>
      <c r="O410">
        <v>7.75</v>
      </c>
      <c r="P410">
        <v>18.5</v>
      </c>
      <c r="Q410">
        <f>Sales_Analysis[[#This Row],[Quantity]]*Sales_Analysis[[#This Row],[Unit Selling Price]]</f>
        <v>55.5</v>
      </c>
      <c r="R410">
        <f>Sales_Analysis[[#This Row],[Gross Sales ]]*Sales_Analysis[[#This Row],[Discount Pct]]</f>
        <v>0</v>
      </c>
      <c r="S410" s="8">
        <f>Sales_Analysis[[#This Row],[Gross Sales ]]-Sales_Analysis[[#This Row],[Discount Amount]]</f>
        <v>55.5</v>
      </c>
      <c r="T410" s="8">
        <f>Sales_Analysis[[#This Row],[Quantity]]*Sales_Analysis[[#This Row],[Unit Cost]]</f>
        <v>23.25</v>
      </c>
      <c r="U410" s="8">
        <f>Sales_Analysis[[#This Row],[Net Sales ]]-Sales_Analysis[[#This Row],[Cost Of Good Sold]]</f>
        <v>32.25</v>
      </c>
      <c r="V410" s="8">
        <f>IF(Sales_Analysis[[#This Row],[Order Status]]="Completed",Sales_Analysis[[#This Row],[Net Sales ]],0)</f>
        <v>55.5</v>
      </c>
      <c r="W410" s="8">
        <f>IF(Sales_Analysis[[#This Row],[Order Status]]="Completed",Sales_Analysis[[#This Row],[Gross Profit ]],0)</f>
        <v>32.25</v>
      </c>
    </row>
    <row r="411" spans="1:23">
      <c r="A411" t="s">
        <v>923</v>
      </c>
      <c r="B411" s="7">
        <v>45990</v>
      </c>
      <c r="C411" t="s">
        <v>182</v>
      </c>
      <c r="D411">
        <v>6</v>
      </c>
      <c r="E411">
        <v>11.57</v>
      </c>
      <c r="F411">
        <v>0</v>
      </c>
      <c r="G411">
        <v>0</v>
      </c>
      <c r="H411" t="s">
        <v>207</v>
      </c>
      <c r="I411" t="s">
        <v>37</v>
      </c>
      <c r="J411" t="s">
        <v>217</v>
      </c>
      <c r="K411" t="s">
        <v>209</v>
      </c>
      <c r="L411" t="s">
        <v>883</v>
      </c>
      <c r="M411" t="s">
        <v>183</v>
      </c>
      <c r="N411" t="s">
        <v>32</v>
      </c>
      <c r="O411">
        <v>6.42</v>
      </c>
      <c r="P411">
        <v>11.57</v>
      </c>
      <c r="Q411">
        <f>Sales_Analysis[[#This Row],[Quantity]]*Sales_Analysis[[#This Row],[Unit Selling Price]]</f>
        <v>69.42</v>
      </c>
      <c r="R411">
        <f>Sales_Analysis[[#This Row],[Gross Sales ]]*Sales_Analysis[[#This Row],[Discount Pct]]</f>
        <v>0</v>
      </c>
      <c r="S411" s="8">
        <f>Sales_Analysis[[#This Row],[Gross Sales ]]-Sales_Analysis[[#This Row],[Discount Amount]]</f>
        <v>69.42</v>
      </c>
      <c r="T411" s="8">
        <f>Sales_Analysis[[#This Row],[Quantity]]*Sales_Analysis[[#This Row],[Unit Cost]]</f>
        <v>38.519999999999996</v>
      </c>
      <c r="U411" s="8">
        <f>Sales_Analysis[[#This Row],[Net Sales ]]-Sales_Analysis[[#This Row],[Cost Of Good Sold]]</f>
        <v>30.900000000000006</v>
      </c>
      <c r="V411" s="8">
        <f>IF(Sales_Analysis[[#This Row],[Order Status]]="Completed",Sales_Analysis[[#This Row],[Net Sales ]],0)</f>
        <v>69.42</v>
      </c>
      <c r="W411" s="8">
        <f>IF(Sales_Analysis[[#This Row],[Order Status]]="Completed",Sales_Analysis[[#This Row],[Gross Profit ]],0)</f>
        <v>30.900000000000006</v>
      </c>
    </row>
    <row r="412" spans="1:23">
      <c r="A412" t="s">
        <v>924</v>
      </c>
      <c r="B412" s="7">
        <v>45990</v>
      </c>
      <c r="C412" t="s">
        <v>172</v>
      </c>
      <c r="D412">
        <v>3</v>
      </c>
      <c r="E412">
        <v>80.63</v>
      </c>
      <c r="F412">
        <v>0</v>
      </c>
      <c r="G412">
        <v>6.99</v>
      </c>
      <c r="H412" t="s">
        <v>216</v>
      </c>
      <c r="I412" t="s">
        <v>18</v>
      </c>
      <c r="J412" t="s">
        <v>213</v>
      </c>
      <c r="K412" t="s">
        <v>209</v>
      </c>
      <c r="L412" t="s">
        <v>567</v>
      </c>
      <c r="M412" t="s">
        <v>173</v>
      </c>
      <c r="N412" t="s">
        <v>32</v>
      </c>
      <c r="O412">
        <v>44.56</v>
      </c>
      <c r="P412">
        <v>80.63</v>
      </c>
      <c r="Q412">
        <f>Sales_Analysis[[#This Row],[Quantity]]*Sales_Analysis[[#This Row],[Unit Selling Price]]</f>
        <v>241.89</v>
      </c>
      <c r="R412">
        <f>Sales_Analysis[[#This Row],[Gross Sales ]]*Sales_Analysis[[#This Row],[Discount Pct]]</f>
        <v>0</v>
      </c>
      <c r="S412" s="8">
        <f>Sales_Analysis[[#This Row],[Gross Sales ]]-Sales_Analysis[[#This Row],[Discount Amount]]</f>
        <v>241.89</v>
      </c>
      <c r="T412" s="8">
        <f>Sales_Analysis[[#This Row],[Quantity]]*Sales_Analysis[[#This Row],[Unit Cost]]</f>
        <v>133.68</v>
      </c>
      <c r="U412" s="8">
        <f>Sales_Analysis[[#This Row],[Net Sales ]]-Sales_Analysis[[#This Row],[Cost Of Good Sold]]</f>
        <v>108.20999999999998</v>
      </c>
      <c r="V412" s="8">
        <f>IF(Sales_Analysis[[#This Row],[Order Status]]="Completed",Sales_Analysis[[#This Row],[Net Sales ]],0)</f>
        <v>241.89</v>
      </c>
      <c r="W412" s="8">
        <f>IF(Sales_Analysis[[#This Row],[Order Status]]="Completed",Sales_Analysis[[#This Row],[Gross Profit ]],0)</f>
        <v>108.20999999999998</v>
      </c>
    </row>
    <row r="413" spans="1:23">
      <c r="A413" t="s">
        <v>925</v>
      </c>
      <c r="B413" s="7">
        <v>45991</v>
      </c>
      <c r="C413" t="s">
        <v>98</v>
      </c>
      <c r="D413">
        <v>1</v>
      </c>
      <c r="E413">
        <v>17.66</v>
      </c>
      <c r="F413">
        <v>0</v>
      </c>
      <c r="G413">
        <v>4.99</v>
      </c>
      <c r="H413" t="s">
        <v>216</v>
      </c>
      <c r="I413" t="s">
        <v>224</v>
      </c>
      <c r="J413" t="s">
        <v>208</v>
      </c>
      <c r="K413" t="s">
        <v>209</v>
      </c>
      <c r="L413" t="s">
        <v>329</v>
      </c>
      <c r="M413" t="s">
        <v>99</v>
      </c>
      <c r="N413" t="s">
        <v>17</v>
      </c>
      <c r="O413">
        <v>11.93</v>
      </c>
      <c r="P413">
        <v>17.66</v>
      </c>
      <c r="Q413">
        <f>Sales_Analysis[[#This Row],[Quantity]]*Sales_Analysis[[#This Row],[Unit Selling Price]]</f>
        <v>17.66</v>
      </c>
      <c r="R413">
        <f>Sales_Analysis[[#This Row],[Gross Sales ]]*Sales_Analysis[[#This Row],[Discount Pct]]</f>
        <v>0</v>
      </c>
      <c r="S413" s="8">
        <f>Sales_Analysis[[#This Row],[Gross Sales ]]-Sales_Analysis[[#This Row],[Discount Amount]]</f>
        <v>17.66</v>
      </c>
      <c r="T413" s="8">
        <f>Sales_Analysis[[#This Row],[Quantity]]*Sales_Analysis[[#This Row],[Unit Cost]]</f>
        <v>11.93</v>
      </c>
      <c r="U413" s="8">
        <f>Sales_Analysis[[#This Row],[Net Sales ]]-Sales_Analysis[[#This Row],[Cost Of Good Sold]]</f>
        <v>5.73</v>
      </c>
      <c r="V413" s="8">
        <f>IF(Sales_Analysis[[#This Row],[Order Status]]="Completed",Sales_Analysis[[#This Row],[Net Sales ]],0)</f>
        <v>17.66</v>
      </c>
      <c r="W413" s="8">
        <f>IF(Sales_Analysis[[#This Row],[Order Status]]="Completed",Sales_Analysis[[#This Row],[Gross Profit ]],0)</f>
        <v>5.73</v>
      </c>
    </row>
    <row r="414" spans="1:23">
      <c r="A414" t="s">
        <v>926</v>
      </c>
      <c r="B414" s="7">
        <v>45991</v>
      </c>
      <c r="C414" t="s">
        <v>142</v>
      </c>
      <c r="D414">
        <v>8</v>
      </c>
      <c r="E414">
        <v>100.1</v>
      </c>
      <c r="F414">
        <v>0.05</v>
      </c>
      <c r="G414">
        <v>0</v>
      </c>
      <c r="H414" t="s">
        <v>207</v>
      </c>
      <c r="I414" t="s">
        <v>224</v>
      </c>
      <c r="J414" t="s">
        <v>213</v>
      </c>
      <c r="K414" t="s">
        <v>281</v>
      </c>
      <c r="L414" t="s">
        <v>762</v>
      </c>
      <c r="M414" t="s">
        <v>143</v>
      </c>
      <c r="N414" t="s">
        <v>27</v>
      </c>
      <c r="O414">
        <v>41.96</v>
      </c>
      <c r="P414">
        <v>100.1</v>
      </c>
      <c r="Q414">
        <f>Sales_Analysis[[#This Row],[Quantity]]*Sales_Analysis[[#This Row],[Unit Selling Price]]</f>
        <v>800.8</v>
      </c>
      <c r="R414">
        <f>Sales_Analysis[[#This Row],[Gross Sales ]]*Sales_Analysis[[#This Row],[Discount Pct]]</f>
        <v>40.04</v>
      </c>
      <c r="S414" s="8">
        <f>Sales_Analysis[[#This Row],[Gross Sales ]]-Sales_Analysis[[#This Row],[Discount Amount]]</f>
        <v>760.76</v>
      </c>
      <c r="T414" s="8">
        <f>Sales_Analysis[[#This Row],[Quantity]]*Sales_Analysis[[#This Row],[Unit Cost]]</f>
        <v>335.68</v>
      </c>
      <c r="U414" s="8">
        <f>Sales_Analysis[[#This Row],[Net Sales ]]-Sales_Analysis[[#This Row],[Cost Of Good Sold]]</f>
        <v>425.08</v>
      </c>
      <c r="V414" s="8">
        <f>IF(Sales_Analysis[[#This Row],[Order Status]]="Completed",Sales_Analysis[[#This Row],[Net Sales ]],0)</f>
        <v>0</v>
      </c>
      <c r="W414" s="8">
        <f>IF(Sales_Analysis[[#This Row],[Order Status]]="Completed",Sales_Analysis[[#This Row],[Gross Profit ]],0)</f>
        <v>0</v>
      </c>
    </row>
    <row r="415" spans="1:23">
      <c r="A415" t="s">
        <v>927</v>
      </c>
      <c r="B415" s="7">
        <v>45991</v>
      </c>
      <c r="C415" t="s">
        <v>174</v>
      </c>
      <c r="D415">
        <v>1</v>
      </c>
      <c r="E415">
        <v>72.45</v>
      </c>
      <c r="F415">
        <v>0.15</v>
      </c>
      <c r="G415">
        <v>0</v>
      </c>
      <c r="H415" t="s">
        <v>216</v>
      </c>
      <c r="I415" t="s">
        <v>12</v>
      </c>
      <c r="J415" t="s">
        <v>213</v>
      </c>
      <c r="K415" t="s">
        <v>209</v>
      </c>
      <c r="L415" t="s">
        <v>928</v>
      </c>
      <c r="M415" t="s">
        <v>175</v>
      </c>
      <c r="N415" t="s">
        <v>32</v>
      </c>
      <c r="O415">
        <v>30.61</v>
      </c>
      <c r="P415">
        <v>72.45</v>
      </c>
      <c r="Q415">
        <f>Sales_Analysis[[#This Row],[Quantity]]*Sales_Analysis[[#This Row],[Unit Selling Price]]</f>
        <v>72.45</v>
      </c>
      <c r="R415">
        <f>Sales_Analysis[[#This Row],[Gross Sales ]]*Sales_Analysis[[#This Row],[Discount Pct]]</f>
        <v>10.8675</v>
      </c>
      <c r="S415" s="8">
        <f>Sales_Analysis[[#This Row],[Gross Sales ]]-Sales_Analysis[[#This Row],[Discount Amount]]</f>
        <v>61.582500000000003</v>
      </c>
      <c r="T415" s="8">
        <f>Sales_Analysis[[#This Row],[Quantity]]*Sales_Analysis[[#This Row],[Unit Cost]]</f>
        <v>30.61</v>
      </c>
      <c r="U415" s="8">
        <f>Sales_Analysis[[#This Row],[Net Sales ]]-Sales_Analysis[[#This Row],[Cost Of Good Sold]]</f>
        <v>30.972500000000004</v>
      </c>
      <c r="V415" s="8">
        <f>IF(Sales_Analysis[[#This Row],[Order Status]]="Completed",Sales_Analysis[[#This Row],[Net Sales ]],0)</f>
        <v>61.582500000000003</v>
      </c>
      <c r="W415" s="8">
        <f>IF(Sales_Analysis[[#This Row],[Order Status]]="Completed",Sales_Analysis[[#This Row],[Gross Profit ]],0)</f>
        <v>30.972500000000004</v>
      </c>
    </row>
    <row r="416" spans="1:23">
      <c r="A416" t="s">
        <v>929</v>
      </c>
      <c r="B416" s="7">
        <v>45991</v>
      </c>
      <c r="C416" t="s">
        <v>166</v>
      </c>
      <c r="D416">
        <v>2</v>
      </c>
      <c r="E416">
        <v>39.19</v>
      </c>
      <c r="F416">
        <v>0.05</v>
      </c>
      <c r="G416">
        <v>6.99</v>
      </c>
      <c r="H416" t="s">
        <v>207</v>
      </c>
      <c r="I416" t="s">
        <v>12</v>
      </c>
      <c r="J416" t="s">
        <v>208</v>
      </c>
      <c r="K416" t="s">
        <v>209</v>
      </c>
      <c r="L416" t="s">
        <v>930</v>
      </c>
      <c r="M416" t="s">
        <v>167</v>
      </c>
      <c r="N416" t="s">
        <v>32</v>
      </c>
      <c r="O416">
        <v>18.54</v>
      </c>
      <c r="P416">
        <v>39.19</v>
      </c>
      <c r="Q416">
        <f>Sales_Analysis[[#This Row],[Quantity]]*Sales_Analysis[[#This Row],[Unit Selling Price]]</f>
        <v>78.38</v>
      </c>
      <c r="R416">
        <f>Sales_Analysis[[#This Row],[Gross Sales ]]*Sales_Analysis[[#This Row],[Discount Pct]]</f>
        <v>3.919</v>
      </c>
      <c r="S416" s="8">
        <f>Sales_Analysis[[#This Row],[Gross Sales ]]-Sales_Analysis[[#This Row],[Discount Amount]]</f>
        <v>74.460999999999999</v>
      </c>
      <c r="T416" s="8">
        <f>Sales_Analysis[[#This Row],[Quantity]]*Sales_Analysis[[#This Row],[Unit Cost]]</f>
        <v>37.08</v>
      </c>
      <c r="U416" s="8">
        <f>Sales_Analysis[[#This Row],[Net Sales ]]-Sales_Analysis[[#This Row],[Cost Of Good Sold]]</f>
        <v>37.381</v>
      </c>
      <c r="V416" s="8">
        <f>IF(Sales_Analysis[[#This Row],[Order Status]]="Completed",Sales_Analysis[[#This Row],[Net Sales ]],0)</f>
        <v>74.460999999999999</v>
      </c>
      <c r="W416" s="8">
        <f>IF(Sales_Analysis[[#This Row],[Order Status]]="Completed",Sales_Analysis[[#This Row],[Gross Profit ]],0)</f>
        <v>37.381</v>
      </c>
    </row>
    <row r="417" spans="1:23">
      <c r="A417" t="s">
        <v>931</v>
      </c>
      <c r="B417" s="7">
        <v>45992</v>
      </c>
      <c r="C417" t="s">
        <v>112</v>
      </c>
      <c r="D417">
        <v>2</v>
      </c>
      <c r="E417">
        <v>48.12</v>
      </c>
      <c r="F417">
        <v>0.05</v>
      </c>
      <c r="G417">
        <v>0</v>
      </c>
      <c r="H417" t="s">
        <v>216</v>
      </c>
      <c r="I417" t="s">
        <v>18</v>
      </c>
      <c r="J417" t="s">
        <v>208</v>
      </c>
      <c r="K417" t="s">
        <v>209</v>
      </c>
      <c r="L417" t="s">
        <v>535</v>
      </c>
      <c r="M417" t="s">
        <v>113</v>
      </c>
      <c r="N417" t="s">
        <v>17</v>
      </c>
      <c r="O417">
        <v>23.26</v>
      </c>
      <c r="P417">
        <v>48.12</v>
      </c>
      <c r="Q417">
        <f>Sales_Analysis[[#This Row],[Quantity]]*Sales_Analysis[[#This Row],[Unit Selling Price]]</f>
        <v>96.24</v>
      </c>
      <c r="R417">
        <f>Sales_Analysis[[#This Row],[Gross Sales ]]*Sales_Analysis[[#This Row],[Discount Pct]]</f>
        <v>4.8120000000000003</v>
      </c>
      <c r="S417" s="8">
        <f>Sales_Analysis[[#This Row],[Gross Sales ]]-Sales_Analysis[[#This Row],[Discount Amount]]</f>
        <v>91.427999999999997</v>
      </c>
      <c r="T417" s="8">
        <f>Sales_Analysis[[#This Row],[Quantity]]*Sales_Analysis[[#This Row],[Unit Cost]]</f>
        <v>46.52</v>
      </c>
      <c r="U417" s="8">
        <f>Sales_Analysis[[#This Row],[Net Sales ]]-Sales_Analysis[[#This Row],[Cost Of Good Sold]]</f>
        <v>44.907999999999994</v>
      </c>
      <c r="V417" s="8">
        <f>IF(Sales_Analysis[[#This Row],[Order Status]]="Completed",Sales_Analysis[[#This Row],[Net Sales ]],0)</f>
        <v>91.427999999999997</v>
      </c>
      <c r="W417" s="8">
        <f>IF(Sales_Analysis[[#This Row],[Order Status]]="Completed",Sales_Analysis[[#This Row],[Gross Profit ]],0)</f>
        <v>44.907999999999994</v>
      </c>
    </row>
    <row r="418" spans="1:23">
      <c r="A418" t="s">
        <v>932</v>
      </c>
      <c r="B418" s="7">
        <v>45992</v>
      </c>
      <c r="C418" t="s">
        <v>134</v>
      </c>
      <c r="D418">
        <v>3</v>
      </c>
      <c r="E418">
        <v>53.25</v>
      </c>
      <c r="F418">
        <v>0.1</v>
      </c>
      <c r="G418">
        <v>9.99</v>
      </c>
      <c r="H418" t="s">
        <v>212</v>
      </c>
      <c r="I418" t="s">
        <v>12</v>
      </c>
      <c r="J418" t="s">
        <v>217</v>
      </c>
      <c r="K418" t="s">
        <v>209</v>
      </c>
      <c r="L418" t="s">
        <v>639</v>
      </c>
      <c r="M418" t="s">
        <v>135</v>
      </c>
      <c r="N418" t="s">
        <v>21</v>
      </c>
      <c r="O418">
        <v>22.11</v>
      </c>
      <c r="P418">
        <v>53.25</v>
      </c>
      <c r="Q418">
        <f>Sales_Analysis[[#This Row],[Quantity]]*Sales_Analysis[[#This Row],[Unit Selling Price]]</f>
        <v>159.75</v>
      </c>
      <c r="R418">
        <f>Sales_Analysis[[#This Row],[Gross Sales ]]*Sales_Analysis[[#This Row],[Discount Pct]]</f>
        <v>15.975000000000001</v>
      </c>
      <c r="S418" s="8">
        <f>Sales_Analysis[[#This Row],[Gross Sales ]]-Sales_Analysis[[#This Row],[Discount Amount]]</f>
        <v>143.77500000000001</v>
      </c>
      <c r="T418" s="8">
        <f>Sales_Analysis[[#This Row],[Quantity]]*Sales_Analysis[[#This Row],[Unit Cost]]</f>
        <v>66.33</v>
      </c>
      <c r="U418" s="8">
        <f>Sales_Analysis[[#This Row],[Net Sales ]]-Sales_Analysis[[#This Row],[Cost Of Good Sold]]</f>
        <v>77.445000000000007</v>
      </c>
      <c r="V418" s="8">
        <f>IF(Sales_Analysis[[#This Row],[Order Status]]="Completed",Sales_Analysis[[#This Row],[Net Sales ]],0)</f>
        <v>143.77500000000001</v>
      </c>
      <c r="W418" s="8">
        <f>IF(Sales_Analysis[[#This Row],[Order Status]]="Completed",Sales_Analysis[[#This Row],[Gross Profit ]],0)</f>
        <v>77.445000000000007</v>
      </c>
    </row>
    <row r="419" spans="1:23">
      <c r="A419" t="s">
        <v>933</v>
      </c>
      <c r="B419" s="7">
        <v>45992</v>
      </c>
      <c r="C419" t="s">
        <v>75</v>
      </c>
      <c r="D419">
        <v>3</v>
      </c>
      <c r="E419">
        <v>55.2</v>
      </c>
      <c r="F419">
        <v>0.15</v>
      </c>
      <c r="G419">
        <v>0</v>
      </c>
      <c r="H419" t="s">
        <v>212</v>
      </c>
      <c r="I419" t="s">
        <v>18</v>
      </c>
      <c r="J419" t="s">
        <v>208</v>
      </c>
      <c r="K419" t="s">
        <v>209</v>
      </c>
      <c r="L419" t="s">
        <v>319</v>
      </c>
      <c r="M419" t="s">
        <v>76</v>
      </c>
      <c r="N419" t="s">
        <v>11</v>
      </c>
      <c r="O419">
        <v>25.85</v>
      </c>
      <c r="P419">
        <v>55.2</v>
      </c>
      <c r="Q419">
        <f>Sales_Analysis[[#This Row],[Quantity]]*Sales_Analysis[[#This Row],[Unit Selling Price]]</f>
        <v>165.60000000000002</v>
      </c>
      <c r="R419">
        <f>Sales_Analysis[[#This Row],[Gross Sales ]]*Sales_Analysis[[#This Row],[Discount Pct]]</f>
        <v>24.840000000000003</v>
      </c>
      <c r="S419" s="8">
        <f>Sales_Analysis[[#This Row],[Gross Sales ]]-Sales_Analysis[[#This Row],[Discount Amount]]</f>
        <v>140.76000000000002</v>
      </c>
      <c r="T419" s="8">
        <f>Sales_Analysis[[#This Row],[Quantity]]*Sales_Analysis[[#This Row],[Unit Cost]]</f>
        <v>77.550000000000011</v>
      </c>
      <c r="U419" s="8">
        <f>Sales_Analysis[[#This Row],[Net Sales ]]-Sales_Analysis[[#This Row],[Cost Of Good Sold]]</f>
        <v>63.210000000000008</v>
      </c>
      <c r="V419" s="8">
        <f>IF(Sales_Analysis[[#This Row],[Order Status]]="Completed",Sales_Analysis[[#This Row],[Net Sales ]],0)</f>
        <v>140.76000000000002</v>
      </c>
      <c r="W419" s="8">
        <f>IF(Sales_Analysis[[#This Row],[Order Status]]="Completed",Sales_Analysis[[#This Row],[Gross Profit ]],0)</f>
        <v>63.210000000000008</v>
      </c>
    </row>
    <row r="420" spans="1:23">
      <c r="A420" t="s">
        <v>934</v>
      </c>
      <c r="B420" s="7">
        <v>45992</v>
      </c>
      <c r="C420" t="s">
        <v>92</v>
      </c>
      <c r="D420">
        <v>1</v>
      </c>
      <c r="E420">
        <v>46.87</v>
      </c>
      <c r="F420">
        <v>0</v>
      </c>
      <c r="G420">
        <v>0</v>
      </c>
      <c r="H420" t="s">
        <v>207</v>
      </c>
      <c r="I420" t="s">
        <v>224</v>
      </c>
      <c r="J420" t="s">
        <v>208</v>
      </c>
      <c r="K420" t="s">
        <v>209</v>
      </c>
      <c r="L420" t="s">
        <v>245</v>
      </c>
      <c r="M420" t="s">
        <v>93</v>
      </c>
      <c r="N420" t="s">
        <v>17</v>
      </c>
      <c r="O420">
        <v>21.33</v>
      </c>
      <c r="P420">
        <v>46.87</v>
      </c>
      <c r="Q420">
        <f>Sales_Analysis[[#This Row],[Quantity]]*Sales_Analysis[[#This Row],[Unit Selling Price]]</f>
        <v>46.87</v>
      </c>
      <c r="R420">
        <f>Sales_Analysis[[#This Row],[Gross Sales ]]*Sales_Analysis[[#This Row],[Discount Pct]]</f>
        <v>0</v>
      </c>
      <c r="S420" s="8">
        <f>Sales_Analysis[[#This Row],[Gross Sales ]]-Sales_Analysis[[#This Row],[Discount Amount]]</f>
        <v>46.87</v>
      </c>
      <c r="T420" s="8">
        <f>Sales_Analysis[[#This Row],[Quantity]]*Sales_Analysis[[#This Row],[Unit Cost]]</f>
        <v>21.33</v>
      </c>
      <c r="U420" s="8">
        <f>Sales_Analysis[[#This Row],[Net Sales ]]-Sales_Analysis[[#This Row],[Cost Of Good Sold]]</f>
        <v>25.54</v>
      </c>
      <c r="V420" s="8">
        <f>IF(Sales_Analysis[[#This Row],[Order Status]]="Completed",Sales_Analysis[[#This Row],[Net Sales ]],0)</f>
        <v>46.87</v>
      </c>
      <c r="W420" s="8">
        <f>IF(Sales_Analysis[[#This Row],[Order Status]]="Completed",Sales_Analysis[[#This Row],[Gross Profit ]],0)</f>
        <v>25.54</v>
      </c>
    </row>
    <row r="421" spans="1:23">
      <c r="A421" t="s">
        <v>935</v>
      </c>
      <c r="B421" s="7">
        <v>45993</v>
      </c>
      <c r="C421" t="s">
        <v>140</v>
      </c>
      <c r="D421">
        <v>5</v>
      </c>
      <c r="E421">
        <v>25.18</v>
      </c>
      <c r="F421">
        <v>0</v>
      </c>
      <c r="G421">
        <v>9.99</v>
      </c>
      <c r="H421" t="s">
        <v>212</v>
      </c>
      <c r="I421" t="s">
        <v>18</v>
      </c>
      <c r="J421" t="s">
        <v>213</v>
      </c>
      <c r="K421" t="s">
        <v>209</v>
      </c>
      <c r="L421" t="s">
        <v>936</v>
      </c>
      <c r="M421" t="s">
        <v>141</v>
      </c>
      <c r="N421" t="s">
        <v>27</v>
      </c>
      <c r="O421">
        <v>13.85</v>
      </c>
      <c r="P421">
        <v>25.18</v>
      </c>
      <c r="Q421">
        <f>Sales_Analysis[[#This Row],[Quantity]]*Sales_Analysis[[#This Row],[Unit Selling Price]]</f>
        <v>125.9</v>
      </c>
      <c r="R421">
        <f>Sales_Analysis[[#This Row],[Gross Sales ]]*Sales_Analysis[[#This Row],[Discount Pct]]</f>
        <v>0</v>
      </c>
      <c r="S421" s="8">
        <f>Sales_Analysis[[#This Row],[Gross Sales ]]-Sales_Analysis[[#This Row],[Discount Amount]]</f>
        <v>125.9</v>
      </c>
      <c r="T421" s="8">
        <f>Sales_Analysis[[#This Row],[Quantity]]*Sales_Analysis[[#This Row],[Unit Cost]]</f>
        <v>69.25</v>
      </c>
      <c r="U421" s="8">
        <f>Sales_Analysis[[#This Row],[Net Sales ]]-Sales_Analysis[[#This Row],[Cost Of Good Sold]]</f>
        <v>56.650000000000006</v>
      </c>
      <c r="V421" s="8">
        <f>IF(Sales_Analysis[[#This Row],[Order Status]]="Completed",Sales_Analysis[[#This Row],[Net Sales ]],0)</f>
        <v>125.9</v>
      </c>
      <c r="W421" s="8">
        <f>IF(Sales_Analysis[[#This Row],[Order Status]]="Completed",Sales_Analysis[[#This Row],[Gross Profit ]],0)</f>
        <v>56.650000000000006</v>
      </c>
    </row>
    <row r="422" spans="1:23">
      <c r="A422" t="s">
        <v>937</v>
      </c>
      <c r="B422" s="7">
        <v>45993</v>
      </c>
      <c r="C422" t="s">
        <v>120</v>
      </c>
      <c r="D422">
        <v>2</v>
      </c>
      <c r="E422">
        <v>33.65</v>
      </c>
      <c r="F422">
        <v>0.05</v>
      </c>
      <c r="G422">
        <v>0</v>
      </c>
      <c r="H422" t="s">
        <v>216</v>
      </c>
      <c r="I422" t="s">
        <v>37</v>
      </c>
      <c r="J422" t="s">
        <v>213</v>
      </c>
      <c r="K422" t="s">
        <v>209</v>
      </c>
      <c r="L422" t="s">
        <v>938</v>
      </c>
      <c r="M422" t="s">
        <v>121</v>
      </c>
      <c r="N422" t="s">
        <v>21</v>
      </c>
      <c r="O422">
        <v>17.22</v>
      </c>
      <c r="P422">
        <v>33.65</v>
      </c>
      <c r="Q422">
        <f>Sales_Analysis[[#This Row],[Quantity]]*Sales_Analysis[[#This Row],[Unit Selling Price]]</f>
        <v>67.3</v>
      </c>
      <c r="R422">
        <f>Sales_Analysis[[#This Row],[Gross Sales ]]*Sales_Analysis[[#This Row],[Discount Pct]]</f>
        <v>3.3650000000000002</v>
      </c>
      <c r="S422" s="8">
        <f>Sales_Analysis[[#This Row],[Gross Sales ]]-Sales_Analysis[[#This Row],[Discount Amount]]</f>
        <v>63.934999999999995</v>
      </c>
      <c r="T422" s="8">
        <f>Sales_Analysis[[#This Row],[Quantity]]*Sales_Analysis[[#This Row],[Unit Cost]]</f>
        <v>34.44</v>
      </c>
      <c r="U422" s="8">
        <f>Sales_Analysis[[#This Row],[Net Sales ]]-Sales_Analysis[[#This Row],[Cost Of Good Sold]]</f>
        <v>29.494999999999997</v>
      </c>
      <c r="V422" s="8">
        <f>IF(Sales_Analysis[[#This Row],[Order Status]]="Completed",Sales_Analysis[[#This Row],[Net Sales ]],0)</f>
        <v>63.934999999999995</v>
      </c>
      <c r="W422" s="8">
        <f>IF(Sales_Analysis[[#This Row],[Order Status]]="Completed",Sales_Analysis[[#This Row],[Gross Profit ]],0)</f>
        <v>29.494999999999997</v>
      </c>
    </row>
    <row r="423" spans="1:23">
      <c r="A423" t="s">
        <v>939</v>
      </c>
      <c r="B423" s="7">
        <v>45993</v>
      </c>
      <c r="C423" t="s">
        <v>87</v>
      </c>
      <c r="D423">
        <v>3</v>
      </c>
      <c r="E423">
        <v>49.34</v>
      </c>
      <c r="F423">
        <v>0</v>
      </c>
      <c r="G423">
        <v>0</v>
      </c>
      <c r="H423" t="s">
        <v>212</v>
      </c>
      <c r="I423" t="s">
        <v>18</v>
      </c>
      <c r="J423" t="s">
        <v>213</v>
      </c>
      <c r="K423" t="s">
        <v>209</v>
      </c>
      <c r="L423" t="s">
        <v>878</v>
      </c>
      <c r="M423" t="s">
        <v>88</v>
      </c>
      <c r="N423" t="s">
        <v>11</v>
      </c>
      <c r="O423">
        <v>24.06</v>
      </c>
      <c r="P423">
        <v>49.34</v>
      </c>
      <c r="Q423">
        <f>Sales_Analysis[[#This Row],[Quantity]]*Sales_Analysis[[#This Row],[Unit Selling Price]]</f>
        <v>148.02000000000001</v>
      </c>
      <c r="R423">
        <f>Sales_Analysis[[#This Row],[Gross Sales ]]*Sales_Analysis[[#This Row],[Discount Pct]]</f>
        <v>0</v>
      </c>
      <c r="S423" s="8">
        <f>Sales_Analysis[[#This Row],[Gross Sales ]]-Sales_Analysis[[#This Row],[Discount Amount]]</f>
        <v>148.02000000000001</v>
      </c>
      <c r="T423" s="8">
        <f>Sales_Analysis[[#This Row],[Quantity]]*Sales_Analysis[[#This Row],[Unit Cost]]</f>
        <v>72.179999999999993</v>
      </c>
      <c r="U423" s="8">
        <f>Sales_Analysis[[#This Row],[Net Sales ]]-Sales_Analysis[[#This Row],[Cost Of Good Sold]]</f>
        <v>75.840000000000018</v>
      </c>
      <c r="V423" s="8">
        <f>IF(Sales_Analysis[[#This Row],[Order Status]]="Completed",Sales_Analysis[[#This Row],[Net Sales ]],0)</f>
        <v>148.02000000000001</v>
      </c>
      <c r="W423" s="8">
        <f>IF(Sales_Analysis[[#This Row],[Order Status]]="Completed",Sales_Analysis[[#This Row],[Gross Profit ]],0)</f>
        <v>75.840000000000018</v>
      </c>
    </row>
    <row r="424" spans="1:23">
      <c r="A424" t="s">
        <v>940</v>
      </c>
      <c r="B424" s="7">
        <v>45993</v>
      </c>
      <c r="C424" t="s">
        <v>142</v>
      </c>
      <c r="D424">
        <v>3</v>
      </c>
      <c r="E424">
        <v>100.1</v>
      </c>
      <c r="F424">
        <v>0</v>
      </c>
      <c r="G424">
        <v>0</v>
      </c>
      <c r="H424" t="s">
        <v>212</v>
      </c>
      <c r="I424" t="s">
        <v>37</v>
      </c>
      <c r="J424" t="s">
        <v>217</v>
      </c>
      <c r="K424" t="s">
        <v>209</v>
      </c>
      <c r="L424" t="s">
        <v>257</v>
      </c>
      <c r="M424" t="s">
        <v>143</v>
      </c>
      <c r="N424" t="s">
        <v>27</v>
      </c>
      <c r="O424">
        <v>41.96</v>
      </c>
      <c r="P424">
        <v>100.1</v>
      </c>
      <c r="Q424">
        <f>Sales_Analysis[[#This Row],[Quantity]]*Sales_Analysis[[#This Row],[Unit Selling Price]]</f>
        <v>300.29999999999995</v>
      </c>
      <c r="R424">
        <f>Sales_Analysis[[#This Row],[Gross Sales ]]*Sales_Analysis[[#This Row],[Discount Pct]]</f>
        <v>0</v>
      </c>
      <c r="S424" s="8">
        <f>Sales_Analysis[[#This Row],[Gross Sales ]]-Sales_Analysis[[#This Row],[Discount Amount]]</f>
        <v>300.29999999999995</v>
      </c>
      <c r="T424" s="8">
        <f>Sales_Analysis[[#This Row],[Quantity]]*Sales_Analysis[[#This Row],[Unit Cost]]</f>
        <v>125.88</v>
      </c>
      <c r="U424" s="8">
        <f>Sales_Analysis[[#This Row],[Net Sales ]]-Sales_Analysis[[#This Row],[Cost Of Good Sold]]</f>
        <v>174.41999999999996</v>
      </c>
      <c r="V424" s="8">
        <f>IF(Sales_Analysis[[#This Row],[Order Status]]="Completed",Sales_Analysis[[#This Row],[Net Sales ]],0)</f>
        <v>300.29999999999995</v>
      </c>
      <c r="W424" s="8">
        <f>IF(Sales_Analysis[[#This Row],[Order Status]]="Completed",Sales_Analysis[[#This Row],[Gross Profit ]],0)</f>
        <v>174.41999999999996</v>
      </c>
    </row>
    <row r="425" spans="1:23">
      <c r="A425" t="s">
        <v>941</v>
      </c>
      <c r="B425" s="7">
        <v>45993</v>
      </c>
      <c r="C425" t="s">
        <v>184</v>
      </c>
      <c r="D425">
        <v>2</v>
      </c>
      <c r="E425">
        <v>31.55</v>
      </c>
      <c r="F425">
        <v>0.05</v>
      </c>
      <c r="G425">
        <v>0</v>
      </c>
      <c r="H425" t="s">
        <v>212</v>
      </c>
      <c r="I425" t="s">
        <v>224</v>
      </c>
      <c r="J425" t="s">
        <v>208</v>
      </c>
      <c r="K425" t="s">
        <v>209</v>
      </c>
      <c r="L425" t="s">
        <v>942</v>
      </c>
      <c r="M425" t="s">
        <v>185</v>
      </c>
      <c r="N425" t="s">
        <v>32</v>
      </c>
      <c r="O425">
        <v>18.04</v>
      </c>
      <c r="P425">
        <v>31.55</v>
      </c>
      <c r="Q425">
        <f>Sales_Analysis[[#This Row],[Quantity]]*Sales_Analysis[[#This Row],[Unit Selling Price]]</f>
        <v>63.1</v>
      </c>
      <c r="R425">
        <f>Sales_Analysis[[#This Row],[Gross Sales ]]*Sales_Analysis[[#This Row],[Discount Pct]]</f>
        <v>3.1550000000000002</v>
      </c>
      <c r="S425" s="8">
        <f>Sales_Analysis[[#This Row],[Gross Sales ]]-Sales_Analysis[[#This Row],[Discount Amount]]</f>
        <v>59.945</v>
      </c>
      <c r="T425" s="8">
        <f>Sales_Analysis[[#This Row],[Quantity]]*Sales_Analysis[[#This Row],[Unit Cost]]</f>
        <v>36.08</v>
      </c>
      <c r="U425" s="8">
        <f>Sales_Analysis[[#This Row],[Net Sales ]]-Sales_Analysis[[#This Row],[Cost Of Good Sold]]</f>
        <v>23.865000000000002</v>
      </c>
      <c r="V425" s="8">
        <f>IF(Sales_Analysis[[#This Row],[Order Status]]="Completed",Sales_Analysis[[#This Row],[Net Sales ]],0)</f>
        <v>59.945</v>
      </c>
      <c r="W425" s="8">
        <f>IF(Sales_Analysis[[#This Row],[Order Status]]="Completed",Sales_Analysis[[#This Row],[Gross Profit ]],0)</f>
        <v>23.865000000000002</v>
      </c>
    </row>
    <row r="426" spans="1:23">
      <c r="A426" t="s">
        <v>943</v>
      </c>
      <c r="B426" s="7">
        <v>45993</v>
      </c>
      <c r="C426" t="s">
        <v>69</v>
      </c>
      <c r="D426">
        <v>8</v>
      </c>
      <c r="E426">
        <v>73.180000000000007</v>
      </c>
      <c r="F426">
        <v>0</v>
      </c>
      <c r="G426">
        <v>0</v>
      </c>
      <c r="H426" t="s">
        <v>216</v>
      </c>
      <c r="I426" t="s">
        <v>12</v>
      </c>
      <c r="J426" t="s">
        <v>213</v>
      </c>
      <c r="K426" t="s">
        <v>209</v>
      </c>
      <c r="L426" t="s">
        <v>944</v>
      </c>
      <c r="M426" t="s">
        <v>70</v>
      </c>
      <c r="N426" t="s">
        <v>11</v>
      </c>
      <c r="O426">
        <v>37</v>
      </c>
      <c r="P426">
        <v>73.180000000000007</v>
      </c>
      <c r="Q426">
        <f>Sales_Analysis[[#This Row],[Quantity]]*Sales_Analysis[[#This Row],[Unit Selling Price]]</f>
        <v>585.44000000000005</v>
      </c>
      <c r="R426">
        <f>Sales_Analysis[[#This Row],[Gross Sales ]]*Sales_Analysis[[#This Row],[Discount Pct]]</f>
        <v>0</v>
      </c>
      <c r="S426" s="8">
        <f>Sales_Analysis[[#This Row],[Gross Sales ]]-Sales_Analysis[[#This Row],[Discount Amount]]</f>
        <v>585.44000000000005</v>
      </c>
      <c r="T426" s="8">
        <f>Sales_Analysis[[#This Row],[Quantity]]*Sales_Analysis[[#This Row],[Unit Cost]]</f>
        <v>296</v>
      </c>
      <c r="U426" s="8">
        <f>Sales_Analysis[[#This Row],[Net Sales ]]-Sales_Analysis[[#This Row],[Cost Of Good Sold]]</f>
        <v>289.44000000000005</v>
      </c>
      <c r="V426" s="8">
        <f>IF(Sales_Analysis[[#This Row],[Order Status]]="Completed",Sales_Analysis[[#This Row],[Net Sales ]],0)</f>
        <v>585.44000000000005</v>
      </c>
      <c r="W426" s="8">
        <f>IF(Sales_Analysis[[#This Row],[Order Status]]="Completed",Sales_Analysis[[#This Row],[Gross Profit ]],0)</f>
        <v>289.44000000000005</v>
      </c>
    </row>
    <row r="427" spans="1:23">
      <c r="A427" t="s">
        <v>945</v>
      </c>
      <c r="B427" s="7">
        <v>45993</v>
      </c>
      <c r="C427" t="s">
        <v>118</v>
      </c>
      <c r="D427">
        <v>6</v>
      </c>
      <c r="E427">
        <v>41.81</v>
      </c>
      <c r="F427">
        <v>0</v>
      </c>
      <c r="G427">
        <v>0</v>
      </c>
      <c r="H427" t="s">
        <v>212</v>
      </c>
      <c r="I427" t="s">
        <v>18</v>
      </c>
      <c r="J427" t="s">
        <v>217</v>
      </c>
      <c r="K427" t="s">
        <v>209</v>
      </c>
      <c r="L427" t="s">
        <v>455</v>
      </c>
      <c r="M427" t="s">
        <v>119</v>
      </c>
      <c r="N427" t="s">
        <v>21</v>
      </c>
      <c r="O427">
        <v>22.64</v>
      </c>
      <c r="P427">
        <v>41.81</v>
      </c>
      <c r="Q427">
        <f>Sales_Analysis[[#This Row],[Quantity]]*Sales_Analysis[[#This Row],[Unit Selling Price]]</f>
        <v>250.86</v>
      </c>
      <c r="R427">
        <f>Sales_Analysis[[#This Row],[Gross Sales ]]*Sales_Analysis[[#This Row],[Discount Pct]]</f>
        <v>0</v>
      </c>
      <c r="S427" s="8">
        <f>Sales_Analysis[[#This Row],[Gross Sales ]]-Sales_Analysis[[#This Row],[Discount Amount]]</f>
        <v>250.86</v>
      </c>
      <c r="T427" s="8">
        <f>Sales_Analysis[[#This Row],[Quantity]]*Sales_Analysis[[#This Row],[Unit Cost]]</f>
        <v>135.84</v>
      </c>
      <c r="U427" s="8">
        <f>Sales_Analysis[[#This Row],[Net Sales ]]-Sales_Analysis[[#This Row],[Cost Of Good Sold]]</f>
        <v>115.02000000000001</v>
      </c>
      <c r="V427" s="8">
        <f>IF(Sales_Analysis[[#This Row],[Order Status]]="Completed",Sales_Analysis[[#This Row],[Net Sales ]],0)</f>
        <v>250.86</v>
      </c>
      <c r="W427" s="8">
        <f>IF(Sales_Analysis[[#This Row],[Order Status]]="Completed",Sales_Analysis[[#This Row],[Gross Profit ]],0)</f>
        <v>115.02000000000001</v>
      </c>
    </row>
    <row r="428" spans="1:23">
      <c r="A428" t="s">
        <v>946</v>
      </c>
      <c r="B428" s="7">
        <v>45994</v>
      </c>
      <c r="C428" t="s">
        <v>142</v>
      </c>
      <c r="D428">
        <v>4</v>
      </c>
      <c r="E428">
        <v>100.1</v>
      </c>
      <c r="F428">
        <v>0</v>
      </c>
      <c r="G428">
        <v>4.99</v>
      </c>
      <c r="H428" t="s">
        <v>212</v>
      </c>
      <c r="I428" t="s">
        <v>37</v>
      </c>
      <c r="J428" t="s">
        <v>213</v>
      </c>
      <c r="K428" t="s">
        <v>209</v>
      </c>
      <c r="L428" t="s">
        <v>947</v>
      </c>
      <c r="M428" t="s">
        <v>143</v>
      </c>
      <c r="N428" t="s">
        <v>27</v>
      </c>
      <c r="O428">
        <v>41.96</v>
      </c>
      <c r="P428">
        <v>100.1</v>
      </c>
      <c r="Q428">
        <f>Sales_Analysis[[#This Row],[Quantity]]*Sales_Analysis[[#This Row],[Unit Selling Price]]</f>
        <v>400.4</v>
      </c>
      <c r="R428">
        <f>Sales_Analysis[[#This Row],[Gross Sales ]]*Sales_Analysis[[#This Row],[Discount Pct]]</f>
        <v>0</v>
      </c>
      <c r="S428" s="8">
        <f>Sales_Analysis[[#This Row],[Gross Sales ]]-Sales_Analysis[[#This Row],[Discount Amount]]</f>
        <v>400.4</v>
      </c>
      <c r="T428" s="8">
        <f>Sales_Analysis[[#This Row],[Quantity]]*Sales_Analysis[[#This Row],[Unit Cost]]</f>
        <v>167.84</v>
      </c>
      <c r="U428" s="8">
        <f>Sales_Analysis[[#This Row],[Net Sales ]]-Sales_Analysis[[#This Row],[Cost Of Good Sold]]</f>
        <v>232.55999999999997</v>
      </c>
      <c r="V428" s="8">
        <f>IF(Sales_Analysis[[#This Row],[Order Status]]="Completed",Sales_Analysis[[#This Row],[Net Sales ]],0)</f>
        <v>400.4</v>
      </c>
      <c r="W428" s="8">
        <f>IF(Sales_Analysis[[#This Row],[Order Status]]="Completed",Sales_Analysis[[#This Row],[Gross Profit ]],0)</f>
        <v>232.55999999999997</v>
      </c>
    </row>
    <row r="429" spans="1:23">
      <c r="A429" t="s">
        <v>948</v>
      </c>
      <c r="B429" s="7">
        <v>45994</v>
      </c>
      <c r="C429" t="s">
        <v>112</v>
      </c>
      <c r="D429">
        <v>1</v>
      </c>
      <c r="E429">
        <v>48.12</v>
      </c>
      <c r="F429">
        <v>0</v>
      </c>
      <c r="G429">
        <v>9.99</v>
      </c>
      <c r="H429" t="s">
        <v>207</v>
      </c>
      <c r="I429" t="s">
        <v>18</v>
      </c>
      <c r="J429" t="s">
        <v>208</v>
      </c>
      <c r="K429" t="s">
        <v>209</v>
      </c>
      <c r="L429" t="s">
        <v>253</v>
      </c>
      <c r="M429" t="s">
        <v>113</v>
      </c>
      <c r="N429" t="s">
        <v>17</v>
      </c>
      <c r="O429">
        <v>23.26</v>
      </c>
      <c r="P429">
        <v>48.12</v>
      </c>
      <c r="Q429">
        <f>Sales_Analysis[[#This Row],[Quantity]]*Sales_Analysis[[#This Row],[Unit Selling Price]]</f>
        <v>48.12</v>
      </c>
      <c r="R429">
        <f>Sales_Analysis[[#This Row],[Gross Sales ]]*Sales_Analysis[[#This Row],[Discount Pct]]</f>
        <v>0</v>
      </c>
      <c r="S429" s="8">
        <f>Sales_Analysis[[#This Row],[Gross Sales ]]-Sales_Analysis[[#This Row],[Discount Amount]]</f>
        <v>48.12</v>
      </c>
      <c r="T429" s="8">
        <f>Sales_Analysis[[#This Row],[Quantity]]*Sales_Analysis[[#This Row],[Unit Cost]]</f>
        <v>23.26</v>
      </c>
      <c r="U429" s="8">
        <f>Sales_Analysis[[#This Row],[Net Sales ]]-Sales_Analysis[[#This Row],[Cost Of Good Sold]]</f>
        <v>24.859999999999996</v>
      </c>
      <c r="V429" s="8">
        <f>IF(Sales_Analysis[[#This Row],[Order Status]]="Completed",Sales_Analysis[[#This Row],[Net Sales ]],0)</f>
        <v>48.12</v>
      </c>
      <c r="W429" s="8">
        <f>IF(Sales_Analysis[[#This Row],[Order Status]]="Completed",Sales_Analysis[[#This Row],[Gross Profit ]],0)</f>
        <v>24.859999999999996</v>
      </c>
    </row>
    <row r="430" spans="1:23">
      <c r="A430" t="s">
        <v>949</v>
      </c>
      <c r="B430" s="7">
        <v>45994</v>
      </c>
      <c r="C430" t="s">
        <v>79</v>
      </c>
      <c r="D430">
        <v>2</v>
      </c>
      <c r="E430">
        <v>12.76</v>
      </c>
      <c r="F430">
        <v>0.15</v>
      </c>
      <c r="G430">
        <v>6.99</v>
      </c>
      <c r="H430" t="s">
        <v>212</v>
      </c>
      <c r="I430" t="s">
        <v>12</v>
      </c>
      <c r="J430" t="s">
        <v>217</v>
      </c>
      <c r="K430" t="s">
        <v>209</v>
      </c>
      <c r="L430" t="s">
        <v>950</v>
      </c>
      <c r="M430" t="s">
        <v>80</v>
      </c>
      <c r="N430" t="s">
        <v>11</v>
      </c>
      <c r="O430">
        <v>7.24</v>
      </c>
      <c r="P430">
        <v>12.76</v>
      </c>
      <c r="Q430">
        <f>Sales_Analysis[[#This Row],[Quantity]]*Sales_Analysis[[#This Row],[Unit Selling Price]]</f>
        <v>25.52</v>
      </c>
      <c r="R430">
        <f>Sales_Analysis[[#This Row],[Gross Sales ]]*Sales_Analysis[[#This Row],[Discount Pct]]</f>
        <v>3.8279999999999998</v>
      </c>
      <c r="S430" s="8">
        <f>Sales_Analysis[[#This Row],[Gross Sales ]]-Sales_Analysis[[#This Row],[Discount Amount]]</f>
        <v>21.692</v>
      </c>
      <c r="T430" s="8">
        <f>Sales_Analysis[[#This Row],[Quantity]]*Sales_Analysis[[#This Row],[Unit Cost]]</f>
        <v>14.48</v>
      </c>
      <c r="U430" s="8">
        <f>Sales_Analysis[[#This Row],[Net Sales ]]-Sales_Analysis[[#This Row],[Cost Of Good Sold]]</f>
        <v>7.2119999999999997</v>
      </c>
      <c r="V430" s="8">
        <f>IF(Sales_Analysis[[#This Row],[Order Status]]="Completed",Sales_Analysis[[#This Row],[Net Sales ]],0)</f>
        <v>21.692</v>
      </c>
      <c r="W430" s="8">
        <f>IF(Sales_Analysis[[#This Row],[Order Status]]="Completed",Sales_Analysis[[#This Row],[Gross Profit ]],0)</f>
        <v>7.2119999999999997</v>
      </c>
    </row>
    <row r="431" spans="1:23">
      <c r="A431" t="s">
        <v>951</v>
      </c>
      <c r="B431" s="7">
        <v>45994</v>
      </c>
      <c r="C431" t="s">
        <v>73</v>
      </c>
      <c r="D431">
        <v>1</v>
      </c>
      <c r="E431">
        <v>23.84</v>
      </c>
      <c r="F431">
        <v>0.05</v>
      </c>
      <c r="G431">
        <v>4.99</v>
      </c>
      <c r="H431" t="s">
        <v>216</v>
      </c>
      <c r="I431" t="s">
        <v>54</v>
      </c>
      <c r="J431" t="s">
        <v>217</v>
      </c>
      <c r="K431" t="s">
        <v>209</v>
      </c>
      <c r="L431" t="s">
        <v>329</v>
      </c>
      <c r="M431" t="s">
        <v>74</v>
      </c>
      <c r="N431" t="s">
        <v>11</v>
      </c>
      <c r="O431">
        <v>11.55</v>
      </c>
      <c r="P431">
        <v>23.84</v>
      </c>
      <c r="Q431">
        <f>Sales_Analysis[[#This Row],[Quantity]]*Sales_Analysis[[#This Row],[Unit Selling Price]]</f>
        <v>23.84</v>
      </c>
      <c r="R431">
        <f>Sales_Analysis[[#This Row],[Gross Sales ]]*Sales_Analysis[[#This Row],[Discount Pct]]</f>
        <v>1.1919999999999999</v>
      </c>
      <c r="S431" s="8">
        <f>Sales_Analysis[[#This Row],[Gross Sales ]]-Sales_Analysis[[#This Row],[Discount Amount]]</f>
        <v>22.648</v>
      </c>
      <c r="T431" s="8">
        <f>Sales_Analysis[[#This Row],[Quantity]]*Sales_Analysis[[#This Row],[Unit Cost]]</f>
        <v>11.55</v>
      </c>
      <c r="U431" s="8">
        <f>Sales_Analysis[[#This Row],[Net Sales ]]-Sales_Analysis[[#This Row],[Cost Of Good Sold]]</f>
        <v>11.097999999999999</v>
      </c>
      <c r="V431" s="8">
        <f>IF(Sales_Analysis[[#This Row],[Order Status]]="Completed",Sales_Analysis[[#This Row],[Net Sales ]],0)</f>
        <v>22.648</v>
      </c>
      <c r="W431" s="8">
        <f>IF(Sales_Analysis[[#This Row],[Order Status]]="Completed",Sales_Analysis[[#This Row],[Gross Profit ]],0)</f>
        <v>11.097999999999999</v>
      </c>
    </row>
    <row r="432" spans="1:23">
      <c r="A432" t="s">
        <v>952</v>
      </c>
      <c r="B432" s="7">
        <v>45994</v>
      </c>
      <c r="C432" t="s">
        <v>164</v>
      </c>
      <c r="D432">
        <v>1</v>
      </c>
      <c r="E432">
        <v>93.35</v>
      </c>
      <c r="F432">
        <v>0</v>
      </c>
      <c r="G432">
        <v>6.99</v>
      </c>
      <c r="H432" t="s">
        <v>216</v>
      </c>
      <c r="I432" t="s">
        <v>18</v>
      </c>
      <c r="J432" t="s">
        <v>217</v>
      </c>
      <c r="K432" t="s">
        <v>209</v>
      </c>
      <c r="L432" t="s">
        <v>953</v>
      </c>
      <c r="M432" t="s">
        <v>165</v>
      </c>
      <c r="N432" t="s">
        <v>32</v>
      </c>
      <c r="O432">
        <v>39.76</v>
      </c>
      <c r="P432">
        <v>93.35</v>
      </c>
      <c r="Q432">
        <f>Sales_Analysis[[#This Row],[Quantity]]*Sales_Analysis[[#This Row],[Unit Selling Price]]</f>
        <v>93.35</v>
      </c>
      <c r="R432">
        <f>Sales_Analysis[[#This Row],[Gross Sales ]]*Sales_Analysis[[#This Row],[Discount Pct]]</f>
        <v>0</v>
      </c>
      <c r="S432" s="8">
        <f>Sales_Analysis[[#This Row],[Gross Sales ]]-Sales_Analysis[[#This Row],[Discount Amount]]</f>
        <v>93.35</v>
      </c>
      <c r="T432" s="8">
        <f>Sales_Analysis[[#This Row],[Quantity]]*Sales_Analysis[[#This Row],[Unit Cost]]</f>
        <v>39.76</v>
      </c>
      <c r="U432" s="8">
        <f>Sales_Analysis[[#This Row],[Net Sales ]]-Sales_Analysis[[#This Row],[Cost Of Good Sold]]</f>
        <v>53.589999999999996</v>
      </c>
      <c r="V432" s="8">
        <f>IF(Sales_Analysis[[#This Row],[Order Status]]="Completed",Sales_Analysis[[#This Row],[Net Sales ]],0)</f>
        <v>93.35</v>
      </c>
      <c r="W432" s="8">
        <f>IF(Sales_Analysis[[#This Row],[Order Status]]="Completed",Sales_Analysis[[#This Row],[Gross Profit ]],0)</f>
        <v>53.589999999999996</v>
      </c>
    </row>
    <row r="433" spans="1:23">
      <c r="A433" t="s">
        <v>954</v>
      </c>
      <c r="B433" s="7">
        <v>45994</v>
      </c>
      <c r="C433" t="s">
        <v>146</v>
      </c>
      <c r="D433">
        <v>2</v>
      </c>
      <c r="E433">
        <v>30.05</v>
      </c>
      <c r="F433">
        <v>0</v>
      </c>
      <c r="G433">
        <v>9.99</v>
      </c>
      <c r="H433" t="s">
        <v>207</v>
      </c>
      <c r="I433" t="s">
        <v>18</v>
      </c>
      <c r="J433" t="s">
        <v>213</v>
      </c>
      <c r="K433" t="s">
        <v>209</v>
      </c>
      <c r="L433" t="s">
        <v>245</v>
      </c>
      <c r="M433" t="s">
        <v>147</v>
      </c>
      <c r="N433" t="s">
        <v>27</v>
      </c>
      <c r="O433">
        <v>17.329999999999998</v>
      </c>
      <c r="P433">
        <v>30.05</v>
      </c>
      <c r="Q433">
        <f>Sales_Analysis[[#This Row],[Quantity]]*Sales_Analysis[[#This Row],[Unit Selling Price]]</f>
        <v>60.1</v>
      </c>
      <c r="R433">
        <f>Sales_Analysis[[#This Row],[Gross Sales ]]*Sales_Analysis[[#This Row],[Discount Pct]]</f>
        <v>0</v>
      </c>
      <c r="S433" s="8">
        <f>Sales_Analysis[[#This Row],[Gross Sales ]]-Sales_Analysis[[#This Row],[Discount Amount]]</f>
        <v>60.1</v>
      </c>
      <c r="T433" s="8">
        <f>Sales_Analysis[[#This Row],[Quantity]]*Sales_Analysis[[#This Row],[Unit Cost]]</f>
        <v>34.659999999999997</v>
      </c>
      <c r="U433" s="8">
        <f>Sales_Analysis[[#This Row],[Net Sales ]]-Sales_Analysis[[#This Row],[Cost Of Good Sold]]</f>
        <v>25.440000000000005</v>
      </c>
      <c r="V433" s="8">
        <f>IF(Sales_Analysis[[#This Row],[Order Status]]="Completed",Sales_Analysis[[#This Row],[Net Sales ]],0)</f>
        <v>60.1</v>
      </c>
      <c r="W433" s="8">
        <f>IF(Sales_Analysis[[#This Row],[Order Status]]="Completed",Sales_Analysis[[#This Row],[Gross Profit ]],0)</f>
        <v>25.440000000000005</v>
      </c>
    </row>
    <row r="434" spans="1:23">
      <c r="A434" t="s">
        <v>955</v>
      </c>
      <c r="B434" s="7">
        <v>45995</v>
      </c>
      <c r="C434" t="s">
        <v>146</v>
      </c>
      <c r="D434">
        <v>1</v>
      </c>
      <c r="E434">
        <v>30.05</v>
      </c>
      <c r="F434">
        <v>0</v>
      </c>
      <c r="G434">
        <v>9.99</v>
      </c>
      <c r="H434" t="s">
        <v>216</v>
      </c>
      <c r="I434" t="s">
        <v>18</v>
      </c>
      <c r="J434" t="s">
        <v>213</v>
      </c>
      <c r="K434" t="s">
        <v>209</v>
      </c>
      <c r="L434" t="s">
        <v>956</v>
      </c>
      <c r="M434" t="s">
        <v>147</v>
      </c>
      <c r="N434" t="s">
        <v>27</v>
      </c>
      <c r="O434">
        <v>17.329999999999998</v>
      </c>
      <c r="P434">
        <v>30.05</v>
      </c>
      <c r="Q434">
        <f>Sales_Analysis[[#This Row],[Quantity]]*Sales_Analysis[[#This Row],[Unit Selling Price]]</f>
        <v>30.05</v>
      </c>
      <c r="R434">
        <f>Sales_Analysis[[#This Row],[Gross Sales ]]*Sales_Analysis[[#This Row],[Discount Pct]]</f>
        <v>0</v>
      </c>
      <c r="S434" s="8">
        <f>Sales_Analysis[[#This Row],[Gross Sales ]]-Sales_Analysis[[#This Row],[Discount Amount]]</f>
        <v>30.05</v>
      </c>
      <c r="T434" s="8">
        <f>Sales_Analysis[[#This Row],[Quantity]]*Sales_Analysis[[#This Row],[Unit Cost]]</f>
        <v>17.329999999999998</v>
      </c>
      <c r="U434" s="8">
        <f>Sales_Analysis[[#This Row],[Net Sales ]]-Sales_Analysis[[#This Row],[Cost Of Good Sold]]</f>
        <v>12.720000000000002</v>
      </c>
      <c r="V434" s="8">
        <f>IF(Sales_Analysis[[#This Row],[Order Status]]="Completed",Sales_Analysis[[#This Row],[Net Sales ]],0)</f>
        <v>30.05</v>
      </c>
      <c r="W434" s="8">
        <f>IF(Sales_Analysis[[#This Row],[Order Status]]="Completed",Sales_Analysis[[#This Row],[Gross Profit ]],0)</f>
        <v>12.720000000000002</v>
      </c>
    </row>
    <row r="435" spans="1:23">
      <c r="A435" t="s">
        <v>957</v>
      </c>
      <c r="B435" s="7">
        <v>45995</v>
      </c>
      <c r="C435" t="s">
        <v>180</v>
      </c>
      <c r="D435">
        <v>2</v>
      </c>
      <c r="E435">
        <v>60.42</v>
      </c>
      <c r="F435">
        <v>0.05</v>
      </c>
      <c r="G435">
        <v>0</v>
      </c>
      <c r="H435" t="s">
        <v>212</v>
      </c>
      <c r="I435" t="s">
        <v>18</v>
      </c>
      <c r="J435" t="s">
        <v>208</v>
      </c>
      <c r="K435" t="s">
        <v>209</v>
      </c>
      <c r="L435" t="s">
        <v>523</v>
      </c>
      <c r="M435" t="s">
        <v>181</v>
      </c>
      <c r="N435" t="s">
        <v>32</v>
      </c>
      <c r="O435">
        <v>25.69</v>
      </c>
      <c r="P435">
        <v>60.42</v>
      </c>
      <c r="Q435">
        <f>Sales_Analysis[[#This Row],[Quantity]]*Sales_Analysis[[#This Row],[Unit Selling Price]]</f>
        <v>120.84</v>
      </c>
      <c r="R435">
        <f>Sales_Analysis[[#This Row],[Gross Sales ]]*Sales_Analysis[[#This Row],[Discount Pct]]</f>
        <v>6.0420000000000007</v>
      </c>
      <c r="S435" s="8">
        <f>Sales_Analysis[[#This Row],[Gross Sales ]]-Sales_Analysis[[#This Row],[Discount Amount]]</f>
        <v>114.798</v>
      </c>
      <c r="T435" s="8">
        <f>Sales_Analysis[[#This Row],[Quantity]]*Sales_Analysis[[#This Row],[Unit Cost]]</f>
        <v>51.38</v>
      </c>
      <c r="U435" s="8">
        <f>Sales_Analysis[[#This Row],[Net Sales ]]-Sales_Analysis[[#This Row],[Cost Of Good Sold]]</f>
        <v>63.417999999999999</v>
      </c>
      <c r="V435" s="8">
        <f>IF(Sales_Analysis[[#This Row],[Order Status]]="Completed",Sales_Analysis[[#This Row],[Net Sales ]],0)</f>
        <v>114.798</v>
      </c>
      <c r="W435" s="8">
        <f>IF(Sales_Analysis[[#This Row],[Order Status]]="Completed",Sales_Analysis[[#This Row],[Gross Profit ]],0)</f>
        <v>63.417999999999999</v>
      </c>
    </row>
    <row r="436" spans="1:23">
      <c r="A436" t="s">
        <v>958</v>
      </c>
      <c r="B436" s="7">
        <v>45995</v>
      </c>
      <c r="C436" t="s">
        <v>69</v>
      </c>
      <c r="D436">
        <v>1</v>
      </c>
      <c r="E436">
        <v>73.180000000000007</v>
      </c>
      <c r="F436">
        <v>0</v>
      </c>
      <c r="G436">
        <v>0</v>
      </c>
      <c r="H436" t="s">
        <v>207</v>
      </c>
      <c r="I436" t="s">
        <v>12</v>
      </c>
      <c r="J436" t="s">
        <v>217</v>
      </c>
      <c r="K436" t="s">
        <v>304</v>
      </c>
      <c r="L436" t="s">
        <v>959</v>
      </c>
      <c r="M436" t="s">
        <v>70</v>
      </c>
      <c r="N436" t="s">
        <v>11</v>
      </c>
      <c r="O436">
        <v>37</v>
      </c>
      <c r="P436">
        <v>73.180000000000007</v>
      </c>
      <c r="Q436">
        <f>Sales_Analysis[[#This Row],[Quantity]]*Sales_Analysis[[#This Row],[Unit Selling Price]]</f>
        <v>73.180000000000007</v>
      </c>
      <c r="R436">
        <f>Sales_Analysis[[#This Row],[Gross Sales ]]*Sales_Analysis[[#This Row],[Discount Pct]]</f>
        <v>0</v>
      </c>
      <c r="S436" s="8">
        <f>Sales_Analysis[[#This Row],[Gross Sales ]]-Sales_Analysis[[#This Row],[Discount Amount]]</f>
        <v>73.180000000000007</v>
      </c>
      <c r="T436" s="8">
        <f>Sales_Analysis[[#This Row],[Quantity]]*Sales_Analysis[[#This Row],[Unit Cost]]</f>
        <v>37</v>
      </c>
      <c r="U436" s="8">
        <f>Sales_Analysis[[#This Row],[Net Sales ]]-Sales_Analysis[[#This Row],[Cost Of Good Sold]]</f>
        <v>36.180000000000007</v>
      </c>
      <c r="V436" s="8">
        <f>IF(Sales_Analysis[[#This Row],[Order Status]]="Completed",Sales_Analysis[[#This Row],[Net Sales ]],0)</f>
        <v>0</v>
      </c>
      <c r="W436" s="8">
        <f>IF(Sales_Analysis[[#This Row],[Order Status]]="Completed",Sales_Analysis[[#This Row],[Gross Profit ]],0)</f>
        <v>0</v>
      </c>
    </row>
    <row r="437" spans="1:23">
      <c r="A437" t="s">
        <v>960</v>
      </c>
      <c r="B437" s="7">
        <v>45995</v>
      </c>
      <c r="C437" t="s">
        <v>184</v>
      </c>
      <c r="D437">
        <v>1</v>
      </c>
      <c r="E437">
        <v>31.55</v>
      </c>
      <c r="F437">
        <v>0.05</v>
      </c>
      <c r="G437">
        <v>0</v>
      </c>
      <c r="H437" t="s">
        <v>207</v>
      </c>
      <c r="I437" t="s">
        <v>224</v>
      </c>
      <c r="J437" t="s">
        <v>208</v>
      </c>
      <c r="K437" t="s">
        <v>209</v>
      </c>
      <c r="L437" t="s">
        <v>782</v>
      </c>
      <c r="M437" t="s">
        <v>185</v>
      </c>
      <c r="N437" t="s">
        <v>32</v>
      </c>
      <c r="O437">
        <v>18.04</v>
      </c>
      <c r="P437">
        <v>31.55</v>
      </c>
      <c r="Q437">
        <f>Sales_Analysis[[#This Row],[Quantity]]*Sales_Analysis[[#This Row],[Unit Selling Price]]</f>
        <v>31.55</v>
      </c>
      <c r="R437">
        <f>Sales_Analysis[[#This Row],[Gross Sales ]]*Sales_Analysis[[#This Row],[Discount Pct]]</f>
        <v>1.5775000000000001</v>
      </c>
      <c r="S437" s="8">
        <f>Sales_Analysis[[#This Row],[Gross Sales ]]-Sales_Analysis[[#This Row],[Discount Amount]]</f>
        <v>29.9725</v>
      </c>
      <c r="T437" s="8">
        <f>Sales_Analysis[[#This Row],[Quantity]]*Sales_Analysis[[#This Row],[Unit Cost]]</f>
        <v>18.04</v>
      </c>
      <c r="U437" s="8">
        <f>Sales_Analysis[[#This Row],[Net Sales ]]-Sales_Analysis[[#This Row],[Cost Of Good Sold]]</f>
        <v>11.932500000000001</v>
      </c>
      <c r="V437" s="8">
        <f>IF(Sales_Analysis[[#This Row],[Order Status]]="Completed",Sales_Analysis[[#This Row],[Net Sales ]],0)</f>
        <v>29.9725</v>
      </c>
      <c r="W437" s="8">
        <f>IF(Sales_Analysis[[#This Row],[Order Status]]="Completed",Sales_Analysis[[#This Row],[Gross Profit ]],0)</f>
        <v>11.932500000000001</v>
      </c>
    </row>
    <row r="438" spans="1:23">
      <c r="A438" t="s">
        <v>961</v>
      </c>
      <c r="B438" s="7">
        <v>45995</v>
      </c>
      <c r="C438" t="s">
        <v>98</v>
      </c>
      <c r="D438">
        <v>2</v>
      </c>
      <c r="E438">
        <v>17.66</v>
      </c>
      <c r="F438">
        <v>0.15</v>
      </c>
      <c r="G438">
        <v>0</v>
      </c>
      <c r="H438" t="s">
        <v>216</v>
      </c>
      <c r="I438" t="s">
        <v>224</v>
      </c>
      <c r="J438" t="s">
        <v>217</v>
      </c>
      <c r="K438" t="s">
        <v>304</v>
      </c>
      <c r="L438" t="s">
        <v>626</v>
      </c>
      <c r="M438" t="s">
        <v>99</v>
      </c>
      <c r="N438" t="s">
        <v>17</v>
      </c>
      <c r="O438">
        <v>11.93</v>
      </c>
      <c r="P438">
        <v>17.66</v>
      </c>
      <c r="Q438">
        <f>Sales_Analysis[[#This Row],[Quantity]]*Sales_Analysis[[#This Row],[Unit Selling Price]]</f>
        <v>35.32</v>
      </c>
      <c r="R438">
        <f>Sales_Analysis[[#This Row],[Gross Sales ]]*Sales_Analysis[[#This Row],[Discount Pct]]</f>
        <v>5.298</v>
      </c>
      <c r="S438" s="8">
        <f>Sales_Analysis[[#This Row],[Gross Sales ]]-Sales_Analysis[[#This Row],[Discount Amount]]</f>
        <v>30.021999999999998</v>
      </c>
      <c r="T438" s="8">
        <f>Sales_Analysis[[#This Row],[Quantity]]*Sales_Analysis[[#This Row],[Unit Cost]]</f>
        <v>23.86</v>
      </c>
      <c r="U438" s="8">
        <f>Sales_Analysis[[#This Row],[Net Sales ]]-Sales_Analysis[[#This Row],[Cost Of Good Sold]]</f>
        <v>6.161999999999999</v>
      </c>
      <c r="V438" s="8">
        <f>IF(Sales_Analysis[[#This Row],[Order Status]]="Completed",Sales_Analysis[[#This Row],[Net Sales ]],0)</f>
        <v>0</v>
      </c>
      <c r="W438" s="8">
        <f>IF(Sales_Analysis[[#This Row],[Order Status]]="Completed",Sales_Analysis[[#This Row],[Gross Profit ]],0)</f>
        <v>0</v>
      </c>
    </row>
    <row r="439" spans="1:23">
      <c r="A439" t="s">
        <v>962</v>
      </c>
      <c r="B439" s="7">
        <v>45995</v>
      </c>
      <c r="C439" t="s">
        <v>148</v>
      </c>
      <c r="D439">
        <v>2</v>
      </c>
      <c r="E439">
        <v>76.3</v>
      </c>
      <c r="F439">
        <v>0</v>
      </c>
      <c r="G439">
        <v>4.99</v>
      </c>
      <c r="H439" t="s">
        <v>207</v>
      </c>
      <c r="I439" t="s">
        <v>54</v>
      </c>
      <c r="J439" t="s">
        <v>213</v>
      </c>
      <c r="K439" t="s">
        <v>209</v>
      </c>
      <c r="L439" t="s">
        <v>902</v>
      </c>
      <c r="M439" t="s">
        <v>149</v>
      </c>
      <c r="N439" t="s">
        <v>27</v>
      </c>
      <c r="O439">
        <v>33.700000000000003</v>
      </c>
      <c r="P439">
        <v>76.3</v>
      </c>
      <c r="Q439">
        <f>Sales_Analysis[[#This Row],[Quantity]]*Sales_Analysis[[#This Row],[Unit Selling Price]]</f>
        <v>152.6</v>
      </c>
      <c r="R439">
        <f>Sales_Analysis[[#This Row],[Gross Sales ]]*Sales_Analysis[[#This Row],[Discount Pct]]</f>
        <v>0</v>
      </c>
      <c r="S439" s="8">
        <f>Sales_Analysis[[#This Row],[Gross Sales ]]-Sales_Analysis[[#This Row],[Discount Amount]]</f>
        <v>152.6</v>
      </c>
      <c r="T439" s="8">
        <f>Sales_Analysis[[#This Row],[Quantity]]*Sales_Analysis[[#This Row],[Unit Cost]]</f>
        <v>67.400000000000006</v>
      </c>
      <c r="U439" s="8">
        <f>Sales_Analysis[[#This Row],[Net Sales ]]-Sales_Analysis[[#This Row],[Cost Of Good Sold]]</f>
        <v>85.199999999999989</v>
      </c>
      <c r="V439" s="8">
        <f>IF(Sales_Analysis[[#This Row],[Order Status]]="Completed",Sales_Analysis[[#This Row],[Net Sales ]],0)</f>
        <v>152.6</v>
      </c>
      <c r="W439" s="8">
        <f>IF(Sales_Analysis[[#This Row],[Order Status]]="Completed",Sales_Analysis[[#This Row],[Gross Profit ]],0)</f>
        <v>85.199999999999989</v>
      </c>
    </row>
    <row r="440" spans="1:23">
      <c r="A440" t="s">
        <v>963</v>
      </c>
      <c r="B440" s="7">
        <v>45995</v>
      </c>
      <c r="C440" t="s">
        <v>154</v>
      </c>
      <c r="D440">
        <v>5</v>
      </c>
      <c r="E440">
        <v>63.29</v>
      </c>
      <c r="F440">
        <v>0.15</v>
      </c>
      <c r="G440">
        <v>0</v>
      </c>
      <c r="H440" t="s">
        <v>212</v>
      </c>
      <c r="I440" t="s">
        <v>12</v>
      </c>
      <c r="J440" t="s">
        <v>213</v>
      </c>
      <c r="K440" t="s">
        <v>304</v>
      </c>
      <c r="L440" t="s">
        <v>659</v>
      </c>
      <c r="M440" t="s">
        <v>155</v>
      </c>
      <c r="N440" t="s">
        <v>27</v>
      </c>
      <c r="O440">
        <v>41.46</v>
      </c>
      <c r="P440">
        <v>63.29</v>
      </c>
      <c r="Q440">
        <f>Sales_Analysis[[#This Row],[Quantity]]*Sales_Analysis[[#This Row],[Unit Selling Price]]</f>
        <v>316.45</v>
      </c>
      <c r="R440">
        <f>Sales_Analysis[[#This Row],[Gross Sales ]]*Sales_Analysis[[#This Row],[Discount Pct]]</f>
        <v>47.467499999999994</v>
      </c>
      <c r="S440" s="8">
        <f>Sales_Analysis[[#This Row],[Gross Sales ]]-Sales_Analysis[[#This Row],[Discount Amount]]</f>
        <v>268.98250000000002</v>
      </c>
      <c r="T440" s="8">
        <f>Sales_Analysis[[#This Row],[Quantity]]*Sales_Analysis[[#This Row],[Unit Cost]]</f>
        <v>207.3</v>
      </c>
      <c r="U440" s="8">
        <f>Sales_Analysis[[#This Row],[Net Sales ]]-Sales_Analysis[[#This Row],[Cost Of Good Sold]]</f>
        <v>61.682500000000005</v>
      </c>
      <c r="V440" s="8">
        <f>IF(Sales_Analysis[[#This Row],[Order Status]]="Completed",Sales_Analysis[[#This Row],[Net Sales ]],0)</f>
        <v>0</v>
      </c>
      <c r="W440" s="8">
        <f>IF(Sales_Analysis[[#This Row],[Order Status]]="Completed",Sales_Analysis[[#This Row],[Gross Profit ]],0)</f>
        <v>0</v>
      </c>
    </row>
    <row r="441" spans="1:23">
      <c r="A441" t="s">
        <v>964</v>
      </c>
      <c r="B441" s="7">
        <v>45995</v>
      </c>
      <c r="C441" t="s">
        <v>110</v>
      </c>
      <c r="D441">
        <v>3</v>
      </c>
      <c r="E441">
        <v>32.130000000000003</v>
      </c>
      <c r="F441">
        <v>0</v>
      </c>
      <c r="G441">
        <v>6.99</v>
      </c>
      <c r="H441" t="s">
        <v>207</v>
      </c>
      <c r="I441" t="s">
        <v>54</v>
      </c>
      <c r="J441" t="s">
        <v>208</v>
      </c>
      <c r="K441" t="s">
        <v>209</v>
      </c>
      <c r="L441" t="s">
        <v>965</v>
      </c>
      <c r="M441" t="s">
        <v>111</v>
      </c>
      <c r="N441" t="s">
        <v>17</v>
      </c>
      <c r="O441">
        <v>21.59</v>
      </c>
      <c r="P441">
        <v>32.130000000000003</v>
      </c>
      <c r="Q441">
        <f>Sales_Analysis[[#This Row],[Quantity]]*Sales_Analysis[[#This Row],[Unit Selling Price]]</f>
        <v>96.390000000000015</v>
      </c>
      <c r="R441">
        <f>Sales_Analysis[[#This Row],[Gross Sales ]]*Sales_Analysis[[#This Row],[Discount Pct]]</f>
        <v>0</v>
      </c>
      <c r="S441" s="8">
        <f>Sales_Analysis[[#This Row],[Gross Sales ]]-Sales_Analysis[[#This Row],[Discount Amount]]</f>
        <v>96.390000000000015</v>
      </c>
      <c r="T441" s="8">
        <f>Sales_Analysis[[#This Row],[Quantity]]*Sales_Analysis[[#This Row],[Unit Cost]]</f>
        <v>64.77</v>
      </c>
      <c r="U441" s="8">
        <f>Sales_Analysis[[#This Row],[Net Sales ]]-Sales_Analysis[[#This Row],[Cost Of Good Sold]]</f>
        <v>31.620000000000019</v>
      </c>
      <c r="V441" s="8">
        <f>IF(Sales_Analysis[[#This Row],[Order Status]]="Completed",Sales_Analysis[[#This Row],[Net Sales ]],0)</f>
        <v>96.390000000000015</v>
      </c>
      <c r="W441" s="8">
        <f>IF(Sales_Analysis[[#This Row],[Order Status]]="Completed",Sales_Analysis[[#This Row],[Gross Profit ]],0)</f>
        <v>31.620000000000019</v>
      </c>
    </row>
    <row r="442" spans="1:23">
      <c r="A442" t="s">
        <v>966</v>
      </c>
      <c r="B442" s="7">
        <v>45995</v>
      </c>
      <c r="C442" t="s">
        <v>124</v>
      </c>
      <c r="D442">
        <v>3</v>
      </c>
      <c r="E442">
        <v>79.47</v>
      </c>
      <c r="F442">
        <v>0.05</v>
      </c>
      <c r="G442">
        <v>4.99</v>
      </c>
      <c r="H442" t="s">
        <v>212</v>
      </c>
      <c r="I442" t="s">
        <v>12</v>
      </c>
      <c r="J442" t="s">
        <v>217</v>
      </c>
      <c r="K442" t="s">
        <v>209</v>
      </c>
      <c r="L442" t="s">
        <v>231</v>
      </c>
      <c r="M442" t="s">
        <v>125</v>
      </c>
      <c r="N442" t="s">
        <v>21</v>
      </c>
      <c r="O442">
        <v>38</v>
      </c>
      <c r="P442">
        <v>79.47</v>
      </c>
      <c r="Q442">
        <f>Sales_Analysis[[#This Row],[Quantity]]*Sales_Analysis[[#This Row],[Unit Selling Price]]</f>
        <v>238.41</v>
      </c>
      <c r="R442">
        <f>Sales_Analysis[[#This Row],[Gross Sales ]]*Sales_Analysis[[#This Row],[Discount Pct]]</f>
        <v>11.920500000000001</v>
      </c>
      <c r="S442" s="8">
        <f>Sales_Analysis[[#This Row],[Gross Sales ]]-Sales_Analysis[[#This Row],[Discount Amount]]</f>
        <v>226.48949999999999</v>
      </c>
      <c r="T442" s="8">
        <f>Sales_Analysis[[#This Row],[Quantity]]*Sales_Analysis[[#This Row],[Unit Cost]]</f>
        <v>114</v>
      </c>
      <c r="U442" s="8">
        <f>Sales_Analysis[[#This Row],[Net Sales ]]-Sales_Analysis[[#This Row],[Cost Of Good Sold]]</f>
        <v>112.48949999999999</v>
      </c>
      <c r="V442" s="8">
        <f>IF(Sales_Analysis[[#This Row],[Order Status]]="Completed",Sales_Analysis[[#This Row],[Net Sales ]],0)</f>
        <v>226.48949999999999</v>
      </c>
      <c r="W442" s="8">
        <f>IF(Sales_Analysis[[#This Row],[Order Status]]="Completed",Sales_Analysis[[#This Row],[Gross Profit ]],0)</f>
        <v>112.48949999999999</v>
      </c>
    </row>
    <row r="443" spans="1:23">
      <c r="A443" t="s">
        <v>967</v>
      </c>
      <c r="B443" s="7">
        <v>45996</v>
      </c>
      <c r="C443" t="s">
        <v>158</v>
      </c>
      <c r="D443">
        <v>3</v>
      </c>
      <c r="E443">
        <v>44.59</v>
      </c>
      <c r="F443">
        <v>0.05</v>
      </c>
      <c r="G443">
        <v>0</v>
      </c>
      <c r="H443" t="s">
        <v>216</v>
      </c>
      <c r="I443" t="s">
        <v>18</v>
      </c>
      <c r="J443" t="s">
        <v>208</v>
      </c>
      <c r="K443" t="s">
        <v>209</v>
      </c>
      <c r="L443" t="s">
        <v>968</v>
      </c>
      <c r="M443" t="s">
        <v>159</v>
      </c>
      <c r="N443" t="s">
        <v>27</v>
      </c>
      <c r="O443">
        <v>19.489999999999998</v>
      </c>
      <c r="P443">
        <v>44.59</v>
      </c>
      <c r="Q443">
        <f>Sales_Analysis[[#This Row],[Quantity]]*Sales_Analysis[[#This Row],[Unit Selling Price]]</f>
        <v>133.77000000000001</v>
      </c>
      <c r="R443">
        <f>Sales_Analysis[[#This Row],[Gross Sales ]]*Sales_Analysis[[#This Row],[Discount Pct]]</f>
        <v>6.6885000000000012</v>
      </c>
      <c r="S443" s="8">
        <f>Sales_Analysis[[#This Row],[Gross Sales ]]-Sales_Analysis[[#This Row],[Discount Amount]]</f>
        <v>127.08150000000001</v>
      </c>
      <c r="T443" s="8">
        <f>Sales_Analysis[[#This Row],[Quantity]]*Sales_Analysis[[#This Row],[Unit Cost]]</f>
        <v>58.47</v>
      </c>
      <c r="U443" s="8">
        <f>Sales_Analysis[[#This Row],[Net Sales ]]-Sales_Analysis[[#This Row],[Cost Of Good Sold]]</f>
        <v>68.611500000000007</v>
      </c>
      <c r="V443" s="8">
        <f>IF(Sales_Analysis[[#This Row],[Order Status]]="Completed",Sales_Analysis[[#This Row],[Net Sales ]],0)</f>
        <v>127.08150000000001</v>
      </c>
      <c r="W443" s="8">
        <f>IF(Sales_Analysis[[#This Row],[Order Status]]="Completed",Sales_Analysis[[#This Row],[Gross Profit ]],0)</f>
        <v>68.611500000000007</v>
      </c>
    </row>
    <row r="444" spans="1:23">
      <c r="A444" t="s">
        <v>969</v>
      </c>
      <c r="B444" s="7">
        <v>45996</v>
      </c>
      <c r="C444" t="s">
        <v>158</v>
      </c>
      <c r="D444">
        <v>5</v>
      </c>
      <c r="E444">
        <v>44.59</v>
      </c>
      <c r="F444">
        <v>0</v>
      </c>
      <c r="G444">
        <v>9.99</v>
      </c>
      <c r="H444" t="s">
        <v>212</v>
      </c>
      <c r="I444" t="s">
        <v>12</v>
      </c>
      <c r="J444" t="s">
        <v>208</v>
      </c>
      <c r="K444" t="s">
        <v>209</v>
      </c>
      <c r="L444" t="s">
        <v>970</v>
      </c>
      <c r="M444" t="s">
        <v>159</v>
      </c>
      <c r="N444" t="s">
        <v>27</v>
      </c>
      <c r="O444">
        <v>19.489999999999998</v>
      </c>
      <c r="P444">
        <v>44.59</v>
      </c>
      <c r="Q444">
        <f>Sales_Analysis[[#This Row],[Quantity]]*Sales_Analysis[[#This Row],[Unit Selling Price]]</f>
        <v>222.95000000000002</v>
      </c>
      <c r="R444">
        <f>Sales_Analysis[[#This Row],[Gross Sales ]]*Sales_Analysis[[#This Row],[Discount Pct]]</f>
        <v>0</v>
      </c>
      <c r="S444" s="8">
        <f>Sales_Analysis[[#This Row],[Gross Sales ]]-Sales_Analysis[[#This Row],[Discount Amount]]</f>
        <v>222.95000000000002</v>
      </c>
      <c r="T444" s="8">
        <f>Sales_Analysis[[#This Row],[Quantity]]*Sales_Analysis[[#This Row],[Unit Cost]]</f>
        <v>97.449999999999989</v>
      </c>
      <c r="U444" s="8">
        <f>Sales_Analysis[[#This Row],[Net Sales ]]-Sales_Analysis[[#This Row],[Cost Of Good Sold]]</f>
        <v>125.50000000000003</v>
      </c>
      <c r="V444" s="8">
        <f>IF(Sales_Analysis[[#This Row],[Order Status]]="Completed",Sales_Analysis[[#This Row],[Net Sales ]],0)</f>
        <v>222.95000000000002</v>
      </c>
      <c r="W444" s="8">
        <f>IF(Sales_Analysis[[#This Row],[Order Status]]="Completed",Sales_Analysis[[#This Row],[Gross Profit ]],0)</f>
        <v>125.50000000000003</v>
      </c>
    </row>
    <row r="445" spans="1:23">
      <c r="A445" t="s">
        <v>971</v>
      </c>
      <c r="B445" s="7">
        <v>45997</v>
      </c>
      <c r="C445" t="s">
        <v>71</v>
      </c>
      <c r="D445">
        <v>1</v>
      </c>
      <c r="E445">
        <v>11.23</v>
      </c>
      <c r="F445">
        <v>0.15</v>
      </c>
      <c r="G445">
        <v>0</v>
      </c>
      <c r="H445" t="s">
        <v>212</v>
      </c>
      <c r="I445" t="s">
        <v>224</v>
      </c>
      <c r="J445" t="s">
        <v>213</v>
      </c>
      <c r="K445" t="s">
        <v>209</v>
      </c>
      <c r="L445" t="s">
        <v>972</v>
      </c>
      <c r="M445" t="s">
        <v>72</v>
      </c>
      <c r="N445" t="s">
        <v>11</v>
      </c>
      <c r="O445">
        <v>6.46</v>
      </c>
      <c r="P445">
        <v>11.23</v>
      </c>
      <c r="Q445">
        <f>Sales_Analysis[[#This Row],[Quantity]]*Sales_Analysis[[#This Row],[Unit Selling Price]]</f>
        <v>11.23</v>
      </c>
      <c r="R445">
        <f>Sales_Analysis[[#This Row],[Gross Sales ]]*Sales_Analysis[[#This Row],[Discount Pct]]</f>
        <v>1.6845000000000001</v>
      </c>
      <c r="S445" s="8">
        <f>Sales_Analysis[[#This Row],[Gross Sales ]]-Sales_Analysis[[#This Row],[Discount Amount]]</f>
        <v>9.5455000000000005</v>
      </c>
      <c r="T445" s="8">
        <f>Sales_Analysis[[#This Row],[Quantity]]*Sales_Analysis[[#This Row],[Unit Cost]]</f>
        <v>6.46</v>
      </c>
      <c r="U445" s="8">
        <f>Sales_Analysis[[#This Row],[Net Sales ]]-Sales_Analysis[[#This Row],[Cost Of Good Sold]]</f>
        <v>3.0855000000000006</v>
      </c>
      <c r="V445" s="8">
        <f>IF(Sales_Analysis[[#This Row],[Order Status]]="Completed",Sales_Analysis[[#This Row],[Net Sales ]],0)</f>
        <v>9.5455000000000005</v>
      </c>
      <c r="W445" s="8">
        <f>IF(Sales_Analysis[[#This Row],[Order Status]]="Completed",Sales_Analysis[[#This Row],[Gross Profit ]],0)</f>
        <v>3.0855000000000006</v>
      </c>
    </row>
    <row r="446" spans="1:23">
      <c r="A446" t="s">
        <v>973</v>
      </c>
      <c r="B446" s="7">
        <v>45997</v>
      </c>
      <c r="C446" t="s">
        <v>110</v>
      </c>
      <c r="D446">
        <v>2</v>
      </c>
      <c r="E446">
        <v>32.130000000000003</v>
      </c>
      <c r="F446">
        <v>0</v>
      </c>
      <c r="G446">
        <v>0</v>
      </c>
      <c r="H446" t="s">
        <v>216</v>
      </c>
      <c r="I446" t="s">
        <v>37</v>
      </c>
      <c r="J446" t="s">
        <v>213</v>
      </c>
      <c r="K446" t="s">
        <v>209</v>
      </c>
      <c r="L446" t="s">
        <v>275</v>
      </c>
      <c r="M446" t="s">
        <v>111</v>
      </c>
      <c r="N446" t="s">
        <v>17</v>
      </c>
      <c r="O446">
        <v>21.59</v>
      </c>
      <c r="P446">
        <v>32.130000000000003</v>
      </c>
      <c r="Q446">
        <f>Sales_Analysis[[#This Row],[Quantity]]*Sales_Analysis[[#This Row],[Unit Selling Price]]</f>
        <v>64.260000000000005</v>
      </c>
      <c r="R446">
        <f>Sales_Analysis[[#This Row],[Gross Sales ]]*Sales_Analysis[[#This Row],[Discount Pct]]</f>
        <v>0</v>
      </c>
      <c r="S446" s="8">
        <f>Sales_Analysis[[#This Row],[Gross Sales ]]-Sales_Analysis[[#This Row],[Discount Amount]]</f>
        <v>64.260000000000005</v>
      </c>
      <c r="T446" s="8">
        <f>Sales_Analysis[[#This Row],[Quantity]]*Sales_Analysis[[#This Row],[Unit Cost]]</f>
        <v>43.18</v>
      </c>
      <c r="U446" s="8">
        <f>Sales_Analysis[[#This Row],[Net Sales ]]-Sales_Analysis[[#This Row],[Cost Of Good Sold]]</f>
        <v>21.080000000000005</v>
      </c>
      <c r="V446" s="8">
        <f>IF(Sales_Analysis[[#This Row],[Order Status]]="Completed",Sales_Analysis[[#This Row],[Net Sales ]],0)</f>
        <v>64.260000000000005</v>
      </c>
      <c r="W446" s="8">
        <f>IF(Sales_Analysis[[#This Row],[Order Status]]="Completed",Sales_Analysis[[#This Row],[Gross Profit ]],0)</f>
        <v>21.080000000000005</v>
      </c>
    </row>
    <row r="447" spans="1:23">
      <c r="A447" t="s">
        <v>974</v>
      </c>
      <c r="B447" s="7">
        <v>45997</v>
      </c>
      <c r="C447" t="s">
        <v>98</v>
      </c>
      <c r="D447">
        <v>1</v>
      </c>
      <c r="E447">
        <v>17.66</v>
      </c>
      <c r="F447">
        <v>0</v>
      </c>
      <c r="G447">
        <v>0</v>
      </c>
      <c r="H447" t="s">
        <v>212</v>
      </c>
      <c r="I447" t="s">
        <v>54</v>
      </c>
      <c r="J447" t="s">
        <v>217</v>
      </c>
      <c r="K447" t="s">
        <v>209</v>
      </c>
      <c r="L447" t="s">
        <v>975</v>
      </c>
      <c r="M447" t="s">
        <v>99</v>
      </c>
      <c r="N447" t="s">
        <v>17</v>
      </c>
      <c r="O447">
        <v>11.93</v>
      </c>
      <c r="P447">
        <v>17.66</v>
      </c>
      <c r="Q447">
        <f>Sales_Analysis[[#This Row],[Quantity]]*Sales_Analysis[[#This Row],[Unit Selling Price]]</f>
        <v>17.66</v>
      </c>
      <c r="R447">
        <f>Sales_Analysis[[#This Row],[Gross Sales ]]*Sales_Analysis[[#This Row],[Discount Pct]]</f>
        <v>0</v>
      </c>
      <c r="S447" s="8">
        <f>Sales_Analysis[[#This Row],[Gross Sales ]]-Sales_Analysis[[#This Row],[Discount Amount]]</f>
        <v>17.66</v>
      </c>
      <c r="T447" s="8">
        <f>Sales_Analysis[[#This Row],[Quantity]]*Sales_Analysis[[#This Row],[Unit Cost]]</f>
        <v>11.93</v>
      </c>
      <c r="U447" s="8">
        <f>Sales_Analysis[[#This Row],[Net Sales ]]-Sales_Analysis[[#This Row],[Cost Of Good Sold]]</f>
        <v>5.73</v>
      </c>
      <c r="V447" s="8">
        <f>IF(Sales_Analysis[[#This Row],[Order Status]]="Completed",Sales_Analysis[[#This Row],[Net Sales ]],0)</f>
        <v>17.66</v>
      </c>
      <c r="W447" s="8">
        <f>IF(Sales_Analysis[[#This Row],[Order Status]]="Completed",Sales_Analysis[[#This Row],[Gross Profit ]],0)</f>
        <v>5.73</v>
      </c>
    </row>
    <row r="448" spans="1:23">
      <c r="A448" t="s">
        <v>976</v>
      </c>
      <c r="B448" s="7">
        <v>45997</v>
      </c>
      <c r="C448" t="s">
        <v>77</v>
      </c>
      <c r="D448">
        <v>3</v>
      </c>
      <c r="E448">
        <v>47.77</v>
      </c>
      <c r="F448">
        <v>0.2</v>
      </c>
      <c r="G448">
        <v>0</v>
      </c>
      <c r="H448" t="s">
        <v>212</v>
      </c>
      <c r="I448" t="s">
        <v>54</v>
      </c>
      <c r="J448" t="s">
        <v>208</v>
      </c>
      <c r="K448" t="s">
        <v>209</v>
      </c>
      <c r="L448" t="s">
        <v>977</v>
      </c>
      <c r="M448" t="s">
        <v>78</v>
      </c>
      <c r="N448" t="s">
        <v>11</v>
      </c>
      <c r="O448">
        <v>21.34</v>
      </c>
      <c r="P448">
        <v>47.77</v>
      </c>
      <c r="Q448">
        <f>Sales_Analysis[[#This Row],[Quantity]]*Sales_Analysis[[#This Row],[Unit Selling Price]]</f>
        <v>143.31</v>
      </c>
      <c r="R448">
        <f>Sales_Analysis[[#This Row],[Gross Sales ]]*Sales_Analysis[[#This Row],[Discount Pct]]</f>
        <v>28.662000000000003</v>
      </c>
      <c r="S448" s="8">
        <f>Sales_Analysis[[#This Row],[Gross Sales ]]-Sales_Analysis[[#This Row],[Discount Amount]]</f>
        <v>114.648</v>
      </c>
      <c r="T448" s="8">
        <f>Sales_Analysis[[#This Row],[Quantity]]*Sales_Analysis[[#This Row],[Unit Cost]]</f>
        <v>64.02</v>
      </c>
      <c r="U448" s="8">
        <f>Sales_Analysis[[#This Row],[Net Sales ]]-Sales_Analysis[[#This Row],[Cost Of Good Sold]]</f>
        <v>50.628</v>
      </c>
      <c r="V448" s="8">
        <f>IF(Sales_Analysis[[#This Row],[Order Status]]="Completed",Sales_Analysis[[#This Row],[Net Sales ]],0)</f>
        <v>114.648</v>
      </c>
      <c r="W448" s="8">
        <f>IF(Sales_Analysis[[#This Row],[Order Status]]="Completed",Sales_Analysis[[#This Row],[Gross Profit ]],0)</f>
        <v>50.628</v>
      </c>
    </row>
    <row r="449" spans="1:23">
      <c r="A449" t="s">
        <v>978</v>
      </c>
      <c r="B449" s="7">
        <v>45997</v>
      </c>
      <c r="C449" t="s">
        <v>102</v>
      </c>
      <c r="D449">
        <v>4</v>
      </c>
      <c r="E449">
        <v>18.5</v>
      </c>
      <c r="F449">
        <v>0.1</v>
      </c>
      <c r="G449">
        <v>6.99</v>
      </c>
      <c r="H449" t="s">
        <v>216</v>
      </c>
      <c r="I449" t="s">
        <v>18</v>
      </c>
      <c r="J449" t="s">
        <v>213</v>
      </c>
      <c r="K449" t="s">
        <v>209</v>
      </c>
      <c r="L449" t="s">
        <v>979</v>
      </c>
      <c r="M449" t="s">
        <v>103</v>
      </c>
      <c r="N449" t="s">
        <v>17</v>
      </c>
      <c r="O449">
        <v>7.75</v>
      </c>
      <c r="P449">
        <v>18.5</v>
      </c>
      <c r="Q449">
        <f>Sales_Analysis[[#This Row],[Quantity]]*Sales_Analysis[[#This Row],[Unit Selling Price]]</f>
        <v>74</v>
      </c>
      <c r="R449">
        <f>Sales_Analysis[[#This Row],[Gross Sales ]]*Sales_Analysis[[#This Row],[Discount Pct]]</f>
        <v>7.4</v>
      </c>
      <c r="S449" s="8">
        <f>Sales_Analysis[[#This Row],[Gross Sales ]]-Sales_Analysis[[#This Row],[Discount Amount]]</f>
        <v>66.599999999999994</v>
      </c>
      <c r="T449" s="8">
        <f>Sales_Analysis[[#This Row],[Quantity]]*Sales_Analysis[[#This Row],[Unit Cost]]</f>
        <v>31</v>
      </c>
      <c r="U449" s="8">
        <f>Sales_Analysis[[#This Row],[Net Sales ]]-Sales_Analysis[[#This Row],[Cost Of Good Sold]]</f>
        <v>35.599999999999994</v>
      </c>
      <c r="V449" s="8">
        <f>IF(Sales_Analysis[[#This Row],[Order Status]]="Completed",Sales_Analysis[[#This Row],[Net Sales ]],0)</f>
        <v>66.599999999999994</v>
      </c>
      <c r="W449" s="8">
        <f>IF(Sales_Analysis[[#This Row],[Order Status]]="Completed",Sales_Analysis[[#This Row],[Gross Profit ]],0)</f>
        <v>35.599999999999994</v>
      </c>
    </row>
    <row r="450" spans="1:23">
      <c r="A450" t="s">
        <v>980</v>
      </c>
      <c r="B450" s="7">
        <v>45997</v>
      </c>
      <c r="C450" t="s">
        <v>120</v>
      </c>
      <c r="D450">
        <v>2</v>
      </c>
      <c r="E450">
        <v>33.65</v>
      </c>
      <c r="F450">
        <v>0.15</v>
      </c>
      <c r="G450">
        <v>9.99</v>
      </c>
      <c r="H450" t="s">
        <v>207</v>
      </c>
      <c r="I450" t="s">
        <v>12</v>
      </c>
      <c r="J450" t="s">
        <v>208</v>
      </c>
      <c r="K450" t="s">
        <v>209</v>
      </c>
      <c r="L450" t="s">
        <v>981</v>
      </c>
      <c r="M450" t="s">
        <v>121</v>
      </c>
      <c r="N450" t="s">
        <v>21</v>
      </c>
      <c r="O450">
        <v>17.22</v>
      </c>
      <c r="P450">
        <v>33.65</v>
      </c>
      <c r="Q450">
        <f>Sales_Analysis[[#This Row],[Quantity]]*Sales_Analysis[[#This Row],[Unit Selling Price]]</f>
        <v>67.3</v>
      </c>
      <c r="R450">
        <f>Sales_Analysis[[#This Row],[Gross Sales ]]*Sales_Analysis[[#This Row],[Discount Pct]]</f>
        <v>10.094999999999999</v>
      </c>
      <c r="S450" s="8">
        <f>Sales_Analysis[[#This Row],[Gross Sales ]]-Sales_Analysis[[#This Row],[Discount Amount]]</f>
        <v>57.204999999999998</v>
      </c>
      <c r="T450" s="8">
        <f>Sales_Analysis[[#This Row],[Quantity]]*Sales_Analysis[[#This Row],[Unit Cost]]</f>
        <v>34.44</v>
      </c>
      <c r="U450" s="8">
        <f>Sales_Analysis[[#This Row],[Net Sales ]]-Sales_Analysis[[#This Row],[Cost Of Good Sold]]</f>
        <v>22.765000000000001</v>
      </c>
      <c r="V450" s="8">
        <f>IF(Sales_Analysis[[#This Row],[Order Status]]="Completed",Sales_Analysis[[#This Row],[Net Sales ]],0)</f>
        <v>57.204999999999998</v>
      </c>
      <c r="W450" s="8">
        <f>IF(Sales_Analysis[[#This Row],[Order Status]]="Completed",Sales_Analysis[[#This Row],[Gross Profit ]],0)</f>
        <v>22.765000000000001</v>
      </c>
    </row>
    <row r="451" spans="1:23">
      <c r="A451" t="s">
        <v>982</v>
      </c>
      <c r="B451" s="7">
        <v>45997</v>
      </c>
      <c r="C451" t="s">
        <v>96</v>
      </c>
      <c r="D451">
        <v>2</v>
      </c>
      <c r="E451">
        <v>26.72</v>
      </c>
      <c r="F451">
        <v>0</v>
      </c>
      <c r="G451">
        <v>9.99</v>
      </c>
      <c r="H451" t="s">
        <v>216</v>
      </c>
      <c r="I451" t="s">
        <v>12</v>
      </c>
      <c r="J451" t="s">
        <v>213</v>
      </c>
      <c r="K451" t="s">
        <v>209</v>
      </c>
      <c r="L451" t="s">
        <v>669</v>
      </c>
      <c r="M451" t="s">
        <v>97</v>
      </c>
      <c r="N451" t="s">
        <v>17</v>
      </c>
      <c r="O451">
        <v>14.4</v>
      </c>
      <c r="P451">
        <v>26.72</v>
      </c>
      <c r="Q451">
        <f>Sales_Analysis[[#This Row],[Quantity]]*Sales_Analysis[[#This Row],[Unit Selling Price]]</f>
        <v>53.44</v>
      </c>
      <c r="R451">
        <f>Sales_Analysis[[#This Row],[Gross Sales ]]*Sales_Analysis[[#This Row],[Discount Pct]]</f>
        <v>0</v>
      </c>
      <c r="S451" s="8">
        <f>Sales_Analysis[[#This Row],[Gross Sales ]]-Sales_Analysis[[#This Row],[Discount Amount]]</f>
        <v>53.44</v>
      </c>
      <c r="T451" s="8">
        <f>Sales_Analysis[[#This Row],[Quantity]]*Sales_Analysis[[#This Row],[Unit Cost]]</f>
        <v>28.8</v>
      </c>
      <c r="U451" s="8">
        <f>Sales_Analysis[[#This Row],[Net Sales ]]-Sales_Analysis[[#This Row],[Cost Of Good Sold]]</f>
        <v>24.639999999999997</v>
      </c>
      <c r="V451" s="8">
        <f>IF(Sales_Analysis[[#This Row],[Order Status]]="Completed",Sales_Analysis[[#This Row],[Net Sales ]],0)</f>
        <v>53.44</v>
      </c>
      <c r="W451" s="8">
        <f>IF(Sales_Analysis[[#This Row],[Order Status]]="Completed",Sales_Analysis[[#This Row],[Gross Profit ]],0)</f>
        <v>24.639999999999997</v>
      </c>
    </row>
    <row r="452" spans="1:23">
      <c r="A452" t="s">
        <v>983</v>
      </c>
      <c r="B452" s="7">
        <v>45997</v>
      </c>
      <c r="C452" t="s">
        <v>71</v>
      </c>
      <c r="D452">
        <v>4</v>
      </c>
      <c r="E452">
        <v>11.23</v>
      </c>
      <c r="F452">
        <v>0</v>
      </c>
      <c r="G452">
        <v>0</v>
      </c>
      <c r="H452" t="s">
        <v>216</v>
      </c>
      <c r="I452" t="s">
        <v>37</v>
      </c>
      <c r="J452" t="s">
        <v>208</v>
      </c>
      <c r="K452" t="s">
        <v>209</v>
      </c>
      <c r="L452" t="s">
        <v>402</v>
      </c>
      <c r="M452" t="s">
        <v>72</v>
      </c>
      <c r="N452" t="s">
        <v>11</v>
      </c>
      <c r="O452">
        <v>6.46</v>
      </c>
      <c r="P452">
        <v>11.23</v>
      </c>
      <c r="Q452">
        <f>Sales_Analysis[[#This Row],[Quantity]]*Sales_Analysis[[#This Row],[Unit Selling Price]]</f>
        <v>44.92</v>
      </c>
      <c r="R452">
        <f>Sales_Analysis[[#This Row],[Gross Sales ]]*Sales_Analysis[[#This Row],[Discount Pct]]</f>
        <v>0</v>
      </c>
      <c r="S452" s="8">
        <f>Sales_Analysis[[#This Row],[Gross Sales ]]-Sales_Analysis[[#This Row],[Discount Amount]]</f>
        <v>44.92</v>
      </c>
      <c r="T452" s="8">
        <f>Sales_Analysis[[#This Row],[Quantity]]*Sales_Analysis[[#This Row],[Unit Cost]]</f>
        <v>25.84</v>
      </c>
      <c r="U452" s="8">
        <f>Sales_Analysis[[#This Row],[Net Sales ]]-Sales_Analysis[[#This Row],[Cost Of Good Sold]]</f>
        <v>19.080000000000002</v>
      </c>
      <c r="V452" s="8">
        <f>IF(Sales_Analysis[[#This Row],[Order Status]]="Completed",Sales_Analysis[[#This Row],[Net Sales ]],0)</f>
        <v>44.92</v>
      </c>
      <c r="W452" s="8">
        <f>IF(Sales_Analysis[[#This Row],[Order Status]]="Completed",Sales_Analysis[[#This Row],[Gross Profit ]],0)</f>
        <v>19.080000000000002</v>
      </c>
    </row>
    <row r="453" spans="1:23">
      <c r="A453" t="s">
        <v>984</v>
      </c>
      <c r="B453" s="7">
        <v>45997</v>
      </c>
      <c r="C453" t="s">
        <v>100</v>
      </c>
      <c r="D453">
        <v>3</v>
      </c>
      <c r="E453">
        <v>47.38</v>
      </c>
      <c r="F453">
        <v>0.1</v>
      </c>
      <c r="G453">
        <v>9.99</v>
      </c>
      <c r="H453" t="s">
        <v>216</v>
      </c>
      <c r="I453" t="s">
        <v>18</v>
      </c>
      <c r="J453" t="s">
        <v>217</v>
      </c>
      <c r="K453" t="s">
        <v>209</v>
      </c>
      <c r="L453" t="s">
        <v>944</v>
      </c>
      <c r="M453" t="s">
        <v>101</v>
      </c>
      <c r="N453" t="s">
        <v>17</v>
      </c>
      <c r="O453">
        <v>31.21</v>
      </c>
      <c r="P453">
        <v>47.38</v>
      </c>
      <c r="Q453">
        <f>Sales_Analysis[[#This Row],[Quantity]]*Sales_Analysis[[#This Row],[Unit Selling Price]]</f>
        <v>142.14000000000001</v>
      </c>
      <c r="R453">
        <f>Sales_Analysis[[#This Row],[Gross Sales ]]*Sales_Analysis[[#This Row],[Discount Pct]]</f>
        <v>14.214000000000002</v>
      </c>
      <c r="S453" s="8">
        <f>Sales_Analysis[[#This Row],[Gross Sales ]]-Sales_Analysis[[#This Row],[Discount Amount]]</f>
        <v>127.92600000000002</v>
      </c>
      <c r="T453" s="8">
        <f>Sales_Analysis[[#This Row],[Quantity]]*Sales_Analysis[[#This Row],[Unit Cost]]</f>
        <v>93.63</v>
      </c>
      <c r="U453" s="8">
        <f>Sales_Analysis[[#This Row],[Net Sales ]]-Sales_Analysis[[#This Row],[Cost Of Good Sold]]</f>
        <v>34.296000000000021</v>
      </c>
      <c r="V453" s="8">
        <f>IF(Sales_Analysis[[#This Row],[Order Status]]="Completed",Sales_Analysis[[#This Row],[Net Sales ]],0)</f>
        <v>127.92600000000002</v>
      </c>
      <c r="W453" s="8">
        <f>IF(Sales_Analysis[[#This Row],[Order Status]]="Completed",Sales_Analysis[[#This Row],[Gross Profit ]],0)</f>
        <v>34.296000000000021</v>
      </c>
    </row>
    <row r="454" spans="1:23">
      <c r="A454" t="s">
        <v>985</v>
      </c>
      <c r="B454" s="7">
        <v>45997</v>
      </c>
      <c r="C454" t="s">
        <v>154</v>
      </c>
      <c r="D454">
        <v>2</v>
      </c>
      <c r="E454">
        <v>63.29</v>
      </c>
      <c r="F454">
        <v>0</v>
      </c>
      <c r="G454">
        <v>6.99</v>
      </c>
      <c r="H454" t="s">
        <v>216</v>
      </c>
      <c r="I454" t="s">
        <v>12</v>
      </c>
      <c r="J454" t="s">
        <v>213</v>
      </c>
      <c r="K454" t="s">
        <v>209</v>
      </c>
      <c r="L454" t="s">
        <v>986</v>
      </c>
      <c r="M454" t="s">
        <v>155</v>
      </c>
      <c r="N454" t="s">
        <v>27</v>
      </c>
      <c r="O454">
        <v>41.46</v>
      </c>
      <c r="P454">
        <v>63.29</v>
      </c>
      <c r="Q454">
        <f>Sales_Analysis[[#This Row],[Quantity]]*Sales_Analysis[[#This Row],[Unit Selling Price]]</f>
        <v>126.58</v>
      </c>
      <c r="R454">
        <f>Sales_Analysis[[#This Row],[Gross Sales ]]*Sales_Analysis[[#This Row],[Discount Pct]]</f>
        <v>0</v>
      </c>
      <c r="S454" s="8">
        <f>Sales_Analysis[[#This Row],[Gross Sales ]]-Sales_Analysis[[#This Row],[Discount Amount]]</f>
        <v>126.58</v>
      </c>
      <c r="T454" s="8">
        <f>Sales_Analysis[[#This Row],[Quantity]]*Sales_Analysis[[#This Row],[Unit Cost]]</f>
        <v>82.92</v>
      </c>
      <c r="U454" s="8">
        <f>Sales_Analysis[[#This Row],[Net Sales ]]-Sales_Analysis[[#This Row],[Cost Of Good Sold]]</f>
        <v>43.66</v>
      </c>
      <c r="V454" s="8">
        <f>IF(Sales_Analysis[[#This Row],[Order Status]]="Completed",Sales_Analysis[[#This Row],[Net Sales ]],0)</f>
        <v>126.58</v>
      </c>
      <c r="W454" s="8">
        <f>IF(Sales_Analysis[[#This Row],[Order Status]]="Completed",Sales_Analysis[[#This Row],[Gross Profit ]],0)</f>
        <v>43.66</v>
      </c>
    </row>
    <row r="455" spans="1:23">
      <c r="A455" t="s">
        <v>987</v>
      </c>
      <c r="B455" s="7">
        <v>45998</v>
      </c>
      <c r="C455" t="s">
        <v>120</v>
      </c>
      <c r="D455">
        <v>1</v>
      </c>
      <c r="E455">
        <v>33.65</v>
      </c>
      <c r="F455">
        <v>0</v>
      </c>
      <c r="G455">
        <v>0</v>
      </c>
      <c r="H455" t="s">
        <v>216</v>
      </c>
      <c r="I455" t="s">
        <v>54</v>
      </c>
      <c r="J455" t="s">
        <v>217</v>
      </c>
      <c r="K455" t="s">
        <v>209</v>
      </c>
      <c r="L455" t="s">
        <v>348</v>
      </c>
      <c r="M455" t="s">
        <v>121</v>
      </c>
      <c r="N455" t="s">
        <v>21</v>
      </c>
      <c r="O455">
        <v>17.22</v>
      </c>
      <c r="P455">
        <v>33.65</v>
      </c>
      <c r="Q455">
        <f>Sales_Analysis[[#This Row],[Quantity]]*Sales_Analysis[[#This Row],[Unit Selling Price]]</f>
        <v>33.65</v>
      </c>
      <c r="R455">
        <f>Sales_Analysis[[#This Row],[Gross Sales ]]*Sales_Analysis[[#This Row],[Discount Pct]]</f>
        <v>0</v>
      </c>
      <c r="S455" s="8">
        <f>Sales_Analysis[[#This Row],[Gross Sales ]]-Sales_Analysis[[#This Row],[Discount Amount]]</f>
        <v>33.65</v>
      </c>
      <c r="T455" s="8">
        <f>Sales_Analysis[[#This Row],[Quantity]]*Sales_Analysis[[#This Row],[Unit Cost]]</f>
        <v>17.22</v>
      </c>
      <c r="U455" s="8">
        <f>Sales_Analysis[[#This Row],[Net Sales ]]-Sales_Analysis[[#This Row],[Cost Of Good Sold]]</f>
        <v>16.43</v>
      </c>
      <c r="V455" s="8">
        <f>IF(Sales_Analysis[[#This Row],[Order Status]]="Completed",Sales_Analysis[[#This Row],[Net Sales ]],0)</f>
        <v>33.65</v>
      </c>
      <c r="W455" s="8">
        <f>IF(Sales_Analysis[[#This Row],[Order Status]]="Completed",Sales_Analysis[[#This Row],[Gross Profit ]],0)</f>
        <v>16.43</v>
      </c>
    </row>
    <row r="456" spans="1:23">
      <c r="A456" t="s">
        <v>988</v>
      </c>
      <c r="B456" s="7">
        <v>45998</v>
      </c>
      <c r="C456" t="s">
        <v>102</v>
      </c>
      <c r="D456">
        <v>2</v>
      </c>
      <c r="E456">
        <v>18.5</v>
      </c>
      <c r="F456">
        <v>0</v>
      </c>
      <c r="G456">
        <v>6.99</v>
      </c>
      <c r="H456" t="s">
        <v>212</v>
      </c>
      <c r="I456" t="s">
        <v>54</v>
      </c>
      <c r="J456" t="s">
        <v>217</v>
      </c>
      <c r="K456" t="s">
        <v>209</v>
      </c>
      <c r="L456" t="s">
        <v>989</v>
      </c>
      <c r="M456" t="s">
        <v>103</v>
      </c>
      <c r="N456" t="s">
        <v>17</v>
      </c>
      <c r="O456">
        <v>7.75</v>
      </c>
      <c r="P456">
        <v>18.5</v>
      </c>
      <c r="Q456">
        <f>Sales_Analysis[[#This Row],[Quantity]]*Sales_Analysis[[#This Row],[Unit Selling Price]]</f>
        <v>37</v>
      </c>
      <c r="R456">
        <f>Sales_Analysis[[#This Row],[Gross Sales ]]*Sales_Analysis[[#This Row],[Discount Pct]]</f>
        <v>0</v>
      </c>
      <c r="S456" s="8">
        <f>Sales_Analysis[[#This Row],[Gross Sales ]]-Sales_Analysis[[#This Row],[Discount Amount]]</f>
        <v>37</v>
      </c>
      <c r="T456" s="8">
        <f>Sales_Analysis[[#This Row],[Quantity]]*Sales_Analysis[[#This Row],[Unit Cost]]</f>
        <v>15.5</v>
      </c>
      <c r="U456" s="8">
        <f>Sales_Analysis[[#This Row],[Net Sales ]]-Sales_Analysis[[#This Row],[Cost Of Good Sold]]</f>
        <v>21.5</v>
      </c>
      <c r="V456" s="8">
        <f>IF(Sales_Analysis[[#This Row],[Order Status]]="Completed",Sales_Analysis[[#This Row],[Net Sales ]],0)</f>
        <v>37</v>
      </c>
      <c r="W456" s="8">
        <f>IF(Sales_Analysis[[#This Row],[Order Status]]="Completed",Sales_Analysis[[#This Row],[Gross Profit ]],0)</f>
        <v>21.5</v>
      </c>
    </row>
    <row r="457" spans="1:23">
      <c r="A457" t="s">
        <v>990</v>
      </c>
      <c r="B457" s="7">
        <v>45998</v>
      </c>
      <c r="C457" t="s">
        <v>156</v>
      </c>
      <c r="D457">
        <v>1</v>
      </c>
      <c r="E457">
        <v>24.86</v>
      </c>
      <c r="F457">
        <v>0</v>
      </c>
      <c r="G457">
        <v>9.99</v>
      </c>
      <c r="H457" t="s">
        <v>216</v>
      </c>
      <c r="I457" t="s">
        <v>54</v>
      </c>
      <c r="J457" t="s">
        <v>217</v>
      </c>
      <c r="K457" t="s">
        <v>209</v>
      </c>
      <c r="L457" t="s">
        <v>991</v>
      </c>
      <c r="M457" t="s">
        <v>157</v>
      </c>
      <c r="N457" t="s">
        <v>27</v>
      </c>
      <c r="O457">
        <v>16.329999999999998</v>
      </c>
      <c r="P457">
        <v>24.86</v>
      </c>
      <c r="Q457">
        <f>Sales_Analysis[[#This Row],[Quantity]]*Sales_Analysis[[#This Row],[Unit Selling Price]]</f>
        <v>24.86</v>
      </c>
      <c r="R457">
        <f>Sales_Analysis[[#This Row],[Gross Sales ]]*Sales_Analysis[[#This Row],[Discount Pct]]</f>
        <v>0</v>
      </c>
      <c r="S457" s="8">
        <f>Sales_Analysis[[#This Row],[Gross Sales ]]-Sales_Analysis[[#This Row],[Discount Amount]]</f>
        <v>24.86</v>
      </c>
      <c r="T457" s="8">
        <f>Sales_Analysis[[#This Row],[Quantity]]*Sales_Analysis[[#This Row],[Unit Cost]]</f>
        <v>16.329999999999998</v>
      </c>
      <c r="U457" s="8">
        <f>Sales_Analysis[[#This Row],[Net Sales ]]-Sales_Analysis[[#This Row],[Cost Of Good Sold]]</f>
        <v>8.5300000000000011</v>
      </c>
      <c r="V457" s="8">
        <f>IF(Sales_Analysis[[#This Row],[Order Status]]="Completed",Sales_Analysis[[#This Row],[Net Sales ]],0)</f>
        <v>24.86</v>
      </c>
      <c r="W457" s="8">
        <f>IF(Sales_Analysis[[#This Row],[Order Status]]="Completed",Sales_Analysis[[#This Row],[Gross Profit ]],0)</f>
        <v>8.5300000000000011</v>
      </c>
    </row>
    <row r="458" spans="1:23">
      <c r="A458" t="s">
        <v>992</v>
      </c>
      <c r="B458" s="7">
        <v>45998</v>
      </c>
      <c r="C458" t="s">
        <v>77</v>
      </c>
      <c r="D458">
        <v>2</v>
      </c>
      <c r="E458">
        <v>47.77</v>
      </c>
      <c r="F458">
        <v>0</v>
      </c>
      <c r="G458">
        <v>9.99</v>
      </c>
      <c r="H458" t="s">
        <v>212</v>
      </c>
      <c r="I458" t="s">
        <v>224</v>
      </c>
      <c r="J458" t="s">
        <v>217</v>
      </c>
      <c r="K458" t="s">
        <v>209</v>
      </c>
      <c r="L458" t="s">
        <v>993</v>
      </c>
      <c r="M458" t="s">
        <v>78</v>
      </c>
      <c r="N458" t="s">
        <v>11</v>
      </c>
      <c r="O458">
        <v>21.34</v>
      </c>
      <c r="P458">
        <v>47.77</v>
      </c>
      <c r="Q458">
        <f>Sales_Analysis[[#This Row],[Quantity]]*Sales_Analysis[[#This Row],[Unit Selling Price]]</f>
        <v>95.54</v>
      </c>
      <c r="R458">
        <f>Sales_Analysis[[#This Row],[Gross Sales ]]*Sales_Analysis[[#This Row],[Discount Pct]]</f>
        <v>0</v>
      </c>
      <c r="S458" s="8">
        <f>Sales_Analysis[[#This Row],[Gross Sales ]]-Sales_Analysis[[#This Row],[Discount Amount]]</f>
        <v>95.54</v>
      </c>
      <c r="T458" s="8">
        <f>Sales_Analysis[[#This Row],[Quantity]]*Sales_Analysis[[#This Row],[Unit Cost]]</f>
        <v>42.68</v>
      </c>
      <c r="U458" s="8">
        <f>Sales_Analysis[[#This Row],[Net Sales ]]-Sales_Analysis[[#This Row],[Cost Of Good Sold]]</f>
        <v>52.860000000000007</v>
      </c>
      <c r="V458" s="8">
        <f>IF(Sales_Analysis[[#This Row],[Order Status]]="Completed",Sales_Analysis[[#This Row],[Net Sales ]],0)</f>
        <v>95.54</v>
      </c>
      <c r="W458" s="8">
        <f>IF(Sales_Analysis[[#This Row],[Order Status]]="Completed",Sales_Analysis[[#This Row],[Gross Profit ]],0)</f>
        <v>52.860000000000007</v>
      </c>
    </row>
    <row r="459" spans="1:23">
      <c r="A459" t="s">
        <v>994</v>
      </c>
      <c r="B459" s="7">
        <v>45998</v>
      </c>
      <c r="C459" t="s">
        <v>142</v>
      </c>
      <c r="D459">
        <v>1</v>
      </c>
      <c r="E459">
        <v>100.1</v>
      </c>
      <c r="F459">
        <v>0.05</v>
      </c>
      <c r="G459">
        <v>0</v>
      </c>
      <c r="H459" t="s">
        <v>216</v>
      </c>
      <c r="I459" t="s">
        <v>54</v>
      </c>
      <c r="J459" t="s">
        <v>208</v>
      </c>
      <c r="K459" t="s">
        <v>209</v>
      </c>
      <c r="L459" t="s">
        <v>539</v>
      </c>
      <c r="M459" t="s">
        <v>143</v>
      </c>
      <c r="N459" t="s">
        <v>27</v>
      </c>
      <c r="O459">
        <v>41.96</v>
      </c>
      <c r="P459">
        <v>100.1</v>
      </c>
      <c r="Q459">
        <f>Sales_Analysis[[#This Row],[Quantity]]*Sales_Analysis[[#This Row],[Unit Selling Price]]</f>
        <v>100.1</v>
      </c>
      <c r="R459">
        <f>Sales_Analysis[[#This Row],[Gross Sales ]]*Sales_Analysis[[#This Row],[Discount Pct]]</f>
        <v>5.0049999999999999</v>
      </c>
      <c r="S459" s="8">
        <f>Sales_Analysis[[#This Row],[Gross Sales ]]-Sales_Analysis[[#This Row],[Discount Amount]]</f>
        <v>95.094999999999999</v>
      </c>
      <c r="T459" s="8">
        <f>Sales_Analysis[[#This Row],[Quantity]]*Sales_Analysis[[#This Row],[Unit Cost]]</f>
        <v>41.96</v>
      </c>
      <c r="U459" s="8">
        <f>Sales_Analysis[[#This Row],[Net Sales ]]-Sales_Analysis[[#This Row],[Cost Of Good Sold]]</f>
        <v>53.134999999999998</v>
      </c>
      <c r="V459" s="8">
        <f>IF(Sales_Analysis[[#This Row],[Order Status]]="Completed",Sales_Analysis[[#This Row],[Net Sales ]],0)</f>
        <v>95.094999999999999</v>
      </c>
      <c r="W459" s="8">
        <f>IF(Sales_Analysis[[#This Row],[Order Status]]="Completed",Sales_Analysis[[#This Row],[Gross Profit ]],0)</f>
        <v>53.134999999999998</v>
      </c>
    </row>
    <row r="460" spans="1:23">
      <c r="A460" t="s">
        <v>995</v>
      </c>
      <c r="B460" s="7">
        <v>45998</v>
      </c>
      <c r="C460" t="s">
        <v>128</v>
      </c>
      <c r="D460">
        <v>4</v>
      </c>
      <c r="E460">
        <v>74.72</v>
      </c>
      <c r="F460">
        <v>0</v>
      </c>
      <c r="G460">
        <v>4.99</v>
      </c>
      <c r="H460" t="s">
        <v>212</v>
      </c>
      <c r="I460" t="s">
        <v>54</v>
      </c>
      <c r="J460" t="s">
        <v>217</v>
      </c>
      <c r="K460" t="s">
        <v>209</v>
      </c>
      <c r="L460" t="s">
        <v>996</v>
      </c>
      <c r="M460" t="s">
        <v>129</v>
      </c>
      <c r="N460" t="s">
        <v>21</v>
      </c>
      <c r="O460">
        <v>36.28</v>
      </c>
      <c r="P460">
        <v>74.72</v>
      </c>
      <c r="Q460">
        <f>Sales_Analysis[[#This Row],[Quantity]]*Sales_Analysis[[#This Row],[Unit Selling Price]]</f>
        <v>298.88</v>
      </c>
      <c r="R460">
        <f>Sales_Analysis[[#This Row],[Gross Sales ]]*Sales_Analysis[[#This Row],[Discount Pct]]</f>
        <v>0</v>
      </c>
      <c r="S460" s="8">
        <f>Sales_Analysis[[#This Row],[Gross Sales ]]-Sales_Analysis[[#This Row],[Discount Amount]]</f>
        <v>298.88</v>
      </c>
      <c r="T460" s="8">
        <f>Sales_Analysis[[#This Row],[Quantity]]*Sales_Analysis[[#This Row],[Unit Cost]]</f>
        <v>145.12</v>
      </c>
      <c r="U460" s="8">
        <f>Sales_Analysis[[#This Row],[Net Sales ]]-Sales_Analysis[[#This Row],[Cost Of Good Sold]]</f>
        <v>153.76</v>
      </c>
      <c r="V460" s="8">
        <f>IF(Sales_Analysis[[#This Row],[Order Status]]="Completed",Sales_Analysis[[#This Row],[Net Sales ]],0)</f>
        <v>298.88</v>
      </c>
      <c r="W460" s="8">
        <f>IF(Sales_Analysis[[#This Row],[Order Status]]="Completed",Sales_Analysis[[#This Row],[Gross Profit ]],0)</f>
        <v>153.76</v>
      </c>
    </row>
    <row r="461" spans="1:23">
      <c r="A461" t="s">
        <v>997</v>
      </c>
      <c r="B461" s="7">
        <v>45999</v>
      </c>
      <c r="C461" t="s">
        <v>94</v>
      </c>
      <c r="D461">
        <v>1</v>
      </c>
      <c r="E461">
        <v>74.41</v>
      </c>
      <c r="F461">
        <v>0.05</v>
      </c>
      <c r="G461">
        <v>4.99</v>
      </c>
      <c r="H461" t="s">
        <v>212</v>
      </c>
      <c r="I461" t="s">
        <v>54</v>
      </c>
      <c r="J461" t="s">
        <v>217</v>
      </c>
      <c r="K461" t="s">
        <v>209</v>
      </c>
      <c r="L461" t="s">
        <v>705</v>
      </c>
      <c r="M461" t="s">
        <v>95</v>
      </c>
      <c r="N461" t="s">
        <v>17</v>
      </c>
      <c r="O461">
        <v>33.549999999999997</v>
      </c>
      <c r="P461">
        <v>74.41</v>
      </c>
      <c r="Q461">
        <f>Sales_Analysis[[#This Row],[Quantity]]*Sales_Analysis[[#This Row],[Unit Selling Price]]</f>
        <v>74.41</v>
      </c>
      <c r="R461">
        <f>Sales_Analysis[[#This Row],[Gross Sales ]]*Sales_Analysis[[#This Row],[Discount Pct]]</f>
        <v>3.7204999999999999</v>
      </c>
      <c r="S461" s="8">
        <f>Sales_Analysis[[#This Row],[Gross Sales ]]-Sales_Analysis[[#This Row],[Discount Amount]]</f>
        <v>70.689499999999995</v>
      </c>
      <c r="T461" s="8">
        <f>Sales_Analysis[[#This Row],[Quantity]]*Sales_Analysis[[#This Row],[Unit Cost]]</f>
        <v>33.549999999999997</v>
      </c>
      <c r="U461" s="8">
        <f>Sales_Analysis[[#This Row],[Net Sales ]]-Sales_Analysis[[#This Row],[Cost Of Good Sold]]</f>
        <v>37.139499999999998</v>
      </c>
      <c r="V461" s="8">
        <f>IF(Sales_Analysis[[#This Row],[Order Status]]="Completed",Sales_Analysis[[#This Row],[Net Sales ]],0)</f>
        <v>70.689499999999995</v>
      </c>
      <c r="W461" s="8">
        <f>IF(Sales_Analysis[[#This Row],[Order Status]]="Completed",Sales_Analysis[[#This Row],[Gross Profit ]],0)</f>
        <v>37.139499999999998</v>
      </c>
    </row>
    <row r="462" spans="1:23">
      <c r="A462" t="s">
        <v>998</v>
      </c>
      <c r="B462" s="7">
        <v>45999</v>
      </c>
      <c r="C462" t="s">
        <v>87</v>
      </c>
      <c r="D462">
        <v>1</v>
      </c>
      <c r="E462">
        <v>49.34</v>
      </c>
      <c r="F462">
        <v>0.2</v>
      </c>
      <c r="G462">
        <v>9.99</v>
      </c>
      <c r="H462" t="s">
        <v>212</v>
      </c>
      <c r="I462" t="s">
        <v>37</v>
      </c>
      <c r="J462" t="s">
        <v>208</v>
      </c>
      <c r="K462" t="s">
        <v>209</v>
      </c>
      <c r="L462" t="s">
        <v>363</v>
      </c>
      <c r="M462" t="s">
        <v>88</v>
      </c>
      <c r="N462" t="s">
        <v>11</v>
      </c>
      <c r="O462">
        <v>24.06</v>
      </c>
      <c r="P462">
        <v>49.34</v>
      </c>
      <c r="Q462">
        <f>Sales_Analysis[[#This Row],[Quantity]]*Sales_Analysis[[#This Row],[Unit Selling Price]]</f>
        <v>49.34</v>
      </c>
      <c r="R462">
        <f>Sales_Analysis[[#This Row],[Gross Sales ]]*Sales_Analysis[[#This Row],[Discount Pct]]</f>
        <v>9.8680000000000021</v>
      </c>
      <c r="S462" s="8">
        <f>Sales_Analysis[[#This Row],[Gross Sales ]]-Sales_Analysis[[#This Row],[Discount Amount]]</f>
        <v>39.472000000000001</v>
      </c>
      <c r="T462" s="8">
        <f>Sales_Analysis[[#This Row],[Quantity]]*Sales_Analysis[[#This Row],[Unit Cost]]</f>
        <v>24.06</v>
      </c>
      <c r="U462" s="8">
        <f>Sales_Analysis[[#This Row],[Net Sales ]]-Sales_Analysis[[#This Row],[Cost Of Good Sold]]</f>
        <v>15.412000000000003</v>
      </c>
      <c r="V462" s="8">
        <f>IF(Sales_Analysis[[#This Row],[Order Status]]="Completed",Sales_Analysis[[#This Row],[Net Sales ]],0)</f>
        <v>39.472000000000001</v>
      </c>
      <c r="W462" s="8">
        <f>IF(Sales_Analysis[[#This Row],[Order Status]]="Completed",Sales_Analysis[[#This Row],[Gross Profit ]],0)</f>
        <v>15.412000000000003</v>
      </c>
    </row>
    <row r="463" spans="1:23">
      <c r="A463" t="s">
        <v>999</v>
      </c>
      <c r="B463" s="7">
        <v>45999</v>
      </c>
      <c r="C463" t="s">
        <v>158</v>
      </c>
      <c r="D463">
        <v>2</v>
      </c>
      <c r="E463">
        <v>44.59</v>
      </c>
      <c r="F463">
        <v>0</v>
      </c>
      <c r="G463">
        <v>6.99</v>
      </c>
      <c r="H463" t="s">
        <v>216</v>
      </c>
      <c r="I463" t="s">
        <v>54</v>
      </c>
      <c r="J463" t="s">
        <v>213</v>
      </c>
      <c r="K463" t="s">
        <v>209</v>
      </c>
      <c r="L463" t="s">
        <v>794</v>
      </c>
      <c r="M463" t="s">
        <v>159</v>
      </c>
      <c r="N463" t="s">
        <v>27</v>
      </c>
      <c r="O463">
        <v>19.489999999999998</v>
      </c>
      <c r="P463">
        <v>44.59</v>
      </c>
      <c r="Q463">
        <f>Sales_Analysis[[#This Row],[Quantity]]*Sales_Analysis[[#This Row],[Unit Selling Price]]</f>
        <v>89.18</v>
      </c>
      <c r="R463">
        <f>Sales_Analysis[[#This Row],[Gross Sales ]]*Sales_Analysis[[#This Row],[Discount Pct]]</f>
        <v>0</v>
      </c>
      <c r="S463" s="8">
        <f>Sales_Analysis[[#This Row],[Gross Sales ]]-Sales_Analysis[[#This Row],[Discount Amount]]</f>
        <v>89.18</v>
      </c>
      <c r="T463" s="8">
        <f>Sales_Analysis[[#This Row],[Quantity]]*Sales_Analysis[[#This Row],[Unit Cost]]</f>
        <v>38.979999999999997</v>
      </c>
      <c r="U463" s="8">
        <f>Sales_Analysis[[#This Row],[Net Sales ]]-Sales_Analysis[[#This Row],[Cost Of Good Sold]]</f>
        <v>50.20000000000001</v>
      </c>
      <c r="V463" s="8">
        <f>IF(Sales_Analysis[[#This Row],[Order Status]]="Completed",Sales_Analysis[[#This Row],[Net Sales ]],0)</f>
        <v>89.18</v>
      </c>
      <c r="W463" s="8">
        <f>IF(Sales_Analysis[[#This Row],[Order Status]]="Completed",Sales_Analysis[[#This Row],[Gross Profit ]],0)</f>
        <v>50.20000000000001</v>
      </c>
    </row>
    <row r="464" spans="1:23">
      <c r="A464" t="s">
        <v>1000</v>
      </c>
      <c r="B464" s="7">
        <v>45999</v>
      </c>
      <c r="C464" t="s">
        <v>85</v>
      </c>
      <c r="D464">
        <v>5</v>
      </c>
      <c r="E464">
        <v>20.7</v>
      </c>
      <c r="F464">
        <v>0.05</v>
      </c>
      <c r="G464">
        <v>0</v>
      </c>
      <c r="H464" t="s">
        <v>207</v>
      </c>
      <c r="I464" t="s">
        <v>18</v>
      </c>
      <c r="J464" t="s">
        <v>208</v>
      </c>
      <c r="K464" t="s">
        <v>209</v>
      </c>
      <c r="L464" t="s">
        <v>363</v>
      </c>
      <c r="M464" t="s">
        <v>86</v>
      </c>
      <c r="N464" t="s">
        <v>11</v>
      </c>
      <c r="O464">
        <v>8.5299999999999994</v>
      </c>
      <c r="P464">
        <v>20.7</v>
      </c>
      <c r="Q464">
        <f>Sales_Analysis[[#This Row],[Quantity]]*Sales_Analysis[[#This Row],[Unit Selling Price]]</f>
        <v>103.5</v>
      </c>
      <c r="R464">
        <f>Sales_Analysis[[#This Row],[Gross Sales ]]*Sales_Analysis[[#This Row],[Discount Pct]]</f>
        <v>5.1750000000000007</v>
      </c>
      <c r="S464" s="8">
        <f>Sales_Analysis[[#This Row],[Gross Sales ]]-Sales_Analysis[[#This Row],[Discount Amount]]</f>
        <v>98.325000000000003</v>
      </c>
      <c r="T464" s="8">
        <f>Sales_Analysis[[#This Row],[Quantity]]*Sales_Analysis[[#This Row],[Unit Cost]]</f>
        <v>42.65</v>
      </c>
      <c r="U464" s="8">
        <f>Sales_Analysis[[#This Row],[Net Sales ]]-Sales_Analysis[[#This Row],[Cost Of Good Sold]]</f>
        <v>55.675000000000004</v>
      </c>
      <c r="V464" s="8">
        <f>IF(Sales_Analysis[[#This Row],[Order Status]]="Completed",Sales_Analysis[[#This Row],[Net Sales ]],0)</f>
        <v>98.325000000000003</v>
      </c>
      <c r="W464" s="8">
        <f>IF(Sales_Analysis[[#This Row],[Order Status]]="Completed",Sales_Analysis[[#This Row],[Gross Profit ]],0)</f>
        <v>55.675000000000004</v>
      </c>
    </row>
    <row r="465" spans="1:23">
      <c r="A465" t="s">
        <v>1001</v>
      </c>
      <c r="B465" s="7">
        <v>45999</v>
      </c>
      <c r="C465" t="s">
        <v>85</v>
      </c>
      <c r="D465">
        <v>2</v>
      </c>
      <c r="E465">
        <v>20.7</v>
      </c>
      <c r="F465">
        <v>0.05</v>
      </c>
      <c r="G465">
        <v>0</v>
      </c>
      <c r="H465" t="s">
        <v>216</v>
      </c>
      <c r="I465" t="s">
        <v>37</v>
      </c>
      <c r="J465" t="s">
        <v>213</v>
      </c>
      <c r="K465" t="s">
        <v>209</v>
      </c>
      <c r="L465" t="s">
        <v>467</v>
      </c>
      <c r="M465" t="s">
        <v>86</v>
      </c>
      <c r="N465" t="s">
        <v>11</v>
      </c>
      <c r="O465">
        <v>8.5299999999999994</v>
      </c>
      <c r="P465">
        <v>20.7</v>
      </c>
      <c r="Q465">
        <f>Sales_Analysis[[#This Row],[Quantity]]*Sales_Analysis[[#This Row],[Unit Selling Price]]</f>
        <v>41.4</v>
      </c>
      <c r="R465">
        <f>Sales_Analysis[[#This Row],[Gross Sales ]]*Sales_Analysis[[#This Row],[Discount Pct]]</f>
        <v>2.0699999999999998</v>
      </c>
      <c r="S465" s="8">
        <f>Sales_Analysis[[#This Row],[Gross Sales ]]-Sales_Analysis[[#This Row],[Discount Amount]]</f>
        <v>39.33</v>
      </c>
      <c r="T465" s="8">
        <f>Sales_Analysis[[#This Row],[Quantity]]*Sales_Analysis[[#This Row],[Unit Cost]]</f>
        <v>17.059999999999999</v>
      </c>
      <c r="U465" s="8">
        <f>Sales_Analysis[[#This Row],[Net Sales ]]-Sales_Analysis[[#This Row],[Cost Of Good Sold]]</f>
        <v>22.27</v>
      </c>
      <c r="V465" s="8">
        <f>IF(Sales_Analysis[[#This Row],[Order Status]]="Completed",Sales_Analysis[[#This Row],[Net Sales ]],0)</f>
        <v>39.33</v>
      </c>
      <c r="W465" s="8">
        <f>IF(Sales_Analysis[[#This Row],[Order Status]]="Completed",Sales_Analysis[[#This Row],[Gross Profit ]],0)</f>
        <v>22.27</v>
      </c>
    </row>
    <row r="466" spans="1:23">
      <c r="A466" t="s">
        <v>1002</v>
      </c>
      <c r="B466" s="7">
        <v>45999</v>
      </c>
      <c r="C466" t="s">
        <v>186</v>
      </c>
      <c r="D466">
        <v>1</v>
      </c>
      <c r="E466">
        <v>54.93</v>
      </c>
      <c r="F466">
        <v>0</v>
      </c>
      <c r="G466">
        <v>4.99</v>
      </c>
      <c r="H466" t="s">
        <v>207</v>
      </c>
      <c r="I466" t="s">
        <v>12</v>
      </c>
      <c r="J466" t="s">
        <v>213</v>
      </c>
      <c r="K466" t="s">
        <v>209</v>
      </c>
      <c r="L466" t="s">
        <v>891</v>
      </c>
      <c r="M466" t="s">
        <v>187</v>
      </c>
      <c r="N466" t="s">
        <v>32</v>
      </c>
      <c r="O466">
        <v>31.07</v>
      </c>
      <c r="P466">
        <v>54.93</v>
      </c>
      <c r="Q466">
        <f>Sales_Analysis[[#This Row],[Quantity]]*Sales_Analysis[[#This Row],[Unit Selling Price]]</f>
        <v>54.93</v>
      </c>
      <c r="R466">
        <f>Sales_Analysis[[#This Row],[Gross Sales ]]*Sales_Analysis[[#This Row],[Discount Pct]]</f>
        <v>0</v>
      </c>
      <c r="S466" s="8">
        <f>Sales_Analysis[[#This Row],[Gross Sales ]]-Sales_Analysis[[#This Row],[Discount Amount]]</f>
        <v>54.93</v>
      </c>
      <c r="T466" s="8">
        <f>Sales_Analysis[[#This Row],[Quantity]]*Sales_Analysis[[#This Row],[Unit Cost]]</f>
        <v>31.07</v>
      </c>
      <c r="U466" s="8">
        <f>Sales_Analysis[[#This Row],[Net Sales ]]-Sales_Analysis[[#This Row],[Cost Of Good Sold]]</f>
        <v>23.86</v>
      </c>
      <c r="V466" s="8">
        <f>IF(Sales_Analysis[[#This Row],[Order Status]]="Completed",Sales_Analysis[[#This Row],[Net Sales ]],0)</f>
        <v>54.93</v>
      </c>
      <c r="W466" s="8">
        <f>IF(Sales_Analysis[[#This Row],[Order Status]]="Completed",Sales_Analysis[[#This Row],[Gross Profit ]],0)</f>
        <v>23.86</v>
      </c>
    </row>
    <row r="467" spans="1:23">
      <c r="A467" t="s">
        <v>1003</v>
      </c>
      <c r="B467" s="7">
        <v>46000</v>
      </c>
      <c r="C467" t="s">
        <v>144</v>
      </c>
      <c r="D467">
        <v>3</v>
      </c>
      <c r="E467">
        <v>12.74</v>
      </c>
      <c r="F467">
        <v>0.05</v>
      </c>
      <c r="G467">
        <v>6.99</v>
      </c>
      <c r="H467" t="s">
        <v>207</v>
      </c>
      <c r="I467" t="s">
        <v>18</v>
      </c>
      <c r="J467" t="s">
        <v>213</v>
      </c>
      <c r="K467" t="s">
        <v>209</v>
      </c>
      <c r="L467" t="s">
        <v>1004</v>
      </c>
      <c r="M467" t="s">
        <v>145</v>
      </c>
      <c r="N467" t="s">
        <v>27</v>
      </c>
      <c r="O467">
        <v>5.81</v>
      </c>
      <c r="P467">
        <v>12.74</v>
      </c>
      <c r="Q467">
        <f>Sales_Analysis[[#This Row],[Quantity]]*Sales_Analysis[[#This Row],[Unit Selling Price]]</f>
        <v>38.22</v>
      </c>
      <c r="R467">
        <f>Sales_Analysis[[#This Row],[Gross Sales ]]*Sales_Analysis[[#This Row],[Discount Pct]]</f>
        <v>1.911</v>
      </c>
      <c r="S467" s="8">
        <f>Sales_Analysis[[#This Row],[Gross Sales ]]-Sales_Analysis[[#This Row],[Discount Amount]]</f>
        <v>36.308999999999997</v>
      </c>
      <c r="T467" s="8">
        <f>Sales_Analysis[[#This Row],[Quantity]]*Sales_Analysis[[#This Row],[Unit Cost]]</f>
        <v>17.43</v>
      </c>
      <c r="U467" s="8">
        <f>Sales_Analysis[[#This Row],[Net Sales ]]-Sales_Analysis[[#This Row],[Cost Of Good Sold]]</f>
        <v>18.878999999999998</v>
      </c>
      <c r="V467" s="8">
        <f>IF(Sales_Analysis[[#This Row],[Order Status]]="Completed",Sales_Analysis[[#This Row],[Net Sales ]],0)</f>
        <v>36.308999999999997</v>
      </c>
      <c r="W467" s="8">
        <f>IF(Sales_Analysis[[#This Row],[Order Status]]="Completed",Sales_Analysis[[#This Row],[Gross Profit ]],0)</f>
        <v>18.878999999999998</v>
      </c>
    </row>
    <row r="468" spans="1:23">
      <c r="A468" t="s">
        <v>1005</v>
      </c>
      <c r="B468" s="7">
        <v>46000</v>
      </c>
      <c r="C468" t="s">
        <v>98</v>
      </c>
      <c r="D468">
        <v>1</v>
      </c>
      <c r="E468">
        <v>17.66</v>
      </c>
      <c r="F468">
        <v>0</v>
      </c>
      <c r="G468">
        <v>6.99</v>
      </c>
      <c r="H468" t="s">
        <v>216</v>
      </c>
      <c r="I468" t="s">
        <v>12</v>
      </c>
      <c r="J468" t="s">
        <v>217</v>
      </c>
      <c r="K468" t="s">
        <v>209</v>
      </c>
      <c r="L468" t="s">
        <v>1004</v>
      </c>
      <c r="M468" t="s">
        <v>99</v>
      </c>
      <c r="N468" t="s">
        <v>17</v>
      </c>
      <c r="O468">
        <v>11.93</v>
      </c>
      <c r="P468">
        <v>17.66</v>
      </c>
      <c r="Q468">
        <f>Sales_Analysis[[#This Row],[Quantity]]*Sales_Analysis[[#This Row],[Unit Selling Price]]</f>
        <v>17.66</v>
      </c>
      <c r="R468">
        <f>Sales_Analysis[[#This Row],[Gross Sales ]]*Sales_Analysis[[#This Row],[Discount Pct]]</f>
        <v>0</v>
      </c>
      <c r="S468" s="8">
        <f>Sales_Analysis[[#This Row],[Gross Sales ]]-Sales_Analysis[[#This Row],[Discount Amount]]</f>
        <v>17.66</v>
      </c>
      <c r="T468" s="8">
        <f>Sales_Analysis[[#This Row],[Quantity]]*Sales_Analysis[[#This Row],[Unit Cost]]</f>
        <v>11.93</v>
      </c>
      <c r="U468" s="8">
        <f>Sales_Analysis[[#This Row],[Net Sales ]]-Sales_Analysis[[#This Row],[Cost Of Good Sold]]</f>
        <v>5.73</v>
      </c>
      <c r="V468" s="8">
        <f>IF(Sales_Analysis[[#This Row],[Order Status]]="Completed",Sales_Analysis[[#This Row],[Net Sales ]],0)</f>
        <v>17.66</v>
      </c>
      <c r="W468" s="8">
        <f>IF(Sales_Analysis[[#This Row],[Order Status]]="Completed",Sales_Analysis[[#This Row],[Gross Profit ]],0)</f>
        <v>5.73</v>
      </c>
    </row>
    <row r="469" spans="1:23">
      <c r="A469" t="s">
        <v>1006</v>
      </c>
      <c r="B469" s="7">
        <v>46000</v>
      </c>
      <c r="C469" t="s">
        <v>110</v>
      </c>
      <c r="D469">
        <v>1</v>
      </c>
      <c r="E469">
        <v>32.130000000000003</v>
      </c>
      <c r="F469">
        <v>0</v>
      </c>
      <c r="G469">
        <v>6.99</v>
      </c>
      <c r="H469" t="s">
        <v>212</v>
      </c>
      <c r="I469" t="s">
        <v>37</v>
      </c>
      <c r="J469" t="s">
        <v>217</v>
      </c>
      <c r="K469" t="s">
        <v>209</v>
      </c>
      <c r="L469" t="s">
        <v>1007</v>
      </c>
      <c r="M469" t="s">
        <v>111</v>
      </c>
      <c r="N469" t="s">
        <v>17</v>
      </c>
      <c r="O469">
        <v>21.59</v>
      </c>
      <c r="P469">
        <v>32.130000000000003</v>
      </c>
      <c r="Q469">
        <f>Sales_Analysis[[#This Row],[Quantity]]*Sales_Analysis[[#This Row],[Unit Selling Price]]</f>
        <v>32.130000000000003</v>
      </c>
      <c r="R469">
        <f>Sales_Analysis[[#This Row],[Gross Sales ]]*Sales_Analysis[[#This Row],[Discount Pct]]</f>
        <v>0</v>
      </c>
      <c r="S469" s="8">
        <f>Sales_Analysis[[#This Row],[Gross Sales ]]-Sales_Analysis[[#This Row],[Discount Amount]]</f>
        <v>32.130000000000003</v>
      </c>
      <c r="T469" s="8">
        <f>Sales_Analysis[[#This Row],[Quantity]]*Sales_Analysis[[#This Row],[Unit Cost]]</f>
        <v>21.59</v>
      </c>
      <c r="U469" s="8">
        <f>Sales_Analysis[[#This Row],[Net Sales ]]-Sales_Analysis[[#This Row],[Cost Of Good Sold]]</f>
        <v>10.540000000000003</v>
      </c>
      <c r="V469" s="8">
        <f>IF(Sales_Analysis[[#This Row],[Order Status]]="Completed",Sales_Analysis[[#This Row],[Net Sales ]],0)</f>
        <v>32.130000000000003</v>
      </c>
      <c r="W469" s="8">
        <f>IF(Sales_Analysis[[#This Row],[Order Status]]="Completed",Sales_Analysis[[#This Row],[Gross Profit ]],0)</f>
        <v>10.540000000000003</v>
      </c>
    </row>
    <row r="470" spans="1:23">
      <c r="A470" t="s">
        <v>1008</v>
      </c>
      <c r="B470" s="7">
        <v>46000</v>
      </c>
      <c r="C470" t="s">
        <v>102</v>
      </c>
      <c r="D470">
        <v>2</v>
      </c>
      <c r="E470">
        <v>18.5</v>
      </c>
      <c r="F470">
        <v>0</v>
      </c>
      <c r="G470">
        <v>6.99</v>
      </c>
      <c r="H470" t="s">
        <v>207</v>
      </c>
      <c r="I470" t="s">
        <v>37</v>
      </c>
      <c r="J470" t="s">
        <v>208</v>
      </c>
      <c r="K470" t="s">
        <v>209</v>
      </c>
      <c r="L470" t="s">
        <v>486</v>
      </c>
      <c r="M470" t="s">
        <v>103</v>
      </c>
      <c r="N470" t="s">
        <v>17</v>
      </c>
      <c r="O470">
        <v>7.75</v>
      </c>
      <c r="P470">
        <v>18.5</v>
      </c>
      <c r="Q470">
        <f>Sales_Analysis[[#This Row],[Quantity]]*Sales_Analysis[[#This Row],[Unit Selling Price]]</f>
        <v>37</v>
      </c>
      <c r="R470">
        <f>Sales_Analysis[[#This Row],[Gross Sales ]]*Sales_Analysis[[#This Row],[Discount Pct]]</f>
        <v>0</v>
      </c>
      <c r="S470" s="8">
        <f>Sales_Analysis[[#This Row],[Gross Sales ]]-Sales_Analysis[[#This Row],[Discount Amount]]</f>
        <v>37</v>
      </c>
      <c r="T470" s="8">
        <f>Sales_Analysis[[#This Row],[Quantity]]*Sales_Analysis[[#This Row],[Unit Cost]]</f>
        <v>15.5</v>
      </c>
      <c r="U470" s="8">
        <f>Sales_Analysis[[#This Row],[Net Sales ]]-Sales_Analysis[[#This Row],[Cost Of Good Sold]]</f>
        <v>21.5</v>
      </c>
      <c r="V470" s="8">
        <f>IF(Sales_Analysis[[#This Row],[Order Status]]="Completed",Sales_Analysis[[#This Row],[Net Sales ]],0)</f>
        <v>37</v>
      </c>
      <c r="W470" s="8">
        <f>IF(Sales_Analysis[[#This Row],[Order Status]]="Completed",Sales_Analysis[[#This Row],[Gross Profit ]],0)</f>
        <v>21.5</v>
      </c>
    </row>
    <row r="471" spans="1:23">
      <c r="A471" t="s">
        <v>1009</v>
      </c>
      <c r="B471" s="7">
        <v>46000</v>
      </c>
      <c r="C471" t="s">
        <v>73</v>
      </c>
      <c r="D471">
        <v>5</v>
      </c>
      <c r="E471">
        <v>23.84</v>
      </c>
      <c r="F471">
        <v>0.05</v>
      </c>
      <c r="G471">
        <v>9.99</v>
      </c>
      <c r="H471" t="s">
        <v>212</v>
      </c>
      <c r="I471" t="s">
        <v>54</v>
      </c>
      <c r="J471" t="s">
        <v>217</v>
      </c>
      <c r="K471" t="s">
        <v>209</v>
      </c>
      <c r="L471" t="s">
        <v>878</v>
      </c>
      <c r="M471" t="s">
        <v>74</v>
      </c>
      <c r="N471" t="s">
        <v>11</v>
      </c>
      <c r="O471">
        <v>11.55</v>
      </c>
      <c r="P471">
        <v>23.84</v>
      </c>
      <c r="Q471">
        <f>Sales_Analysis[[#This Row],[Quantity]]*Sales_Analysis[[#This Row],[Unit Selling Price]]</f>
        <v>119.2</v>
      </c>
      <c r="R471">
        <f>Sales_Analysis[[#This Row],[Gross Sales ]]*Sales_Analysis[[#This Row],[Discount Pct]]</f>
        <v>5.9600000000000009</v>
      </c>
      <c r="S471" s="8">
        <f>Sales_Analysis[[#This Row],[Gross Sales ]]-Sales_Analysis[[#This Row],[Discount Amount]]</f>
        <v>113.24000000000001</v>
      </c>
      <c r="T471" s="8">
        <f>Sales_Analysis[[#This Row],[Quantity]]*Sales_Analysis[[#This Row],[Unit Cost]]</f>
        <v>57.75</v>
      </c>
      <c r="U471" s="8">
        <f>Sales_Analysis[[#This Row],[Net Sales ]]-Sales_Analysis[[#This Row],[Cost Of Good Sold]]</f>
        <v>55.490000000000009</v>
      </c>
      <c r="V471" s="8">
        <f>IF(Sales_Analysis[[#This Row],[Order Status]]="Completed",Sales_Analysis[[#This Row],[Net Sales ]],0)</f>
        <v>113.24000000000001</v>
      </c>
      <c r="W471" s="8">
        <f>IF(Sales_Analysis[[#This Row],[Order Status]]="Completed",Sales_Analysis[[#This Row],[Gross Profit ]],0)</f>
        <v>55.490000000000009</v>
      </c>
    </row>
    <row r="472" spans="1:23">
      <c r="A472" t="s">
        <v>1010</v>
      </c>
      <c r="B472" s="7">
        <v>46000</v>
      </c>
      <c r="C472" t="s">
        <v>172</v>
      </c>
      <c r="D472">
        <v>5</v>
      </c>
      <c r="E472">
        <v>80.63</v>
      </c>
      <c r="F472">
        <v>0.1</v>
      </c>
      <c r="G472">
        <v>0</v>
      </c>
      <c r="H472" t="s">
        <v>207</v>
      </c>
      <c r="I472" t="s">
        <v>18</v>
      </c>
      <c r="J472" t="s">
        <v>213</v>
      </c>
      <c r="K472" t="s">
        <v>209</v>
      </c>
      <c r="L472" t="s">
        <v>710</v>
      </c>
      <c r="M472" t="s">
        <v>173</v>
      </c>
      <c r="N472" t="s">
        <v>32</v>
      </c>
      <c r="O472">
        <v>44.56</v>
      </c>
      <c r="P472">
        <v>80.63</v>
      </c>
      <c r="Q472">
        <f>Sales_Analysis[[#This Row],[Quantity]]*Sales_Analysis[[#This Row],[Unit Selling Price]]</f>
        <v>403.15</v>
      </c>
      <c r="R472">
        <f>Sales_Analysis[[#This Row],[Gross Sales ]]*Sales_Analysis[[#This Row],[Discount Pct]]</f>
        <v>40.314999999999998</v>
      </c>
      <c r="S472" s="8">
        <f>Sales_Analysis[[#This Row],[Gross Sales ]]-Sales_Analysis[[#This Row],[Discount Amount]]</f>
        <v>362.83499999999998</v>
      </c>
      <c r="T472" s="8">
        <f>Sales_Analysis[[#This Row],[Quantity]]*Sales_Analysis[[#This Row],[Unit Cost]]</f>
        <v>222.8</v>
      </c>
      <c r="U472" s="8">
        <f>Sales_Analysis[[#This Row],[Net Sales ]]-Sales_Analysis[[#This Row],[Cost Of Good Sold]]</f>
        <v>140.03499999999997</v>
      </c>
      <c r="V472" s="8">
        <f>IF(Sales_Analysis[[#This Row],[Order Status]]="Completed",Sales_Analysis[[#This Row],[Net Sales ]],0)</f>
        <v>362.83499999999998</v>
      </c>
      <c r="W472" s="8">
        <f>IF(Sales_Analysis[[#This Row],[Order Status]]="Completed",Sales_Analysis[[#This Row],[Gross Profit ]],0)</f>
        <v>140.03499999999997</v>
      </c>
    </row>
    <row r="473" spans="1:23">
      <c r="A473" t="s">
        <v>1011</v>
      </c>
      <c r="B473" s="7">
        <v>46001</v>
      </c>
      <c r="C473" t="s">
        <v>138</v>
      </c>
      <c r="D473">
        <v>1</v>
      </c>
      <c r="E473">
        <v>56</v>
      </c>
      <c r="F473">
        <v>0.05</v>
      </c>
      <c r="G473">
        <v>4.99</v>
      </c>
      <c r="H473" t="s">
        <v>207</v>
      </c>
      <c r="I473" t="s">
        <v>12</v>
      </c>
      <c r="J473" t="s">
        <v>217</v>
      </c>
      <c r="K473" t="s">
        <v>209</v>
      </c>
      <c r="L473" t="s">
        <v>1012</v>
      </c>
      <c r="M473" t="s">
        <v>139</v>
      </c>
      <c r="N473" t="s">
        <v>21</v>
      </c>
      <c r="O473">
        <v>37.14</v>
      </c>
      <c r="P473">
        <v>56</v>
      </c>
      <c r="Q473">
        <f>Sales_Analysis[[#This Row],[Quantity]]*Sales_Analysis[[#This Row],[Unit Selling Price]]</f>
        <v>56</v>
      </c>
      <c r="R473">
        <f>Sales_Analysis[[#This Row],[Gross Sales ]]*Sales_Analysis[[#This Row],[Discount Pct]]</f>
        <v>2.8000000000000003</v>
      </c>
      <c r="S473" s="8">
        <f>Sales_Analysis[[#This Row],[Gross Sales ]]-Sales_Analysis[[#This Row],[Discount Amount]]</f>
        <v>53.2</v>
      </c>
      <c r="T473" s="8">
        <f>Sales_Analysis[[#This Row],[Quantity]]*Sales_Analysis[[#This Row],[Unit Cost]]</f>
        <v>37.14</v>
      </c>
      <c r="U473" s="8">
        <f>Sales_Analysis[[#This Row],[Net Sales ]]-Sales_Analysis[[#This Row],[Cost Of Good Sold]]</f>
        <v>16.060000000000002</v>
      </c>
      <c r="V473" s="8">
        <f>IF(Sales_Analysis[[#This Row],[Order Status]]="Completed",Sales_Analysis[[#This Row],[Net Sales ]],0)</f>
        <v>53.2</v>
      </c>
      <c r="W473" s="8">
        <f>IF(Sales_Analysis[[#This Row],[Order Status]]="Completed",Sales_Analysis[[#This Row],[Gross Profit ]],0)</f>
        <v>16.060000000000002</v>
      </c>
    </row>
    <row r="474" spans="1:23">
      <c r="A474" t="s">
        <v>1013</v>
      </c>
      <c r="B474" s="7">
        <v>46001</v>
      </c>
      <c r="C474" t="s">
        <v>106</v>
      </c>
      <c r="D474">
        <v>1</v>
      </c>
      <c r="E474">
        <v>85.27</v>
      </c>
      <c r="F474">
        <v>0</v>
      </c>
      <c r="G474">
        <v>0</v>
      </c>
      <c r="H474" t="s">
        <v>212</v>
      </c>
      <c r="I474" t="s">
        <v>12</v>
      </c>
      <c r="J474" t="s">
        <v>213</v>
      </c>
      <c r="K474" t="s">
        <v>209</v>
      </c>
      <c r="L474" t="s">
        <v>1014</v>
      </c>
      <c r="M474" t="s">
        <v>107</v>
      </c>
      <c r="N474" t="s">
        <v>17</v>
      </c>
      <c r="O474">
        <v>43.46</v>
      </c>
      <c r="P474">
        <v>85.27</v>
      </c>
      <c r="Q474">
        <f>Sales_Analysis[[#This Row],[Quantity]]*Sales_Analysis[[#This Row],[Unit Selling Price]]</f>
        <v>85.27</v>
      </c>
      <c r="R474">
        <f>Sales_Analysis[[#This Row],[Gross Sales ]]*Sales_Analysis[[#This Row],[Discount Pct]]</f>
        <v>0</v>
      </c>
      <c r="S474" s="8">
        <f>Sales_Analysis[[#This Row],[Gross Sales ]]-Sales_Analysis[[#This Row],[Discount Amount]]</f>
        <v>85.27</v>
      </c>
      <c r="T474" s="8">
        <f>Sales_Analysis[[#This Row],[Quantity]]*Sales_Analysis[[#This Row],[Unit Cost]]</f>
        <v>43.46</v>
      </c>
      <c r="U474" s="8">
        <f>Sales_Analysis[[#This Row],[Net Sales ]]-Sales_Analysis[[#This Row],[Cost Of Good Sold]]</f>
        <v>41.809999999999995</v>
      </c>
      <c r="V474" s="8">
        <f>IF(Sales_Analysis[[#This Row],[Order Status]]="Completed",Sales_Analysis[[#This Row],[Net Sales ]],0)</f>
        <v>85.27</v>
      </c>
      <c r="W474" s="8">
        <f>IF(Sales_Analysis[[#This Row],[Order Status]]="Completed",Sales_Analysis[[#This Row],[Gross Profit ]],0)</f>
        <v>41.809999999999995</v>
      </c>
    </row>
    <row r="475" spans="1:23">
      <c r="A475" t="s">
        <v>1015</v>
      </c>
      <c r="B475" s="7">
        <v>46001</v>
      </c>
      <c r="C475" t="s">
        <v>168</v>
      </c>
      <c r="D475">
        <v>1</v>
      </c>
      <c r="E475">
        <v>50.46</v>
      </c>
      <c r="F475">
        <v>0.1</v>
      </c>
      <c r="G475">
        <v>0</v>
      </c>
      <c r="H475" t="s">
        <v>216</v>
      </c>
      <c r="I475" t="s">
        <v>12</v>
      </c>
      <c r="J475" t="s">
        <v>217</v>
      </c>
      <c r="K475" t="s">
        <v>209</v>
      </c>
      <c r="L475" t="s">
        <v>968</v>
      </c>
      <c r="M475" t="s">
        <v>169</v>
      </c>
      <c r="N475" t="s">
        <v>32</v>
      </c>
      <c r="O475">
        <v>23.03</v>
      </c>
      <c r="P475">
        <v>50.46</v>
      </c>
      <c r="Q475">
        <f>Sales_Analysis[[#This Row],[Quantity]]*Sales_Analysis[[#This Row],[Unit Selling Price]]</f>
        <v>50.46</v>
      </c>
      <c r="R475">
        <f>Sales_Analysis[[#This Row],[Gross Sales ]]*Sales_Analysis[[#This Row],[Discount Pct]]</f>
        <v>5.0460000000000003</v>
      </c>
      <c r="S475" s="8">
        <f>Sales_Analysis[[#This Row],[Gross Sales ]]-Sales_Analysis[[#This Row],[Discount Amount]]</f>
        <v>45.414000000000001</v>
      </c>
      <c r="T475" s="8">
        <f>Sales_Analysis[[#This Row],[Quantity]]*Sales_Analysis[[#This Row],[Unit Cost]]</f>
        <v>23.03</v>
      </c>
      <c r="U475" s="8">
        <f>Sales_Analysis[[#This Row],[Net Sales ]]-Sales_Analysis[[#This Row],[Cost Of Good Sold]]</f>
        <v>22.384</v>
      </c>
      <c r="V475" s="8">
        <f>IF(Sales_Analysis[[#This Row],[Order Status]]="Completed",Sales_Analysis[[#This Row],[Net Sales ]],0)</f>
        <v>45.414000000000001</v>
      </c>
      <c r="W475" s="8">
        <f>IF(Sales_Analysis[[#This Row],[Order Status]]="Completed",Sales_Analysis[[#This Row],[Gross Profit ]],0)</f>
        <v>22.384</v>
      </c>
    </row>
    <row r="476" spans="1:23">
      <c r="A476" t="s">
        <v>1016</v>
      </c>
      <c r="B476" s="7">
        <v>46001</v>
      </c>
      <c r="C476" t="s">
        <v>142</v>
      </c>
      <c r="D476">
        <v>3</v>
      </c>
      <c r="E476">
        <v>100.1</v>
      </c>
      <c r="F476">
        <v>0</v>
      </c>
      <c r="G476">
        <v>6.99</v>
      </c>
      <c r="H476" t="s">
        <v>207</v>
      </c>
      <c r="I476" t="s">
        <v>37</v>
      </c>
      <c r="J476" t="s">
        <v>217</v>
      </c>
      <c r="K476" t="s">
        <v>209</v>
      </c>
      <c r="L476" t="s">
        <v>1017</v>
      </c>
      <c r="M476" t="s">
        <v>143</v>
      </c>
      <c r="N476" t="s">
        <v>27</v>
      </c>
      <c r="O476">
        <v>41.96</v>
      </c>
      <c r="P476">
        <v>100.1</v>
      </c>
      <c r="Q476">
        <f>Sales_Analysis[[#This Row],[Quantity]]*Sales_Analysis[[#This Row],[Unit Selling Price]]</f>
        <v>300.29999999999995</v>
      </c>
      <c r="R476">
        <f>Sales_Analysis[[#This Row],[Gross Sales ]]*Sales_Analysis[[#This Row],[Discount Pct]]</f>
        <v>0</v>
      </c>
      <c r="S476" s="8">
        <f>Sales_Analysis[[#This Row],[Gross Sales ]]-Sales_Analysis[[#This Row],[Discount Amount]]</f>
        <v>300.29999999999995</v>
      </c>
      <c r="T476" s="8">
        <f>Sales_Analysis[[#This Row],[Quantity]]*Sales_Analysis[[#This Row],[Unit Cost]]</f>
        <v>125.88</v>
      </c>
      <c r="U476" s="8">
        <f>Sales_Analysis[[#This Row],[Net Sales ]]-Sales_Analysis[[#This Row],[Cost Of Good Sold]]</f>
        <v>174.41999999999996</v>
      </c>
      <c r="V476" s="8">
        <f>IF(Sales_Analysis[[#This Row],[Order Status]]="Completed",Sales_Analysis[[#This Row],[Net Sales ]],0)</f>
        <v>300.29999999999995</v>
      </c>
      <c r="W476" s="8">
        <f>IF(Sales_Analysis[[#This Row],[Order Status]]="Completed",Sales_Analysis[[#This Row],[Gross Profit ]],0)</f>
        <v>174.41999999999996</v>
      </c>
    </row>
    <row r="477" spans="1:23">
      <c r="A477" t="s">
        <v>1018</v>
      </c>
      <c r="B477" s="7">
        <v>46001</v>
      </c>
      <c r="C477" t="s">
        <v>83</v>
      </c>
      <c r="D477">
        <v>2</v>
      </c>
      <c r="E477">
        <v>79.31</v>
      </c>
      <c r="F477">
        <v>0</v>
      </c>
      <c r="G477">
        <v>0</v>
      </c>
      <c r="H477" t="s">
        <v>212</v>
      </c>
      <c r="I477" t="s">
        <v>18</v>
      </c>
      <c r="J477" t="s">
        <v>208</v>
      </c>
      <c r="K477" t="s">
        <v>209</v>
      </c>
      <c r="L477" t="s">
        <v>1019</v>
      </c>
      <c r="M477" t="s">
        <v>84</v>
      </c>
      <c r="N477" t="s">
        <v>11</v>
      </c>
      <c r="O477">
        <v>36.44</v>
      </c>
      <c r="P477">
        <v>79.31</v>
      </c>
      <c r="Q477">
        <f>Sales_Analysis[[#This Row],[Quantity]]*Sales_Analysis[[#This Row],[Unit Selling Price]]</f>
        <v>158.62</v>
      </c>
      <c r="R477">
        <f>Sales_Analysis[[#This Row],[Gross Sales ]]*Sales_Analysis[[#This Row],[Discount Pct]]</f>
        <v>0</v>
      </c>
      <c r="S477" s="8">
        <f>Sales_Analysis[[#This Row],[Gross Sales ]]-Sales_Analysis[[#This Row],[Discount Amount]]</f>
        <v>158.62</v>
      </c>
      <c r="T477" s="8">
        <f>Sales_Analysis[[#This Row],[Quantity]]*Sales_Analysis[[#This Row],[Unit Cost]]</f>
        <v>72.88</v>
      </c>
      <c r="U477" s="8">
        <f>Sales_Analysis[[#This Row],[Net Sales ]]-Sales_Analysis[[#This Row],[Cost Of Good Sold]]</f>
        <v>85.740000000000009</v>
      </c>
      <c r="V477" s="8">
        <f>IF(Sales_Analysis[[#This Row],[Order Status]]="Completed",Sales_Analysis[[#This Row],[Net Sales ]],0)</f>
        <v>158.62</v>
      </c>
      <c r="W477" s="8">
        <f>IF(Sales_Analysis[[#This Row],[Order Status]]="Completed",Sales_Analysis[[#This Row],[Gross Profit ]],0)</f>
        <v>85.740000000000009</v>
      </c>
    </row>
    <row r="478" spans="1:23">
      <c r="A478" t="s">
        <v>1020</v>
      </c>
      <c r="B478" s="7">
        <v>46002</v>
      </c>
      <c r="C478" t="s">
        <v>126</v>
      </c>
      <c r="D478">
        <v>1</v>
      </c>
      <c r="E478">
        <v>44.98</v>
      </c>
      <c r="F478">
        <v>0.1</v>
      </c>
      <c r="G478">
        <v>0</v>
      </c>
      <c r="H478" t="s">
        <v>212</v>
      </c>
      <c r="I478" t="s">
        <v>12</v>
      </c>
      <c r="J478" t="s">
        <v>217</v>
      </c>
      <c r="K478" t="s">
        <v>209</v>
      </c>
      <c r="L478" t="s">
        <v>626</v>
      </c>
      <c r="M478" t="s">
        <v>127</v>
      </c>
      <c r="N478" t="s">
        <v>21</v>
      </c>
      <c r="O478">
        <v>23.48</v>
      </c>
      <c r="P478">
        <v>44.98</v>
      </c>
      <c r="Q478">
        <f>Sales_Analysis[[#This Row],[Quantity]]*Sales_Analysis[[#This Row],[Unit Selling Price]]</f>
        <v>44.98</v>
      </c>
      <c r="R478">
        <f>Sales_Analysis[[#This Row],[Gross Sales ]]*Sales_Analysis[[#This Row],[Discount Pct]]</f>
        <v>4.4980000000000002</v>
      </c>
      <c r="S478" s="8">
        <f>Sales_Analysis[[#This Row],[Gross Sales ]]-Sales_Analysis[[#This Row],[Discount Amount]]</f>
        <v>40.481999999999999</v>
      </c>
      <c r="T478" s="8">
        <f>Sales_Analysis[[#This Row],[Quantity]]*Sales_Analysis[[#This Row],[Unit Cost]]</f>
        <v>23.48</v>
      </c>
      <c r="U478" s="8">
        <f>Sales_Analysis[[#This Row],[Net Sales ]]-Sales_Analysis[[#This Row],[Cost Of Good Sold]]</f>
        <v>17.001999999999999</v>
      </c>
      <c r="V478" s="8">
        <f>IF(Sales_Analysis[[#This Row],[Order Status]]="Completed",Sales_Analysis[[#This Row],[Net Sales ]],0)</f>
        <v>40.481999999999999</v>
      </c>
      <c r="W478" s="8">
        <f>IF(Sales_Analysis[[#This Row],[Order Status]]="Completed",Sales_Analysis[[#This Row],[Gross Profit ]],0)</f>
        <v>17.001999999999999</v>
      </c>
    </row>
    <row r="479" spans="1:23">
      <c r="A479" t="s">
        <v>1021</v>
      </c>
      <c r="B479" s="7">
        <v>46002</v>
      </c>
      <c r="C479" t="s">
        <v>182</v>
      </c>
      <c r="D479">
        <v>2</v>
      </c>
      <c r="E479">
        <v>11.57</v>
      </c>
      <c r="F479">
        <v>0</v>
      </c>
      <c r="G479">
        <v>6.99</v>
      </c>
      <c r="H479" t="s">
        <v>207</v>
      </c>
      <c r="I479" t="s">
        <v>224</v>
      </c>
      <c r="J479" t="s">
        <v>217</v>
      </c>
      <c r="K479" t="s">
        <v>209</v>
      </c>
      <c r="L479" t="s">
        <v>1022</v>
      </c>
      <c r="M479" t="s">
        <v>183</v>
      </c>
      <c r="N479" t="s">
        <v>32</v>
      </c>
      <c r="O479">
        <v>6.42</v>
      </c>
      <c r="P479">
        <v>11.57</v>
      </c>
      <c r="Q479">
        <f>Sales_Analysis[[#This Row],[Quantity]]*Sales_Analysis[[#This Row],[Unit Selling Price]]</f>
        <v>23.14</v>
      </c>
      <c r="R479">
        <f>Sales_Analysis[[#This Row],[Gross Sales ]]*Sales_Analysis[[#This Row],[Discount Pct]]</f>
        <v>0</v>
      </c>
      <c r="S479" s="8">
        <f>Sales_Analysis[[#This Row],[Gross Sales ]]-Sales_Analysis[[#This Row],[Discount Amount]]</f>
        <v>23.14</v>
      </c>
      <c r="T479" s="8">
        <f>Sales_Analysis[[#This Row],[Quantity]]*Sales_Analysis[[#This Row],[Unit Cost]]</f>
        <v>12.84</v>
      </c>
      <c r="U479" s="8">
        <f>Sales_Analysis[[#This Row],[Net Sales ]]-Sales_Analysis[[#This Row],[Cost Of Good Sold]]</f>
        <v>10.3</v>
      </c>
      <c r="V479" s="8">
        <f>IF(Sales_Analysis[[#This Row],[Order Status]]="Completed",Sales_Analysis[[#This Row],[Net Sales ]],0)</f>
        <v>23.14</v>
      </c>
      <c r="W479" s="8">
        <f>IF(Sales_Analysis[[#This Row],[Order Status]]="Completed",Sales_Analysis[[#This Row],[Gross Profit ]],0)</f>
        <v>10.3</v>
      </c>
    </row>
    <row r="480" spans="1:23">
      <c r="A480" t="s">
        <v>1023</v>
      </c>
      <c r="B480" s="7">
        <v>46002</v>
      </c>
      <c r="C480" t="s">
        <v>110</v>
      </c>
      <c r="D480">
        <v>2</v>
      </c>
      <c r="E480">
        <v>32.130000000000003</v>
      </c>
      <c r="F480">
        <v>0</v>
      </c>
      <c r="G480">
        <v>9.99</v>
      </c>
      <c r="H480" t="s">
        <v>207</v>
      </c>
      <c r="I480" t="s">
        <v>18</v>
      </c>
      <c r="J480" t="s">
        <v>217</v>
      </c>
      <c r="K480" t="s">
        <v>209</v>
      </c>
      <c r="L480" t="s">
        <v>342</v>
      </c>
      <c r="M480" t="s">
        <v>111</v>
      </c>
      <c r="N480" t="s">
        <v>17</v>
      </c>
      <c r="O480">
        <v>21.59</v>
      </c>
      <c r="P480">
        <v>32.130000000000003</v>
      </c>
      <c r="Q480">
        <f>Sales_Analysis[[#This Row],[Quantity]]*Sales_Analysis[[#This Row],[Unit Selling Price]]</f>
        <v>64.260000000000005</v>
      </c>
      <c r="R480">
        <f>Sales_Analysis[[#This Row],[Gross Sales ]]*Sales_Analysis[[#This Row],[Discount Pct]]</f>
        <v>0</v>
      </c>
      <c r="S480" s="8">
        <f>Sales_Analysis[[#This Row],[Gross Sales ]]-Sales_Analysis[[#This Row],[Discount Amount]]</f>
        <v>64.260000000000005</v>
      </c>
      <c r="T480" s="8">
        <f>Sales_Analysis[[#This Row],[Quantity]]*Sales_Analysis[[#This Row],[Unit Cost]]</f>
        <v>43.18</v>
      </c>
      <c r="U480" s="8">
        <f>Sales_Analysis[[#This Row],[Net Sales ]]-Sales_Analysis[[#This Row],[Cost Of Good Sold]]</f>
        <v>21.080000000000005</v>
      </c>
      <c r="V480" s="8">
        <f>IF(Sales_Analysis[[#This Row],[Order Status]]="Completed",Sales_Analysis[[#This Row],[Net Sales ]],0)</f>
        <v>64.260000000000005</v>
      </c>
      <c r="W480" s="8">
        <f>IF(Sales_Analysis[[#This Row],[Order Status]]="Completed",Sales_Analysis[[#This Row],[Gross Profit ]],0)</f>
        <v>21.080000000000005</v>
      </c>
    </row>
    <row r="481" spans="1:23">
      <c r="A481" t="s">
        <v>1024</v>
      </c>
      <c r="B481" s="7">
        <v>46002</v>
      </c>
      <c r="C481" t="s">
        <v>184</v>
      </c>
      <c r="D481">
        <v>2</v>
      </c>
      <c r="E481">
        <v>31.55</v>
      </c>
      <c r="F481">
        <v>0</v>
      </c>
      <c r="G481">
        <v>0</v>
      </c>
      <c r="H481" t="s">
        <v>207</v>
      </c>
      <c r="I481" t="s">
        <v>12</v>
      </c>
      <c r="J481" t="s">
        <v>213</v>
      </c>
      <c r="K481" t="s">
        <v>209</v>
      </c>
      <c r="L481" t="s">
        <v>1025</v>
      </c>
      <c r="M481" t="s">
        <v>185</v>
      </c>
      <c r="N481" t="s">
        <v>32</v>
      </c>
      <c r="O481">
        <v>18.04</v>
      </c>
      <c r="P481">
        <v>31.55</v>
      </c>
      <c r="Q481">
        <f>Sales_Analysis[[#This Row],[Quantity]]*Sales_Analysis[[#This Row],[Unit Selling Price]]</f>
        <v>63.1</v>
      </c>
      <c r="R481">
        <f>Sales_Analysis[[#This Row],[Gross Sales ]]*Sales_Analysis[[#This Row],[Discount Pct]]</f>
        <v>0</v>
      </c>
      <c r="S481" s="8">
        <f>Sales_Analysis[[#This Row],[Gross Sales ]]-Sales_Analysis[[#This Row],[Discount Amount]]</f>
        <v>63.1</v>
      </c>
      <c r="T481" s="8">
        <f>Sales_Analysis[[#This Row],[Quantity]]*Sales_Analysis[[#This Row],[Unit Cost]]</f>
        <v>36.08</v>
      </c>
      <c r="U481" s="8">
        <f>Sales_Analysis[[#This Row],[Net Sales ]]-Sales_Analysis[[#This Row],[Cost Of Good Sold]]</f>
        <v>27.020000000000003</v>
      </c>
      <c r="V481" s="8">
        <f>IF(Sales_Analysis[[#This Row],[Order Status]]="Completed",Sales_Analysis[[#This Row],[Net Sales ]],0)</f>
        <v>63.1</v>
      </c>
      <c r="W481" s="8">
        <f>IF(Sales_Analysis[[#This Row],[Order Status]]="Completed",Sales_Analysis[[#This Row],[Gross Profit ]],0)</f>
        <v>27.020000000000003</v>
      </c>
    </row>
    <row r="482" spans="1:23">
      <c r="A482" t="s">
        <v>1026</v>
      </c>
      <c r="B482" s="7">
        <v>46002</v>
      </c>
      <c r="C482" t="s">
        <v>98</v>
      </c>
      <c r="D482">
        <v>4</v>
      </c>
      <c r="E482">
        <v>17.66</v>
      </c>
      <c r="F482">
        <v>0.05</v>
      </c>
      <c r="G482">
        <v>0</v>
      </c>
      <c r="H482" t="s">
        <v>207</v>
      </c>
      <c r="I482" t="s">
        <v>18</v>
      </c>
      <c r="J482" t="s">
        <v>213</v>
      </c>
      <c r="K482" t="s">
        <v>209</v>
      </c>
      <c r="L482" t="s">
        <v>225</v>
      </c>
      <c r="M482" t="s">
        <v>99</v>
      </c>
      <c r="N482" t="s">
        <v>17</v>
      </c>
      <c r="O482">
        <v>11.93</v>
      </c>
      <c r="P482">
        <v>17.66</v>
      </c>
      <c r="Q482">
        <f>Sales_Analysis[[#This Row],[Quantity]]*Sales_Analysis[[#This Row],[Unit Selling Price]]</f>
        <v>70.64</v>
      </c>
      <c r="R482">
        <f>Sales_Analysis[[#This Row],[Gross Sales ]]*Sales_Analysis[[#This Row],[Discount Pct]]</f>
        <v>3.532</v>
      </c>
      <c r="S482" s="8">
        <f>Sales_Analysis[[#This Row],[Gross Sales ]]-Sales_Analysis[[#This Row],[Discount Amount]]</f>
        <v>67.108000000000004</v>
      </c>
      <c r="T482" s="8">
        <f>Sales_Analysis[[#This Row],[Quantity]]*Sales_Analysis[[#This Row],[Unit Cost]]</f>
        <v>47.72</v>
      </c>
      <c r="U482" s="8">
        <f>Sales_Analysis[[#This Row],[Net Sales ]]-Sales_Analysis[[#This Row],[Cost Of Good Sold]]</f>
        <v>19.388000000000005</v>
      </c>
      <c r="V482" s="8">
        <f>IF(Sales_Analysis[[#This Row],[Order Status]]="Completed",Sales_Analysis[[#This Row],[Net Sales ]],0)</f>
        <v>67.108000000000004</v>
      </c>
      <c r="W482" s="8">
        <f>IF(Sales_Analysis[[#This Row],[Order Status]]="Completed",Sales_Analysis[[#This Row],[Gross Profit ]],0)</f>
        <v>19.388000000000005</v>
      </c>
    </row>
    <row r="483" spans="1:23">
      <c r="A483" t="s">
        <v>1027</v>
      </c>
      <c r="B483" s="7">
        <v>46002</v>
      </c>
      <c r="C483" t="s">
        <v>156</v>
      </c>
      <c r="D483">
        <v>3</v>
      </c>
      <c r="E483">
        <v>24.86</v>
      </c>
      <c r="F483">
        <v>0</v>
      </c>
      <c r="G483">
        <v>4.99</v>
      </c>
      <c r="H483" t="s">
        <v>216</v>
      </c>
      <c r="I483" t="s">
        <v>37</v>
      </c>
      <c r="J483" t="s">
        <v>217</v>
      </c>
      <c r="K483" t="s">
        <v>209</v>
      </c>
      <c r="L483" t="s">
        <v>1028</v>
      </c>
      <c r="M483" t="s">
        <v>157</v>
      </c>
      <c r="N483" t="s">
        <v>27</v>
      </c>
      <c r="O483">
        <v>16.329999999999998</v>
      </c>
      <c r="P483">
        <v>24.86</v>
      </c>
      <c r="Q483">
        <f>Sales_Analysis[[#This Row],[Quantity]]*Sales_Analysis[[#This Row],[Unit Selling Price]]</f>
        <v>74.58</v>
      </c>
      <c r="R483">
        <f>Sales_Analysis[[#This Row],[Gross Sales ]]*Sales_Analysis[[#This Row],[Discount Pct]]</f>
        <v>0</v>
      </c>
      <c r="S483" s="8">
        <f>Sales_Analysis[[#This Row],[Gross Sales ]]-Sales_Analysis[[#This Row],[Discount Amount]]</f>
        <v>74.58</v>
      </c>
      <c r="T483" s="8">
        <f>Sales_Analysis[[#This Row],[Quantity]]*Sales_Analysis[[#This Row],[Unit Cost]]</f>
        <v>48.989999999999995</v>
      </c>
      <c r="U483" s="8">
        <f>Sales_Analysis[[#This Row],[Net Sales ]]-Sales_Analysis[[#This Row],[Cost Of Good Sold]]</f>
        <v>25.590000000000003</v>
      </c>
      <c r="V483" s="8">
        <f>IF(Sales_Analysis[[#This Row],[Order Status]]="Completed",Sales_Analysis[[#This Row],[Net Sales ]],0)</f>
        <v>74.58</v>
      </c>
      <c r="W483" s="8">
        <f>IF(Sales_Analysis[[#This Row],[Order Status]]="Completed",Sales_Analysis[[#This Row],[Gross Profit ]],0)</f>
        <v>25.590000000000003</v>
      </c>
    </row>
    <row r="484" spans="1:23">
      <c r="A484" t="s">
        <v>1029</v>
      </c>
      <c r="B484" s="7">
        <v>46003</v>
      </c>
      <c r="C484" t="s">
        <v>71</v>
      </c>
      <c r="D484">
        <v>2</v>
      </c>
      <c r="E484">
        <v>11.23</v>
      </c>
      <c r="F484">
        <v>0</v>
      </c>
      <c r="G484">
        <v>0</v>
      </c>
      <c r="H484" t="s">
        <v>216</v>
      </c>
      <c r="I484" t="s">
        <v>54</v>
      </c>
      <c r="J484" t="s">
        <v>213</v>
      </c>
      <c r="K484" t="s">
        <v>209</v>
      </c>
      <c r="L484" t="s">
        <v>1030</v>
      </c>
      <c r="M484" t="s">
        <v>72</v>
      </c>
      <c r="N484" t="s">
        <v>11</v>
      </c>
      <c r="O484">
        <v>6.46</v>
      </c>
      <c r="P484">
        <v>11.23</v>
      </c>
      <c r="Q484">
        <f>Sales_Analysis[[#This Row],[Quantity]]*Sales_Analysis[[#This Row],[Unit Selling Price]]</f>
        <v>22.46</v>
      </c>
      <c r="R484">
        <f>Sales_Analysis[[#This Row],[Gross Sales ]]*Sales_Analysis[[#This Row],[Discount Pct]]</f>
        <v>0</v>
      </c>
      <c r="S484" s="8">
        <f>Sales_Analysis[[#This Row],[Gross Sales ]]-Sales_Analysis[[#This Row],[Discount Amount]]</f>
        <v>22.46</v>
      </c>
      <c r="T484" s="8">
        <f>Sales_Analysis[[#This Row],[Quantity]]*Sales_Analysis[[#This Row],[Unit Cost]]</f>
        <v>12.92</v>
      </c>
      <c r="U484" s="8">
        <f>Sales_Analysis[[#This Row],[Net Sales ]]-Sales_Analysis[[#This Row],[Cost Of Good Sold]]</f>
        <v>9.5400000000000009</v>
      </c>
      <c r="V484" s="8">
        <f>IF(Sales_Analysis[[#This Row],[Order Status]]="Completed",Sales_Analysis[[#This Row],[Net Sales ]],0)</f>
        <v>22.46</v>
      </c>
      <c r="W484" s="8">
        <f>IF(Sales_Analysis[[#This Row],[Order Status]]="Completed",Sales_Analysis[[#This Row],[Gross Profit ]],0)</f>
        <v>9.5400000000000009</v>
      </c>
    </row>
    <row r="485" spans="1:23">
      <c r="A485" t="s">
        <v>1031</v>
      </c>
      <c r="B485" s="7">
        <v>46003</v>
      </c>
      <c r="C485" t="s">
        <v>164</v>
      </c>
      <c r="D485">
        <v>6</v>
      </c>
      <c r="E485">
        <v>93.35</v>
      </c>
      <c r="F485">
        <v>0</v>
      </c>
      <c r="G485">
        <v>0</v>
      </c>
      <c r="H485" t="s">
        <v>216</v>
      </c>
      <c r="I485" t="s">
        <v>12</v>
      </c>
      <c r="J485" t="s">
        <v>213</v>
      </c>
      <c r="K485" t="s">
        <v>209</v>
      </c>
      <c r="L485" t="s">
        <v>499</v>
      </c>
      <c r="M485" t="s">
        <v>165</v>
      </c>
      <c r="N485" t="s">
        <v>32</v>
      </c>
      <c r="O485">
        <v>39.76</v>
      </c>
      <c r="P485">
        <v>93.35</v>
      </c>
      <c r="Q485">
        <f>Sales_Analysis[[#This Row],[Quantity]]*Sales_Analysis[[#This Row],[Unit Selling Price]]</f>
        <v>560.09999999999991</v>
      </c>
      <c r="R485">
        <f>Sales_Analysis[[#This Row],[Gross Sales ]]*Sales_Analysis[[#This Row],[Discount Pct]]</f>
        <v>0</v>
      </c>
      <c r="S485" s="8">
        <f>Sales_Analysis[[#This Row],[Gross Sales ]]-Sales_Analysis[[#This Row],[Discount Amount]]</f>
        <v>560.09999999999991</v>
      </c>
      <c r="T485" s="8">
        <f>Sales_Analysis[[#This Row],[Quantity]]*Sales_Analysis[[#This Row],[Unit Cost]]</f>
        <v>238.56</v>
      </c>
      <c r="U485" s="8">
        <f>Sales_Analysis[[#This Row],[Net Sales ]]-Sales_Analysis[[#This Row],[Cost Of Good Sold]]</f>
        <v>321.53999999999991</v>
      </c>
      <c r="V485" s="8">
        <f>IF(Sales_Analysis[[#This Row],[Order Status]]="Completed",Sales_Analysis[[#This Row],[Net Sales ]],0)</f>
        <v>560.09999999999991</v>
      </c>
      <c r="W485" s="8">
        <f>IF(Sales_Analysis[[#This Row],[Order Status]]="Completed",Sales_Analysis[[#This Row],[Gross Profit ]],0)</f>
        <v>321.53999999999991</v>
      </c>
    </row>
    <row r="486" spans="1:23">
      <c r="A486" t="s">
        <v>1032</v>
      </c>
      <c r="B486" s="7">
        <v>46003</v>
      </c>
      <c r="C486" t="s">
        <v>162</v>
      </c>
      <c r="D486">
        <v>2</v>
      </c>
      <c r="E486">
        <v>12.2</v>
      </c>
      <c r="F486">
        <v>0</v>
      </c>
      <c r="G486">
        <v>6.99</v>
      </c>
      <c r="H486" t="s">
        <v>216</v>
      </c>
      <c r="I486" t="s">
        <v>54</v>
      </c>
      <c r="J486" t="s">
        <v>213</v>
      </c>
      <c r="K486" t="s">
        <v>304</v>
      </c>
      <c r="L486" t="s">
        <v>1033</v>
      </c>
      <c r="M486" t="s">
        <v>163</v>
      </c>
      <c r="N486" t="s">
        <v>27</v>
      </c>
      <c r="O486">
        <v>7.14</v>
      </c>
      <c r="P486">
        <v>12.2</v>
      </c>
      <c r="Q486">
        <f>Sales_Analysis[[#This Row],[Quantity]]*Sales_Analysis[[#This Row],[Unit Selling Price]]</f>
        <v>24.4</v>
      </c>
      <c r="R486">
        <f>Sales_Analysis[[#This Row],[Gross Sales ]]*Sales_Analysis[[#This Row],[Discount Pct]]</f>
        <v>0</v>
      </c>
      <c r="S486" s="8">
        <f>Sales_Analysis[[#This Row],[Gross Sales ]]-Sales_Analysis[[#This Row],[Discount Amount]]</f>
        <v>24.4</v>
      </c>
      <c r="T486" s="8">
        <f>Sales_Analysis[[#This Row],[Quantity]]*Sales_Analysis[[#This Row],[Unit Cost]]</f>
        <v>14.28</v>
      </c>
      <c r="U486" s="8">
        <f>Sales_Analysis[[#This Row],[Net Sales ]]-Sales_Analysis[[#This Row],[Cost Of Good Sold]]</f>
        <v>10.119999999999999</v>
      </c>
      <c r="V486" s="8">
        <f>IF(Sales_Analysis[[#This Row],[Order Status]]="Completed",Sales_Analysis[[#This Row],[Net Sales ]],0)</f>
        <v>0</v>
      </c>
      <c r="W486" s="8">
        <f>IF(Sales_Analysis[[#This Row],[Order Status]]="Completed",Sales_Analysis[[#This Row],[Gross Profit ]],0)</f>
        <v>0</v>
      </c>
    </row>
    <row r="487" spans="1:23">
      <c r="A487" t="s">
        <v>1034</v>
      </c>
      <c r="B487" s="7">
        <v>46003</v>
      </c>
      <c r="C487" t="s">
        <v>172</v>
      </c>
      <c r="D487">
        <v>1</v>
      </c>
      <c r="E487">
        <v>80.63</v>
      </c>
      <c r="F487">
        <v>0.1</v>
      </c>
      <c r="G487">
        <v>4.99</v>
      </c>
      <c r="H487" t="s">
        <v>212</v>
      </c>
      <c r="I487" t="s">
        <v>12</v>
      </c>
      <c r="J487" t="s">
        <v>213</v>
      </c>
      <c r="K487" t="s">
        <v>209</v>
      </c>
      <c r="L487" t="s">
        <v>1035</v>
      </c>
      <c r="M487" t="s">
        <v>173</v>
      </c>
      <c r="N487" t="s">
        <v>32</v>
      </c>
      <c r="O487">
        <v>44.56</v>
      </c>
      <c r="P487">
        <v>80.63</v>
      </c>
      <c r="Q487">
        <f>Sales_Analysis[[#This Row],[Quantity]]*Sales_Analysis[[#This Row],[Unit Selling Price]]</f>
        <v>80.63</v>
      </c>
      <c r="R487">
        <f>Sales_Analysis[[#This Row],[Gross Sales ]]*Sales_Analysis[[#This Row],[Discount Pct]]</f>
        <v>8.0630000000000006</v>
      </c>
      <c r="S487" s="8">
        <f>Sales_Analysis[[#This Row],[Gross Sales ]]-Sales_Analysis[[#This Row],[Discount Amount]]</f>
        <v>72.566999999999993</v>
      </c>
      <c r="T487" s="8">
        <f>Sales_Analysis[[#This Row],[Quantity]]*Sales_Analysis[[#This Row],[Unit Cost]]</f>
        <v>44.56</v>
      </c>
      <c r="U487" s="8">
        <f>Sales_Analysis[[#This Row],[Net Sales ]]-Sales_Analysis[[#This Row],[Cost Of Good Sold]]</f>
        <v>28.006999999999991</v>
      </c>
      <c r="V487" s="8">
        <f>IF(Sales_Analysis[[#This Row],[Order Status]]="Completed",Sales_Analysis[[#This Row],[Net Sales ]],0)</f>
        <v>72.566999999999993</v>
      </c>
      <c r="W487" s="8">
        <f>IF(Sales_Analysis[[#This Row],[Order Status]]="Completed",Sales_Analysis[[#This Row],[Gross Profit ]],0)</f>
        <v>28.006999999999991</v>
      </c>
    </row>
    <row r="488" spans="1:23">
      <c r="A488" t="s">
        <v>1036</v>
      </c>
      <c r="B488" s="7">
        <v>46003</v>
      </c>
      <c r="C488" t="s">
        <v>128</v>
      </c>
      <c r="D488">
        <v>1</v>
      </c>
      <c r="E488">
        <v>74.72</v>
      </c>
      <c r="F488">
        <v>0</v>
      </c>
      <c r="G488">
        <v>4.99</v>
      </c>
      <c r="H488" t="s">
        <v>216</v>
      </c>
      <c r="I488" t="s">
        <v>37</v>
      </c>
      <c r="J488" t="s">
        <v>213</v>
      </c>
      <c r="K488" t="s">
        <v>209</v>
      </c>
      <c r="L488" t="s">
        <v>1037</v>
      </c>
      <c r="M488" t="s">
        <v>129</v>
      </c>
      <c r="N488" t="s">
        <v>21</v>
      </c>
      <c r="O488">
        <v>36.28</v>
      </c>
      <c r="P488">
        <v>74.72</v>
      </c>
      <c r="Q488">
        <f>Sales_Analysis[[#This Row],[Quantity]]*Sales_Analysis[[#This Row],[Unit Selling Price]]</f>
        <v>74.72</v>
      </c>
      <c r="R488">
        <f>Sales_Analysis[[#This Row],[Gross Sales ]]*Sales_Analysis[[#This Row],[Discount Pct]]</f>
        <v>0</v>
      </c>
      <c r="S488" s="8">
        <f>Sales_Analysis[[#This Row],[Gross Sales ]]-Sales_Analysis[[#This Row],[Discount Amount]]</f>
        <v>74.72</v>
      </c>
      <c r="T488" s="8">
        <f>Sales_Analysis[[#This Row],[Quantity]]*Sales_Analysis[[#This Row],[Unit Cost]]</f>
        <v>36.28</v>
      </c>
      <c r="U488" s="8">
        <f>Sales_Analysis[[#This Row],[Net Sales ]]-Sales_Analysis[[#This Row],[Cost Of Good Sold]]</f>
        <v>38.44</v>
      </c>
      <c r="V488" s="8">
        <f>IF(Sales_Analysis[[#This Row],[Order Status]]="Completed",Sales_Analysis[[#This Row],[Net Sales ]],0)</f>
        <v>74.72</v>
      </c>
      <c r="W488" s="8">
        <f>IF(Sales_Analysis[[#This Row],[Order Status]]="Completed",Sales_Analysis[[#This Row],[Gross Profit ]],0)</f>
        <v>38.44</v>
      </c>
    </row>
    <row r="489" spans="1:23">
      <c r="A489" t="s">
        <v>1038</v>
      </c>
      <c r="B489" s="7">
        <v>46004</v>
      </c>
      <c r="C489" t="s">
        <v>81</v>
      </c>
      <c r="D489">
        <v>3</v>
      </c>
      <c r="E489">
        <v>30.29</v>
      </c>
      <c r="F489">
        <v>0.1</v>
      </c>
      <c r="G489">
        <v>9.99</v>
      </c>
      <c r="H489" t="s">
        <v>216</v>
      </c>
      <c r="I489" t="s">
        <v>37</v>
      </c>
      <c r="J489" t="s">
        <v>208</v>
      </c>
      <c r="K489" t="s">
        <v>209</v>
      </c>
      <c r="L489" t="s">
        <v>535</v>
      </c>
      <c r="M489" t="s">
        <v>82</v>
      </c>
      <c r="N489" t="s">
        <v>11</v>
      </c>
      <c r="O489">
        <v>13.1</v>
      </c>
      <c r="P489">
        <v>30.29</v>
      </c>
      <c r="Q489">
        <f>Sales_Analysis[[#This Row],[Quantity]]*Sales_Analysis[[#This Row],[Unit Selling Price]]</f>
        <v>90.87</v>
      </c>
      <c r="R489">
        <f>Sales_Analysis[[#This Row],[Gross Sales ]]*Sales_Analysis[[#This Row],[Discount Pct]]</f>
        <v>9.0870000000000015</v>
      </c>
      <c r="S489" s="8">
        <f>Sales_Analysis[[#This Row],[Gross Sales ]]-Sales_Analysis[[#This Row],[Discount Amount]]</f>
        <v>81.783000000000001</v>
      </c>
      <c r="T489" s="8">
        <f>Sales_Analysis[[#This Row],[Quantity]]*Sales_Analysis[[#This Row],[Unit Cost]]</f>
        <v>39.299999999999997</v>
      </c>
      <c r="U489" s="8">
        <f>Sales_Analysis[[#This Row],[Net Sales ]]-Sales_Analysis[[#This Row],[Cost Of Good Sold]]</f>
        <v>42.483000000000004</v>
      </c>
      <c r="V489" s="8">
        <f>IF(Sales_Analysis[[#This Row],[Order Status]]="Completed",Sales_Analysis[[#This Row],[Net Sales ]],0)</f>
        <v>81.783000000000001</v>
      </c>
      <c r="W489" s="8">
        <f>IF(Sales_Analysis[[#This Row],[Order Status]]="Completed",Sales_Analysis[[#This Row],[Gross Profit ]],0)</f>
        <v>42.483000000000004</v>
      </c>
    </row>
    <row r="490" spans="1:23">
      <c r="A490" t="s">
        <v>1039</v>
      </c>
      <c r="B490" s="7">
        <v>46004</v>
      </c>
      <c r="C490" t="s">
        <v>92</v>
      </c>
      <c r="D490">
        <v>1</v>
      </c>
      <c r="E490">
        <v>46.87</v>
      </c>
      <c r="F490">
        <v>0.05</v>
      </c>
      <c r="G490">
        <v>4.99</v>
      </c>
      <c r="H490" t="s">
        <v>216</v>
      </c>
      <c r="I490" t="s">
        <v>37</v>
      </c>
      <c r="J490" t="s">
        <v>208</v>
      </c>
      <c r="K490" t="s">
        <v>209</v>
      </c>
      <c r="L490" t="s">
        <v>692</v>
      </c>
      <c r="M490" t="s">
        <v>93</v>
      </c>
      <c r="N490" t="s">
        <v>17</v>
      </c>
      <c r="O490">
        <v>21.33</v>
      </c>
      <c r="P490">
        <v>46.87</v>
      </c>
      <c r="Q490">
        <f>Sales_Analysis[[#This Row],[Quantity]]*Sales_Analysis[[#This Row],[Unit Selling Price]]</f>
        <v>46.87</v>
      </c>
      <c r="R490">
        <f>Sales_Analysis[[#This Row],[Gross Sales ]]*Sales_Analysis[[#This Row],[Discount Pct]]</f>
        <v>2.3435000000000001</v>
      </c>
      <c r="S490" s="8">
        <f>Sales_Analysis[[#This Row],[Gross Sales ]]-Sales_Analysis[[#This Row],[Discount Amount]]</f>
        <v>44.526499999999999</v>
      </c>
      <c r="T490" s="8">
        <f>Sales_Analysis[[#This Row],[Quantity]]*Sales_Analysis[[#This Row],[Unit Cost]]</f>
        <v>21.33</v>
      </c>
      <c r="U490" s="8">
        <f>Sales_Analysis[[#This Row],[Net Sales ]]-Sales_Analysis[[#This Row],[Cost Of Good Sold]]</f>
        <v>23.1965</v>
      </c>
      <c r="V490" s="8">
        <f>IF(Sales_Analysis[[#This Row],[Order Status]]="Completed",Sales_Analysis[[#This Row],[Net Sales ]],0)</f>
        <v>44.526499999999999</v>
      </c>
      <c r="W490" s="8">
        <f>IF(Sales_Analysis[[#This Row],[Order Status]]="Completed",Sales_Analysis[[#This Row],[Gross Profit ]],0)</f>
        <v>23.1965</v>
      </c>
    </row>
    <row r="491" spans="1:23">
      <c r="A491" t="s">
        <v>1040</v>
      </c>
      <c r="B491" s="7">
        <v>46004</v>
      </c>
      <c r="C491" t="s">
        <v>77</v>
      </c>
      <c r="D491">
        <v>1</v>
      </c>
      <c r="E491">
        <v>47.77</v>
      </c>
      <c r="F491">
        <v>0.1</v>
      </c>
      <c r="G491">
        <v>0</v>
      </c>
      <c r="H491" t="s">
        <v>212</v>
      </c>
      <c r="I491" t="s">
        <v>224</v>
      </c>
      <c r="J491" t="s">
        <v>213</v>
      </c>
      <c r="K491" t="s">
        <v>209</v>
      </c>
      <c r="L491" t="s">
        <v>1041</v>
      </c>
      <c r="M491" t="s">
        <v>78</v>
      </c>
      <c r="N491" t="s">
        <v>11</v>
      </c>
      <c r="O491">
        <v>21.34</v>
      </c>
      <c r="P491">
        <v>47.77</v>
      </c>
      <c r="Q491">
        <f>Sales_Analysis[[#This Row],[Quantity]]*Sales_Analysis[[#This Row],[Unit Selling Price]]</f>
        <v>47.77</v>
      </c>
      <c r="R491">
        <f>Sales_Analysis[[#This Row],[Gross Sales ]]*Sales_Analysis[[#This Row],[Discount Pct]]</f>
        <v>4.7770000000000001</v>
      </c>
      <c r="S491" s="8">
        <f>Sales_Analysis[[#This Row],[Gross Sales ]]-Sales_Analysis[[#This Row],[Discount Amount]]</f>
        <v>42.993000000000002</v>
      </c>
      <c r="T491" s="8">
        <f>Sales_Analysis[[#This Row],[Quantity]]*Sales_Analysis[[#This Row],[Unit Cost]]</f>
        <v>21.34</v>
      </c>
      <c r="U491" s="8">
        <f>Sales_Analysis[[#This Row],[Net Sales ]]-Sales_Analysis[[#This Row],[Cost Of Good Sold]]</f>
        <v>21.653000000000002</v>
      </c>
      <c r="V491" s="8">
        <f>IF(Sales_Analysis[[#This Row],[Order Status]]="Completed",Sales_Analysis[[#This Row],[Net Sales ]],0)</f>
        <v>42.993000000000002</v>
      </c>
      <c r="W491" s="8">
        <f>IF(Sales_Analysis[[#This Row],[Order Status]]="Completed",Sales_Analysis[[#This Row],[Gross Profit ]],0)</f>
        <v>21.653000000000002</v>
      </c>
    </row>
    <row r="492" spans="1:23">
      <c r="A492" t="s">
        <v>1042</v>
      </c>
      <c r="B492" s="7">
        <v>46004</v>
      </c>
      <c r="C492" t="s">
        <v>186</v>
      </c>
      <c r="D492">
        <v>8</v>
      </c>
      <c r="E492">
        <v>54.93</v>
      </c>
      <c r="F492">
        <v>0.05</v>
      </c>
      <c r="G492">
        <v>6.99</v>
      </c>
      <c r="H492" t="s">
        <v>207</v>
      </c>
      <c r="I492" t="s">
        <v>18</v>
      </c>
      <c r="J492" t="s">
        <v>208</v>
      </c>
      <c r="K492" t="s">
        <v>209</v>
      </c>
      <c r="L492" t="s">
        <v>1043</v>
      </c>
      <c r="M492" t="s">
        <v>187</v>
      </c>
      <c r="N492" t="s">
        <v>32</v>
      </c>
      <c r="O492">
        <v>31.07</v>
      </c>
      <c r="P492">
        <v>54.93</v>
      </c>
      <c r="Q492">
        <f>Sales_Analysis[[#This Row],[Quantity]]*Sales_Analysis[[#This Row],[Unit Selling Price]]</f>
        <v>439.44</v>
      </c>
      <c r="R492">
        <f>Sales_Analysis[[#This Row],[Gross Sales ]]*Sales_Analysis[[#This Row],[Discount Pct]]</f>
        <v>21.972000000000001</v>
      </c>
      <c r="S492" s="8">
        <f>Sales_Analysis[[#This Row],[Gross Sales ]]-Sales_Analysis[[#This Row],[Discount Amount]]</f>
        <v>417.46800000000002</v>
      </c>
      <c r="T492" s="8">
        <f>Sales_Analysis[[#This Row],[Quantity]]*Sales_Analysis[[#This Row],[Unit Cost]]</f>
        <v>248.56</v>
      </c>
      <c r="U492" s="8">
        <f>Sales_Analysis[[#This Row],[Net Sales ]]-Sales_Analysis[[#This Row],[Cost Of Good Sold]]</f>
        <v>168.90800000000002</v>
      </c>
      <c r="V492" s="8">
        <f>IF(Sales_Analysis[[#This Row],[Order Status]]="Completed",Sales_Analysis[[#This Row],[Net Sales ]],0)</f>
        <v>417.46800000000002</v>
      </c>
      <c r="W492" s="8">
        <f>IF(Sales_Analysis[[#This Row],[Order Status]]="Completed",Sales_Analysis[[#This Row],[Gross Profit ]],0)</f>
        <v>168.90800000000002</v>
      </c>
    </row>
    <row r="493" spans="1:23">
      <c r="A493" t="s">
        <v>1044</v>
      </c>
      <c r="B493" s="7">
        <v>46005</v>
      </c>
      <c r="C493" t="s">
        <v>100</v>
      </c>
      <c r="D493">
        <v>2</v>
      </c>
      <c r="E493">
        <v>47.38</v>
      </c>
      <c r="F493">
        <v>0</v>
      </c>
      <c r="G493">
        <v>0</v>
      </c>
      <c r="H493" t="s">
        <v>212</v>
      </c>
      <c r="I493" t="s">
        <v>37</v>
      </c>
      <c r="J493" t="s">
        <v>217</v>
      </c>
      <c r="K493" t="s">
        <v>209</v>
      </c>
      <c r="L493" t="s">
        <v>1045</v>
      </c>
      <c r="M493" t="s">
        <v>101</v>
      </c>
      <c r="N493" t="s">
        <v>17</v>
      </c>
      <c r="O493">
        <v>31.21</v>
      </c>
      <c r="P493">
        <v>47.38</v>
      </c>
      <c r="Q493">
        <f>Sales_Analysis[[#This Row],[Quantity]]*Sales_Analysis[[#This Row],[Unit Selling Price]]</f>
        <v>94.76</v>
      </c>
      <c r="R493">
        <f>Sales_Analysis[[#This Row],[Gross Sales ]]*Sales_Analysis[[#This Row],[Discount Pct]]</f>
        <v>0</v>
      </c>
      <c r="S493" s="8">
        <f>Sales_Analysis[[#This Row],[Gross Sales ]]-Sales_Analysis[[#This Row],[Discount Amount]]</f>
        <v>94.76</v>
      </c>
      <c r="T493" s="8">
        <f>Sales_Analysis[[#This Row],[Quantity]]*Sales_Analysis[[#This Row],[Unit Cost]]</f>
        <v>62.42</v>
      </c>
      <c r="U493" s="8">
        <f>Sales_Analysis[[#This Row],[Net Sales ]]-Sales_Analysis[[#This Row],[Cost Of Good Sold]]</f>
        <v>32.340000000000003</v>
      </c>
      <c r="V493" s="8">
        <f>IF(Sales_Analysis[[#This Row],[Order Status]]="Completed",Sales_Analysis[[#This Row],[Net Sales ]],0)</f>
        <v>94.76</v>
      </c>
      <c r="W493" s="8">
        <f>IF(Sales_Analysis[[#This Row],[Order Status]]="Completed",Sales_Analysis[[#This Row],[Gross Profit ]],0)</f>
        <v>32.340000000000003</v>
      </c>
    </row>
    <row r="494" spans="1:23">
      <c r="A494" t="s">
        <v>1046</v>
      </c>
      <c r="B494" s="7">
        <v>46005</v>
      </c>
      <c r="C494" t="s">
        <v>156</v>
      </c>
      <c r="D494">
        <v>1</v>
      </c>
      <c r="E494">
        <v>24.86</v>
      </c>
      <c r="F494">
        <v>0.05</v>
      </c>
      <c r="G494">
        <v>6.99</v>
      </c>
      <c r="H494" t="s">
        <v>207</v>
      </c>
      <c r="I494" t="s">
        <v>224</v>
      </c>
      <c r="J494" t="s">
        <v>213</v>
      </c>
      <c r="K494" t="s">
        <v>209</v>
      </c>
      <c r="L494" t="s">
        <v>597</v>
      </c>
      <c r="M494" t="s">
        <v>157</v>
      </c>
      <c r="N494" t="s">
        <v>27</v>
      </c>
      <c r="O494">
        <v>16.329999999999998</v>
      </c>
      <c r="P494">
        <v>24.86</v>
      </c>
      <c r="Q494">
        <f>Sales_Analysis[[#This Row],[Quantity]]*Sales_Analysis[[#This Row],[Unit Selling Price]]</f>
        <v>24.86</v>
      </c>
      <c r="R494">
        <f>Sales_Analysis[[#This Row],[Gross Sales ]]*Sales_Analysis[[#This Row],[Discount Pct]]</f>
        <v>1.2430000000000001</v>
      </c>
      <c r="S494" s="8">
        <f>Sales_Analysis[[#This Row],[Gross Sales ]]-Sales_Analysis[[#This Row],[Discount Amount]]</f>
        <v>23.617000000000001</v>
      </c>
      <c r="T494" s="8">
        <f>Sales_Analysis[[#This Row],[Quantity]]*Sales_Analysis[[#This Row],[Unit Cost]]</f>
        <v>16.329999999999998</v>
      </c>
      <c r="U494" s="8">
        <f>Sales_Analysis[[#This Row],[Net Sales ]]-Sales_Analysis[[#This Row],[Cost Of Good Sold]]</f>
        <v>7.2870000000000026</v>
      </c>
      <c r="V494" s="8">
        <f>IF(Sales_Analysis[[#This Row],[Order Status]]="Completed",Sales_Analysis[[#This Row],[Net Sales ]],0)</f>
        <v>23.617000000000001</v>
      </c>
      <c r="W494" s="8">
        <f>IF(Sales_Analysis[[#This Row],[Order Status]]="Completed",Sales_Analysis[[#This Row],[Gross Profit ]],0)</f>
        <v>7.2870000000000026</v>
      </c>
    </row>
    <row r="495" spans="1:23">
      <c r="A495" t="s">
        <v>1047</v>
      </c>
      <c r="B495" s="7">
        <v>46006</v>
      </c>
      <c r="C495" t="s">
        <v>180</v>
      </c>
      <c r="D495">
        <v>1</v>
      </c>
      <c r="E495">
        <v>60.42</v>
      </c>
      <c r="F495">
        <v>0</v>
      </c>
      <c r="G495">
        <v>0</v>
      </c>
      <c r="H495" t="s">
        <v>207</v>
      </c>
      <c r="I495" t="s">
        <v>224</v>
      </c>
      <c r="J495" t="s">
        <v>217</v>
      </c>
      <c r="K495" t="s">
        <v>209</v>
      </c>
      <c r="L495" t="s">
        <v>465</v>
      </c>
      <c r="M495" t="s">
        <v>181</v>
      </c>
      <c r="N495" t="s">
        <v>32</v>
      </c>
      <c r="O495">
        <v>25.69</v>
      </c>
      <c r="P495">
        <v>60.42</v>
      </c>
      <c r="Q495">
        <f>Sales_Analysis[[#This Row],[Quantity]]*Sales_Analysis[[#This Row],[Unit Selling Price]]</f>
        <v>60.42</v>
      </c>
      <c r="R495">
        <f>Sales_Analysis[[#This Row],[Gross Sales ]]*Sales_Analysis[[#This Row],[Discount Pct]]</f>
        <v>0</v>
      </c>
      <c r="S495" s="8">
        <f>Sales_Analysis[[#This Row],[Gross Sales ]]-Sales_Analysis[[#This Row],[Discount Amount]]</f>
        <v>60.42</v>
      </c>
      <c r="T495" s="8">
        <f>Sales_Analysis[[#This Row],[Quantity]]*Sales_Analysis[[#This Row],[Unit Cost]]</f>
        <v>25.69</v>
      </c>
      <c r="U495" s="8">
        <f>Sales_Analysis[[#This Row],[Net Sales ]]-Sales_Analysis[[#This Row],[Cost Of Good Sold]]</f>
        <v>34.730000000000004</v>
      </c>
      <c r="V495" s="8">
        <f>IF(Sales_Analysis[[#This Row],[Order Status]]="Completed",Sales_Analysis[[#This Row],[Net Sales ]],0)</f>
        <v>60.42</v>
      </c>
      <c r="W495" s="8">
        <f>IF(Sales_Analysis[[#This Row],[Order Status]]="Completed",Sales_Analysis[[#This Row],[Gross Profit ]],0)</f>
        <v>34.730000000000004</v>
      </c>
    </row>
    <row r="496" spans="1:23">
      <c r="A496" t="s">
        <v>1048</v>
      </c>
      <c r="B496" s="7">
        <v>46006</v>
      </c>
      <c r="C496" t="s">
        <v>178</v>
      </c>
      <c r="D496">
        <v>4</v>
      </c>
      <c r="E496">
        <v>77.760000000000005</v>
      </c>
      <c r="F496">
        <v>0</v>
      </c>
      <c r="G496">
        <v>0</v>
      </c>
      <c r="H496" t="s">
        <v>207</v>
      </c>
      <c r="I496" t="s">
        <v>18</v>
      </c>
      <c r="J496" t="s">
        <v>217</v>
      </c>
      <c r="K496" t="s">
        <v>209</v>
      </c>
      <c r="L496" t="s">
        <v>1049</v>
      </c>
      <c r="M496" t="s">
        <v>179</v>
      </c>
      <c r="N496" t="s">
        <v>32</v>
      </c>
      <c r="O496">
        <v>44.67</v>
      </c>
      <c r="P496">
        <v>77.760000000000005</v>
      </c>
      <c r="Q496">
        <f>Sales_Analysis[[#This Row],[Quantity]]*Sales_Analysis[[#This Row],[Unit Selling Price]]</f>
        <v>311.04000000000002</v>
      </c>
      <c r="R496">
        <f>Sales_Analysis[[#This Row],[Gross Sales ]]*Sales_Analysis[[#This Row],[Discount Pct]]</f>
        <v>0</v>
      </c>
      <c r="S496" s="8">
        <f>Sales_Analysis[[#This Row],[Gross Sales ]]-Sales_Analysis[[#This Row],[Discount Amount]]</f>
        <v>311.04000000000002</v>
      </c>
      <c r="T496" s="8">
        <f>Sales_Analysis[[#This Row],[Quantity]]*Sales_Analysis[[#This Row],[Unit Cost]]</f>
        <v>178.68</v>
      </c>
      <c r="U496" s="8">
        <f>Sales_Analysis[[#This Row],[Net Sales ]]-Sales_Analysis[[#This Row],[Cost Of Good Sold]]</f>
        <v>132.36000000000001</v>
      </c>
      <c r="V496" s="8">
        <f>IF(Sales_Analysis[[#This Row],[Order Status]]="Completed",Sales_Analysis[[#This Row],[Net Sales ]],0)</f>
        <v>311.04000000000002</v>
      </c>
      <c r="W496" s="8">
        <f>IF(Sales_Analysis[[#This Row],[Order Status]]="Completed",Sales_Analysis[[#This Row],[Gross Profit ]],0)</f>
        <v>132.36000000000001</v>
      </c>
    </row>
    <row r="497" spans="1:23">
      <c r="A497" t="s">
        <v>1050</v>
      </c>
      <c r="B497" s="7">
        <v>46006</v>
      </c>
      <c r="C497" t="s">
        <v>132</v>
      </c>
      <c r="D497">
        <v>3</v>
      </c>
      <c r="E497">
        <v>72.08</v>
      </c>
      <c r="F497">
        <v>0</v>
      </c>
      <c r="G497">
        <v>0</v>
      </c>
      <c r="H497" t="s">
        <v>207</v>
      </c>
      <c r="I497" t="s">
        <v>37</v>
      </c>
      <c r="J497" t="s">
        <v>217</v>
      </c>
      <c r="K497" t="s">
        <v>209</v>
      </c>
      <c r="L497" t="s">
        <v>959</v>
      </c>
      <c r="M497" t="s">
        <v>133</v>
      </c>
      <c r="N497" t="s">
        <v>21</v>
      </c>
      <c r="O497">
        <v>45</v>
      </c>
      <c r="P497">
        <v>72.08</v>
      </c>
      <c r="Q497">
        <f>Sales_Analysis[[#This Row],[Quantity]]*Sales_Analysis[[#This Row],[Unit Selling Price]]</f>
        <v>216.24</v>
      </c>
      <c r="R497">
        <f>Sales_Analysis[[#This Row],[Gross Sales ]]*Sales_Analysis[[#This Row],[Discount Pct]]</f>
        <v>0</v>
      </c>
      <c r="S497" s="8">
        <f>Sales_Analysis[[#This Row],[Gross Sales ]]-Sales_Analysis[[#This Row],[Discount Amount]]</f>
        <v>216.24</v>
      </c>
      <c r="T497" s="8">
        <f>Sales_Analysis[[#This Row],[Quantity]]*Sales_Analysis[[#This Row],[Unit Cost]]</f>
        <v>135</v>
      </c>
      <c r="U497" s="8">
        <f>Sales_Analysis[[#This Row],[Net Sales ]]-Sales_Analysis[[#This Row],[Cost Of Good Sold]]</f>
        <v>81.240000000000009</v>
      </c>
      <c r="V497" s="8">
        <f>IF(Sales_Analysis[[#This Row],[Order Status]]="Completed",Sales_Analysis[[#This Row],[Net Sales ]],0)</f>
        <v>216.24</v>
      </c>
      <c r="W497" s="8">
        <f>IF(Sales_Analysis[[#This Row],[Order Status]]="Completed",Sales_Analysis[[#This Row],[Gross Profit ]],0)</f>
        <v>81.240000000000009</v>
      </c>
    </row>
    <row r="498" spans="1:23">
      <c r="A498" t="s">
        <v>1051</v>
      </c>
      <c r="B498" s="7">
        <v>46006</v>
      </c>
      <c r="C498" t="s">
        <v>182</v>
      </c>
      <c r="D498">
        <v>6</v>
      </c>
      <c r="E498">
        <v>11.57</v>
      </c>
      <c r="F498">
        <v>0</v>
      </c>
      <c r="G498">
        <v>6.99</v>
      </c>
      <c r="H498" t="s">
        <v>207</v>
      </c>
      <c r="I498" t="s">
        <v>37</v>
      </c>
      <c r="J498" t="s">
        <v>217</v>
      </c>
      <c r="K498" t="s">
        <v>209</v>
      </c>
      <c r="L498" t="s">
        <v>358</v>
      </c>
      <c r="M498" t="s">
        <v>183</v>
      </c>
      <c r="N498" t="s">
        <v>32</v>
      </c>
      <c r="O498">
        <v>6.42</v>
      </c>
      <c r="P498">
        <v>11.57</v>
      </c>
      <c r="Q498">
        <f>Sales_Analysis[[#This Row],[Quantity]]*Sales_Analysis[[#This Row],[Unit Selling Price]]</f>
        <v>69.42</v>
      </c>
      <c r="R498">
        <f>Sales_Analysis[[#This Row],[Gross Sales ]]*Sales_Analysis[[#This Row],[Discount Pct]]</f>
        <v>0</v>
      </c>
      <c r="S498" s="8">
        <f>Sales_Analysis[[#This Row],[Gross Sales ]]-Sales_Analysis[[#This Row],[Discount Amount]]</f>
        <v>69.42</v>
      </c>
      <c r="T498" s="8">
        <f>Sales_Analysis[[#This Row],[Quantity]]*Sales_Analysis[[#This Row],[Unit Cost]]</f>
        <v>38.519999999999996</v>
      </c>
      <c r="U498" s="8">
        <f>Sales_Analysis[[#This Row],[Net Sales ]]-Sales_Analysis[[#This Row],[Cost Of Good Sold]]</f>
        <v>30.900000000000006</v>
      </c>
      <c r="V498" s="8">
        <f>IF(Sales_Analysis[[#This Row],[Order Status]]="Completed",Sales_Analysis[[#This Row],[Net Sales ]],0)</f>
        <v>69.42</v>
      </c>
      <c r="W498" s="8">
        <f>IF(Sales_Analysis[[#This Row],[Order Status]]="Completed",Sales_Analysis[[#This Row],[Gross Profit ]],0)</f>
        <v>30.900000000000006</v>
      </c>
    </row>
    <row r="499" spans="1:23">
      <c r="A499" t="s">
        <v>1052</v>
      </c>
      <c r="B499" s="7">
        <v>46006</v>
      </c>
      <c r="C499" t="s">
        <v>174</v>
      </c>
      <c r="D499">
        <v>1</v>
      </c>
      <c r="E499">
        <v>72.45</v>
      </c>
      <c r="F499">
        <v>0.05</v>
      </c>
      <c r="G499">
        <v>9.99</v>
      </c>
      <c r="H499" t="s">
        <v>207</v>
      </c>
      <c r="I499" t="s">
        <v>224</v>
      </c>
      <c r="J499" t="s">
        <v>217</v>
      </c>
      <c r="K499" t="s">
        <v>209</v>
      </c>
      <c r="L499" t="s">
        <v>1053</v>
      </c>
      <c r="M499" t="s">
        <v>175</v>
      </c>
      <c r="N499" t="s">
        <v>32</v>
      </c>
      <c r="O499">
        <v>30.61</v>
      </c>
      <c r="P499">
        <v>72.45</v>
      </c>
      <c r="Q499">
        <f>Sales_Analysis[[#This Row],[Quantity]]*Sales_Analysis[[#This Row],[Unit Selling Price]]</f>
        <v>72.45</v>
      </c>
      <c r="R499">
        <f>Sales_Analysis[[#This Row],[Gross Sales ]]*Sales_Analysis[[#This Row],[Discount Pct]]</f>
        <v>3.6225000000000005</v>
      </c>
      <c r="S499" s="8">
        <f>Sales_Analysis[[#This Row],[Gross Sales ]]-Sales_Analysis[[#This Row],[Discount Amount]]</f>
        <v>68.827500000000001</v>
      </c>
      <c r="T499" s="8">
        <f>Sales_Analysis[[#This Row],[Quantity]]*Sales_Analysis[[#This Row],[Unit Cost]]</f>
        <v>30.61</v>
      </c>
      <c r="U499" s="8">
        <f>Sales_Analysis[[#This Row],[Net Sales ]]-Sales_Analysis[[#This Row],[Cost Of Good Sold]]</f>
        <v>38.217500000000001</v>
      </c>
      <c r="V499" s="8">
        <f>IF(Sales_Analysis[[#This Row],[Order Status]]="Completed",Sales_Analysis[[#This Row],[Net Sales ]],0)</f>
        <v>68.827500000000001</v>
      </c>
      <c r="W499" s="8">
        <f>IF(Sales_Analysis[[#This Row],[Order Status]]="Completed",Sales_Analysis[[#This Row],[Gross Profit ]],0)</f>
        <v>38.217500000000001</v>
      </c>
    </row>
    <row r="500" spans="1:23">
      <c r="A500" t="s">
        <v>1054</v>
      </c>
      <c r="B500" s="7">
        <v>46006</v>
      </c>
      <c r="C500" t="s">
        <v>85</v>
      </c>
      <c r="D500">
        <v>2</v>
      </c>
      <c r="E500">
        <v>20.7</v>
      </c>
      <c r="F500">
        <v>0.05</v>
      </c>
      <c r="G500">
        <v>0</v>
      </c>
      <c r="H500" t="s">
        <v>207</v>
      </c>
      <c r="I500" t="s">
        <v>12</v>
      </c>
      <c r="J500" t="s">
        <v>217</v>
      </c>
      <c r="K500" t="s">
        <v>209</v>
      </c>
      <c r="L500" t="s">
        <v>866</v>
      </c>
      <c r="M500" t="s">
        <v>86</v>
      </c>
      <c r="N500" t="s">
        <v>11</v>
      </c>
      <c r="O500">
        <v>8.5299999999999994</v>
      </c>
      <c r="P500">
        <v>20.7</v>
      </c>
      <c r="Q500">
        <f>Sales_Analysis[[#This Row],[Quantity]]*Sales_Analysis[[#This Row],[Unit Selling Price]]</f>
        <v>41.4</v>
      </c>
      <c r="R500">
        <f>Sales_Analysis[[#This Row],[Gross Sales ]]*Sales_Analysis[[#This Row],[Discount Pct]]</f>
        <v>2.0699999999999998</v>
      </c>
      <c r="S500" s="8">
        <f>Sales_Analysis[[#This Row],[Gross Sales ]]-Sales_Analysis[[#This Row],[Discount Amount]]</f>
        <v>39.33</v>
      </c>
      <c r="T500" s="8">
        <f>Sales_Analysis[[#This Row],[Quantity]]*Sales_Analysis[[#This Row],[Unit Cost]]</f>
        <v>17.059999999999999</v>
      </c>
      <c r="U500" s="8">
        <f>Sales_Analysis[[#This Row],[Net Sales ]]-Sales_Analysis[[#This Row],[Cost Of Good Sold]]</f>
        <v>22.27</v>
      </c>
      <c r="V500" s="8">
        <f>IF(Sales_Analysis[[#This Row],[Order Status]]="Completed",Sales_Analysis[[#This Row],[Net Sales ]],0)</f>
        <v>39.33</v>
      </c>
      <c r="W500" s="8">
        <f>IF(Sales_Analysis[[#This Row],[Order Status]]="Completed",Sales_Analysis[[#This Row],[Gross Profit ]],0)</f>
        <v>22.27</v>
      </c>
    </row>
    <row r="501" spans="1:23">
      <c r="A501" t="s">
        <v>1055</v>
      </c>
      <c r="B501" s="7">
        <v>46006</v>
      </c>
      <c r="C501" t="s">
        <v>162</v>
      </c>
      <c r="D501">
        <v>2</v>
      </c>
      <c r="E501">
        <v>12.2</v>
      </c>
      <c r="F501">
        <v>0.05</v>
      </c>
      <c r="G501">
        <v>0</v>
      </c>
      <c r="H501" t="s">
        <v>207</v>
      </c>
      <c r="I501" t="s">
        <v>18</v>
      </c>
      <c r="J501" t="s">
        <v>208</v>
      </c>
      <c r="K501" t="s">
        <v>209</v>
      </c>
      <c r="L501" t="s">
        <v>1056</v>
      </c>
      <c r="M501" t="s">
        <v>163</v>
      </c>
      <c r="N501" t="s">
        <v>27</v>
      </c>
      <c r="O501">
        <v>7.14</v>
      </c>
      <c r="P501">
        <v>12.2</v>
      </c>
      <c r="Q501">
        <f>Sales_Analysis[[#This Row],[Quantity]]*Sales_Analysis[[#This Row],[Unit Selling Price]]</f>
        <v>24.4</v>
      </c>
      <c r="R501">
        <f>Sales_Analysis[[#This Row],[Gross Sales ]]*Sales_Analysis[[#This Row],[Discount Pct]]</f>
        <v>1.22</v>
      </c>
      <c r="S501" s="8">
        <f>Sales_Analysis[[#This Row],[Gross Sales ]]-Sales_Analysis[[#This Row],[Discount Amount]]</f>
        <v>23.18</v>
      </c>
      <c r="T501" s="8">
        <f>Sales_Analysis[[#This Row],[Quantity]]*Sales_Analysis[[#This Row],[Unit Cost]]</f>
        <v>14.28</v>
      </c>
      <c r="U501" s="8">
        <f>Sales_Analysis[[#This Row],[Net Sales ]]-Sales_Analysis[[#This Row],[Cost Of Good Sold]]</f>
        <v>8.9</v>
      </c>
      <c r="V501" s="8">
        <f>IF(Sales_Analysis[[#This Row],[Order Status]]="Completed",Sales_Analysis[[#This Row],[Net Sales ]],0)</f>
        <v>23.18</v>
      </c>
      <c r="W501" s="8">
        <f>IF(Sales_Analysis[[#This Row],[Order Status]]="Completed",Sales_Analysis[[#This Row],[Gross Profit ]],0)</f>
        <v>8.9</v>
      </c>
    </row>
    <row r="502" spans="1:23">
      <c r="A502" t="s">
        <v>1057</v>
      </c>
      <c r="B502" s="7">
        <v>46006</v>
      </c>
      <c r="C502" t="s">
        <v>71</v>
      </c>
      <c r="D502">
        <v>1</v>
      </c>
      <c r="E502">
        <v>11.23</v>
      </c>
      <c r="F502">
        <v>0.1</v>
      </c>
      <c r="G502">
        <v>6.99</v>
      </c>
      <c r="H502" t="s">
        <v>207</v>
      </c>
      <c r="I502" t="s">
        <v>224</v>
      </c>
      <c r="J502" t="s">
        <v>208</v>
      </c>
      <c r="K502" t="s">
        <v>209</v>
      </c>
      <c r="L502" t="s">
        <v>392</v>
      </c>
      <c r="M502" t="s">
        <v>72</v>
      </c>
      <c r="N502" t="s">
        <v>11</v>
      </c>
      <c r="O502">
        <v>6.46</v>
      </c>
      <c r="P502">
        <v>11.23</v>
      </c>
      <c r="Q502">
        <f>Sales_Analysis[[#This Row],[Quantity]]*Sales_Analysis[[#This Row],[Unit Selling Price]]</f>
        <v>11.23</v>
      </c>
      <c r="R502">
        <f>Sales_Analysis[[#This Row],[Gross Sales ]]*Sales_Analysis[[#This Row],[Discount Pct]]</f>
        <v>1.123</v>
      </c>
      <c r="S502" s="8">
        <f>Sales_Analysis[[#This Row],[Gross Sales ]]-Sales_Analysis[[#This Row],[Discount Amount]]</f>
        <v>10.107000000000001</v>
      </c>
      <c r="T502" s="8">
        <f>Sales_Analysis[[#This Row],[Quantity]]*Sales_Analysis[[#This Row],[Unit Cost]]</f>
        <v>6.46</v>
      </c>
      <c r="U502" s="8">
        <f>Sales_Analysis[[#This Row],[Net Sales ]]-Sales_Analysis[[#This Row],[Cost Of Good Sold]]</f>
        <v>3.6470000000000011</v>
      </c>
      <c r="V502" s="8">
        <f>IF(Sales_Analysis[[#This Row],[Order Status]]="Completed",Sales_Analysis[[#This Row],[Net Sales ]],0)</f>
        <v>10.107000000000001</v>
      </c>
      <c r="W502" s="8">
        <f>IF(Sales_Analysis[[#This Row],[Order Status]]="Completed",Sales_Analysis[[#This Row],[Gross Profit ]],0)</f>
        <v>3.6470000000000011</v>
      </c>
    </row>
    <row r="503" spans="1:23">
      <c r="A503" t="s">
        <v>1058</v>
      </c>
      <c r="B503" s="7">
        <v>46006</v>
      </c>
      <c r="C503" t="s">
        <v>81</v>
      </c>
      <c r="D503">
        <v>1</v>
      </c>
      <c r="E503">
        <v>30.29</v>
      </c>
      <c r="F503">
        <v>0.05</v>
      </c>
      <c r="G503">
        <v>0</v>
      </c>
      <c r="H503" t="s">
        <v>207</v>
      </c>
      <c r="I503" t="s">
        <v>54</v>
      </c>
      <c r="J503" t="s">
        <v>217</v>
      </c>
      <c r="K503" t="s">
        <v>209</v>
      </c>
      <c r="L503" t="s">
        <v>1059</v>
      </c>
      <c r="M503" t="s">
        <v>82</v>
      </c>
      <c r="N503" t="s">
        <v>11</v>
      </c>
      <c r="O503">
        <v>13.1</v>
      </c>
      <c r="P503">
        <v>30.29</v>
      </c>
      <c r="Q503">
        <f>Sales_Analysis[[#This Row],[Quantity]]*Sales_Analysis[[#This Row],[Unit Selling Price]]</f>
        <v>30.29</v>
      </c>
      <c r="R503">
        <f>Sales_Analysis[[#This Row],[Gross Sales ]]*Sales_Analysis[[#This Row],[Discount Pct]]</f>
        <v>1.5145</v>
      </c>
      <c r="S503" s="8">
        <f>Sales_Analysis[[#This Row],[Gross Sales ]]-Sales_Analysis[[#This Row],[Discount Amount]]</f>
        <v>28.775500000000001</v>
      </c>
      <c r="T503" s="8">
        <f>Sales_Analysis[[#This Row],[Quantity]]*Sales_Analysis[[#This Row],[Unit Cost]]</f>
        <v>13.1</v>
      </c>
      <c r="U503" s="8">
        <f>Sales_Analysis[[#This Row],[Net Sales ]]-Sales_Analysis[[#This Row],[Cost Of Good Sold]]</f>
        <v>15.675500000000001</v>
      </c>
      <c r="V503" s="8">
        <f>IF(Sales_Analysis[[#This Row],[Order Status]]="Completed",Sales_Analysis[[#This Row],[Net Sales ]],0)</f>
        <v>28.775500000000001</v>
      </c>
      <c r="W503" s="8">
        <f>IF(Sales_Analysis[[#This Row],[Order Status]]="Completed",Sales_Analysis[[#This Row],[Gross Profit ]],0)</f>
        <v>15.675500000000001</v>
      </c>
    </row>
    <row r="504" spans="1:23">
      <c r="A504" t="s">
        <v>1060</v>
      </c>
      <c r="B504" s="7">
        <v>46007</v>
      </c>
      <c r="C504" t="s">
        <v>174</v>
      </c>
      <c r="D504">
        <v>2</v>
      </c>
      <c r="E504">
        <v>72.45</v>
      </c>
      <c r="F504">
        <v>0</v>
      </c>
      <c r="G504">
        <v>6.99</v>
      </c>
      <c r="H504" t="s">
        <v>212</v>
      </c>
      <c r="I504" t="s">
        <v>54</v>
      </c>
      <c r="J504" t="s">
        <v>213</v>
      </c>
      <c r="K504" t="s">
        <v>209</v>
      </c>
      <c r="L504" t="s">
        <v>1061</v>
      </c>
      <c r="M504" t="s">
        <v>175</v>
      </c>
      <c r="N504" t="s">
        <v>32</v>
      </c>
      <c r="O504">
        <v>30.61</v>
      </c>
      <c r="P504">
        <v>72.45</v>
      </c>
      <c r="Q504">
        <f>Sales_Analysis[[#This Row],[Quantity]]*Sales_Analysis[[#This Row],[Unit Selling Price]]</f>
        <v>144.9</v>
      </c>
      <c r="R504">
        <f>Sales_Analysis[[#This Row],[Gross Sales ]]*Sales_Analysis[[#This Row],[Discount Pct]]</f>
        <v>0</v>
      </c>
      <c r="S504" s="8">
        <f>Sales_Analysis[[#This Row],[Gross Sales ]]-Sales_Analysis[[#This Row],[Discount Amount]]</f>
        <v>144.9</v>
      </c>
      <c r="T504" s="8">
        <f>Sales_Analysis[[#This Row],[Quantity]]*Sales_Analysis[[#This Row],[Unit Cost]]</f>
        <v>61.22</v>
      </c>
      <c r="U504" s="8">
        <f>Sales_Analysis[[#This Row],[Net Sales ]]-Sales_Analysis[[#This Row],[Cost Of Good Sold]]</f>
        <v>83.68</v>
      </c>
      <c r="V504" s="8">
        <f>IF(Sales_Analysis[[#This Row],[Order Status]]="Completed",Sales_Analysis[[#This Row],[Net Sales ]],0)</f>
        <v>144.9</v>
      </c>
      <c r="W504" s="8">
        <f>IF(Sales_Analysis[[#This Row],[Order Status]]="Completed",Sales_Analysis[[#This Row],[Gross Profit ]],0)</f>
        <v>83.68</v>
      </c>
    </row>
    <row r="505" spans="1:23">
      <c r="A505" t="s">
        <v>1062</v>
      </c>
      <c r="B505" s="7">
        <v>46007</v>
      </c>
      <c r="C505" t="s">
        <v>120</v>
      </c>
      <c r="D505">
        <v>2</v>
      </c>
      <c r="E505">
        <v>33.65</v>
      </c>
      <c r="F505">
        <v>0</v>
      </c>
      <c r="G505">
        <v>6.99</v>
      </c>
      <c r="H505" t="s">
        <v>212</v>
      </c>
      <c r="I505" t="s">
        <v>37</v>
      </c>
      <c r="J505" t="s">
        <v>208</v>
      </c>
      <c r="K505" t="s">
        <v>209</v>
      </c>
      <c r="L505" t="s">
        <v>870</v>
      </c>
      <c r="M505" t="s">
        <v>121</v>
      </c>
      <c r="N505" t="s">
        <v>21</v>
      </c>
      <c r="O505">
        <v>17.22</v>
      </c>
      <c r="P505">
        <v>33.65</v>
      </c>
      <c r="Q505">
        <f>Sales_Analysis[[#This Row],[Quantity]]*Sales_Analysis[[#This Row],[Unit Selling Price]]</f>
        <v>67.3</v>
      </c>
      <c r="R505">
        <f>Sales_Analysis[[#This Row],[Gross Sales ]]*Sales_Analysis[[#This Row],[Discount Pct]]</f>
        <v>0</v>
      </c>
      <c r="S505" s="8">
        <f>Sales_Analysis[[#This Row],[Gross Sales ]]-Sales_Analysis[[#This Row],[Discount Amount]]</f>
        <v>67.3</v>
      </c>
      <c r="T505" s="8">
        <f>Sales_Analysis[[#This Row],[Quantity]]*Sales_Analysis[[#This Row],[Unit Cost]]</f>
        <v>34.44</v>
      </c>
      <c r="U505" s="8">
        <f>Sales_Analysis[[#This Row],[Net Sales ]]-Sales_Analysis[[#This Row],[Cost Of Good Sold]]</f>
        <v>32.86</v>
      </c>
      <c r="V505" s="8">
        <f>IF(Sales_Analysis[[#This Row],[Order Status]]="Completed",Sales_Analysis[[#This Row],[Net Sales ]],0)</f>
        <v>67.3</v>
      </c>
      <c r="W505" s="8">
        <f>IF(Sales_Analysis[[#This Row],[Order Status]]="Completed",Sales_Analysis[[#This Row],[Gross Profit ]],0)</f>
        <v>32.86</v>
      </c>
    </row>
    <row r="506" spans="1:23">
      <c r="A506" t="s">
        <v>1063</v>
      </c>
      <c r="B506" s="7">
        <v>46007</v>
      </c>
      <c r="C506" t="s">
        <v>110</v>
      </c>
      <c r="D506">
        <v>1</v>
      </c>
      <c r="E506">
        <v>32.130000000000003</v>
      </c>
      <c r="F506">
        <v>0.05</v>
      </c>
      <c r="G506">
        <v>0</v>
      </c>
      <c r="H506" t="s">
        <v>207</v>
      </c>
      <c r="I506" t="s">
        <v>18</v>
      </c>
      <c r="J506" t="s">
        <v>213</v>
      </c>
      <c r="K506" t="s">
        <v>209</v>
      </c>
      <c r="L506" t="s">
        <v>1064</v>
      </c>
      <c r="M506" t="s">
        <v>111</v>
      </c>
      <c r="N506" t="s">
        <v>17</v>
      </c>
      <c r="O506">
        <v>21.59</v>
      </c>
      <c r="P506">
        <v>32.130000000000003</v>
      </c>
      <c r="Q506">
        <f>Sales_Analysis[[#This Row],[Quantity]]*Sales_Analysis[[#This Row],[Unit Selling Price]]</f>
        <v>32.130000000000003</v>
      </c>
      <c r="R506">
        <f>Sales_Analysis[[#This Row],[Gross Sales ]]*Sales_Analysis[[#This Row],[Discount Pct]]</f>
        <v>1.6065000000000003</v>
      </c>
      <c r="S506" s="8">
        <f>Sales_Analysis[[#This Row],[Gross Sales ]]-Sales_Analysis[[#This Row],[Discount Amount]]</f>
        <v>30.523500000000002</v>
      </c>
      <c r="T506" s="8">
        <f>Sales_Analysis[[#This Row],[Quantity]]*Sales_Analysis[[#This Row],[Unit Cost]]</f>
        <v>21.59</v>
      </c>
      <c r="U506" s="8">
        <f>Sales_Analysis[[#This Row],[Net Sales ]]-Sales_Analysis[[#This Row],[Cost Of Good Sold]]</f>
        <v>8.9335000000000022</v>
      </c>
      <c r="V506" s="8">
        <f>IF(Sales_Analysis[[#This Row],[Order Status]]="Completed",Sales_Analysis[[#This Row],[Net Sales ]],0)</f>
        <v>30.523500000000002</v>
      </c>
      <c r="W506" s="8">
        <f>IF(Sales_Analysis[[#This Row],[Order Status]]="Completed",Sales_Analysis[[#This Row],[Gross Profit ]],0)</f>
        <v>8.9335000000000022</v>
      </c>
    </row>
    <row r="507" spans="1:23">
      <c r="A507" t="s">
        <v>1065</v>
      </c>
      <c r="B507" s="7">
        <v>46007</v>
      </c>
      <c r="C507" t="s">
        <v>174</v>
      </c>
      <c r="D507">
        <v>2</v>
      </c>
      <c r="E507">
        <v>72.45</v>
      </c>
      <c r="F507">
        <v>0.1</v>
      </c>
      <c r="G507">
        <v>0</v>
      </c>
      <c r="H507" t="s">
        <v>212</v>
      </c>
      <c r="I507" t="s">
        <v>18</v>
      </c>
      <c r="J507" t="s">
        <v>208</v>
      </c>
      <c r="K507" t="s">
        <v>209</v>
      </c>
      <c r="L507" t="s">
        <v>1066</v>
      </c>
      <c r="M507" t="s">
        <v>175</v>
      </c>
      <c r="N507" t="s">
        <v>32</v>
      </c>
      <c r="O507">
        <v>30.61</v>
      </c>
      <c r="P507">
        <v>72.45</v>
      </c>
      <c r="Q507">
        <f>Sales_Analysis[[#This Row],[Quantity]]*Sales_Analysis[[#This Row],[Unit Selling Price]]</f>
        <v>144.9</v>
      </c>
      <c r="R507">
        <f>Sales_Analysis[[#This Row],[Gross Sales ]]*Sales_Analysis[[#This Row],[Discount Pct]]</f>
        <v>14.490000000000002</v>
      </c>
      <c r="S507" s="8">
        <f>Sales_Analysis[[#This Row],[Gross Sales ]]-Sales_Analysis[[#This Row],[Discount Amount]]</f>
        <v>130.41</v>
      </c>
      <c r="T507" s="8">
        <f>Sales_Analysis[[#This Row],[Quantity]]*Sales_Analysis[[#This Row],[Unit Cost]]</f>
        <v>61.22</v>
      </c>
      <c r="U507" s="8">
        <f>Sales_Analysis[[#This Row],[Net Sales ]]-Sales_Analysis[[#This Row],[Cost Of Good Sold]]</f>
        <v>69.19</v>
      </c>
      <c r="V507" s="8">
        <f>IF(Sales_Analysis[[#This Row],[Order Status]]="Completed",Sales_Analysis[[#This Row],[Net Sales ]],0)</f>
        <v>130.41</v>
      </c>
      <c r="W507" s="8">
        <f>IF(Sales_Analysis[[#This Row],[Order Status]]="Completed",Sales_Analysis[[#This Row],[Gross Profit ]],0)</f>
        <v>69.19</v>
      </c>
    </row>
    <row r="508" spans="1:23">
      <c r="A508" t="s">
        <v>1067</v>
      </c>
      <c r="B508" s="7">
        <v>46007</v>
      </c>
      <c r="C508" t="s">
        <v>142</v>
      </c>
      <c r="D508">
        <v>3</v>
      </c>
      <c r="E508">
        <v>100.1</v>
      </c>
      <c r="F508">
        <v>0</v>
      </c>
      <c r="G508">
        <v>0</v>
      </c>
      <c r="H508" t="s">
        <v>216</v>
      </c>
      <c r="I508" t="s">
        <v>37</v>
      </c>
      <c r="J508" t="s">
        <v>217</v>
      </c>
      <c r="K508" t="s">
        <v>304</v>
      </c>
      <c r="L508" t="s">
        <v>1014</v>
      </c>
      <c r="M508" t="s">
        <v>143</v>
      </c>
      <c r="N508" t="s">
        <v>27</v>
      </c>
      <c r="O508">
        <v>41.96</v>
      </c>
      <c r="P508">
        <v>100.1</v>
      </c>
      <c r="Q508">
        <f>Sales_Analysis[[#This Row],[Quantity]]*Sales_Analysis[[#This Row],[Unit Selling Price]]</f>
        <v>300.29999999999995</v>
      </c>
      <c r="R508">
        <f>Sales_Analysis[[#This Row],[Gross Sales ]]*Sales_Analysis[[#This Row],[Discount Pct]]</f>
        <v>0</v>
      </c>
      <c r="S508" s="8">
        <f>Sales_Analysis[[#This Row],[Gross Sales ]]-Sales_Analysis[[#This Row],[Discount Amount]]</f>
        <v>300.29999999999995</v>
      </c>
      <c r="T508" s="8">
        <f>Sales_Analysis[[#This Row],[Quantity]]*Sales_Analysis[[#This Row],[Unit Cost]]</f>
        <v>125.88</v>
      </c>
      <c r="U508" s="8">
        <f>Sales_Analysis[[#This Row],[Net Sales ]]-Sales_Analysis[[#This Row],[Cost Of Good Sold]]</f>
        <v>174.41999999999996</v>
      </c>
      <c r="V508" s="8">
        <f>IF(Sales_Analysis[[#This Row],[Order Status]]="Completed",Sales_Analysis[[#This Row],[Net Sales ]],0)</f>
        <v>0</v>
      </c>
      <c r="W508" s="8">
        <f>IF(Sales_Analysis[[#This Row],[Order Status]]="Completed",Sales_Analysis[[#This Row],[Gross Profit ]],0)</f>
        <v>0</v>
      </c>
    </row>
    <row r="509" spans="1:23">
      <c r="A509" t="s">
        <v>1068</v>
      </c>
      <c r="B509" s="7">
        <v>46008</v>
      </c>
      <c r="C509" t="s">
        <v>166</v>
      </c>
      <c r="D509">
        <v>1</v>
      </c>
      <c r="E509">
        <v>39.19</v>
      </c>
      <c r="F509">
        <v>0.05</v>
      </c>
      <c r="G509">
        <v>0</v>
      </c>
      <c r="H509" t="s">
        <v>216</v>
      </c>
      <c r="I509" t="s">
        <v>12</v>
      </c>
      <c r="J509" t="s">
        <v>213</v>
      </c>
      <c r="K509" t="s">
        <v>304</v>
      </c>
      <c r="L509" t="s">
        <v>649</v>
      </c>
      <c r="M509" t="s">
        <v>167</v>
      </c>
      <c r="N509" t="s">
        <v>32</v>
      </c>
      <c r="O509">
        <v>18.54</v>
      </c>
      <c r="P509">
        <v>39.19</v>
      </c>
      <c r="Q509">
        <f>Sales_Analysis[[#This Row],[Quantity]]*Sales_Analysis[[#This Row],[Unit Selling Price]]</f>
        <v>39.19</v>
      </c>
      <c r="R509">
        <f>Sales_Analysis[[#This Row],[Gross Sales ]]*Sales_Analysis[[#This Row],[Discount Pct]]</f>
        <v>1.9595</v>
      </c>
      <c r="S509" s="8">
        <f>Sales_Analysis[[#This Row],[Gross Sales ]]-Sales_Analysis[[#This Row],[Discount Amount]]</f>
        <v>37.230499999999999</v>
      </c>
      <c r="T509" s="8">
        <f>Sales_Analysis[[#This Row],[Quantity]]*Sales_Analysis[[#This Row],[Unit Cost]]</f>
        <v>18.54</v>
      </c>
      <c r="U509" s="8">
        <f>Sales_Analysis[[#This Row],[Net Sales ]]-Sales_Analysis[[#This Row],[Cost Of Good Sold]]</f>
        <v>18.6905</v>
      </c>
      <c r="V509" s="8">
        <f>IF(Sales_Analysis[[#This Row],[Order Status]]="Completed",Sales_Analysis[[#This Row],[Net Sales ]],0)</f>
        <v>0</v>
      </c>
      <c r="W509" s="8">
        <f>IF(Sales_Analysis[[#This Row],[Order Status]]="Completed",Sales_Analysis[[#This Row],[Gross Profit ]],0)</f>
        <v>0</v>
      </c>
    </row>
    <row r="510" spans="1:23">
      <c r="A510" t="s">
        <v>1069</v>
      </c>
      <c r="B510" s="7">
        <v>46009</v>
      </c>
      <c r="C510" t="s">
        <v>92</v>
      </c>
      <c r="D510">
        <v>2</v>
      </c>
      <c r="E510">
        <v>46.87</v>
      </c>
      <c r="F510">
        <v>0</v>
      </c>
      <c r="G510">
        <v>0</v>
      </c>
      <c r="H510" t="s">
        <v>216</v>
      </c>
      <c r="I510" t="s">
        <v>37</v>
      </c>
      <c r="J510" t="s">
        <v>217</v>
      </c>
      <c r="K510" t="s">
        <v>209</v>
      </c>
      <c r="L510" t="s">
        <v>864</v>
      </c>
      <c r="M510" t="s">
        <v>93</v>
      </c>
      <c r="N510" t="s">
        <v>17</v>
      </c>
      <c r="O510">
        <v>21.33</v>
      </c>
      <c r="P510">
        <v>46.87</v>
      </c>
      <c r="Q510">
        <f>Sales_Analysis[[#This Row],[Quantity]]*Sales_Analysis[[#This Row],[Unit Selling Price]]</f>
        <v>93.74</v>
      </c>
      <c r="R510">
        <f>Sales_Analysis[[#This Row],[Gross Sales ]]*Sales_Analysis[[#This Row],[Discount Pct]]</f>
        <v>0</v>
      </c>
      <c r="S510" s="8">
        <f>Sales_Analysis[[#This Row],[Gross Sales ]]-Sales_Analysis[[#This Row],[Discount Amount]]</f>
        <v>93.74</v>
      </c>
      <c r="T510" s="8">
        <f>Sales_Analysis[[#This Row],[Quantity]]*Sales_Analysis[[#This Row],[Unit Cost]]</f>
        <v>42.66</v>
      </c>
      <c r="U510" s="8">
        <f>Sales_Analysis[[#This Row],[Net Sales ]]-Sales_Analysis[[#This Row],[Cost Of Good Sold]]</f>
        <v>51.08</v>
      </c>
      <c r="V510" s="8">
        <f>IF(Sales_Analysis[[#This Row],[Order Status]]="Completed",Sales_Analysis[[#This Row],[Net Sales ]],0)</f>
        <v>93.74</v>
      </c>
      <c r="W510" s="8">
        <f>IF(Sales_Analysis[[#This Row],[Order Status]]="Completed",Sales_Analysis[[#This Row],[Gross Profit ]],0)</f>
        <v>51.08</v>
      </c>
    </row>
    <row r="511" spans="1:23">
      <c r="A511" t="s">
        <v>1070</v>
      </c>
      <c r="B511" s="7">
        <v>46009</v>
      </c>
      <c r="C511" t="s">
        <v>114</v>
      </c>
      <c r="D511">
        <v>1</v>
      </c>
      <c r="E511">
        <v>87.66</v>
      </c>
      <c r="F511">
        <v>0</v>
      </c>
      <c r="G511">
        <v>0</v>
      </c>
      <c r="H511" t="s">
        <v>216</v>
      </c>
      <c r="I511" t="s">
        <v>224</v>
      </c>
      <c r="J511" t="s">
        <v>213</v>
      </c>
      <c r="K511" t="s">
        <v>209</v>
      </c>
      <c r="L511" t="s">
        <v>889</v>
      </c>
      <c r="M511" t="s">
        <v>115</v>
      </c>
      <c r="N511" t="s">
        <v>17</v>
      </c>
      <c r="O511">
        <v>40.340000000000003</v>
      </c>
      <c r="P511">
        <v>87.66</v>
      </c>
      <c r="Q511">
        <f>Sales_Analysis[[#This Row],[Quantity]]*Sales_Analysis[[#This Row],[Unit Selling Price]]</f>
        <v>87.66</v>
      </c>
      <c r="R511">
        <f>Sales_Analysis[[#This Row],[Gross Sales ]]*Sales_Analysis[[#This Row],[Discount Pct]]</f>
        <v>0</v>
      </c>
      <c r="S511" s="8">
        <f>Sales_Analysis[[#This Row],[Gross Sales ]]-Sales_Analysis[[#This Row],[Discount Amount]]</f>
        <v>87.66</v>
      </c>
      <c r="T511" s="8">
        <f>Sales_Analysis[[#This Row],[Quantity]]*Sales_Analysis[[#This Row],[Unit Cost]]</f>
        <v>40.340000000000003</v>
      </c>
      <c r="U511" s="8">
        <f>Sales_Analysis[[#This Row],[Net Sales ]]-Sales_Analysis[[#This Row],[Cost Of Good Sold]]</f>
        <v>47.319999999999993</v>
      </c>
      <c r="V511" s="8">
        <f>IF(Sales_Analysis[[#This Row],[Order Status]]="Completed",Sales_Analysis[[#This Row],[Net Sales ]],0)</f>
        <v>87.66</v>
      </c>
      <c r="W511" s="8">
        <f>IF(Sales_Analysis[[#This Row],[Order Status]]="Completed",Sales_Analysis[[#This Row],[Gross Profit ]],0)</f>
        <v>47.319999999999993</v>
      </c>
    </row>
    <row r="512" spans="1:23">
      <c r="A512" t="s">
        <v>1071</v>
      </c>
      <c r="B512" s="7">
        <v>46009</v>
      </c>
      <c r="C512" t="s">
        <v>110</v>
      </c>
      <c r="D512">
        <v>5</v>
      </c>
      <c r="E512">
        <v>32.130000000000003</v>
      </c>
      <c r="F512">
        <v>0.05</v>
      </c>
      <c r="G512">
        <v>9.99</v>
      </c>
      <c r="H512" t="s">
        <v>207</v>
      </c>
      <c r="I512" t="s">
        <v>224</v>
      </c>
      <c r="J512" t="s">
        <v>217</v>
      </c>
      <c r="K512" t="s">
        <v>209</v>
      </c>
      <c r="L512" t="s">
        <v>461</v>
      </c>
      <c r="M512" t="s">
        <v>111</v>
      </c>
      <c r="N512" t="s">
        <v>17</v>
      </c>
      <c r="O512">
        <v>21.59</v>
      </c>
      <c r="P512">
        <v>32.130000000000003</v>
      </c>
      <c r="Q512">
        <f>Sales_Analysis[[#This Row],[Quantity]]*Sales_Analysis[[#This Row],[Unit Selling Price]]</f>
        <v>160.65</v>
      </c>
      <c r="R512">
        <f>Sales_Analysis[[#This Row],[Gross Sales ]]*Sales_Analysis[[#This Row],[Discount Pct]]</f>
        <v>8.0325000000000006</v>
      </c>
      <c r="S512" s="8">
        <f>Sales_Analysis[[#This Row],[Gross Sales ]]-Sales_Analysis[[#This Row],[Discount Amount]]</f>
        <v>152.61750000000001</v>
      </c>
      <c r="T512" s="8">
        <f>Sales_Analysis[[#This Row],[Quantity]]*Sales_Analysis[[#This Row],[Unit Cost]]</f>
        <v>107.95</v>
      </c>
      <c r="U512" s="8">
        <f>Sales_Analysis[[#This Row],[Net Sales ]]-Sales_Analysis[[#This Row],[Cost Of Good Sold]]</f>
        <v>44.667500000000004</v>
      </c>
      <c r="V512" s="8">
        <f>IF(Sales_Analysis[[#This Row],[Order Status]]="Completed",Sales_Analysis[[#This Row],[Net Sales ]],0)</f>
        <v>152.61750000000001</v>
      </c>
      <c r="W512" s="8">
        <f>IF(Sales_Analysis[[#This Row],[Order Status]]="Completed",Sales_Analysis[[#This Row],[Gross Profit ]],0)</f>
        <v>44.667500000000004</v>
      </c>
    </row>
    <row r="513" spans="1:23">
      <c r="A513" t="s">
        <v>1072</v>
      </c>
      <c r="B513" s="7">
        <v>46009</v>
      </c>
      <c r="C513" t="s">
        <v>172</v>
      </c>
      <c r="D513">
        <v>2</v>
      </c>
      <c r="E513">
        <v>80.63</v>
      </c>
      <c r="F513">
        <v>0.1</v>
      </c>
      <c r="G513">
        <v>0</v>
      </c>
      <c r="H513" t="s">
        <v>212</v>
      </c>
      <c r="I513" t="s">
        <v>54</v>
      </c>
      <c r="J513" t="s">
        <v>217</v>
      </c>
      <c r="K513" t="s">
        <v>209</v>
      </c>
      <c r="L513" t="s">
        <v>296</v>
      </c>
      <c r="M513" t="s">
        <v>173</v>
      </c>
      <c r="N513" t="s">
        <v>32</v>
      </c>
      <c r="O513">
        <v>44.56</v>
      </c>
      <c r="P513">
        <v>80.63</v>
      </c>
      <c r="Q513">
        <f>Sales_Analysis[[#This Row],[Quantity]]*Sales_Analysis[[#This Row],[Unit Selling Price]]</f>
        <v>161.26</v>
      </c>
      <c r="R513">
        <f>Sales_Analysis[[#This Row],[Gross Sales ]]*Sales_Analysis[[#This Row],[Discount Pct]]</f>
        <v>16.126000000000001</v>
      </c>
      <c r="S513" s="8">
        <f>Sales_Analysis[[#This Row],[Gross Sales ]]-Sales_Analysis[[#This Row],[Discount Amount]]</f>
        <v>145.13399999999999</v>
      </c>
      <c r="T513" s="8">
        <f>Sales_Analysis[[#This Row],[Quantity]]*Sales_Analysis[[#This Row],[Unit Cost]]</f>
        <v>89.12</v>
      </c>
      <c r="U513" s="8">
        <f>Sales_Analysis[[#This Row],[Net Sales ]]-Sales_Analysis[[#This Row],[Cost Of Good Sold]]</f>
        <v>56.013999999999982</v>
      </c>
      <c r="V513" s="8">
        <f>IF(Sales_Analysis[[#This Row],[Order Status]]="Completed",Sales_Analysis[[#This Row],[Net Sales ]],0)</f>
        <v>145.13399999999999</v>
      </c>
      <c r="W513" s="8">
        <f>IF(Sales_Analysis[[#This Row],[Order Status]]="Completed",Sales_Analysis[[#This Row],[Gross Profit ]],0)</f>
        <v>56.013999999999982</v>
      </c>
    </row>
    <row r="514" spans="1:23">
      <c r="A514" t="s">
        <v>1073</v>
      </c>
      <c r="B514" s="7">
        <v>46010</v>
      </c>
      <c r="C514" t="s">
        <v>174</v>
      </c>
      <c r="D514">
        <v>3</v>
      </c>
      <c r="E514">
        <v>72.45</v>
      </c>
      <c r="F514">
        <v>0.05</v>
      </c>
      <c r="G514">
        <v>0</v>
      </c>
      <c r="H514" t="s">
        <v>207</v>
      </c>
      <c r="I514" t="s">
        <v>224</v>
      </c>
      <c r="J514" t="s">
        <v>217</v>
      </c>
      <c r="K514" t="s">
        <v>209</v>
      </c>
      <c r="L514" t="s">
        <v>1074</v>
      </c>
      <c r="M514" t="s">
        <v>175</v>
      </c>
      <c r="N514" t="s">
        <v>32</v>
      </c>
      <c r="O514">
        <v>30.61</v>
      </c>
      <c r="P514">
        <v>72.45</v>
      </c>
      <c r="Q514">
        <f>Sales_Analysis[[#This Row],[Quantity]]*Sales_Analysis[[#This Row],[Unit Selling Price]]</f>
        <v>217.35000000000002</v>
      </c>
      <c r="R514">
        <f>Sales_Analysis[[#This Row],[Gross Sales ]]*Sales_Analysis[[#This Row],[Discount Pct]]</f>
        <v>10.867500000000001</v>
      </c>
      <c r="S514" s="8">
        <f>Sales_Analysis[[#This Row],[Gross Sales ]]-Sales_Analysis[[#This Row],[Discount Amount]]</f>
        <v>206.48250000000002</v>
      </c>
      <c r="T514" s="8">
        <f>Sales_Analysis[[#This Row],[Quantity]]*Sales_Analysis[[#This Row],[Unit Cost]]</f>
        <v>91.83</v>
      </c>
      <c r="U514" s="8">
        <f>Sales_Analysis[[#This Row],[Net Sales ]]-Sales_Analysis[[#This Row],[Cost Of Good Sold]]</f>
        <v>114.65250000000002</v>
      </c>
      <c r="V514" s="8">
        <f>IF(Sales_Analysis[[#This Row],[Order Status]]="Completed",Sales_Analysis[[#This Row],[Net Sales ]],0)</f>
        <v>206.48250000000002</v>
      </c>
      <c r="W514" s="8">
        <f>IF(Sales_Analysis[[#This Row],[Order Status]]="Completed",Sales_Analysis[[#This Row],[Gross Profit ]],0)</f>
        <v>114.65250000000002</v>
      </c>
    </row>
    <row r="515" spans="1:23">
      <c r="A515" t="s">
        <v>1075</v>
      </c>
      <c r="B515" s="7">
        <v>46010</v>
      </c>
      <c r="C515" t="s">
        <v>162</v>
      </c>
      <c r="D515">
        <v>1</v>
      </c>
      <c r="E515">
        <v>12.2</v>
      </c>
      <c r="F515">
        <v>0</v>
      </c>
      <c r="G515">
        <v>0</v>
      </c>
      <c r="H515" t="s">
        <v>212</v>
      </c>
      <c r="I515" t="s">
        <v>54</v>
      </c>
      <c r="J515" t="s">
        <v>213</v>
      </c>
      <c r="K515" t="s">
        <v>304</v>
      </c>
      <c r="L515" t="s">
        <v>1076</v>
      </c>
      <c r="M515" t="s">
        <v>163</v>
      </c>
      <c r="N515" t="s">
        <v>27</v>
      </c>
      <c r="O515">
        <v>7.14</v>
      </c>
      <c r="P515">
        <v>12.2</v>
      </c>
      <c r="Q515">
        <f>Sales_Analysis[[#This Row],[Quantity]]*Sales_Analysis[[#This Row],[Unit Selling Price]]</f>
        <v>12.2</v>
      </c>
      <c r="R515">
        <f>Sales_Analysis[[#This Row],[Gross Sales ]]*Sales_Analysis[[#This Row],[Discount Pct]]</f>
        <v>0</v>
      </c>
      <c r="S515" s="8">
        <f>Sales_Analysis[[#This Row],[Gross Sales ]]-Sales_Analysis[[#This Row],[Discount Amount]]</f>
        <v>12.2</v>
      </c>
      <c r="T515" s="8">
        <f>Sales_Analysis[[#This Row],[Quantity]]*Sales_Analysis[[#This Row],[Unit Cost]]</f>
        <v>7.14</v>
      </c>
      <c r="U515" s="8">
        <f>Sales_Analysis[[#This Row],[Net Sales ]]-Sales_Analysis[[#This Row],[Cost Of Good Sold]]</f>
        <v>5.0599999999999996</v>
      </c>
      <c r="V515" s="8">
        <f>IF(Sales_Analysis[[#This Row],[Order Status]]="Completed",Sales_Analysis[[#This Row],[Net Sales ]],0)</f>
        <v>0</v>
      </c>
      <c r="W515" s="8">
        <f>IF(Sales_Analysis[[#This Row],[Order Status]]="Completed",Sales_Analysis[[#This Row],[Gross Profit ]],0)</f>
        <v>0</v>
      </c>
    </row>
    <row r="516" spans="1:23">
      <c r="A516" t="s">
        <v>1077</v>
      </c>
      <c r="B516" s="7">
        <v>46010</v>
      </c>
      <c r="C516" t="s">
        <v>104</v>
      </c>
      <c r="D516">
        <v>1</v>
      </c>
      <c r="E516">
        <v>29.49</v>
      </c>
      <c r="F516">
        <v>0</v>
      </c>
      <c r="G516">
        <v>0</v>
      </c>
      <c r="H516" t="s">
        <v>207</v>
      </c>
      <c r="I516" t="s">
        <v>12</v>
      </c>
      <c r="J516" t="s">
        <v>217</v>
      </c>
      <c r="K516" t="s">
        <v>209</v>
      </c>
      <c r="L516" t="s">
        <v>481</v>
      </c>
      <c r="M516" t="s">
        <v>105</v>
      </c>
      <c r="N516" t="s">
        <v>17</v>
      </c>
      <c r="O516">
        <v>13.03</v>
      </c>
      <c r="P516">
        <v>29.49</v>
      </c>
      <c r="Q516">
        <f>Sales_Analysis[[#This Row],[Quantity]]*Sales_Analysis[[#This Row],[Unit Selling Price]]</f>
        <v>29.49</v>
      </c>
      <c r="R516">
        <f>Sales_Analysis[[#This Row],[Gross Sales ]]*Sales_Analysis[[#This Row],[Discount Pct]]</f>
        <v>0</v>
      </c>
      <c r="S516" s="8">
        <f>Sales_Analysis[[#This Row],[Gross Sales ]]-Sales_Analysis[[#This Row],[Discount Amount]]</f>
        <v>29.49</v>
      </c>
      <c r="T516" s="8">
        <f>Sales_Analysis[[#This Row],[Quantity]]*Sales_Analysis[[#This Row],[Unit Cost]]</f>
        <v>13.03</v>
      </c>
      <c r="U516" s="8">
        <f>Sales_Analysis[[#This Row],[Net Sales ]]-Sales_Analysis[[#This Row],[Cost Of Good Sold]]</f>
        <v>16.46</v>
      </c>
      <c r="V516" s="8">
        <f>IF(Sales_Analysis[[#This Row],[Order Status]]="Completed",Sales_Analysis[[#This Row],[Net Sales ]],0)</f>
        <v>29.49</v>
      </c>
      <c r="W516" s="8">
        <f>IF(Sales_Analysis[[#This Row],[Order Status]]="Completed",Sales_Analysis[[#This Row],[Gross Profit ]],0)</f>
        <v>16.46</v>
      </c>
    </row>
    <row r="517" spans="1:23">
      <c r="A517" t="s">
        <v>1078</v>
      </c>
      <c r="B517" s="7">
        <v>46010</v>
      </c>
      <c r="C517" t="s">
        <v>180</v>
      </c>
      <c r="D517">
        <v>1</v>
      </c>
      <c r="E517">
        <v>60.42</v>
      </c>
      <c r="F517">
        <v>0</v>
      </c>
      <c r="G517">
        <v>0</v>
      </c>
      <c r="H517" t="s">
        <v>212</v>
      </c>
      <c r="I517" t="s">
        <v>224</v>
      </c>
      <c r="J517" t="s">
        <v>208</v>
      </c>
      <c r="K517" t="s">
        <v>209</v>
      </c>
      <c r="L517" t="s">
        <v>991</v>
      </c>
      <c r="M517" t="s">
        <v>181</v>
      </c>
      <c r="N517" t="s">
        <v>32</v>
      </c>
      <c r="O517">
        <v>25.69</v>
      </c>
      <c r="P517">
        <v>60.42</v>
      </c>
      <c r="Q517">
        <f>Sales_Analysis[[#This Row],[Quantity]]*Sales_Analysis[[#This Row],[Unit Selling Price]]</f>
        <v>60.42</v>
      </c>
      <c r="R517">
        <f>Sales_Analysis[[#This Row],[Gross Sales ]]*Sales_Analysis[[#This Row],[Discount Pct]]</f>
        <v>0</v>
      </c>
      <c r="S517" s="8">
        <f>Sales_Analysis[[#This Row],[Gross Sales ]]-Sales_Analysis[[#This Row],[Discount Amount]]</f>
        <v>60.42</v>
      </c>
      <c r="T517" s="8">
        <f>Sales_Analysis[[#This Row],[Quantity]]*Sales_Analysis[[#This Row],[Unit Cost]]</f>
        <v>25.69</v>
      </c>
      <c r="U517" s="8">
        <f>Sales_Analysis[[#This Row],[Net Sales ]]-Sales_Analysis[[#This Row],[Cost Of Good Sold]]</f>
        <v>34.730000000000004</v>
      </c>
      <c r="V517" s="8">
        <f>IF(Sales_Analysis[[#This Row],[Order Status]]="Completed",Sales_Analysis[[#This Row],[Net Sales ]],0)</f>
        <v>60.42</v>
      </c>
      <c r="W517" s="8">
        <f>IF(Sales_Analysis[[#This Row],[Order Status]]="Completed",Sales_Analysis[[#This Row],[Gross Profit ]],0)</f>
        <v>34.730000000000004</v>
      </c>
    </row>
    <row r="518" spans="1:23">
      <c r="A518" t="s">
        <v>1079</v>
      </c>
      <c r="B518" s="7">
        <v>46010</v>
      </c>
      <c r="C518" t="s">
        <v>180</v>
      </c>
      <c r="D518">
        <v>4</v>
      </c>
      <c r="E518">
        <v>60.42</v>
      </c>
      <c r="F518">
        <v>0.2</v>
      </c>
      <c r="G518">
        <v>4.99</v>
      </c>
      <c r="H518" t="s">
        <v>207</v>
      </c>
      <c r="I518" t="s">
        <v>18</v>
      </c>
      <c r="J518" t="s">
        <v>213</v>
      </c>
      <c r="K518" t="s">
        <v>209</v>
      </c>
      <c r="L518" t="s">
        <v>1080</v>
      </c>
      <c r="M518" t="s">
        <v>181</v>
      </c>
      <c r="N518" t="s">
        <v>32</v>
      </c>
      <c r="O518">
        <v>25.69</v>
      </c>
      <c r="P518">
        <v>60.42</v>
      </c>
      <c r="Q518">
        <f>Sales_Analysis[[#This Row],[Quantity]]*Sales_Analysis[[#This Row],[Unit Selling Price]]</f>
        <v>241.68</v>
      </c>
      <c r="R518">
        <f>Sales_Analysis[[#This Row],[Gross Sales ]]*Sales_Analysis[[#This Row],[Discount Pct]]</f>
        <v>48.336000000000006</v>
      </c>
      <c r="S518" s="8">
        <f>Sales_Analysis[[#This Row],[Gross Sales ]]-Sales_Analysis[[#This Row],[Discount Amount]]</f>
        <v>193.34399999999999</v>
      </c>
      <c r="T518" s="8">
        <f>Sales_Analysis[[#This Row],[Quantity]]*Sales_Analysis[[#This Row],[Unit Cost]]</f>
        <v>102.76</v>
      </c>
      <c r="U518" s="8">
        <f>Sales_Analysis[[#This Row],[Net Sales ]]-Sales_Analysis[[#This Row],[Cost Of Good Sold]]</f>
        <v>90.583999999999989</v>
      </c>
      <c r="V518" s="8">
        <f>IF(Sales_Analysis[[#This Row],[Order Status]]="Completed",Sales_Analysis[[#This Row],[Net Sales ]],0)</f>
        <v>193.34399999999999</v>
      </c>
      <c r="W518" s="8">
        <f>IF(Sales_Analysis[[#This Row],[Order Status]]="Completed",Sales_Analysis[[#This Row],[Gross Profit ]],0)</f>
        <v>90.583999999999989</v>
      </c>
    </row>
    <row r="519" spans="1:23">
      <c r="A519" t="s">
        <v>1081</v>
      </c>
      <c r="B519" s="7">
        <v>46010</v>
      </c>
      <c r="C519" t="s">
        <v>118</v>
      </c>
      <c r="D519">
        <v>3</v>
      </c>
      <c r="E519">
        <v>41.81</v>
      </c>
      <c r="F519">
        <v>0</v>
      </c>
      <c r="G519">
        <v>6.99</v>
      </c>
      <c r="H519" t="s">
        <v>207</v>
      </c>
      <c r="I519" t="s">
        <v>37</v>
      </c>
      <c r="J519" t="s">
        <v>213</v>
      </c>
      <c r="K519" t="s">
        <v>209</v>
      </c>
      <c r="L519" t="s">
        <v>1082</v>
      </c>
      <c r="M519" t="s">
        <v>119</v>
      </c>
      <c r="N519" t="s">
        <v>21</v>
      </c>
      <c r="O519">
        <v>22.64</v>
      </c>
      <c r="P519">
        <v>41.81</v>
      </c>
      <c r="Q519">
        <f>Sales_Analysis[[#This Row],[Quantity]]*Sales_Analysis[[#This Row],[Unit Selling Price]]</f>
        <v>125.43</v>
      </c>
      <c r="R519">
        <f>Sales_Analysis[[#This Row],[Gross Sales ]]*Sales_Analysis[[#This Row],[Discount Pct]]</f>
        <v>0</v>
      </c>
      <c r="S519" s="8">
        <f>Sales_Analysis[[#This Row],[Gross Sales ]]-Sales_Analysis[[#This Row],[Discount Amount]]</f>
        <v>125.43</v>
      </c>
      <c r="T519" s="8">
        <f>Sales_Analysis[[#This Row],[Quantity]]*Sales_Analysis[[#This Row],[Unit Cost]]</f>
        <v>67.92</v>
      </c>
      <c r="U519" s="8">
        <f>Sales_Analysis[[#This Row],[Net Sales ]]-Sales_Analysis[[#This Row],[Cost Of Good Sold]]</f>
        <v>57.510000000000005</v>
      </c>
      <c r="V519" s="8">
        <f>IF(Sales_Analysis[[#This Row],[Order Status]]="Completed",Sales_Analysis[[#This Row],[Net Sales ]],0)</f>
        <v>125.43</v>
      </c>
      <c r="W519" s="8">
        <f>IF(Sales_Analysis[[#This Row],[Order Status]]="Completed",Sales_Analysis[[#This Row],[Gross Profit ]],0)</f>
        <v>57.510000000000005</v>
      </c>
    </row>
    <row r="520" spans="1:23">
      <c r="A520" t="s">
        <v>1083</v>
      </c>
      <c r="B520" s="7">
        <v>46010</v>
      </c>
      <c r="C520" t="s">
        <v>106</v>
      </c>
      <c r="D520">
        <v>1</v>
      </c>
      <c r="E520">
        <v>85.27</v>
      </c>
      <c r="F520">
        <v>0</v>
      </c>
      <c r="G520">
        <v>0</v>
      </c>
      <c r="H520" t="s">
        <v>212</v>
      </c>
      <c r="I520" t="s">
        <v>18</v>
      </c>
      <c r="J520" t="s">
        <v>208</v>
      </c>
      <c r="K520" t="s">
        <v>209</v>
      </c>
      <c r="L520" t="s">
        <v>279</v>
      </c>
      <c r="M520" t="s">
        <v>107</v>
      </c>
      <c r="N520" t="s">
        <v>17</v>
      </c>
      <c r="O520">
        <v>43.46</v>
      </c>
      <c r="P520">
        <v>85.27</v>
      </c>
      <c r="Q520">
        <f>Sales_Analysis[[#This Row],[Quantity]]*Sales_Analysis[[#This Row],[Unit Selling Price]]</f>
        <v>85.27</v>
      </c>
      <c r="R520">
        <f>Sales_Analysis[[#This Row],[Gross Sales ]]*Sales_Analysis[[#This Row],[Discount Pct]]</f>
        <v>0</v>
      </c>
      <c r="S520" s="8">
        <f>Sales_Analysis[[#This Row],[Gross Sales ]]-Sales_Analysis[[#This Row],[Discount Amount]]</f>
        <v>85.27</v>
      </c>
      <c r="T520" s="8">
        <f>Sales_Analysis[[#This Row],[Quantity]]*Sales_Analysis[[#This Row],[Unit Cost]]</f>
        <v>43.46</v>
      </c>
      <c r="U520" s="8">
        <f>Sales_Analysis[[#This Row],[Net Sales ]]-Sales_Analysis[[#This Row],[Cost Of Good Sold]]</f>
        <v>41.809999999999995</v>
      </c>
      <c r="V520" s="8">
        <f>IF(Sales_Analysis[[#This Row],[Order Status]]="Completed",Sales_Analysis[[#This Row],[Net Sales ]],0)</f>
        <v>85.27</v>
      </c>
      <c r="W520" s="8">
        <f>IF(Sales_Analysis[[#This Row],[Order Status]]="Completed",Sales_Analysis[[#This Row],[Gross Profit ]],0)</f>
        <v>41.809999999999995</v>
      </c>
    </row>
    <row r="521" spans="1:23">
      <c r="A521" t="s">
        <v>1084</v>
      </c>
      <c r="B521" s="7">
        <v>46011</v>
      </c>
      <c r="C521" t="s">
        <v>140</v>
      </c>
      <c r="D521">
        <v>1</v>
      </c>
      <c r="E521">
        <v>25.18</v>
      </c>
      <c r="F521">
        <v>0</v>
      </c>
      <c r="G521">
        <v>6.99</v>
      </c>
      <c r="H521" t="s">
        <v>207</v>
      </c>
      <c r="I521" t="s">
        <v>37</v>
      </c>
      <c r="J521" t="s">
        <v>217</v>
      </c>
      <c r="K521" t="s">
        <v>209</v>
      </c>
      <c r="L521" t="s">
        <v>1085</v>
      </c>
      <c r="M521" t="s">
        <v>141</v>
      </c>
      <c r="N521" t="s">
        <v>27</v>
      </c>
      <c r="O521">
        <v>13.85</v>
      </c>
      <c r="P521">
        <v>25.18</v>
      </c>
      <c r="Q521">
        <f>Sales_Analysis[[#This Row],[Quantity]]*Sales_Analysis[[#This Row],[Unit Selling Price]]</f>
        <v>25.18</v>
      </c>
      <c r="R521">
        <f>Sales_Analysis[[#This Row],[Gross Sales ]]*Sales_Analysis[[#This Row],[Discount Pct]]</f>
        <v>0</v>
      </c>
      <c r="S521" s="8">
        <f>Sales_Analysis[[#This Row],[Gross Sales ]]-Sales_Analysis[[#This Row],[Discount Amount]]</f>
        <v>25.18</v>
      </c>
      <c r="T521" s="8">
        <f>Sales_Analysis[[#This Row],[Quantity]]*Sales_Analysis[[#This Row],[Unit Cost]]</f>
        <v>13.85</v>
      </c>
      <c r="U521" s="8">
        <f>Sales_Analysis[[#This Row],[Net Sales ]]-Sales_Analysis[[#This Row],[Cost Of Good Sold]]</f>
        <v>11.33</v>
      </c>
      <c r="V521" s="8">
        <f>IF(Sales_Analysis[[#This Row],[Order Status]]="Completed",Sales_Analysis[[#This Row],[Net Sales ]],0)</f>
        <v>25.18</v>
      </c>
      <c r="W521" s="8">
        <f>IF(Sales_Analysis[[#This Row],[Order Status]]="Completed",Sales_Analysis[[#This Row],[Gross Profit ]],0)</f>
        <v>11.33</v>
      </c>
    </row>
    <row r="522" spans="1:23">
      <c r="A522" t="s">
        <v>1086</v>
      </c>
      <c r="B522" s="7">
        <v>46011</v>
      </c>
      <c r="C522" t="s">
        <v>174</v>
      </c>
      <c r="D522">
        <v>1</v>
      </c>
      <c r="E522">
        <v>72.45</v>
      </c>
      <c r="F522">
        <v>0</v>
      </c>
      <c r="G522">
        <v>0</v>
      </c>
      <c r="H522" t="s">
        <v>207</v>
      </c>
      <c r="I522" t="s">
        <v>18</v>
      </c>
      <c r="J522" t="s">
        <v>208</v>
      </c>
      <c r="K522" t="s">
        <v>209</v>
      </c>
      <c r="L522" t="s">
        <v>227</v>
      </c>
      <c r="M522" t="s">
        <v>175</v>
      </c>
      <c r="N522" t="s">
        <v>32</v>
      </c>
      <c r="O522">
        <v>30.61</v>
      </c>
      <c r="P522">
        <v>72.45</v>
      </c>
      <c r="Q522">
        <f>Sales_Analysis[[#This Row],[Quantity]]*Sales_Analysis[[#This Row],[Unit Selling Price]]</f>
        <v>72.45</v>
      </c>
      <c r="R522">
        <f>Sales_Analysis[[#This Row],[Gross Sales ]]*Sales_Analysis[[#This Row],[Discount Pct]]</f>
        <v>0</v>
      </c>
      <c r="S522" s="8">
        <f>Sales_Analysis[[#This Row],[Gross Sales ]]-Sales_Analysis[[#This Row],[Discount Amount]]</f>
        <v>72.45</v>
      </c>
      <c r="T522" s="8">
        <f>Sales_Analysis[[#This Row],[Quantity]]*Sales_Analysis[[#This Row],[Unit Cost]]</f>
        <v>30.61</v>
      </c>
      <c r="U522" s="8">
        <f>Sales_Analysis[[#This Row],[Net Sales ]]-Sales_Analysis[[#This Row],[Cost Of Good Sold]]</f>
        <v>41.84</v>
      </c>
      <c r="V522" s="8">
        <f>IF(Sales_Analysis[[#This Row],[Order Status]]="Completed",Sales_Analysis[[#This Row],[Net Sales ]],0)</f>
        <v>72.45</v>
      </c>
      <c r="W522" s="8">
        <f>IF(Sales_Analysis[[#This Row],[Order Status]]="Completed",Sales_Analysis[[#This Row],[Gross Profit ]],0)</f>
        <v>41.84</v>
      </c>
    </row>
    <row r="523" spans="1:23">
      <c r="A523" t="s">
        <v>1087</v>
      </c>
      <c r="B523" s="7">
        <v>46011</v>
      </c>
      <c r="C523" t="s">
        <v>186</v>
      </c>
      <c r="D523">
        <v>3</v>
      </c>
      <c r="E523">
        <v>54.93</v>
      </c>
      <c r="F523">
        <v>0</v>
      </c>
      <c r="G523">
        <v>0</v>
      </c>
      <c r="H523" t="s">
        <v>207</v>
      </c>
      <c r="I523" t="s">
        <v>12</v>
      </c>
      <c r="J523" t="s">
        <v>213</v>
      </c>
      <c r="K523" t="s">
        <v>209</v>
      </c>
      <c r="L523" t="s">
        <v>406</v>
      </c>
      <c r="M523" t="s">
        <v>187</v>
      </c>
      <c r="N523" t="s">
        <v>32</v>
      </c>
      <c r="O523">
        <v>31.07</v>
      </c>
      <c r="P523">
        <v>54.93</v>
      </c>
      <c r="Q523">
        <f>Sales_Analysis[[#This Row],[Quantity]]*Sales_Analysis[[#This Row],[Unit Selling Price]]</f>
        <v>164.79</v>
      </c>
      <c r="R523">
        <f>Sales_Analysis[[#This Row],[Gross Sales ]]*Sales_Analysis[[#This Row],[Discount Pct]]</f>
        <v>0</v>
      </c>
      <c r="S523" s="8">
        <f>Sales_Analysis[[#This Row],[Gross Sales ]]-Sales_Analysis[[#This Row],[Discount Amount]]</f>
        <v>164.79</v>
      </c>
      <c r="T523" s="8">
        <f>Sales_Analysis[[#This Row],[Quantity]]*Sales_Analysis[[#This Row],[Unit Cost]]</f>
        <v>93.210000000000008</v>
      </c>
      <c r="U523" s="8">
        <f>Sales_Analysis[[#This Row],[Net Sales ]]-Sales_Analysis[[#This Row],[Cost Of Good Sold]]</f>
        <v>71.579999999999984</v>
      </c>
      <c r="V523" s="8">
        <f>IF(Sales_Analysis[[#This Row],[Order Status]]="Completed",Sales_Analysis[[#This Row],[Net Sales ]],0)</f>
        <v>164.79</v>
      </c>
      <c r="W523" s="8">
        <f>IF(Sales_Analysis[[#This Row],[Order Status]]="Completed",Sales_Analysis[[#This Row],[Gross Profit ]],0)</f>
        <v>71.579999999999984</v>
      </c>
    </row>
    <row r="524" spans="1:23">
      <c r="A524" t="s">
        <v>1088</v>
      </c>
      <c r="B524" s="7">
        <v>46012</v>
      </c>
      <c r="C524" t="s">
        <v>118</v>
      </c>
      <c r="D524">
        <v>2</v>
      </c>
      <c r="E524">
        <v>41.81</v>
      </c>
      <c r="F524">
        <v>0</v>
      </c>
      <c r="G524">
        <v>6.99</v>
      </c>
      <c r="H524" t="s">
        <v>207</v>
      </c>
      <c r="I524" t="s">
        <v>18</v>
      </c>
      <c r="J524" t="s">
        <v>217</v>
      </c>
      <c r="K524" t="s">
        <v>209</v>
      </c>
      <c r="L524" t="s">
        <v>1089</v>
      </c>
      <c r="M524" t="s">
        <v>119</v>
      </c>
      <c r="N524" t="s">
        <v>21</v>
      </c>
      <c r="O524">
        <v>22.64</v>
      </c>
      <c r="P524">
        <v>41.81</v>
      </c>
      <c r="Q524">
        <f>Sales_Analysis[[#This Row],[Quantity]]*Sales_Analysis[[#This Row],[Unit Selling Price]]</f>
        <v>83.62</v>
      </c>
      <c r="R524">
        <f>Sales_Analysis[[#This Row],[Gross Sales ]]*Sales_Analysis[[#This Row],[Discount Pct]]</f>
        <v>0</v>
      </c>
      <c r="S524" s="8">
        <f>Sales_Analysis[[#This Row],[Gross Sales ]]-Sales_Analysis[[#This Row],[Discount Amount]]</f>
        <v>83.62</v>
      </c>
      <c r="T524" s="8">
        <f>Sales_Analysis[[#This Row],[Quantity]]*Sales_Analysis[[#This Row],[Unit Cost]]</f>
        <v>45.28</v>
      </c>
      <c r="U524" s="8">
        <f>Sales_Analysis[[#This Row],[Net Sales ]]-Sales_Analysis[[#This Row],[Cost Of Good Sold]]</f>
        <v>38.340000000000003</v>
      </c>
      <c r="V524" s="8">
        <f>IF(Sales_Analysis[[#This Row],[Order Status]]="Completed",Sales_Analysis[[#This Row],[Net Sales ]],0)</f>
        <v>83.62</v>
      </c>
      <c r="W524" s="8">
        <f>IF(Sales_Analysis[[#This Row],[Order Status]]="Completed",Sales_Analysis[[#This Row],[Gross Profit ]],0)</f>
        <v>38.340000000000003</v>
      </c>
    </row>
    <row r="525" spans="1:23">
      <c r="A525" t="s">
        <v>1090</v>
      </c>
      <c r="B525" s="7">
        <v>46012</v>
      </c>
      <c r="C525" t="s">
        <v>100</v>
      </c>
      <c r="D525">
        <v>2</v>
      </c>
      <c r="E525">
        <v>47.38</v>
      </c>
      <c r="F525">
        <v>0</v>
      </c>
      <c r="G525">
        <v>0</v>
      </c>
      <c r="H525" t="s">
        <v>216</v>
      </c>
      <c r="I525" t="s">
        <v>37</v>
      </c>
      <c r="J525" t="s">
        <v>208</v>
      </c>
      <c r="K525" t="s">
        <v>209</v>
      </c>
      <c r="L525" t="s">
        <v>247</v>
      </c>
      <c r="M525" t="s">
        <v>101</v>
      </c>
      <c r="N525" t="s">
        <v>17</v>
      </c>
      <c r="O525">
        <v>31.21</v>
      </c>
      <c r="P525">
        <v>47.38</v>
      </c>
      <c r="Q525">
        <f>Sales_Analysis[[#This Row],[Quantity]]*Sales_Analysis[[#This Row],[Unit Selling Price]]</f>
        <v>94.76</v>
      </c>
      <c r="R525">
        <f>Sales_Analysis[[#This Row],[Gross Sales ]]*Sales_Analysis[[#This Row],[Discount Pct]]</f>
        <v>0</v>
      </c>
      <c r="S525" s="8">
        <f>Sales_Analysis[[#This Row],[Gross Sales ]]-Sales_Analysis[[#This Row],[Discount Amount]]</f>
        <v>94.76</v>
      </c>
      <c r="T525" s="8">
        <f>Sales_Analysis[[#This Row],[Quantity]]*Sales_Analysis[[#This Row],[Unit Cost]]</f>
        <v>62.42</v>
      </c>
      <c r="U525" s="8">
        <f>Sales_Analysis[[#This Row],[Net Sales ]]-Sales_Analysis[[#This Row],[Cost Of Good Sold]]</f>
        <v>32.340000000000003</v>
      </c>
      <c r="V525" s="8">
        <f>IF(Sales_Analysis[[#This Row],[Order Status]]="Completed",Sales_Analysis[[#This Row],[Net Sales ]],0)</f>
        <v>94.76</v>
      </c>
      <c r="W525" s="8">
        <f>IF(Sales_Analysis[[#This Row],[Order Status]]="Completed",Sales_Analysis[[#This Row],[Gross Profit ]],0)</f>
        <v>32.340000000000003</v>
      </c>
    </row>
    <row r="526" spans="1:23">
      <c r="A526" t="s">
        <v>1091</v>
      </c>
      <c r="B526" s="7">
        <v>46012</v>
      </c>
      <c r="C526" t="s">
        <v>134</v>
      </c>
      <c r="D526">
        <v>4</v>
      </c>
      <c r="E526">
        <v>53.25</v>
      </c>
      <c r="F526">
        <v>0</v>
      </c>
      <c r="G526">
        <v>4.99</v>
      </c>
      <c r="H526" t="s">
        <v>207</v>
      </c>
      <c r="I526" t="s">
        <v>12</v>
      </c>
      <c r="J526" t="s">
        <v>217</v>
      </c>
      <c r="K526" t="s">
        <v>209</v>
      </c>
      <c r="L526" t="s">
        <v>1092</v>
      </c>
      <c r="M526" t="s">
        <v>135</v>
      </c>
      <c r="N526" t="s">
        <v>21</v>
      </c>
      <c r="O526">
        <v>22.11</v>
      </c>
      <c r="P526">
        <v>53.25</v>
      </c>
      <c r="Q526">
        <f>Sales_Analysis[[#This Row],[Quantity]]*Sales_Analysis[[#This Row],[Unit Selling Price]]</f>
        <v>213</v>
      </c>
      <c r="R526">
        <f>Sales_Analysis[[#This Row],[Gross Sales ]]*Sales_Analysis[[#This Row],[Discount Pct]]</f>
        <v>0</v>
      </c>
      <c r="S526" s="8">
        <f>Sales_Analysis[[#This Row],[Gross Sales ]]-Sales_Analysis[[#This Row],[Discount Amount]]</f>
        <v>213</v>
      </c>
      <c r="T526" s="8">
        <f>Sales_Analysis[[#This Row],[Quantity]]*Sales_Analysis[[#This Row],[Unit Cost]]</f>
        <v>88.44</v>
      </c>
      <c r="U526" s="8">
        <f>Sales_Analysis[[#This Row],[Net Sales ]]-Sales_Analysis[[#This Row],[Cost Of Good Sold]]</f>
        <v>124.56</v>
      </c>
      <c r="V526" s="8">
        <f>IF(Sales_Analysis[[#This Row],[Order Status]]="Completed",Sales_Analysis[[#This Row],[Net Sales ]],0)</f>
        <v>213</v>
      </c>
      <c r="W526" s="8">
        <f>IF(Sales_Analysis[[#This Row],[Order Status]]="Completed",Sales_Analysis[[#This Row],[Gross Profit ]],0)</f>
        <v>124.56</v>
      </c>
    </row>
    <row r="527" spans="1:23">
      <c r="A527" t="s">
        <v>1093</v>
      </c>
      <c r="B527" s="7">
        <v>46012</v>
      </c>
      <c r="C527" t="s">
        <v>104</v>
      </c>
      <c r="D527">
        <v>2</v>
      </c>
      <c r="E527">
        <v>29.49</v>
      </c>
      <c r="F527">
        <v>0.05</v>
      </c>
      <c r="G527">
        <v>0</v>
      </c>
      <c r="H527" t="s">
        <v>216</v>
      </c>
      <c r="I527" t="s">
        <v>18</v>
      </c>
      <c r="J527" t="s">
        <v>213</v>
      </c>
      <c r="K527" t="s">
        <v>209</v>
      </c>
      <c r="L527" t="s">
        <v>1094</v>
      </c>
      <c r="M527" t="s">
        <v>105</v>
      </c>
      <c r="N527" t="s">
        <v>17</v>
      </c>
      <c r="O527">
        <v>13.03</v>
      </c>
      <c r="P527">
        <v>29.49</v>
      </c>
      <c r="Q527">
        <f>Sales_Analysis[[#This Row],[Quantity]]*Sales_Analysis[[#This Row],[Unit Selling Price]]</f>
        <v>58.98</v>
      </c>
      <c r="R527">
        <f>Sales_Analysis[[#This Row],[Gross Sales ]]*Sales_Analysis[[#This Row],[Discount Pct]]</f>
        <v>2.9489999999999998</v>
      </c>
      <c r="S527" s="8">
        <f>Sales_Analysis[[#This Row],[Gross Sales ]]-Sales_Analysis[[#This Row],[Discount Amount]]</f>
        <v>56.030999999999999</v>
      </c>
      <c r="T527" s="8">
        <f>Sales_Analysis[[#This Row],[Quantity]]*Sales_Analysis[[#This Row],[Unit Cost]]</f>
        <v>26.06</v>
      </c>
      <c r="U527" s="8">
        <f>Sales_Analysis[[#This Row],[Net Sales ]]-Sales_Analysis[[#This Row],[Cost Of Good Sold]]</f>
        <v>29.971</v>
      </c>
      <c r="V527" s="8">
        <f>IF(Sales_Analysis[[#This Row],[Order Status]]="Completed",Sales_Analysis[[#This Row],[Net Sales ]],0)</f>
        <v>56.030999999999999</v>
      </c>
      <c r="W527" s="8">
        <f>IF(Sales_Analysis[[#This Row],[Order Status]]="Completed",Sales_Analysis[[#This Row],[Gross Profit ]],0)</f>
        <v>29.971</v>
      </c>
    </row>
    <row r="528" spans="1:23">
      <c r="A528" t="s">
        <v>1095</v>
      </c>
      <c r="B528" s="7">
        <v>46012</v>
      </c>
      <c r="C528" t="s">
        <v>164</v>
      </c>
      <c r="D528">
        <v>4</v>
      </c>
      <c r="E528">
        <v>93.35</v>
      </c>
      <c r="F528">
        <v>0</v>
      </c>
      <c r="G528">
        <v>4.99</v>
      </c>
      <c r="H528" t="s">
        <v>212</v>
      </c>
      <c r="I528" t="s">
        <v>54</v>
      </c>
      <c r="J528" t="s">
        <v>208</v>
      </c>
      <c r="K528" t="s">
        <v>209</v>
      </c>
      <c r="L528" t="s">
        <v>1096</v>
      </c>
      <c r="M528" t="s">
        <v>165</v>
      </c>
      <c r="N528" t="s">
        <v>32</v>
      </c>
      <c r="O528">
        <v>39.76</v>
      </c>
      <c r="P528">
        <v>93.35</v>
      </c>
      <c r="Q528">
        <f>Sales_Analysis[[#This Row],[Quantity]]*Sales_Analysis[[#This Row],[Unit Selling Price]]</f>
        <v>373.4</v>
      </c>
      <c r="R528">
        <f>Sales_Analysis[[#This Row],[Gross Sales ]]*Sales_Analysis[[#This Row],[Discount Pct]]</f>
        <v>0</v>
      </c>
      <c r="S528" s="8">
        <f>Sales_Analysis[[#This Row],[Gross Sales ]]-Sales_Analysis[[#This Row],[Discount Amount]]</f>
        <v>373.4</v>
      </c>
      <c r="T528" s="8">
        <f>Sales_Analysis[[#This Row],[Quantity]]*Sales_Analysis[[#This Row],[Unit Cost]]</f>
        <v>159.04</v>
      </c>
      <c r="U528" s="8">
        <f>Sales_Analysis[[#This Row],[Net Sales ]]-Sales_Analysis[[#This Row],[Cost Of Good Sold]]</f>
        <v>214.35999999999999</v>
      </c>
      <c r="V528" s="8">
        <f>IF(Sales_Analysis[[#This Row],[Order Status]]="Completed",Sales_Analysis[[#This Row],[Net Sales ]],0)</f>
        <v>373.4</v>
      </c>
      <c r="W528" s="8">
        <f>IF(Sales_Analysis[[#This Row],[Order Status]]="Completed",Sales_Analysis[[#This Row],[Gross Profit ]],0)</f>
        <v>214.35999999999999</v>
      </c>
    </row>
    <row r="529" spans="1:23">
      <c r="A529" t="s">
        <v>1097</v>
      </c>
      <c r="B529" s="7">
        <v>46013</v>
      </c>
      <c r="C529" t="s">
        <v>160</v>
      </c>
      <c r="D529">
        <v>2</v>
      </c>
      <c r="E529">
        <v>36.47</v>
      </c>
      <c r="F529">
        <v>0</v>
      </c>
      <c r="G529">
        <v>4.99</v>
      </c>
      <c r="H529" t="s">
        <v>212</v>
      </c>
      <c r="I529" t="s">
        <v>37</v>
      </c>
      <c r="J529" t="s">
        <v>213</v>
      </c>
      <c r="K529" t="s">
        <v>304</v>
      </c>
      <c r="L529" t="s">
        <v>561</v>
      </c>
      <c r="M529" t="s">
        <v>161</v>
      </c>
      <c r="N529" t="s">
        <v>27</v>
      </c>
      <c r="O529">
        <v>21.05</v>
      </c>
      <c r="P529">
        <v>36.47</v>
      </c>
      <c r="Q529">
        <f>Sales_Analysis[[#This Row],[Quantity]]*Sales_Analysis[[#This Row],[Unit Selling Price]]</f>
        <v>72.94</v>
      </c>
      <c r="R529">
        <f>Sales_Analysis[[#This Row],[Gross Sales ]]*Sales_Analysis[[#This Row],[Discount Pct]]</f>
        <v>0</v>
      </c>
      <c r="S529" s="8">
        <f>Sales_Analysis[[#This Row],[Gross Sales ]]-Sales_Analysis[[#This Row],[Discount Amount]]</f>
        <v>72.94</v>
      </c>
      <c r="T529" s="8">
        <f>Sales_Analysis[[#This Row],[Quantity]]*Sales_Analysis[[#This Row],[Unit Cost]]</f>
        <v>42.1</v>
      </c>
      <c r="U529" s="8">
        <f>Sales_Analysis[[#This Row],[Net Sales ]]-Sales_Analysis[[#This Row],[Cost Of Good Sold]]</f>
        <v>30.839999999999996</v>
      </c>
      <c r="V529" s="8">
        <f>IF(Sales_Analysis[[#This Row],[Order Status]]="Completed",Sales_Analysis[[#This Row],[Net Sales ]],0)</f>
        <v>0</v>
      </c>
      <c r="W529" s="8">
        <f>IF(Sales_Analysis[[#This Row],[Order Status]]="Completed",Sales_Analysis[[#This Row],[Gross Profit ]],0)</f>
        <v>0</v>
      </c>
    </row>
    <row r="530" spans="1:23">
      <c r="A530" t="s">
        <v>1098</v>
      </c>
      <c r="B530" s="7">
        <v>46013</v>
      </c>
      <c r="C530" t="s">
        <v>168</v>
      </c>
      <c r="D530">
        <v>1</v>
      </c>
      <c r="E530">
        <v>50.46</v>
      </c>
      <c r="F530">
        <v>0</v>
      </c>
      <c r="G530">
        <v>6.99</v>
      </c>
      <c r="H530" t="s">
        <v>212</v>
      </c>
      <c r="I530" t="s">
        <v>37</v>
      </c>
      <c r="J530" t="s">
        <v>213</v>
      </c>
      <c r="K530" t="s">
        <v>209</v>
      </c>
      <c r="L530" t="s">
        <v>1099</v>
      </c>
      <c r="M530" t="s">
        <v>169</v>
      </c>
      <c r="N530" t="s">
        <v>32</v>
      </c>
      <c r="O530">
        <v>23.03</v>
      </c>
      <c r="P530">
        <v>50.46</v>
      </c>
      <c r="Q530">
        <f>Sales_Analysis[[#This Row],[Quantity]]*Sales_Analysis[[#This Row],[Unit Selling Price]]</f>
        <v>50.46</v>
      </c>
      <c r="R530">
        <f>Sales_Analysis[[#This Row],[Gross Sales ]]*Sales_Analysis[[#This Row],[Discount Pct]]</f>
        <v>0</v>
      </c>
      <c r="S530" s="8">
        <f>Sales_Analysis[[#This Row],[Gross Sales ]]-Sales_Analysis[[#This Row],[Discount Amount]]</f>
        <v>50.46</v>
      </c>
      <c r="T530" s="8">
        <f>Sales_Analysis[[#This Row],[Quantity]]*Sales_Analysis[[#This Row],[Unit Cost]]</f>
        <v>23.03</v>
      </c>
      <c r="U530" s="8">
        <f>Sales_Analysis[[#This Row],[Net Sales ]]-Sales_Analysis[[#This Row],[Cost Of Good Sold]]</f>
        <v>27.43</v>
      </c>
      <c r="V530" s="8">
        <f>IF(Sales_Analysis[[#This Row],[Order Status]]="Completed",Sales_Analysis[[#This Row],[Net Sales ]],0)</f>
        <v>50.46</v>
      </c>
      <c r="W530" s="8">
        <f>IF(Sales_Analysis[[#This Row],[Order Status]]="Completed",Sales_Analysis[[#This Row],[Gross Profit ]],0)</f>
        <v>27.43</v>
      </c>
    </row>
    <row r="531" spans="1:23">
      <c r="A531" t="s">
        <v>1100</v>
      </c>
      <c r="B531" s="7">
        <v>46013</v>
      </c>
      <c r="C531" t="s">
        <v>148</v>
      </c>
      <c r="D531">
        <v>2</v>
      </c>
      <c r="E531">
        <v>76.3</v>
      </c>
      <c r="F531">
        <v>0</v>
      </c>
      <c r="G531">
        <v>0</v>
      </c>
      <c r="H531" t="s">
        <v>216</v>
      </c>
      <c r="I531" t="s">
        <v>18</v>
      </c>
      <c r="J531" t="s">
        <v>217</v>
      </c>
      <c r="K531" t="s">
        <v>209</v>
      </c>
      <c r="L531" t="s">
        <v>977</v>
      </c>
      <c r="M531" t="s">
        <v>149</v>
      </c>
      <c r="N531" t="s">
        <v>27</v>
      </c>
      <c r="O531">
        <v>33.700000000000003</v>
      </c>
      <c r="P531">
        <v>76.3</v>
      </c>
      <c r="Q531">
        <f>Sales_Analysis[[#This Row],[Quantity]]*Sales_Analysis[[#This Row],[Unit Selling Price]]</f>
        <v>152.6</v>
      </c>
      <c r="R531">
        <f>Sales_Analysis[[#This Row],[Gross Sales ]]*Sales_Analysis[[#This Row],[Discount Pct]]</f>
        <v>0</v>
      </c>
      <c r="S531" s="8">
        <f>Sales_Analysis[[#This Row],[Gross Sales ]]-Sales_Analysis[[#This Row],[Discount Amount]]</f>
        <v>152.6</v>
      </c>
      <c r="T531" s="8">
        <f>Sales_Analysis[[#This Row],[Quantity]]*Sales_Analysis[[#This Row],[Unit Cost]]</f>
        <v>67.400000000000006</v>
      </c>
      <c r="U531" s="8">
        <f>Sales_Analysis[[#This Row],[Net Sales ]]-Sales_Analysis[[#This Row],[Cost Of Good Sold]]</f>
        <v>85.199999999999989</v>
      </c>
      <c r="V531" s="8">
        <f>IF(Sales_Analysis[[#This Row],[Order Status]]="Completed",Sales_Analysis[[#This Row],[Net Sales ]],0)</f>
        <v>152.6</v>
      </c>
      <c r="W531" s="8">
        <f>IF(Sales_Analysis[[#This Row],[Order Status]]="Completed",Sales_Analysis[[#This Row],[Gross Profit ]],0)</f>
        <v>85.199999999999989</v>
      </c>
    </row>
    <row r="532" spans="1:23">
      <c r="A532" t="s">
        <v>1101</v>
      </c>
      <c r="B532" s="7">
        <v>46013</v>
      </c>
      <c r="C532" t="s">
        <v>182</v>
      </c>
      <c r="D532">
        <v>1</v>
      </c>
      <c r="E532">
        <v>11.57</v>
      </c>
      <c r="F532">
        <v>0.05</v>
      </c>
      <c r="G532">
        <v>4.99</v>
      </c>
      <c r="H532" t="s">
        <v>216</v>
      </c>
      <c r="I532" t="s">
        <v>54</v>
      </c>
      <c r="J532" t="s">
        <v>213</v>
      </c>
      <c r="K532" t="s">
        <v>209</v>
      </c>
      <c r="L532" t="s">
        <v>563</v>
      </c>
      <c r="M532" t="s">
        <v>183</v>
      </c>
      <c r="N532" t="s">
        <v>32</v>
      </c>
      <c r="O532">
        <v>6.42</v>
      </c>
      <c r="P532">
        <v>11.57</v>
      </c>
      <c r="Q532">
        <f>Sales_Analysis[[#This Row],[Quantity]]*Sales_Analysis[[#This Row],[Unit Selling Price]]</f>
        <v>11.57</v>
      </c>
      <c r="R532">
        <f>Sales_Analysis[[#This Row],[Gross Sales ]]*Sales_Analysis[[#This Row],[Discount Pct]]</f>
        <v>0.57850000000000001</v>
      </c>
      <c r="S532" s="8">
        <f>Sales_Analysis[[#This Row],[Gross Sales ]]-Sales_Analysis[[#This Row],[Discount Amount]]</f>
        <v>10.9915</v>
      </c>
      <c r="T532" s="8">
        <f>Sales_Analysis[[#This Row],[Quantity]]*Sales_Analysis[[#This Row],[Unit Cost]]</f>
        <v>6.42</v>
      </c>
      <c r="U532" s="8">
        <f>Sales_Analysis[[#This Row],[Net Sales ]]-Sales_Analysis[[#This Row],[Cost Of Good Sold]]</f>
        <v>4.5715000000000003</v>
      </c>
      <c r="V532" s="8">
        <f>IF(Sales_Analysis[[#This Row],[Order Status]]="Completed",Sales_Analysis[[#This Row],[Net Sales ]],0)</f>
        <v>10.9915</v>
      </c>
      <c r="W532" s="8">
        <f>IF(Sales_Analysis[[#This Row],[Order Status]]="Completed",Sales_Analysis[[#This Row],[Gross Profit ]],0)</f>
        <v>4.5715000000000003</v>
      </c>
    </row>
    <row r="533" spans="1:23">
      <c r="A533" t="s">
        <v>1102</v>
      </c>
      <c r="B533" s="7">
        <v>46013</v>
      </c>
      <c r="C533" t="s">
        <v>89</v>
      </c>
      <c r="D533">
        <v>2</v>
      </c>
      <c r="E533">
        <v>81.14</v>
      </c>
      <c r="F533">
        <v>0</v>
      </c>
      <c r="G533">
        <v>0</v>
      </c>
      <c r="H533" t="s">
        <v>207</v>
      </c>
      <c r="I533" t="s">
        <v>18</v>
      </c>
      <c r="J533" t="s">
        <v>208</v>
      </c>
      <c r="K533" t="s">
        <v>304</v>
      </c>
      <c r="L533" t="s">
        <v>600</v>
      </c>
      <c r="M533" t="s">
        <v>90</v>
      </c>
      <c r="N533" t="s">
        <v>11</v>
      </c>
      <c r="O533">
        <v>34.53</v>
      </c>
      <c r="P533">
        <v>81.14</v>
      </c>
      <c r="Q533">
        <f>Sales_Analysis[[#This Row],[Quantity]]*Sales_Analysis[[#This Row],[Unit Selling Price]]</f>
        <v>162.28</v>
      </c>
      <c r="R533">
        <f>Sales_Analysis[[#This Row],[Gross Sales ]]*Sales_Analysis[[#This Row],[Discount Pct]]</f>
        <v>0</v>
      </c>
      <c r="S533" s="8">
        <f>Sales_Analysis[[#This Row],[Gross Sales ]]-Sales_Analysis[[#This Row],[Discount Amount]]</f>
        <v>162.28</v>
      </c>
      <c r="T533" s="8">
        <f>Sales_Analysis[[#This Row],[Quantity]]*Sales_Analysis[[#This Row],[Unit Cost]]</f>
        <v>69.06</v>
      </c>
      <c r="U533" s="8">
        <f>Sales_Analysis[[#This Row],[Net Sales ]]-Sales_Analysis[[#This Row],[Cost Of Good Sold]]</f>
        <v>93.22</v>
      </c>
      <c r="V533" s="8">
        <f>IF(Sales_Analysis[[#This Row],[Order Status]]="Completed",Sales_Analysis[[#This Row],[Net Sales ]],0)</f>
        <v>0</v>
      </c>
      <c r="W533" s="8">
        <f>IF(Sales_Analysis[[#This Row],[Order Status]]="Completed",Sales_Analysis[[#This Row],[Gross Profit ]],0)</f>
        <v>0</v>
      </c>
    </row>
    <row r="534" spans="1:23">
      <c r="A534" t="s">
        <v>1103</v>
      </c>
      <c r="B534" s="7">
        <v>46014</v>
      </c>
      <c r="C534" t="s">
        <v>140</v>
      </c>
      <c r="D534">
        <v>1</v>
      </c>
      <c r="E534">
        <v>25.18</v>
      </c>
      <c r="F534">
        <v>0</v>
      </c>
      <c r="G534">
        <v>0</v>
      </c>
      <c r="H534" t="s">
        <v>212</v>
      </c>
      <c r="I534" t="s">
        <v>18</v>
      </c>
      <c r="J534" t="s">
        <v>208</v>
      </c>
      <c r="K534" t="s">
        <v>209</v>
      </c>
      <c r="L534" t="s">
        <v>214</v>
      </c>
      <c r="M534" t="s">
        <v>141</v>
      </c>
      <c r="N534" t="s">
        <v>27</v>
      </c>
      <c r="O534">
        <v>13.85</v>
      </c>
      <c r="P534">
        <v>25.18</v>
      </c>
      <c r="Q534">
        <f>Sales_Analysis[[#This Row],[Quantity]]*Sales_Analysis[[#This Row],[Unit Selling Price]]</f>
        <v>25.18</v>
      </c>
      <c r="R534">
        <f>Sales_Analysis[[#This Row],[Gross Sales ]]*Sales_Analysis[[#This Row],[Discount Pct]]</f>
        <v>0</v>
      </c>
      <c r="S534" s="8">
        <f>Sales_Analysis[[#This Row],[Gross Sales ]]-Sales_Analysis[[#This Row],[Discount Amount]]</f>
        <v>25.18</v>
      </c>
      <c r="T534" s="8">
        <f>Sales_Analysis[[#This Row],[Quantity]]*Sales_Analysis[[#This Row],[Unit Cost]]</f>
        <v>13.85</v>
      </c>
      <c r="U534" s="8">
        <f>Sales_Analysis[[#This Row],[Net Sales ]]-Sales_Analysis[[#This Row],[Cost Of Good Sold]]</f>
        <v>11.33</v>
      </c>
      <c r="V534" s="8">
        <f>IF(Sales_Analysis[[#This Row],[Order Status]]="Completed",Sales_Analysis[[#This Row],[Net Sales ]],0)</f>
        <v>25.18</v>
      </c>
      <c r="W534" s="8">
        <f>IF(Sales_Analysis[[#This Row],[Order Status]]="Completed",Sales_Analysis[[#This Row],[Gross Profit ]],0)</f>
        <v>11.33</v>
      </c>
    </row>
    <row r="535" spans="1:23">
      <c r="A535" t="s">
        <v>1104</v>
      </c>
      <c r="B535" s="7">
        <v>46014</v>
      </c>
      <c r="C535" t="s">
        <v>158</v>
      </c>
      <c r="D535">
        <v>2</v>
      </c>
      <c r="E535">
        <v>44.59</v>
      </c>
      <c r="F535">
        <v>0</v>
      </c>
      <c r="G535">
        <v>0</v>
      </c>
      <c r="H535" t="s">
        <v>207</v>
      </c>
      <c r="I535" t="s">
        <v>54</v>
      </c>
      <c r="J535" t="s">
        <v>217</v>
      </c>
      <c r="K535" t="s">
        <v>209</v>
      </c>
      <c r="L535" t="s">
        <v>477</v>
      </c>
      <c r="M535" t="s">
        <v>159</v>
      </c>
      <c r="N535" t="s">
        <v>27</v>
      </c>
      <c r="O535">
        <v>19.489999999999998</v>
      </c>
      <c r="P535">
        <v>44.59</v>
      </c>
      <c r="Q535">
        <f>Sales_Analysis[[#This Row],[Quantity]]*Sales_Analysis[[#This Row],[Unit Selling Price]]</f>
        <v>89.18</v>
      </c>
      <c r="R535">
        <f>Sales_Analysis[[#This Row],[Gross Sales ]]*Sales_Analysis[[#This Row],[Discount Pct]]</f>
        <v>0</v>
      </c>
      <c r="S535" s="8">
        <f>Sales_Analysis[[#This Row],[Gross Sales ]]-Sales_Analysis[[#This Row],[Discount Amount]]</f>
        <v>89.18</v>
      </c>
      <c r="T535" s="8">
        <f>Sales_Analysis[[#This Row],[Quantity]]*Sales_Analysis[[#This Row],[Unit Cost]]</f>
        <v>38.979999999999997</v>
      </c>
      <c r="U535" s="8">
        <f>Sales_Analysis[[#This Row],[Net Sales ]]-Sales_Analysis[[#This Row],[Cost Of Good Sold]]</f>
        <v>50.20000000000001</v>
      </c>
      <c r="V535" s="8">
        <f>IF(Sales_Analysis[[#This Row],[Order Status]]="Completed",Sales_Analysis[[#This Row],[Net Sales ]],0)</f>
        <v>89.18</v>
      </c>
      <c r="W535" s="8">
        <f>IF(Sales_Analysis[[#This Row],[Order Status]]="Completed",Sales_Analysis[[#This Row],[Gross Profit ]],0)</f>
        <v>50.20000000000001</v>
      </c>
    </row>
    <row r="536" spans="1:23">
      <c r="A536" t="s">
        <v>1105</v>
      </c>
      <c r="B536" s="7">
        <v>46014</v>
      </c>
      <c r="C536" t="s">
        <v>122</v>
      </c>
      <c r="D536">
        <v>2</v>
      </c>
      <c r="E536">
        <v>29.71</v>
      </c>
      <c r="F536">
        <v>0.15</v>
      </c>
      <c r="G536">
        <v>6.99</v>
      </c>
      <c r="H536" t="s">
        <v>207</v>
      </c>
      <c r="I536" t="s">
        <v>54</v>
      </c>
      <c r="J536" t="s">
        <v>217</v>
      </c>
      <c r="K536" t="s">
        <v>209</v>
      </c>
      <c r="L536" t="s">
        <v>830</v>
      </c>
      <c r="M536" t="s">
        <v>123</v>
      </c>
      <c r="N536" t="s">
        <v>21</v>
      </c>
      <c r="O536">
        <v>17.55</v>
      </c>
      <c r="P536">
        <v>29.71</v>
      </c>
      <c r="Q536">
        <f>Sales_Analysis[[#This Row],[Quantity]]*Sales_Analysis[[#This Row],[Unit Selling Price]]</f>
        <v>59.42</v>
      </c>
      <c r="R536">
        <f>Sales_Analysis[[#This Row],[Gross Sales ]]*Sales_Analysis[[#This Row],[Discount Pct]]</f>
        <v>8.9130000000000003</v>
      </c>
      <c r="S536" s="8">
        <f>Sales_Analysis[[#This Row],[Gross Sales ]]-Sales_Analysis[[#This Row],[Discount Amount]]</f>
        <v>50.507000000000005</v>
      </c>
      <c r="T536" s="8">
        <f>Sales_Analysis[[#This Row],[Quantity]]*Sales_Analysis[[#This Row],[Unit Cost]]</f>
        <v>35.1</v>
      </c>
      <c r="U536" s="8">
        <f>Sales_Analysis[[#This Row],[Net Sales ]]-Sales_Analysis[[#This Row],[Cost Of Good Sold]]</f>
        <v>15.407000000000004</v>
      </c>
      <c r="V536" s="8">
        <f>IF(Sales_Analysis[[#This Row],[Order Status]]="Completed",Sales_Analysis[[#This Row],[Net Sales ]],0)</f>
        <v>50.507000000000005</v>
      </c>
      <c r="W536" s="8">
        <f>IF(Sales_Analysis[[#This Row],[Order Status]]="Completed",Sales_Analysis[[#This Row],[Gross Profit ]],0)</f>
        <v>15.407000000000004</v>
      </c>
    </row>
    <row r="537" spans="1:23">
      <c r="A537" t="s">
        <v>1106</v>
      </c>
      <c r="B537" s="7">
        <v>46014</v>
      </c>
      <c r="C537" t="s">
        <v>94</v>
      </c>
      <c r="D537">
        <v>1</v>
      </c>
      <c r="E537">
        <v>74.41</v>
      </c>
      <c r="F537">
        <v>0.05</v>
      </c>
      <c r="G537">
        <v>0</v>
      </c>
      <c r="H537" t="s">
        <v>216</v>
      </c>
      <c r="I537" t="s">
        <v>18</v>
      </c>
      <c r="J537" t="s">
        <v>217</v>
      </c>
      <c r="K537" t="s">
        <v>209</v>
      </c>
      <c r="L537" t="s">
        <v>563</v>
      </c>
      <c r="M537" t="s">
        <v>95</v>
      </c>
      <c r="N537" t="s">
        <v>17</v>
      </c>
      <c r="O537">
        <v>33.549999999999997</v>
      </c>
      <c r="P537">
        <v>74.41</v>
      </c>
      <c r="Q537">
        <f>Sales_Analysis[[#This Row],[Quantity]]*Sales_Analysis[[#This Row],[Unit Selling Price]]</f>
        <v>74.41</v>
      </c>
      <c r="R537">
        <f>Sales_Analysis[[#This Row],[Gross Sales ]]*Sales_Analysis[[#This Row],[Discount Pct]]</f>
        <v>3.7204999999999999</v>
      </c>
      <c r="S537" s="8">
        <f>Sales_Analysis[[#This Row],[Gross Sales ]]-Sales_Analysis[[#This Row],[Discount Amount]]</f>
        <v>70.689499999999995</v>
      </c>
      <c r="T537" s="8">
        <f>Sales_Analysis[[#This Row],[Quantity]]*Sales_Analysis[[#This Row],[Unit Cost]]</f>
        <v>33.549999999999997</v>
      </c>
      <c r="U537" s="8">
        <f>Sales_Analysis[[#This Row],[Net Sales ]]-Sales_Analysis[[#This Row],[Cost Of Good Sold]]</f>
        <v>37.139499999999998</v>
      </c>
      <c r="V537" s="8">
        <f>IF(Sales_Analysis[[#This Row],[Order Status]]="Completed",Sales_Analysis[[#This Row],[Net Sales ]],0)</f>
        <v>70.689499999999995</v>
      </c>
      <c r="W537" s="8">
        <f>IF(Sales_Analysis[[#This Row],[Order Status]]="Completed",Sales_Analysis[[#This Row],[Gross Profit ]],0)</f>
        <v>37.139499999999998</v>
      </c>
    </row>
    <row r="538" spans="1:23">
      <c r="A538" t="s">
        <v>1107</v>
      </c>
      <c r="B538" s="7">
        <v>46014</v>
      </c>
      <c r="C538" t="s">
        <v>66</v>
      </c>
      <c r="D538">
        <v>4</v>
      </c>
      <c r="E538">
        <v>31.13</v>
      </c>
      <c r="F538">
        <v>0</v>
      </c>
      <c r="G538">
        <v>4.99</v>
      </c>
      <c r="H538" t="s">
        <v>212</v>
      </c>
      <c r="I538" t="s">
        <v>37</v>
      </c>
      <c r="J538" t="s">
        <v>213</v>
      </c>
      <c r="K538" t="s">
        <v>209</v>
      </c>
      <c r="L538" t="s">
        <v>273</v>
      </c>
      <c r="M538" t="s">
        <v>67</v>
      </c>
      <c r="N538" t="s">
        <v>11</v>
      </c>
      <c r="O538">
        <v>13.79</v>
      </c>
      <c r="P538">
        <v>31.13</v>
      </c>
      <c r="Q538">
        <f>Sales_Analysis[[#This Row],[Quantity]]*Sales_Analysis[[#This Row],[Unit Selling Price]]</f>
        <v>124.52</v>
      </c>
      <c r="R538">
        <f>Sales_Analysis[[#This Row],[Gross Sales ]]*Sales_Analysis[[#This Row],[Discount Pct]]</f>
        <v>0</v>
      </c>
      <c r="S538" s="8">
        <f>Sales_Analysis[[#This Row],[Gross Sales ]]-Sales_Analysis[[#This Row],[Discount Amount]]</f>
        <v>124.52</v>
      </c>
      <c r="T538" s="8">
        <f>Sales_Analysis[[#This Row],[Quantity]]*Sales_Analysis[[#This Row],[Unit Cost]]</f>
        <v>55.16</v>
      </c>
      <c r="U538" s="8">
        <f>Sales_Analysis[[#This Row],[Net Sales ]]-Sales_Analysis[[#This Row],[Cost Of Good Sold]]</f>
        <v>69.36</v>
      </c>
      <c r="V538" s="8">
        <f>IF(Sales_Analysis[[#This Row],[Order Status]]="Completed",Sales_Analysis[[#This Row],[Net Sales ]],0)</f>
        <v>124.52</v>
      </c>
      <c r="W538" s="8">
        <f>IF(Sales_Analysis[[#This Row],[Order Status]]="Completed",Sales_Analysis[[#This Row],[Gross Profit ]],0)</f>
        <v>69.36</v>
      </c>
    </row>
    <row r="539" spans="1:23">
      <c r="A539" t="s">
        <v>1108</v>
      </c>
      <c r="B539" s="7">
        <v>46014</v>
      </c>
      <c r="C539" t="s">
        <v>92</v>
      </c>
      <c r="D539">
        <v>1</v>
      </c>
      <c r="E539">
        <v>46.87</v>
      </c>
      <c r="F539">
        <v>0</v>
      </c>
      <c r="G539">
        <v>6.99</v>
      </c>
      <c r="H539" t="s">
        <v>216</v>
      </c>
      <c r="I539" t="s">
        <v>18</v>
      </c>
      <c r="J539" t="s">
        <v>208</v>
      </c>
      <c r="K539" t="s">
        <v>209</v>
      </c>
      <c r="L539" t="s">
        <v>750</v>
      </c>
      <c r="M539" t="s">
        <v>93</v>
      </c>
      <c r="N539" t="s">
        <v>17</v>
      </c>
      <c r="O539">
        <v>21.33</v>
      </c>
      <c r="P539">
        <v>46.87</v>
      </c>
      <c r="Q539">
        <f>Sales_Analysis[[#This Row],[Quantity]]*Sales_Analysis[[#This Row],[Unit Selling Price]]</f>
        <v>46.87</v>
      </c>
      <c r="R539">
        <f>Sales_Analysis[[#This Row],[Gross Sales ]]*Sales_Analysis[[#This Row],[Discount Pct]]</f>
        <v>0</v>
      </c>
      <c r="S539" s="8">
        <f>Sales_Analysis[[#This Row],[Gross Sales ]]-Sales_Analysis[[#This Row],[Discount Amount]]</f>
        <v>46.87</v>
      </c>
      <c r="T539" s="8">
        <f>Sales_Analysis[[#This Row],[Quantity]]*Sales_Analysis[[#This Row],[Unit Cost]]</f>
        <v>21.33</v>
      </c>
      <c r="U539" s="8">
        <f>Sales_Analysis[[#This Row],[Net Sales ]]-Sales_Analysis[[#This Row],[Cost Of Good Sold]]</f>
        <v>25.54</v>
      </c>
      <c r="V539" s="8">
        <f>IF(Sales_Analysis[[#This Row],[Order Status]]="Completed",Sales_Analysis[[#This Row],[Net Sales ]],0)</f>
        <v>46.87</v>
      </c>
      <c r="W539" s="8">
        <f>IF(Sales_Analysis[[#This Row],[Order Status]]="Completed",Sales_Analysis[[#This Row],[Gross Profit ]],0)</f>
        <v>25.54</v>
      </c>
    </row>
    <row r="540" spans="1:23">
      <c r="A540" t="s">
        <v>1109</v>
      </c>
      <c r="B540" s="7">
        <v>46014</v>
      </c>
      <c r="C540" t="s">
        <v>132</v>
      </c>
      <c r="D540">
        <v>2</v>
      </c>
      <c r="E540">
        <v>72.08</v>
      </c>
      <c r="F540">
        <v>0</v>
      </c>
      <c r="G540">
        <v>0</v>
      </c>
      <c r="H540" t="s">
        <v>212</v>
      </c>
      <c r="I540" t="s">
        <v>12</v>
      </c>
      <c r="J540" t="s">
        <v>217</v>
      </c>
      <c r="K540" t="s">
        <v>209</v>
      </c>
      <c r="L540" t="s">
        <v>512</v>
      </c>
      <c r="M540" t="s">
        <v>133</v>
      </c>
      <c r="N540" t="s">
        <v>21</v>
      </c>
      <c r="O540">
        <v>45</v>
      </c>
      <c r="P540">
        <v>72.08</v>
      </c>
      <c r="Q540">
        <f>Sales_Analysis[[#This Row],[Quantity]]*Sales_Analysis[[#This Row],[Unit Selling Price]]</f>
        <v>144.16</v>
      </c>
      <c r="R540">
        <f>Sales_Analysis[[#This Row],[Gross Sales ]]*Sales_Analysis[[#This Row],[Discount Pct]]</f>
        <v>0</v>
      </c>
      <c r="S540" s="8">
        <f>Sales_Analysis[[#This Row],[Gross Sales ]]-Sales_Analysis[[#This Row],[Discount Amount]]</f>
        <v>144.16</v>
      </c>
      <c r="T540" s="8">
        <f>Sales_Analysis[[#This Row],[Quantity]]*Sales_Analysis[[#This Row],[Unit Cost]]</f>
        <v>90</v>
      </c>
      <c r="U540" s="8">
        <f>Sales_Analysis[[#This Row],[Net Sales ]]-Sales_Analysis[[#This Row],[Cost Of Good Sold]]</f>
        <v>54.16</v>
      </c>
      <c r="V540" s="8">
        <f>IF(Sales_Analysis[[#This Row],[Order Status]]="Completed",Sales_Analysis[[#This Row],[Net Sales ]],0)</f>
        <v>144.16</v>
      </c>
      <c r="W540" s="8">
        <f>IF(Sales_Analysis[[#This Row],[Order Status]]="Completed",Sales_Analysis[[#This Row],[Gross Profit ]],0)</f>
        <v>54.16</v>
      </c>
    </row>
    <row r="541" spans="1:23">
      <c r="A541" t="s">
        <v>1110</v>
      </c>
      <c r="B541" s="7">
        <v>46015</v>
      </c>
      <c r="C541" t="s">
        <v>94</v>
      </c>
      <c r="D541">
        <v>2</v>
      </c>
      <c r="E541">
        <v>74.41</v>
      </c>
      <c r="F541">
        <v>0</v>
      </c>
      <c r="G541">
        <v>0</v>
      </c>
      <c r="H541" t="s">
        <v>216</v>
      </c>
      <c r="I541" t="s">
        <v>18</v>
      </c>
      <c r="J541" t="s">
        <v>208</v>
      </c>
      <c r="K541" t="s">
        <v>209</v>
      </c>
      <c r="L541" t="s">
        <v>1111</v>
      </c>
      <c r="M541" t="s">
        <v>95</v>
      </c>
      <c r="N541" t="s">
        <v>17</v>
      </c>
      <c r="O541">
        <v>33.549999999999997</v>
      </c>
      <c r="P541">
        <v>74.41</v>
      </c>
      <c r="Q541">
        <f>Sales_Analysis[[#This Row],[Quantity]]*Sales_Analysis[[#This Row],[Unit Selling Price]]</f>
        <v>148.82</v>
      </c>
      <c r="R541">
        <f>Sales_Analysis[[#This Row],[Gross Sales ]]*Sales_Analysis[[#This Row],[Discount Pct]]</f>
        <v>0</v>
      </c>
      <c r="S541" s="8">
        <f>Sales_Analysis[[#This Row],[Gross Sales ]]-Sales_Analysis[[#This Row],[Discount Amount]]</f>
        <v>148.82</v>
      </c>
      <c r="T541" s="8">
        <f>Sales_Analysis[[#This Row],[Quantity]]*Sales_Analysis[[#This Row],[Unit Cost]]</f>
        <v>67.099999999999994</v>
      </c>
      <c r="U541" s="8">
        <f>Sales_Analysis[[#This Row],[Net Sales ]]-Sales_Analysis[[#This Row],[Cost Of Good Sold]]</f>
        <v>81.72</v>
      </c>
      <c r="V541" s="8">
        <f>IF(Sales_Analysis[[#This Row],[Order Status]]="Completed",Sales_Analysis[[#This Row],[Net Sales ]],0)</f>
        <v>148.82</v>
      </c>
      <c r="W541" s="8">
        <f>IF(Sales_Analysis[[#This Row],[Order Status]]="Completed",Sales_Analysis[[#This Row],[Gross Profit ]],0)</f>
        <v>81.72</v>
      </c>
    </row>
    <row r="542" spans="1:23">
      <c r="A542" t="s">
        <v>1112</v>
      </c>
      <c r="B542" s="7">
        <v>46015</v>
      </c>
      <c r="C542" t="s">
        <v>170</v>
      </c>
      <c r="D542">
        <v>3</v>
      </c>
      <c r="E542">
        <v>33.19</v>
      </c>
      <c r="F542">
        <v>0</v>
      </c>
      <c r="G542">
        <v>4.99</v>
      </c>
      <c r="H542" t="s">
        <v>212</v>
      </c>
      <c r="I542" t="s">
        <v>18</v>
      </c>
      <c r="J542" t="s">
        <v>213</v>
      </c>
      <c r="K542" t="s">
        <v>209</v>
      </c>
      <c r="L542" t="s">
        <v>1113</v>
      </c>
      <c r="M542" t="s">
        <v>171</v>
      </c>
      <c r="N542" t="s">
        <v>32</v>
      </c>
      <c r="O542">
        <v>18.73</v>
      </c>
      <c r="P542">
        <v>33.19</v>
      </c>
      <c r="Q542">
        <f>Sales_Analysis[[#This Row],[Quantity]]*Sales_Analysis[[#This Row],[Unit Selling Price]]</f>
        <v>99.57</v>
      </c>
      <c r="R542">
        <f>Sales_Analysis[[#This Row],[Gross Sales ]]*Sales_Analysis[[#This Row],[Discount Pct]]</f>
        <v>0</v>
      </c>
      <c r="S542" s="8">
        <f>Sales_Analysis[[#This Row],[Gross Sales ]]-Sales_Analysis[[#This Row],[Discount Amount]]</f>
        <v>99.57</v>
      </c>
      <c r="T542" s="8">
        <f>Sales_Analysis[[#This Row],[Quantity]]*Sales_Analysis[[#This Row],[Unit Cost]]</f>
        <v>56.19</v>
      </c>
      <c r="U542" s="8">
        <f>Sales_Analysis[[#This Row],[Net Sales ]]-Sales_Analysis[[#This Row],[Cost Of Good Sold]]</f>
        <v>43.379999999999995</v>
      </c>
      <c r="V542" s="8">
        <f>IF(Sales_Analysis[[#This Row],[Order Status]]="Completed",Sales_Analysis[[#This Row],[Net Sales ]],0)</f>
        <v>99.57</v>
      </c>
      <c r="W542" s="8">
        <f>IF(Sales_Analysis[[#This Row],[Order Status]]="Completed",Sales_Analysis[[#This Row],[Gross Profit ]],0)</f>
        <v>43.379999999999995</v>
      </c>
    </row>
    <row r="543" spans="1:23">
      <c r="A543" t="s">
        <v>1114</v>
      </c>
      <c r="B543" s="7">
        <v>46015</v>
      </c>
      <c r="C543" t="s">
        <v>130</v>
      </c>
      <c r="D543">
        <v>1</v>
      </c>
      <c r="E543">
        <v>10.18</v>
      </c>
      <c r="F543">
        <v>0.1</v>
      </c>
      <c r="G543">
        <v>0</v>
      </c>
      <c r="H543" t="s">
        <v>212</v>
      </c>
      <c r="I543" t="s">
        <v>18</v>
      </c>
      <c r="J543" t="s">
        <v>213</v>
      </c>
      <c r="K543" t="s">
        <v>209</v>
      </c>
      <c r="L543" t="s">
        <v>959</v>
      </c>
      <c r="M543" t="s">
        <v>131</v>
      </c>
      <c r="N543" t="s">
        <v>21</v>
      </c>
      <c r="O543">
        <v>4.42</v>
      </c>
      <c r="P543">
        <v>10.18</v>
      </c>
      <c r="Q543">
        <f>Sales_Analysis[[#This Row],[Quantity]]*Sales_Analysis[[#This Row],[Unit Selling Price]]</f>
        <v>10.18</v>
      </c>
      <c r="R543">
        <f>Sales_Analysis[[#This Row],[Gross Sales ]]*Sales_Analysis[[#This Row],[Discount Pct]]</f>
        <v>1.018</v>
      </c>
      <c r="S543" s="8">
        <f>Sales_Analysis[[#This Row],[Gross Sales ]]-Sales_Analysis[[#This Row],[Discount Amount]]</f>
        <v>9.161999999999999</v>
      </c>
      <c r="T543" s="8">
        <f>Sales_Analysis[[#This Row],[Quantity]]*Sales_Analysis[[#This Row],[Unit Cost]]</f>
        <v>4.42</v>
      </c>
      <c r="U543" s="8">
        <f>Sales_Analysis[[#This Row],[Net Sales ]]-Sales_Analysis[[#This Row],[Cost Of Good Sold]]</f>
        <v>4.7419999999999991</v>
      </c>
      <c r="V543" s="8">
        <f>IF(Sales_Analysis[[#This Row],[Order Status]]="Completed",Sales_Analysis[[#This Row],[Net Sales ]],0)</f>
        <v>9.161999999999999</v>
      </c>
      <c r="W543" s="8">
        <f>IF(Sales_Analysis[[#This Row],[Order Status]]="Completed",Sales_Analysis[[#This Row],[Gross Profit ]],0)</f>
        <v>4.7419999999999991</v>
      </c>
    </row>
    <row r="544" spans="1:23">
      <c r="A544" t="s">
        <v>1115</v>
      </c>
      <c r="B544" s="7">
        <v>46015</v>
      </c>
      <c r="C544" t="s">
        <v>144</v>
      </c>
      <c r="D544">
        <v>1</v>
      </c>
      <c r="E544">
        <v>12.74</v>
      </c>
      <c r="F544">
        <v>0.05</v>
      </c>
      <c r="G544">
        <v>4.99</v>
      </c>
      <c r="H544" t="s">
        <v>207</v>
      </c>
      <c r="I544" t="s">
        <v>54</v>
      </c>
      <c r="J544" t="s">
        <v>217</v>
      </c>
      <c r="K544" t="s">
        <v>209</v>
      </c>
      <c r="L544" t="s">
        <v>1116</v>
      </c>
      <c r="M544" t="s">
        <v>145</v>
      </c>
      <c r="N544" t="s">
        <v>27</v>
      </c>
      <c r="O544">
        <v>5.81</v>
      </c>
      <c r="P544">
        <v>12.74</v>
      </c>
      <c r="Q544">
        <f>Sales_Analysis[[#This Row],[Quantity]]*Sales_Analysis[[#This Row],[Unit Selling Price]]</f>
        <v>12.74</v>
      </c>
      <c r="R544">
        <f>Sales_Analysis[[#This Row],[Gross Sales ]]*Sales_Analysis[[#This Row],[Discount Pct]]</f>
        <v>0.63700000000000001</v>
      </c>
      <c r="S544" s="8">
        <f>Sales_Analysis[[#This Row],[Gross Sales ]]-Sales_Analysis[[#This Row],[Discount Amount]]</f>
        <v>12.103</v>
      </c>
      <c r="T544" s="8">
        <f>Sales_Analysis[[#This Row],[Quantity]]*Sales_Analysis[[#This Row],[Unit Cost]]</f>
        <v>5.81</v>
      </c>
      <c r="U544" s="8">
        <f>Sales_Analysis[[#This Row],[Net Sales ]]-Sales_Analysis[[#This Row],[Cost Of Good Sold]]</f>
        <v>6.2930000000000001</v>
      </c>
      <c r="V544" s="8">
        <f>IF(Sales_Analysis[[#This Row],[Order Status]]="Completed",Sales_Analysis[[#This Row],[Net Sales ]],0)</f>
        <v>12.103</v>
      </c>
      <c r="W544" s="8">
        <f>IF(Sales_Analysis[[#This Row],[Order Status]]="Completed",Sales_Analysis[[#This Row],[Gross Profit ]],0)</f>
        <v>6.2930000000000001</v>
      </c>
    </row>
    <row r="545" spans="1:23">
      <c r="A545" t="s">
        <v>1117</v>
      </c>
      <c r="B545" s="7">
        <v>46015</v>
      </c>
      <c r="C545" t="s">
        <v>69</v>
      </c>
      <c r="D545">
        <v>1</v>
      </c>
      <c r="E545">
        <v>73.180000000000007</v>
      </c>
      <c r="F545">
        <v>0</v>
      </c>
      <c r="G545">
        <v>0</v>
      </c>
      <c r="H545" t="s">
        <v>207</v>
      </c>
      <c r="I545" t="s">
        <v>18</v>
      </c>
      <c r="J545" t="s">
        <v>217</v>
      </c>
      <c r="K545" t="s">
        <v>209</v>
      </c>
      <c r="L545" t="s">
        <v>475</v>
      </c>
      <c r="M545" t="s">
        <v>70</v>
      </c>
      <c r="N545" t="s">
        <v>11</v>
      </c>
      <c r="O545">
        <v>37</v>
      </c>
      <c r="P545">
        <v>73.180000000000007</v>
      </c>
      <c r="Q545">
        <f>Sales_Analysis[[#This Row],[Quantity]]*Sales_Analysis[[#This Row],[Unit Selling Price]]</f>
        <v>73.180000000000007</v>
      </c>
      <c r="R545">
        <f>Sales_Analysis[[#This Row],[Gross Sales ]]*Sales_Analysis[[#This Row],[Discount Pct]]</f>
        <v>0</v>
      </c>
      <c r="S545" s="8">
        <f>Sales_Analysis[[#This Row],[Gross Sales ]]-Sales_Analysis[[#This Row],[Discount Amount]]</f>
        <v>73.180000000000007</v>
      </c>
      <c r="T545" s="8">
        <f>Sales_Analysis[[#This Row],[Quantity]]*Sales_Analysis[[#This Row],[Unit Cost]]</f>
        <v>37</v>
      </c>
      <c r="U545" s="8">
        <f>Sales_Analysis[[#This Row],[Net Sales ]]-Sales_Analysis[[#This Row],[Cost Of Good Sold]]</f>
        <v>36.180000000000007</v>
      </c>
      <c r="V545" s="8">
        <f>IF(Sales_Analysis[[#This Row],[Order Status]]="Completed",Sales_Analysis[[#This Row],[Net Sales ]],0)</f>
        <v>73.180000000000007</v>
      </c>
      <c r="W545" s="8">
        <f>IF(Sales_Analysis[[#This Row],[Order Status]]="Completed",Sales_Analysis[[#This Row],[Gross Profit ]],0)</f>
        <v>36.180000000000007</v>
      </c>
    </row>
    <row r="546" spans="1:23">
      <c r="A546" t="s">
        <v>1118</v>
      </c>
      <c r="B546" s="7">
        <v>46016</v>
      </c>
      <c r="C546" t="s">
        <v>178</v>
      </c>
      <c r="D546">
        <v>1</v>
      </c>
      <c r="E546">
        <v>77.760000000000005</v>
      </c>
      <c r="F546">
        <v>0.1</v>
      </c>
      <c r="G546">
        <v>0</v>
      </c>
      <c r="H546" t="s">
        <v>216</v>
      </c>
      <c r="I546" t="s">
        <v>224</v>
      </c>
      <c r="J546" t="s">
        <v>208</v>
      </c>
      <c r="K546" t="s">
        <v>209</v>
      </c>
      <c r="L546" t="s">
        <v>503</v>
      </c>
      <c r="M546" t="s">
        <v>179</v>
      </c>
      <c r="N546" t="s">
        <v>32</v>
      </c>
      <c r="O546">
        <v>44.67</v>
      </c>
      <c r="P546">
        <v>77.760000000000005</v>
      </c>
      <c r="Q546">
        <f>Sales_Analysis[[#This Row],[Quantity]]*Sales_Analysis[[#This Row],[Unit Selling Price]]</f>
        <v>77.760000000000005</v>
      </c>
      <c r="R546">
        <f>Sales_Analysis[[#This Row],[Gross Sales ]]*Sales_Analysis[[#This Row],[Discount Pct]]</f>
        <v>7.7760000000000007</v>
      </c>
      <c r="S546" s="8">
        <f>Sales_Analysis[[#This Row],[Gross Sales ]]-Sales_Analysis[[#This Row],[Discount Amount]]</f>
        <v>69.984000000000009</v>
      </c>
      <c r="T546" s="8">
        <f>Sales_Analysis[[#This Row],[Quantity]]*Sales_Analysis[[#This Row],[Unit Cost]]</f>
        <v>44.67</v>
      </c>
      <c r="U546" s="8">
        <f>Sales_Analysis[[#This Row],[Net Sales ]]-Sales_Analysis[[#This Row],[Cost Of Good Sold]]</f>
        <v>25.314000000000007</v>
      </c>
      <c r="V546" s="8">
        <f>IF(Sales_Analysis[[#This Row],[Order Status]]="Completed",Sales_Analysis[[#This Row],[Net Sales ]],0)</f>
        <v>69.984000000000009</v>
      </c>
      <c r="W546" s="8">
        <f>IF(Sales_Analysis[[#This Row],[Order Status]]="Completed",Sales_Analysis[[#This Row],[Gross Profit ]],0)</f>
        <v>25.314000000000007</v>
      </c>
    </row>
    <row r="547" spans="1:23">
      <c r="A547" t="s">
        <v>1119</v>
      </c>
      <c r="B547" s="7">
        <v>46016</v>
      </c>
      <c r="C547" t="s">
        <v>126</v>
      </c>
      <c r="D547">
        <v>3</v>
      </c>
      <c r="E547">
        <v>44.98</v>
      </c>
      <c r="F547">
        <v>0.05</v>
      </c>
      <c r="G547">
        <v>4.99</v>
      </c>
      <c r="H547" t="s">
        <v>216</v>
      </c>
      <c r="I547" t="s">
        <v>12</v>
      </c>
      <c r="J547" t="s">
        <v>208</v>
      </c>
      <c r="K547" t="s">
        <v>209</v>
      </c>
      <c r="L547" t="s">
        <v>1120</v>
      </c>
      <c r="M547" t="s">
        <v>127</v>
      </c>
      <c r="N547" t="s">
        <v>21</v>
      </c>
      <c r="O547">
        <v>23.48</v>
      </c>
      <c r="P547">
        <v>44.98</v>
      </c>
      <c r="Q547">
        <f>Sales_Analysis[[#This Row],[Quantity]]*Sales_Analysis[[#This Row],[Unit Selling Price]]</f>
        <v>134.94</v>
      </c>
      <c r="R547">
        <f>Sales_Analysis[[#This Row],[Gross Sales ]]*Sales_Analysis[[#This Row],[Discount Pct]]</f>
        <v>6.7469999999999999</v>
      </c>
      <c r="S547" s="8">
        <f>Sales_Analysis[[#This Row],[Gross Sales ]]-Sales_Analysis[[#This Row],[Discount Amount]]</f>
        <v>128.19299999999998</v>
      </c>
      <c r="T547" s="8">
        <f>Sales_Analysis[[#This Row],[Quantity]]*Sales_Analysis[[#This Row],[Unit Cost]]</f>
        <v>70.44</v>
      </c>
      <c r="U547" s="8">
        <f>Sales_Analysis[[#This Row],[Net Sales ]]-Sales_Analysis[[#This Row],[Cost Of Good Sold]]</f>
        <v>57.752999999999986</v>
      </c>
      <c r="V547" s="8">
        <f>IF(Sales_Analysis[[#This Row],[Order Status]]="Completed",Sales_Analysis[[#This Row],[Net Sales ]],0)</f>
        <v>128.19299999999998</v>
      </c>
      <c r="W547" s="8">
        <f>IF(Sales_Analysis[[#This Row],[Order Status]]="Completed",Sales_Analysis[[#This Row],[Gross Profit ]],0)</f>
        <v>57.752999999999986</v>
      </c>
    </row>
    <row r="548" spans="1:23">
      <c r="A548" t="s">
        <v>1121</v>
      </c>
      <c r="B548" s="7">
        <v>46016</v>
      </c>
      <c r="C548" t="s">
        <v>136</v>
      </c>
      <c r="D548">
        <v>1</v>
      </c>
      <c r="E548">
        <v>26.35</v>
      </c>
      <c r="F548">
        <v>0</v>
      </c>
      <c r="G548">
        <v>6.99</v>
      </c>
      <c r="H548" t="s">
        <v>212</v>
      </c>
      <c r="I548" t="s">
        <v>12</v>
      </c>
      <c r="J548" t="s">
        <v>217</v>
      </c>
      <c r="K548" t="s">
        <v>209</v>
      </c>
      <c r="L548" t="s">
        <v>259</v>
      </c>
      <c r="M548" t="s">
        <v>137</v>
      </c>
      <c r="N548" t="s">
        <v>21</v>
      </c>
      <c r="O548">
        <v>13.28</v>
      </c>
      <c r="P548">
        <v>26.35</v>
      </c>
      <c r="Q548">
        <f>Sales_Analysis[[#This Row],[Quantity]]*Sales_Analysis[[#This Row],[Unit Selling Price]]</f>
        <v>26.35</v>
      </c>
      <c r="R548">
        <f>Sales_Analysis[[#This Row],[Gross Sales ]]*Sales_Analysis[[#This Row],[Discount Pct]]</f>
        <v>0</v>
      </c>
      <c r="S548" s="8">
        <f>Sales_Analysis[[#This Row],[Gross Sales ]]-Sales_Analysis[[#This Row],[Discount Amount]]</f>
        <v>26.35</v>
      </c>
      <c r="T548" s="8">
        <f>Sales_Analysis[[#This Row],[Quantity]]*Sales_Analysis[[#This Row],[Unit Cost]]</f>
        <v>13.28</v>
      </c>
      <c r="U548" s="8">
        <f>Sales_Analysis[[#This Row],[Net Sales ]]-Sales_Analysis[[#This Row],[Cost Of Good Sold]]</f>
        <v>13.070000000000002</v>
      </c>
      <c r="V548" s="8">
        <f>IF(Sales_Analysis[[#This Row],[Order Status]]="Completed",Sales_Analysis[[#This Row],[Net Sales ]],0)</f>
        <v>26.35</v>
      </c>
      <c r="W548" s="8">
        <f>IF(Sales_Analysis[[#This Row],[Order Status]]="Completed",Sales_Analysis[[#This Row],[Gross Profit ]],0)</f>
        <v>13.070000000000002</v>
      </c>
    </row>
    <row r="549" spans="1:23">
      <c r="A549" t="s">
        <v>1122</v>
      </c>
      <c r="B549" s="7">
        <v>46016</v>
      </c>
      <c r="C549" t="s">
        <v>104</v>
      </c>
      <c r="D549">
        <v>2</v>
      </c>
      <c r="E549">
        <v>29.49</v>
      </c>
      <c r="F549">
        <v>0</v>
      </c>
      <c r="G549">
        <v>9.99</v>
      </c>
      <c r="H549" t="s">
        <v>212</v>
      </c>
      <c r="I549" t="s">
        <v>54</v>
      </c>
      <c r="J549" t="s">
        <v>213</v>
      </c>
      <c r="K549" t="s">
        <v>304</v>
      </c>
      <c r="L549" t="s">
        <v>936</v>
      </c>
      <c r="M549" t="s">
        <v>105</v>
      </c>
      <c r="N549" t="s">
        <v>17</v>
      </c>
      <c r="O549">
        <v>13.03</v>
      </c>
      <c r="P549">
        <v>29.49</v>
      </c>
      <c r="Q549">
        <f>Sales_Analysis[[#This Row],[Quantity]]*Sales_Analysis[[#This Row],[Unit Selling Price]]</f>
        <v>58.98</v>
      </c>
      <c r="R549">
        <f>Sales_Analysis[[#This Row],[Gross Sales ]]*Sales_Analysis[[#This Row],[Discount Pct]]</f>
        <v>0</v>
      </c>
      <c r="S549" s="8">
        <f>Sales_Analysis[[#This Row],[Gross Sales ]]-Sales_Analysis[[#This Row],[Discount Amount]]</f>
        <v>58.98</v>
      </c>
      <c r="T549" s="8">
        <f>Sales_Analysis[[#This Row],[Quantity]]*Sales_Analysis[[#This Row],[Unit Cost]]</f>
        <v>26.06</v>
      </c>
      <c r="U549" s="8">
        <f>Sales_Analysis[[#This Row],[Net Sales ]]-Sales_Analysis[[#This Row],[Cost Of Good Sold]]</f>
        <v>32.92</v>
      </c>
      <c r="V549" s="8">
        <f>IF(Sales_Analysis[[#This Row],[Order Status]]="Completed",Sales_Analysis[[#This Row],[Net Sales ]],0)</f>
        <v>0</v>
      </c>
      <c r="W549" s="8">
        <f>IF(Sales_Analysis[[#This Row],[Order Status]]="Completed",Sales_Analysis[[#This Row],[Gross Profit ]],0)</f>
        <v>0</v>
      </c>
    </row>
    <row r="550" spans="1:23">
      <c r="A550" t="s">
        <v>1123</v>
      </c>
      <c r="B550" s="7">
        <v>46016</v>
      </c>
      <c r="C550" t="s">
        <v>128</v>
      </c>
      <c r="D550">
        <v>3</v>
      </c>
      <c r="E550">
        <v>74.72</v>
      </c>
      <c r="F550">
        <v>0.1</v>
      </c>
      <c r="G550">
        <v>0</v>
      </c>
      <c r="H550" t="s">
        <v>207</v>
      </c>
      <c r="I550" t="s">
        <v>54</v>
      </c>
      <c r="J550" t="s">
        <v>217</v>
      </c>
      <c r="K550" t="s">
        <v>209</v>
      </c>
      <c r="L550" t="s">
        <v>770</v>
      </c>
      <c r="M550" t="s">
        <v>129</v>
      </c>
      <c r="N550" t="s">
        <v>21</v>
      </c>
      <c r="O550">
        <v>36.28</v>
      </c>
      <c r="P550">
        <v>74.72</v>
      </c>
      <c r="Q550">
        <f>Sales_Analysis[[#This Row],[Quantity]]*Sales_Analysis[[#This Row],[Unit Selling Price]]</f>
        <v>224.16</v>
      </c>
      <c r="R550">
        <f>Sales_Analysis[[#This Row],[Gross Sales ]]*Sales_Analysis[[#This Row],[Discount Pct]]</f>
        <v>22.416</v>
      </c>
      <c r="S550" s="8">
        <f>Sales_Analysis[[#This Row],[Gross Sales ]]-Sales_Analysis[[#This Row],[Discount Amount]]</f>
        <v>201.744</v>
      </c>
      <c r="T550" s="8">
        <f>Sales_Analysis[[#This Row],[Quantity]]*Sales_Analysis[[#This Row],[Unit Cost]]</f>
        <v>108.84</v>
      </c>
      <c r="U550" s="8">
        <f>Sales_Analysis[[#This Row],[Net Sales ]]-Sales_Analysis[[#This Row],[Cost Of Good Sold]]</f>
        <v>92.903999999999996</v>
      </c>
      <c r="V550" s="8">
        <f>IF(Sales_Analysis[[#This Row],[Order Status]]="Completed",Sales_Analysis[[#This Row],[Net Sales ]],0)</f>
        <v>201.744</v>
      </c>
      <c r="W550" s="8">
        <f>IF(Sales_Analysis[[#This Row],[Order Status]]="Completed",Sales_Analysis[[#This Row],[Gross Profit ]],0)</f>
        <v>92.903999999999996</v>
      </c>
    </row>
    <row r="551" spans="1:23">
      <c r="A551" t="s">
        <v>1124</v>
      </c>
      <c r="B551" s="7">
        <v>46016</v>
      </c>
      <c r="C551" t="s">
        <v>178</v>
      </c>
      <c r="D551">
        <v>4</v>
      </c>
      <c r="E551">
        <v>77.760000000000005</v>
      </c>
      <c r="F551">
        <v>0</v>
      </c>
      <c r="G551">
        <v>6.99</v>
      </c>
      <c r="H551" t="s">
        <v>216</v>
      </c>
      <c r="I551" t="s">
        <v>18</v>
      </c>
      <c r="J551" t="s">
        <v>213</v>
      </c>
      <c r="K551" t="s">
        <v>209</v>
      </c>
      <c r="L551" t="s">
        <v>529</v>
      </c>
      <c r="M551" t="s">
        <v>179</v>
      </c>
      <c r="N551" t="s">
        <v>32</v>
      </c>
      <c r="O551">
        <v>44.67</v>
      </c>
      <c r="P551">
        <v>77.760000000000005</v>
      </c>
      <c r="Q551">
        <f>Sales_Analysis[[#This Row],[Quantity]]*Sales_Analysis[[#This Row],[Unit Selling Price]]</f>
        <v>311.04000000000002</v>
      </c>
      <c r="R551">
        <f>Sales_Analysis[[#This Row],[Gross Sales ]]*Sales_Analysis[[#This Row],[Discount Pct]]</f>
        <v>0</v>
      </c>
      <c r="S551" s="8">
        <f>Sales_Analysis[[#This Row],[Gross Sales ]]-Sales_Analysis[[#This Row],[Discount Amount]]</f>
        <v>311.04000000000002</v>
      </c>
      <c r="T551" s="8">
        <f>Sales_Analysis[[#This Row],[Quantity]]*Sales_Analysis[[#This Row],[Unit Cost]]</f>
        <v>178.68</v>
      </c>
      <c r="U551" s="8">
        <f>Sales_Analysis[[#This Row],[Net Sales ]]-Sales_Analysis[[#This Row],[Cost Of Good Sold]]</f>
        <v>132.36000000000001</v>
      </c>
      <c r="V551" s="8">
        <f>IF(Sales_Analysis[[#This Row],[Order Status]]="Completed",Sales_Analysis[[#This Row],[Net Sales ]],0)</f>
        <v>311.04000000000002</v>
      </c>
      <c r="W551" s="8">
        <f>IF(Sales_Analysis[[#This Row],[Order Status]]="Completed",Sales_Analysis[[#This Row],[Gross Profit ]],0)</f>
        <v>132.36000000000001</v>
      </c>
    </row>
    <row r="552" spans="1:23">
      <c r="A552" t="s">
        <v>1125</v>
      </c>
      <c r="B552" s="7">
        <v>46016</v>
      </c>
      <c r="C552" t="s">
        <v>83</v>
      </c>
      <c r="D552">
        <v>1</v>
      </c>
      <c r="E552">
        <v>79.31</v>
      </c>
      <c r="F552">
        <v>0</v>
      </c>
      <c r="G552">
        <v>0</v>
      </c>
      <c r="H552" t="s">
        <v>216</v>
      </c>
      <c r="I552" t="s">
        <v>224</v>
      </c>
      <c r="J552" t="s">
        <v>217</v>
      </c>
      <c r="K552" t="s">
        <v>209</v>
      </c>
      <c r="L552" t="s">
        <v>1126</v>
      </c>
      <c r="M552" t="s">
        <v>84</v>
      </c>
      <c r="N552" t="s">
        <v>11</v>
      </c>
      <c r="O552">
        <v>36.44</v>
      </c>
      <c r="P552">
        <v>79.31</v>
      </c>
      <c r="Q552">
        <f>Sales_Analysis[[#This Row],[Quantity]]*Sales_Analysis[[#This Row],[Unit Selling Price]]</f>
        <v>79.31</v>
      </c>
      <c r="R552">
        <f>Sales_Analysis[[#This Row],[Gross Sales ]]*Sales_Analysis[[#This Row],[Discount Pct]]</f>
        <v>0</v>
      </c>
      <c r="S552" s="8">
        <f>Sales_Analysis[[#This Row],[Gross Sales ]]-Sales_Analysis[[#This Row],[Discount Amount]]</f>
        <v>79.31</v>
      </c>
      <c r="T552" s="8">
        <f>Sales_Analysis[[#This Row],[Quantity]]*Sales_Analysis[[#This Row],[Unit Cost]]</f>
        <v>36.44</v>
      </c>
      <c r="U552" s="8">
        <f>Sales_Analysis[[#This Row],[Net Sales ]]-Sales_Analysis[[#This Row],[Cost Of Good Sold]]</f>
        <v>42.870000000000005</v>
      </c>
      <c r="V552" s="8">
        <f>IF(Sales_Analysis[[#This Row],[Order Status]]="Completed",Sales_Analysis[[#This Row],[Net Sales ]],0)</f>
        <v>79.31</v>
      </c>
      <c r="W552" s="8">
        <f>IF(Sales_Analysis[[#This Row],[Order Status]]="Completed",Sales_Analysis[[#This Row],[Gross Profit ]],0)</f>
        <v>42.870000000000005</v>
      </c>
    </row>
    <row r="553" spans="1:23">
      <c r="A553" t="s">
        <v>1127</v>
      </c>
      <c r="B553" s="7">
        <v>46016</v>
      </c>
      <c r="C553" t="s">
        <v>71</v>
      </c>
      <c r="D553">
        <v>1</v>
      </c>
      <c r="E553">
        <v>11.23</v>
      </c>
      <c r="F553">
        <v>0</v>
      </c>
      <c r="G553">
        <v>6.99</v>
      </c>
      <c r="H553" t="s">
        <v>212</v>
      </c>
      <c r="I553" t="s">
        <v>224</v>
      </c>
      <c r="J553" t="s">
        <v>213</v>
      </c>
      <c r="K553" t="s">
        <v>209</v>
      </c>
      <c r="L553" t="s">
        <v>1128</v>
      </c>
      <c r="M553" t="s">
        <v>72</v>
      </c>
      <c r="N553" t="s">
        <v>11</v>
      </c>
      <c r="O553">
        <v>6.46</v>
      </c>
      <c r="P553">
        <v>11.23</v>
      </c>
      <c r="Q553">
        <f>Sales_Analysis[[#This Row],[Quantity]]*Sales_Analysis[[#This Row],[Unit Selling Price]]</f>
        <v>11.23</v>
      </c>
      <c r="R553">
        <f>Sales_Analysis[[#This Row],[Gross Sales ]]*Sales_Analysis[[#This Row],[Discount Pct]]</f>
        <v>0</v>
      </c>
      <c r="S553" s="8">
        <f>Sales_Analysis[[#This Row],[Gross Sales ]]-Sales_Analysis[[#This Row],[Discount Amount]]</f>
        <v>11.23</v>
      </c>
      <c r="T553" s="8">
        <f>Sales_Analysis[[#This Row],[Quantity]]*Sales_Analysis[[#This Row],[Unit Cost]]</f>
        <v>6.46</v>
      </c>
      <c r="U553" s="8">
        <f>Sales_Analysis[[#This Row],[Net Sales ]]-Sales_Analysis[[#This Row],[Cost Of Good Sold]]</f>
        <v>4.7700000000000005</v>
      </c>
      <c r="V553" s="8">
        <f>IF(Sales_Analysis[[#This Row],[Order Status]]="Completed",Sales_Analysis[[#This Row],[Net Sales ]],0)</f>
        <v>11.23</v>
      </c>
      <c r="W553" s="8">
        <f>IF(Sales_Analysis[[#This Row],[Order Status]]="Completed",Sales_Analysis[[#This Row],[Gross Profit ]],0)</f>
        <v>4.7700000000000005</v>
      </c>
    </row>
    <row r="554" spans="1:23">
      <c r="A554" t="s">
        <v>1129</v>
      </c>
      <c r="B554" s="7">
        <v>46016</v>
      </c>
      <c r="C554" t="s">
        <v>108</v>
      </c>
      <c r="D554">
        <v>4</v>
      </c>
      <c r="E554">
        <v>23.94</v>
      </c>
      <c r="F554">
        <v>0.1</v>
      </c>
      <c r="G554">
        <v>4.99</v>
      </c>
      <c r="H554" t="s">
        <v>216</v>
      </c>
      <c r="I554" t="s">
        <v>18</v>
      </c>
      <c r="J554" t="s">
        <v>208</v>
      </c>
      <c r="K554" t="s">
        <v>209</v>
      </c>
      <c r="L554" t="s">
        <v>1004</v>
      </c>
      <c r="M554" t="s">
        <v>109</v>
      </c>
      <c r="N554" t="s">
        <v>17</v>
      </c>
      <c r="O554">
        <v>13.98</v>
      </c>
      <c r="P554">
        <v>23.94</v>
      </c>
      <c r="Q554">
        <f>Sales_Analysis[[#This Row],[Quantity]]*Sales_Analysis[[#This Row],[Unit Selling Price]]</f>
        <v>95.76</v>
      </c>
      <c r="R554">
        <f>Sales_Analysis[[#This Row],[Gross Sales ]]*Sales_Analysis[[#This Row],[Discount Pct]]</f>
        <v>9.5760000000000005</v>
      </c>
      <c r="S554" s="8">
        <f>Sales_Analysis[[#This Row],[Gross Sales ]]-Sales_Analysis[[#This Row],[Discount Amount]]</f>
        <v>86.183999999999997</v>
      </c>
      <c r="T554" s="8">
        <f>Sales_Analysis[[#This Row],[Quantity]]*Sales_Analysis[[#This Row],[Unit Cost]]</f>
        <v>55.92</v>
      </c>
      <c r="U554" s="8">
        <f>Sales_Analysis[[#This Row],[Net Sales ]]-Sales_Analysis[[#This Row],[Cost Of Good Sold]]</f>
        <v>30.263999999999996</v>
      </c>
      <c r="V554" s="8">
        <f>IF(Sales_Analysis[[#This Row],[Order Status]]="Completed",Sales_Analysis[[#This Row],[Net Sales ]],0)</f>
        <v>86.183999999999997</v>
      </c>
      <c r="W554" s="8">
        <f>IF(Sales_Analysis[[#This Row],[Order Status]]="Completed",Sales_Analysis[[#This Row],[Gross Profit ]],0)</f>
        <v>30.263999999999996</v>
      </c>
    </row>
    <row r="555" spans="1:23">
      <c r="A555" t="s">
        <v>1130</v>
      </c>
      <c r="B555" s="7">
        <v>46016</v>
      </c>
      <c r="C555" t="s">
        <v>174</v>
      </c>
      <c r="D555">
        <v>2</v>
      </c>
      <c r="E555">
        <v>72.45</v>
      </c>
      <c r="F555">
        <v>0.15</v>
      </c>
      <c r="G555">
        <v>0</v>
      </c>
      <c r="H555" t="s">
        <v>212</v>
      </c>
      <c r="I555" t="s">
        <v>54</v>
      </c>
      <c r="J555" t="s">
        <v>217</v>
      </c>
      <c r="K555" t="s">
        <v>209</v>
      </c>
      <c r="L555" t="s">
        <v>947</v>
      </c>
      <c r="M555" t="s">
        <v>175</v>
      </c>
      <c r="N555" t="s">
        <v>32</v>
      </c>
      <c r="O555">
        <v>30.61</v>
      </c>
      <c r="P555">
        <v>72.45</v>
      </c>
      <c r="Q555">
        <f>Sales_Analysis[[#This Row],[Quantity]]*Sales_Analysis[[#This Row],[Unit Selling Price]]</f>
        <v>144.9</v>
      </c>
      <c r="R555">
        <f>Sales_Analysis[[#This Row],[Gross Sales ]]*Sales_Analysis[[#This Row],[Discount Pct]]</f>
        <v>21.734999999999999</v>
      </c>
      <c r="S555" s="8">
        <f>Sales_Analysis[[#This Row],[Gross Sales ]]-Sales_Analysis[[#This Row],[Discount Amount]]</f>
        <v>123.16500000000001</v>
      </c>
      <c r="T555" s="8">
        <f>Sales_Analysis[[#This Row],[Quantity]]*Sales_Analysis[[#This Row],[Unit Cost]]</f>
        <v>61.22</v>
      </c>
      <c r="U555" s="8">
        <f>Sales_Analysis[[#This Row],[Net Sales ]]-Sales_Analysis[[#This Row],[Cost Of Good Sold]]</f>
        <v>61.945000000000007</v>
      </c>
      <c r="V555" s="8">
        <f>IF(Sales_Analysis[[#This Row],[Order Status]]="Completed",Sales_Analysis[[#This Row],[Net Sales ]],0)</f>
        <v>123.16500000000001</v>
      </c>
      <c r="W555" s="8">
        <f>IF(Sales_Analysis[[#This Row],[Order Status]]="Completed",Sales_Analysis[[#This Row],[Gross Profit ]],0)</f>
        <v>61.945000000000007</v>
      </c>
    </row>
    <row r="556" spans="1:23">
      <c r="A556" t="s">
        <v>1131</v>
      </c>
      <c r="B556" s="7">
        <v>46016</v>
      </c>
      <c r="C556" t="s">
        <v>92</v>
      </c>
      <c r="D556">
        <v>1</v>
      </c>
      <c r="E556">
        <v>46.87</v>
      </c>
      <c r="F556">
        <v>0</v>
      </c>
      <c r="G556">
        <v>9.99</v>
      </c>
      <c r="H556" t="s">
        <v>216</v>
      </c>
      <c r="I556" t="s">
        <v>37</v>
      </c>
      <c r="J556" t="s">
        <v>208</v>
      </c>
      <c r="K556" t="s">
        <v>209</v>
      </c>
      <c r="L556" t="s">
        <v>1132</v>
      </c>
      <c r="M556" t="s">
        <v>93</v>
      </c>
      <c r="N556" t="s">
        <v>17</v>
      </c>
      <c r="O556">
        <v>21.33</v>
      </c>
      <c r="P556">
        <v>46.87</v>
      </c>
      <c r="Q556">
        <f>Sales_Analysis[[#This Row],[Quantity]]*Sales_Analysis[[#This Row],[Unit Selling Price]]</f>
        <v>46.87</v>
      </c>
      <c r="R556">
        <f>Sales_Analysis[[#This Row],[Gross Sales ]]*Sales_Analysis[[#This Row],[Discount Pct]]</f>
        <v>0</v>
      </c>
      <c r="S556" s="8">
        <f>Sales_Analysis[[#This Row],[Gross Sales ]]-Sales_Analysis[[#This Row],[Discount Amount]]</f>
        <v>46.87</v>
      </c>
      <c r="T556" s="8">
        <f>Sales_Analysis[[#This Row],[Quantity]]*Sales_Analysis[[#This Row],[Unit Cost]]</f>
        <v>21.33</v>
      </c>
      <c r="U556" s="8">
        <f>Sales_Analysis[[#This Row],[Net Sales ]]-Sales_Analysis[[#This Row],[Cost Of Good Sold]]</f>
        <v>25.54</v>
      </c>
      <c r="V556" s="8">
        <f>IF(Sales_Analysis[[#This Row],[Order Status]]="Completed",Sales_Analysis[[#This Row],[Net Sales ]],0)</f>
        <v>46.87</v>
      </c>
      <c r="W556" s="8">
        <f>IF(Sales_Analysis[[#This Row],[Order Status]]="Completed",Sales_Analysis[[#This Row],[Gross Profit ]],0)</f>
        <v>25.54</v>
      </c>
    </row>
    <row r="557" spans="1:23">
      <c r="A557" t="s">
        <v>1133</v>
      </c>
      <c r="B557" s="7">
        <v>46017</v>
      </c>
      <c r="C557" t="s">
        <v>73</v>
      </c>
      <c r="D557">
        <v>1</v>
      </c>
      <c r="E557">
        <v>23.84</v>
      </c>
      <c r="F557">
        <v>0</v>
      </c>
      <c r="G557">
        <v>0</v>
      </c>
      <c r="H557" t="s">
        <v>207</v>
      </c>
      <c r="I557" t="s">
        <v>37</v>
      </c>
      <c r="J557" t="s">
        <v>213</v>
      </c>
      <c r="K557" t="s">
        <v>209</v>
      </c>
      <c r="L557" t="s">
        <v>671</v>
      </c>
      <c r="M557" t="s">
        <v>74</v>
      </c>
      <c r="N557" t="s">
        <v>11</v>
      </c>
      <c r="O557">
        <v>11.55</v>
      </c>
      <c r="P557">
        <v>23.84</v>
      </c>
      <c r="Q557">
        <f>Sales_Analysis[[#This Row],[Quantity]]*Sales_Analysis[[#This Row],[Unit Selling Price]]</f>
        <v>23.84</v>
      </c>
      <c r="R557">
        <f>Sales_Analysis[[#This Row],[Gross Sales ]]*Sales_Analysis[[#This Row],[Discount Pct]]</f>
        <v>0</v>
      </c>
      <c r="S557" s="8">
        <f>Sales_Analysis[[#This Row],[Gross Sales ]]-Sales_Analysis[[#This Row],[Discount Amount]]</f>
        <v>23.84</v>
      </c>
      <c r="T557" s="8">
        <f>Sales_Analysis[[#This Row],[Quantity]]*Sales_Analysis[[#This Row],[Unit Cost]]</f>
        <v>11.55</v>
      </c>
      <c r="U557" s="8">
        <f>Sales_Analysis[[#This Row],[Net Sales ]]-Sales_Analysis[[#This Row],[Cost Of Good Sold]]</f>
        <v>12.29</v>
      </c>
      <c r="V557" s="8">
        <f>IF(Sales_Analysis[[#This Row],[Order Status]]="Completed",Sales_Analysis[[#This Row],[Net Sales ]],0)</f>
        <v>23.84</v>
      </c>
      <c r="W557" s="8">
        <f>IF(Sales_Analysis[[#This Row],[Order Status]]="Completed",Sales_Analysis[[#This Row],[Gross Profit ]],0)</f>
        <v>12.29</v>
      </c>
    </row>
    <row r="558" spans="1:23">
      <c r="A558" t="s">
        <v>1134</v>
      </c>
      <c r="B558" s="7">
        <v>46017</v>
      </c>
      <c r="C558" t="s">
        <v>118</v>
      </c>
      <c r="D558">
        <v>1</v>
      </c>
      <c r="E558">
        <v>41.81</v>
      </c>
      <c r="F558">
        <v>0.05</v>
      </c>
      <c r="G558">
        <v>4.99</v>
      </c>
      <c r="H558" t="s">
        <v>207</v>
      </c>
      <c r="I558" t="s">
        <v>54</v>
      </c>
      <c r="J558" t="s">
        <v>217</v>
      </c>
      <c r="K558" t="s">
        <v>209</v>
      </c>
      <c r="L558" t="s">
        <v>399</v>
      </c>
      <c r="M558" t="s">
        <v>119</v>
      </c>
      <c r="N558" t="s">
        <v>21</v>
      </c>
      <c r="O558">
        <v>22.64</v>
      </c>
      <c r="P558">
        <v>41.81</v>
      </c>
      <c r="Q558">
        <f>Sales_Analysis[[#This Row],[Quantity]]*Sales_Analysis[[#This Row],[Unit Selling Price]]</f>
        <v>41.81</v>
      </c>
      <c r="R558">
        <f>Sales_Analysis[[#This Row],[Gross Sales ]]*Sales_Analysis[[#This Row],[Discount Pct]]</f>
        <v>2.0905</v>
      </c>
      <c r="S558" s="8">
        <f>Sales_Analysis[[#This Row],[Gross Sales ]]-Sales_Analysis[[#This Row],[Discount Amount]]</f>
        <v>39.719500000000004</v>
      </c>
      <c r="T558" s="8">
        <f>Sales_Analysis[[#This Row],[Quantity]]*Sales_Analysis[[#This Row],[Unit Cost]]</f>
        <v>22.64</v>
      </c>
      <c r="U558" s="8">
        <f>Sales_Analysis[[#This Row],[Net Sales ]]-Sales_Analysis[[#This Row],[Cost Of Good Sold]]</f>
        <v>17.079500000000003</v>
      </c>
      <c r="V558" s="8">
        <f>IF(Sales_Analysis[[#This Row],[Order Status]]="Completed",Sales_Analysis[[#This Row],[Net Sales ]],0)</f>
        <v>39.719500000000004</v>
      </c>
      <c r="W558" s="8">
        <f>IF(Sales_Analysis[[#This Row],[Order Status]]="Completed",Sales_Analysis[[#This Row],[Gross Profit ]],0)</f>
        <v>17.079500000000003</v>
      </c>
    </row>
    <row r="559" spans="1:23">
      <c r="A559" t="s">
        <v>1135</v>
      </c>
      <c r="B559" s="7">
        <v>46017</v>
      </c>
      <c r="C559" t="s">
        <v>186</v>
      </c>
      <c r="D559">
        <v>1</v>
      </c>
      <c r="E559">
        <v>54.93</v>
      </c>
      <c r="F559">
        <v>0.1</v>
      </c>
      <c r="G559">
        <v>0</v>
      </c>
      <c r="H559" t="s">
        <v>212</v>
      </c>
      <c r="I559" t="s">
        <v>54</v>
      </c>
      <c r="J559" t="s">
        <v>217</v>
      </c>
      <c r="K559" t="s">
        <v>304</v>
      </c>
      <c r="L559" t="s">
        <v>451</v>
      </c>
      <c r="M559" t="s">
        <v>187</v>
      </c>
      <c r="N559" t="s">
        <v>32</v>
      </c>
      <c r="O559">
        <v>31.07</v>
      </c>
      <c r="P559">
        <v>54.93</v>
      </c>
      <c r="Q559">
        <f>Sales_Analysis[[#This Row],[Quantity]]*Sales_Analysis[[#This Row],[Unit Selling Price]]</f>
        <v>54.93</v>
      </c>
      <c r="R559">
        <f>Sales_Analysis[[#This Row],[Gross Sales ]]*Sales_Analysis[[#This Row],[Discount Pct]]</f>
        <v>5.4930000000000003</v>
      </c>
      <c r="S559" s="8">
        <f>Sales_Analysis[[#This Row],[Gross Sales ]]-Sales_Analysis[[#This Row],[Discount Amount]]</f>
        <v>49.436999999999998</v>
      </c>
      <c r="T559" s="8">
        <f>Sales_Analysis[[#This Row],[Quantity]]*Sales_Analysis[[#This Row],[Unit Cost]]</f>
        <v>31.07</v>
      </c>
      <c r="U559" s="8">
        <f>Sales_Analysis[[#This Row],[Net Sales ]]-Sales_Analysis[[#This Row],[Cost Of Good Sold]]</f>
        <v>18.366999999999997</v>
      </c>
      <c r="V559" s="8">
        <f>IF(Sales_Analysis[[#This Row],[Order Status]]="Completed",Sales_Analysis[[#This Row],[Net Sales ]],0)</f>
        <v>0</v>
      </c>
      <c r="W559" s="8">
        <f>IF(Sales_Analysis[[#This Row],[Order Status]]="Completed",Sales_Analysis[[#This Row],[Gross Profit ]],0)</f>
        <v>0</v>
      </c>
    </row>
    <row r="560" spans="1:23">
      <c r="A560" t="s">
        <v>1136</v>
      </c>
      <c r="B560" s="7">
        <v>46017</v>
      </c>
      <c r="C560" t="s">
        <v>83</v>
      </c>
      <c r="D560">
        <v>1</v>
      </c>
      <c r="E560">
        <v>79.31</v>
      </c>
      <c r="F560">
        <v>0</v>
      </c>
      <c r="G560">
        <v>0</v>
      </c>
      <c r="H560" t="s">
        <v>207</v>
      </c>
      <c r="I560" t="s">
        <v>18</v>
      </c>
      <c r="J560" t="s">
        <v>213</v>
      </c>
      <c r="K560" t="s">
        <v>209</v>
      </c>
      <c r="L560" t="s">
        <v>1137</v>
      </c>
      <c r="M560" t="s">
        <v>84</v>
      </c>
      <c r="N560" t="s">
        <v>11</v>
      </c>
      <c r="O560">
        <v>36.44</v>
      </c>
      <c r="P560">
        <v>79.31</v>
      </c>
      <c r="Q560">
        <f>Sales_Analysis[[#This Row],[Quantity]]*Sales_Analysis[[#This Row],[Unit Selling Price]]</f>
        <v>79.31</v>
      </c>
      <c r="R560">
        <f>Sales_Analysis[[#This Row],[Gross Sales ]]*Sales_Analysis[[#This Row],[Discount Pct]]</f>
        <v>0</v>
      </c>
      <c r="S560" s="8">
        <f>Sales_Analysis[[#This Row],[Gross Sales ]]-Sales_Analysis[[#This Row],[Discount Amount]]</f>
        <v>79.31</v>
      </c>
      <c r="T560" s="8">
        <f>Sales_Analysis[[#This Row],[Quantity]]*Sales_Analysis[[#This Row],[Unit Cost]]</f>
        <v>36.44</v>
      </c>
      <c r="U560" s="8">
        <f>Sales_Analysis[[#This Row],[Net Sales ]]-Sales_Analysis[[#This Row],[Cost Of Good Sold]]</f>
        <v>42.870000000000005</v>
      </c>
      <c r="V560" s="8">
        <f>IF(Sales_Analysis[[#This Row],[Order Status]]="Completed",Sales_Analysis[[#This Row],[Net Sales ]],0)</f>
        <v>79.31</v>
      </c>
      <c r="W560" s="8">
        <f>IF(Sales_Analysis[[#This Row],[Order Status]]="Completed",Sales_Analysis[[#This Row],[Gross Profit ]],0)</f>
        <v>42.870000000000005</v>
      </c>
    </row>
    <row r="561" spans="1:23">
      <c r="A561" t="s">
        <v>1138</v>
      </c>
      <c r="B561" s="7">
        <v>46017</v>
      </c>
      <c r="C561" t="s">
        <v>106</v>
      </c>
      <c r="D561">
        <v>4</v>
      </c>
      <c r="E561">
        <v>85.27</v>
      </c>
      <c r="F561">
        <v>0.05</v>
      </c>
      <c r="G561">
        <v>0</v>
      </c>
      <c r="H561" t="s">
        <v>216</v>
      </c>
      <c r="I561" t="s">
        <v>12</v>
      </c>
      <c r="J561" t="s">
        <v>217</v>
      </c>
      <c r="K561" t="s">
        <v>209</v>
      </c>
      <c r="L561" t="s">
        <v>1139</v>
      </c>
      <c r="M561" t="s">
        <v>107</v>
      </c>
      <c r="N561" t="s">
        <v>17</v>
      </c>
      <c r="O561">
        <v>43.46</v>
      </c>
      <c r="P561">
        <v>85.27</v>
      </c>
      <c r="Q561">
        <f>Sales_Analysis[[#This Row],[Quantity]]*Sales_Analysis[[#This Row],[Unit Selling Price]]</f>
        <v>341.08</v>
      </c>
      <c r="R561">
        <f>Sales_Analysis[[#This Row],[Gross Sales ]]*Sales_Analysis[[#This Row],[Discount Pct]]</f>
        <v>17.053999999999998</v>
      </c>
      <c r="S561" s="8">
        <f>Sales_Analysis[[#This Row],[Gross Sales ]]-Sales_Analysis[[#This Row],[Discount Amount]]</f>
        <v>324.02600000000001</v>
      </c>
      <c r="T561" s="8">
        <f>Sales_Analysis[[#This Row],[Quantity]]*Sales_Analysis[[#This Row],[Unit Cost]]</f>
        <v>173.84</v>
      </c>
      <c r="U561" s="8">
        <f>Sales_Analysis[[#This Row],[Net Sales ]]-Sales_Analysis[[#This Row],[Cost Of Good Sold]]</f>
        <v>150.18600000000001</v>
      </c>
      <c r="V561" s="8">
        <f>IF(Sales_Analysis[[#This Row],[Order Status]]="Completed",Sales_Analysis[[#This Row],[Net Sales ]],0)</f>
        <v>324.02600000000001</v>
      </c>
      <c r="W561" s="8">
        <f>IF(Sales_Analysis[[#This Row],[Order Status]]="Completed",Sales_Analysis[[#This Row],[Gross Profit ]],0)</f>
        <v>150.18600000000001</v>
      </c>
    </row>
    <row r="562" spans="1:23">
      <c r="A562" t="s">
        <v>1140</v>
      </c>
      <c r="B562" s="7">
        <v>46017</v>
      </c>
      <c r="C562" t="s">
        <v>144</v>
      </c>
      <c r="D562">
        <v>1</v>
      </c>
      <c r="E562">
        <v>12.74</v>
      </c>
      <c r="F562">
        <v>0.05</v>
      </c>
      <c r="G562">
        <v>9.99</v>
      </c>
      <c r="H562" t="s">
        <v>216</v>
      </c>
      <c r="I562" t="s">
        <v>18</v>
      </c>
      <c r="J562" t="s">
        <v>213</v>
      </c>
      <c r="K562" t="s">
        <v>281</v>
      </c>
      <c r="L562" t="s">
        <v>1141</v>
      </c>
      <c r="M562" t="s">
        <v>145</v>
      </c>
      <c r="N562" t="s">
        <v>27</v>
      </c>
      <c r="O562">
        <v>5.81</v>
      </c>
      <c r="P562">
        <v>12.74</v>
      </c>
      <c r="Q562">
        <f>Sales_Analysis[[#This Row],[Quantity]]*Sales_Analysis[[#This Row],[Unit Selling Price]]</f>
        <v>12.74</v>
      </c>
      <c r="R562">
        <f>Sales_Analysis[[#This Row],[Gross Sales ]]*Sales_Analysis[[#This Row],[Discount Pct]]</f>
        <v>0.63700000000000001</v>
      </c>
      <c r="S562" s="8">
        <f>Sales_Analysis[[#This Row],[Gross Sales ]]-Sales_Analysis[[#This Row],[Discount Amount]]</f>
        <v>12.103</v>
      </c>
      <c r="T562" s="8">
        <f>Sales_Analysis[[#This Row],[Quantity]]*Sales_Analysis[[#This Row],[Unit Cost]]</f>
        <v>5.81</v>
      </c>
      <c r="U562" s="8">
        <f>Sales_Analysis[[#This Row],[Net Sales ]]-Sales_Analysis[[#This Row],[Cost Of Good Sold]]</f>
        <v>6.2930000000000001</v>
      </c>
      <c r="V562" s="8">
        <f>IF(Sales_Analysis[[#This Row],[Order Status]]="Completed",Sales_Analysis[[#This Row],[Net Sales ]],0)</f>
        <v>0</v>
      </c>
      <c r="W562" s="8">
        <f>IF(Sales_Analysis[[#This Row],[Order Status]]="Completed",Sales_Analysis[[#This Row],[Gross Profit ]],0)</f>
        <v>0</v>
      </c>
    </row>
    <row r="563" spans="1:23">
      <c r="A563" t="s">
        <v>1142</v>
      </c>
      <c r="B563" s="7">
        <v>46017</v>
      </c>
      <c r="C563" t="s">
        <v>184</v>
      </c>
      <c r="D563">
        <v>3</v>
      </c>
      <c r="E563">
        <v>31.55</v>
      </c>
      <c r="F563">
        <v>0</v>
      </c>
      <c r="G563">
        <v>0</v>
      </c>
      <c r="H563" t="s">
        <v>212</v>
      </c>
      <c r="I563" t="s">
        <v>54</v>
      </c>
      <c r="J563" t="s">
        <v>217</v>
      </c>
      <c r="K563" t="s">
        <v>209</v>
      </c>
      <c r="L563" t="s">
        <v>565</v>
      </c>
      <c r="M563" t="s">
        <v>185</v>
      </c>
      <c r="N563" t="s">
        <v>32</v>
      </c>
      <c r="O563">
        <v>18.04</v>
      </c>
      <c r="P563">
        <v>31.55</v>
      </c>
      <c r="Q563">
        <f>Sales_Analysis[[#This Row],[Quantity]]*Sales_Analysis[[#This Row],[Unit Selling Price]]</f>
        <v>94.65</v>
      </c>
      <c r="R563">
        <f>Sales_Analysis[[#This Row],[Gross Sales ]]*Sales_Analysis[[#This Row],[Discount Pct]]</f>
        <v>0</v>
      </c>
      <c r="S563" s="8">
        <f>Sales_Analysis[[#This Row],[Gross Sales ]]-Sales_Analysis[[#This Row],[Discount Amount]]</f>
        <v>94.65</v>
      </c>
      <c r="T563" s="8">
        <f>Sales_Analysis[[#This Row],[Quantity]]*Sales_Analysis[[#This Row],[Unit Cost]]</f>
        <v>54.12</v>
      </c>
      <c r="U563" s="8">
        <f>Sales_Analysis[[#This Row],[Net Sales ]]-Sales_Analysis[[#This Row],[Cost Of Good Sold]]</f>
        <v>40.530000000000008</v>
      </c>
      <c r="V563" s="8">
        <f>IF(Sales_Analysis[[#This Row],[Order Status]]="Completed",Sales_Analysis[[#This Row],[Net Sales ]],0)</f>
        <v>94.65</v>
      </c>
      <c r="W563" s="8">
        <f>IF(Sales_Analysis[[#This Row],[Order Status]]="Completed",Sales_Analysis[[#This Row],[Gross Profit ]],0)</f>
        <v>40.530000000000008</v>
      </c>
    </row>
    <row r="564" spans="1:23">
      <c r="A564" t="s">
        <v>1143</v>
      </c>
      <c r="B564" s="7">
        <v>46017</v>
      </c>
      <c r="C564" t="s">
        <v>69</v>
      </c>
      <c r="D564">
        <v>2</v>
      </c>
      <c r="E564">
        <v>73.180000000000007</v>
      </c>
      <c r="F564">
        <v>0</v>
      </c>
      <c r="G564">
        <v>6.99</v>
      </c>
      <c r="H564" t="s">
        <v>212</v>
      </c>
      <c r="I564" t="s">
        <v>54</v>
      </c>
      <c r="J564" t="s">
        <v>213</v>
      </c>
      <c r="K564" t="s">
        <v>209</v>
      </c>
      <c r="L564" t="s">
        <v>1043</v>
      </c>
      <c r="M564" t="s">
        <v>70</v>
      </c>
      <c r="N564" t="s">
        <v>11</v>
      </c>
      <c r="O564">
        <v>37</v>
      </c>
      <c r="P564">
        <v>73.180000000000007</v>
      </c>
      <c r="Q564">
        <f>Sales_Analysis[[#This Row],[Quantity]]*Sales_Analysis[[#This Row],[Unit Selling Price]]</f>
        <v>146.36000000000001</v>
      </c>
      <c r="R564">
        <f>Sales_Analysis[[#This Row],[Gross Sales ]]*Sales_Analysis[[#This Row],[Discount Pct]]</f>
        <v>0</v>
      </c>
      <c r="S564" s="8">
        <f>Sales_Analysis[[#This Row],[Gross Sales ]]-Sales_Analysis[[#This Row],[Discount Amount]]</f>
        <v>146.36000000000001</v>
      </c>
      <c r="T564" s="8">
        <f>Sales_Analysis[[#This Row],[Quantity]]*Sales_Analysis[[#This Row],[Unit Cost]]</f>
        <v>74</v>
      </c>
      <c r="U564" s="8">
        <f>Sales_Analysis[[#This Row],[Net Sales ]]-Sales_Analysis[[#This Row],[Cost Of Good Sold]]</f>
        <v>72.360000000000014</v>
      </c>
      <c r="V564" s="8">
        <f>IF(Sales_Analysis[[#This Row],[Order Status]]="Completed",Sales_Analysis[[#This Row],[Net Sales ]],0)</f>
        <v>146.36000000000001</v>
      </c>
      <c r="W564" s="8">
        <f>IF(Sales_Analysis[[#This Row],[Order Status]]="Completed",Sales_Analysis[[#This Row],[Gross Profit ]],0)</f>
        <v>72.360000000000014</v>
      </c>
    </row>
    <row r="565" spans="1:23">
      <c r="A565" t="s">
        <v>1144</v>
      </c>
      <c r="B565" s="7">
        <v>46017</v>
      </c>
      <c r="C565" t="s">
        <v>186</v>
      </c>
      <c r="D565">
        <v>2</v>
      </c>
      <c r="E565">
        <v>54.93</v>
      </c>
      <c r="F565">
        <v>0.05</v>
      </c>
      <c r="G565">
        <v>0</v>
      </c>
      <c r="H565" t="s">
        <v>216</v>
      </c>
      <c r="I565" t="s">
        <v>54</v>
      </c>
      <c r="J565" t="s">
        <v>208</v>
      </c>
      <c r="K565" t="s">
        <v>209</v>
      </c>
      <c r="L565" t="s">
        <v>1145</v>
      </c>
      <c r="M565" t="s">
        <v>187</v>
      </c>
      <c r="N565" t="s">
        <v>32</v>
      </c>
      <c r="O565">
        <v>31.07</v>
      </c>
      <c r="P565">
        <v>54.93</v>
      </c>
      <c r="Q565">
        <f>Sales_Analysis[[#This Row],[Quantity]]*Sales_Analysis[[#This Row],[Unit Selling Price]]</f>
        <v>109.86</v>
      </c>
      <c r="R565">
        <f>Sales_Analysis[[#This Row],[Gross Sales ]]*Sales_Analysis[[#This Row],[Discount Pct]]</f>
        <v>5.4930000000000003</v>
      </c>
      <c r="S565" s="8">
        <f>Sales_Analysis[[#This Row],[Gross Sales ]]-Sales_Analysis[[#This Row],[Discount Amount]]</f>
        <v>104.367</v>
      </c>
      <c r="T565" s="8">
        <f>Sales_Analysis[[#This Row],[Quantity]]*Sales_Analysis[[#This Row],[Unit Cost]]</f>
        <v>62.14</v>
      </c>
      <c r="U565" s="8">
        <f>Sales_Analysis[[#This Row],[Net Sales ]]-Sales_Analysis[[#This Row],[Cost Of Good Sold]]</f>
        <v>42.227000000000004</v>
      </c>
      <c r="V565" s="8">
        <f>IF(Sales_Analysis[[#This Row],[Order Status]]="Completed",Sales_Analysis[[#This Row],[Net Sales ]],0)</f>
        <v>104.367</v>
      </c>
      <c r="W565" s="8">
        <f>IF(Sales_Analysis[[#This Row],[Order Status]]="Completed",Sales_Analysis[[#This Row],[Gross Profit ]],0)</f>
        <v>42.227000000000004</v>
      </c>
    </row>
    <row r="566" spans="1:23">
      <c r="A566" t="s">
        <v>1146</v>
      </c>
      <c r="B566" s="7">
        <v>46017</v>
      </c>
      <c r="C566" t="s">
        <v>186</v>
      </c>
      <c r="D566">
        <v>1</v>
      </c>
      <c r="E566">
        <v>54.93</v>
      </c>
      <c r="F566">
        <v>0.2</v>
      </c>
      <c r="G566">
        <v>4.99</v>
      </c>
      <c r="H566" t="s">
        <v>212</v>
      </c>
      <c r="I566" t="s">
        <v>54</v>
      </c>
      <c r="J566" t="s">
        <v>213</v>
      </c>
      <c r="K566" t="s">
        <v>209</v>
      </c>
      <c r="L566" t="s">
        <v>519</v>
      </c>
      <c r="M566" t="s">
        <v>187</v>
      </c>
      <c r="N566" t="s">
        <v>32</v>
      </c>
      <c r="O566">
        <v>31.07</v>
      </c>
      <c r="P566">
        <v>54.93</v>
      </c>
      <c r="Q566">
        <f>Sales_Analysis[[#This Row],[Quantity]]*Sales_Analysis[[#This Row],[Unit Selling Price]]</f>
        <v>54.93</v>
      </c>
      <c r="R566">
        <f>Sales_Analysis[[#This Row],[Gross Sales ]]*Sales_Analysis[[#This Row],[Discount Pct]]</f>
        <v>10.986000000000001</v>
      </c>
      <c r="S566" s="8">
        <f>Sales_Analysis[[#This Row],[Gross Sales ]]-Sales_Analysis[[#This Row],[Discount Amount]]</f>
        <v>43.944000000000003</v>
      </c>
      <c r="T566" s="8">
        <f>Sales_Analysis[[#This Row],[Quantity]]*Sales_Analysis[[#This Row],[Unit Cost]]</f>
        <v>31.07</v>
      </c>
      <c r="U566" s="8">
        <f>Sales_Analysis[[#This Row],[Net Sales ]]-Sales_Analysis[[#This Row],[Cost Of Good Sold]]</f>
        <v>12.874000000000002</v>
      </c>
      <c r="V566" s="8">
        <f>IF(Sales_Analysis[[#This Row],[Order Status]]="Completed",Sales_Analysis[[#This Row],[Net Sales ]],0)</f>
        <v>43.944000000000003</v>
      </c>
      <c r="W566" s="8">
        <f>IF(Sales_Analysis[[#This Row],[Order Status]]="Completed",Sales_Analysis[[#This Row],[Gross Profit ]],0)</f>
        <v>12.874000000000002</v>
      </c>
    </row>
    <row r="567" spans="1:23">
      <c r="A567" t="s">
        <v>1147</v>
      </c>
      <c r="B567" s="7">
        <v>46017</v>
      </c>
      <c r="C567" t="s">
        <v>110</v>
      </c>
      <c r="D567">
        <v>3</v>
      </c>
      <c r="E567">
        <v>32.130000000000003</v>
      </c>
      <c r="F567">
        <v>0.15</v>
      </c>
      <c r="G567">
        <v>0</v>
      </c>
      <c r="H567" t="s">
        <v>207</v>
      </c>
      <c r="I567" t="s">
        <v>54</v>
      </c>
      <c r="J567" t="s">
        <v>213</v>
      </c>
      <c r="K567" t="s">
        <v>209</v>
      </c>
      <c r="L567" t="s">
        <v>284</v>
      </c>
      <c r="M567" t="s">
        <v>111</v>
      </c>
      <c r="N567" t="s">
        <v>17</v>
      </c>
      <c r="O567">
        <v>21.59</v>
      </c>
      <c r="P567">
        <v>32.130000000000003</v>
      </c>
      <c r="Q567">
        <f>Sales_Analysis[[#This Row],[Quantity]]*Sales_Analysis[[#This Row],[Unit Selling Price]]</f>
        <v>96.390000000000015</v>
      </c>
      <c r="R567">
        <f>Sales_Analysis[[#This Row],[Gross Sales ]]*Sales_Analysis[[#This Row],[Discount Pct]]</f>
        <v>14.458500000000001</v>
      </c>
      <c r="S567" s="8">
        <f>Sales_Analysis[[#This Row],[Gross Sales ]]-Sales_Analysis[[#This Row],[Discount Amount]]</f>
        <v>81.931500000000014</v>
      </c>
      <c r="T567" s="8">
        <f>Sales_Analysis[[#This Row],[Quantity]]*Sales_Analysis[[#This Row],[Unit Cost]]</f>
        <v>64.77</v>
      </c>
      <c r="U567" s="8">
        <f>Sales_Analysis[[#This Row],[Net Sales ]]-Sales_Analysis[[#This Row],[Cost Of Good Sold]]</f>
        <v>17.161500000000018</v>
      </c>
      <c r="V567" s="8">
        <f>IF(Sales_Analysis[[#This Row],[Order Status]]="Completed",Sales_Analysis[[#This Row],[Net Sales ]],0)</f>
        <v>81.931500000000014</v>
      </c>
      <c r="W567" s="8">
        <f>IF(Sales_Analysis[[#This Row],[Order Status]]="Completed",Sales_Analysis[[#This Row],[Gross Profit ]],0)</f>
        <v>17.161500000000018</v>
      </c>
    </row>
    <row r="568" spans="1:23">
      <c r="A568" t="s">
        <v>1148</v>
      </c>
      <c r="B568" s="7">
        <v>46018</v>
      </c>
      <c r="C568" t="s">
        <v>164</v>
      </c>
      <c r="D568">
        <v>4</v>
      </c>
      <c r="E568">
        <v>93.35</v>
      </c>
      <c r="F568">
        <v>0.05</v>
      </c>
      <c r="G568">
        <v>4.99</v>
      </c>
      <c r="H568" t="s">
        <v>216</v>
      </c>
      <c r="I568" t="s">
        <v>224</v>
      </c>
      <c r="J568" t="s">
        <v>208</v>
      </c>
      <c r="K568" t="s">
        <v>209</v>
      </c>
      <c r="L568" t="s">
        <v>849</v>
      </c>
      <c r="M568" t="s">
        <v>165</v>
      </c>
      <c r="N568" t="s">
        <v>32</v>
      </c>
      <c r="O568">
        <v>39.76</v>
      </c>
      <c r="P568">
        <v>93.35</v>
      </c>
      <c r="Q568">
        <f>Sales_Analysis[[#This Row],[Quantity]]*Sales_Analysis[[#This Row],[Unit Selling Price]]</f>
        <v>373.4</v>
      </c>
      <c r="R568">
        <f>Sales_Analysis[[#This Row],[Gross Sales ]]*Sales_Analysis[[#This Row],[Discount Pct]]</f>
        <v>18.669999999999998</v>
      </c>
      <c r="S568" s="8">
        <f>Sales_Analysis[[#This Row],[Gross Sales ]]-Sales_Analysis[[#This Row],[Discount Amount]]</f>
        <v>354.72999999999996</v>
      </c>
      <c r="T568" s="8">
        <f>Sales_Analysis[[#This Row],[Quantity]]*Sales_Analysis[[#This Row],[Unit Cost]]</f>
        <v>159.04</v>
      </c>
      <c r="U568" s="8">
        <f>Sales_Analysis[[#This Row],[Net Sales ]]-Sales_Analysis[[#This Row],[Cost Of Good Sold]]</f>
        <v>195.68999999999997</v>
      </c>
      <c r="V568" s="8">
        <f>IF(Sales_Analysis[[#This Row],[Order Status]]="Completed",Sales_Analysis[[#This Row],[Net Sales ]],0)</f>
        <v>354.72999999999996</v>
      </c>
      <c r="W568" s="8">
        <f>IF(Sales_Analysis[[#This Row],[Order Status]]="Completed",Sales_Analysis[[#This Row],[Gross Profit ]],0)</f>
        <v>195.68999999999997</v>
      </c>
    </row>
    <row r="569" spans="1:23">
      <c r="A569" t="s">
        <v>1149</v>
      </c>
      <c r="B569" s="7">
        <v>46018</v>
      </c>
      <c r="C569" t="s">
        <v>166</v>
      </c>
      <c r="D569">
        <v>1</v>
      </c>
      <c r="E569">
        <v>39.19</v>
      </c>
      <c r="F569">
        <v>0</v>
      </c>
      <c r="G569">
        <v>6.99</v>
      </c>
      <c r="H569" t="s">
        <v>216</v>
      </c>
      <c r="I569" t="s">
        <v>224</v>
      </c>
      <c r="J569" t="s">
        <v>208</v>
      </c>
      <c r="K569" t="s">
        <v>209</v>
      </c>
      <c r="L569" t="s">
        <v>1150</v>
      </c>
      <c r="M569" t="s">
        <v>167</v>
      </c>
      <c r="N569" t="s">
        <v>32</v>
      </c>
      <c r="O569">
        <v>18.54</v>
      </c>
      <c r="P569">
        <v>39.19</v>
      </c>
      <c r="Q569">
        <f>Sales_Analysis[[#This Row],[Quantity]]*Sales_Analysis[[#This Row],[Unit Selling Price]]</f>
        <v>39.19</v>
      </c>
      <c r="R569">
        <f>Sales_Analysis[[#This Row],[Gross Sales ]]*Sales_Analysis[[#This Row],[Discount Pct]]</f>
        <v>0</v>
      </c>
      <c r="S569" s="8">
        <f>Sales_Analysis[[#This Row],[Gross Sales ]]-Sales_Analysis[[#This Row],[Discount Amount]]</f>
        <v>39.19</v>
      </c>
      <c r="T569" s="8">
        <f>Sales_Analysis[[#This Row],[Quantity]]*Sales_Analysis[[#This Row],[Unit Cost]]</f>
        <v>18.54</v>
      </c>
      <c r="U569" s="8">
        <f>Sales_Analysis[[#This Row],[Net Sales ]]-Sales_Analysis[[#This Row],[Cost Of Good Sold]]</f>
        <v>20.65</v>
      </c>
      <c r="V569" s="8">
        <f>IF(Sales_Analysis[[#This Row],[Order Status]]="Completed",Sales_Analysis[[#This Row],[Net Sales ]],0)</f>
        <v>39.19</v>
      </c>
      <c r="W569" s="8">
        <f>IF(Sales_Analysis[[#This Row],[Order Status]]="Completed",Sales_Analysis[[#This Row],[Gross Profit ]],0)</f>
        <v>20.65</v>
      </c>
    </row>
    <row r="570" spans="1:23">
      <c r="A570" t="s">
        <v>1151</v>
      </c>
      <c r="B570" s="7">
        <v>46018</v>
      </c>
      <c r="C570" t="s">
        <v>186</v>
      </c>
      <c r="D570">
        <v>1</v>
      </c>
      <c r="E570">
        <v>54.93</v>
      </c>
      <c r="F570">
        <v>0.1</v>
      </c>
      <c r="G570">
        <v>9.99</v>
      </c>
      <c r="H570" t="s">
        <v>216</v>
      </c>
      <c r="I570" t="s">
        <v>224</v>
      </c>
      <c r="J570" t="s">
        <v>208</v>
      </c>
      <c r="K570" t="s">
        <v>209</v>
      </c>
      <c r="L570" t="s">
        <v>930</v>
      </c>
      <c r="M570" t="s">
        <v>187</v>
      </c>
      <c r="N570" t="s">
        <v>32</v>
      </c>
      <c r="O570">
        <v>31.07</v>
      </c>
      <c r="P570">
        <v>54.93</v>
      </c>
      <c r="Q570">
        <f>Sales_Analysis[[#This Row],[Quantity]]*Sales_Analysis[[#This Row],[Unit Selling Price]]</f>
        <v>54.93</v>
      </c>
      <c r="R570">
        <f>Sales_Analysis[[#This Row],[Gross Sales ]]*Sales_Analysis[[#This Row],[Discount Pct]]</f>
        <v>5.4930000000000003</v>
      </c>
      <c r="S570" s="8">
        <f>Sales_Analysis[[#This Row],[Gross Sales ]]-Sales_Analysis[[#This Row],[Discount Amount]]</f>
        <v>49.436999999999998</v>
      </c>
      <c r="T570" s="8">
        <f>Sales_Analysis[[#This Row],[Quantity]]*Sales_Analysis[[#This Row],[Unit Cost]]</f>
        <v>31.07</v>
      </c>
      <c r="U570" s="8">
        <f>Sales_Analysis[[#This Row],[Net Sales ]]-Sales_Analysis[[#This Row],[Cost Of Good Sold]]</f>
        <v>18.366999999999997</v>
      </c>
      <c r="V570" s="8">
        <f>IF(Sales_Analysis[[#This Row],[Order Status]]="Completed",Sales_Analysis[[#This Row],[Net Sales ]],0)</f>
        <v>49.436999999999998</v>
      </c>
      <c r="W570" s="8">
        <f>IF(Sales_Analysis[[#This Row],[Order Status]]="Completed",Sales_Analysis[[#This Row],[Gross Profit ]],0)</f>
        <v>18.366999999999997</v>
      </c>
    </row>
    <row r="571" spans="1:23">
      <c r="A571" t="s">
        <v>1152</v>
      </c>
      <c r="B571" s="7">
        <v>46018</v>
      </c>
      <c r="C571" t="s">
        <v>114</v>
      </c>
      <c r="D571">
        <v>1</v>
      </c>
      <c r="E571">
        <v>87.66</v>
      </c>
      <c r="F571">
        <v>0</v>
      </c>
      <c r="G571">
        <v>0</v>
      </c>
      <c r="H571" t="s">
        <v>207</v>
      </c>
      <c r="I571" t="s">
        <v>18</v>
      </c>
      <c r="J571" t="s">
        <v>213</v>
      </c>
      <c r="K571" t="s">
        <v>209</v>
      </c>
      <c r="L571" t="s">
        <v>1153</v>
      </c>
      <c r="M571" t="s">
        <v>115</v>
      </c>
      <c r="N571" t="s">
        <v>17</v>
      </c>
      <c r="O571">
        <v>40.340000000000003</v>
      </c>
      <c r="P571">
        <v>87.66</v>
      </c>
      <c r="Q571">
        <f>Sales_Analysis[[#This Row],[Quantity]]*Sales_Analysis[[#This Row],[Unit Selling Price]]</f>
        <v>87.66</v>
      </c>
      <c r="R571">
        <f>Sales_Analysis[[#This Row],[Gross Sales ]]*Sales_Analysis[[#This Row],[Discount Pct]]</f>
        <v>0</v>
      </c>
      <c r="S571" s="8">
        <f>Sales_Analysis[[#This Row],[Gross Sales ]]-Sales_Analysis[[#This Row],[Discount Amount]]</f>
        <v>87.66</v>
      </c>
      <c r="T571" s="8">
        <f>Sales_Analysis[[#This Row],[Quantity]]*Sales_Analysis[[#This Row],[Unit Cost]]</f>
        <v>40.340000000000003</v>
      </c>
      <c r="U571" s="8">
        <f>Sales_Analysis[[#This Row],[Net Sales ]]-Sales_Analysis[[#This Row],[Cost Of Good Sold]]</f>
        <v>47.319999999999993</v>
      </c>
      <c r="V571" s="8">
        <f>IF(Sales_Analysis[[#This Row],[Order Status]]="Completed",Sales_Analysis[[#This Row],[Net Sales ]],0)</f>
        <v>87.66</v>
      </c>
      <c r="W571" s="8">
        <f>IF(Sales_Analysis[[#This Row],[Order Status]]="Completed",Sales_Analysis[[#This Row],[Gross Profit ]],0)</f>
        <v>47.319999999999993</v>
      </c>
    </row>
    <row r="572" spans="1:23">
      <c r="A572" t="s">
        <v>1154</v>
      </c>
      <c r="B572" s="7">
        <v>46018</v>
      </c>
      <c r="C572" t="s">
        <v>176</v>
      </c>
      <c r="D572">
        <v>5</v>
      </c>
      <c r="E572">
        <v>11.86</v>
      </c>
      <c r="F572">
        <v>0</v>
      </c>
      <c r="G572">
        <v>0</v>
      </c>
      <c r="H572" t="s">
        <v>207</v>
      </c>
      <c r="I572" t="s">
        <v>224</v>
      </c>
      <c r="J572" t="s">
        <v>217</v>
      </c>
      <c r="K572" t="s">
        <v>209</v>
      </c>
      <c r="L572" t="s">
        <v>1155</v>
      </c>
      <c r="M572" t="s">
        <v>177</v>
      </c>
      <c r="N572" t="s">
        <v>32</v>
      </c>
      <c r="O572">
        <v>4.93</v>
      </c>
      <c r="P572">
        <v>11.86</v>
      </c>
      <c r="Q572">
        <f>Sales_Analysis[[#This Row],[Quantity]]*Sales_Analysis[[#This Row],[Unit Selling Price]]</f>
        <v>59.3</v>
      </c>
      <c r="R572">
        <f>Sales_Analysis[[#This Row],[Gross Sales ]]*Sales_Analysis[[#This Row],[Discount Pct]]</f>
        <v>0</v>
      </c>
      <c r="S572" s="8">
        <f>Sales_Analysis[[#This Row],[Gross Sales ]]-Sales_Analysis[[#This Row],[Discount Amount]]</f>
        <v>59.3</v>
      </c>
      <c r="T572" s="8">
        <f>Sales_Analysis[[#This Row],[Quantity]]*Sales_Analysis[[#This Row],[Unit Cost]]</f>
        <v>24.65</v>
      </c>
      <c r="U572" s="8">
        <f>Sales_Analysis[[#This Row],[Net Sales ]]-Sales_Analysis[[#This Row],[Cost Of Good Sold]]</f>
        <v>34.65</v>
      </c>
      <c r="V572" s="8">
        <f>IF(Sales_Analysis[[#This Row],[Order Status]]="Completed",Sales_Analysis[[#This Row],[Net Sales ]],0)</f>
        <v>59.3</v>
      </c>
      <c r="W572" s="8">
        <f>IF(Sales_Analysis[[#This Row],[Order Status]]="Completed",Sales_Analysis[[#This Row],[Gross Profit ]],0)</f>
        <v>34.65</v>
      </c>
    </row>
    <row r="573" spans="1:23">
      <c r="A573" t="s">
        <v>1156</v>
      </c>
      <c r="B573" s="7">
        <v>46018</v>
      </c>
      <c r="C573" t="s">
        <v>138</v>
      </c>
      <c r="D573">
        <v>3</v>
      </c>
      <c r="E573">
        <v>56</v>
      </c>
      <c r="F573">
        <v>0.1</v>
      </c>
      <c r="G573">
        <v>0</v>
      </c>
      <c r="H573" t="s">
        <v>216</v>
      </c>
      <c r="I573" t="s">
        <v>18</v>
      </c>
      <c r="J573" t="s">
        <v>208</v>
      </c>
      <c r="K573" t="s">
        <v>209</v>
      </c>
      <c r="L573" t="s">
        <v>426</v>
      </c>
      <c r="M573" t="s">
        <v>139</v>
      </c>
      <c r="N573" t="s">
        <v>21</v>
      </c>
      <c r="O573">
        <v>37.14</v>
      </c>
      <c r="P573">
        <v>56</v>
      </c>
      <c r="Q573">
        <f>Sales_Analysis[[#This Row],[Quantity]]*Sales_Analysis[[#This Row],[Unit Selling Price]]</f>
        <v>168</v>
      </c>
      <c r="R573">
        <f>Sales_Analysis[[#This Row],[Gross Sales ]]*Sales_Analysis[[#This Row],[Discount Pct]]</f>
        <v>16.8</v>
      </c>
      <c r="S573" s="8">
        <f>Sales_Analysis[[#This Row],[Gross Sales ]]-Sales_Analysis[[#This Row],[Discount Amount]]</f>
        <v>151.19999999999999</v>
      </c>
      <c r="T573" s="8">
        <f>Sales_Analysis[[#This Row],[Quantity]]*Sales_Analysis[[#This Row],[Unit Cost]]</f>
        <v>111.42</v>
      </c>
      <c r="U573" s="8">
        <f>Sales_Analysis[[#This Row],[Net Sales ]]-Sales_Analysis[[#This Row],[Cost Of Good Sold]]</f>
        <v>39.779999999999987</v>
      </c>
      <c r="V573" s="8">
        <f>IF(Sales_Analysis[[#This Row],[Order Status]]="Completed",Sales_Analysis[[#This Row],[Net Sales ]],0)</f>
        <v>151.19999999999999</v>
      </c>
      <c r="W573" s="8">
        <f>IF(Sales_Analysis[[#This Row],[Order Status]]="Completed",Sales_Analysis[[#This Row],[Gross Profit ]],0)</f>
        <v>39.779999999999987</v>
      </c>
    </row>
    <row r="574" spans="1:23">
      <c r="A574" t="s">
        <v>1157</v>
      </c>
      <c r="B574" s="7">
        <v>46018</v>
      </c>
      <c r="C574" t="s">
        <v>116</v>
      </c>
      <c r="D574">
        <v>3</v>
      </c>
      <c r="E574">
        <v>30.89</v>
      </c>
      <c r="F574">
        <v>0</v>
      </c>
      <c r="G574">
        <v>9.99</v>
      </c>
      <c r="H574" t="s">
        <v>212</v>
      </c>
      <c r="I574" t="s">
        <v>12</v>
      </c>
      <c r="J574" t="s">
        <v>217</v>
      </c>
      <c r="K574" t="s">
        <v>209</v>
      </c>
      <c r="L574" t="s">
        <v>1158</v>
      </c>
      <c r="M574" t="s">
        <v>117</v>
      </c>
      <c r="N574" t="s">
        <v>21</v>
      </c>
      <c r="O574">
        <v>13.41</v>
      </c>
      <c r="P574">
        <v>30.89</v>
      </c>
      <c r="Q574">
        <f>Sales_Analysis[[#This Row],[Quantity]]*Sales_Analysis[[#This Row],[Unit Selling Price]]</f>
        <v>92.67</v>
      </c>
      <c r="R574">
        <f>Sales_Analysis[[#This Row],[Gross Sales ]]*Sales_Analysis[[#This Row],[Discount Pct]]</f>
        <v>0</v>
      </c>
      <c r="S574" s="8">
        <f>Sales_Analysis[[#This Row],[Gross Sales ]]-Sales_Analysis[[#This Row],[Discount Amount]]</f>
        <v>92.67</v>
      </c>
      <c r="T574" s="8">
        <f>Sales_Analysis[[#This Row],[Quantity]]*Sales_Analysis[[#This Row],[Unit Cost]]</f>
        <v>40.230000000000004</v>
      </c>
      <c r="U574" s="8">
        <f>Sales_Analysis[[#This Row],[Net Sales ]]-Sales_Analysis[[#This Row],[Cost Of Good Sold]]</f>
        <v>52.44</v>
      </c>
      <c r="V574" s="8">
        <f>IF(Sales_Analysis[[#This Row],[Order Status]]="Completed",Sales_Analysis[[#This Row],[Net Sales ]],0)</f>
        <v>92.67</v>
      </c>
      <c r="W574" s="8">
        <f>IF(Sales_Analysis[[#This Row],[Order Status]]="Completed",Sales_Analysis[[#This Row],[Gross Profit ]],0)</f>
        <v>52.44</v>
      </c>
    </row>
    <row r="575" spans="1:23">
      <c r="A575" t="s">
        <v>1159</v>
      </c>
      <c r="B575" s="7">
        <v>46018</v>
      </c>
      <c r="C575" t="s">
        <v>186</v>
      </c>
      <c r="D575">
        <v>1</v>
      </c>
      <c r="E575">
        <v>54.93</v>
      </c>
      <c r="F575">
        <v>0.05</v>
      </c>
      <c r="G575">
        <v>0</v>
      </c>
      <c r="H575" t="s">
        <v>216</v>
      </c>
      <c r="I575" t="s">
        <v>37</v>
      </c>
      <c r="J575" t="s">
        <v>213</v>
      </c>
      <c r="K575" t="s">
        <v>209</v>
      </c>
      <c r="L575" t="s">
        <v>1160</v>
      </c>
      <c r="M575" t="s">
        <v>187</v>
      </c>
      <c r="N575" t="s">
        <v>32</v>
      </c>
      <c r="O575">
        <v>31.07</v>
      </c>
      <c r="P575">
        <v>54.93</v>
      </c>
      <c r="Q575">
        <f>Sales_Analysis[[#This Row],[Quantity]]*Sales_Analysis[[#This Row],[Unit Selling Price]]</f>
        <v>54.93</v>
      </c>
      <c r="R575">
        <f>Sales_Analysis[[#This Row],[Gross Sales ]]*Sales_Analysis[[#This Row],[Discount Pct]]</f>
        <v>2.7465000000000002</v>
      </c>
      <c r="S575" s="8">
        <f>Sales_Analysis[[#This Row],[Gross Sales ]]-Sales_Analysis[[#This Row],[Discount Amount]]</f>
        <v>52.183500000000002</v>
      </c>
      <c r="T575" s="8">
        <f>Sales_Analysis[[#This Row],[Quantity]]*Sales_Analysis[[#This Row],[Unit Cost]]</f>
        <v>31.07</v>
      </c>
      <c r="U575" s="8">
        <f>Sales_Analysis[[#This Row],[Net Sales ]]-Sales_Analysis[[#This Row],[Cost Of Good Sold]]</f>
        <v>21.113500000000002</v>
      </c>
      <c r="V575" s="8">
        <f>IF(Sales_Analysis[[#This Row],[Order Status]]="Completed",Sales_Analysis[[#This Row],[Net Sales ]],0)</f>
        <v>52.183500000000002</v>
      </c>
      <c r="W575" s="8">
        <f>IF(Sales_Analysis[[#This Row],[Order Status]]="Completed",Sales_Analysis[[#This Row],[Gross Profit ]],0)</f>
        <v>21.113500000000002</v>
      </c>
    </row>
    <row r="576" spans="1:23">
      <c r="A576" t="s">
        <v>1161</v>
      </c>
      <c r="B576" s="7">
        <v>46018</v>
      </c>
      <c r="C576" t="s">
        <v>66</v>
      </c>
      <c r="D576">
        <v>2</v>
      </c>
      <c r="E576">
        <v>31.13</v>
      </c>
      <c r="F576">
        <v>0.05</v>
      </c>
      <c r="G576">
        <v>6.99</v>
      </c>
      <c r="H576" t="s">
        <v>207</v>
      </c>
      <c r="I576" t="s">
        <v>224</v>
      </c>
      <c r="J576" t="s">
        <v>217</v>
      </c>
      <c r="K576" t="s">
        <v>209</v>
      </c>
      <c r="L576" t="s">
        <v>1162</v>
      </c>
      <c r="M576" t="s">
        <v>67</v>
      </c>
      <c r="N576" t="s">
        <v>11</v>
      </c>
      <c r="O576">
        <v>13.79</v>
      </c>
      <c r="P576">
        <v>31.13</v>
      </c>
      <c r="Q576">
        <f>Sales_Analysis[[#This Row],[Quantity]]*Sales_Analysis[[#This Row],[Unit Selling Price]]</f>
        <v>62.26</v>
      </c>
      <c r="R576">
        <f>Sales_Analysis[[#This Row],[Gross Sales ]]*Sales_Analysis[[#This Row],[Discount Pct]]</f>
        <v>3.113</v>
      </c>
      <c r="S576" s="8">
        <f>Sales_Analysis[[#This Row],[Gross Sales ]]-Sales_Analysis[[#This Row],[Discount Amount]]</f>
        <v>59.146999999999998</v>
      </c>
      <c r="T576" s="8">
        <f>Sales_Analysis[[#This Row],[Quantity]]*Sales_Analysis[[#This Row],[Unit Cost]]</f>
        <v>27.58</v>
      </c>
      <c r="U576" s="8">
        <f>Sales_Analysis[[#This Row],[Net Sales ]]-Sales_Analysis[[#This Row],[Cost Of Good Sold]]</f>
        <v>31.567</v>
      </c>
      <c r="V576" s="8">
        <f>IF(Sales_Analysis[[#This Row],[Order Status]]="Completed",Sales_Analysis[[#This Row],[Net Sales ]],0)</f>
        <v>59.146999999999998</v>
      </c>
      <c r="W576" s="8">
        <f>IF(Sales_Analysis[[#This Row],[Order Status]]="Completed",Sales_Analysis[[#This Row],[Gross Profit ]],0)</f>
        <v>31.567</v>
      </c>
    </row>
    <row r="577" spans="1:23">
      <c r="A577" t="s">
        <v>1163</v>
      </c>
      <c r="B577" s="7">
        <v>46018</v>
      </c>
      <c r="C577" t="s">
        <v>180</v>
      </c>
      <c r="D577">
        <v>1</v>
      </c>
      <c r="E577">
        <v>60.42</v>
      </c>
      <c r="F577">
        <v>0.05</v>
      </c>
      <c r="G577">
        <v>6.99</v>
      </c>
      <c r="H577" t="s">
        <v>212</v>
      </c>
      <c r="I577" t="s">
        <v>18</v>
      </c>
      <c r="J577" t="s">
        <v>217</v>
      </c>
      <c r="K577" t="s">
        <v>209</v>
      </c>
      <c r="L577" t="s">
        <v>1164</v>
      </c>
      <c r="M577" t="s">
        <v>181</v>
      </c>
      <c r="N577" t="s">
        <v>32</v>
      </c>
      <c r="O577">
        <v>25.69</v>
      </c>
      <c r="P577">
        <v>60.42</v>
      </c>
      <c r="Q577">
        <f>Sales_Analysis[[#This Row],[Quantity]]*Sales_Analysis[[#This Row],[Unit Selling Price]]</f>
        <v>60.42</v>
      </c>
      <c r="R577">
        <f>Sales_Analysis[[#This Row],[Gross Sales ]]*Sales_Analysis[[#This Row],[Discount Pct]]</f>
        <v>3.0210000000000004</v>
      </c>
      <c r="S577" s="8">
        <f>Sales_Analysis[[#This Row],[Gross Sales ]]-Sales_Analysis[[#This Row],[Discount Amount]]</f>
        <v>57.399000000000001</v>
      </c>
      <c r="T577" s="8">
        <f>Sales_Analysis[[#This Row],[Quantity]]*Sales_Analysis[[#This Row],[Unit Cost]]</f>
        <v>25.69</v>
      </c>
      <c r="U577" s="8">
        <f>Sales_Analysis[[#This Row],[Net Sales ]]-Sales_Analysis[[#This Row],[Cost Of Good Sold]]</f>
        <v>31.709</v>
      </c>
      <c r="V577" s="8">
        <f>IF(Sales_Analysis[[#This Row],[Order Status]]="Completed",Sales_Analysis[[#This Row],[Net Sales ]],0)</f>
        <v>57.399000000000001</v>
      </c>
      <c r="W577" s="8">
        <f>IF(Sales_Analysis[[#This Row],[Order Status]]="Completed",Sales_Analysis[[#This Row],[Gross Profit ]],0)</f>
        <v>31.709</v>
      </c>
    </row>
    <row r="578" spans="1:23">
      <c r="A578" t="s">
        <v>1165</v>
      </c>
      <c r="B578" s="7">
        <v>46019</v>
      </c>
      <c r="C578" t="s">
        <v>71</v>
      </c>
      <c r="D578">
        <v>1</v>
      </c>
      <c r="E578">
        <v>11.23</v>
      </c>
      <c r="F578">
        <v>0.15</v>
      </c>
      <c r="G578">
        <v>0</v>
      </c>
      <c r="H578" t="s">
        <v>207</v>
      </c>
      <c r="I578" t="s">
        <v>12</v>
      </c>
      <c r="J578" t="s">
        <v>208</v>
      </c>
      <c r="K578" t="s">
        <v>209</v>
      </c>
      <c r="L578" t="s">
        <v>1166</v>
      </c>
      <c r="M578" t="s">
        <v>72</v>
      </c>
      <c r="N578" t="s">
        <v>11</v>
      </c>
      <c r="O578">
        <v>6.46</v>
      </c>
      <c r="P578">
        <v>11.23</v>
      </c>
      <c r="Q578">
        <f>Sales_Analysis[[#This Row],[Quantity]]*Sales_Analysis[[#This Row],[Unit Selling Price]]</f>
        <v>11.23</v>
      </c>
      <c r="R578">
        <f>Sales_Analysis[[#This Row],[Gross Sales ]]*Sales_Analysis[[#This Row],[Discount Pct]]</f>
        <v>1.6845000000000001</v>
      </c>
      <c r="S578" s="8">
        <f>Sales_Analysis[[#This Row],[Gross Sales ]]-Sales_Analysis[[#This Row],[Discount Amount]]</f>
        <v>9.5455000000000005</v>
      </c>
      <c r="T578" s="8">
        <f>Sales_Analysis[[#This Row],[Quantity]]*Sales_Analysis[[#This Row],[Unit Cost]]</f>
        <v>6.46</v>
      </c>
      <c r="U578" s="8">
        <f>Sales_Analysis[[#This Row],[Net Sales ]]-Sales_Analysis[[#This Row],[Cost Of Good Sold]]</f>
        <v>3.0855000000000006</v>
      </c>
      <c r="V578" s="8">
        <f>IF(Sales_Analysis[[#This Row],[Order Status]]="Completed",Sales_Analysis[[#This Row],[Net Sales ]],0)</f>
        <v>9.5455000000000005</v>
      </c>
      <c r="W578" s="8">
        <f>IF(Sales_Analysis[[#This Row],[Order Status]]="Completed",Sales_Analysis[[#This Row],[Gross Profit ]],0)</f>
        <v>3.0855000000000006</v>
      </c>
    </row>
    <row r="579" spans="1:23">
      <c r="A579" t="s">
        <v>1167</v>
      </c>
      <c r="B579" s="7">
        <v>46019</v>
      </c>
      <c r="C579" t="s">
        <v>164</v>
      </c>
      <c r="D579">
        <v>1</v>
      </c>
      <c r="E579">
        <v>93.35</v>
      </c>
      <c r="F579">
        <v>0</v>
      </c>
      <c r="G579">
        <v>9.99</v>
      </c>
      <c r="H579" t="s">
        <v>216</v>
      </c>
      <c r="I579" t="s">
        <v>18</v>
      </c>
      <c r="J579" t="s">
        <v>217</v>
      </c>
      <c r="K579" t="s">
        <v>209</v>
      </c>
      <c r="L579" t="s">
        <v>881</v>
      </c>
      <c r="M579" t="s">
        <v>165</v>
      </c>
      <c r="N579" t="s">
        <v>32</v>
      </c>
      <c r="O579">
        <v>39.76</v>
      </c>
      <c r="P579">
        <v>93.35</v>
      </c>
      <c r="Q579">
        <f>Sales_Analysis[[#This Row],[Quantity]]*Sales_Analysis[[#This Row],[Unit Selling Price]]</f>
        <v>93.35</v>
      </c>
      <c r="R579">
        <f>Sales_Analysis[[#This Row],[Gross Sales ]]*Sales_Analysis[[#This Row],[Discount Pct]]</f>
        <v>0</v>
      </c>
      <c r="S579" s="8">
        <f>Sales_Analysis[[#This Row],[Gross Sales ]]-Sales_Analysis[[#This Row],[Discount Amount]]</f>
        <v>93.35</v>
      </c>
      <c r="T579" s="8">
        <f>Sales_Analysis[[#This Row],[Quantity]]*Sales_Analysis[[#This Row],[Unit Cost]]</f>
        <v>39.76</v>
      </c>
      <c r="U579" s="8">
        <f>Sales_Analysis[[#This Row],[Net Sales ]]-Sales_Analysis[[#This Row],[Cost Of Good Sold]]</f>
        <v>53.589999999999996</v>
      </c>
      <c r="V579" s="8">
        <f>IF(Sales_Analysis[[#This Row],[Order Status]]="Completed",Sales_Analysis[[#This Row],[Net Sales ]],0)</f>
        <v>93.35</v>
      </c>
      <c r="W579" s="8">
        <f>IF(Sales_Analysis[[#This Row],[Order Status]]="Completed",Sales_Analysis[[#This Row],[Gross Profit ]],0)</f>
        <v>53.589999999999996</v>
      </c>
    </row>
    <row r="580" spans="1:23">
      <c r="A580" t="s">
        <v>1168</v>
      </c>
      <c r="B580" s="7">
        <v>46019</v>
      </c>
      <c r="C580" t="s">
        <v>134</v>
      </c>
      <c r="D580">
        <v>4</v>
      </c>
      <c r="E580">
        <v>53.25</v>
      </c>
      <c r="F580">
        <v>0</v>
      </c>
      <c r="G580">
        <v>0</v>
      </c>
      <c r="H580" t="s">
        <v>216</v>
      </c>
      <c r="I580" t="s">
        <v>37</v>
      </c>
      <c r="J580" t="s">
        <v>213</v>
      </c>
      <c r="K580" t="s">
        <v>209</v>
      </c>
      <c r="L580" t="s">
        <v>467</v>
      </c>
      <c r="M580" t="s">
        <v>135</v>
      </c>
      <c r="N580" t="s">
        <v>21</v>
      </c>
      <c r="O580">
        <v>22.11</v>
      </c>
      <c r="P580">
        <v>53.25</v>
      </c>
      <c r="Q580">
        <f>Sales_Analysis[[#This Row],[Quantity]]*Sales_Analysis[[#This Row],[Unit Selling Price]]</f>
        <v>213</v>
      </c>
      <c r="R580">
        <f>Sales_Analysis[[#This Row],[Gross Sales ]]*Sales_Analysis[[#This Row],[Discount Pct]]</f>
        <v>0</v>
      </c>
      <c r="S580" s="8">
        <f>Sales_Analysis[[#This Row],[Gross Sales ]]-Sales_Analysis[[#This Row],[Discount Amount]]</f>
        <v>213</v>
      </c>
      <c r="T580" s="8">
        <f>Sales_Analysis[[#This Row],[Quantity]]*Sales_Analysis[[#This Row],[Unit Cost]]</f>
        <v>88.44</v>
      </c>
      <c r="U580" s="8">
        <f>Sales_Analysis[[#This Row],[Net Sales ]]-Sales_Analysis[[#This Row],[Cost Of Good Sold]]</f>
        <v>124.56</v>
      </c>
      <c r="V580" s="8">
        <f>IF(Sales_Analysis[[#This Row],[Order Status]]="Completed",Sales_Analysis[[#This Row],[Net Sales ]],0)</f>
        <v>213</v>
      </c>
      <c r="W580" s="8">
        <f>IF(Sales_Analysis[[#This Row],[Order Status]]="Completed",Sales_Analysis[[#This Row],[Gross Profit ]],0)</f>
        <v>124.56</v>
      </c>
    </row>
    <row r="581" spans="1:23">
      <c r="A581" t="s">
        <v>1169</v>
      </c>
      <c r="B581" s="7">
        <v>46019</v>
      </c>
      <c r="C581" t="s">
        <v>178</v>
      </c>
      <c r="D581">
        <v>1</v>
      </c>
      <c r="E581">
        <v>77.760000000000005</v>
      </c>
      <c r="F581">
        <v>0.1</v>
      </c>
      <c r="G581">
        <v>0</v>
      </c>
      <c r="H581" t="s">
        <v>212</v>
      </c>
      <c r="I581" t="s">
        <v>224</v>
      </c>
      <c r="J581" t="s">
        <v>213</v>
      </c>
      <c r="K581" t="s">
        <v>209</v>
      </c>
      <c r="L581" t="s">
        <v>239</v>
      </c>
      <c r="M581" t="s">
        <v>179</v>
      </c>
      <c r="N581" t="s">
        <v>32</v>
      </c>
      <c r="O581">
        <v>44.67</v>
      </c>
      <c r="P581">
        <v>77.760000000000005</v>
      </c>
      <c r="Q581">
        <f>Sales_Analysis[[#This Row],[Quantity]]*Sales_Analysis[[#This Row],[Unit Selling Price]]</f>
        <v>77.760000000000005</v>
      </c>
      <c r="R581">
        <f>Sales_Analysis[[#This Row],[Gross Sales ]]*Sales_Analysis[[#This Row],[Discount Pct]]</f>
        <v>7.7760000000000007</v>
      </c>
      <c r="S581" s="8">
        <f>Sales_Analysis[[#This Row],[Gross Sales ]]-Sales_Analysis[[#This Row],[Discount Amount]]</f>
        <v>69.984000000000009</v>
      </c>
      <c r="T581" s="8">
        <f>Sales_Analysis[[#This Row],[Quantity]]*Sales_Analysis[[#This Row],[Unit Cost]]</f>
        <v>44.67</v>
      </c>
      <c r="U581" s="8">
        <f>Sales_Analysis[[#This Row],[Net Sales ]]-Sales_Analysis[[#This Row],[Cost Of Good Sold]]</f>
        <v>25.314000000000007</v>
      </c>
      <c r="V581" s="8">
        <f>IF(Sales_Analysis[[#This Row],[Order Status]]="Completed",Sales_Analysis[[#This Row],[Net Sales ]],0)</f>
        <v>69.984000000000009</v>
      </c>
      <c r="W581" s="8">
        <f>IF(Sales_Analysis[[#This Row],[Order Status]]="Completed",Sales_Analysis[[#This Row],[Gross Profit ]],0)</f>
        <v>25.314000000000007</v>
      </c>
    </row>
    <row r="582" spans="1:23">
      <c r="A582" t="s">
        <v>1170</v>
      </c>
      <c r="B582" s="7">
        <v>46019</v>
      </c>
      <c r="C582" t="s">
        <v>100</v>
      </c>
      <c r="D582">
        <v>2</v>
      </c>
      <c r="E582">
        <v>47.38</v>
      </c>
      <c r="F582">
        <v>0</v>
      </c>
      <c r="G582">
        <v>4.99</v>
      </c>
      <c r="H582" t="s">
        <v>216</v>
      </c>
      <c r="I582" t="s">
        <v>12</v>
      </c>
      <c r="J582" t="s">
        <v>208</v>
      </c>
      <c r="K582" t="s">
        <v>209</v>
      </c>
      <c r="L582" t="s">
        <v>553</v>
      </c>
      <c r="M582" t="s">
        <v>101</v>
      </c>
      <c r="N582" t="s">
        <v>17</v>
      </c>
      <c r="O582">
        <v>31.21</v>
      </c>
      <c r="P582">
        <v>47.38</v>
      </c>
      <c r="Q582">
        <f>Sales_Analysis[[#This Row],[Quantity]]*Sales_Analysis[[#This Row],[Unit Selling Price]]</f>
        <v>94.76</v>
      </c>
      <c r="R582">
        <f>Sales_Analysis[[#This Row],[Gross Sales ]]*Sales_Analysis[[#This Row],[Discount Pct]]</f>
        <v>0</v>
      </c>
      <c r="S582" s="8">
        <f>Sales_Analysis[[#This Row],[Gross Sales ]]-Sales_Analysis[[#This Row],[Discount Amount]]</f>
        <v>94.76</v>
      </c>
      <c r="T582" s="8">
        <f>Sales_Analysis[[#This Row],[Quantity]]*Sales_Analysis[[#This Row],[Unit Cost]]</f>
        <v>62.42</v>
      </c>
      <c r="U582" s="8">
        <f>Sales_Analysis[[#This Row],[Net Sales ]]-Sales_Analysis[[#This Row],[Cost Of Good Sold]]</f>
        <v>32.340000000000003</v>
      </c>
      <c r="V582" s="8">
        <f>IF(Sales_Analysis[[#This Row],[Order Status]]="Completed",Sales_Analysis[[#This Row],[Net Sales ]],0)</f>
        <v>94.76</v>
      </c>
      <c r="W582" s="8">
        <f>IF(Sales_Analysis[[#This Row],[Order Status]]="Completed",Sales_Analysis[[#This Row],[Gross Profit ]],0)</f>
        <v>32.340000000000003</v>
      </c>
    </row>
    <row r="583" spans="1:23">
      <c r="A583" t="s">
        <v>1171</v>
      </c>
      <c r="B583" s="7">
        <v>46019</v>
      </c>
      <c r="C583" t="s">
        <v>77</v>
      </c>
      <c r="D583">
        <v>3</v>
      </c>
      <c r="E583">
        <v>47.77</v>
      </c>
      <c r="F583">
        <v>0.2</v>
      </c>
      <c r="G583">
        <v>0</v>
      </c>
      <c r="H583" t="s">
        <v>216</v>
      </c>
      <c r="I583" t="s">
        <v>37</v>
      </c>
      <c r="J583" t="s">
        <v>208</v>
      </c>
      <c r="K583" t="s">
        <v>209</v>
      </c>
      <c r="L583" t="s">
        <v>936</v>
      </c>
      <c r="M583" t="s">
        <v>78</v>
      </c>
      <c r="N583" t="s">
        <v>11</v>
      </c>
      <c r="O583">
        <v>21.34</v>
      </c>
      <c r="P583">
        <v>47.77</v>
      </c>
      <c r="Q583">
        <f>Sales_Analysis[[#This Row],[Quantity]]*Sales_Analysis[[#This Row],[Unit Selling Price]]</f>
        <v>143.31</v>
      </c>
      <c r="R583">
        <f>Sales_Analysis[[#This Row],[Gross Sales ]]*Sales_Analysis[[#This Row],[Discount Pct]]</f>
        <v>28.662000000000003</v>
      </c>
      <c r="S583" s="8">
        <f>Sales_Analysis[[#This Row],[Gross Sales ]]-Sales_Analysis[[#This Row],[Discount Amount]]</f>
        <v>114.648</v>
      </c>
      <c r="T583" s="8">
        <f>Sales_Analysis[[#This Row],[Quantity]]*Sales_Analysis[[#This Row],[Unit Cost]]</f>
        <v>64.02</v>
      </c>
      <c r="U583" s="8">
        <f>Sales_Analysis[[#This Row],[Net Sales ]]-Sales_Analysis[[#This Row],[Cost Of Good Sold]]</f>
        <v>50.628</v>
      </c>
      <c r="V583" s="8">
        <f>IF(Sales_Analysis[[#This Row],[Order Status]]="Completed",Sales_Analysis[[#This Row],[Net Sales ]],0)</f>
        <v>114.648</v>
      </c>
      <c r="W583" s="8">
        <f>IF(Sales_Analysis[[#This Row],[Order Status]]="Completed",Sales_Analysis[[#This Row],[Gross Profit ]],0)</f>
        <v>50.628</v>
      </c>
    </row>
    <row r="584" spans="1:23">
      <c r="A584" t="s">
        <v>1172</v>
      </c>
      <c r="B584" s="7">
        <v>46019</v>
      </c>
      <c r="C584" t="s">
        <v>122</v>
      </c>
      <c r="D584">
        <v>2</v>
      </c>
      <c r="E584">
        <v>29.71</v>
      </c>
      <c r="F584">
        <v>0</v>
      </c>
      <c r="G584">
        <v>9.99</v>
      </c>
      <c r="H584" t="s">
        <v>216</v>
      </c>
      <c r="I584" t="s">
        <v>54</v>
      </c>
      <c r="J584" t="s">
        <v>208</v>
      </c>
      <c r="K584" t="s">
        <v>209</v>
      </c>
      <c r="L584" t="s">
        <v>750</v>
      </c>
      <c r="M584" t="s">
        <v>123</v>
      </c>
      <c r="N584" t="s">
        <v>21</v>
      </c>
      <c r="O584">
        <v>17.55</v>
      </c>
      <c r="P584">
        <v>29.71</v>
      </c>
      <c r="Q584">
        <f>Sales_Analysis[[#This Row],[Quantity]]*Sales_Analysis[[#This Row],[Unit Selling Price]]</f>
        <v>59.42</v>
      </c>
      <c r="R584">
        <f>Sales_Analysis[[#This Row],[Gross Sales ]]*Sales_Analysis[[#This Row],[Discount Pct]]</f>
        <v>0</v>
      </c>
      <c r="S584" s="8">
        <f>Sales_Analysis[[#This Row],[Gross Sales ]]-Sales_Analysis[[#This Row],[Discount Amount]]</f>
        <v>59.42</v>
      </c>
      <c r="T584" s="8">
        <f>Sales_Analysis[[#This Row],[Quantity]]*Sales_Analysis[[#This Row],[Unit Cost]]</f>
        <v>35.1</v>
      </c>
      <c r="U584" s="8">
        <f>Sales_Analysis[[#This Row],[Net Sales ]]-Sales_Analysis[[#This Row],[Cost Of Good Sold]]</f>
        <v>24.32</v>
      </c>
      <c r="V584" s="8">
        <f>IF(Sales_Analysis[[#This Row],[Order Status]]="Completed",Sales_Analysis[[#This Row],[Net Sales ]],0)</f>
        <v>59.42</v>
      </c>
      <c r="W584" s="8">
        <f>IF(Sales_Analysis[[#This Row],[Order Status]]="Completed",Sales_Analysis[[#This Row],[Gross Profit ]],0)</f>
        <v>24.32</v>
      </c>
    </row>
    <row r="585" spans="1:23">
      <c r="A585" t="s">
        <v>1173</v>
      </c>
      <c r="B585" s="7">
        <v>46019</v>
      </c>
      <c r="C585" t="s">
        <v>69</v>
      </c>
      <c r="D585">
        <v>3</v>
      </c>
      <c r="E585">
        <v>73.180000000000007</v>
      </c>
      <c r="F585">
        <v>0</v>
      </c>
      <c r="G585">
        <v>9.99</v>
      </c>
      <c r="H585" t="s">
        <v>207</v>
      </c>
      <c r="I585" t="s">
        <v>224</v>
      </c>
      <c r="J585" t="s">
        <v>213</v>
      </c>
      <c r="K585" t="s">
        <v>209</v>
      </c>
      <c r="L585" t="s">
        <v>736</v>
      </c>
      <c r="M585" t="s">
        <v>70</v>
      </c>
      <c r="N585" t="s">
        <v>11</v>
      </c>
      <c r="O585">
        <v>37</v>
      </c>
      <c r="P585">
        <v>73.180000000000007</v>
      </c>
      <c r="Q585">
        <f>Sales_Analysis[[#This Row],[Quantity]]*Sales_Analysis[[#This Row],[Unit Selling Price]]</f>
        <v>219.54000000000002</v>
      </c>
      <c r="R585">
        <f>Sales_Analysis[[#This Row],[Gross Sales ]]*Sales_Analysis[[#This Row],[Discount Pct]]</f>
        <v>0</v>
      </c>
      <c r="S585" s="8">
        <f>Sales_Analysis[[#This Row],[Gross Sales ]]-Sales_Analysis[[#This Row],[Discount Amount]]</f>
        <v>219.54000000000002</v>
      </c>
      <c r="T585" s="8">
        <f>Sales_Analysis[[#This Row],[Quantity]]*Sales_Analysis[[#This Row],[Unit Cost]]</f>
        <v>111</v>
      </c>
      <c r="U585" s="8">
        <f>Sales_Analysis[[#This Row],[Net Sales ]]-Sales_Analysis[[#This Row],[Cost Of Good Sold]]</f>
        <v>108.54000000000002</v>
      </c>
      <c r="V585" s="8">
        <f>IF(Sales_Analysis[[#This Row],[Order Status]]="Completed",Sales_Analysis[[#This Row],[Net Sales ]],0)</f>
        <v>219.54000000000002</v>
      </c>
      <c r="W585" s="8">
        <f>IF(Sales_Analysis[[#This Row],[Order Status]]="Completed",Sales_Analysis[[#This Row],[Gross Profit ]],0)</f>
        <v>108.54000000000002</v>
      </c>
    </row>
    <row r="586" spans="1:23">
      <c r="A586" t="s">
        <v>1174</v>
      </c>
      <c r="B586" s="7">
        <v>46019</v>
      </c>
      <c r="C586" t="s">
        <v>146</v>
      </c>
      <c r="D586">
        <v>1</v>
      </c>
      <c r="E586">
        <v>30.05</v>
      </c>
      <c r="F586">
        <v>0</v>
      </c>
      <c r="G586">
        <v>0</v>
      </c>
      <c r="H586" t="s">
        <v>207</v>
      </c>
      <c r="I586" t="s">
        <v>18</v>
      </c>
      <c r="J586" t="s">
        <v>208</v>
      </c>
      <c r="K586" t="s">
        <v>209</v>
      </c>
      <c r="L586" t="s">
        <v>1175</v>
      </c>
      <c r="M586" t="s">
        <v>147</v>
      </c>
      <c r="N586" t="s">
        <v>27</v>
      </c>
      <c r="O586">
        <v>17.329999999999998</v>
      </c>
      <c r="P586">
        <v>30.05</v>
      </c>
      <c r="Q586">
        <f>Sales_Analysis[[#This Row],[Quantity]]*Sales_Analysis[[#This Row],[Unit Selling Price]]</f>
        <v>30.05</v>
      </c>
      <c r="R586">
        <f>Sales_Analysis[[#This Row],[Gross Sales ]]*Sales_Analysis[[#This Row],[Discount Pct]]</f>
        <v>0</v>
      </c>
      <c r="S586" s="8">
        <f>Sales_Analysis[[#This Row],[Gross Sales ]]-Sales_Analysis[[#This Row],[Discount Amount]]</f>
        <v>30.05</v>
      </c>
      <c r="T586" s="8">
        <f>Sales_Analysis[[#This Row],[Quantity]]*Sales_Analysis[[#This Row],[Unit Cost]]</f>
        <v>17.329999999999998</v>
      </c>
      <c r="U586" s="8">
        <f>Sales_Analysis[[#This Row],[Net Sales ]]-Sales_Analysis[[#This Row],[Cost Of Good Sold]]</f>
        <v>12.720000000000002</v>
      </c>
      <c r="V586" s="8">
        <f>IF(Sales_Analysis[[#This Row],[Order Status]]="Completed",Sales_Analysis[[#This Row],[Net Sales ]],0)</f>
        <v>30.05</v>
      </c>
      <c r="W586" s="8">
        <f>IF(Sales_Analysis[[#This Row],[Order Status]]="Completed",Sales_Analysis[[#This Row],[Gross Profit ]],0)</f>
        <v>12.720000000000002</v>
      </c>
    </row>
    <row r="587" spans="1:23">
      <c r="A587" t="s">
        <v>1176</v>
      </c>
      <c r="B587" s="7">
        <v>46020</v>
      </c>
      <c r="C587" t="s">
        <v>138</v>
      </c>
      <c r="D587">
        <v>3</v>
      </c>
      <c r="E587">
        <v>56</v>
      </c>
      <c r="F587">
        <v>0.05</v>
      </c>
      <c r="G587">
        <v>6.99</v>
      </c>
      <c r="H587" t="s">
        <v>216</v>
      </c>
      <c r="I587" t="s">
        <v>224</v>
      </c>
      <c r="J587" t="s">
        <v>213</v>
      </c>
      <c r="K587" t="s">
        <v>209</v>
      </c>
      <c r="L587" t="s">
        <v>439</v>
      </c>
      <c r="M587" t="s">
        <v>139</v>
      </c>
      <c r="N587" t="s">
        <v>21</v>
      </c>
      <c r="O587">
        <v>37.14</v>
      </c>
      <c r="P587">
        <v>56</v>
      </c>
      <c r="Q587">
        <f>Sales_Analysis[[#This Row],[Quantity]]*Sales_Analysis[[#This Row],[Unit Selling Price]]</f>
        <v>168</v>
      </c>
      <c r="R587">
        <f>Sales_Analysis[[#This Row],[Gross Sales ]]*Sales_Analysis[[#This Row],[Discount Pct]]</f>
        <v>8.4</v>
      </c>
      <c r="S587" s="8">
        <f>Sales_Analysis[[#This Row],[Gross Sales ]]-Sales_Analysis[[#This Row],[Discount Amount]]</f>
        <v>159.6</v>
      </c>
      <c r="T587" s="8">
        <f>Sales_Analysis[[#This Row],[Quantity]]*Sales_Analysis[[#This Row],[Unit Cost]]</f>
        <v>111.42</v>
      </c>
      <c r="U587" s="8">
        <f>Sales_Analysis[[#This Row],[Net Sales ]]-Sales_Analysis[[#This Row],[Cost Of Good Sold]]</f>
        <v>48.179999999999993</v>
      </c>
      <c r="V587" s="8">
        <f>IF(Sales_Analysis[[#This Row],[Order Status]]="Completed",Sales_Analysis[[#This Row],[Net Sales ]],0)</f>
        <v>159.6</v>
      </c>
      <c r="W587" s="8">
        <f>IF(Sales_Analysis[[#This Row],[Order Status]]="Completed",Sales_Analysis[[#This Row],[Gross Profit ]],0)</f>
        <v>48.179999999999993</v>
      </c>
    </row>
    <row r="588" spans="1:23">
      <c r="A588" t="s">
        <v>1177</v>
      </c>
      <c r="B588" s="7">
        <v>46020</v>
      </c>
      <c r="C588" t="s">
        <v>180</v>
      </c>
      <c r="D588">
        <v>3</v>
      </c>
      <c r="E588">
        <v>60.42</v>
      </c>
      <c r="F588">
        <v>0</v>
      </c>
      <c r="G588">
        <v>0</v>
      </c>
      <c r="H588" t="s">
        <v>207</v>
      </c>
      <c r="I588" t="s">
        <v>54</v>
      </c>
      <c r="J588" t="s">
        <v>217</v>
      </c>
      <c r="K588" t="s">
        <v>281</v>
      </c>
      <c r="L588" t="s">
        <v>1116</v>
      </c>
      <c r="M588" t="s">
        <v>181</v>
      </c>
      <c r="N588" t="s">
        <v>32</v>
      </c>
      <c r="O588">
        <v>25.69</v>
      </c>
      <c r="P588">
        <v>60.42</v>
      </c>
      <c r="Q588">
        <f>Sales_Analysis[[#This Row],[Quantity]]*Sales_Analysis[[#This Row],[Unit Selling Price]]</f>
        <v>181.26</v>
      </c>
      <c r="R588">
        <f>Sales_Analysis[[#This Row],[Gross Sales ]]*Sales_Analysis[[#This Row],[Discount Pct]]</f>
        <v>0</v>
      </c>
      <c r="S588" s="8">
        <f>Sales_Analysis[[#This Row],[Gross Sales ]]-Sales_Analysis[[#This Row],[Discount Amount]]</f>
        <v>181.26</v>
      </c>
      <c r="T588" s="8">
        <f>Sales_Analysis[[#This Row],[Quantity]]*Sales_Analysis[[#This Row],[Unit Cost]]</f>
        <v>77.070000000000007</v>
      </c>
      <c r="U588" s="8">
        <f>Sales_Analysis[[#This Row],[Net Sales ]]-Sales_Analysis[[#This Row],[Cost Of Good Sold]]</f>
        <v>104.18999999999998</v>
      </c>
      <c r="V588" s="8">
        <f>IF(Sales_Analysis[[#This Row],[Order Status]]="Completed",Sales_Analysis[[#This Row],[Net Sales ]],0)</f>
        <v>0</v>
      </c>
      <c r="W588" s="8">
        <f>IF(Sales_Analysis[[#This Row],[Order Status]]="Completed",Sales_Analysis[[#This Row],[Gross Profit ]],0)</f>
        <v>0</v>
      </c>
    </row>
    <row r="589" spans="1:23">
      <c r="A589" t="s">
        <v>1178</v>
      </c>
      <c r="B589" s="7">
        <v>46020</v>
      </c>
      <c r="C589" t="s">
        <v>158</v>
      </c>
      <c r="D589">
        <v>5</v>
      </c>
      <c r="E589">
        <v>44.59</v>
      </c>
      <c r="F589">
        <v>0</v>
      </c>
      <c r="G589">
        <v>0</v>
      </c>
      <c r="H589" t="s">
        <v>212</v>
      </c>
      <c r="I589" t="s">
        <v>37</v>
      </c>
      <c r="J589" t="s">
        <v>213</v>
      </c>
      <c r="K589" t="s">
        <v>209</v>
      </c>
      <c r="L589" t="s">
        <v>989</v>
      </c>
      <c r="M589" t="s">
        <v>159</v>
      </c>
      <c r="N589" t="s">
        <v>27</v>
      </c>
      <c r="O589">
        <v>19.489999999999998</v>
      </c>
      <c r="P589">
        <v>44.59</v>
      </c>
      <c r="Q589">
        <f>Sales_Analysis[[#This Row],[Quantity]]*Sales_Analysis[[#This Row],[Unit Selling Price]]</f>
        <v>222.95000000000002</v>
      </c>
      <c r="R589">
        <f>Sales_Analysis[[#This Row],[Gross Sales ]]*Sales_Analysis[[#This Row],[Discount Pct]]</f>
        <v>0</v>
      </c>
      <c r="S589" s="8">
        <f>Sales_Analysis[[#This Row],[Gross Sales ]]-Sales_Analysis[[#This Row],[Discount Amount]]</f>
        <v>222.95000000000002</v>
      </c>
      <c r="T589" s="8">
        <f>Sales_Analysis[[#This Row],[Quantity]]*Sales_Analysis[[#This Row],[Unit Cost]]</f>
        <v>97.449999999999989</v>
      </c>
      <c r="U589" s="8">
        <f>Sales_Analysis[[#This Row],[Net Sales ]]-Sales_Analysis[[#This Row],[Cost Of Good Sold]]</f>
        <v>125.50000000000003</v>
      </c>
      <c r="V589" s="8">
        <f>IF(Sales_Analysis[[#This Row],[Order Status]]="Completed",Sales_Analysis[[#This Row],[Net Sales ]],0)</f>
        <v>222.95000000000002</v>
      </c>
      <c r="W589" s="8">
        <f>IF(Sales_Analysis[[#This Row],[Order Status]]="Completed",Sales_Analysis[[#This Row],[Gross Profit ]],0)</f>
        <v>125.50000000000003</v>
      </c>
    </row>
    <row r="590" spans="1:23">
      <c r="A590" t="s">
        <v>1179</v>
      </c>
      <c r="B590" s="7">
        <v>46020</v>
      </c>
      <c r="C590" t="s">
        <v>146</v>
      </c>
      <c r="D590">
        <v>5</v>
      </c>
      <c r="E590">
        <v>30.05</v>
      </c>
      <c r="F590">
        <v>0.05</v>
      </c>
      <c r="G590">
        <v>0</v>
      </c>
      <c r="H590" t="s">
        <v>207</v>
      </c>
      <c r="I590" t="s">
        <v>18</v>
      </c>
      <c r="J590" t="s">
        <v>208</v>
      </c>
      <c r="K590" t="s">
        <v>209</v>
      </c>
      <c r="L590" t="s">
        <v>733</v>
      </c>
      <c r="M590" t="s">
        <v>147</v>
      </c>
      <c r="N590" t="s">
        <v>27</v>
      </c>
      <c r="O590">
        <v>17.329999999999998</v>
      </c>
      <c r="P590">
        <v>30.05</v>
      </c>
      <c r="Q590">
        <f>Sales_Analysis[[#This Row],[Quantity]]*Sales_Analysis[[#This Row],[Unit Selling Price]]</f>
        <v>150.25</v>
      </c>
      <c r="R590">
        <f>Sales_Analysis[[#This Row],[Gross Sales ]]*Sales_Analysis[[#This Row],[Discount Pct]]</f>
        <v>7.5125000000000002</v>
      </c>
      <c r="S590" s="8">
        <f>Sales_Analysis[[#This Row],[Gross Sales ]]-Sales_Analysis[[#This Row],[Discount Amount]]</f>
        <v>142.73750000000001</v>
      </c>
      <c r="T590" s="8">
        <f>Sales_Analysis[[#This Row],[Quantity]]*Sales_Analysis[[#This Row],[Unit Cost]]</f>
        <v>86.649999999999991</v>
      </c>
      <c r="U590" s="8">
        <f>Sales_Analysis[[#This Row],[Net Sales ]]-Sales_Analysis[[#This Row],[Cost Of Good Sold]]</f>
        <v>56.08750000000002</v>
      </c>
      <c r="V590" s="8">
        <f>IF(Sales_Analysis[[#This Row],[Order Status]]="Completed",Sales_Analysis[[#This Row],[Net Sales ]],0)</f>
        <v>142.73750000000001</v>
      </c>
      <c r="W590" s="8">
        <f>IF(Sales_Analysis[[#This Row],[Order Status]]="Completed",Sales_Analysis[[#This Row],[Gross Profit ]],0)</f>
        <v>56.08750000000002</v>
      </c>
    </row>
    <row r="591" spans="1:23">
      <c r="A591" t="s">
        <v>1180</v>
      </c>
      <c r="B591" s="7">
        <v>46020</v>
      </c>
      <c r="C591" t="s">
        <v>85</v>
      </c>
      <c r="D591">
        <v>1</v>
      </c>
      <c r="E591">
        <v>20.7</v>
      </c>
      <c r="F591">
        <v>0</v>
      </c>
      <c r="G591">
        <v>4.99</v>
      </c>
      <c r="H591" t="s">
        <v>212</v>
      </c>
      <c r="I591" t="s">
        <v>224</v>
      </c>
      <c r="J591" t="s">
        <v>208</v>
      </c>
      <c r="K591" t="s">
        <v>209</v>
      </c>
      <c r="L591" t="s">
        <v>1181</v>
      </c>
      <c r="M591" t="s">
        <v>86</v>
      </c>
      <c r="N591" t="s">
        <v>11</v>
      </c>
      <c r="O591">
        <v>8.5299999999999994</v>
      </c>
      <c r="P591">
        <v>20.7</v>
      </c>
      <c r="Q591">
        <f>Sales_Analysis[[#This Row],[Quantity]]*Sales_Analysis[[#This Row],[Unit Selling Price]]</f>
        <v>20.7</v>
      </c>
      <c r="R591">
        <f>Sales_Analysis[[#This Row],[Gross Sales ]]*Sales_Analysis[[#This Row],[Discount Pct]]</f>
        <v>0</v>
      </c>
      <c r="S591" s="8">
        <f>Sales_Analysis[[#This Row],[Gross Sales ]]-Sales_Analysis[[#This Row],[Discount Amount]]</f>
        <v>20.7</v>
      </c>
      <c r="T591" s="8">
        <f>Sales_Analysis[[#This Row],[Quantity]]*Sales_Analysis[[#This Row],[Unit Cost]]</f>
        <v>8.5299999999999994</v>
      </c>
      <c r="U591" s="8">
        <f>Sales_Analysis[[#This Row],[Net Sales ]]-Sales_Analysis[[#This Row],[Cost Of Good Sold]]</f>
        <v>12.17</v>
      </c>
      <c r="V591" s="8">
        <f>IF(Sales_Analysis[[#This Row],[Order Status]]="Completed",Sales_Analysis[[#This Row],[Net Sales ]],0)</f>
        <v>20.7</v>
      </c>
      <c r="W591" s="8">
        <f>IF(Sales_Analysis[[#This Row],[Order Status]]="Completed",Sales_Analysis[[#This Row],[Gross Profit ]],0)</f>
        <v>12.17</v>
      </c>
    </row>
    <row r="592" spans="1:23">
      <c r="A592" t="s">
        <v>1182</v>
      </c>
      <c r="B592" s="7">
        <v>46020</v>
      </c>
      <c r="C592" t="s">
        <v>83</v>
      </c>
      <c r="D592">
        <v>3</v>
      </c>
      <c r="E592">
        <v>79.31</v>
      </c>
      <c r="F592">
        <v>0</v>
      </c>
      <c r="G592">
        <v>0</v>
      </c>
      <c r="H592" t="s">
        <v>216</v>
      </c>
      <c r="I592" t="s">
        <v>37</v>
      </c>
      <c r="J592" t="s">
        <v>217</v>
      </c>
      <c r="K592" t="s">
        <v>209</v>
      </c>
      <c r="L592" t="s">
        <v>543</v>
      </c>
      <c r="M592" t="s">
        <v>84</v>
      </c>
      <c r="N592" t="s">
        <v>11</v>
      </c>
      <c r="O592">
        <v>36.44</v>
      </c>
      <c r="P592">
        <v>79.31</v>
      </c>
      <c r="Q592">
        <f>Sales_Analysis[[#This Row],[Quantity]]*Sales_Analysis[[#This Row],[Unit Selling Price]]</f>
        <v>237.93</v>
      </c>
      <c r="R592">
        <f>Sales_Analysis[[#This Row],[Gross Sales ]]*Sales_Analysis[[#This Row],[Discount Pct]]</f>
        <v>0</v>
      </c>
      <c r="S592" s="8">
        <f>Sales_Analysis[[#This Row],[Gross Sales ]]-Sales_Analysis[[#This Row],[Discount Amount]]</f>
        <v>237.93</v>
      </c>
      <c r="T592" s="8">
        <f>Sales_Analysis[[#This Row],[Quantity]]*Sales_Analysis[[#This Row],[Unit Cost]]</f>
        <v>109.32</v>
      </c>
      <c r="U592" s="8">
        <f>Sales_Analysis[[#This Row],[Net Sales ]]-Sales_Analysis[[#This Row],[Cost Of Good Sold]]</f>
        <v>128.61000000000001</v>
      </c>
      <c r="V592" s="8">
        <f>IF(Sales_Analysis[[#This Row],[Order Status]]="Completed",Sales_Analysis[[#This Row],[Net Sales ]],0)</f>
        <v>237.93</v>
      </c>
      <c r="W592" s="8">
        <f>IF(Sales_Analysis[[#This Row],[Order Status]]="Completed",Sales_Analysis[[#This Row],[Gross Profit ]],0)</f>
        <v>128.61000000000001</v>
      </c>
    </row>
    <row r="593" spans="1:23">
      <c r="A593" t="s">
        <v>1183</v>
      </c>
      <c r="B593" s="7">
        <v>46020</v>
      </c>
      <c r="C593" t="s">
        <v>146</v>
      </c>
      <c r="D593">
        <v>1</v>
      </c>
      <c r="E593">
        <v>30.05</v>
      </c>
      <c r="F593">
        <v>0.1</v>
      </c>
      <c r="G593">
        <v>6.99</v>
      </c>
      <c r="H593" t="s">
        <v>212</v>
      </c>
      <c r="I593" t="s">
        <v>224</v>
      </c>
      <c r="J593" t="s">
        <v>217</v>
      </c>
      <c r="K593" t="s">
        <v>209</v>
      </c>
      <c r="L593" t="s">
        <v>388</v>
      </c>
      <c r="M593" t="s">
        <v>147</v>
      </c>
      <c r="N593" t="s">
        <v>27</v>
      </c>
      <c r="O593">
        <v>17.329999999999998</v>
      </c>
      <c r="P593">
        <v>30.05</v>
      </c>
      <c r="Q593">
        <f>Sales_Analysis[[#This Row],[Quantity]]*Sales_Analysis[[#This Row],[Unit Selling Price]]</f>
        <v>30.05</v>
      </c>
      <c r="R593">
        <f>Sales_Analysis[[#This Row],[Gross Sales ]]*Sales_Analysis[[#This Row],[Discount Pct]]</f>
        <v>3.0050000000000003</v>
      </c>
      <c r="S593" s="8">
        <f>Sales_Analysis[[#This Row],[Gross Sales ]]-Sales_Analysis[[#This Row],[Discount Amount]]</f>
        <v>27.045000000000002</v>
      </c>
      <c r="T593" s="8">
        <f>Sales_Analysis[[#This Row],[Quantity]]*Sales_Analysis[[#This Row],[Unit Cost]]</f>
        <v>17.329999999999998</v>
      </c>
      <c r="U593" s="8">
        <f>Sales_Analysis[[#This Row],[Net Sales ]]-Sales_Analysis[[#This Row],[Cost Of Good Sold]]</f>
        <v>9.7150000000000034</v>
      </c>
      <c r="V593" s="8">
        <f>IF(Sales_Analysis[[#This Row],[Order Status]]="Completed",Sales_Analysis[[#This Row],[Net Sales ]],0)</f>
        <v>27.045000000000002</v>
      </c>
      <c r="W593" s="8">
        <f>IF(Sales_Analysis[[#This Row],[Order Status]]="Completed",Sales_Analysis[[#This Row],[Gross Profit ]],0)</f>
        <v>9.7150000000000034</v>
      </c>
    </row>
    <row r="594" spans="1:23">
      <c r="A594" t="s">
        <v>1184</v>
      </c>
      <c r="B594" s="7">
        <v>46021</v>
      </c>
      <c r="C594" t="s">
        <v>148</v>
      </c>
      <c r="D594">
        <v>2</v>
      </c>
      <c r="E594">
        <v>76.3</v>
      </c>
      <c r="F594">
        <v>0</v>
      </c>
      <c r="G594">
        <v>0</v>
      </c>
      <c r="H594" t="s">
        <v>216</v>
      </c>
      <c r="I594" t="s">
        <v>37</v>
      </c>
      <c r="J594" t="s">
        <v>217</v>
      </c>
      <c r="K594" t="s">
        <v>209</v>
      </c>
      <c r="L594" t="s">
        <v>1185</v>
      </c>
      <c r="M594" t="s">
        <v>149</v>
      </c>
      <c r="N594" t="s">
        <v>27</v>
      </c>
      <c r="O594">
        <v>33.700000000000003</v>
      </c>
      <c r="P594">
        <v>76.3</v>
      </c>
      <c r="Q594">
        <f>Sales_Analysis[[#This Row],[Quantity]]*Sales_Analysis[[#This Row],[Unit Selling Price]]</f>
        <v>152.6</v>
      </c>
      <c r="R594">
        <f>Sales_Analysis[[#This Row],[Gross Sales ]]*Sales_Analysis[[#This Row],[Discount Pct]]</f>
        <v>0</v>
      </c>
      <c r="S594" s="8">
        <f>Sales_Analysis[[#This Row],[Gross Sales ]]-Sales_Analysis[[#This Row],[Discount Amount]]</f>
        <v>152.6</v>
      </c>
      <c r="T594" s="8">
        <f>Sales_Analysis[[#This Row],[Quantity]]*Sales_Analysis[[#This Row],[Unit Cost]]</f>
        <v>67.400000000000006</v>
      </c>
      <c r="U594" s="8">
        <f>Sales_Analysis[[#This Row],[Net Sales ]]-Sales_Analysis[[#This Row],[Cost Of Good Sold]]</f>
        <v>85.199999999999989</v>
      </c>
      <c r="V594" s="8">
        <f>IF(Sales_Analysis[[#This Row],[Order Status]]="Completed",Sales_Analysis[[#This Row],[Net Sales ]],0)</f>
        <v>152.6</v>
      </c>
      <c r="W594" s="8">
        <f>IF(Sales_Analysis[[#This Row],[Order Status]]="Completed",Sales_Analysis[[#This Row],[Gross Profit ]],0)</f>
        <v>85.199999999999989</v>
      </c>
    </row>
    <row r="595" spans="1:23">
      <c r="A595" t="s">
        <v>1186</v>
      </c>
      <c r="B595" s="7">
        <v>46021</v>
      </c>
      <c r="C595" t="s">
        <v>114</v>
      </c>
      <c r="D595">
        <v>2</v>
      </c>
      <c r="E595">
        <v>87.66</v>
      </c>
      <c r="F595">
        <v>0</v>
      </c>
      <c r="G595">
        <v>6.99</v>
      </c>
      <c r="H595" t="s">
        <v>207</v>
      </c>
      <c r="I595" t="s">
        <v>54</v>
      </c>
      <c r="J595" t="s">
        <v>217</v>
      </c>
      <c r="K595" t="s">
        <v>209</v>
      </c>
      <c r="L595" t="s">
        <v>1187</v>
      </c>
      <c r="M595" t="s">
        <v>115</v>
      </c>
      <c r="N595" t="s">
        <v>17</v>
      </c>
      <c r="O595">
        <v>40.340000000000003</v>
      </c>
      <c r="P595">
        <v>87.66</v>
      </c>
      <c r="Q595">
        <f>Sales_Analysis[[#This Row],[Quantity]]*Sales_Analysis[[#This Row],[Unit Selling Price]]</f>
        <v>175.32</v>
      </c>
      <c r="R595">
        <f>Sales_Analysis[[#This Row],[Gross Sales ]]*Sales_Analysis[[#This Row],[Discount Pct]]</f>
        <v>0</v>
      </c>
      <c r="S595" s="8">
        <f>Sales_Analysis[[#This Row],[Gross Sales ]]-Sales_Analysis[[#This Row],[Discount Amount]]</f>
        <v>175.32</v>
      </c>
      <c r="T595" s="8">
        <f>Sales_Analysis[[#This Row],[Quantity]]*Sales_Analysis[[#This Row],[Unit Cost]]</f>
        <v>80.680000000000007</v>
      </c>
      <c r="U595" s="8">
        <f>Sales_Analysis[[#This Row],[Net Sales ]]-Sales_Analysis[[#This Row],[Cost Of Good Sold]]</f>
        <v>94.639999999999986</v>
      </c>
      <c r="V595" s="8">
        <f>IF(Sales_Analysis[[#This Row],[Order Status]]="Completed",Sales_Analysis[[#This Row],[Net Sales ]],0)</f>
        <v>175.32</v>
      </c>
      <c r="W595" s="8">
        <f>IF(Sales_Analysis[[#This Row],[Order Status]]="Completed",Sales_Analysis[[#This Row],[Gross Profit ]],0)</f>
        <v>94.639999999999986</v>
      </c>
    </row>
    <row r="596" spans="1:23">
      <c r="A596" t="s">
        <v>1188</v>
      </c>
      <c r="B596" s="7">
        <v>46021</v>
      </c>
      <c r="C596" t="s">
        <v>134</v>
      </c>
      <c r="D596">
        <v>1</v>
      </c>
      <c r="E596">
        <v>53.25</v>
      </c>
      <c r="F596">
        <v>0.05</v>
      </c>
      <c r="G596">
        <v>0</v>
      </c>
      <c r="H596" t="s">
        <v>207</v>
      </c>
      <c r="I596" t="s">
        <v>12</v>
      </c>
      <c r="J596" t="s">
        <v>213</v>
      </c>
      <c r="K596" t="s">
        <v>304</v>
      </c>
      <c r="L596" t="s">
        <v>505</v>
      </c>
      <c r="M596" t="s">
        <v>135</v>
      </c>
      <c r="N596" t="s">
        <v>21</v>
      </c>
      <c r="O596">
        <v>22.11</v>
      </c>
      <c r="P596">
        <v>53.25</v>
      </c>
      <c r="Q596">
        <f>Sales_Analysis[[#This Row],[Quantity]]*Sales_Analysis[[#This Row],[Unit Selling Price]]</f>
        <v>53.25</v>
      </c>
      <c r="R596">
        <f>Sales_Analysis[[#This Row],[Gross Sales ]]*Sales_Analysis[[#This Row],[Discount Pct]]</f>
        <v>2.6625000000000001</v>
      </c>
      <c r="S596" s="8">
        <f>Sales_Analysis[[#This Row],[Gross Sales ]]-Sales_Analysis[[#This Row],[Discount Amount]]</f>
        <v>50.587499999999999</v>
      </c>
      <c r="T596" s="8">
        <f>Sales_Analysis[[#This Row],[Quantity]]*Sales_Analysis[[#This Row],[Unit Cost]]</f>
        <v>22.11</v>
      </c>
      <c r="U596" s="8">
        <f>Sales_Analysis[[#This Row],[Net Sales ]]-Sales_Analysis[[#This Row],[Cost Of Good Sold]]</f>
        <v>28.477499999999999</v>
      </c>
      <c r="V596" s="8">
        <f>IF(Sales_Analysis[[#This Row],[Order Status]]="Completed",Sales_Analysis[[#This Row],[Net Sales ]],0)</f>
        <v>0</v>
      </c>
      <c r="W596" s="8">
        <f>IF(Sales_Analysis[[#This Row],[Order Status]]="Completed",Sales_Analysis[[#This Row],[Gross Profit ]],0)</f>
        <v>0</v>
      </c>
    </row>
    <row r="597" spans="1:23">
      <c r="A597" t="s">
        <v>1189</v>
      </c>
      <c r="B597" s="7">
        <v>46021</v>
      </c>
      <c r="C597" t="s">
        <v>164</v>
      </c>
      <c r="D597">
        <v>2</v>
      </c>
      <c r="E597">
        <v>93.35</v>
      </c>
      <c r="F597">
        <v>0</v>
      </c>
      <c r="G597">
        <v>0</v>
      </c>
      <c r="H597" t="s">
        <v>212</v>
      </c>
      <c r="I597" t="s">
        <v>18</v>
      </c>
      <c r="J597" t="s">
        <v>213</v>
      </c>
      <c r="K597" t="s">
        <v>209</v>
      </c>
      <c r="L597" t="s">
        <v>921</v>
      </c>
      <c r="M597" t="s">
        <v>165</v>
      </c>
      <c r="N597" t="s">
        <v>32</v>
      </c>
      <c r="O597">
        <v>39.76</v>
      </c>
      <c r="P597">
        <v>93.35</v>
      </c>
      <c r="Q597">
        <f>Sales_Analysis[[#This Row],[Quantity]]*Sales_Analysis[[#This Row],[Unit Selling Price]]</f>
        <v>186.7</v>
      </c>
      <c r="R597">
        <f>Sales_Analysis[[#This Row],[Gross Sales ]]*Sales_Analysis[[#This Row],[Discount Pct]]</f>
        <v>0</v>
      </c>
      <c r="S597" s="8">
        <f>Sales_Analysis[[#This Row],[Gross Sales ]]-Sales_Analysis[[#This Row],[Discount Amount]]</f>
        <v>186.7</v>
      </c>
      <c r="T597" s="8">
        <f>Sales_Analysis[[#This Row],[Quantity]]*Sales_Analysis[[#This Row],[Unit Cost]]</f>
        <v>79.52</v>
      </c>
      <c r="U597" s="8">
        <f>Sales_Analysis[[#This Row],[Net Sales ]]-Sales_Analysis[[#This Row],[Cost Of Good Sold]]</f>
        <v>107.17999999999999</v>
      </c>
      <c r="V597" s="8">
        <f>IF(Sales_Analysis[[#This Row],[Order Status]]="Completed",Sales_Analysis[[#This Row],[Net Sales ]],0)</f>
        <v>186.7</v>
      </c>
      <c r="W597" s="8">
        <f>IF(Sales_Analysis[[#This Row],[Order Status]]="Completed",Sales_Analysis[[#This Row],[Gross Profit ]],0)</f>
        <v>107.17999999999999</v>
      </c>
    </row>
    <row r="598" spans="1:23">
      <c r="A598" t="s">
        <v>1190</v>
      </c>
      <c r="B598" s="7">
        <v>46021</v>
      </c>
      <c r="C598" t="s">
        <v>184</v>
      </c>
      <c r="D598">
        <v>4</v>
      </c>
      <c r="E598">
        <v>31.55</v>
      </c>
      <c r="F598">
        <v>0</v>
      </c>
      <c r="G598">
        <v>9.99</v>
      </c>
      <c r="H598" t="s">
        <v>212</v>
      </c>
      <c r="I598" t="s">
        <v>37</v>
      </c>
      <c r="J598" t="s">
        <v>208</v>
      </c>
      <c r="K598" t="s">
        <v>209</v>
      </c>
      <c r="L598" t="s">
        <v>1191</v>
      </c>
      <c r="M598" t="s">
        <v>185</v>
      </c>
      <c r="N598" t="s">
        <v>32</v>
      </c>
      <c r="O598">
        <v>18.04</v>
      </c>
      <c r="P598">
        <v>31.55</v>
      </c>
      <c r="Q598">
        <f>Sales_Analysis[[#This Row],[Quantity]]*Sales_Analysis[[#This Row],[Unit Selling Price]]</f>
        <v>126.2</v>
      </c>
      <c r="R598">
        <f>Sales_Analysis[[#This Row],[Gross Sales ]]*Sales_Analysis[[#This Row],[Discount Pct]]</f>
        <v>0</v>
      </c>
      <c r="S598" s="8">
        <f>Sales_Analysis[[#This Row],[Gross Sales ]]-Sales_Analysis[[#This Row],[Discount Amount]]</f>
        <v>126.2</v>
      </c>
      <c r="T598" s="8">
        <f>Sales_Analysis[[#This Row],[Quantity]]*Sales_Analysis[[#This Row],[Unit Cost]]</f>
        <v>72.16</v>
      </c>
      <c r="U598" s="8">
        <f>Sales_Analysis[[#This Row],[Net Sales ]]-Sales_Analysis[[#This Row],[Cost Of Good Sold]]</f>
        <v>54.040000000000006</v>
      </c>
      <c r="V598" s="8">
        <f>IF(Sales_Analysis[[#This Row],[Order Status]]="Completed",Sales_Analysis[[#This Row],[Net Sales ]],0)</f>
        <v>126.2</v>
      </c>
      <c r="W598" s="8">
        <f>IF(Sales_Analysis[[#This Row],[Order Status]]="Completed",Sales_Analysis[[#This Row],[Gross Profit ]],0)</f>
        <v>54.040000000000006</v>
      </c>
    </row>
    <row r="599" spans="1:23">
      <c r="A599" t="s">
        <v>1192</v>
      </c>
      <c r="B599" s="7">
        <v>46021</v>
      </c>
      <c r="C599" t="s">
        <v>154</v>
      </c>
      <c r="D599">
        <v>3</v>
      </c>
      <c r="E599">
        <v>63.29</v>
      </c>
      <c r="F599">
        <v>0.05</v>
      </c>
      <c r="G599">
        <v>4.99</v>
      </c>
      <c r="H599" t="s">
        <v>207</v>
      </c>
      <c r="I599" t="s">
        <v>12</v>
      </c>
      <c r="J599" t="s">
        <v>208</v>
      </c>
      <c r="K599" t="s">
        <v>209</v>
      </c>
      <c r="L599" t="s">
        <v>1193</v>
      </c>
      <c r="M599" t="s">
        <v>155</v>
      </c>
      <c r="N599" t="s">
        <v>27</v>
      </c>
      <c r="O599">
        <v>41.46</v>
      </c>
      <c r="P599">
        <v>63.29</v>
      </c>
      <c r="Q599">
        <f>Sales_Analysis[[#This Row],[Quantity]]*Sales_Analysis[[#This Row],[Unit Selling Price]]</f>
        <v>189.87</v>
      </c>
      <c r="R599">
        <f>Sales_Analysis[[#This Row],[Gross Sales ]]*Sales_Analysis[[#This Row],[Discount Pct]]</f>
        <v>9.4935000000000009</v>
      </c>
      <c r="S599" s="8">
        <f>Sales_Analysis[[#This Row],[Gross Sales ]]-Sales_Analysis[[#This Row],[Discount Amount]]</f>
        <v>180.37649999999999</v>
      </c>
      <c r="T599" s="8">
        <f>Sales_Analysis[[#This Row],[Quantity]]*Sales_Analysis[[#This Row],[Unit Cost]]</f>
        <v>124.38</v>
      </c>
      <c r="U599" s="8">
        <f>Sales_Analysis[[#This Row],[Net Sales ]]-Sales_Analysis[[#This Row],[Cost Of Good Sold]]</f>
        <v>55.996499999999997</v>
      </c>
      <c r="V599" s="8">
        <f>IF(Sales_Analysis[[#This Row],[Order Status]]="Completed",Sales_Analysis[[#This Row],[Net Sales ]],0)</f>
        <v>180.37649999999999</v>
      </c>
      <c r="W599" s="8">
        <f>IF(Sales_Analysis[[#This Row],[Order Status]]="Completed",Sales_Analysis[[#This Row],[Gross Profit ]],0)</f>
        <v>55.996499999999997</v>
      </c>
    </row>
    <row r="600" spans="1:23">
      <c r="A600" t="s">
        <v>1194</v>
      </c>
      <c r="B600" s="7">
        <v>46021</v>
      </c>
      <c r="C600" t="s">
        <v>114</v>
      </c>
      <c r="D600">
        <v>6</v>
      </c>
      <c r="E600">
        <v>87.66</v>
      </c>
      <c r="F600">
        <v>0</v>
      </c>
      <c r="G600">
        <v>0</v>
      </c>
      <c r="H600" t="s">
        <v>212</v>
      </c>
      <c r="I600" t="s">
        <v>12</v>
      </c>
      <c r="J600" t="s">
        <v>208</v>
      </c>
      <c r="K600" t="s">
        <v>209</v>
      </c>
      <c r="L600" t="s">
        <v>1195</v>
      </c>
      <c r="M600" t="s">
        <v>115</v>
      </c>
      <c r="N600" t="s">
        <v>17</v>
      </c>
      <c r="O600">
        <v>40.340000000000003</v>
      </c>
      <c r="P600">
        <v>87.66</v>
      </c>
      <c r="Q600">
        <f>Sales_Analysis[[#This Row],[Quantity]]*Sales_Analysis[[#This Row],[Unit Selling Price]]</f>
        <v>525.96</v>
      </c>
      <c r="R600">
        <f>Sales_Analysis[[#This Row],[Gross Sales ]]*Sales_Analysis[[#This Row],[Discount Pct]]</f>
        <v>0</v>
      </c>
      <c r="S600" s="8">
        <f>Sales_Analysis[[#This Row],[Gross Sales ]]-Sales_Analysis[[#This Row],[Discount Amount]]</f>
        <v>525.96</v>
      </c>
      <c r="T600" s="8">
        <f>Sales_Analysis[[#This Row],[Quantity]]*Sales_Analysis[[#This Row],[Unit Cost]]</f>
        <v>242.04000000000002</v>
      </c>
      <c r="U600" s="8">
        <f>Sales_Analysis[[#This Row],[Net Sales ]]-Sales_Analysis[[#This Row],[Cost Of Good Sold]]</f>
        <v>283.92</v>
      </c>
      <c r="V600" s="8">
        <f>IF(Sales_Analysis[[#This Row],[Order Status]]="Completed",Sales_Analysis[[#This Row],[Net Sales ]],0)</f>
        <v>525.96</v>
      </c>
      <c r="W600" s="8">
        <f>IF(Sales_Analysis[[#This Row],[Order Status]]="Completed",Sales_Analysis[[#This Row],[Gross Profit ]],0)</f>
        <v>283.92</v>
      </c>
    </row>
    <row r="601" spans="1:23">
      <c r="A601" t="s">
        <v>1196</v>
      </c>
      <c r="B601" s="7">
        <v>46021</v>
      </c>
      <c r="C601" t="s">
        <v>77</v>
      </c>
      <c r="D601">
        <v>1</v>
      </c>
      <c r="E601">
        <v>47.77</v>
      </c>
      <c r="F601">
        <v>0</v>
      </c>
      <c r="G601">
        <v>0</v>
      </c>
      <c r="H601" t="s">
        <v>212</v>
      </c>
      <c r="I601" t="s">
        <v>224</v>
      </c>
      <c r="J601" t="s">
        <v>217</v>
      </c>
      <c r="K601" t="s">
        <v>209</v>
      </c>
      <c r="L601" t="s">
        <v>1197</v>
      </c>
      <c r="M601" t="s">
        <v>78</v>
      </c>
      <c r="N601" t="s">
        <v>11</v>
      </c>
      <c r="O601">
        <v>21.34</v>
      </c>
      <c r="P601">
        <v>47.77</v>
      </c>
      <c r="Q601">
        <f>Sales_Analysis[[#This Row],[Quantity]]*Sales_Analysis[[#This Row],[Unit Selling Price]]</f>
        <v>47.77</v>
      </c>
      <c r="R601">
        <f>Sales_Analysis[[#This Row],[Gross Sales ]]*Sales_Analysis[[#This Row],[Discount Pct]]</f>
        <v>0</v>
      </c>
      <c r="S601" s="8">
        <f>Sales_Analysis[[#This Row],[Gross Sales ]]-Sales_Analysis[[#This Row],[Discount Amount]]</f>
        <v>47.77</v>
      </c>
      <c r="T601" s="8">
        <f>Sales_Analysis[[#This Row],[Quantity]]*Sales_Analysis[[#This Row],[Unit Cost]]</f>
        <v>21.34</v>
      </c>
      <c r="U601" s="8">
        <f>Sales_Analysis[[#This Row],[Net Sales ]]-Sales_Analysis[[#This Row],[Cost Of Good Sold]]</f>
        <v>26.430000000000003</v>
      </c>
      <c r="V601" s="8">
        <f>IF(Sales_Analysis[[#This Row],[Order Status]]="Completed",Sales_Analysis[[#This Row],[Net Sales ]],0)</f>
        <v>47.77</v>
      </c>
      <c r="W601" s="8">
        <f>IF(Sales_Analysis[[#This Row],[Order Status]]="Completed",Sales_Analysis[[#This Row],[Gross Profit ]],0)</f>
        <v>26.430000000000003</v>
      </c>
    </row>
    <row r="602" spans="1:23">
      <c r="A602" t="s">
        <v>1198</v>
      </c>
      <c r="B602" s="7">
        <v>46022</v>
      </c>
      <c r="C602" t="s">
        <v>79</v>
      </c>
      <c r="D602">
        <v>1</v>
      </c>
      <c r="E602">
        <v>12.76</v>
      </c>
      <c r="F602">
        <v>0</v>
      </c>
      <c r="G602">
        <v>0</v>
      </c>
      <c r="H602" t="s">
        <v>207</v>
      </c>
      <c r="I602" t="s">
        <v>18</v>
      </c>
      <c r="J602" t="s">
        <v>208</v>
      </c>
      <c r="K602" t="s">
        <v>209</v>
      </c>
      <c r="L602" t="s">
        <v>507</v>
      </c>
      <c r="M602" t="s">
        <v>80</v>
      </c>
      <c r="N602" t="s">
        <v>11</v>
      </c>
      <c r="O602">
        <v>7.24</v>
      </c>
      <c r="P602">
        <v>12.76</v>
      </c>
      <c r="Q602">
        <f>Sales_Analysis[[#This Row],[Quantity]]*Sales_Analysis[[#This Row],[Unit Selling Price]]</f>
        <v>12.76</v>
      </c>
      <c r="R602">
        <f>Sales_Analysis[[#This Row],[Gross Sales ]]*Sales_Analysis[[#This Row],[Discount Pct]]</f>
        <v>0</v>
      </c>
      <c r="S602" s="8">
        <f>Sales_Analysis[[#This Row],[Gross Sales ]]-Sales_Analysis[[#This Row],[Discount Amount]]</f>
        <v>12.76</v>
      </c>
      <c r="T602" s="8">
        <f>Sales_Analysis[[#This Row],[Quantity]]*Sales_Analysis[[#This Row],[Unit Cost]]</f>
        <v>7.24</v>
      </c>
      <c r="U602" s="8">
        <f>Sales_Analysis[[#This Row],[Net Sales ]]-Sales_Analysis[[#This Row],[Cost Of Good Sold]]</f>
        <v>5.52</v>
      </c>
      <c r="V602" s="8">
        <f>IF(Sales_Analysis[[#This Row],[Order Status]]="Completed",Sales_Analysis[[#This Row],[Net Sales ]],0)</f>
        <v>12.76</v>
      </c>
      <c r="W602" s="8">
        <f>IF(Sales_Analysis[[#This Row],[Order Status]]="Completed",Sales_Analysis[[#This Row],[Gross Profit ]],0)</f>
        <v>5.52</v>
      </c>
    </row>
    <row r="603" spans="1:23">
      <c r="A603" t="s">
        <v>1199</v>
      </c>
      <c r="B603" s="7">
        <v>46022</v>
      </c>
      <c r="C603" t="s">
        <v>184</v>
      </c>
      <c r="D603">
        <v>1</v>
      </c>
      <c r="E603">
        <v>31.55</v>
      </c>
      <c r="F603">
        <v>0.1</v>
      </c>
      <c r="G603">
        <v>0</v>
      </c>
      <c r="H603" t="s">
        <v>216</v>
      </c>
      <c r="I603" t="s">
        <v>54</v>
      </c>
      <c r="J603" t="s">
        <v>213</v>
      </c>
      <c r="K603" t="s">
        <v>281</v>
      </c>
      <c r="L603" t="s">
        <v>222</v>
      </c>
      <c r="M603" t="s">
        <v>185</v>
      </c>
      <c r="N603" t="s">
        <v>32</v>
      </c>
      <c r="O603">
        <v>18.04</v>
      </c>
      <c r="P603">
        <v>31.55</v>
      </c>
      <c r="Q603">
        <f>Sales_Analysis[[#This Row],[Quantity]]*Sales_Analysis[[#This Row],[Unit Selling Price]]</f>
        <v>31.55</v>
      </c>
      <c r="R603">
        <f>Sales_Analysis[[#This Row],[Gross Sales ]]*Sales_Analysis[[#This Row],[Discount Pct]]</f>
        <v>3.1550000000000002</v>
      </c>
      <c r="S603" s="8">
        <f>Sales_Analysis[[#This Row],[Gross Sales ]]-Sales_Analysis[[#This Row],[Discount Amount]]</f>
        <v>28.395</v>
      </c>
      <c r="T603" s="8">
        <f>Sales_Analysis[[#This Row],[Quantity]]*Sales_Analysis[[#This Row],[Unit Cost]]</f>
        <v>18.04</v>
      </c>
      <c r="U603" s="8">
        <f>Sales_Analysis[[#This Row],[Net Sales ]]-Sales_Analysis[[#This Row],[Cost Of Good Sold]]</f>
        <v>10.355</v>
      </c>
      <c r="V603" s="8">
        <f>IF(Sales_Analysis[[#This Row],[Order Status]]="Completed",Sales_Analysis[[#This Row],[Net Sales ]],0)</f>
        <v>0</v>
      </c>
      <c r="W603" s="8">
        <f>IF(Sales_Analysis[[#This Row],[Order Status]]="Completed",Sales_Analysis[[#This Row],[Gross Profit ]],0)</f>
        <v>0</v>
      </c>
    </row>
    <row r="604" spans="1:23">
      <c r="A604" t="s">
        <v>1200</v>
      </c>
      <c r="B604" s="7">
        <v>46022</v>
      </c>
      <c r="C604" t="s">
        <v>66</v>
      </c>
      <c r="D604">
        <v>2</v>
      </c>
      <c r="E604">
        <v>31.13</v>
      </c>
      <c r="F604">
        <v>0.05</v>
      </c>
      <c r="G604">
        <v>0</v>
      </c>
      <c r="H604" t="s">
        <v>216</v>
      </c>
      <c r="I604" t="s">
        <v>37</v>
      </c>
      <c r="J604" t="s">
        <v>217</v>
      </c>
      <c r="K604" t="s">
        <v>209</v>
      </c>
      <c r="L604" t="s">
        <v>1014</v>
      </c>
      <c r="M604" t="s">
        <v>67</v>
      </c>
      <c r="N604" t="s">
        <v>11</v>
      </c>
      <c r="O604">
        <v>13.79</v>
      </c>
      <c r="P604">
        <v>31.13</v>
      </c>
      <c r="Q604">
        <f>Sales_Analysis[[#This Row],[Quantity]]*Sales_Analysis[[#This Row],[Unit Selling Price]]</f>
        <v>62.26</v>
      </c>
      <c r="R604">
        <f>Sales_Analysis[[#This Row],[Gross Sales ]]*Sales_Analysis[[#This Row],[Discount Pct]]</f>
        <v>3.113</v>
      </c>
      <c r="S604" s="8">
        <f>Sales_Analysis[[#This Row],[Gross Sales ]]-Sales_Analysis[[#This Row],[Discount Amount]]</f>
        <v>59.146999999999998</v>
      </c>
      <c r="T604" s="8">
        <f>Sales_Analysis[[#This Row],[Quantity]]*Sales_Analysis[[#This Row],[Unit Cost]]</f>
        <v>27.58</v>
      </c>
      <c r="U604" s="8">
        <f>Sales_Analysis[[#This Row],[Net Sales ]]-Sales_Analysis[[#This Row],[Cost Of Good Sold]]</f>
        <v>31.567</v>
      </c>
      <c r="V604" s="8">
        <f>IF(Sales_Analysis[[#This Row],[Order Status]]="Completed",Sales_Analysis[[#This Row],[Net Sales ]],0)</f>
        <v>59.146999999999998</v>
      </c>
      <c r="W604" s="8">
        <f>IF(Sales_Analysis[[#This Row],[Order Status]]="Completed",Sales_Analysis[[#This Row],[Gross Profit ]],0)</f>
        <v>31.567</v>
      </c>
    </row>
    <row r="605" spans="1:23">
      <c r="A605" t="s">
        <v>1201</v>
      </c>
      <c r="B605" s="7">
        <v>46022</v>
      </c>
      <c r="C605" t="s">
        <v>142</v>
      </c>
      <c r="D605">
        <v>4</v>
      </c>
      <c r="E605">
        <v>100.1</v>
      </c>
      <c r="F605">
        <v>0</v>
      </c>
      <c r="G605">
        <v>9.99</v>
      </c>
      <c r="H605" t="s">
        <v>216</v>
      </c>
      <c r="I605" t="s">
        <v>37</v>
      </c>
      <c r="J605" t="s">
        <v>208</v>
      </c>
      <c r="K605" t="s">
        <v>209</v>
      </c>
      <c r="L605" t="s">
        <v>519</v>
      </c>
      <c r="M605" t="s">
        <v>143</v>
      </c>
      <c r="N605" t="s">
        <v>27</v>
      </c>
      <c r="O605">
        <v>41.96</v>
      </c>
      <c r="P605">
        <v>100.1</v>
      </c>
      <c r="Q605">
        <f>Sales_Analysis[[#This Row],[Quantity]]*Sales_Analysis[[#This Row],[Unit Selling Price]]</f>
        <v>400.4</v>
      </c>
      <c r="R605">
        <f>Sales_Analysis[[#This Row],[Gross Sales ]]*Sales_Analysis[[#This Row],[Discount Pct]]</f>
        <v>0</v>
      </c>
      <c r="S605" s="8">
        <f>Sales_Analysis[[#This Row],[Gross Sales ]]-Sales_Analysis[[#This Row],[Discount Amount]]</f>
        <v>400.4</v>
      </c>
      <c r="T605" s="8">
        <f>Sales_Analysis[[#This Row],[Quantity]]*Sales_Analysis[[#This Row],[Unit Cost]]</f>
        <v>167.84</v>
      </c>
      <c r="U605" s="8">
        <f>Sales_Analysis[[#This Row],[Net Sales ]]-Sales_Analysis[[#This Row],[Cost Of Good Sold]]</f>
        <v>232.55999999999997</v>
      </c>
      <c r="V605" s="8">
        <f>IF(Sales_Analysis[[#This Row],[Order Status]]="Completed",Sales_Analysis[[#This Row],[Net Sales ]],0)</f>
        <v>400.4</v>
      </c>
      <c r="W605" s="8">
        <f>IF(Sales_Analysis[[#This Row],[Order Status]]="Completed",Sales_Analysis[[#This Row],[Gross Profit ]],0)</f>
        <v>232.55999999999997</v>
      </c>
    </row>
    <row r="606" spans="1:23">
      <c r="A606" t="s">
        <v>1202</v>
      </c>
      <c r="B606" s="7">
        <v>46022</v>
      </c>
      <c r="C606" t="s">
        <v>79</v>
      </c>
      <c r="D606">
        <v>6</v>
      </c>
      <c r="E606">
        <v>12.76</v>
      </c>
      <c r="F606">
        <v>0.1</v>
      </c>
      <c r="G606">
        <v>0</v>
      </c>
      <c r="H606" t="s">
        <v>212</v>
      </c>
      <c r="I606" t="s">
        <v>54</v>
      </c>
      <c r="J606" t="s">
        <v>208</v>
      </c>
      <c r="K606" t="s">
        <v>209</v>
      </c>
      <c r="L606" t="s">
        <v>360</v>
      </c>
      <c r="M606" t="s">
        <v>80</v>
      </c>
      <c r="N606" t="s">
        <v>11</v>
      </c>
      <c r="O606">
        <v>7.24</v>
      </c>
      <c r="P606">
        <v>12.76</v>
      </c>
      <c r="Q606">
        <f>Sales_Analysis[[#This Row],[Quantity]]*Sales_Analysis[[#This Row],[Unit Selling Price]]</f>
        <v>76.56</v>
      </c>
      <c r="R606">
        <f>Sales_Analysis[[#This Row],[Gross Sales ]]*Sales_Analysis[[#This Row],[Discount Pct]]</f>
        <v>7.6560000000000006</v>
      </c>
      <c r="S606" s="8">
        <f>Sales_Analysis[[#This Row],[Gross Sales ]]-Sales_Analysis[[#This Row],[Discount Amount]]</f>
        <v>68.903999999999996</v>
      </c>
      <c r="T606" s="8">
        <f>Sales_Analysis[[#This Row],[Quantity]]*Sales_Analysis[[#This Row],[Unit Cost]]</f>
        <v>43.44</v>
      </c>
      <c r="U606" s="8">
        <f>Sales_Analysis[[#This Row],[Net Sales ]]-Sales_Analysis[[#This Row],[Cost Of Good Sold]]</f>
        <v>25.463999999999999</v>
      </c>
      <c r="V606" s="8">
        <f>IF(Sales_Analysis[[#This Row],[Order Status]]="Completed",Sales_Analysis[[#This Row],[Net Sales ]],0)</f>
        <v>68.903999999999996</v>
      </c>
      <c r="W606" s="8">
        <f>IF(Sales_Analysis[[#This Row],[Order Status]]="Completed",Sales_Analysis[[#This Row],[Gross Profit ]],0)</f>
        <v>25.463999999999999</v>
      </c>
    </row>
    <row r="607" spans="1:23">
      <c r="A607" t="s">
        <v>1203</v>
      </c>
      <c r="B607" s="7">
        <v>46023</v>
      </c>
      <c r="C607" t="s">
        <v>120</v>
      </c>
      <c r="D607">
        <v>1</v>
      </c>
      <c r="E607">
        <v>33.65</v>
      </c>
      <c r="F607">
        <v>0</v>
      </c>
      <c r="G607">
        <v>0</v>
      </c>
      <c r="H607" t="s">
        <v>207</v>
      </c>
      <c r="I607" t="s">
        <v>37</v>
      </c>
      <c r="J607" t="s">
        <v>208</v>
      </c>
      <c r="K607" t="s">
        <v>209</v>
      </c>
      <c r="L607" t="s">
        <v>826</v>
      </c>
      <c r="M607" t="s">
        <v>121</v>
      </c>
      <c r="N607" t="s">
        <v>21</v>
      </c>
      <c r="O607">
        <v>17.22</v>
      </c>
      <c r="P607">
        <v>33.65</v>
      </c>
      <c r="Q607">
        <f>Sales_Analysis[[#This Row],[Quantity]]*Sales_Analysis[[#This Row],[Unit Selling Price]]</f>
        <v>33.65</v>
      </c>
      <c r="R607">
        <f>Sales_Analysis[[#This Row],[Gross Sales ]]*Sales_Analysis[[#This Row],[Discount Pct]]</f>
        <v>0</v>
      </c>
      <c r="S607" s="8">
        <f>Sales_Analysis[[#This Row],[Gross Sales ]]-Sales_Analysis[[#This Row],[Discount Amount]]</f>
        <v>33.65</v>
      </c>
      <c r="T607" s="8">
        <f>Sales_Analysis[[#This Row],[Quantity]]*Sales_Analysis[[#This Row],[Unit Cost]]</f>
        <v>17.22</v>
      </c>
      <c r="U607" s="8">
        <f>Sales_Analysis[[#This Row],[Net Sales ]]-Sales_Analysis[[#This Row],[Cost Of Good Sold]]</f>
        <v>16.43</v>
      </c>
      <c r="V607" s="8">
        <f>IF(Sales_Analysis[[#This Row],[Order Status]]="Completed",Sales_Analysis[[#This Row],[Net Sales ]],0)</f>
        <v>33.65</v>
      </c>
      <c r="W607" s="8">
        <f>IF(Sales_Analysis[[#This Row],[Order Status]]="Completed",Sales_Analysis[[#This Row],[Gross Profit ]],0)</f>
        <v>16.43</v>
      </c>
    </row>
    <row r="608" spans="1:23">
      <c r="A608" t="s">
        <v>1204</v>
      </c>
      <c r="B608" s="7">
        <v>46023</v>
      </c>
      <c r="C608" t="s">
        <v>118</v>
      </c>
      <c r="D608">
        <v>5</v>
      </c>
      <c r="E608">
        <v>41.81</v>
      </c>
      <c r="F608">
        <v>0</v>
      </c>
      <c r="G608">
        <v>0</v>
      </c>
      <c r="H608" t="s">
        <v>212</v>
      </c>
      <c r="I608" t="s">
        <v>12</v>
      </c>
      <c r="J608" t="s">
        <v>213</v>
      </c>
      <c r="K608" t="s">
        <v>209</v>
      </c>
      <c r="L608" t="s">
        <v>993</v>
      </c>
      <c r="M608" t="s">
        <v>119</v>
      </c>
      <c r="N608" t="s">
        <v>21</v>
      </c>
      <c r="O608">
        <v>22.64</v>
      </c>
      <c r="P608">
        <v>41.81</v>
      </c>
      <c r="Q608">
        <f>Sales_Analysis[[#This Row],[Quantity]]*Sales_Analysis[[#This Row],[Unit Selling Price]]</f>
        <v>209.05</v>
      </c>
      <c r="R608">
        <f>Sales_Analysis[[#This Row],[Gross Sales ]]*Sales_Analysis[[#This Row],[Discount Pct]]</f>
        <v>0</v>
      </c>
      <c r="S608" s="8">
        <f>Sales_Analysis[[#This Row],[Gross Sales ]]-Sales_Analysis[[#This Row],[Discount Amount]]</f>
        <v>209.05</v>
      </c>
      <c r="T608" s="8">
        <f>Sales_Analysis[[#This Row],[Quantity]]*Sales_Analysis[[#This Row],[Unit Cost]]</f>
        <v>113.2</v>
      </c>
      <c r="U608" s="8">
        <f>Sales_Analysis[[#This Row],[Net Sales ]]-Sales_Analysis[[#This Row],[Cost Of Good Sold]]</f>
        <v>95.850000000000009</v>
      </c>
      <c r="V608" s="8">
        <f>IF(Sales_Analysis[[#This Row],[Order Status]]="Completed",Sales_Analysis[[#This Row],[Net Sales ]],0)</f>
        <v>209.05</v>
      </c>
      <c r="W608" s="8">
        <f>IF(Sales_Analysis[[#This Row],[Order Status]]="Completed",Sales_Analysis[[#This Row],[Gross Profit ]],0)</f>
        <v>95.850000000000009</v>
      </c>
    </row>
    <row r="609" spans="1:23">
      <c r="A609" t="s">
        <v>1205</v>
      </c>
      <c r="B609" s="7">
        <v>46023</v>
      </c>
      <c r="C609" t="s">
        <v>128</v>
      </c>
      <c r="D609">
        <v>2</v>
      </c>
      <c r="E609">
        <v>74.72</v>
      </c>
      <c r="F609">
        <v>0.05</v>
      </c>
      <c r="G609">
        <v>9.99</v>
      </c>
      <c r="H609" t="s">
        <v>216</v>
      </c>
      <c r="I609" t="s">
        <v>37</v>
      </c>
      <c r="J609" t="s">
        <v>208</v>
      </c>
      <c r="K609" t="s">
        <v>209</v>
      </c>
      <c r="L609" t="s">
        <v>1061</v>
      </c>
      <c r="M609" t="s">
        <v>129</v>
      </c>
      <c r="N609" t="s">
        <v>21</v>
      </c>
      <c r="O609">
        <v>36.28</v>
      </c>
      <c r="P609">
        <v>74.72</v>
      </c>
      <c r="Q609">
        <f>Sales_Analysis[[#This Row],[Quantity]]*Sales_Analysis[[#This Row],[Unit Selling Price]]</f>
        <v>149.44</v>
      </c>
      <c r="R609">
        <f>Sales_Analysis[[#This Row],[Gross Sales ]]*Sales_Analysis[[#This Row],[Discount Pct]]</f>
        <v>7.4720000000000004</v>
      </c>
      <c r="S609" s="8">
        <f>Sales_Analysis[[#This Row],[Gross Sales ]]-Sales_Analysis[[#This Row],[Discount Amount]]</f>
        <v>141.96799999999999</v>
      </c>
      <c r="T609" s="8">
        <f>Sales_Analysis[[#This Row],[Quantity]]*Sales_Analysis[[#This Row],[Unit Cost]]</f>
        <v>72.56</v>
      </c>
      <c r="U609" s="8">
        <f>Sales_Analysis[[#This Row],[Net Sales ]]-Sales_Analysis[[#This Row],[Cost Of Good Sold]]</f>
        <v>69.407999999999987</v>
      </c>
      <c r="V609" s="8">
        <f>IF(Sales_Analysis[[#This Row],[Order Status]]="Completed",Sales_Analysis[[#This Row],[Net Sales ]],0)</f>
        <v>141.96799999999999</v>
      </c>
      <c r="W609" s="8">
        <f>IF(Sales_Analysis[[#This Row],[Order Status]]="Completed",Sales_Analysis[[#This Row],[Gross Profit ]],0)</f>
        <v>69.407999999999987</v>
      </c>
    </row>
    <row r="610" spans="1:23">
      <c r="A610" t="s">
        <v>1206</v>
      </c>
      <c r="B610" s="7">
        <v>46023</v>
      </c>
      <c r="C610" t="s">
        <v>89</v>
      </c>
      <c r="D610">
        <v>1</v>
      </c>
      <c r="E610">
        <v>81.14</v>
      </c>
      <c r="F610">
        <v>0</v>
      </c>
      <c r="G610">
        <v>0</v>
      </c>
      <c r="H610" t="s">
        <v>212</v>
      </c>
      <c r="I610" t="s">
        <v>18</v>
      </c>
      <c r="J610" t="s">
        <v>208</v>
      </c>
      <c r="K610" t="s">
        <v>209</v>
      </c>
      <c r="L610" t="s">
        <v>253</v>
      </c>
      <c r="M610" t="s">
        <v>90</v>
      </c>
      <c r="N610" t="s">
        <v>11</v>
      </c>
      <c r="O610">
        <v>34.53</v>
      </c>
      <c r="P610">
        <v>81.14</v>
      </c>
      <c r="Q610">
        <f>Sales_Analysis[[#This Row],[Quantity]]*Sales_Analysis[[#This Row],[Unit Selling Price]]</f>
        <v>81.14</v>
      </c>
      <c r="R610">
        <f>Sales_Analysis[[#This Row],[Gross Sales ]]*Sales_Analysis[[#This Row],[Discount Pct]]</f>
        <v>0</v>
      </c>
      <c r="S610" s="8">
        <f>Sales_Analysis[[#This Row],[Gross Sales ]]-Sales_Analysis[[#This Row],[Discount Amount]]</f>
        <v>81.14</v>
      </c>
      <c r="T610" s="8">
        <f>Sales_Analysis[[#This Row],[Quantity]]*Sales_Analysis[[#This Row],[Unit Cost]]</f>
        <v>34.53</v>
      </c>
      <c r="U610" s="8">
        <f>Sales_Analysis[[#This Row],[Net Sales ]]-Sales_Analysis[[#This Row],[Cost Of Good Sold]]</f>
        <v>46.61</v>
      </c>
      <c r="V610" s="8">
        <f>IF(Sales_Analysis[[#This Row],[Order Status]]="Completed",Sales_Analysis[[#This Row],[Net Sales ]],0)</f>
        <v>81.14</v>
      </c>
      <c r="W610" s="8">
        <f>IF(Sales_Analysis[[#This Row],[Order Status]]="Completed",Sales_Analysis[[#This Row],[Gross Profit ]],0)</f>
        <v>46.61</v>
      </c>
    </row>
    <row r="611" spans="1:23">
      <c r="A611" t="s">
        <v>1207</v>
      </c>
      <c r="B611" s="7">
        <v>46023</v>
      </c>
      <c r="C611" t="s">
        <v>94</v>
      </c>
      <c r="D611">
        <v>4</v>
      </c>
      <c r="E611">
        <v>74.41</v>
      </c>
      <c r="F611">
        <v>0</v>
      </c>
      <c r="G611">
        <v>0</v>
      </c>
      <c r="H611" t="s">
        <v>216</v>
      </c>
      <c r="I611" t="s">
        <v>12</v>
      </c>
      <c r="J611" t="s">
        <v>208</v>
      </c>
      <c r="K611" t="s">
        <v>209</v>
      </c>
      <c r="L611" t="s">
        <v>523</v>
      </c>
      <c r="M611" t="s">
        <v>95</v>
      </c>
      <c r="N611" t="s">
        <v>17</v>
      </c>
      <c r="O611">
        <v>33.549999999999997</v>
      </c>
      <c r="P611">
        <v>74.41</v>
      </c>
      <c r="Q611">
        <f>Sales_Analysis[[#This Row],[Quantity]]*Sales_Analysis[[#This Row],[Unit Selling Price]]</f>
        <v>297.64</v>
      </c>
      <c r="R611">
        <f>Sales_Analysis[[#This Row],[Gross Sales ]]*Sales_Analysis[[#This Row],[Discount Pct]]</f>
        <v>0</v>
      </c>
      <c r="S611" s="8">
        <f>Sales_Analysis[[#This Row],[Gross Sales ]]-Sales_Analysis[[#This Row],[Discount Amount]]</f>
        <v>297.64</v>
      </c>
      <c r="T611" s="8">
        <f>Sales_Analysis[[#This Row],[Quantity]]*Sales_Analysis[[#This Row],[Unit Cost]]</f>
        <v>134.19999999999999</v>
      </c>
      <c r="U611" s="8">
        <f>Sales_Analysis[[#This Row],[Net Sales ]]-Sales_Analysis[[#This Row],[Cost Of Good Sold]]</f>
        <v>163.44</v>
      </c>
      <c r="V611" s="8">
        <f>IF(Sales_Analysis[[#This Row],[Order Status]]="Completed",Sales_Analysis[[#This Row],[Net Sales ]],0)</f>
        <v>297.64</v>
      </c>
      <c r="W611" s="8">
        <f>IF(Sales_Analysis[[#This Row],[Order Status]]="Completed",Sales_Analysis[[#This Row],[Gross Profit ]],0)</f>
        <v>163.44</v>
      </c>
    </row>
    <row r="612" spans="1:23">
      <c r="A612" t="s">
        <v>1208</v>
      </c>
      <c r="B612" s="7">
        <v>46023</v>
      </c>
      <c r="C612" t="s">
        <v>92</v>
      </c>
      <c r="D612">
        <v>1</v>
      </c>
      <c r="E612">
        <v>46.87</v>
      </c>
      <c r="F612">
        <v>0.15</v>
      </c>
      <c r="G612">
        <v>0</v>
      </c>
      <c r="H612" t="s">
        <v>216</v>
      </c>
      <c r="I612" t="s">
        <v>18</v>
      </c>
      <c r="J612" t="s">
        <v>208</v>
      </c>
      <c r="K612" t="s">
        <v>209</v>
      </c>
      <c r="L612" t="s">
        <v>1209</v>
      </c>
      <c r="M612" t="s">
        <v>93</v>
      </c>
      <c r="N612" t="s">
        <v>17</v>
      </c>
      <c r="O612">
        <v>21.33</v>
      </c>
      <c r="P612">
        <v>46.87</v>
      </c>
      <c r="Q612">
        <f>Sales_Analysis[[#This Row],[Quantity]]*Sales_Analysis[[#This Row],[Unit Selling Price]]</f>
        <v>46.87</v>
      </c>
      <c r="R612">
        <f>Sales_Analysis[[#This Row],[Gross Sales ]]*Sales_Analysis[[#This Row],[Discount Pct]]</f>
        <v>7.0304999999999991</v>
      </c>
      <c r="S612" s="8">
        <f>Sales_Analysis[[#This Row],[Gross Sales ]]-Sales_Analysis[[#This Row],[Discount Amount]]</f>
        <v>39.839500000000001</v>
      </c>
      <c r="T612" s="8">
        <f>Sales_Analysis[[#This Row],[Quantity]]*Sales_Analysis[[#This Row],[Unit Cost]]</f>
        <v>21.33</v>
      </c>
      <c r="U612" s="8">
        <f>Sales_Analysis[[#This Row],[Net Sales ]]-Sales_Analysis[[#This Row],[Cost Of Good Sold]]</f>
        <v>18.509500000000003</v>
      </c>
      <c r="V612" s="8">
        <f>IF(Sales_Analysis[[#This Row],[Order Status]]="Completed",Sales_Analysis[[#This Row],[Net Sales ]],0)</f>
        <v>39.839500000000001</v>
      </c>
      <c r="W612" s="8">
        <f>IF(Sales_Analysis[[#This Row],[Order Status]]="Completed",Sales_Analysis[[#This Row],[Gross Profit ]],0)</f>
        <v>18.509500000000003</v>
      </c>
    </row>
    <row r="613" spans="1:23">
      <c r="A613" t="s">
        <v>1210</v>
      </c>
      <c r="B613" s="7">
        <v>46024</v>
      </c>
      <c r="C613" t="s">
        <v>124</v>
      </c>
      <c r="D613">
        <v>5</v>
      </c>
      <c r="E613">
        <v>79.47</v>
      </c>
      <c r="F613">
        <v>0.1</v>
      </c>
      <c r="G613">
        <v>0</v>
      </c>
      <c r="H613" t="s">
        <v>207</v>
      </c>
      <c r="I613" t="s">
        <v>18</v>
      </c>
      <c r="J613" t="s">
        <v>208</v>
      </c>
      <c r="K613" t="s">
        <v>209</v>
      </c>
      <c r="L613" t="s">
        <v>1211</v>
      </c>
      <c r="M613" t="s">
        <v>125</v>
      </c>
      <c r="N613" t="s">
        <v>21</v>
      </c>
      <c r="O613">
        <v>38</v>
      </c>
      <c r="P613">
        <v>79.47</v>
      </c>
      <c r="Q613">
        <f>Sales_Analysis[[#This Row],[Quantity]]*Sales_Analysis[[#This Row],[Unit Selling Price]]</f>
        <v>397.35</v>
      </c>
      <c r="R613">
        <f>Sales_Analysis[[#This Row],[Gross Sales ]]*Sales_Analysis[[#This Row],[Discount Pct]]</f>
        <v>39.735000000000007</v>
      </c>
      <c r="S613" s="8">
        <f>Sales_Analysis[[#This Row],[Gross Sales ]]-Sales_Analysis[[#This Row],[Discount Amount]]</f>
        <v>357.61500000000001</v>
      </c>
      <c r="T613" s="8">
        <f>Sales_Analysis[[#This Row],[Quantity]]*Sales_Analysis[[#This Row],[Unit Cost]]</f>
        <v>190</v>
      </c>
      <c r="U613" s="8">
        <f>Sales_Analysis[[#This Row],[Net Sales ]]-Sales_Analysis[[#This Row],[Cost Of Good Sold]]</f>
        <v>167.61500000000001</v>
      </c>
      <c r="V613" s="8">
        <f>IF(Sales_Analysis[[#This Row],[Order Status]]="Completed",Sales_Analysis[[#This Row],[Net Sales ]],0)</f>
        <v>357.61500000000001</v>
      </c>
      <c r="W613" s="8">
        <f>IF(Sales_Analysis[[#This Row],[Order Status]]="Completed",Sales_Analysis[[#This Row],[Gross Profit ]],0)</f>
        <v>167.61500000000001</v>
      </c>
    </row>
    <row r="614" spans="1:23">
      <c r="A614" t="s">
        <v>1212</v>
      </c>
      <c r="B614" s="7">
        <v>46024</v>
      </c>
      <c r="C614" t="s">
        <v>134</v>
      </c>
      <c r="D614">
        <v>3</v>
      </c>
      <c r="E614">
        <v>53.25</v>
      </c>
      <c r="F614">
        <v>0.1</v>
      </c>
      <c r="G614">
        <v>4.99</v>
      </c>
      <c r="H614" t="s">
        <v>212</v>
      </c>
      <c r="I614" t="s">
        <v>54</v>
      </c>
      <c r="J614" t="s">
        <v>213</v>
      </c>
      <c r="K614" t="s">
        <v>209</v>
      </c>
      <c r="L614" t="s">
        <v>770</v>
      </c>
      <c r="M614" t="s">
        <v>135</v>
      </c>
      <c r="N614" t="s">
        <v>21</v>
      </c>
      <c r="O614">
        <v>22.11</v>
      </c>
      <c r="P614">
        <v>53.25</v>
      </c>
      <c r="Q614">
        <f>Sales_Analysis[[#This Row],[Quantity]]*Sales_Analysis[[#This Row],[Unit Selling Price]]</f>
        <v>159.75</v>
      </c>
      <c r="R614">
        <f>Sales_Analysis[[#This Row],[Gross Sales ]]*Sales_Analysis[[#This Row],[Discount Pct]]</f>
        <v>15.975000000000001</v>
      </c>
      <c r="S614" s="8">
        <f>Sales_Analysis[[#This Row],[Gross Sales ]]-Sales_Analysis[[#This Row],[Discount Amount]]</f>
        <v>143.77500000000001</v>
      </c>
      <c r="T614" s="8">
        <f>Sales_Analysis[[#This Row],[Quantity]]*Sales_Analysis[[#This Row],[Unit Cost]]</f>
        <v>66.33</v>
      </c>
      <c r="U614" s="8">
        <f>Sales_Analysis[[#This Row],[Net Sales ]]-Sales_Analysis[[#This Row],[Cost Of Good Sold]]</f>
        <v>77.445000000000007</v>
      </c>
      <c r="V614" s="8">
        <f>IF(Sales_Analysis[[#This Row],[Order Status]]="Completed",Sales_Analysis[[#This Row],[Net Sales ]],0)</f>
        <v>143.77500000000001</v>
      </c>
      <c r="W614" s="8">
        <f>IF(Sales_Analysis[[#This Row],[Order Status]]="Completed",Sales_Analysis[[#This Row],[Gross Profit ]],0)</f>
        <v>77.445000000000007</v>
      </c>
    </row>
    <row r="615" spans="1:23">
      <c r="A615" t="s">
        <v>1213</v>
      </c>
      <c r="B615" s="7">
        <v>46024</v>
      </c>
      <c r="C615" t="s">
        <v>104</v>
      </c>
      <c r="D615">
        <v>4</v>
      </c>
      <c r="E615">
        <v>29.49</v>
      </c>
      <c r="F615">
        <v>0.1</v>
      </c>
      <c r="G615">
        <v>4.99</v>
      </c>
      <c r="H615" t="s">
        <v>212</v>
      </c>
      <c r="I615" t="s">
        <v>54</v>
      </c>
      <c r="J615" t="s">
        <v>208</v>
      </c>
      <c r="K615" t="s">
        <v>209</v>
      </c>
      <c r="L615" t="s">
        <v>944</v>
      </c>
      <c r="M615" t="s">
        <v>105</v>
      </c>
      <c r="N615" t="s">
        <v>17</v>
      </c>
      <c r="O615">
        <v>13.03</v>
      </c>
      <c r="P615">
        <v>29.49</v>
      </c>
      <c r="Q615">
        <f>Sales_Analysis[[#This Row],[Quantity]]*Sales_Analysis[[#This Row],[Unit Selling Price]]</f>
        <v>117.96</v>
      </c>
      <c r="R615">
        <f>Sales_Analysis[[#This Row],[Gross Sales ]]*Sales_Analysis[[#This Row],[Discount Pct]]</f>
        <v>11.795999999999999</v>
      </c>
      <c r="S615" s="8">
        <f>Sales_Analysis[[#This Row],[Gross Sales ]]-Sales_Analysis[[#This Row],[Discount Amount]]</f>
        <v>106.16399999999999</v>
      </c>
      <c r="T615" s="8">
        <f>Sales_Analysis[[#This Row],[Quantity]]*Sales_Analysis[[#This Row],[Unit Cost]]</f>
        <v>52.12</v>
      </c>
      <c r="U615" s="8">
        <f>Sales_Analysis[[#This Row],[Net Sales ]]-Sales_Analysis[[#This Row],[Cost Of Good Sold]]</f>
        <v>54.04399999999999</v>
      </c>
      <c r="V615" s="8">
        <f>IF(Sales_Analysis[[#This Row],[Order Status]]="Completed",Sales_Analysis[[#This Row],[Net Sales ]],0)</f>
        <v>106.16399999999999</v>
      </c>
      <c r="W615" s="8">
        <f>IF(Sales_Analysis[[#This Row],[Order Status]]="Completed",Sales_Analysis[[#This Row],[Gross Profit ]],0)</f>
        <v>54.04399999999999</v>
      </c>
    </row>
    <row r="616" spans="1:23">
      <c r="A616" t="s">
        <v>1214</v>
      </c>
      <c r="B616" s="7">
        <v>46025</v>
      </c>
      <c r="C616" t="s">
        <v>176</v>
      </c>
      <c r="D616">
        <v>1</v>
      </c>
      <c r="E616">
        <v>11.86</v>
      </c>
      <c r="F616">
        <v>0</v>
      </c>
      <c r="G616">
        <v>6.99</v>
      </c>
      <c r="H616" t="s">
        <v>207</v>
      </c>
      <c r="I616" t="s">
        <v>37</v>
      </c>
      <c r="J616" t="s">
        <v>213</v>
      </c>
      <c r="K616" t="s">
        <v>209</v>
      </c>
      <c r="L616" t="s">
        <v>455</v>
      </c>
      <c r="M616" t="s">
        <v>177</v>
      </c>
      <c r="N616" t="s">
        <v>32</v>
      </c>
      <c r="O616">
        <v>4.93</v>
      </c>
      <c r="P616">
        <v>11.86</v>
      </c>
      <c r="Q616">
        <f>Sales_Analysis[[#This Row],[Quantity]]*Sales_Analysis[[#This Row],[Unit Selling Price]]</f>
        <v>11.86</v>
      </c>
      <c r="R616">
        <f>Sales_Analysis[[#This Row],[Gross Sales ]]*Sales_Analysis[[#This Row],[Discount Pct]]</f>
        <v>0</v>
      </c>
      <c r="S616" s="8">
        <f>Sales_Analysis[[#This Row],[Gross Sales ]]-Sales_Analysis[[#This Row],[Discount Amount]]</f>
        <v>11.86</v>
      </c>
      <c r="T616" s="8">
        <f>Sales_Analysis[[#This Row],[Quantity]]*Sales_Analysis[[#This Row],[Unit Cost]]</f>
        <v>4.93</v>
      </c>
      <c r="U616" s="8">
        <f>Sales_Analysis[[#This Row],[Net Sales ]]-Sales_Analysis[[#This Row],[Cost Of Good Sold]]</f>
        <v>6.93</v>
      </c>
      <c r="V616" s="8">
        <f>IF(Sales_Analysis[[#This Row],[Order Status]]="Completed",Sales_Analysis[[#This Row],[Net Sales ]],0)</f>
        <v>11.86</v>
      </c>
      <c r="W616" s="8">
        <f>IF(Sales_Analysis[[#This Row],[Order Status]]="Completed",Sales_Analysis[[#This Row],[Gross Profit ]],0)</f>
        <v>6.93</v>
      </c>
    </row>
    <row r="617" spans="1:23">
      <c r="A617" t="s">
        <v>1215</v>
      </c>
      <c r="B617" s="7">
        <v>46025</v>
      </c>
      <c r="C617" t="s">
        <v>77</v>
      </c>
      <c r="D617">
        <v>3</v>
      </c>
      <c r="E617">
        <v>47.77</v>
      </c>
      <c r="F617">
        <v>0</v>
      </c>
      <c r="G617">
        <v>0</v>
      </c>
      <c r="H617" t="s">
        <v>207</v>
      </c>
      <c r="I617" t="s">
        <v>224</v>
      </c>
      <c r="J617" t="s">
        <v>213</v>
      </c>
      <c r="K617" t="s">
        <v>209</v>
      </c>
      <c r="L617" t="s">
        <v>986</v>
      </c>
      <c r="M617" t="s">
        <v>78</v>
      </c>
      <c r="N617" t="s">
        <v>11</v>
      </c>
      <c r="O617">
        <v>21.34</v>
      </c>
      <c r="P617">
        <v>47.77</v>
      </c>
      <c r="Q617">
        <f>Sales_Analysis[[#This Row],[Quantity]]*Sales_Analysis[[#This Row],[Unit Selling Price]]</f>
        <v>143.31</v>
      </c>
      <c r="R617">
        <f>Sales_Analysis[[#This Row],[Gross Sales ]]*Sales_Analysis[[#This Row],[Discount Pct]]</f>
        <v>0</v>
      </c>
      <c r="S617" s="8">
        <f>Sales_Analysis[[#This Row],[Gross Sales ]]-Sales_Analysis[[#This Row],[Discount Amount]]</f>
        <v>143.31</v>
      </c>
      <c r="T617" s="8">
        <f>Sales_Analysis[[#This Row],[Quantity]]*Sales_Analysis[[#This Row],[Unit Cost]]</f>
        <v>64.02</v>
      </c>
      <c r="U617" s="8">
        <f>Sales_Analysis[[#This Row],[Net Sales ]]-Sales_Analysis[[#This Row],[Cost Of Good Sold]]</f>
        <v>79.290000000000006</v>
      </c>
      <c r="V617" s="8">
        <f>IF(Sales_Analysis[[#This Row],[Order Status]]="Completed",Sales_Analysis[[#This Row],[Net Sales ]],0)</f>
        <v>143.31</v>
      </c>
      <c r="W617" s="8">
        <f>IF(Sales_Analysis[[#This Row],[Order Status]]="Completed",Sales_Analysis[[#This Row],[Gross Profit ]],0)</f>
        <v>79.290000000000006</v>
      </c>
    </row>
    <row r="618" spans="1:23">
      <c r="A618" t="s">
        <v>1216</v>
      </c>
      <c r="B618" s="7">
        <v>46025</v>
      </c>
      <c r="C618" t="s">
        <v>66</v>
      </c>
      <c r="D618">
        <v>4</v>
      </c>
      <c r="E618">
        <v>31.13</v>
      </c>
      <c r="F618">
        <v>0.15</v>
      </c>
      <c r="G618">
        <v>0</v>
      </c>
      <c r="H618" t="s">
        <v>216</v>
      </c>
      <c r="I618" t="s">
        <v>54</v>
      </c>
      <c r="J618" t="s">
        <v>217</v>
      </c>
      <c r="K618" t="s">
        <v>209</v>
      </c>
      <c r="L618" t="s">
        <v>233</v>
      </c>
      <c r="M618" t="s">
        <v>67</v>
      </c>
      <c r="N618" t="s">
        <v>11</v>
      </c>
      <c r="O618">
        <v>13.79</v>
      </c>
      <c r="P618">
        <v>31.13</v>
      </c>
      <c r="Q618">
        <f>Sales_Analysis[[#This Row],[Quantity]]*Sales_Analysis[[#This Row],[Unit Selling Price]]</f>
        <v>124.52</v>
      </c>
      <c r="R618">
        <f>Sales_Analysis[[#This Row],[Gross Sales ]]*Sales_Analysis[[#This Row],[Discount Pct]]</f>
        <v>18.677999999999997</v>
      </c>
      <c r="S618" s="8">
        <f>Sales_Analysis[[#This Row],[Gross Sales ]]-Sales_Analysis[[#This Row],[Discount Amount]]</f>
        <v>105.842</v>
      </c>
      <c r="T618" s="8">
        <f>Sales_Analysis[[#This Row],[Quantity]]*Sales_Analysis[[#This Row],[Unit Cost]]</f>
        <v>55.16</v>
      </c>
      <c r="U618" s="8">
        <f>Sales_Analysis[[#This Row],[Net Sales ]]-Sales_Analysis[[#This Row],[Cost Of Good Sold]]</f>
        <v>50.682000000000002</v>
      </c>
      <c r="V618" s="8">
        <f>IF(Sales_Analysis[[#This Row],[Order Status]]="Completed",Sales_Analysis[[#This Row],[Net Sales ]],0)</f>
        <v>105.842</v>
      </c>
      <c r="W618" s="8">
        <f>IF(Sales_Analysis[[#This Row],[Order Status]]="Completed",Sales_Analysis[[#This Row],[Gross Profit ]],0)</f>
        <v>50.682000000000002</v>
      </c>
    </row>
    <row r="619" spans="1:23">
      <c r="A619" t="s">
        <v>1217</v>
      </c>
      <c r="B619" s="7">
        <v>46025</v>
      </c>
      <c r="C619" t="s">
        <v>144</v>
      </c>
      <c r="D619">
        <v>1</v>
      </c>
      <c r="E619">
        <v>12.74</v>
      </c>
      <c r="F619">
        <v>0</v>
      </c>
      <c r="G619">
        <v>0</v>
      </c>
      <c r="H619" t="s">
        <v>212</v>
      </c>
      <c r="I619" t="s">
        <v>54</v>
      </c>
      <c r="J619" t="s">
        <v>213</v>
      </c>
      <c r="K619" t="s">
        <v>209</v>
      </c>
      <c r="L619" t="s">
        <v>918</v>
      </c>
      <c r="M619" t="s">
        <v>145</v>
      </c>
      <c r="N619" t="s">
        <v>27</v>
      </c>
      <c r="O619">
        <v>5.81</v>
      </c>
      <c r="P619">
        <v>12.74</v>
      </c>
      <c r="Q619">
        <f>Sales_Analysis[[#This Row],[Quantity]]*Sales_Analysis[[#This Row],[Unit Selling Price]]</f>
        <v>12.74</v>
      </c>
      <c r="R619">
        <f>Sales_Analysis[[#This Row],[Gross Sales ]]*Sales_Analysis[[#This Row],[Discount Pct]]</f>
        <v>0</v>
      </c>
      <c r="S619" s="8">
        <f>Sales_Analysis[[#This Row],[Gross Sales ]]-Sales_Analysis[[#This Row],[Discount Amount]]</f>
        <v>12.74</v>
      </c>
      <c r="T619" s="8">
        <f>Sales_Analysis[[#This Row],[Quantity]]*Sales_Analysis[[#This Row],[Unit Cost]]</f>
        <v>5.81</v>
      </c>
      <c r="U619" s="8">
        <f>Sales_Analysis[[#This Row],[Net Sales ]]-Sales_Analysis[[#This Row],[Cost Of Good Sold]]</f>
        <v>6.9300000000000006</v>
      </c>
      <c r="V619" s="8">
        <f>IF(Sales_Analysis[[#This Row],[Order Status]]="Completed",Sales_Analysis[[#This Row],[Net Sales ]],0)</f>
        <v>12.74</v>
      </c>
      <c r="W619" s="8">
        <f>IF(Sales_Analysis[[#This Row],[Order Status]]="Completed",Sales_Analysis[[#This Row],[Gross Profit ]],0)</f>
        <v>6.9300000000000006</v>
      </c>
    </row>
    <row r="620" spans="1:23">
      <c r="A620" t="s">
        <v>1218</v>
      </c>
      <c r="B620" s="7">
        <v>46025</v>
      </c>
      <c r="C620" t="s">
        <v>132</v>
      </c>
      <c r="D620">
        <v>1</v>
      </c>
      <c r="E620">
        <v>72.08</v>
      </c>
      <c r="F620">
        <v>0</v>
      </c>
      <c r="G620">
        <v>0</v>
      </c>
      <c r="H620" t="s">
        <v>216</v>
      </c>
      <c r="I620" t="s">
        <v>18</v>
      </c>
      <c r="J620" t="s">
        <v>213</v>
      </c>
      <c r="K620" t="s">
        <v>209</v>
      </c>
      <c r="L620" t="s">
        <v>907</v>
      </c>
      <c r="M620" t="s">
        <v>133</v>
      </c>
      <c r="N620" t="s">
        <v>21</v>
      </c>
      <c r="O620">
        <v>45</v>
      </c>
      <c r="P620">
        <v>72.08</v>
      </c>
      <c r="Q620">
        <f>Sales_Analysis[[#This Row],[Quantity]]*Sales_Analysis[[#This Row],[Unit Selling Price]]</f>
        <v>72.08</v>
      </c>
      <c r="R620">
        <f>Sales_Analysis[[#This Row],[Gross Sales ]]*Sales_Analysis[[#This Row],[Discount Pct]]</f>
        <v>0</v>
      </c>
      <c r="S620" s="8">
        <f>Sales_Analysis[[#This Row],[Gross Sales ]]-Sales_Analysis[[#This Row],[Discount Amount]]</f>
        <v>72.08</v>
      </c>
      <c r="T620" s="8">
        <f>Sales_Analysis[[#This Row],[Quantity]]*Sales_Analysis[[#This Row],[Unit Cost]]</f>
        <v>45</v>
      </c>
      <c r="U620" s="8">
        <f>Sales_Analysis[[#This Row],[Net Sales ]]-Sales_Analysis[[#This Row],[Cost Of Good Sold]]</f>
        <v>27.08</v>
      </c>
      <c r="V620" s="8">
        <f>IF(Sales_Analysis[[#This Row],[Order Status]]="Completed",Sales_Analysis[[#This Row],[Net Sales ]],0)</f>
        <v>72.08</v>
      </c>
      <c r="W620" s="8">
        <f>IF(Sales_Analysis[[#This Row],[Order Status]]="Completed",Sales_Analysis[[#This Row],[Gross Profit ]],0)</f>
        <v>27.08</v>
      </c>
    </row>
    <row r="621" spans="1:23">
      <c r="A621" t="s">
        <v>1219</v>
      </c>
      <c r="B621" s="7">
        <v>46025</v>
      </c>
      <c r="C621" t="s">
        <v>154</v>
      </c>
      <c r="D621">
        <v>1</v>
      </c>
      <c r="E621">
        <v>63.29</v>
      </c>
      <c r="F621">
        <v>0.05</v>
      </c>
      <c r="G621">
        <v>0</v>
      </c>
      <c r="H621" t="s">
        <v>212</v>
      </c>
      <c r="I621" t="s">
        <v>12</v>
      </c>
      <c r="J621" t="s">
        <v>213</v>
      </c>
      <c r="K621" t="s">
        <v>209</v>
      </c>
      <c r="L621" t="s">
        <v>891</v>
      </c>
      <c r="M621" t="s">
        <v>155</v>
      </c>
      <c r="N621" t="s">
        <v>27</v>
      </c>
      <c r="O621">
        <v>41.46</v>
      </c>
      <c r="P621">
        <v>63.29</v>
      </c>
      <c r="Q621">
        <f>Sales_Analysis[[#This Row],[Quantity]]*Sales_Analysis[[#This Row],[Unit Selling Price]]</f>
        <v>63.29</v>
      </c>
      <c r="R621">
        <f>Sales_Analysis[[#This Row],[Gross Sales ]]*Sales_Analysis[[#This Row],[Discount Pct]]</f>
        <v>3.1645000000000003</v>
      </c>
      <c r="S621" s="8">
        <f>Sales_Analysis[[#This Row],[Gross Sales ]]-Sales_Analysis[[#This Row],[Discount Amount]]</f>
        <v>60.125500000000002</v>
      </c>
      <c r="T621" s="8">
        <f>Sales_Analysis[[#This Row],[Quantity]]*Sales_Analysis[[#This Row],[Unit Cost]]</f>
        <v>41.46</v>
      </c>
      <c r="U621" s="8">
        <f>Sales_Analysis[[#This Row],[Net Sales ]]-Sales_Analysis[[#This Row],[Cost Of Good Sold]]</f>
        <v>18.665500000000002</v>
      </c>
      <c r="V621" s="8">
        <f>IF(Sales_Analysis[[#This Row],[Order Status]]="Completed",Sales_Analysis[[#This Row],[Net Sales ]],0)</f>
        <v>60.125500000000002</v>
      </c>
      <c r="W621" s="8">
        <f>IF(Sales_Analysis[[#This Row],[Order Status]]="Completed",Sales_Analysis[[#This Row],[Gross Profit ]],0)</f>
        <v>18.665500000000002</v>
      </c>
    </row>
    <row r="622" spans="1:23">
      <c r="A622" t="s">
        <v>1220</v>
      </c>
      <c r="B622" s="7">
        <v>46026</v>
      </c>
      <c r="C622" t="s">
        <v>132</v>
      </c>
      <c r="D622">
        <v>1</v>
      </c>
      <c r="E622">
        <v>72.08</v>
      </c>
      <c r="F622">
        <v>0</v>
      </c>
      <c r="G622">
        <v>9.99</v>
      </c>
      <c r="H622" t="s">
        <v>207</v>
      </c>
      <c r="I622" t="s">
        <v>37</v>
      </c>
      <c r="J622" t="s">
        <v>217</v>
      </c>
      <c r="K622" t="s">
        <v>209</v>
      </c>
      <c r="L622" t="s">
        <v>1211</v>
      </c>
      <c r="M622" t="s">
        <v>133</v>
      </c>
      <c r="N622" t="s">
        <v>21</v>
      </c>
      <c r="O622">
        <v>45</v>
      </c>
      <c r="P622">
        <v>72.08</v>
      </c>
      <c r="Q622">
        <f>Sales_Analysis[[#This Row],[Quantity]]*Sales_Analysis[[#This Row],[Unit Selling Price]]</f>
        <v>72.08</v>
      </c>
      <c r="R622">
        <f>Sales_Analysis[[#This Row],[Gross Sales ]]*Sales_Analysis[[#This Row],[Discount Pct]]</f>
        <v>0</v>
      </c>
      <c r="S622" s="8">
        <f>Sales_Analysis[[#This Row],[Gross Sales ]]-Sales_Analysis[[#This Row],[Discount Amount]]</f>
        <v>72.08</v>
      </c>
      <c r="T622" s="8">
        <f>Sales_Analysis[[#This Row],[Quantity]]*Sales_Analysis[[#This Row],[Unit Cost]]</f>
        <v>45</v>
      </c>
      <c r="U622" s="8">
        <f>Sales_Analysis[[#This Row],[Net Sales ]]-Sales_Analysis[[#This Row],[Cost Of Good Sold]]</f>
        <v>27.08</v>
      </c>
      <c r="V622" s="8">
        <f>IF(Sales_Analysis[[#This Row],[Order Status]]="Completed",Sales_Analysis[[#This Row],[Net Sales ]],0)</f>
        <v>72.08</v>
      </c>
      <c r="W622" s="8">
        <f>IF(Sales_Analysis[[#This Row],[Order Status]]="Completed",Sales_Analysis[[#This Row],[Gross Profit ]],0)</f>
        <v>27.08</v>
      </c>
    </row>
    <row r="623" spans="1:23">
      <c r="A623" t="s">
        <v>1221</v>
      </c>
      <c r="B623" s="7">
        <v>46026</v>
      </c>
      <c r="C623" t="s">
        <v>142</v>
      </c>
      <c r="D623">
        <v>1</v>
      </c>
      <c r="E623">
        <v>100.1</v>
      </c>
      <c r="F623">
        <v>0.2</v>
      </c>
      <c r="G623">
        <v>0</v>
      </c>
      <c r="H623" t="s">
        <v>216</v>
      </c>
      <c r="I623" t="s">
        <v>18</v>
      </c>
      <c r="J623" t="s">
        <v>217</v>
      </c>
      <c r="K623" t="s">
        <v>304</v>
      </c>
      <c r="L623" t="s">
        <v>1222</v>
      </c>
      <c r="M623" t="s">
        <v>143</v>
      </c>
      <c r="N623" t="s">
        <v>27</v>
      </c>
      <c r="O623">
        <v>41.96</v>
      </c>
      <c r="P623">
        <v>100.1</v>
      </c>
      <c r="Q623">
        <f>Sales_Analysis[[#This Row],[Quantity]]*Sales_Analysis[[#This Row],[Unit Selling Price]]</f>
        <v>100.1</v>
      </c>
      <c r="R623">
        <f>Sales_Analysis[[#This Row],[Gross Sales ]]*Sales_Analysis[[#This Row],[Discount Pct]]</f>
        <v>20.02</v>
      </c>
      <c r="S623" s="8">
        <f>Sales_Analysis[[#This Row],[Gross Sales ]]-Sales_Analysis[[#This Row],[Discount Amount]]</f>
        <v>80.08</v>
      </c>
      <c r="T623" s="8">
        <f>Sales_Analysis[[#This Row],[Quantity]]*Sales_Analysis[[#This Row],[Unit Cost]]</f>
        <v>41.96</v>
      </c>
      <c r="U623" s="8">
        <f>Sales_Analysis[[#This Row],[Net Sales ]]-Sales_Analysis[[#This Row],[Cost Of Good Sold]]</f>
        <v>38.119999999999997</v>
      </c>
      <c r="V623" s="8">
        <f>IF(Sales_Analysis[[#This Row],[Order Status]]="Completed",Sales_Analysis[[#This Row],[Net Sales ]],0)</f>
        <v>0</v>
      </c>
      <c r="W623" s="8">
        <f>IF(Sales_Analysis[[#This Row],[Order Status]]="Completed",Sales_Analysis[[#This Row],[Gross Profit ]],0)</f>
        <v>0</v>
      </c>
    </row>
    <row r="624" spans="1:23">
      <c r="A624" t="s">
        <v>1223</v>
      </c>
      <c r="B624" s="7">
        <v>46026</v>
      </c>
      <c r="C624" t="s">
        <v>92</v>
      </c>
      <c r="D624">
        <v>2</v>
      </c>
      <c r="E624">
        <v>46.87</v>
      </c>
      <c r="F624">
        <v>0.15</v>
      </c>
      <c r="G624">
        <v>6.99</v>
      </c>
      <c r="H624" t="s">
        <v>212</v>
      </c>
      <c r="I624" t="s">
        <v>18</v>
      </c>
      <c r="J624" t="s">
        <v>208</v>
      </c>
      <c r="K624" t="s">
        <v>209</v>
      </c>
      <c r="L624" t="s">
        <v>302</v>
      </c>
      <c r="M624" t="s">
        <v>93</v>
      </c>
      <c r="N624" t="s">
        <v>17</v>
      </c>
      <c r="O624">
        <v>21.33</v>
      </c>
      <c r="P624">
        <v>46.87</v>
      </c>
      <c r="Q624">
        <f>Sales_Analysis[[#This Row],[Quantity]]*Sales_Analysis[[#This Row],[Unit Selling Price]]</f>
        <v>93.74</v>
      </c>
      <c r="R624">
        <f>Sales_Analysis[[#This Row],[Gross Sales ]]*Sales_Analysis[[#This Row],[Discount Pct]]</f>
        <v>14.060999999999998</v>
      </c>
      <c r="S624" s="8">
        <f>Sales_Analysis[[#This Row],[Gross Sales ]]-Sales_Analysis[[#This Row],[Discount Amount]]</f>
        <v>79.679000000000002</v>
      </c>
      <c r="T624" s="8">
        <f>Sales_Analysis[[#This Row],[Quantity]]*Sales_Analysis[[#This Row],[Unit Cost]]</f>
        <v>42.66</v>
      </c>
      <c r="U624" s="8">
        <f>Sales_Analysis[[#This Row],[Net Sales ]]-Sales_Analysis[[#This Row],[Cost Of Good Sold]]</f>
        <v>37.019000000000005</v>
      </c>
      <c r="V624" s="8">
        <f>IF(Sales_Analysis[[#This Row],[Order Status]]="Completed",Sales_Analysis[[#This Row],[Net Sales ]],0)</f>
        <v>79.679000000000002</v>
      </c>
      <c r="W624" s="8">
        <f>IF(Sales_Analysis[[#This Row],[Order Status]]="Completed",Sales_Analysis[[#This Row],[Gross Profit ]],0)</f>
        <v>37.019000000000005</v>
      </c>
    </row>
    <row r="625" spans="1:23">
      <c r="A625" t="s">
        <v>1224</v>
      </c>
      <c r="B625" s="7">
        <v>46026</v>
      </c>
      <c r="C625" t="s">
        <v>66</v>
      </c>
      <c r="D625">
        <v>2</v>
      </c>
      <c r="E625">
        <v>31.13</v>
      </c>
      <c r="F625">
        <v>0.05</v>
      </c>
      <c r="G625">
        <v>0</v>
      </c>
      <c r="H625" t="s">
        <v>216</v>
      </c>
      <c r="I625" t="s">
        <v>224</v>
      </c>
      <c r="J625" t="s">
        <v>213</v>
      </c>
      <c r="K625" t="s">
        <v>209</v>
      </c>
      <c r="L625" t="s">
        <v>870</v>
      </c>
      <c r="M625" t="s">
        <v>67</v>
      </c>
      <c r="N625" t="s">
        <v>11</v>
      </c>
      <c r="O625">
        <v>13.79</v>
      </c>
      <c r="P625">
        <v>31.13</v>
      </c>
      <c r="Q625">
        <f>Sales_Analysis[[#This Row],[Quantity]]*Sales_Analysis[[#This Row],[Unit Selling Price]]</f>
        <v>62.26</v>
      </c>
      <c r="R625">
        <f>Sales_Analysis[[#This Row],[Gross Sales ]]*Sales_Analysis[[#This Row],[Discount Pct]]</f>
        <v>3.113</v>
      </c>
      <c r="S625" s="8">
        <f>Sales_Analysis[[#This Row],[Gross Sales ]]-Sales_Analysis[[#This Row],[Discount Amount]]</f>
        <v>59.146999999999998</v>
      </c>
      <c r="T625" s="8">
        <f>Sales_Analysis[[#This Row],[Quantity]]*Sales_Analysis[[#This Row],[Unit Cost]]</f>
        <v>27.58</v>
      </c>
      <c r="U625" s="8">
        <f>Sales_Analysis[[#This Row],[Net Sales ]]-Sales_Analysis[[#This Row],[Cost Of Good Sold]]</f>
        <v>31.567</v>
      </c>
      <c r="V625" s="8">
        <f>IF(Sales_Analysis[[#This Row],[Order Status]]="Completed",Sales_Analysis[[#This Row],[Net Sales ]],0)</f>
        <v>59.146999999999998</v>
      </c>
      <c r="W625" s="8">
        <f>IF(Sales_Analysis[[#This Row],[Order Status]]="Completed",Sales_Analysis[[#This Row],[Gross Profit ]],0)</f>
        <v>31.567</v>
      </c>
    </row>
    <row r="626" spans="1:23">
      <c r="A626" t="s">
        <v>1225</v>
      </c>
      <c r="B626" s="7">
        <v>46026</v>
      </c>
      <c r="C626" t="s">
        <v>164</v>
      </c>
      <c r="D626">
        <v>1</v>
      </c>
      <c r="E626">
        <v>93.35</v>
      </c>
      <c r="F626">
        <v>0.1</v>
      </c>
      <c r="G626">
        <v>4.99</v>
      </c>
      <c r="H626" t="s">
        <v>216</v>
      </c>
      <c r="I626" t="s">
        <v>37</v>
      </c>
      <c r="J626" t="s">
        <v>217</v>
      </c>
      <c r="K626" t="s">
        <v>209</v>
      </c>
      <c r="L626" t="s">
        <v>1096</v>
      </c>
      <c r="M626" t="s">
        <v>165</v>
      </c>
      <c r="N626" t="s">
        <v>32</v>
      </c>
      <c r="O626">
        <v>39.76</v>
      </c>
      <c r="P626">
        <v>93.35</v>
      </c>
      <c r="Q626">
        <f>Sales_Analysis[[#This Row],[Quantity]]*Sales_Analysis[[#This Row],[Unit Selling Price]]</f>
        <v>93.35</v>
      </c>
      <c r="R626">
        <f>Sales_Analysis[[#This Row],[Gross Sales ]]*Sales_Analysis[[#This Row],[Discount Pct]]</f>
        <v>9.3349999999999991</v>
      </c>
      <c r="S626" s="8">
        <f>Sales_Analysis[[#This Row],[Gross Sales ]]-Sales_Analysis[[#This Row],[Discount Amount]]</f>
        <v>84.015000000000001</v>
      </c>
      <c r="T626" s="8">
        <f>Sales_Analysis[[#This Row],[Quantity]]*Sales_Analysis[[#This Row],[Unit Cost]]</f>
        <v>39.76</v>
      </c>
      <c r="U626" s="8">
        <f>Sales_Analysis[[#This Row],[Net Sales ]]-Sales_Analysis[[#This Row],[Cost Of Good Sold]]</f>
        <v>44.255000000000003</v>
      </c>
      <c r="V626" s="8">
        <f>IF(Sales_Analysis[[#This Row],[Order Status]]="Completed",Sales_Analysis[[#This Row],[Net Sales ]],0)</f>
        <v>84.015000000000001</v>
      </c>
      <c r="W626" s="8">
        <f>IF(Sales_Analysis[[#This Row],[Order Status]]="Completed",Sales_Analysis[[#This Row],[Gross Profit ]],0)</f>
        <v>44.255000000000003</v>
      </c>
    </row>
    <row r="627" spans="1:23">
      <c r="A627" t="s">
        <v>1226</v>
      </c>
      <c r="B627" s="7">
        <v>46026</v>
      </c>
      <c r="C627" t="s">
        <v>148</v>
      </c>
      <c r="D627">
        <v>1</v>
      </c>
      <c r="E627">
        <v>76.3</v>
      </c>
      <c r="F627">
        <v>0</v>
      </c>
      <c r="G627">
        <v>9.99</v>
      </c>
      <c r="H627" t="s">
        <v>216</v>
      </c>
      <c r="I627" t="s">
        <v>37</v>
      </c>
      <c r="J627" t="s">
        <v>208</v>
      </c>
      <c r="K627" t="s">
        <v>209</v>
      </c>
      <c r="L627" t="s">
        <v>802</v>
      </c>
      <c r="M627" t="s">
        <v>149</v>
      </c>
      <c r="N627" t="s">
        <v>27</v>
      </c>
      <c r="O627">
        <v>33.700000000000003</v>
      </c>
      <c r="P627">
        <v>76.3</v>
      </c>
      <c r="Q627">
        <f>Sales_Analysis[[#This Row],[Quantity]]*Sales_Analysis[[#This Row],[Unit Selling Price]]</f>
        <v>76.3</v>
      </c>
      <c r="R627">
        <f>Sales_Analysis[[#This Row],[Gross Sales ]]*Sales_Analysis[[#This Row],[Discount Pct]]</f>
        <v>0</v>
      </c>
      <c r="S627" s="8">
        <f>Sales_Analysis[[#This Row],[Gross Sales ]]-Sales_Analysis[[#This Row],[Discount Amount]]</f>
        <v>76.3</v>
      </c>
      <c r="T627" s="8">
        <f>Sales_Analysis[[#This Row],[Quantity]]*Sales_Analysis[[#This Row],[Unit Cost]]</f>
        <v>33.700000000000003</v>
      </c>
      <c r="U627" s="8">
        <f>Sales_Analysis[[#This Row],[Net Sales ]]-Sales_Analysis[[#This Row],[Cost Of Good Sold]]</f>
        <v>42.599999999999994</v>
      </c>
      <c r="V627" s="8">
        <f>IF(Sales_Analysis[[#This Row],[Order Status]]="Completed",Sales_Analysis[[#This Row],[Net Sales ]],0)</f>
        <v>76.3</v>
      </c>
      <c r="W627" s="8">
        <f>IF(Sales_Analysis[[#This Row],[Order Status]]="Completed",Sales_Analysis[[#This Row],[Gross Profit ]],0)</f>
        <v>42.599999999999994</v>
      </c>
    </row>
    <row r="628" spans="1:23">
      <c r="A628" t="s">
        <v>1227</v>
      </c>
      <c r="B628" s="7">
        <v>46027</v>
      </c>
      <c r="C628" t="s">
        <v>124</v>
      </c>
      <c r="D628">
        <v>3</v>
      </c>
      <c r="E628">
        <v>79.47</v>
      </c>
      <c r="F628">
        <v>0.1</v>
      </c>
      <c r="G628">
        <v>6.99</v>
      </c>
      <c r="H628" t="s">
        <v>212</v>
      </c>
      <c r="I628" t="s">
        <v>224</v>
      </c>
      <c r="J628" t="s">
        <v>208</v>
      </c>
      <c r="K628" t="s">
        <v>304</v>
      </c>
      <c r="L628" t="s">
        <v>1228</v>
      </c>
      <c r="M628" t="s">
        <v>125</v>
      </c>
      <c r="N628" t="s">
        <v>21</v>
      </c>
      <c r="O628">
        <v>38</v>
      </c>
      <c r="P628">
        <v>79.47</v>
      </c>
      <c r="Q628">
        <f>Sales_Analysis[[#This Row],[Quantity]]*Sales_Analysis[[#This Row],[Unit Selling Price]]</f>
        <v>238.41</v>
      </c>
      <c r="R628">
        <f>Sales_Analysis[[#This Row],[Gross Sales ]]*Sales_Analysis[[#This Row],[Discount Pct]]</f>
        <v>23.841000000000001</v>
      </c>
      <c r="S628" s="8">
        <f>Sales_Analysis[[#This Row],[Gross Sales ]]-Sales_Analysis[[#This Row],[Discount Amount]]</f>
        <v>214.56899999999999</v>
      </c>
      <c r="T628" s="8">
        <f>Sales_Analysis[[#This Row],[Quantity]]*Sales_Analysis[[#This Row],[Unit Cost]]</f>
        <v>114</v>
      </c>
      <c r="U628" s="8">
        <f>Sales_Analysis[[#This Row],[Net Sales ]]-Sales_Analysis[[#This Row],[Cost Of Good Sold]]</f>
        <v>100.56899999999999</v>
      </c>
      <c r="V628" s="8">
        <f>IF(Sales_Analysis[[#This Row],[Order Status]]="Completed",Sales_Analysis[[#This Row],[Net Sales ]],0)</f>
        <v>0</v>
      </c>
      <c r="W628" s="8">
        <f>IF(Sales_Analysis[[#This Row],[Order Status]]="Completed",Sales_Analysis[[#This Row],[Gross Profit ]],0)</f>
        <v>0</v>
      </c>
    </row>
    <row r="629" spans="1:23">
      <c r="A629" t="s">
        <v>1229</v>
      </c>
      <c r="B629" s="7">
        <v>46027</v>
      </c>
      <c r="C629" t="s">
        <v>186</v>
      </c>
      <c r="D629">
        <v>4</v>
      </c>
      <c r="E629">
        <v>54.93</v>
      </c>
      <c r="F629">
        <v>0</v>
      </c>
      <c r="G629">
        <v>4.99</v>
      </c>
      <c r="H629" t="s">
        <v>212</v>
      </c>
      <c r="I629" t="s">
        <v>18</v>
      </c>
      <c r="J629" t="s">
        <v>208</v>
      </c>
      <c r="K629" t="s">
        <v>209</v>
      </c>
      <c r="L629" t="s">
        <v>1126</v>
      </c>
      <c r="M629" t="s">
        <v>187</v>
      </c>
      <c r="N629" t="s">
        <v>32</v>
      </c>
      <c r="O629">
        <v>31.07</v>
      </c>
      <c r="P629">
        <v>54.93</v>
      </c>
      <c r="Q629">
        <f>Sales_Analysis[[#This Row],[Quantity]]*Sales_Analysis[[#This Row],[Unit Selling Price]]</f>
        <v>219.72</v>
      </c>
      <c r="R629">
        <f>Sales_Analysis[[#This Row],[Gross Sales ]]*Sales_Analysis[[#This Row],[Discount Pct]]</f>
        <v>0</v>
      </c>
      <c r="S629" s="8">
        <f>Sales_Analysis[[#This Row],[Gross Sales ]]-Sales_Analysis[[#This Row],[Discount Amount]]</f>
        <v>219.72</v>
      </c>
      <c r="T629" s="8">
        <f>Sales_Analysis[[#This Row],[Quantity]]*Sales_Analysis[[#This Row],[Unit Cost]]</f>
        <v>124.28</v>
      </c>
      <c r="U629" s="8">
        <f>Sales_Analysis[[#This Row],[Net Sales ]]-Sales_Analysis[[#This Row],[Cost Of Good Sold]]</f>
        <v>95.44</v>
      </c>
      <c r="V629" s="8">
        <f>IF(Sales_Analysis[[#This Row],[Order Status]]="Completed",Sales_Analysis[[#This Row],[Net Sales ]],0)</f>
        <v>219.72</v>
      </c>
      <c r="W629" s="8">
        <f>IF(Sales_Analysis[[#This Row],[Order Status]]="Completed",Sales_Analysis[[#This Row],[Gross Profit ]],0)</f>
        <v>95.44</v>
      </c>
    </row>
    <row r="630" spans="1:23">
      <c r="A630" t="s">
        <v>1230</v>
      </c>
      <c r="B630" s="7">
        <v>46028</v>
      </c>
      <c r="C630" t="s">
        <v>144</v>
      </c>
      <c r="D630">
        <v>1</v>
      </c>
      <c r="E630">
        <v>12.74</v>
      </c>
      <c r="F630">
        <v>0</v>
      </c>
      <c r="G630">
        <v>0</v>
      </c>
      <c r="H630" t="s">
        <v>207</v>
      </c>
      <c r="I630" t="s">
        <v>12</v>
      </c>
      <c r="J630" t="s">
        <v>217</v>
      </c>
      <c r="K630" t="s">
        <v>209</v>
      </c>
      <c r="L630" t="s">
        <v>356</v>
      </c>
      <c r="M630" t="s">
        <v>145</v>
      </c>
      <c r="N630" t="s">
        <v>27</v>
      </c>
      <c r="O630">
        <v>5.81</v>
      </c>
      <c r="P630">
        <v>12.74</v>
      </c>
      <c r="Q630">
        <f>Sales_Analysis[[#This Row],[Quantity]]*Sales_Analysis[[#This Row],[Unit Selling Price]]</f>
        <v>12.74</v>
      </c>
      <c r="R630">
        <f>Sales_Analysis[[#This Row],[Gross Sales ]]*Sales_Analysis[[#This Row],[Discount Pct]]</f>
        <v>0</v>
      </c>
      <c r="S630" s="8">
        <f>Sales_Analysis[[#This Row],[Gross Sales ]]-Sales_Analysis[[#This Row],[Discount Amount]]</f>
        <v>12.74</v>
      </c>
      <c r="T630" s="8">
        <f>Sales_Analysis[[#This Row],[Quantity]]*Sales_Analysis[[#This Row],[Unit Cost]]</f>
        <v>5.81</v>
      </c>
      <c r="U630" s="8">
        <f>Sales_Analysis[[#This Row],[Net Sales ]]-Sales_Analysis[[#This Row],[Cost Of Good Sold]]</f>
        <v>6.9300000000000006</v>
      </c>
      <c r="V630" s="8">
        <f>IF(Sales_Analysis[[#This Row],[Order Status]]="Completed",Sales_Analysis[[#This Row],[Net Sales ]],0)</f>
        <v>12.74</v>
      </c>
      <c r="W630" s="8">
        <f>IF(Sales_Analysis[[#This Row],[Order Status]]="Completed",Sales_Analysis[[#This Row],[Gross Profit ]],0)</f>
        <v>6.9300000000000006</v>
      </c>
    </row>
    <row r="631" spans="1:23">
      <c r="A631" t="s">
        <v>1231</v>
      </c>
      <c r="B631" s="7">
        <v>46028</v>
      </c>
      <c r="C631" t="s">
        <v>116</v>
      </c>
      <c r="D631">
        <v>1</v>
      </c>
      <c r="E631">
        <v>30.89</v>
      </c>
      <c r="F631">
        <v>0</v>
      </c>
      <c r="G631">
        <v>0</v>
      </c>
      <c r="H631" t="s">
        <v>207</v>
      </c>
      <c r="I631" t="s">
        <v>54</v>
      </c>
      <c r="J631" t="s">
        <v>217</v>
      </c>
      <c r="K631" t="s">
        <v>209</v>
      </c>
      <c r="L631" t="s">
        <v>838</v>
      </c>
      <c r="M631" t="s">
        <v>117</v>
      </c>
      <c r="N631" t="s">
        <v>21</v>
      </c>
      <c r="O631">
        <v>13.41</v>
      </c>
      <c r="P631">
        <v>30.89</v>
      </c>
      <c r="Q631">
        <f>Sales_Analysis[[#This Row],[Quantity]]*Sales_Analysis[[#This Row],[Unit Selling Price]]</f>
        <v>30.89</v>
      </c>
      <c r="R631">
        <f>Sales_Analysis[[#This Row],[Gross Sales ]]*Sales_Analysis[[#This Row],[Discount Pct]]</f>
        <v>0</v>
      </c>
      <c r="S631" s="8">
        <f>Sales_Analysis[[#This Row],[Gross Sales ]]-Sales_Analysis[[#This Row],[Discount Amount]]</f>
        <v>30.89</v>
      </c>
      <c r="T631" s="8">
        <f>Sales_Analysis[[#This Row],[Quantity]]*Sales_Analysis[[#This Row],[Unit Cost]]</f>
        <v>13.41</v>
      </c>
      <c r="U631" s="8">
        <f>Sales_Analysis[[#This Row],[Net Sales ]]-Sales_Analysis[[#This Row],[Cost Of Good Sold]]</f>
        <v>17.48</v>
      </c>
      <c r="V631" s="8">
        <f>IF(Sales_Analysis[[#This Row],[Order Status]]="Completed",Sales_Analysis[[#This Row],[Net Sales ]],0)</f>
        <v>30.89</v>
      </c>
      <c r="W631" s="8">
        <f>IF(Sales_Analysis[[#This Row],[Order Status]]="Completed",Sales_Analysis[[#This Row],[Gross Profit ]],0)</f>
        <v>17.48</v>
      </c>
    </row>
    <row r="632" spans="1:23">
      <c r="A632" t="s">
        <v>1232</v>
      </c>
      <c r="B632" s="7">
        <v>46028</v>
      </c>
      <c r="C632" t="s">
        <v>136</v>
      </c>
      <c r="D632">
        <v>1</v>
      </c>
      <c r="E632">
        <v>26.35</v>
      </c>
      <c r="F632">
        <v>0</v>
      </c>
      <c r="G632">
        <v>0</v>
      </c>
      <c r="H632" t="s">
        <v>212</v>
      </c>
      <c r="I632" t="s">
        <v>54</v>
      </c>
      <c r="J632" t="s">
        <v>213</v>
      </c>
      <c r="K632" t="s">
        <v>304</v>
      </c>
      <c r="L632" t="s">
        <v>852</v>
      </c>
      <c r="M632" t="s">
        <v>137</v>
      </c>
      <c r="N632" t="s">
        <v>21</v>
      </c>
      <c r="O632">
        <v>13.28</v>
      </c>
      <c r="P632">
        <v>26.35</v>
      </c>
      <c r="Q632">
        <f>Sales_Analysis[[#This Row],[Quantity]]*Sales_Analysis[[#This Row],[Unit Selling Price]]</f>
        <v>26.35</v>
      </c>
      <c r="R632">
        <f>Sales_Analysis[[#This Row],[Gross Sales ]]*Sales_Analysis[[#This Row],[Discount Pct]]</f>
        <v>0</v>
      </c>
      <c r="S632" s="8">
        <f>Sales_Analysis[[#This Row],[Gross Sales ]]-Sales_Analysis[[#This Row],[Discount Amount]]</f>
        <v>26.35</v>
      </c>
      <c r="T632" s="8">
        <f>Sales_Analysis[[#This Row],[Quantity]]*Sales_Analysis[[#This Row],[Unit Cost]]</f>
        <v>13.28</v>
      </c>
      <c r="U632" s="8">
        <f>Sales_Analysis[[#This Row],[Net Sales ]]-Sales_Analysis[[#This Row],[Cost Of Good Sold]]</f>
        <v>13.070000000000002</v>
      </c>
      <c r="V632" s="8">
        <f>IF(Sales_Analysis[[#This Row],[Order Status]]="Completed",Sales_Analysis[[#This Row],[Net Sales ]],0)</f>
        <v>0</v>
      </c>
      <c r="W632" s="8">
        <f>IF(Sales_Analysis[[#This Row],[Order Status]]="Completed",Sales_Analysis[[#This Row],[Gross Profit ]],0)</f>
        <v>0</v>
      </c>
    </row>
    <row r="633" spans="1:23">
      <c r="A633" t="s">
        <v>1233</v>
      </c>
      <c r="B633" s="7">
        <v>46028</v>
      </c>
      <c r="C633" t="s">
        <v>178</v>
      </c>
      <c r="D633">
        <v>1</v>
      </c>
      <c r="E633">
        <v>77.760000000000005</v>
      </c>
      <c r="F633">
        <v>0.05</v>
      </c>
      <c r="G633">
        <v>0</v>
      </c>
      <c r="H633" t="s">
        <v>212</v>
      </c>
      <c r="I633" t="s">
        <v>18</v>
      </c>
      <c r="J633" t="s">
        <v>217</v>
      </c>
      <c r="K633" t="s">
        <v>209</v>
      </c>
      <c r="L633" t="s">
        <v>1234</v>
      </c>
      <c r="M633" t="s">
        <v>179</v>
      </c>
      <c r="N633" t="s">
        <v>32</v>
      </c>
      <c r="O633">
        <v>44.67</v>
      </c>
      <c r="P633">
        <v>77.760000000000005</v>
      </c>
      <c r="Q633">
        <f>Sales_Analysis[[#This Row],[Quantity]]*Sales_Analysis[[#This Row],[Unit Selling Price]]</f>
        <v>77.760000000000005</v>
      </c>
      <c r="R633">
        <f>Sales_Analysis[[#This Row],[Gross Sales ]]*Sales_Analysis[[#This Row],[Discount Pct]]</f>
        <v>3.8880000000000003</v>
      </c>
      <c r="S633" s="8">
        <f>Sales_Analysis[[#This Row],[Gross Sales ]]-Sales_Analysis[[#This Row],[Discount Amount]]</f>
        <v>73.872</v>
      </c>
      <c r="T633" s="8">
        <f>Sales_Analysis[[#This Row],[Quantity]]*Sales_Analysis[[#This Row],[Unit Cost]]</f>
        <v>44.67</v>
      </c>
      <c r="U633" s="8">
        <f>Sales_Analysis[[#This Row],[Net Sales ]]-Sales_Analysis[[#This Row],[Cost Of Good Sold]]</f>
        <v>29.201999999999998</v>
      </c>
      <c r="V633" s="8">
        <f>IF(Sales_Analysis[[#This Row],[Order Status]]="Completed",Sales_Analysis[[#This Row],[Net Sales ]],0)</f>
        <v>73.872</v>
      </c>
      <c r="W633" s="8">
        <f>IF(Sales_Analysis[[#This Row],[Order Status]]="Completed",Sales_Analysis[[#This Row],[Gross Profit ]],0)</f>
        <v>29.201999999999998</v>
      </c>
    </row>
    <row r="634" spans="1:23">
      <c r="A634" t="s">
        <v>1235</v>
      </c>
      <c r="B634" s="7">
        <v>46028</v>
      </c>
      <c r="C634" t="s">
        <v>146</v>
      </c>
      <c r="D634">
        <v>4</v>
      </c>
      <c r="E634">
        <v>30.05</v>
      </c>
      <c r="F634">
        <v>0.05</v>
      </c>
      <c r="G634">
        <v>0</v>
      </c>
      <c r="H634" t="s">
        <v>216</v>
      </c>
      <c r="I634" t="s">
        <v>18</v>
      </c>
      <c r="J634" t="s">
        <v>208</v>
      </c>
      <c r="K634" t="s">
        <v>209</v>
      </c>
      <c r="L634" t="s">
        <v>1236</v>
      </c>
      <c r="M634" t="s">
        <v>147</v>
      </c>
      <c r="N634" t="s">
        <v>27</v>
      </c>
      <c r="O634">
        <v>17.329999999999998</v>
      </c>
      <c r="P634">
        <v>30.05</v>
      </c>
      <c r="Q634">
        <f>Sales_Analysis[[#This Row],[Quantity]]*Sales_Analysis[[#This Row],[Unit Selling Price]]</f>
        <v>120.2</v>
      </c>
      <c r="R634">
        <f>Sales_Analysis[[#This Row],[Gross Sales ]]*Sales_Analysis[[#This Row],[Discount Pct]]</f>
        <v>6.0100000000000007</v>
      </c>
      <c r="S634" s="8">
        <f>Sales_Analysis[[#This Row],[Gross Sales ]]-Sales_Analysis[[#This Row],[Discount Amount]]</f>
        <v>114.19</v>
      </c>
      <c r="T634" s="8">
        <f>Sales_Analysis[[#This Row],[Quantity]]*Sales_Analysis[[#This Row],[Unit Cost]]</f>
        <v>69.319999999999993</v>
      </c>
      <c r="U634" s="8">
        <f>Sales_Analysis[[#This Row],[Net Sales ]]-Sales_Analysis[[#This Row],[Cost Of Good Sold]]</f>
        <v>44.870000000000005</v>
      </c>
      <c r="V634" s="8">
        <f>IF(Sales_Analysis[[#This Row],[Order Status]]="Completed",Sales_Analysis[[#This Row],[Net Sales ]],0)</f>
        <v>114.19</v>
      </c>
      <c r="W634" s="8">
        <f>IF(Sales_Analysis[[#This Row],[Order Status]]="Completed",Sales_Analysis[[#This Row],[Gross Profit ]],0)</f>
        <v>44.870000000000005</v>
      </c>
    </row>
    <row r="635" spans="1:23">
      <c r="A635" t="s">
        <v>1237</v>
      </c>
      <c r="B635" s="7">
        <v>46028</v>
      </c>
      <c r="C635" t="s">
        <v>152</v>
      </c>
      <c r="D635">
        <v>3</v>
      </c>
      <c r="E635">
        <v>39.21</v>
      </c>
      <c r="F635">
        <v>0.1</v>
      </c>
      <c r="G635">
        <v>0</v>
      </c>
      <c r="H635" t="s">
        <v>207</v>
      </c>
      <c r="I635" t="s">
        <v>224</v>
      </c>
      <c r="J635" t="s">
        <v>208</v>
      </c>
      <c r="K635" t="s">
        <v>209</v>
      </c>
      <c r="L635" t="s">
        <v>1116</v>
      </c>
      <c r="M635" t="s">
        <v>153</v>
      </c>
      <c r="N635" t="s">
        <v>27</v>
      </c>
      <c r="O635">
        <v>19.66</v>
      </c>
      <c r="P635">
        <v>39.21</v>
      </c>
      <c r="Q635">
        <f>Sales_Analysis[[#This Row],[Quantity]]*Sales_Analysis[[#This Row],[Unit Selling Price]]</f>
        <v>117.63</v>
      </c>
      <c r="R635">
        <f>Sales_Analysis[[#This Row],[Gross Sales ]]*Sales_Analysis[[#This Row],[Discount Pct]]</f>
        <v>11.763</v>
      </c>
      <c r="S635" s="8">
        <f>Sales_Analysis[[#This Row],[Gross Sales ]]-Sales_Analysis[[#This Row],[Discount Amount]]</f>
        <v>105.86699999999999</v>
      </c>
      <c r="T635" s="8">
        <f>Sales_Analysis[[#This Row],[Quantity]]*Sales_Analysis[[#This Row],[Unit Cost]]</f>
        <v>58.980000000000004</v>
      </c>
      <c r="U635" s="8">
        <f>Sales_Analysis[[#This Row],[Net Sales ]]-Sales_Analysis[[#This Row],[Cost Of Good Sold]]</f>
        <v>46.886999999999986</v>
      </c>
      <c r="V635" s="8">
        <f>IF(Sales_Analysis[[#This Row],[Order Status]]="Completed",Sales_Analysis[[#This Row],[Net Sales ]],0)</f>
        <v>105.86699999999999</v>
      </c>
      <c r="W635" s="8">
        <f>IF(Sales_Analysis[[#This Row],[Order Status]]="Completed",Sales_Analysis[[#This Row],[Gross Profit ]],0)</f>
        <v>46.886999999999986</v>
      </c>
    </row>
    <row r="636" spans="1:23">
      <c r="A636" t="s">
        <v>1238</v>
      </c>
      <c r="B636" s="7">
        <v>46029</v>
      </c>
      <c r="C636" t="s">
        <v>130</v>
      </c>
      <c r="D636">
        <v>6</v>
      </c>
      <c r="E636">
        <v>10.18</v>
      </c>
      <c r="F636">
        <v>0.05</v>
      </c>
      <c r="G636">
        <v>6.99</v>
      </c>
      <c r="H636" t="s">
        <v>207</v>
      </c>
      <c r="I636" t="s">
        <v>18</v>
      </c>
      <c r="J636" t="s">
        <v>213</v>
      </c>
      <c r="K636" t="s">
        <v>209</v>
      </c>
      <c r="L636" t="s">
        <v>1239</v>
      </c>
      <c r="M636" t="s">
        <v>131</v>
      </c>
      <c r="N636" t="s">
        <v>21</v>
      </c>
      <c r="O636">
        <v>4.42</v>
      </c>
      <c r="P636">
        <v>10.18</v>
      </c>
      <c r="Q636">
        <f>Sales_Analysis[[#This Row],[Quantity]]*Sales_Analysis[[#This Row],[Unit Selling Price]]</f>
        <v>61.08</v>
      </c>
      <c r="R636">
        <f>Sales_Analysis[[#This Row],[Gross Sales ]]*Sales_Analysis[[#This Row],[Discount Pct]]</f>
        <v>3.0540000000000003</v>
      </c>
      <c r="S636" s="8">
        <f>Sales_Analysis[[#This Row],[Gross Sales ]]-Sales_Analysis[[#This Row],[Discount Amount]]</f>
        <v>58.025999999999996</v>
      </c>
      <c r="T636" s="8">
        <f>Sales_Analysis[[#This Row],[Quantity]]*Sales_Analysis[[#This Row],[Unit Cost]]</f>
        <v>26.52</v>
      </c>
      <c r="U636" s="8">
        <f>Sales_Analysis[[#This Row],[Net Sales ]]-Sales_Analysis[[#This Row],[Cost Of Good Sold]]</f>
        <v>31.505999999999997</v>
      </c>
      <c r="V636" s="8">
        <f>IF(Sales_Analysis[[#This Row],[Order Status]]="Completed",Sales_Analysis[[#This Row],[Net Sales ]],0)</f>
        <v>58.025999999999996</v>
      </c>
      <c r="W636" s="8">
        <f>IF(Sales_Analysis[[#This Row],[Order Status]]="Completed",Sales_Analysis[[#This Row],[Gross Profit ]],0)</f>
        <v>31.505999999999997</v>
      </c>
    </row>
    <row r="637" spans="1:23">
      <c r="A637" t="s">
        <v>1240</v>
      </c>
      <c r="B637" s="7">
        <v>46029</v>
      </c>
      <c r="C637" t="s">
        <v>148</v>
      </c>
      <c r="D637">
        <v>2</v>
      </c>
      <c r="E637">
        <v>76.3</v>
      </c>
      <c r="F637">
        <v>0.1</v>
      </c>
      <c r="G637">
        <v>0</v>
      </c>
      <c r="H637" t="s">
        <v>207</v>
      </c>
      <c r="I637" t="s">
        <v>224</v>
      </c>
      <c r="J637" t="s">
        <v>217</v>
      </c>
      <c r="K637" t="s">
        <v>209</v>
      </c>
      <c r="L637" t="s">
        <v>956</v>
      </c>
      <c r="M637" t="s">
        <v>149</v>
      </c>
      <c r="N637" t="s">
        <v>27</v>
      </c>
      <c r="O637">
        <v>33.700000000000003</v>
      </c>
      <c r="P637">
        <v>76.3</v>
      </c>
      <c r="Q637">
        <f>Sales_Analysis[[#This Row],[Quantity]]*Sales_Analysis[[#This Row],[Unit Selling Price]]</f>
        <v>152.6</v>
      </c>
      <c r="R637">
        <f>Sales_Analysis[[#This Row],[Gross Sales ]]*Sales_Analysis[[#This Row],[Discount Pct]]</f>
        <v>15.26</v>
      </c>
      <c r="S637" s="8">
        <f>Sales_Analysis[[#This Row],[Gross Sales ]]-Sales_Analysis[[#This Row],[Discount Amount]]</f>
        <v>137.34</v>
      </c>
      <c r="T637" s="8">
        <f>Sales_Analysis[[#This Row],[Quantity]]*Sales_Analysis[[#This Row],[Unit Cost]]</f>
        <v>67.400000000000006</v>
      </c>
      <c r="U637" s="8">
        <f>Sales_Analysis[[#This Row],[Net Sales ]]-Sales_Analysis[[#This Row],[Cost Of Good Sold]]</f>
        <v>69.94</v>
      </c>
      <c r="V637" s="8">
        <f>IF(Sales_Analysis[[#This Row],[Order Status]]="Completed",Sales_Analysis[[#This Row],[Net Sales ]],0)</f>
        <v>137.34</v>
      </c>
      <c r="W637" s="8">
        <f>IF(Sales_Analysis[[#This Row],[Order Status]]="Completed",Sales_Analysis[[#This Row],[Gross Profit ]],0)</f>
        <v>69.94</v>
      </c>
    </row>
    <row r="638" spans="1:23">
      <c r="A638" t="s">
        <v>1241</v>
      </c>
      <c r="B638" s="7">
        <v>46030</v>
      </c>
      <c r="C638" t="s">
        <v>75</v>
      </c>
      <c r="D638">
        <v>1</v>
      </c>
      <c r="E638">
        <v>55.2</v>
      </c>
      <c r="F638">
        <v>0</v>
      </c>
      <c r="G638">
        <v>6.99</v>
      </c>
      <c r="H638" t="s">
        <v>216</v>
      </c>
      <c r="I638" t="s">
        <v>37</v>
      </c>
      <c r="J638" t="s">
        <v>217</v>
      </c>
      <c r="K638" t="s">
        <v>209</v>
      </c>
      <c r="L638" t="s">
        <v>312</v>
      </c>
      <c r="M638" t="s">
        <v>76</v>
      </c>
      <c r="N638" t="s">
        <v>11</v>
      </c>
      <c r="O638">
        <v>25.85</v>
      </c>
      <c r="P638">
        <v>55.2</v>
      </c>
      <c r="Q638">
        <f>Sales_Analysis[[#This Row],[Quantity]]*Sales_Analysis[[#This Row],[Unit Selling Price]]</f>
        <v>55.2</v>
      </c>
      <c r="R638">
        <f>Sales_Analysis[[#This Row],[Gross Sales ]]*Sales_Analysis[[#This Row],[Discount Pct]]</f>
        <v>0</v>
      </c>
      <c r="S638" s="8">
        <f>Sales_Analysis[[#This Row],[Gross Sales ]]-Sales_Analysis[[#This Row],[Discount Amount]]</f>
        <v>55.2</v>
      </c>
      <c r="T638" s="8">
        <f>Sales_Analysis[[#This Row],[Quantity]]*Sales_Analysis[[#This Row],[Unit Cost]]</f>
        <v>25.85</v>
      </c>
      <c r="U638" s="8">
        <f>Sales_Analysis[[#This Row],[Net Sales ]]-Sales_Analysis[[#This Row],[Cost Of Good Sold]]</f>
        <v>29.35</v>
      </c>
      <c r="V638" s="8">
        <f>IF(Sales_Analysis[[#This Row],[Order Status]]="Completed",Sales_Analysis[[#This Row],[Net Sales ]],0)</f>
        <v>55.2</v>
      </c>
      <c r="W638" s="8">
        <f>IF(Sales_Analysis[[#This Row],[Order Status]]="Completed",Sales_Analysis[[#This Row],[Gross Profit ]],0)</f>
        <v>29.35</v>
      </c>
    </row>
    <row r="639" spans="1:23">
      <c r="A639" t="s">
        <v>1242</v>
      </c>
      <c r="B639" s="7">
        <v>46030</v>
      </c>
      <c r="C639" t="s">
        <v>184</v>
      </c>
      <c r="D639">
        <v>4</v>
      </c>
      <c r="E639">
        <v>31.55</v>
      </c>
      <c r="F639">
        <v>0</v>
      </c>
      <c r="G639">
        <v>0</v>
      </c>
      <c r="H639" t="s">
        <v>216</v>
      </c>
      <c r="I639" t="s">
        <v>12</v>
      </c>
      <c r="J639" t="s">
        <v>208</v>
      </c>
      <c r="K639" t="s">
        <v>209</v>
      </c>
      <c r="L639" t="s">
        <v>860</v>
      </c>
      <c r="M639" t="s">
        <v>185</v>
      </c>
      <c r="N639" t="s">
        <v>32</v>
      </c>
      <c r="O639">
        <v>18.04</v>
      </c>
      <c r="P639">
        <v>31.55</v>
      </c>
      <c r="Q639">
        <f>Sales_Analysis[[#This Row],[Quantity]]*Sales_Analysis[[#This Row],[Unit Selling Price]]</f>
        <v>126.2</v>
      </c>
      <c r="R639">
        <f>Sales_Analysis[[#This Row],[Gross Sales ]]*Sales_Analysis[[#This Row],[Discount Pct]]</f>
        <v>0</v>
      </c>
      <c r="S639" s="8">
        <f>Sales_Analysis[[#This Row],[Gross Sales ]]-Sales_Analysis[[#This Row],[Discount Amount]]</f>
        <v>126.2</v>
      </c>
      <c r="T639" s="8">
        <f>Sales_Analysis[[#This Row],[Quantity]]*Sales_Analysis[[#This Row],[Unit Cost]]</f>
        <v>72.16</v>
      </c>
      <c r="U639" s="8">
        <f>Sales_Analysis[[#This Row],[Net Sales ]]-Sales_Analysis[[#This Row],[Cost Of Good Sold]]</f>
        <v>54.040000000000006</v>
      </c>
      <c r="V639" s="8">
        <f>IF(Sales_Analysis[[#This Row],[Order Status]]="Completed",Sales_Analysis[[#This Row],[Net Sales ]],0)</f>
        <v>126.2</v>
      </c>
      <c r="W639" s="8">
        <f>IF(Sales_Analysis[[#This Row],[Order Status]]="Completed",Sales_Analysis[[#This Row],[Gross Profit ]],0)</f>
        <v>54.040000000000006</v>
      </c>
    </row>
    <row r="640" spans="1:23">
      <c r="A640" t="s">
        <v>1243</v>
      </c>
      <c r="B640" s="7">
        <v>46030</v>
      </c>
      <c r="C640" t="s">
        <v>77</v>
      </c>
      <c r="D640">
        <v>1</v>
      </c>
      <c r="E640">
        <v>47.77</v>
      </c>
      <c r="F640">
        <v>0</v>
      </c>
      <c r="G640">
        <v>0</v>
      </c>
      <c r="H640" t="s">
        <v>216</v>
      </c>
      <c r="I640" t="s">
        <v>54</v>
      </c>
      <c r="J640" t="s">
        <v>217</v>
      </c>
      <c r="K640" t="s">
        <v>209</v>
      </c>
      <c r="L640" t="s">
        <v>1244</v>
      </c>
      <c r="M640" t="s">
        <v>78</v>
      </c>
      <c r="N640" t="s">
        <v>11</v>
      </c>
      <c r="O640">
        <v>21.34</v>
      </c>
      <c r="P640">
        <v>47.77</v>
      </c>
      <c r="Q640">
        <f>Sales_Analysis[[#This Row],[Quantity]]*Sales_Analysis[[#This Row],[Unit Selling Price]]</f>
        <v>47.77</v>
      </c>
      <c r="R640">
        <f>Sales_Analysis[[#This Row],[Gross Sales ]]*Sales_Analysis[[#This Row],[Discount Pct]]</f>
        <v>0</v>
      </c>
      <c r="S640" s="8">
        <f>Sales_Analysis[[#This Row],[Gross Sales ]]-Sales_Analysis[[#This Row],[Discount Amount]]</f>
        <v>47.77</v>
      </c>
      <c r="T640" s="8">
        <f>Sales_Analysis[[#This Row],[Quantity]]*Sales_Analysis[[#This Row],[Unit Cost]]</f>
        <v>21.34</v>
      </c>
      <c r="U640" s="8">
        <f>Sales_Analysis[[#This Row],[Net Sales ]]-Sales_Analysis[[#This Row],[Cost Of Good Sold]]</f>
        <v>26.430000000000003</v>
      </c>
      <c r="V640" s="8">
        <f>IF(Sales_Analysis[[#This Row],[Order Status]]="Completed",Sales_Analysis[[#This Row],[Net Sales ]],0)</f>
        <v>47.77</v>
      </c>
      <c r="W640" s="8">
        <f>IF(Sales_Analysis[[#This Row],[Order Status]]="Completed",Sales_Analysis[[#This Row],[Gross Profit ]],0)</f>
        <v>26.430000000000003</v>
      </c>
    </row>
    <row r="641" spans="1:23">
      <c r="A641" t="s">
        <v>1245</v>
      </c>
      <c r="B641" s="7">
        <v>46030</v>
      </c>
      <c r="C641" t="s">
        <v>134</v>
      </c>
      <c r="D641">
        <v>1</v>
      </c>
      <c r="E641">
        <v>53.25</v>
      </c>
      <c r="F641">
        <v>0</v>
      </c>
      <c r="G641">
        <v>0</v>
      </c>
      <c r="H641" t="s">
        <v>216</v>
      </c>
      <c r="I641" t="s">
        <v>54</v>
      </c>
      <c r="J641" t="s">
        <v>208</v>
      </c>
      <c r="K641" t="s">
        <v>209</v>
      </c>
      <c r="L641" t="s">
        <v>1246</v>
      </c>
      <c r="M641" t="s">
        <v>135</v>
      </c>
      <c r="N641" t="s">
        <v>21</v>
      </c>
      <c r="O641">
        <v>22.11</v>
      </c>
      <c r="P641">
        <v>53.25</v>
      </c>
      <c r="Q641">
        <f>Sales_Analysis[[#This Row],[Quantity]]*Sales_Analysis[[#This Row],[Unit Selling Price]]</f>
        <v>53.25</v>
      </c>
      <c r="R641">
        <f>Sales_Analysis[[#This Row],[Gross Sales ]]*Sales_Analysis[[#This Row],[Discount Pct]]</f>
        <v>0</v>
      </c>
      <c r="S641" s="8">
        <f>Sales_Analysis[[#This Row],[Gross Sales ]]-Sales_Analysis[[#This Row],[Discount Amount]]</f>
        <v>53.25</v>
      </c>
      <c r="T641" s="8">
        <f>Sales_Analysis[[#This Row],[Quantity]]*Sales_Analysis[[#This Row],[Unit Cost]]</f>
        <v>22.11</v>
      </c>
      <c r="U641" s="8">
        <f>Sales_Analysis[[#This Row],[Net Sales ]]-Sales_Analysis[[#This Row],[Cost Of Good Sold]]</f>
        <v>31.14</v>
      </c>
      <c r="V641" s="8">
        <f>IF(Sales_Analysis[[#This Row],[Order Status]]="Completed",Sales_Analysis[[#This Row],[Net Sales ]],0)</f>
        <v>53.25</v>
      </c>
      <c r="W641" s="8">
        <f>IF(Sales_Analysis[[#This Row],[Order Status]]="Completed",Sales_Analysis[[#This Row],[Gross Profit ]],0)</f>
        <v>31.14</v>
      </c>
    </row>
    <row r="642" spans="1:23">
      <c r="A642" t="s">
        <v>1247</v>
      </c>
      <c r="B642" s="7">
        <v>46030</v>
      </c>
      <c r="C642" t="s">
        <v>100</v>
      </c>
      <c r="D642">
        <v>3</v>
      </c>
      <c r="E642">
        <v>47.38</v>
      </c>
      <c r="F642">
        <v>0.15</v>
      </c>
      <c r="G642">
        <v>0</v>
      </c>
      <c r="H642" t="s">
        <v>212</v>
      </c>
      <c r="I642" t="s">
        <v>12</v>
      </c>
      <c r="J642" t="s">
        <v>213</v>
      </c>
      <c r="K642" t="s">
        <v>209</v>
      </c>
      <c r="L642" t="s">
        <v>1248</v>
      </c>
      <c r="M642" t="s">
        <v>101</v>
      </c>
      <c r="N642" t="s">
        <v>17</v>
      </c>
      <c r="O642">
        <v>31.21</v>
      </c>
      <c r="P642">
        <v>47.38</v>
      </c>
      <c r="Q642">
        <f>Sales_Analysis[[#This Row],[Quantity]]*Sales_Analysis[[#This Row],[Unit Selling Price]]</f>
        <v>142.14000000000001</v>
      </c>
      <c r="R642">
        <f>Sales_Analysis[[#This Row],[Gross Sales ]]*Sales_Analysis[[#This Row],[Discount Pct]]</f>
        <v>21.321000000000002</v>
      </c>
      <c r="S642" s="8">
        <f>Sales_Analysis[[#This Row],[Gross Sales ]]-Sales_Analysis[[#This Row],[Discount Amount]]</f>
        <v>120.81900000000002</v>
      </c>
      <c r="T642" s="8">
        <f>Sales_Analysis[[#This Row],[Quantity]]*Sales_Analysis[[#This Row],[Unit Cost]]</f>
        <v>93.63</v>
      </c>
      <c r="U642" s="8">
        <f>Sales_Analysis[[#This Row],[Net Sales ]]-Sales_Analysis[[#This Row],[Cost Of Good Sold]]</f>
        <v>27.189000000000021</v>
      </c>
      <c r="V642" s="8">
        <f>IF(Sales_Analysis[[#This Row],[Order Status]]="Completed",Sales_Analysis[[#This Row],[Net Sales ]],0)</f>
        <v>120.81900000000002</v>
      </c>
      <c r="W642" s="8">
        <f>IF(Sales_Analysis[[#This Row],[Order Status]]="Completed",Sales_Analysis[[#This Row],[Gross Profit ]],0)</f>
        <v>27.189000000000021</v>
      </c>
    </row>
    <row r="643" spans="1:23">
      <c r="A643" t="s">
        <v>1249</v>
      </c>
      <c r="B643" s="7">
        <v>46030</v>
      </c>
      <c r="C643" t="s">
        <v>122</v>
      </c>
      <c r="D643">
        <v>2</v>
      </c>
      <c r="E643">
        <v>29.71</v>
      </c>
      <c r="F643">
        <v>0.05</v>
      </c>
      <c r="G643">
        <v>0</v>
      </c>
      <c r="H643" t="s">
        <v>216</v>
      </c>
      <c r="I643" t="s">
        <v>18</v>
      </c>
      <c r="J643" t="s">
        <v>217</v>
      </c>
      <c r="K643" t="s">
        <v>209</v>
      </c>
      <c r="L643" t="s">
        <v>1250</v>
      </c>
      <c r="M643" t="s">
        <v>123</v>
      </c>
      <c r="N643" t="s">
        <v>21</v>
      </c>
      <c r="O643">
        <v>17.55</v>
      </c>
      <c r="P643">
        <v>29.71</v>
      </c>
      <c r="Q643">
        <f>Sales_Analysis[[#This Row],[Quantity]]*Sales_Analysis[[#This Row],[Unit Selling Price]]</f>
        <v>59.42</v>
      </c>
      <c r="R643">
        <f>Sales_Analysis[[#This Row],[Gross Sales ]]*Sales_Analysis[[#This Row],[Discount Pct]]</f>
        <v>2.9710000000000001</v>
      </c>
      <c r="S643" s="8">
        <f>Sales_Analysis[[#This Row],[Gross Sales ]]-Sales_Analysis[[#This Row],[Discount Amount]]</f>
        <v>56.448999999999998</v>
      </c>
      <c r="T643" s="8">
        <f>Sales_Analysis[[#This Row],[Quantity]]*Sales_Analysis[[#This Row],[Unit Cost]]</f>
        <v>35.1</v>
      </c>
      <c r="U643" s="8">
        <f>Sales_Analysis[[#This Row],[Net Sales ]]-Sales_Analysis[[#This Row],[Cost Of Good Sold]]</f>
        <v>21.348999999999997</v>
      </c>
      <c r="V643" s="8">
        <f>IF(Sales_Analysis[[#This Row],[Order Status]]="Completed",Sales_Analysis[[#This Row],[Net Sales ]],0)</f>
        <v>56.448999999999998</v>
      </c>
      <c r="W643" s="8">
        <f>IF(Sales_Analysis[[#This Row],[Order Status]]="Completed",Sales_Analysis[[#This Row],[Gross Profit ]],0)</f>
        <v>21.348999999999997</v>
      </c>
    </row>
    <row r="644" spans="1:23">
      <c r="A644" t="s">
        <v>1251</v>
      </c>
      <c r="B644" s="7">
        <v>46031</v>
      </c>
      <c r="C644" t="s">
        <v>162</v>
      </c>
      <c r="D644">
        <v>6</v>
      </c>
      <c r="E644">
        <v>12.2</v>
      </c>
      <c r="F644">
        <v>0.1</v>
      </c>
      <c r="G644">
        <v>0</v>
      </c>
      <c r="H644" t="s">
        <v>216</v>
      </c>
      <c r="I644" t="s">
        <v>37</v>
      </c>
      <c r="J644" t="s">
        <v>217</v>
      </c>
      <c r="K644" t="s">
        <v>209</v>
      </c>
      <c r="L644" t="s">
        <v>1252</v>
      </c>
      <c r="M644" t="s">
        <v>163</v>
      </c>
      <c r="N644" t="s">
        <v>27</v>
      </c>
      <c r="O644">
        <v>7.14</v>
      </c>
      <c r="P644">
        <v>12.2</v>
      </c>
      <c r="Q644">
        <f>Sales_Analysis[[#This Row],[Quantity]]*Sales_Analysis[[#This Row],[Unit Selling Price]]</f>
        <v>73.199999999999989</v>
      </c>
      <c r="R644">
        <f>Sales_Analysis[[#This Row],[Gross Sales ]]*Sales_Analysis[[#This Row],[Discount Pct]]</f>
        <v>7.3199999999999994</v>
      </c>
      <c r="S644" s="8">
        <f>Sales_Analysis[[#This Row],[Gross Sales ]]-Sales_Analysis[[#This Row],[Discount Amount]]</f>
        <v>65.88</v>
      </c>
      <c r="T644" s="8">
        <f>Sales_Analysis[[#This Row],[Quantity]]*Sales_Analysis[[#This Row],[Unit Cost]]</f>
        <v>42.839999999999996</v>
      </c>
      <c r="U644" s="8">
        <f>Sales_Analysis[[#This Row],[Net Sales ]]-Sales_Analysis[[#This Row],[Cost Of Good Sold]]</f>
        <v>23.04</v>
      </c>
      <c r="V644" s="8">
        <f>IF(Sales_Analysis[[#This Row],[Order Status]]="Completed",Sales_Analysis[[#This Row],[Net Sales ]],0)</f>
        <v>65.88</v>
      </c>
      <c r="W644" s="8">
        <f>IF(Sales_Analysis[[#This Row],[Order Status]]="Completed",Sales_Analysis[[#This Row],[Gross Profit ]],0)</f>
        <v>23.04</v>
      </c>
    </row>
    <row r="645" spans="1:23">
      <c r="A645" t="s">
        <v>1253</v>
      </c>
      <c r="B645" s="7">
        <v>46031</v>
      </c>
      <c r="C645" t="s">
        <v>114</v>
      </c>
      <c r="D645">
        <v>3</v>
      </c>
      <c r="E645">
        <v>87.66</v>
      </c>
      <c r="F645">
        <v>0</v>
      </c>
      <c r="G645">
        <v>0</v>
      </c>
      <c r="H645" t="s">
        <v>207</v>
      </c>
      <c r="I645" t="s">
        <v>12</v>
      </c>
      <c r="J645" t="s">
        <v>213</v>
      </c>
      <c r="K645" t="s">
        <v>281</v>
      </c>
      <c r="L645" t="s">
        <v>469</v>
      </c>
      <c r="M645" t="s">
        <v>115</v>
      </c>
      <c r="N645" t="s">
        <v>17</v>
      </c>
      <c r="O645">
        <v>40.340000000000003</v>
      </c>
      <c r="P645">
        <v>87.66</v>
      </c>
      <c r="Q645">
        <f>Sales_Analysis[[#This Row],[Quantity]]*Sales_Analysis[[#This Row],[Unit Selling Price]]</f>
        <v>262.98</v>
      </c>
      <c r="R645">
        <f>Sales_Analysis[[#This Row],[Gross Sales ]]*Sales_Analysis[[#This Row],[Discount Pct]]</f>
        <v>0</v>
      </c>
      <c r="S645" s="8">
        <f>Sales_Analysis[[#This Row],[Gross Sales ]]-Sales_Analysis[[#This Row],[Discount Amount]]</f>
        <v>262.98</v>
      </c>
      <c r="T645" s="8">
        <f>Sales_Analysis[[#This Row],[Quantity]]*Sales_Analysis[[#This Row],[Unit Cost]]</f>
        <v>121.02000000000001</v>
      </c>
      <c r="U645" s="8">
        <f>Sales_Analysis[[#This Row],[Net Sales ]]-Sales_Analysis[[#This Row],[Cost Of Good Sold]]</f>
        <v>141.96</v>
      </c>
      <c r="V645" s="8">
        <f>IF(Sales_Analysis[[#This Row],[Order Status]]="Completed",Sales_Analysis[[#This Row],[Net Sales ]],0)</f>
        <v>0</v>
      </c>
      <c r="W645" s="8">
        <f>IF(Sales_Analysis[[#This Row],[Order Status]]="Completed",Sales_Analysis[[#This Row],[Gross Profit ]],0)</f>
        <v>0</v>
      </c>
    </row>
    <row r="646" spans="1:23">
      <c r="A646" t="s">
        <v>1254</v>
      </c>
      <c r="B646" s="7">
        <v>46031</v>
      </c>
      <c r="C646" t="s">
        <v>162</v>
      </c>
      <c r="D646">
        <v>2</v>
      </c>
      <c r="E646">
        <v>12.2</v>
      </c>
      <c r="F646">
        <v>0.15</v>
      </c>
      <c r="G646">
        <v>6.99</v>
      </c>
      <c r="H646" t="s">
        <v>207</v>
      </c>
      <c r="I646" t="s">
        <v>12</v>
      </c>
      <c r="J646" t="s">
        <v>213</v>
      </c>
      <c r="K646" t="s">
        <v>304</v>
      </c>
      <c r="L646" t="s">
        <v>930</v>
      </c>
      <c r="M646" t="s">
        <v>163</v>
      </c>
      <c r="N646" t="s">
        <v>27</v>
      </c>
      <c r="O646">
        <v>7.14</v>
      </c>
      <c r="P646">
        <v>12.2</v>
      </c>
      <c r="Q646">
        <f>Sales_Analysis[[#This Row],[Quantity]]*Sales_Analysis[[#This Row],[Unit Selling Price]]</f>
        <v>24.4</v>
      </c>
      <c r="R646">
        <f>Sales_Analysis[[#This Row],[Gross Sales ]]*Sales_Analysis[[#This Row],[Discount Pct]]</f>
        <v>3.6599999999999997</v>
      </c>
      <c r="S646" s="8">
        <f>Sales_Analysis[[#This Row],[Gross Sales ]]-Sales_Analysis[[#This Row],[Discount Amount]]</f>
        <v>20.74</v>
      </c>
      <c r="T646" s="8">
        <f>Sales_Analysis[[#This Row],[Quantity]]*Sales_Analysis[[#This Row],[Unit Cost]]</f>
        <v>14.28</v>
      </c>
      <c r="U646" s="8">
        <f>Sales_Analysis[[#This Row],[Net Sales ]]-Sales_Analysis[[#This Row],[Cost Of Good Sold]]</f>
        <v>6.4599999999999991</v>
      </c>
      <c r="V646" s="8">
        <f>IF(Sales_Analysis[[#This Row],[Order Status]]="Completed",Sales_Analysis[[#This Row],[Net Sales ]],0)</f>
        <v>0</v>
      </c>
      <c r="W646" s="8">
        <f>IF(Sales_Analysis[[#This Row],[Order Status]]="Completed",Sales_Analysis[[#This Row],[Gross Profit ]],0)</f>
        <v>0</v>
      </c>
    </row>
    <row r="647" spans="1:23">
      <c r="A647" t="s">
        <v>1255</v>
      </c>
      <c r="B647" s="7">
        <v>46031</v>
      </c>
      <c r="C647" t="s">
        <v>162</v>
      </c>
      <c r="D647">
        <v>2</v>
      </c>
      <c r="E647">
        <v>12.2</v>
      </c>
      <c r="F647">
        <v>0.15</v>
      </c>
      <c r="G647">
        <v>6.99</v>
      </c>
      <c r="H647" t="s">
        <v>216</v>
      </c>
      <c r="I647" t="s">
        <v>54</v>
      </c>
      <c r="J647" t="s">
        <v>217</v>
      </c>
      <c r="K647" t="s">
        <v>209</v>
      </c>
      <c r="L647" t="s">
        <v>1256</v>
      </c>
      <c r="M647" t="s">
        <v>163</v>
      </c>
      <c r="N647" t="s">
        <v>27</v>
      </c>
      <c r="O647">
        <v>7.14</v>
      </c>
      <c r="P647">
        <v>12.2</v>
      </c>
      <c r="Q647">
        <f>Sales_Analysis[[#This Row],[Quantity]]*Sales_Analysis[[#This Row],[Unit Selling Price]]</f>
        <v>24.4</v>
      </c>
      <c r="R647">
        <f>Sales_Analysis[[#This Row],[Gross Sales ]]*Sales_Analysis[[#This Row],[Discount Pct]]</f>
        <v>3.6599999999999997</v>
      </c>
      <c r="S647" s="8">
        <f>Sales_Analysis[[#This Row],[Gross Sales ]]-Sales_Analysis[[#This Row],[Discount Amount]]</f>
        <v>20.74</v>
      </c>
      <c r="T647" s="8">
        <f>Sales_Analysis[[#This Row],[Quantity]]*Sales_Analysis[[#This Row],[Unit Cost]]</f>
        <v>14.28</v>
      </c>
      <c r="U647" s="8">
        <f>Sales_Analysis[[#This Row],[Net Sales ]]-Sales_Analysis[[#This Row],[Cost Of Good Sold]]</f>
        <v>6.4599999999999991</v>
      </c>
      <c r="V647" s="8">
        <f>IF(Sales_Analysis[[#This Row],[Order Status]]="Completed",Sales_Analysis[[#This Row],[Net Sales ]],0)</f>
        <v>20.74</v>
      </c>
      <c r="W647" s="8">
        <f>IF(Sales_Analysis[[#This Row],[Order Status]]="Completed",Sales_Analysis[[#This Row],[Gross Profit ]],0)</f>
        <v>6.4599999999999991</v>
      </c>
    </row>
    <row r="648" spans="1:23">
      <c r="A648" t="s">
        <v>1257</v>
      </c>
      <c r="B648" s="7">
        <v>46031</v>
      </c>
      <c r="C648" t="s">
        <v>184</v>
      </c>
      <c r="D648">
        <v>1</v>
      </c>
      <c r="E648">
        <v>31.55</v>
      </c>
      <c r="F648">
        <v>0.15</v>
      </c>
      <c r="G648">
        <v>9.99</v>
      </c>
      <c r="H648" t="s">
        <v>216</v>
      </c>
      <c r="I648" t="s">
        <v>37</v>
      </c>
      <c r="J648" t="s">
        <v>217</v>
      </c>
      <c r="K648" t="s">
        <v>209</v>
      </c>
      <c r="L648" t="s">
        <v>363</v>
      </c>
      <c r="M648" t="s">
        <v>185</v>
      </c>
      <c r="N648" t="s">
        <v>32</v>
      </c>
      <c r="O648">
        <v>18.04</v>
      </c>
      <c r="P648">
        <v>31.55</v>
      </c>
      <c r="Q648">
        <f>Sales_Analysis[[#This Row],[Quantity]]*Sales_Analysis[[#This Row],[Unit Selling Price]]</f>
        <v>31.55</v>
      </c>
      <c r="R648">
        <f>Sales_Analysis[[#This Row],[Gross Sales ]]*Sales_Analysis[[#This Row],[Discount Pct]]</f>
        <v>4.7324999999999999</v>
      </c>
      <c r="S648" s="8">
        <f>Sales_Analysis[[#This Row],[Gross Sales ]]-Sales_Analysis[[#This Row],[Discount Amount]]</f>
        <v>26.817500000000003</v>
      </c>
      <c r="T648" s="8">
        <f>Sales_Analysis[[#This Row],[Quantity]]*Sales_Analysis[[#This Row],[Unit Cost]]</f>
        <v>18.04</v>
      </c>
      <c r="U648" s="8">
        <f>Sales_Analysis[[#This Row],[Net Sales ]]-Sales_Analysis[[#This Row],[Cost Of Good Sold]]</f>
        <v>8.7775000000000034</v>
      </c>
      <c r="V648" s="8">
        <f>IF(Sales_Analysis[[#This Row],[Order Status]]="Completed",Sales_Analysis[[#This Row],[Net Sales ]],0)</f>
        <v>26.817500000000003</v>
      </c>
      <c r="W648" s="8">
        <f>IF(Sales_Analysis[[#This Row],[Order Status]]="Completed",Sales_Analysis[[#This Row],[Gross Profit ]],0)</f>
        <v>8.7775000000000034</v>
      </c>
    </row>
    <row r="649" spans="1:23">
      <c r="A649" t="s">
        <v>1258</v>
      </c>
      <c r="B649" s="7">
        <v>46031</v>
      </c>
      <c r="C649" t="s">
        <v>178</v>
      </c>
      <c r="D649">
        <v>1</v>
      </c>
      <c r="E649">
        <v>77.760000000000005</v>
      </c>
      <c r="F649">
        <v>0.1</v>
      </c>
      <c r="G649">
        <v>0</v>
      </c>
      <c r="H649" t="s">
        <v>207</v>
      </c>
      <c r="I649" t="s">
        <v>12</v>
      </c>
      <c r="J649" t="s">
        <v>213</v>
      </c>
      <c r="K649" t="s">
        <v>209</v>
      </c>
      <c r="L649" t="s">
        <v>1128</v>
      </c>
      <c r="M649" t="s">
        <v>179</v>
      </c>
      <c r="N649" t="s">
        <v>32</v>
      </c>
      <c r="O649">
        <v>44.67</v>
      </c>
      <c r="P649">
        <v>77.760000000000005</v>
      </c>
      <c r="Q649">
        <f>Sales_Analysis[[#This Row],[Quantity]]*Sales_Analysis[[#This Row],[Unit Selling Price]]</f>
        <v>77.760000000000005</v>
      </c>
      <c r="R649">
        <f>Sales_Analysis[[#This Row],[Gross Sales ]]*Sales_Analysis[[#This Row],[Discount Pct]]</f>
        <v>7.7760000000000007</v>
      </c>
      <c r="S649" s="8">
        <f>Sales_Analysis[[#This Row],[Gross Sales ]]-Sales_Analysis[[#This Row],[Discount Amount]]</f>
        <v>69.984000000000009</v>
      </c>
      <c r="T649" s="8">
        <f>Sales_Analysis[[#This Row],[Quantity]]*Sales_Analysis[[#This Row],[Unit Cost]]</f>
        <v>44.67</v>
      </c>
      <c r="U649" s="8">
        <f>Sales_Analysis[[#This Row],[Net Sales ]]-Sales_Analysis[[#This Row],[Cost Of Good Sold]]</f>
        <v>25.314000000000007</v>
      </c>
      <c r="V649" s="8">
        <f>IF(Sales_Analysis[[#This Row],[Order Status]]="Completed",Sales_Analysis[[#This Row],[Net Sales ]],0)</f>
        <v>69.984000000000009</v>
      </c>
      <c r="W649" s="8">
        <f>IF(Sales_Analysis[[#This Row],[Order Status]]="Completed",Sales_Analysis[[#This Row],[Gross Profit ]],0)</f>
        <v>25.314000000000007</v>
      </c>
    </row>
    <row r="650" spans="1:23">
      <c r="A650" t="s">
        <v>1259</v>
      </c>
      <c r="B650" s="7">
        <v>46031</v>
      </c>
      <c r="C650" t="s">
        <v>116</v>
      </c>
      <c r="D650">
        <v>5</v>
      </c>
      <c r="E650">
        <v>30.89</v>
      </c>
      <c r="F650">
        <v>0</v>
      </c>
      <c r="G650">
        <v>9.99</v>
      </c>
      <c r="H650" t="s">
        <v>212</v>
      </c>
      <c r="I650" t="s">
        <v>12</v>
      </c>
      <c r="J650" t="s">
        <v>208</v>
      </c>
      <c r="K650" t="s">
        <v>209</v>
      </c>
      <c r="L650" t="s">
        <v>677</v>
      </c>
      <c r="M650" t="s">
        <v>117</v>
      </c>
      <c r="N650" t="s">
        <v>21</v>
      </c>
      <c r="O650">
        <v>13.41</v>
      </c>
      <c r="P650">
        <v>30.89</v>
      </c>
      <c r="Q650">
        <f>Sales_Analysis[[#This Row],[Quantity]]*Sales_Analysis[[#This Row],[Unit Selling Price]]</f>
        <v>154.44999999999999</v>
      </c>
      <c r="R650">
        <f>Sales_Analysis[[#This Row],[Gross Sales ]]*Sales_Analysis[[#This Row],[Discount Pct]]</f>
        <v>0</v>
      </c>
      <c r="S650" s="8">
        <f>Sales_Analysis[[#This Row],[Gross Sales ]]-Sales_Analysis[[#This Row],[Discount Amount]]</f>
        <v>154.44999999999999</v>
      </c>
      <c r="T650" s="8">
        <f>Sales_Analysis[[#This Row],[Quantity]]*Sales_Analysis[[#This Row],[Unit Cost]]</f>
        <v>67.05</v>
      </c>
      <c r="U650" s="8">
        <f>Sales_Analysis[[#This Row],[Net Sales ]]-Sales_Analysis[[#This Row],[Cost Of Good Sold]]</f>
        <v>87.399999999999991</v>
      </c>
      <c r="V650" s="8">
        <f>IF(Sales_Analysis[[#This Row],[Order Status]]="Completed",Sales_Analysis[[#This Row],[Net Sales ]],0)</f>
        <v>154.44999999999999</v>
      </c>
      <c r="W650" s="8">
        <f>IF(Sales_Analysis[[#This Row],[Order Status]]="Completed",Sales_Analysis[[#This Row],[Gross Profit ]],0)</f>
        <v>87.399999999999991</v>
      </c>
    </row>
    <row r="651" spans="1:23">
      <c r="A651" t="s">
        <v>1260</v>
      </c>
      <c r="B651" s="7">
        <v>46031</v>
      </c>
      <c r="C651" t="s">
        <v>77</v>
      </c>
      <c r="D651">
        <v>2</v>
      </c>
      <c r="E651">
        <v>47.77</v>
      </c>
      <c r="F651">
        <v>0</v>
      </c>
      <c r="G651">
        <v>0</v>
      </c>
      <c r="H651" t="s">
        <v>212</v>
      </c>
      <c r="I651" t="s">
        <v>54</v>
      </c>
      <c r="J651" t="s">
        <v>217</v>
      </c>
      <c r="K651" t="s">
        <v>209</v>
      </c>
      <c r="L651" t="s">
        <v>918</v>
      </c>
      <c r="M651" t="s">
        <v>78</v>
      </c>
      <c r="N651" t="s">
        <v>11</v>
      </c>
      <c r="O651">
        <v>21.34</v>
      </c>
      <c r="P651">
        <v>47.77</v>
      </c>
      <c r="Q651">
        <f>Sales_Analysis[[#This Row],[Quantity]]*Sales_Analysis[[#This Row],[Unit Selling Price]]</f>
        <v>95.54</v>
      </c>
      <c r="R651">
        <f>Sales_Analysis[[#This Row],[Gross Sales ]]*Sales_Analysis[[#This Row],[Discount Pct]]</f>
        <v>0</v>
      </c>
      <c r="S651" s="8">
        <f>Sales_Analysis[[#This Row],[Gross Sales ]]-Sales_Analysis[[#This Row],[Discount Amount]]</f>
        <v>95.54</v>
      </c>
      <c r="T651" s="8">
        <f>Sales_Analysis[[#This Row],[Quantity]]*Sales_Analysis[[#This Row],[Unit Cost]]</f>
        <v>42.68</v>
      </c>
      <c r="U651" s="8">
        <f>Sales_Analysis[[#This Row],[Net Sales ]]-Sales_Analysis[[#This Row],[Cost Of Good Sold]]</f>
        <v>52.860000000000007</v>
      </c>
      <c r="V651" s="8">
        <f>IF(Sales_Analysis[[#This Row],[Order Status]]="Completed",Sales_Analysis[[#This Row],[Net Sales ]],0)</f>
        <v>95.54</v>
      </c>
      <c r="W651" s="8">
        <f>IF(Sales_Analysis[[#This Row],[Order Status]]="Completed",Sales_Analysis[[#This Row],[Gross Profit ]],0)</f>
        <v>52.860000000000007</v>
      </c>
    </row>
    <row r="652" spans="1:23">
      <c r="A652" t="s">
        <v>1261</v>
      </c>
      <c r="B652" s="7">
        <v>46031</v>
      </c>
      <c r="C652" t="s">
        <v>108</v>
      </c>
      <c r="D652">
        <v>2</v>
      </c>
      <c r="E652">
        <v>23.94</v>
      </c>
      <c r="F652">
        <v>0</v>
      </c>
      <c r="G652">
        <v>6.99</v>
      </c>
      <c r="H652" t="s">
        <v>207</v>
      </c>
      <c r="I652" t="s">
        <v>37</v>
      </c>
      <c r="J652" t="s">
        <v>208</v>
      </c>
      <c r="K652" t="s">
        <v>209</v>
      </c>
      <c r="L652" t="s">
        <v>1155</v>
      </c>
      <c r="M652" t="s">
        <v>109</v>
      </c>
      <c r="N652" t="s">
        <v>17</v>
      </c>
      <c r="O652">
        <v>13.98</v>
      </c>
      <c r="P652">
        <v>23.94</v>
      </c>
      <c r="Q652">
        <f>Sales_Analysis[[#This Row],[Quantity]]*Sales_Analysis[[#This Row],[Unit Selling Price]]</f>
        <v>47.88</v>
      </c>
      <c r="R652">
        <f>Sales_Analysis[[#This Row],[Gross Sales ]]*Sales_Analysis[[#This Row],[Discount Pct]]</f>
        <v>0</v>
      </c>
      <c r="S652" s="8">
        <f>Sales_Analysis[[#This Row],[Gross Sales ]]-Sales_Analysis[[#This Row],[Discount Amount]]</f>
        <v>47.88</v>
      </c>
      <c r="T652" s="8">
        <f>Sales_Analysis[[#This Row],[Quantity]]*Sales_Analysis[[#This Row],[Unit Cost]]</f>
        <v>27.96</v>
      </c>
      <c r="U652" s="8">
        <f>Sales_Analysis[[#This Row],[Net Sales ]]-Sales_Analysis[[#This Row],[Cost Of Good Sold]]</f>
        <v>19.920000000000002</v>
      </c>
      <c r="V652" s="8">
        <f>IF(Sales_Analysis[[#This Row],[Order Status]]="Completed",Sales_Analysis[[#This Row],[Net Sales ]],0)</f>
        <v>47.88</v>
      </c>
      <c r="W652" s="8">
        <f>IF(Sales_Analysis[[#This Row],[Order Status]]="Completed",Sales_Analysis[[#This Row],[Gross Profit ]],0)</f>
        <v>19.920000000000002</v>
      </c>
    </row>
    <row r="653" spans="1:23">
      <c r="A653" t="s">
        <v>1262</v>
      </c>
      <c r="B653" s="7">
        <v>46032</v>
      </c>
      <c r="C653" t="s">
        <v>138</v>
      </c>
      <c r="D653">
        <v>1</v>
      </c>
      <c r="E653">
        <v>56</v>
      </c>
      <c r="F653">
        <v>0.15</v>
      </c>
      <c r="G653">
        <v>4.99</v>
      </c>
      <c r="H653" t="s">
        <v>207</v>
      </c>
      <c r="I653" t="s">
        <v>224</v>
      </c>
      <c r="J653" t="s">
        <v>217</v>
      </c>
      <c r="K653" t="s">
        <v>209</v>
      </c>
      <c r="L653" t="s">
        <v>275</v>
      </c>
      <c r="M653" t="s">
        <v>139</v>
      </c>
      <c r="N653" t="s">
        <v>21</v>
      </c>
      <c r="O653">
        <v>37.14</v>
      </c>
      <c r="P653">
        <v>56</v>
      </c>
      <c r="Q653">
        <f>Sales_Analysis[[#This Row],[Quantity]]*Sales_Analysis[[#This Row],[Unit Selling Price]]</f>
        <v>56</v>
      </c>
      <c r="R653">
        <f>Sales_Analysis[[#This Row],[Gross Sales ]]*Sales_Analysis[[#This Row],[Discount Pct]]</f>
        <v>8.4</v>
      </c>
      <c r="S653" s="8">
        <f>Sales_Analysis[[#This Row],[Gross Sales ]]-Sales_Analysis[[#This Row],[Discount Amount]]</f>
        <v>47.6</v>
      </c>
      <c r="T653" s="8">
        <f>Sales_Analysis[[#This Row],[Quantity]]*Sales_Analysis[[#This Row],[Unit Cost]]</f>
        <v>37.14</v>
      </c>
      <c r="U653" s="8">
        <f>Sales_Analysis[[#This Row],[Net Sales ]]-Sales_Analysis[[#This Row],[Cost Of Good Sold]]</f>
        <v>10.46</v>
      </c>
      <c r="V653" s="8">
        <f>IF(Sales_Analysis[[#This Row],[Order Status]]="Completed",Sales_Analysis[[#This Row],[Net Sales ]],0)</f>
        <v>47.6</v>
      </c>
      <c r="W653" s="8">
        <f>IF(Sales_Analysis[[#This Row],[Order Status]]="Completed",Sales_Analysis[[#This Row],[Gross Profit ]],0)</f>
        <v>10.46</v>
      </c>
    </row>
    <row r="654" spans="1:23">
      <c r="A654" t="s">
        <v>1263</v>
      </c>
      <c r="B654" s="7">
        <v>46032</v>
      </c>
      <c r="C654" t="s">
        <v>152</v>
      </c>
      <c r="D654">
        <v>3</v>
      </c>
      <c r="E654">
        <v>39.21</v>
      </c>
      <c r="F654">
        <v>0.05</v>
      </c>
      <c r="G654">
        <v>0</v>
      </c>
      <c r="H654" t="s">
        <v>207</v>
      </c>
      <c r="I654" t="s">
        <v>18</v>
      </c>
      <c r="J654" t="s">
        <v>213</v>
      </c>
      <c r="K654" t="s">
        <v>209</v>
      </c>
      <c r="L654" t="s">
        <v>721</v>
      </c>
      <c r="M654" t="s">
        <v>153</v>
      </c>
      <c r="N654" t="s">
        <v>27</v>
      </c>
      <c r="O654">
        <v>19.66</v>
      </c>
      <c r="P654">
        <v>39.21</v>
      </c>
      <c r="Q654">
        <f>Sales_Analysis[[#This Row],[Quantity]]*Sales_Analysis[[#This Row],[Unit Selling Price]]</f>
        <v>117.63</v>
      </c>
      <c r="R654">
        <f>Sales_Analysis[[#This Row],[Gross Sales ]]*Sales_Analysis[[#This Row],[Discount Pct]]</f>
        <v>5.8815</v>
      </c>
      <c r="S654" s="8">
        <f>Sales_Analysis[[#This Row],[Gross Sales ]]-Sales_Analysis[[#This Row],[Discount Amount]]</f>
        <v>111.74849999999999</v>
      </c>
      <c r="T654" s="8">
        <f>Sales_Analysis[[#This Row],[Quantity]]*Sales_Analysis[[#This Row],[Unit Cost]]</f>
        <v>58.980000000000004</v>
      </c>
      <c r="U654" s="8">
        <f>Sales_Analysis[[#This Row],[Net Sales ]]-Sales_Analysis[[#This Row],[Cost Of Good Sold]]</f>
        <v>52.768499999999989</v>
      </c>
      <c r="V654" s="8">
        <f>IF(Sales_Analysis[[#This Row],[Order Status]]="Completed",Sales_Analysis[[#This Row],[Net Sales ]],0)</f>
        <v>111.74849999999999</v>
      </c>
      <c r="W654" s="8">
        <f>IF(Sales_Analysis[[#This Row],[Order Status]]="Completed",Sales_Analysis[[#This Row],[Gross Profit ]],0)</f>
        <v>52.768499999999989</v>
      </c>
    </row>
    <row r="655" spans="1:23">
      <c r="A655" t="s">
        <v>1264</v>
      </c>
      <c r="B655" s="7">
        <v>46032</v>
      </c>
      <c r="C655" t="s">
        <v>186</v>
      </c>
      <c r="D655">
        <v>2</v>
      </c>
      <c r="E655">
        <v>54.93</v>
      </c>
      <c r="F655">
        <v>0</v>
      </c>
      <c r="G655">
        <v>6.99</v>
      </c>
      <c r="H655" t="s">
        <v>216</v>
      </c>
      <c r="I655" t="s">
        <v>18</v>
      </c>
      <c r="J655" t="s">
        <v>217</v>
      </c>
      <c r="K655" t="s">
        <v>209</v>
      </c>
      <c r="L655" t="s">
        <v>838</v>
      </c>
      <c r="M655" t="s">
        <v>187</v>
      </c>
      <c r="N655" t="s">
        <v>32</v>
      </c>
      <c r="O655">
        <v>31.07</v>
      </c>
      <c r="P655">
        <v>54.93</v>
      </c>
      <c r="Q655">
        <f>Sales_Analysis[[#This Row],[Quantity]]*Sales_Analysis[[#This Row],[Unit Selling Price]]</f>
        <v>109.86</v>
      </c>
      <c r="R655">
        <f>Sales_Analysis[[#This Row],[Gross Sales ]]*Sales_Analysis[[#This Row],[Discount Pct]]</f>
        <v>0</v>
      </c>
      <c r="S655" s="8">
        <f>Sales_Analysis[[#This Row],[Gross Sales ]]-Sales_Analysis[[#This Row],[Discount Amount]]</f>
        <v>109.86</v>
      </c>
      <c r="T655" s="8">
        <f>Sales_Analysis[[#This Row],[Quantity]]*Sales_Analysis[[#This Row],[Unit Cost]]</f>
        <v>62.14</v>
      </c>
      <c r="U655" s="8">
        <f>Sales_Analysis[[#This Row],[Net Sales ]]-Sales_Analysis[[#This Row],[Cost Of Good Sold]]</f>
        <v>47.72</v>
      </c>
      <c r="V655" s="8">
        <f>IF(Sales_Analysis[[#This Row],[Order Status]]="Completed",Sales_Analysis[[#This Row],[Net Sales ]],0)</f>
        <v>109.86</v>
      </c>
      <c r="W655" s="8">
        <f>IF(Sales_Analysis[[#This Row],[Order Status]]="Completed",Sales_Analysis[[#This Row],[Gross Profit ]],0)</f>
        <v>47.72</v>
      </c>
    </row>
    <row r="656" spans="1:23">
      <c r="A656" t="s">
        <v>1265</v>
      </c>
      <c r="B656" s="7">
        <v>46032</v>
      </c>
      <c r="C656" t="s">
        <v>132</v>
      </c>
      <c r="D656">
        <v>1</v>
      </c>
      <c r="E656">
        <v>72.08</v>
      </c>
      <c r="F656">
        <v>0.1</v>
      </c>
      <c r="G656">
        <v>4.99</v>
      </c>
      <c r="H656" t="s">
        <v>216</v>
      </c>
      <c r="I656" t="s">
        <v>18</v>
      </c>
      <c r="J656" t="s">
        <v>217</v>
      </c>
      <c r="K656" t="s">
        <v>281</v>
      </c>
      <c r="L656" t="s">
        <v>1049</v>
      </c>
      <c r="M656" t="s">
        <v>133</v>
      </c>
      <c r="N656" t="s">
        <v>21</v>
      </c>
      <c r="O656">
        <v>45</v>
      </c>
      <c r="P656">
        <v>72.08</v>
      </c>
      <c r="Q656">
        <f>Sales_Analysis[[#This Row],[Quantity]]*Sales_Analysis[[#This Row],[Unit Selling Price]]</f>
        <v>72.08</v>
      </c>
      <c r="R656">
        <f>Sales_Analysis[[#This Row],[Gross Sales ]]*Sales_Analysis[[#This Row],[Discount Pct]]</f>
        <v>7.2080000000000002</v>
      </c>
      <c r="S656" s="8">
        <f>Sales_Analysis[[#This Row],[Gross Sales ]]-Sales_Analysis[[#This Row],[Discount Amount]]</f>
        <v>64.872</v>
      </c>
      <c r="T656" s="8">
        <f>Sales_Analysis[[#This Row],[Quantity]]*Sales_Analysis[[#This Row],[Unit Cost]]</f>
        <v>45</v>
      </c>
      <c r="U656" s="8">
        <f>Sales_Analysis[[#This Row],[Net Sales ]]-Sales_Analysis[[#This Row],[Cost Of Good Sold]]</f>
        <v>19.872</v>
      </c>
      <c r="V656" s="8">
        <f>IF(Sales_Analysis[[#This Row],[Order Status]]="Completed",Sales_Analysis[[#This Row],[Net Sales ]],0)</f>
        <v>0</v>
      </c>
      <c r="W656" s="8">
        <f>IF(Sales_Analysis[[#This Row],[Order Status]]="Completed",Sales_Analysis[[#This Row],[Gross Profit ]],0)</f>
        <v>0</v>
      </c>
    </row>
    <row r="657" spans="1:23">
      <c r="A657" t="s">
        <v>1266</v>
      </c>
      <c r="B657" s="7">
        <v>46033</v>
      </c>
      <c r="C657" t="s">
        <v>71</v>
      </c>
      <c r="D657">
        <v>1</v>
      </c>
      <c r="E657">
        <v>11.23</v>
      </c>
      <c r="F657">
        <v>0.05</v>
      </c>
      <c r="G657">
        <v>4.99</v>
      </c>
      <c r="H657" t="s">
        <v>207</v>
      </c>
      <c r="I657" t="s">
        <v>18</v>
      </c>
      <c r="J657" t="s">
        <v>208</v>
      </c>
      <c r="K657" t="s">
        <v>209</v>
      </c>
      <c r="L657" t="s">
        <v>1267</v>
      </c>
      <c r="M657" t="s">
        <v>72</v>
      </c>
      <c r="N657" t="s">
        <v>11</v>
      </c>
      <c r="O657">
        <v>6.46</v>
      </c>
      <c r="P657">
        <v>11.23</v>
      </c>
      <c r="Q657">
        <f>Sales_Analysis[[#This Row],[Quantity]]*Sales_Analysis[[#This Row],[Unit Selling Price]]</f>
        <v>11.23</v>
      </c>
      <c r="R657">
        <f>Sales_Analysis[[#This Row],[Gross Sales ]]*Sales_Analysis[[#This Row],[Discount Pct]]</f>
        <v>0.5615</v>
      </c>
      <c r="S657" s="8">
        <f>Sales_Analysis[[#This Row],[Gross Sales ]]-Sales_Analysis[[#This Row],[Discount Amount]]</f>
        <v>10.6685</v>
      </c>
      <c r="T657" s="8">
        <f>Sales_Analysis[[#This Row],[Quantity]]*Sales_Analysis[[#This Row],[Unit Cost]]</f>
        <v>6.46</v>
      </c>
      <c r="U657" s="8">
        <f>Sales_Analysis[[#This Row],[Net Sales ]]-Sales_Analysis[[#This Row],[Cost Of Good Sold]]</f>
        <v>4.2084999999999999</v>
      </c>
      <c r="V657" s="8">
        <f>IF(Sales_Analysis[[#This Row],[Order Status]]="Completed",Sales_Analysis[[#This Row],[Net Sales ]],0)</f>
        <v>10.6685</v>
      </c>
      <c r="W657" s="8">
        <f>IF(Sales_Analysis[[#This Row],[Order Status]]="Completed",Sales_Analysis[[#This Row],[Gross Profit ]],0)</f>
        <v>4.2084999999999999</v>
      </c>
    </row>
    <row r="658" spans="1:23">
      <c r="A658" t="s">
        <v>1268</v>
      </c>
      <c r="B658" s="7">
        <v>46033</v>
      </c>
      <c r="C658" t="s">
        <v>108</v>
      </c>
      <c r="D658">
        <v>1</v>
      </c>
      <c r="E658">
        <v>23.94</v>
      </c>
      <c r="F658">
        <v>0</v>
      </c>
      <c r="G658">
        <v>0</v>
      </c>
      <c r="H658" t="s">
        <v>207</v>
      </c>
      <c r="I658" t="s">
        <v>18</v>
      </c>
      <c r="J658" t="s">
        <v>213</v>
      </c>
      <c r="K658" t="s">
        <v>209</v>
      </c>
      <c r="L658" t="s">
        <v>1269</v>
      </c>
      <c r="M658" t="s">
        <v>109</v>
      </c>
      <c r="N658" t="s">
        <v>17</v>
      </c>
      <c r="O658">
        <v>13.98</v>
      </c>
      <c r="P658">
        <v>23.94</v>
      </c>
      <c r="Q658">
        <f>Sales_Analysis[[#This Row],[Quantity]]*Sales_Analysis[[#This Row],[Unit Selling Price]]</f>
        <v>23.94</v>
      </c>
      <c r="R658">
        <f>Sales_Analysis[[#This Row],[Gross Sales ]]*Sales_Analysis[[#This Row],[Discount Pct]]</f>
        <v>0</v>
      </c>
      <c r="S658" s="8">
        <f>Sales_Analysis[[#This Row],[Gross Sales ]]-Sales_Analysis[[#This Row],[Discount Amount]]</f>
        <v>23.94</v>
      </c>
      <c r="T658" s="8">
        <f>Sales_Analysis[[#This Row],[Quantity]]*Sales_Analysis[[#This Row],[Unit Cost]]</f>
        <v>13.98</v>
      </c>
      <c r="U658" s="8">
        <f>Sales_Analysis[[#This Row],[Net Sales ]]-Sales_Analysis[[#This Row],[Cost Of Good Sold]]</f>
        <v>9.9600000000000009</v>
      </c>
      <c r="V658" s="8">
        <f>IF(Sales_Analysis[[#This Row],[Order Status]]="Completed",Sales_Analysis[[#This Row],[Net Sales ]],0)</f>
        <v>23.94</v>
      </c>
      <c r="W658" s="8">
        <f>IF(Sales_Analysis[[#This Row],[Order Status]]="Completed",Sales_Analysis[[#This Row],[Gross Profit ]],0)</f>
        <v>9.9600000000000009</v>
      </c>
    </row>
    <row r="659" spans="1:23">
      <c r="A659" t="s">
        <v>1270</v>
      </c>
      <c r="B659" s="7">
        <v>46033</v>
      </c>
      <c r="C659" t="s">
        <v>110</v>
      </c>
      <c r="D659">
        <v>1</v>
      </c>
      <c r="E659">
        <v>32.130000000000003</v>
      </c>
      <c r="F659">
        <v>0.1</v>
      </c>
      <c r="G659">
        <v>0</v>
      </c>
      <c r="H659" t="s">
        <v>216</v>
      </c>
      <c r="I659" t="s">
        <v>37</v>
      </c>
      <c r="J659" t="s">
        <v>217</v>
      </c>
      <c r="K659" t="s">
        <v>209</v>
      </c>
      <c r="L659" t="s">
        <v>308</v>
      </c>
      <c r="M659" t="s">
        <v>111</v>
      </c>
      <c r="N659" t="s">
        <v>17</v>
      </c>
      <c r="O659">
        <v>21.59</v>
      </c>
      <c r="P659">
        <v>32.130000000000003</v>
      </c>
      <c r="Q659">
        <f>Sales_Analysis[[#This Row],[Quantity]]*Sales_Analysis[[#This Row],[Unit Selling Price]]</f>
        <v>32.130000000000003</v>
      </c>
      <c r="R659">
        <f>Sales_Analysis[[#This Row],[Gross Sales ]]*Sales_Analysis[[#This Row],[Discount Pct]]</f>
        <v>3.2130000000000005</v>
      </c>
      <c r="S659" s="8">
        <f>Sales_Analysis[[#This Row],[Gross Sales ]]-Sales_Analysis[[#This Row],[Discount Amount]]</f>
        <v>28.917000000000002</v>
      </c>
      <c r="T659" s="8">
        <f>Sales_Analysis[[#This Row],[Quantity]]*Sales_Analysis[[#This Row],[Unit Cost]]</f>
        <v>21.59</v>
      </c>
      <c r="U659" s="8">
        <f>Sales_Analysis[[#This Row],[Net Sales ]]-Sales_Analysis[[#This Row],[Cost Of Good Sold]]</f>
        <v>7.3270000000000017</v>
      </c>
      <c r="V659" s="8">
        <f>IF(Sales_Analysis[[#This Row],[Order Status]]="Completed",Sales_Analysis[[#This Row],[Net Sales ]],0)</f>
        <v>28.917000000000002</v>
      </c>
      <c r="W659" s="8">
        <f>IF(Sales_Analysis[[#This Row],[Order Status]]="Completed",Sales_Analysis[[#This Row],[Gross Profit ]],0)</f>
        <v>7.3270000000000017</v>
      </c>
    </row>
    <row r="660" spans="1:23">
      <c r="A660" t="s">
        <v>1271</v>
      </c>
      <c r="B660" s="7">
        <v>46033</v>
      </c>
      <c r="C660" t="s">
        <v>160</v>
      </c>
      <c r="D660">
        <v>2</v>
      </c>
      <c r="E660">
        <v>36.47</v>
      </c>
      <c r="F660">
        <v>0.2</v>
      </c>
      <c r="G660">
        <v>0</v>
      </c>
      <c r="H660" t="s">
        <v>216</v>
      </c>
      <c r="I660" t="s">
        <v>37</v>
      </c>
      <c r="J660" t="s">
        <v>217</v>
      </c>
      <c r="K660" t="s">
        <v>209</v>
      </c>
      <c r="L660" t="s">
        <v>373</v>
      </c>
      <c r="M660" t="s">
        <v>161</v>
      </c>
      <c r="N660" t="s">
        <v>27</v>
      </c>
      <c r="O660">
        <v>21.05</v>
      </c>
      <c r="P660">
        <v>36.47</v>
      </c>
      <c r="Q660">
        <f>Sales_Analysis[[#This Row],[Quantity]]*Sales_Analysis[[#This Row],[Unit Selling Price]]</f>
        <v>72.94</v>
      </c>
      <c r="R660">
        <f>Sales_Analysis[[#This Row],[Gross Sales ]]*Sales_Analysis[[#This Row],[Discount Pct]]</f>
        <v>14.588000000000001</v>
      </c>
      <c r="S660" s="8">
        <f>Sales_Analysis[[#This Row],[Gross Sales ]]-Sales_Analysis[[#This Row],[Discount Amount]]</f>
        <v>58.351999999999997</v>
      </c>
      <c r="T660" s="8">
        <f>Sales_Analysis[[#This Row],[Quantity]]*Sales_Analysis[[#This Row],[Unit Cost]]</f>
        <v>42.1</v>
      </c>
      <c r="U660" s="8">
        <f>Sales_Analysis[[#This Row],[Net Sales ]]-Sales_Analysis[[#This Row],[Cost Of Good Sold]]</f>
        <v>16.251999999999995</v>
      </c>
      <c r="V660" s="8">
        <f>IF(Sales_Analysis[[#This Row],[Order Status]]="Completed",Sales_Analysis[[#This Row],[Net Sales ]],0)</f>
        <v>58.351999999999997</v>
      </c>
      <c r="W660" s="8">
        <f>IF(Sales_Analysis[[#This Row],[Order Status]]="Completed",Sales_Analysis[[#This Row],[Gross Profit ]],0)</f>
        <v>16.251999999999995</v>
      </c>
    </row>
    <row r="661" spans="1:23">
      <c r="A661" t="s">
        <v>1272</v>
      </c>
      <c r="B661" s="7">
        <v>46033</v>
      </c>
      <c r="C661" t="s">
        <v>98</v>
      </c>
      <c r="D661">
        <v>1</v>
      </c>
      <c r="E661">
        <v>17.66</v>
      </c>
      <c r="F661">
        <v>0</v>
      </c>
      <c r="G661">
        <v>4.99</v>
      </c>
      <c r="H661" t="s">
        <v>216</v>
      </c>
      <c r="I661" t="s">
        <v>18</v>
      </c>
      <c r="J661" t="s">
        <v>217</v>
      </c>
      <c r="K661" t="s">
        <v>209</v>
      </c>
      <c r="L661" t="s">
        <v>986</v>
      </c>
      <c r="M661" t="s">
        <v>99</v>
      </c>
      <c r="N661" t="s">
        <v>17</v>
      </c>
      <c r="O661">
        <v>11.93</v>
      </c>
      <c r="P661">
        <v>17.66</v>
      </c>
      <c r="Q661">
        <f>Sales_Analysis[[#This Row],[Quantity]]*Sales_Analysis[[#This Row],[Unit Selling Price]]</f>
        <v>17.66</v>
      </c>
      <c r="R661">
        <f>Sales_Analysis[[#This Row],[Gross Sales ]]*Sales_Analysis[[#This Row],[Discount Pct]]</f>
        <v>0</v>
      </c>
      <c r="S661" s="8">
        <f>Sales_Analysis[[#This Row],[Gross Sales ]]-Sales_Analysis[[#This Row],[Discount Amount]]</f>
        <v>17.66</v>
      </c>
      <c r="T661" s="8">
        <f>Sales_Analysis[[#This Row],[Quantity]]*Sales_Analysis[[#This Row],[Unit Cost]]</f>
        <v>11.93</v>
      </c>
      <c r="U661" s="8">
        <f>Sales_Analysis[[#This Row],[Net Sales ]]-Sales_Analysis[[#This Row],[Cost Of Good Sold]]</f>
        <v>5.73</v>
      </c>
      <c r="V661" s="8">
        <f>IF(Sales_Analysis[[#This Row],[Order Status]]="Completed",Sales_Analysis[[#This Row],[Net Sales ]],0)</f>
        <v>17.66</v>
      </c>
      <c r="W661" s="8">
        <f>IF(Sales_Analysis[[#This Row],[Order Status]]="Completed",Sales_Analysis[[#This Row],[Gross Profit ]],0)</f>
        <v>5.73</v>
      </c>
    </row>
    <row r="662" spans="1:23">
      <c r="A662" t="s">
        <v>1273</v>
      </c>
      <c r="B662" s="7">
        <v>46033</v>
      </c>
      <c r="C662" t="s">
        <v>166</v>
      </c>
      <c r="D662">
        <v>2</v>
      </c>
      <c r="E662">
        <v>39.19</v>
      </c>
      <c r="F662">
        <v>0.15</v>
      </c>
      <c r="G662">
        <v>4.99</v>
      </c>
      <c r="H662" t="s">
        <v>212</v>
      </c>
      <c r="I662" t="s">
        <v>224</v>
      </c>
      <c r="J662" t="s">
        <v>208</v>
      </c>
      <c r="K662" t="s">
        <v>209</v>
      </c>
      <c r="L662" t="s">
        <v>523</v>
      </c>
      <c r="M662" t="s">
        <v>167</v>
      </c>
      <c r="N662" t="s">
        <v>32</v>
      </c>
      <c r="O662">
        <v>18.54</v>
      </c>
      <c r="P662">
        <v>39.19</v>
      </c>
      <c r="Q662">
        <f>Sales_Analysis[[#This Row],[Quantity]]*Sales_Analysis[[#This Row],[Unit Selling Price]]</f>
        <v>78.38</v>
      </c>
      <c r="R662">
        <f>Sales_Analysis[[#This Row],[Gross Sales ]]*Sales_Analysis[[#This Row],[Discount Pct]]</f>
        <v>11.757</v>
      </c>
      <c r="S662" s="8">
        <f>Sales_Analysis[[#This Row],[Gross Sales ]]-Sales_Analysis[[#This Row],[Discount Amount]]</f>
        <v>66.62299999999999</v>
      </c>
      <c r="T662" s="8">
        <f>Sales_Analysis[[#This Row],[Quantity]]*Sales_Analysis[[#This Row],[Unit Cost]]</f>
        <v>37.08</v>
      </c>
      <c r="U662" s="8">
        <f>Sales_Analysis[[#This Row],[Net Sales ]]-Sales_Analysis[[#This Row],[Cost Of Good Sold]]</f>
        <v>29.542999999999992</v>
      </c>
      <c r="V662" s="8">
        <f>IF(Sales_Analysis[[#This Row],[Order Status]]="Completed",Sales_Analysis[[#This Row],[Net Sales ]],0)</f>
        <v>66.62299999999999</v>
      </c>
      <c r="W662" s="8">
        <f>IF(Sales_Analysis[[#This Row],[Order Status]]="Completed",Sales_Analysis[[#This Row],[Gross Profit ]],0)</f>
        <v>29.542999999999992</v>
      </c>
    </row>
    <row r="663" spans="1:23">
      <c r="A663" t="s">
        <v>1274</v>
      </c>
      <c r="B663" s="7">
        <v>46034</v>
      </c>
      <c r="C663" t="s">
        <v>102</v>
      </c>
      <c r="D663">
        <v>1</v>
      </c>
      <c r="E663">
        <v>18.5</v>
      </c>
      <c r="F663">
        <v>0.05</v>
      </c>
      <c r="G663">
        <v>9.99</v>
      </c>
      <c r="H663" t="s">
        <v>212</v>
      </c>
      <c r="I663" t="s">
        <v>54</v>
      </c>
      <c r="J663" t="s">
        <v>208</v>
      </c>
      <c r="K663" t="s">
        <v>209</v>
      </c>
      <c r="L663" t="s">
        <v>529</v>
      </c>
      <c r="M663" t="s">
        <v>103</v>
      </c>
      <c r="N663" t="s">
        <v>17</v>
      </c>
      <c r="O663">
        <v>7.75</v>
      </c>
      <c r="P663">
        <v>18.5</v>
      </c>
      <c r="Q663">
        <f>Sales_Analysis[[#This Row],[Quantity]]*Sales_Analysis[[#This Row],[Unit Selling Price]]</f>
        <v>18.5</v>
      </c>
      <c r="R663">
        <f>Sales_Analysis[[#This Row],[Gross Sales ]]*Sales_Analysis[[#This Row],[Discount Pct]]</f>
        <v>0.92500000000000004</v>
      </c>
      <c r="S663" s="8">
        <f>Sales_Analysis[[#This Row],[Gross Sales ]]-Sales_Analysis[[#This Row],[Discount Amount]]</f>
        <v>17.574999999999999</v>
      </c>
      <c r="T663" s="8">
        <f>Sales_Analysis[[#This Row],[Quantity]]*Sales_Analysis[[#This Row],[Unit Cost]]</f>
        <v>7.75</v>
      </c>
      <c r="U663" s="8">
        <f>Sales_Analysis[[#This Row],[Net Sales ]]-Sales_Analysis[[#This Row],[Cost Of Good Sold]]</f>
        <v>9.8249999999999993</v>
      </c>
      <c r="V663" s="8">
        <f>IF(Sales_Analysis[[#This Row],[Order Status]]="Completed",Sales_Analysis[[#This Row],[Net Sales ]],0)</f>
        <v>17.574999999999999</v>
      </c>
      <c r="W663" s="8">
        <f>IF(Sales_Analysis[[#This Row],[Order Status]]="Completed",Sales_Analysis[[#This Row],[Gross Profit ]],0)</f>
        <v>9.8249999999999993</v>
      </c>
    </row>
    <row r="664" spans="1:23">
      <c r="A664" t="s">
        <v>1275</v>
      </c>
      <c r="B664" s="7">
        <v>46034</v>
      </c>
      <c r="C664" t="s">
        <v>184</v>
      </c>
      <c r="D664">
        <v>2</v>
      </c>
      <c r="E664">
        <v>31.55</v>
      </c>
      <c r="F664">
        <v>0.05</v>
      </c>
      <c r="G664">
        <v>4.99</v>
      </c>
      <c r="H664" t="s">
        <v>216</v>
      </c>
      <c r="I664" t="s">
        <v>54</v>
      </c>
      <c r="J664" t="s">
        <v>208</v>
      </c>
      <c r="K664" t="s">
        <v>209</v>
      </c>
      <c r="L664" t="s">
        <v>565</v>
      </c>
      <c r="M664" t="s">
        <v>185</v>
      </c>
      <c r="N664" t="s">
        <v>32</v>
      </c>
      <c r="O664">
        <v>18.04</v>
      </c>
      <c r="P664">
        <v>31.55</v>
      </c>
      <c r="Q664">
        <f>Sales_Analysis[[#This Row],[Quantity]]*Sales_Analysis[[#This Row],[Unit Selling Price]]</f>
        <v>63.1</v>
      </c>
      <c r="R664">
        <f>Sales_Analysis[[#This Row],[Gross Sales ]]*Sales_Analysis[[#This Row],[Discount Pct]]</f>
        <v>3.1550000000000002</v>
      </c>
      <c r="S664" s="8">
        <f>Sales_Analysis[[#This Row],[Gross Sales ]]-Sales_Analysis[[#This Row],[Discount Amount]]</f>
        <v>59.945</v>
      </c>
      <c r="T664" s="8">
        <f>Sales_Analysis[[#This Row],[Quantity]]*Sales_Analysis[[#This Row],[Unit Cost]]</f>
        <v>36.08</v>
      </c>
      <c r="U664" s="8">
        <f>Sales_Analysis[[#This Row],[Net Sales ]]-Sales_Analysis[[#This Row],[Cost Of Good Sold]]</f>
        <v>23.865000000000002</v>
      </c>
      <c r="V664" s="8">
        <f>IF(Sales_Analysis[[#This Row],[Order Status]]="Completed",Sales_Analysis[[#This Row],[Net Sales ]],0)</f>
        <v>59.945</v>
      </c>
      <c r="W664" s="8">
        <f>IF(Sales_Analysis[[#This Row],[Order Status]]="Completed",Sales_Analysis[[#This Row],[Gross Profit ]],0)</f>
        <v>23.865000000000002</v>
      </c>
    </row>
    <row r="665" spans="1:23">
      <c r="A665" t="s">
        <v>1276</v>
      </c>
      <c r="B665" s="7">
        <v>46034</v>
      </c>
      <c r="C665" t="s">
        <v>166</v>
      </c>
      <c r="D665">
        <v>3</v>
      </c>
      <c r="E665">
        <v>39.19</v>
      </c>
      <c r="F665">
        <v>0.15</v>
      </c>
      <c r="G665">
        <v>0</v>
      </c>
      <c r="H665" t="s">
        <v>207</v>
      </c>
      <c r="I665" t="s">
        <v>37</v>
      </c>
      <c r="J665" t="s">
        <v>208</v>
      </c>
      <c r="K665" t="s">
        <v>209</v>
      </c>
      <c r="L665" t="s">
        <v>1277</v>
      </c>
      <c r="M665" t="s">
        <v>167</v>
      </c>
      <c r="N665" t="s">
        <v>32</v>
      </c>
      <c r="O665">
        <v>18.54</v>
      </c>
      <c r="P665">
        <v>39.19</v>
      </c>
      <c r="Q665">
        <f>Sales_Analysis[[#This Row],[Quantity]]*Sales_Analysis[[#This Row],[Unit Selling Price]]</f>
        <v>117.57</v>
      </c>
      <c r="R665">
        <f>Sales_Analysis[[#This Row],[Gross Sales ]]*Sales_Analysis[[#This Row],[Discount Pct]]</f>
        <v>17.635499999999997</v>
      </c>
      <c r="S665" s="8">
        <f>Sales_Analysis[[#This Row],[Gross Sales ]]-Sales_Analysis[[#This Row],[Discount Amount]]</f>
        <v>99.9345</v>
      </c>
      <c r="T665" s="8">
        <f>Sales_Analysis[[#This Row],[Quantity]]*Sales_Analysis[[#This Row],[Unit Cost]]</f>
        <v>55.62</v>
      </c>
      <c r="U665" s="8">
        <f>Sales_Analysis[[#This Row],[Net Sales ]]-Sales_Analysis[[#This Row],[Cost Of Good Sold]]</f>
        <v>44.314500000000002</v>
      </c>
      <c r="V665" s="8">
        <f>IF(Sales_Analysis[[#This Row],[Order Status]]="Completed",Sales_Analysis[[#This Row],[Net Sales ]],0)</f>
        <v>99.9345</v>
      </c>
      <c r="W665" s="8">
        <f>IF(Sales_Analysis[[#This Row],[Order Status]]="Completed",Sales_Analysis[[#This Row],[Gross Profit ]],0)</f>
        <v>44.314500000000002</v>
      </c>
    </row>
    <row r="666" spans="1:23">
      <c r="A666" t="s">
        <v>1278</v>
      </c>
      <c r="B666" s="7">
        <v>46034</v>
      </c>
      <c r="C666" t="s">
        <v>79</v>
      </c>
      <c r="D666">
        <v>1</v>
      </c>
      <c r="E666">
        <v>12.76</v>
      </c>
      <c r="F666">
        <v>0.05</v>
      </c>
      <c r="G666">
        <v>4.99</v>
      </c>
      <c r="H666" t="s">
        <v>216</v>
      </c>
      <c r="I666" t="s">
        <v>54</v>
      </c>
      <c r="J666" t="s">
        <v>208</v>
      </c>
      <c r="K666" t="s">
        <v>209</v>
      </c>
      <c r="L666" t="s">
        <v>979</v>
      </c>
      <c r="M666" t="s">
        <v>80</v>
      </c>
      <c r="N666" t="s">
        <v>11</v>
      </c>
      <c r="O666">
        <v>7.24</v>
      </c>
      <c r="P666">
        <v>12.76</v>
      </c>
      <c r="Q666">
        <f>Sales_Analysis[[#This Row],[Quantity]]*Sales_Analysis[[#This Row],[Unit Selling Price]]</f>
        <v>12.76</v>
      </c>
      <c r="R666">
        <f>Sales_Analysis[[#This Row],[Gross Sales ]]*Sales_Analysis[[#This Row],[Discount Pct]]</f>
        <v>0.63800000000000001</v>
      </c>
      <c r="S666" s="8">
        <f>Sales_Analysis[[#This Row],[Gross Sales ]]-Sales_Analysis[[#This Row],[Discount Amount]]</f>
        <v>12.122</v>
      </c>
      <c r="T666" s="8">
        <f>Sales_Analysis[[#This Row],[Quantity]]*Sales_Analysis[[#This Row],[Unit Cost]]</f>
        <v>7.24</v>
      </c>
      <c r="U666" s="8">
        <f>Sales_Analysis[[#This Row],[Net Sales ]]-Sales_Analysis[[#This Row],[Cost Of Good Sold]]</f>
        <v>4.8819999999999997</v>
      </c>
      <c r="V666" s="8">
        <f>IF(Sales_Analysis[[#This Row],[Order Status]]="Completed",Sales_Analysis[[#This Row],[Net Sales ]],0)</f>
        <v>12.122</v>
      </c>
      <c r="W666" s="8">
        <f>IF(Sales_Analysis[[#This Row],[Order Status]]="Completed",Sales_Analysis[[#This Row],[Gross Profit ]],0)</f>
        <v>4.8819999999999997</v>
      </c>
    </row>
    <row r="667" spans="1:23">
      <c r="A667" t="s">
        <v>1279</v>
      </c>
      <c r="B667" s="7">
        <v>46034</v>
      </c>
      <c r="C667" t="s">
        <v>92</v>
      </c>
      <c r="D667">
        <v>1</v>
      </c>
      <c r="E667">
        <v>46.87</v>
      </c>
      <c r="F667">
        <v>0.1</v>
      </c>
      <c r="G667">
        <v>0</v>
      </c>
      <c r="H667" t="s">
        <v>216</v>
      </c>
      <c r="I667" t="s">
        <v>37</v>
      </c>
      <c r="J667" t="s">
        <v>208</v>
      </c>
      <c r="K667" t="s">
        <v>209</v>
      </c>
      <c r="L667" t="s">
        <v>750</v>
      </c>
      <c r="M667" t="s">
        <v>93</v>
      </c>
      <c r="N667" t="s">
        <v>17</v>
      </c>
      <c r="O667">
        <v>21.33</v>
      </c>
      <c r="P667">
        <v>46.87</v>
      </c>
      <c r="Q667">
        <f>Sales_Analysis[[#This Row],[Quantity]]*Sales_Analysis[[#This Row],[Unit Selling Price]]</f>
        <v>46.87</v>
      </c>
      <c r="R667">
        <f>Sales_Analysis[[#This Row],[Gross Sales ]]*Sales_Analysis[[#This Row],[Discount Pct]]</f>
        <v>4.6870000000000003</v>
      </c>
      <c r="S667" s="8">
        <f>Sales_Analysis[[#This Row],[Gross Sales ]]-Sales_Analysis[[#This Row],[Discount Amount]]</f>
        <v>42.183</v>
      </c>
      <c r="T667" s="8">
        <f>Sales_Analysis[[#This Row],[Quantity]]*Sales_Analysis[[#This Row],[Unit Cost]]</f>
        <v>21.33</v>
      </c>
      <c r="U667" s="8">
        <f>Sales_Analysis[[#This Row],[Net Sales ]]-Sales_Analysis[[#This Row],[Cost Of Good Sold]]</f>
        <v>20.853000000000002</v>
      </c>
      <c r="V667" s="8">
        <f>IF(Sales_Analysis[[#This Row],[Order Status]]="Completed",Sales_Analysis[[#This Row],[Net Sales ]],0)</f>
        <v>42.183</v>
      </c>
      <c r="W667" s="8">
        <f>IF(Sales_Analysis[[#This Row],[Order Status]]="Completed",Sales_Analysis[[#This Row],[Gross Profit ]],0)</f>
        <v>20.853000000000002</v>
      </c>
    </row>
    <row r="668" spans="1:23">
      <c r="A668" t="s">
        <v>1280</v>
      </c>
      <c r="B668" s="7">
        <v>46034</v>
      </c>
      <c r="C668" t="s">
        <v>100</v>
      </c>
      <c r="D668">
        <v>2</v>
      </c>
      <c r="E668">
        <v>47.38</v>
      </c>
      <c r="F668">
        <v>0.1</v>
      </c>
      <c r="G668">
        <v>0</v>
      </c>
      <c r="H668" t="s">
        <v>212</v>
      </c>
      <c r="I668" t="s">
        <v>18</v>
      </c>
      <c r="J668" t="s">
        <v>217</v>
      </c>
      <c r="K668" t="s">
        <v>209</v>
      </c>
      <c r="L668" t="s">
        <v>1281</v>
      </c>
      <c r="M668" t="s">
        <v>101</v>
      </c>
      <c r="N668" t="s">
        <v>17</v>
      </c>
      <c r="O668">
        <v>31.21</v>
      </c>
      <c r="P668">
        <v>47.38</v>
      </c>
      <c r="Q668">
        <f>Sales_Analysis[[#This Row],[Quantity]]*Sales_Analysis[[#This Row],[Unit Selling Price]]</f>
        <v>94.76</v>
      </c>
      <c r="R668">
        <f>Sales_Analysis[[#This Row],[Gross Sales ]]*Sales_Analysis[[#This Row],[Discount Pct]]</f>
        <v>9.4760000000000009</v>
      </c>
      <c r="S668" s="8">
        <f>Sales_Analysis[[#This Row],[Gross Sales ]]-Sales_Analysis[[#This Row],[Discount Amount]]</f>
        <v>85.284000000000006</v>
      </c>
      <c r="T668" s="8">
        <f>Sales_Analysis[[#This Row],[Quantity]]*Sales_Analysis[[#This Row],[Unit Cost]]</f>
        <v>62.42</v>
      </c>
      <c r="U668" s="8">
        <f>Sales_Analysis[[#This Row],[Net Sales ]]-Sales_Analysis[[#This Row],[Cost Of Good Sold]]</f>
        <v>22.864000000000004</v>
      </c>
      <c r="V668" s="8">
        <f>IF(Sales_Analysis[[#This Row],[Order Status]]="Completed",Sales_Analysis[[#This Row],[Net Sales ]],0)</f>
        <v>85.284000000000006</v>
      </c>
      <c r="W668" s="8">
        <f>IF(Sales_Analysis[[#This Row],[Order Status]]="Completed",Sales_Analysis[[#This Row],[Gross Profit ]],0)</f>
        <v>22.864000000000004</v>
      </c>
    </row>
    <row r="669" spans="1:23">
      <c r="A669" t="s">
        <v>1282</v>
      </c>
      <c r="B669" s="7">
        <v>46035</v>
      </c>
      <c r="C669" t="s">
        <v>89</v>
      </c>
      <c r="D669">
        <v>1</v>
      </c>
      <c r="E669">
        <v>81.14</v>
      </c>
      <c r="F669">
        <v>0</v>
      </c>
      <c r="G669">
        <v>4.99</v>
      </c>
      <c r="H669" t="s">
        <v>212</v>
      </c>
      <c r="I669" t="s">
        <v>12</v>
      </c>
      <c r="J669" t="s">
        <v>208</v>
      </c>
      <c r="K669" t="s">
        <v>209</v>
      </c>
      <c r="L669" t="s">
        <v>1283</v>
      </c>
      <c r="M669" t="s">
        <v>90</v>
      </c>
      <c r="N669" t="s">
        <v>11</v>
      </c>
      <c r="O669">
        <v>34.53</v>
      </c>
      <c r="P669">
        <v>81.14</v>
      </c>
      <c r="Q669">
        <f>Sales_Analysis[[#This Row],[Quantity]]*Sales_Analysis[[#This Row],[Unit Selling Price]]</f>
        <v>81.14</v>
      </c>
      <c r="R669">
        <f>Sales_Analysis[[#This Row],[Gross Sales ]]*Sales_Analysis[[#This Row],[Discount Pct]]</f>
        <v>0</v>
      </c>
      <c r="S669" s="8">
        <f>Sales_Analysis[[#This Row],[Gross Sales ]]-Sales_Analysis[[#This Row],[Discount Amount]]</f>
        <v>81.14</v>
      </c>
      <c r="T669" s="8">
        <f>Sales_Analysis[[#This Row],[Quantity]]*Sales_Analysis[[#This Row],[Unit Cost]]</f>
        <v>34.53</v>
      </c>
      <c r="U669" s="8">
        <f>Sales_Analysis[[#This Row],[Net Sales ]]-Sales_Analysis[[#This Row],[Cost Of Good Sold]]</f>
        <v>46.61</v>
      </c>
      <c r="V669" s="8">
        <f>IF(Sales_Analysis[[#This Row],[Order Status]]="Completed",Sales_Analysis[[#This Row],[Net Sales ]],0)</f>
        <v>81.14</v>
      </c>
      <c r="W669" s="8">
        <f>IF(Sales_Analysis[[#This Row],[Order Status]]="Completed",Sales_Analysis[[#This Row],[Gross Profit ]],0)</f>
        <v>46.61</v>
      </c>
    </row>
    <row r="670" spans="1:23">
      <c r="A670" t="s">
        <v>1284</v>
      </c>
      <c r="B670" s="7">
        <v>46035</v>
      </c>
      <c r="C670" t="s">
        <v>138</v>
      </c>
      <c r="D670">
        <v>3</v>
      </c>
      <c r="E670">
        <v>56</v>
      </c>
      <c r="F670">
        <v>0.05</v>
      </c>
      <c r="G670">
        <v>9.99</v>
      </c>
      <c r="H670" t="s">
        <v>207</v>
      </c>
      <c r="I670" t="s">
        <v>37</v>
      </c>
      <c r="J670" t="s">
        <v>213</v>
      </c>
      <c r="K670" t="s">
        <v>209</v>
      </c>
      <c r="L670" t="s">
        <v>1111</v>
      </c>
      <c r="M670" t="s">
        <v>139</v>
      </c>
      <c r="N670" t="s">
        <v>21</v>
      </c>
      <c r="O670">
        <v>37.14</v>
      </c>
      <c r="P670">
        <v>56</v>
      </c>
      <c r="Q670">
        <f>Sales_Analysis[[#This Row],[Quantity]]*Sales_Analysis[[#This Row],[Unit Selling Price]]</f>
        <v>168</v>
      </c>
      <c r="R670">
        <f>Sales_Analysis[[#This Row],[Gross Sales ]]*Sales_Analysis[[#This Row],[Discount Pct]]</f>
        <v>8.4</v>
      </c>
      <c r="S670" s="8">
        <f>Sales_Analysis[[#This Row],[Gross Sales ]]-Sales_Analysis[[#This Row],[Discount Amount]]</f>
        <v>159.6</v>
      </c>
      <c r="T670" s="8">
        <f>Sales_Analysis[[#This Row],[Quantity]]*Sales_Analysis[[#This Row],[Unit Cost]]</f>
        <v>111.42</v>
      </c>
      <c r="U670" s="8">
        <f>Sales_Analysis[[#This Row],[Net Sales ]]-Sales_Analysis[[#This Row],[Cost Of Good Sold]]</f>
        <v>48.179999999999993</v>
      </c>
      <c r="V670" s="8">
        <f>IF(Sales_Analysis[[#This Row],[Order Status]]="Completed",Sales_Analysis[[#This Row],[Net Sales ]],0)</f>
        <v>159.6</v>
      </c>
      <c r="W670" s="8">
        <f>IF(Sales_Analysis[[#This Row],[Order Status]]="Completed",Sales_Analysis[[#This Row],[Gross Profit ]],0)</f>
        <v>48.179999999999993</v>
      </c>
    </row>
    <row r="671" spans="1:23">
      <c r="A671" t="s">
        <v>1285</v>
      </c>
      <c r="B671" s="7">
        <v>46035</v>
      </c>
      <c r="C671" t="s">
        <v>166</v>
      </c>
      <c r="D671">
        <v>4</v>
      </c>
      <c r="E671">
        <v>39.19</v>
      </c>
      <c r="F671">
        <v>0</v>
      </c>
      <c r="G671">
        <v>0</v>
      </c>
      <c r="H671" t="s">
        <v>207</v>
      </c>
      <c r="I671" t="s">
        <v>37</v>
      </c>
      <c r="J671" t="s">
        <v>217</v>
      </c>
      <c r="K671" t="s">
        <v>209</v>
      </c>
      <c r="L671" t="s">
        <v>333</v>
      </c>
      <c r="M671" t="s">
        <v>167</v>
      </c>
      <c r="N671" t="s">
        <v>32</v>
      </c>
      <c r="O671">
        <v>18.54</v>
      </c>
      <c r="P671">
        <v>39.19</v>
      </c>
      <c r="Q671">
        <f>Sales_Analysis[[#This Row],[Quantity]]*Sales_Analysis[[#This Row],[Unit Selling Price]]</f>
        <v>156.76</v>
      </c>
      <c r="R671">
        <f>Sales_Analysis[[#This Row],[Gross Sales ]]*Sales_Analysis[[#This Row],[Discount Pct]]</f>
        <v>0</v>
      </c>
      <c r="S671" s="8">
        <f>Sales_Analysis[[#This Row],[Gross Sales ]]-Sales_Analysis[[#This Row],[Discount Amount]]</f>
        <v>156.76</v>
      </c>
      <c r="T671" s="8">
        <f>Sales_Analysis[[#This Row],[Quantity]]*Sales_Analysis[[#This Row],[Unit Cost]]</f>
        <v>74.16</v>
      </c>
      <c r="U671" s="8">
        <f>Sales_Analysis[[#This Row],[Net Sales ]]-Sales_Analysis[[#This Row],[Cost Of Good Sold]]</f>
        <v>82.6</v>
      </c>
      <c r="V671" s="8">
        <f>IF(Sales_Analysis[[#This Row],[Order Status]]="Completed",Sales_Analysis[[#This Row],[Net Sales ]],0)</f>
        <v>156.76</v>
      </c>
      <c r="W671" s="8">
        <f>IF(Sales_Analysis[[#This Row],[Order Status]]="Completed",Sales_Analysis[[#This Row],[Gross Profit ]],0)</f>
        <v>82.6</v>
      </c>
    </row>
    <row r="672" spans="1:23">
      <c r="A672" t="s">
        <v>1286</v>
      </c>
      <c r="B672" s="7">
        <v>46035</v>
      </c>
      <c r="C672" t="s">
        <v>180</v>
      </c>
      <c r="D672">
        <v>1</v>
      </c>
      <c r="E672">
        <v>60.42</v>
      </c>
      <c r="F672">
        <v>0.15</v>
      </c>
      <c r="G672">
        <v>4.99</v>
      </c>
      <c r="H672" t="s">
        <v>212</v>
      </c>
      <c r="I672" t="s">
        <v>18</v>
      </c>
      <c r="J672" t="s">
        <v>217</v>
      </c>
      <c r="K672" t="s">
        <v>209</v>
      </c>
      <c r="L672" t="s">
        <v>1287</v>
      </c>
      <c r="M672" t="s">
        <v>181</v>
      </c>
      <c r="N672" t="s">
        <v>32</v>
      </c>
      <c r="O672">
        <v>25.69</v>
      </c>
      <c r="P672">
        <v>60.42</v>
      </c>
      <c r="Q672">
        <f>Sales_Analysis[[#This Row],[Quantity]]*Sales_Analysis[[#This Row],[Unit Selling Price]]</f>
        <v>60.42</v>
      </c>
      <c r="R672">
        <f>Sales_Analysis[[#This Row],[Gross Sales ]]*Sales_Analysis[[#This Row],[Discount Pct]]</f>
        <v>9.0630000000000006</v>
      </c>
      <c r="S672" s="8">
        <f>Sales_Analysis[[#This Row],[Gross Sales ]]-Sales_Analysis[[#This Row],[Discount Amount]]</f>
        <v>51.356999999999999</v>
      </c>
      <c r="T672" s="8">
        <f>Sales_Analysis[[#This Row],[Quantity]]*Sales_Analysis[[#This Row],[Unit Cost]]</f>
        <v>25.69</v>
      </c>
      <c r="U672" s="8">
        <f>Sales_Analysis[[#This Row],[Net Sales ]]-Sales_Analysis[[#This Row],[Cost Of Good Sold]]</f>
        <v>25.666999999999998</v>
      </c>
      <c r="V672" s="8">
        <f>IF(Sales_Analysis[[#This Row],[Order Status]]="Completed",Sales_Analysis[[#This Row],[Net Sales ]],0)</f>
        <v>51.356999999999999</v>
      </c>
      <c r="W672" s="8">
        <f>IF(Sales_Analysis[[#This Row],[Order Status]]="Completed",Sales_Analysis[[#This Row],[Gross Profit ]],0)</f>
        <v>25.666999999999998</v>
      </c>
    </row>
    <row r="673" spans="1:23">
      <c r="A673" t="s">
        <v>1288</v>
      </c>
      <c r="B673" s="7">
        <v>46035</v>
      </c>
      <c r="C673" t="s">
        <v>164</v>
      </c>
      <c r="D673">
        <v>1</v>
      </c>
      <c r="E673">
        <v>93.35</v>
      </c>
      <c r="F673">
        <v>0.2</v>
      </c>
      <c r="G673">
        <v>6.99</v>
      </c>
      <c r="H673" t="s">
        <v>212</v>
      </c>
      <c r="I673" t="s">
        <v>54</v>
      </c>
      <c r="J673" t="s">
        <v>217</v>
      </c>
      <c r="K673" t="s">
        <v>209</v>
      </c>
      <c r="L673" t="s">
        <v>1289</v>
      </c>
      <c r="M673" t="s">
        <v>165</v>
      </c>
      <c r="N673" t="s">
        <v>32</v>
      </c>
      <c r="O673">
        <v>39.76</v>
      </c>
      <c r="P673">
        <v>93.35</v>
      </c>
      <c r="Q673">
        <f>Sales_Analysis[[#This Row],[Quantity]]*Sales_Analysis[[#This Row],[Unit Selling Price]]</f>
        <v>93.35</v>
      </c>
      <c r="R673">
        <f>Sales_Analysis[[#This Row],[Gross Sales ]]*Sales_Analysis[[#This Row],[Discount Pct]]</f>
        <v>18.669999999999998</v>
      </c>
      <c r="S673" s="8">
        <f>Sales_Analysis[[#This Row],[Gross Sales ]]-Sales_Analysis[[#This Row],[Discount Amount]]</f>
        <v>74.679999999999993</v>
      </c>
      <c r="T673" s="8">
        <f>Sales_Analysis[[#This Row],[Quantity]]*Sales_Analysis[[#This Row],[Unit Cost]]</f>
        <v>39.76</v>
      </c>
      <c r="U673" s="8">
        <f>Sales_Analysis[[#This Row],[Net Sales ]]-Sales_Analysis[[#This Row],[Cost Of Good Sold]]</f>
        <v>34.919999999999995</v>
      </c>
      <c r="V673" s="8">
        <f>IF(Sales_Analysis[[#This Row],[Order Status]]="Completed",Sales_Analysis[[#This Row],[Net Sales ]],0)</f>
        <v>74.679999999999993</v>
      </c>
      <c r="W673" s="8">
        <f>IF(Sales_Analysis[[#This Row],[Order Status]]="Completed",Sales_Analysis[[#This Row],[Gross Profit ]],0)</f>
        <v>34.919999999999995</v>
      </c>
    </row>
    <row r="674" spans="1:23">
      <c r="A674" t="s">
        <v>1290</v>
      </c>
      <c r="B674" s="7">
        <v>46035</v>
      </c>
      <c r="C674" t="s">
        <v>108</v>
      </c>
      <c r="D674">
        <v>1</v>
      </c>
      <c r="E674">
        <v>23.94</v>
      </c>
      <c r="F674">
        <v>0</v>
      </c>
      <c r="G674">
        <v>0</v>
      </c>
      <c r="H674" t="s">
        <v>212</v>
      </c>
      <c r="I674" t="s">
        <v>37</v>
      </c>
      <c r="J674" t="s">
        <v>208</v>
      </c>
      <c r="K674" t="s">
        <v>209</v>
      </c>
      <c r="L674" t="s">
        <v>509</v>
      </c>
      <c r="M674" t="s">
        <v>109</v>
      </c>
      <c r="N674" t="s">
        <v>17</v>
      </c>
      <c r="O674">
        <v>13.98</v>
      </c>
      <c r="P674">
        <v>23.94</v>
      </c>
      <c r="Q674">
        <f>Sales_Analysis[[#This Row],[Quantity]]*Sales_Analysis[[#This Row],[Unit Selling Price]]</f>
        <v>23.94</v>
      </c>
      <c r="R674">
        <f>Sales_Analysis[[#This Row],[Gross Sales ]]*Sales_Analysis[[#This Row],[Discount Pct]]</f>
        <v>0</v>
      </c>
      <c r="S674" s="8">
        <f>Sales_Analysis[[#This Row],[Gross Sales ]]-Sales_Analysis[[#This Row],[Discount Amount]]</f>
        <v>23.94</v>
      </c>
      <c r="T674" s="8">
        <f>Sales_Analysis[[#This Row],[Quantity]]*Sales_Analysis[[#This Row],[Unit Cost]]</f>
        <v>13.98</v>
      </c>
      <c r="U674" s="8">
        <f>Sales_Analysis[[#This Row],[Net Sales ]]-Sales_Analysis[[#This Row],[Cost Of Good Sold]]</f>
        <v>9.9600000000000009</v>
      </c>
      <c r="V674" s="8">
        <f>IF(Sales_Analysis[[#This Row],[Order Status]]="Completed",Sales_Analysis[[#This Row],[Net Sales ]],0)</f>
        <v>23.94</v>
      </c>
      <c r="W674" s="8">
        <f>IF(Sales_Analysis[[#This Row],[Order Status]]="Completed",Sales_Analysis[[#This Row],[Gross Profit ]],0)</f>
        <v>9.9600000000000009</v>
      </c>
    </row>
    <row r="675" spans="1:23">
      <c r="A675" t="s">
        <v>1291</v>
      </c>
      <c r="B675" s="7">
        <v>46035</v>
      </c>
      <c r="C675" t="s">
        <v>96</v>
      </c>
      <c r="D675">
        <v>2</v>
      </c>
      <c r="E675">
        <v>26.72</v>
      </c>
      <c r="F675">
        <v>0</v>
      </c>
      <c r="G675">
        <v>0</v>
      </c>
      <c r="H675" t="s">
        <v>216</v>
      </c>
      <c r="I675" t="s">
        <v>12</v>
      </c>
      <c r="J675" t="s">
        <v>217</v>
      </c>
      <c r="K675" t="s">
        <v>209</v>
      </c>
      <c r="L675" t="s">
        <v>1019</v>
      </c>
      <c r="M675" t="s">
        <v>97</v>
      </c>
      <c r="N675" t="s">
        <v>17</v>
      </c>
      <c r="O675">
        <v>14.4</v>
      </c>
      <c r="P675">
        <v>26.72</v>
      </c>
      <c r="Q675">
        <f>Sales_Analysis[[#This Row],[Quantity]]*Sales_Analysis[[#This Row],[Unit Selling Price]]</f>
        <v>53.44</v>
      </c>
      <c r="R675">
        <f>Sales_Analysis[[#This Row],[Gross Sales ]]*Sales_Analysis[[#This Row],[Discount Pct]]</f>
        <v>0</v>
      </c>
      <c r="S675" s="8">
        <f>Sales_Analysis[[#This Row],[Gross Sales ]]-Sales_Analysis[[#This Row],[Discount Amount]]</f>
        <v>53.44</v>
      </c>
      <c r="T675" s="8">
        <f>Sales_Analysis[[#This Row],[Quantity]]*Sales_Analysis[[#This Row],[Unit Cost]]</f>
        <v>28.8</v>
      </c>
      <c r="U675" s="8">
        <f>Sales_Analysis[[#This Row],[Net Sales ]]-Sales_Analysis[[#This Row],[Cost Of Good Sold]]</f>
        <v>24.639999999999997</v>
      </c>
      <c r="V675" s="8">
        <f>IF(Sales_Analysis[[#This Row],[Order Status]]="Completed",Sales_Analysis[[#This Row],[Net Sales ]],0)</f>
        <v>53.44</v>
      </c>
      <c r="W675" s="8">
        <f>IF(Sales_Analysis[[#This Row],[Order Status]]="Completed",Sales_Analysis[[#This Row],[Gross Profit ]],0)</f>
        <v>24.639999999999997</v>
      </c>
    </row>
    <row r="676" spans="1:23">
      <c r="A676" t="s">
        <v>1292</v>
      </c>
      <c r="B676" s="7">
        <v>46035</v>
      </c>
      <c r="C676" t="s">
        <v>122</v>
      </c>
      <c r="D676">
        <v>4</v>
      </c>
      <c r="E676">
        <v>29.71</v>
      </c>
      <c r="F676">
        <v>0.15</v>
      </c>
      <c r="G676">
        <v>6.99</v>
      </c>
      <c r="H676" t="s">
        <v>212</v>
      </c>
      <c r="I676" t="s">
        <v>37</v>
      </c>
      <c r="J676" t="s">
        <v>217</v>
      </c>
      <c r="K676" t="s">
        <v>209</v>
      </c>
      <c r="L676" t="s">
        <v>519</v>
      </c>
      <c r="M676" t="s">
        <v>123</v>
      </c>
      <c r="N676" t="s">
        <v>21</v>
      </c>
      <c r="O676">
        <v>17.55</v>
      </c>
      <c r="P676">
        <v>29.71</v>
      </c>
      <c r="Q676">
        <f>Sales_Analysis[[#This Row],[Quantity]]*Sales_Analysis[[#This Row],[Unit Selling Price]]</f>
        <v>118.84</v>
      </c>
      <c r="R676">
        <f>Sales_Analysis[[#This Row],[Gross Sales ]]*Sales_Analysis[[#This Row],[Discount Pct]]</f>
        <v>17.826000000000001</v>
      </c>
      <c r="S676" s="8">
        <f>Sales_Analysis[[#This Row],[Gross Sales ]]-Sales_Analysis[[#This Row],[Discount Amount]]</f>
        <v>101.01400000000001</v>
      </c>
      <c r="T676" s="8">
        <f>Sales_Analysis[[#This Row],[Quantity]]*Sales_Analysis[[#This Row],[Unit Cost]]</f>
        <v>70.2</v>
      </c>
      <c r="U676" s="8">
        <f>Sales_Analysis[[#This Row],[Net Sales ]]-Sales_Analysis[[#This Row],[Cost Of Good Sold]]</f>
        <v>30.814000000000007</v>
      </c>
      <c r="V676" s="8">
        <f>IF(Sales_Analysis[[#This Row],[Order Status]]="Completed",Sales_Analysis[[#This Row],[Net Sales ]],0)</f>
        <v>101.01400000000001</v>
      </c>
      <c r="W676" s="8">
        <f>IF(Sales_Analysis[[#This Row],[Order Status]]="Completed",Sales_Analysis[[#This Row],[Gross Profit ]],0)</f>
        <v>30.814000000000007</v>
      </c>
    </row>
    <row r="677" spans="1:23">
      <c r="A677" t="s">
        <v>1293</v>
      </c>
      <c r="B677" s="7">
        <v>46036</v>
      </c>
      <c r="C677" t="s">
        <v>73</v>
      </c>
      <c r="D677">
        <v>1</v>
      </c>
      <c r="E677">
        <v>23.84</v>
      </c>
      <c r="F677">
        <v>0</v>
      </c>
      <c r="G677">
        <v>9.99</v>
      </c>
      <c r="H677" t="s">
        <v>216</v>
      </c>
      <c r="I677" t="s">
        <v>37</v>
      </c>
      <c r="J677" t="s">
        <v>217</v>
      </c>
      <c r="K677" t="s">
        <v>209</v>
      </c>
      <c r="L677" t="s">
        <v>503</v>
      </c>
      <c r="M677" t="s">
        <v>74</v>
      </c>
      <c r="N677" t="s">
        <v>11</v>
      </c>
      <c r="O677">
        <v>11.55</v>
      </c>
      <c r="P677">
        <v>23.84</v>
      </c>
      <c r="Q677">
        <f>Sales_Analysis[[#This Row],[Quantity]]*Sales_Analysis[[#This Row],[Unit Selling Price]]</f>
        <v>23.84</v>
      </c>
      <c r="R677">
        <f>Sales_Analysis[[#This Row],[Gross Sales ]]*Sales_Analysis[[#This Row],[Discount Pct]]</f>
        <v>0</v>
      </c>
      <c r="S677" s="8">
        <f>Sales_Analysis[[#This Row],[Gross Sales ]]-Sales_Analysis[[#This Row],[Discount Amount]]</f>
        <v>23.84</v>
      </c>
      <c r="T677" s="8">
        <f>Sales_Analysis[[#This Row],[Quantity]]*Sales_Analysis[[#This Row],[Unit Cost]]</f>
        <v>11.55</v>
      </c>
      <c r="U677" s="8">
        <f>Sales_Analysis[[#This Row],[Net Sales ]]-Sales_Analysis[[#This Row],[Cost Of Good Sold]]</f>
        <v>12.29</v>
      </c>
      <c r="V677" s="8">
        <f>IF(Sales_Analysis[[#This Row],[Order Status]]="Completed",Sales_Analysis[[#This Row],[Net Sales ]],0)</f>
        <v>23.84</v>
      </c>
      <c r="W677" s="8">
        <f>IF(Sales_Analysis[[#This Row],[Order Status]]="Completed",Sales_Analysis[[#This Row],[Gross Profit ]],0)</f>
        <v>12.29</v>
      </c>
    </row>
    <row r="678" spans="1:23">
      <c r="A678" t="s">
        <v>1294</v>
      </c>
      <c r="B678" s="7">
        <v>46036</v>
      </c>
      <c r="C678" t="s">
        <v>112</v>
      </c>
      <c r="D678">
        <v>1</v>
      </c>
      <c r="E678">
        <v>48.12</v>
      </c>
      <c r="F678">
        <v>0</v>
      </c>
      <c r="G678">
        <v>0</v>
      </c>
      <c r="H678" t="s">
        <v>216</v>
      </c>
      <c r="I678" t="s">
        <v>224</v>
      </c>
      <c r="J678" t="s">
        <v>217</v>
      </c>
      <c r="K678" t="s">
        <v>209</v>
      </c>
      <c r="L678" t="s">
        <v>1295</v>
      </c>
      <c r="M678" t="s">
        <v>113</v>
      </c>
      <c r="N678" t="s">
        <v>17</v>
      </c>
      <c r="O678">
        <v>23.26</v>
      </c>
      <c r="P678">
        <v>48.12</v>
      </c>
      <c r="Q678">
        <f>Sales_Analysis[[#This Row],[Quantity]]*Sales_Analysis[[#This Row],[Unit Selling Price]]</f>
        <v>48.12</v>
      </c>
      <c r="R678">
        <f>Sales_Analysis[[#This Row],[Gross Sales ]]*Sales_Analysis[[#This Row],[Discount Pct]]</f>
        <v>0</v>
      </c>
      <c r="S678" s="8">
        <f>Sales_Analysis[[#This Row],[Gross Sales ]]-Sales_Analysis[[#This Row],[Discount Amount]]</f>
        <v>48.12</v>
      </c>
      <c r="T678" s="8">
        <f>Sales_Analysis[[#This Row],[Quantity]]*Sales_Analysis[[#This Row],[Unit Cost]]</f>
        <v>23.26</v>
      </c>
      <c r="U678" s="8">
        <f>Sales_Analysis[[#This Row],[Net Sales ]]-Sales_Analysis[[#This Row],[Cost Of Good Sold]]</f>
        <v>24.859999999999996</v>
      </c>
      <c r="V678" s="8">
        <f>IF(Sales_Analysis[[#This Row],[Order Status]]="Completed",Sales_Analysis[[#This Row],[Net Sales ]],0)</f>
        <v>48.12</v>
      </c>
      <c r="W678" s="8">
        <f>IF(Sales_Analysis[[#This Row],[Order Status]]="Completed",Sales_Analysis[[#This Row],[Gross Profit ]],0)</f>
        <v>24.859999999999996</v>
      </c>
    </row>
    <row r="679" spans="1:23">
      <c r="A679" t="s">
        <v>1296</v>
      </c>
      <c r="B679" s="7">
        <v>46036</v>
      </c>
      <c r="C679" t="s">
        <v>132</v>
      </c>
      <c r="D679">
        <v>1</v>
      </c>
      <c r="E679">
        <v>72.08</v>
      </c>
      <c r="F679">
        <v>0</v>
      </c>
      <c r="G679">
        <v>9.99</v>
      </c>
      <c r="H679" t="s">
        <v>207</v>
      </c>
      <c r="I679" t="s">
        <v>54</v>
      </c>
      <c r="J679" t="s">
        <v>213</v>
      </c>
      <c r="K679" t="s">
        <v>209</v>
      </c>
      <c r="L679" t="s">
        <v>1297</v>
      </c>
      <c r="M679" t="s">
        <v>133</v>
      </c>
      <c r="N679" t="s">
        <v>21</v>
      </c>
      <c r="O679">
        <v>45</v>
      </c>
      <c r="P679">
        <v>72.08</v>
      </c>
      <c r="Q679">
        <f>Sales_Analysis[[#This Row],[Quantity]]*Sales_Analysis[[#This Row],[Unit Selling Price]]</f>
        <v>72.08</v>
      </c>
      <c r="R679">
        <f>Sales_Analysis[[#This Row],[Gross Sales ]]*Sales_Analysis[[#This Row],[Discount Pct]]</f>
        <v>0</v>
      </c>
      <c r="S679" s="8">
        <f>Sales_Analysis[[#This Row],[Gross Sales ]]-Sales_Analysis[[#This Row],[Discount Amount]]</f>
        <v>72.08</v>
      </c>
      <c r="T679" s="8">
        <f>Sales_Analysis[[#This Row],[Quantity]]*Sales_Analysis[[#This Row],[Unit Cost]]</f>
        <v>45</v>
      </c>
      <c r="U679" s="8">
        <f>Sales_Analysis[[#This Row],[Net Sales ]]-Sales_Analysis[[#This Row],[Cost Of Good Sold]]</f>
        <v>27.08</v>
      </c>
      <c r="V679" s="8">
        <f>IF(Sales_Analysis[[#This Row],[Order Status]]="Completed",Sales_Analysis[[#This Row],[Net Sales ]],0)</f>
        <v>72.08</v>
      </c>
      <c r="W679" s="8">
        <f>IF(Sales_Analysis[[#This Row],[Order Status]]="Completed",Sales_Analysis[[#This Row],[Gross Profit ]],0)</f>
        <v>27.08</v>
      </c>
    </row>
    <row r="680" spans="1:23">
      <c r="A680" t="s">
        <v>1298</v>
      </c>
      <c r="B680" s="7">
        <v>46036</v>
      </c>
      <c r="C680" t="s">
        <v>148</v>
      </c>
      <c r="D680">
        <v>2</v>
      </c>
      <c r="E680">
        <v>76.3</v>
      </c>
      <c r="F680">
        <v>0</v>
      </c>
      <c r="G680">
        <v>9.99</v>
      </c>
      <c r="H680" t="s">
        <v>207</v>
      </c>
      <c r="I680" t="s">
        <v>54</v>
      </c>
      <c r="J680" t="s">
        <v>217</v>
      </c>
      <c r="K680" t="s">
        <v>209</v>
      </c>
      <c r="L680" t="s">
        <v>388</v>
      </c>
      <c r="M680" t="s">
        <v>149</v>
      </c>
      <c r="N680" t="s">
        <v>27</v>
      </c>
      <c r="O680">
        <v>33.700000000000003</v>
      </c>
      <c r="P680">
        <v>76.3</v>
      </c>
      <c r="Q680">
        <f>Sales_Analysis[[#This Row],[Quantity]]*Sales_Analysis[[#This Row],[Unit Selling Price]]</f>
        <v>152.6</v>
      </c>
      <c r="R680">
        <f>Sales_Analysis[[#This Row],[Gross Sales ]]*Sales_Analysis[[#This Row],[Discount Pct]]</f>
        <v>0</v>
      </c>
      <c r="S680" s="8">
        <f>Sales_Analysis[[#This Row],[Gross Sales ]]-Sales_Analysis[[#This Row],[Discount Amount]]</f>
        <v>152.6</v>
      </c>
      <c r="T680" s="8">
        <f>Sales_Analysis[[#This Row],[Quantity]]*Sales_Analysis[[#This Row],[Unit Cost]]</f>
        <v>67.400000000000006</v>
      </c>
      <c r="U680" s="8">
        <f>Sales_Analysis[[#This Row],[Net Sales ]]-Sales_Analysis[[#This Row],[Cost Of Good Sold]]</f>
        <v>85.199999999999989</v>
      </c>
      <c r="V680" s="8">
        <f>IF(Sales_Analysis[[#This Row],[Order Status]]="Completed",Sales_Analysis[[#This Row],[Net Sales ]],0)</f>
        <v>152.6</v>
      </c>
      <c r="W680" s="8">
        <f>IF(Sales_Analysis[[#This Row],[Order Status]]="Completed",Sales_Analysis[[#This Row],[Gross Profit ]],0)</f>
        <v>85.199999999999989</v>
      </c>
    </row>
    <row r="681" spans="1:23">
      <c r="A681" t="s">
        <v>1299</v>
      </c>
      <c r="B681" s="7">
        <v>46037</v>
      </c>
      <c r="C681" t="s">
        <v>168</v>
      </c>
      <c r="D681">
        <v>2</v>
      </c>
      <c r="E681">
        <v>50.46</v>
      </c>
      <c r="F681">
        <v>0.15</v>
      </c>
      <c r="G681">
        <v>0</v>
      </c>
      <c r="H681" t="s">
        <v>212</v>
      </c>
      <c r="I681" t="s">
        <v>12</v>
      </c>
      <c r="J681" t="s">
        <v>208</v>
      </c>
      <c r="K681" t="s">
        <v>209</v>
      </c>
      <c r="L681" t="s">
        <v>1162</v>
      </c>
      <c r="M681" t="s">
        <v>169</v>
      </c>
      <c r="N681" t="s">
        <v>32</v>
      </c>
      <c r="O681">
        <v>23.03</v>
      </c>
      <c r="P681">
        <v>50.46</v>
      </c>
      <c r="Q681">
        <f>Sales_Analysis[[#This Row],[Quantity]]*Sales_Analysis[[#This Row],[Unit Selling Price]]</f>
        <v>100.92</v>
      </c>
      <c r="R681">
        <f>Sales_Analysis[[#This Row],[Gross Sales ]]*Sales_Analysis[[#This Row],[Discount Pct]]</f>
        <v>15.138</v>
      </c>
      <c r="S681" s="8">
        <f>Sales_Analysis[[#This Row],[Gross Sales ]]-Sales_Analysis[[#This Row],[Discount Amount]]</f>
        <v>85.781999999999996</v>
      </c>
      <c r="T681" s="8">
        <f>Sales_Analysis[[#This Row],[Quantity]]*Sales_Analysis[[#This Row],[Unit Cost]]</f>
        <v>46.06</v>
      </c>
      <c r="U681" s="8">
        <f>Sales_Analysis[[#This Row],[Net Sales ]]-Sales_Analysis[[#This Row],[Cost Of Good Sold]]</f>
        <v>39.721999999999994</v>
      </c>
      <c r="V681" s="8">
        <f>IF(Sales_Analysis[[#This Row],[Order Status]]="Completed",Sales_Analysis[[#This Row],[Net Sales ]],0)</f>
        <v>85.781999999999996</v>
      </c>
      <c r="W681" s="8">
        <f>IF(Sales_Analysis[[#This Row],[Order Status]]="Completed",Sales_Analysis[[#This Row],[Gross Profit ]],0)</f>
        <v>39.721999999999994</v>
      </c>
    </row>
    <row r="682" spans="1:23">
      <c r="A682" t="s">
        <v>1300</v>
      </c>
      <c r="B682" s="7">
        <v>46037</v>
      </c>
      <c r="C682" t="s">
        <v>180</v>
      </c>
      <c r="D682">
        <v>1</v>
      </c>
      <c r="E682">
        <v>60.42</v>
      </c>
      <c r="F682">
        <v>0</v>
      </c>
      <c r="G682">
        <v>0</v>
      </c>
      <c r="H682" t="s">
        <v>207</v>
      </c>
      <c r="I682" t="s">
        <v>18</v>
      </c>
      <c r="J682" t="s">
        <v>208</v>
      </c>
      <c r="K682" t="s">
        <v>209</v>
      </c>
      <c r="L682" t="s">
        <v>651</v>
      </c>
      <c r="M682" t="s">
        <v>181</v>
      </c>
      <c r="N682" t="s">
        <v>32</v>
      </c>
      <c r="O682">
        <v>25.69</v>
      </c>
      <c r="P682">
        <v>60.42</v>
      </c>
      <c r="Q682">
        <f>Sales_Analysis[[#This Row],[Quantity]]*Sales_Analysis[[#This Row],[Unit Selling Price]]</f>
        <v>60.42</v>
      </c>
      <c r="R682">
        <f>Sales_Analysis[[#This Row],[Gross Sales ]]*Sales_Analysis[[#This Row],[Discount Pct]]</f>
        <v>0</v>
      </c>
      <c r="S682" s="8">
        <f>Sales_Analysis[[#This Row],[Gross Sales ]]-Sales_Analysis[[#This Row],[Discount Amount]]</f>
        <v>60.42</v>
      </c>
      <c r="T682" s="8">
        <f>Sales_Analysis[[#This Row],[Quantity]]*Sales_Analysis[[#This Row],[Unit Cost]]</f>
        <v>25.69</v>
      </c>
      <c r="U682" s="8">
        <f>Sales_Analysis[[#This Row],[Net Sales ]]-Sales_Analysis[[#This Row],[Cost Of Good Sold]]</f>
        <v>34.730000000000004</v>
      </c>
      <c r="V682" s="8">
        <f>IF(Sales_Analysis[[#This Row],[Order Status]]="Completed",Sales_Analysis[[#This Row],[Net Sales ]],0)</f>
        <v>60.42</v>
      </c>
      <c r="W682" s="8">
        <f>IF(Sales_Analysis[[#This Row],[Order Status]]="Completed",Sales_Analysis[[#This Row],[Gross Profit ]],0)</f>
        <v>34.730000000000004</v>
      </c>
    </row>
    <row r="683" spans="1:23">
      <c r="A683" t="s">
        <v>1301</v>
      </c>
      <c r="B683" s="7">
        <v>46037</v>
      </c>
      <c r="C683" t="s">
        <v>178</v>
      </c>
      <c r="D683">
        <v>2</v>
      </c>
      <c r="E683">
        <v>77.760000000000005</v>
      </c>
      <c r="F683">
        <v>0</v>
      </c>
      <c r="G683">
        <v>4.99</v>
      </c>
      <c r="H683" t="s">
        <v>207</v>
      </c>
      <c r="I683" t="s">
        <v>12</v>
      </c>
      <c r="J683" t="s">
        <v>213</v>
      </c>
      <c r="K683" t="s">
        <v>209</v>
      </c>
      <c r="L683" t="s">
        <v>1094</v>
      </c>
      <c r="M683" t="s">
        <v>179</v>
      </c>
      <c r="N683" t="s">
        <v>32</v>
      </c>
      <c r="O683">
        <v>44.67</v>
      </c>
      <c r="P683">
        <v>77.760000000000005</v>
      </c>
      <c r="Q683">
        <f>Sales_Analysis[[#This Row],[Quantity]]*Sales_Analysis[[#This Row],[Unit Selling Price]]</f>
        <v>155.52000000000001</v>
      </c>
      <c r="R683">
        <f>Sales_Analysis[[#This Row],[Gross Sales ]]*Sales_Analysis[[#This Row],[Discount Pct]]</f>
        <v>0</v>
      </c>
      <c r="S683" s="8">
        <f>Sales_Analysis[[#This Row],[Gross Sales ]]-Sales_Analysis[[#This Row],[Discount Amount]]</f>
        <v>155.52000000000001</v>
      </c>
      <c r="T683" s="8">
        <f>Sales_Analysis[[#This Row],[Quantity]]*Sales_Analysis[[#This Row],[Unit Cost]]</f>
        <v>89.34</v>
      </c>
      <c r="U683" s="8">
        <f>Sales_Analysis[[#This Row],[Net Sales ]]-Sales_Analysis[[#This Row],[Cost Of Good Sold]]</f>
        <v>66.180000000000007</v>
      </c>
      <c r="V683" s="8">
        <f>IF(Sales_Analysis[[#This Row],[Order Status]]="Completed",Sales_Analysis[[#This Row],[Net Sales ]],0)</f>
        <v>155.52000000000001</v>
      </c>
      <c r="W683" s="8">
        <f>IF(Sales_Analysis[[#This Row],[Order Status]]="Completed",Sales_Analysis[[#This Row],[Gross Profit ]],0)</f>
        <v>66.180000000000007</v>
      </c>
    </row>
    <row r="684" spans="1:23">
      <c r="A684" t="s">
        <v>1302</v>
      </c>
      <c r="B684" s="7">
        <v>46037</v>
      </c>
      <c r="C684" t="s">
        <v>162</v>
      </c>
      <c r="D684">
        <v>6</v>
      </c>
      <c r="E684">
        <v>12.2</v>
      </c>
      <c r="F684">
        <v>0.2</v>
      </c>
      <c r="G684">
        <v>0</v>
      </c>
      <c r="H684" t="s">
        <v>207</v>
      </c>
      <c r="I684" t="s">
        <v>12</v>
      </c>
      <c r="J684" t="s">
        <v>208</v>
      </c>
      <c r="K684" t="s">
        <v>209</v>
      </c>
      <c r="L684" t="s">
        <v>1303</v>
      </c>
      <c r="M684" t="s">
        <v>163</v>
      </c>
      <c r="N684" t="s">
        <v>27</v>
      </c>
      <c r="O684">
        <v>7.14</v>
      </c>
      <c r="P684">
        <v>12.2</v>
      </c>
      <c r="Q684">
        <f>Sales_Analysis[[#This Row],[Quantity]]*Sales_Analysis[[#This Row],[Unit Selling Price]]</f>
        <v>73.199999999999989</v>
      </c>
      <c r="R684">
        <f>Sales_Analysis[[#This Row],[Gross Sales ]]*Sales_Analysis[[#This Row],[Discount Pct]]</f>
        <v>14.639999999999999</v>
      </c>
      <c r="S684" s="8">
        <f>Sales_Analysis[[#This Row],[Gross Sales ]]-Sales_Analysis[[#This Row],[Discount Amount]]</f>
        <v>58.559999999999988</v>
      </c>
      <c r="T684" s="8">
        <f>Sales_Analysis[[#This Row],[Quantity]]*Sales_Analysis[[#This Row],[Unit Cost]]</f>
        <v>42.839999999999996</v>
      </c>
      <c r="U684" s="8">
        <f>Sales_Analysis[[#This Row],[Net Sales ]]-Sales_Analysis[[#This Row],[Cost Of Good Sold]]</f>
        <v>15.719999999999992</v>
      </c>
      <c r="V684" s="8">
        <f>IF(Sales_Analysis[[#This Row],[Order Status]]="Completed",Sales_Analysis[[#This Row],[Net Sales ]],0)</f>
        <v>58.559999999999988</v>
      </c>
      <c r="W684" s="8">
        <f>IF(Sales_Analysis[[#This Row],[Order Status]]="Completed",Sales_Analysis[[#This Row],[Gross Profit ]],0)</f>
        <v>15.719999999999992</v>
      </c>
    </row>
    <row r="685" spans="1:23">
      <c r="A685" t="s">
        <v>1304</v>
      </c>
      <c r="B685" s="7">
        <v>46037</v>
      </c>
      <c r="C685" t="s">
        <v>81</v>
      </c>
      <c r="D685">
        <v>3</v>
      </c>
      <c r="E685">
        <v>30.29</v>
      </c>
      <c r="F685">
        <v>0.05</v>
      </c>
      <c r="G685">
        <v>4.99</v>
      </c>
      <c r="H685" t="s">
        <v>216</v>
      </c>
      <c r="I685" t="s">
        <v>224</v>
      </c>
      <c r="J685" t="s">
        <v>217</v>
      </c>
      <c r="K685" t="s">
        <v>209</v>
      </c>
      <c r="L685" t="s">
        <v>1305</v>
      </c>
      <c r="M685" t="s">
        <v>82</v>
      </c>
      <c r="N685" t="s">
        <v>11</v>
      </c>
      <c r="O685">
        <v>13.1</v>
      </c>
      <c r="P685">
        <v>30.29</v>
      </c>
      <c r="Q685">
        <f>Sales_Analysis[[#This Row],[Quantity]]*Sales_Analysis[[#This Row],[Unit Selling Price]]</f>
        <v>90.87</v>
      </c>
      <c r="R685">
        <f>Sales_Analysis[[#This Row],[Gross Sales ]]*Sales_Analysis[[#This Row],[Discount Pct]]</f>
        <v>4.5435000000000008</v>
      </c>
      <c r="S685" s="8">
        <f>Sales_Analysis[[#This Row],[Gross Sales ]]-Sales_Analysis[[#This Row],[Discount Amount]]</f>
        <v>86.32650000000001</v>
      </c>
      <c r="T685" s="8">
        <f>Sales_Analysis[[#This Row],[Quantity]]*Sales_Analysis[[#This Row],[Unit Cost]]</f>
        <v>39.299999999999997</v>
      </c>
      <c r="U685" s="8">
        <f>Sales_Analysis[[#This Row],[Net Sales ]]-Sales_Analysis[[#This Row],[Cost Of Good Sold]]</f>
        <v>47.026500000000013</v>
      </c>
      <c r="V685" s="8">
        <f>IF(Sales_Analysis[[#This Row],[Order Status]]="Completed",Sales_Analysis[[#This Row],[Net Sales ]],0)</f>
        <v>86.32650000000001</v>
      </c>
      <c r="W685" s="8">
        <f>IF(Sales_Analysis[[#This Row],[Order Status]]="Completed",Sales_Analysis[[#This Row],[Gross Profit ]],0)</f>
        <v>47.026500000000013</v>
      </c>
    </row>
    <row r="686" spans="1:23">
      <c r="A686" t="s">
        <v>1306</v>
      </c>
      <c r="B686" s="7">
        <v>46037</v>
      </c>
      <c r="C686" t="s">
        <v>102</v>
      </c>
      <c r="D686">
        <v>1</v>
      </c>
      <c r="E686">
        <v>18.5</v>
      </c>
      <c r="F686">
        <v>0.05</v>
      </c>
      <c r="G686">
        <v>4.99</v>
      </c>
      <c r="H686" t="s">
        <v>207</v>
      </c>
      <c r="I686" t="s">
        <v>54</v>
      </c>
      <c r="J686" t="s">
        <v>213</v>
      </c>
      <c r="K686" t="s">
        <v>209</v>
      </c>
      <c r="L686" t="s">
        <v>1096</v>
      </c>
      <c r="M686" t="s">
        <v>103</v>
      </c>
      <c r="N686" t="s">
        <v>17</v>
      </c>
      <c r="O686">
        <v>7.75</v>
      </c>
      <c r="P686">
        <v>18.5</v>
      </c>
      <c r="Q686">
        <f>Sales_Analysis[[#This Row],[Quantity]]*Sales_Analysis[[#This Row],[Unit Selling Price]]</f>
        <v>18.5</v>
      </c>
      <c r="R686">
        <f>Sales_Analysis[[#This Row],[Gross Sales ]]*Sales_Analysis[[#This Row],[Discount Pct]]</f>
        <v>0.92500000000000004</v>
      </c>
      <c r="S686" s="8">
        <f>Sales_Analysis[[#This Row],[Gross Sales ]]-Sales_Analysis[[#This Row],[Discount Amount]]</f>
        <v>17.574999999999999</v>
      </c>
      <c r="T686" s="8">
        <f>Sales_Analysis[[#This Row],[Quantity]]*Sales_Analysis[[#This Row],[Unit Cost]]</f>
        <v>7.75</v>
      </c>
      <c r="U686" s="8">
        <f>Sales_Analysis[[#This Row],[Net Sales ]]-Sales_Analysis[[#This Row],[Cost Of Good Sold]]</f>
        <v>9.8249999999999993</v>
      </c>
      <c r="V686" s="8">
        <f>IF(Sales_Analysis[[#This Row],[Order Status]]="Completed",Sales_Analysis[[#This Row],[Net Sales ]],0)</f>
        <v>17.574999999999999</v>
      </c>
      <c r="W686" s="8">
        <f>IF(Sales_Analysis[[#This Row],[Order Status]]="Completed",Sales_Analysis[[#This Row],[Gross Profit ]],0)</f>
        <v>9.8249999999999993</v>
      </c>
    </row>
    <row r="687" spans="1:23">
      <c r="A687" t="s">
        <v>1307</v>
      </c>
      <c r="B687" s="7">
        <v>46037</v>
      </c>
      <c r="C687" t="s">
        <v>89</v>
      </c>
      <c r="D687">
        <v>2</v>
      </c>
      <c r="E687">
        <v>81.14</v>
      </c>
      <c r="F687">
        <v>0.1</v>
      </c>
      <c r="G687">
        <v>0</v>
      </c>
      <c r="H687" t="s">
        <v>216</v>
      </c>
      <c r="I687" t="s">
        <v>54</v>
      </c>
      <c r="J687" t="s">
        <v>208</v>
      </c>
      <c r="K687" t="s">
        <v>209</v>
      </c>
      <c r="L687" t="s">
        <v>1250</v>
      </c>
      <c r="M687" t="s">
        <v>90</v>
      </c>
      <c r="N687" t="s">
        <v>11</v>
      </c>
      <c r="O687">
        <v>34.53</v>
      </c>
      <c r="P687">
        <v>81.14</v>
      </c>
      <c r="Q687">
        <f>Sales_Analysis[[#This Row],[Quantity]]*Sales_Analysis[[#This Row],[Unit Selling Price]]</f>
        <v>162.28</v>
      </c>
      <c r="R687">
        <f>Sales_Analysis[[#This Row],[Gross Sales ]]*Sales_Analysis[[#This Row],[Discount Pct]]</f>
        <v>16.228000000000002</v>
      </c>
      <c r="S687" s="8">
        <f>Sales_Analysis[[#This Row],[Gross Sales ]]-Sales_Analysis[[#This Row],[Discount Amount]]</f>
        <v>146.05199999999999</v>
      </c>
      <c r="T687" s="8">
        <f>Sales_Analysis[[#This Row],[Quantity]]*Sales_Analysis[[#This Row],[Unit Cost]]</f>
        <v>69.06</v>
      </c>
      <c r="U687" s="8">
        <f>Sales_Analysis[[#This Row],[Net Sales ]]-Sales_Analysis[[#This Row],[Cost Of Good Sold]]</f>
        <v>76.99199999999999</v>
      </c>
      <c r="V687" s="8">
        <f>IF(Sales_Analysis[[#This Row],[Order Status]]="Completed",Sales_Analysis[[#This Row],[Net Sales ]],0)</f>
        <v>146.05199999999999</v>
      </c>
      <c r="W687" s="8">
        <f>IF(Sales_Analysis[[#This Row],[Order Status]]="Completed",Sales_Analysis[[#This Row],[Gross Profit ]],0)</f>
        <v>76.99199999999999</v>
      </c>
    </row>
    <row r="688" spans="1:23">
      <c r="A688" t="s">
        <v>1308</v>
      </c>
      <c r="B688" s="7">
        <v>46037</v>
      </c>
      <c r="C688" t="s">
        <v>128</v>
      </c>
      <c r="D688">
        <v>1</v>
      </c>
      <c r="E688">
        <v>74.72</v>
      </c>
      <c r="F688">
        <v>0</v>
      </c>
      <c r="G688">
        <v>9.99</v>
      </c>
      <c r="H688" t="s">
        <v>216</v>
      </c>
      <c r="I688" t="s">
        <v>37</v>
      </c>
      <c r="J688" t="s">
        <v>213</v>
      </c>
      <c r="K688" t="s">
        <v>209</v>
      </c>
      <c r="L688" t="s">
        <v>1150</v>
      </c>
      <c r="M688" t="s">
        <v>129</v>
      </c>
      <c r="N688" t="s">
        <v>21</v>
      </c>
      <c r="O688">
        <v>36.28</v>
      </c>
      <c r="P688">
        <v>74.72</v>
      </c>
      <c r="Q688">
        <f>Sales_Analysis[[#This Row],[Quantity]]*Sales_Analysis[[#This Row],[Unit Selling Price]]</f>
        <v>74.72</v>
      </c>
      <c r="R688">
        <f>Sales_Analysis[[#This Row],[Gross Sales ]]*Sales_Analysis[[#This Row],[Discount Pct]]</f>
        <v>0</v>
      </c>
      <c r="S688" s="8">
        <f>Sales_Analysis[[#This Row],[Gross Sales ]]-Sales_Analysis[[#This Row],[Discount Amount]]</f>
        <v>74.72</v>
      </c>
      <c r="T688" s="8">
        <f>Sales_Analysis[[#This Row],[Quantity]]*Sales_Analysis[[#This Row],[Unit Cost]]</f>
        <v>36.28</v>
      </c>
      <c r="U688" s="8">
        <f>Sales_Analysis[[#This Row],[Net Sales ]]-Sales_Analysis[[#This Row],[Cost Of Good Sold]]</f>
        <v>38.44</v>
      </c>
      <c r="V688" s="8">
        <f>IF(Sales_Analysis[[#This Row],[Order Status]]="Completed",Sales_Analysis[[#This Row],[Net Sales ]],0)</f>
        <v>74.72</v>
      </c>
      <c r="W688" s="8">
        <f>IF(Sales_Analysis[[#This Row],[Order Status]]="Completed",Sales_Analysis[[#This Row],[Gross Profit ]],0)</f>
        <v>38.44</v>
      </c>
    </row>
    <row r="689" spans="1:23">
      <c r="A689" t="s">
        <v>1309</v>
      </c>
      <c r="B689" s="7">
        <v>46037</v>
      </c>
      <c r="C689" t="s">
        <v>174</v>
      </c>
      <c r="D689">
        <v>5</v>
      </c>
      <c r="E689">
        <v>72.45</v>
      </c>
      <c r="F689">
        <v>0.15</v>
      </c>
      <c r="G689">
        <v>9.99</v>
      </c>
      <c r="H689" t="s">
        <v>207</v>
      </c>
      <c r="I689" t="s">
        <v>224</v>
      </c>
      <c r="J689" t="s">
        <v>213</v>
      </c>
      <c r="K689" t="s">
        <v>209</v>
      </c>
      <c r="L689" t="s">
        <v>1281</v>
      </c>
      <c r="M689" t="s">
        <v>175</v>
      </c>
      <c r="N689" t="s">
        <v>32</v>
      </c>
      <c r="O689">
        <v>30.61</v>
      </c>
      <c r="P689">
        <v>72.45</v>
      </c>
      <c r="Q689">
        <f>Sales_Analysis[[#This Row],[Quantity]]*Sales_Analysis[[#This Row],[Unit Selling Price]]</f>
        <v>362.25</v>
      </c>
      <c r="R689">
        <f>Sales_Analysis[[#This Row],[Gross Sales ]]*Sales_Analysis[[#This Row],[Discount Pct]]</f>
        <v>54.337499999999999</v>
      </c>
      <c r="S689" s="8">
        <f>Sales_Analysis[[#This Row],[Gross Sales ]]-Sales_Analysis[[#This Row],[Discount Amount]]</f>
        <v>307.91250000000002</v>
      </c>
      <c r="T689" s="8">
        <f>Sales_Analysis[[#This Row],[Quantity]]*Sales_Analysis[[#This Row],[Unit Cost]]</f>
        <v>153.05000000000001</v>
      </c>
      <c r="U689" s="8">
        <f>Sales_Analysis[[#This Row],[Net Sales ]]-Sales_Analysis[[#This Row],[Cost Of Good Sold]]</f>
        <v>154.86250000000001</v>
      </c>
      <c r="V689" s="8">
        <f>IF(Sales_Analysis[[#This Row],[Order Status]]="Completed",Sales_Analysis[[#This Row],[Net Sales ]],0)</f>
        <v>307.91250000000002</v>
      </c>
      <c r="W689" s="8">
        <f>IF(Sales_Analysis[[#This Row],[Order Status]]="Completed",Sales_Analysis[[#This Row],[Gross Profit ]],0)</f>
        <v>154.86250000000001</v>
      </c>
    </row>
    <row r="690" spans="1:23">
      <c r="A690" t="s">
        <v>1310</v>
      </c>
      <c r="B690" s="7">
        <v>46038</v>
      </c>
      <c r="C690" t="s">
        <v>96</v>
      </c>
      <c r="D690">
        <v>1</v>
      </c>
      <c r="E690">
        <v>26.72</v>
      </c>
      <c r="F690">
        <v>0</v>
      </c>
      <c r="G690">
        <v>4.99</v>
      </c>
      <c r="H690" t="s">
        <v>207</v>
      </c>
      <c r="I690" t="s">
        <v>37</v>
      </c>
      <c r="J690" t="s">
        <v>213</v>
      </c>
      <c r="K690" t="s">
        <v>209</v>
      </c>
      <c r="L690" t="s">
        <v>721</v>
      </c>
      <c r="M690" t="s">
        <v>97</v>
      </c>
      <c r="N690" t="s">
        <v>17</v>
      </c>
      <c r="O690">
        <v>14.4</v>
      </c>
      <c r="P690">
        <v>26.72</v>
      </c>
      <c r="Q690">
        <f>Sales_Analysis[[#This Row],[Quantity]]*Sales_Analysis[[#This Row],[Unit Selling Price]]</f>
        <v>26.72</v>
      </c>
      <c r="R690">
        <f>Sales_Analysis[[#This Row],[Gross Sales ]]*Sales_Analysis[[#This Row],[Discount Pct]]</f>
        <v>0</v>
      </c>
      <c r="S690" s="8">
        <f>Sales_Analysis[[#This Row],[Gross Sales ]]-Sales_Analysis[[#This Row],[Discount Amount]]</f>
        <v>26.72</v>
      </c>
      <c r="T690" s="8">
        <f>Sales_Analysis[[#This Row],[Quantity]]*Sales_Analysis[[#This Row],[Unit Cost]]</f>
        <v>14.4</v>
      </c>
      <c r="U690" s="8">
        <f>Sales_Analysis[[#This Row],[Net Sales ]]-Sales_Analysis[[#This Row],[Cost Of Good Sold]]</f>
        <v>12.319999999999999</v>
      </c>
      <c r="V690" s="8">
        <f>IF(Sales_Analysis[[#This Row],[Order Status]]="Completed",Sales_Analysis[[#This Row],[Net Sales ]],0)</f>
        <v>26.72</v>
      </c>
      <c r="W690" s="8">
        <f>IF(Sales_Analysis[[#This Row],[Order Status]]="Completed",Sales_Analysis[[#This Row],[Gross Profit ]],0)</f>
        <v>12.319999999999999</v>
      </c>
    </row>
    <row r="691" spans="1:23">
      <c r="A691" t="s">
        <v>1311</v>
      </c>
      <c r="B691" s="7">
        <v>46038</v>
      </c>
      <c r="C691" t="s">
        <v>150</v>
      </c>
      <c r="D691">
        <v>1</v>
      </c>
      <c r="E691">
        <v>50.17</v>
      </c>
      <c r="F691">
        <v>0</v>
      </c>
      <c r="G691">
        <v>0</v>
      </c>
      <c r="H691" t="s">
        <v>216</v>
      </c>
      <c r="I691" t="s">
        <v>54</v>
      </c>
      <c r="J691" t="s">
        <v>208</v>
      </c>
      <c r="K691" t="s">
        <v>209</v>
      </c>
      <c r="L691" t="s">
        <v>972</v>
      </c>
      <c r="M691" t="s">
        <v>151</v>
      </c>
      <c r="N691" t="s">
        <v>27</v>
      </c>
      <c r="O691">
        <v>28.8</v>
      </c>
      <c r="P691">
        <v>50.17</v>
      </c>
      <c r="Q691">
        <f>Sales_Analysis[[#This Row],[Quantity]]*Sales_Analysis[[#This Row],[Unit Selling Price]]</f>
        <v>50.17</v>
      </c>
      <c r="R691">
        <f>Sales_Analysis[[#This Row],[Gross Sales ]]*Sales_Analysis[[#This Row],[Discount Pct]]</f>
        <v>0</v>
      </c>
      <c r="S691" s="8">
        <f>Sales_Analysis[[#This Row],[Gross Sales ]]-Sales_Analysis[[#This Row],[Discount Amount]]</f>
        <v>50.17</v>
      </c>
      <c r="T691" s="8">
        <f>Sales_Analysis[[#This Row],[Quantity]]*Sales_Analysis[[#This Row],[Unit Cost]]</f>
        <v>28.8</v>
      </c>
      <c r="U691" s="8">
        <f>Sales_Analysis[[#This Row],[Net Sales ]]-Sales_Analysis[[#This Row],[Cost Of Good Sold]]</f>
        <v>21.37</v>
      </c>
      <c r="V691" s="8">
        <f>IF(Sales_Analysis[[#This Row],[Order Status]]="Completed",Sales_Analysis[[#This Row],[Net Sales ]],0)</f>
        <v>50.17</v>
      </c>
      <c r="W691" s="8">
        <f>IF(Sales_Analysis[[#This Row],[Order Status]]="Completed",Sales_Analysis[[#This Row],[Gross Profit ]],0)</f>
        <v>21.37</v>
      </c>
    </row>
    <row r="692" spans="1:23">
      <c r="A692" t="s">
        <v>1312</v>
      </c>
      <c r="B692" s="7">
        <v>46038</v>
      </c>
      <c r="C692" t="s">
        <v>164</v>
      </c>
      <c r="D692">
        <v>2</v>
      </c>
      <c r="E692">
        <v>93.35</v>
      </c>
      <c r="F692">
        <v>0.05</v>
      </c>
      <c r="G692">
        <v>6.99</v>
      </c>
      <c r="H692" t="s">
        <v>212</v>
      </c>
      <c r="I692" t="s">
        <v>18</v>
      </c>
      <c r="J692" t="s">
        <v>213</v>
      </c>
      <c r="K692" t="s">
        <v>281</v>
      </c>
      <c r="L692" t="s">
        <v>535</v>
      </c>
      <c r="M692" t="s">
        <v>165</v>
      </c>
      <c r="N692" t="s">
        <v>32</v>
      </c>
      <c r="O692">
        <v>39.76</v>
      </c>
      <c r="P692">
        <v>93.35</v>
      </c>
      <c r="Q692">
        <f>Sales_Analysis[[#This Row],[Quantity]]*Sales_Analysis[[#This Row],[Unit Selling Price]]</f>
        <v>186.7</v>
      </c>
      <c r="R692">
        <f>Sales_Analysis[[#This Row],[Gross Sales ]]*Sales_Analysis[[#This Row],[Discount Pct]]</f>
        <v>9.3349999999999991</v>
      </c>
      <c r="S692" s="8">
        <f>Sales_Analysis[[#This Row],[Gross Sales ]]-Sales_Analysis[[#This Row],[Discount Amount]]</f>
        <v>177.36499999999998</v>
      </c>
      <c r="T692" s="8">
        <f>Sales_Analysis[[#This Row],[Quantity]]*Sales_Analysis[[#This Row],[Unit Cost]]</f>
        <v>79.52</v>
      </c>
      <c r="U692" s="8">
        <f>Sales_Analysis[[#This Row],[Net Sales ]]-Sales_Analysis[[#This Row],[Cost Of Good Sold]]</f>
        <v>97.844999999999985</v>
      </c>
      <c r="V692" s="8">
        <f>IF(Sales_Analysis[[#This Row],[Order Status]]="Completed",Sales_Analysis[[#This Row],[Net Sales ]],0)</f>
        <v>0</v>
      </c>
      <c r="W692" s="8">
        <f>IF(Sales_Analysis[[#This Row],[Order Status]]="Completed",Sales_Analysis[[#This Row],[Gross Profit ]],0)</f>
        <v>0</v>
      </c>
    </row>
    <row r="693" spans="1:23">
      <c r="A693" t="s">
        <v>1313</v>
      </c>
      <c r="B693" s="7">
        <v>46038</v>
      </c>
      <c r="C693" t="s">
        <v>85</v>
      </c>
      <c r="D693">
        <v>1</v>
      </c>
      <c r="E693">
        <v>20.7</v>
      </c>
      <c r="F693">
        <v>0.15</v>
      </c>
      <c r="G693">
        <v>0</v>
      </c>
      <c r="H693" t="s">
        <v>207</v>
      </c>
      <c r="I693" t="s">
        <v>224</v>
      </c>
      <c r="J693" t="s">
        <v>213</v>
      </c>
      <c r="K693" t="s">
        <v>209</v>
      </c>
      <c r="L693" t="s">
        <v>277</v>
      </c>
      <c r="M693" t="s">
        <v>86</v>
      </c>
      <c r="N693" t="s">
        <v>11</v>
      </c>
      <c r="O693">
        <v>8.5299999999999994</v>
      </c>
      <c r="P693">
        <v>20.7</v>
      </c>
      <c r="Q693">
        <f>Sales_Analysis[[#This Row],[Quantity]]*Sales_Analysis[[#This Row],[Unit Selling Price]]</f>
        <v>20.7</v>
      </c>
      <c r="R693">
        <f>Sales_Analysis[[#This Row],[Gross Sales ]]*Sales_Analysis[[#This Row],[Discount Pct]]</f>
        <v>3.105</v>
      </c>
      <c r="S693" s="8">
        <f>Sales_Analysis[[#This Row],[Gross Sales ]]-Sales_Analysis[[#This Row],[Discount Amount]]</f>
        <v>17.594999999999999</v>
      </c>
      <c r="T693" s="8">
        <f>Sales_Analysis[[#This Row],[Quantity]]*Sales_Analysis[[#This Row],[Unit Cost]]</f>
        <v>8.5299999999999994</v>
      </c>
      <c r="U693" s="8">
        <f>Sales_Analysis[[#This Row],[Net Sales ]]-Sales_Analysis[[#This Row],[Cost Of Good Sold]]</f>
        <v>9.0649999999999995</v>
      </c>
      <c r="V693" s="8">
        <f>IF(Sales_Analysis[[#This Row],[Order Status]]="Completed",Sales_Analysis[[#This Row],[Net Sales ]],0)</f>
        <v>17.594999999999999</v>
      </c>
      <c r="W693" s="8">
        <f>IF(Sales_Analysis[[#This Row],[Order Status]]="Completed",Sales_Analysis[[#This Row],[Gross Profit ]],0)</f>
        <v>9.0649999999999995</v>
      </c>
    </row>
    <row r="694" spans="1:23">
      <c r="A694" t="s">
        <v>1314</v>
      </c>
      <c r="B694" s="7">
        <v>46038</v>
      </c>
      <c r="C694" t="s">
        <v>176</v>
      </c>
      <c r="D694">
        <v>1</v>
      </c>
      <c r="E694">
        <v>11.86</v>
      </c>
      <c r="F694">
        <v>0</v>
      </c>
      <c r="G694">
        <v>0</v>
      </c>
      <c r="H694" t="s">
        <v>216</v>
      </c>
      <c r="I694" t="s">
        <v>37</v>
      </c>
      <c r="J694" t="s">
        <v>217</v>
      </c>
      <c r="K694" t="s">
        <v>209</v>
      </c>
      <c r="L694" t="s">
        <v>673</v>
      </c>
      <c r="M694" t="s">
        <v>177</v>
      </c>
      <c r="N694" t="s">
        <v>32</v>
      </c>
      <c r="O694">
        <v>4.93</v>
      </c>
      <c r="P694">
        <v>11.86</v>
      </c>
      <c r="Q694">
        <f>Sales_Analysis[[#This Row],[Quantity]]*Sales_Analysis[[#This Row],[Unit Selling Price]]</f>
        <v>11.86</v>
      </c>
      <c r="R694">
        <f>Sales_Analysis[[#This Row],[Gross Sales ]]*Sales_Analysis[[#This Row],[Discount Pct]]</f>
        <v>0</v>
      </c>
      <c r="S694" s="8">
        <f>Sales_Analysis[[#This Row],[Gross Sales ]]-Sales_Analysis[[#This Row],[Discount Amount]]</f>
        <v>11.86</v>
      </c>
      <c r="T694" s="8">
        <f>Sales_Analysis[[#This Row],[Quantity]]*Sales_Analysis[[#This Row],[Unit Cost]]</f>
        <v>4.93</v>
      </c>
      <c r="U694" s="8">
        <f>Sales_Analysis[[#This Row],[Net Sales ]]-Sales_Analysis[[#This Row],[Cost Of Good Sold]]</f>
        <v>6.93</v>
      </c>
      <c r="V694" s="8">
        <f>IF(Sales_Analysis[[#This Row],[Order Status]]="Completed",Sales_Analysis[[#This Row],[Net Sales ]],0)</f>
        <v>11.86</v>
      </c>
      <c r="W694" s="8">
        <f>IF(Sales_Analysis[[#This Row],[Order Status]]="Completed",Sales_Analysis[[#This Row],[Gross Profit ]],0)</f>
        <v>6.93</v>
      </c>
    </row>
    <row r="695" spans="1:23">
      <c r="A695" t="s">
        <v>1315</v>
      </c>
      <c r="B695" s="7">
        <v>46038</v>
      </c>
      <c r="C695" t="s">
        <v>83</v>
      </c>
      <c r="D695">
        <v>3</v>
      </c>
      <c r="E695">
        <v>79.31</v>
      </c>
      <c r="F695">
        <v>0.05</v>
      </c>
      <c r="G695">
        <v>9.99</v>
      </c>
      <c r="H695" t="s">
        <v>212</v>
      </c>
      <c r="I695" t="s">
        <v>12</v>
      </c>
      <c r="J695" t="s">
        <v>208</v>
      </c>
      <c r="K695" t="s">
        <v>209</v>
      </c>
      <c r="L695" t="s">
        <v>1316</v>
      </c>
      <c r="M695" t="s">
        <v>84</v>
      </c>
      <c r="N695" t="s">
        <v>11</v>
      </c>
      <c r="O695">
        <v>36.44</v>
      </c>
      <c r="P695">
        <v>79.31</v>
      </c>
      <c r="Q695">
        <f>Sales_Analysis[[#This Row],[Quantity]]*Sales_Analysis[[#This Row],[Unit Selling Price]]</f>
        <v>237.93</v>
      </c>
      <c r="R695">
        <f>Sales_Analysis[[#This Row],[Gross Sales ]]*Sales_Analysis[[#This Row],[Discount Pct]]</f>
        <v>11.896500000000001</v>
      </c>
      <c r="S695" s="8">
        <f>Sales_Analysis[[#This Row],[Gross Sales ]]-Sales_Analysis[[#This Row],[Discount Amount]]</f>
        <v>226.0335</v>
      </c>
      <c r="T695" s="8">
        <f>Sales_Analysis[[#This Row],[Quantity]]*Sales_Analysis[[#This Row],[Unit Cost]]</f>
        <v>109.32</v>
      </c>
      <c r="U695" s="8">
        <f>Sales_Analysis[[#This Row],[Net Sales ]]-Sales_Analysis[[#This Row],[Cost Of Good Sold]]</f>
        <v>116.71350000000001</v>
      </c>
      <c r="V695" s="8">
        <f>IF(Sales_Analysis[[#This Row],[Order Status]]="Completed",Sales_Analysis[[#This Row],[Net Sales ]],0)</f>
        <v>226.0335</v>
      </c>
      <c r="W695" s="8">
        <f>IF(Sales_Analysis[[#This Row],[Order Status]]="Completed",Sales_Analysis[[#This Row],[Gross Profit ]],0)</f>
        <v>116.71350000000001</v>
      </c>
    </row>
    <row r="696" spans="1:23">
      <c r="A696" t="s">
        <v>1317</v>
      </c>
      <c r="B696" s="7">
        <v>46038</v>
      </c>
      <c r="C696" t="s">
        <v>138</v>
      </c>
      <c r="D696">
        <v>2</v>
      </c>
      <c r="E696">
        <v>56</v>
      </c>
      <c r="F696">
        <v>0</v>
      </c>
      <c r="G696">
        <v>6.99</v>
      </c>
      <c r="H696" t="s">
        <v>212</v>
      </c>
      <c r="I696" t="s">
        <v>12</v>
      </c>
      <c r="J696" t="s">
        <v>208</v>
      </c>
      <c r="K696" t="s">
        <v>209</v>
      </c>
      <c r="L696" t="s">
        <v>889</v>
      </c>
      <c r="M696" t="s">
        <v>139</v>
      </c>
      <c r="N696" t="s">
        <v>21</v>
      </c>
      <c r="O696">
        <v>37.14</v>
      </c>
      <c r="P696">
        <v>56</v>
      </c>
      <c r="Q696">
        <f>Sales_Analysis[[#This Row],[Quantity]]*Sales_Analysis[[#This Row],[Unit Selling Price]]</f>
        <v>112</v>
      </c>
      <c r="R696">
        <f>Sales_Analysis[[#This Row],[Gross Sales ]]*Sales_Analysis[[#This Row],[Discount Pct]]</f>
        <v>0</v>
      </c>
      <c r="S696" s="8">
        <f>Sales_Analysis[[#This Row],[Gross Sales ]]-Sales_Analysis[[#This Row],[Discount Amount]]</f>
        <v>112</v>
      </c>
      <c r="T696" s="8">
        <f>Sales_Analysis[[#This Row],[Quantity]]*Sales_Analysis[[#This Row],[Unit Cost]]</f>
        <v>74.28</v>
      </c>
      <c r="U696" s="8">
        <f>Sales_Analysis[[#This Row],[Net Sales ]]-Sales_Analysis[[#This Row],[Cost Of Good Sold]]</f>
        <v>37.72</v>
      </c>
      <c r="V696" s="8">
        <f>IF(Sales_Analysis[[#This Row],[Order Status]]="Completed",Sales_Analysis[[#This Row],[Net Sales ]],0)</f>
        <v>112</v>
      </c>
      <c r="W696" s="8">
        <f>IF(Sales_Analysis[[#This Row],[Order Status]]="Completed",Sales_Analysis[[#This Row],[Gross Profit ]],0)</f>
        <v>37.72</v>
      </c>
    </row>
    <row r="697" spans="1:23">
      <c r="A697" t="s">
        <v>1318</v>
      </c>
      <c r="B697" s="7">
        <v>46038</v>
      </c>
      <c r="C697" t="s">
        <v>128</v>
      </c>
      <c r="D697">
        <v>1</v>
      </c>
      <c r="E697">
        <v>74.72</v>
      </c>
      <c r="F697">
        <v>0.1</v>
      </c>
      <c r="G697">
        <v>0</v>
      </c>
      <c r="H697" t="s">
        <v>216</v>
      </c>
      <c r="I697" t="s">
        <v>37</v>
      </c>
      <c r="J697" t="s">
        <v>217</v>
      </c>
      <c r="K697" t="s">
        <v>209</v>
      </c>
      <c r="L697" t="s">
        <v>488</v>
      </c>
      <c r="M697" t="s">
        <v>129</v>
      </c>
      <c r="N697" t="s">
        <v>21</v>
      </c>
      <c r="O697">
        <v>36.28</v>
      </c>
      <c r="P697">
        <v>74.72</v>
      </c>
      <c r="Q697">
        <f>Sales_Analysis[[#This Row],[Quantity]]*Sales_Analysis[[#This Row],[Unit Selling Price]]</f>
        <v>74.72</v>
      </c>
      <c r="R697">
        <f>Sales_Analysis[[#This Row],[Gross Sales ]]*Sales_Analysis[[#This Row],[Discount Pct]]</f>
        <v>7.4720000000000004</v>
      </c>
      <c r="S697" s="8">
        <f>Sales_Analysis[[#This Row],[Gross Sales ]]-Sales_Analysis[[#This Row],[Discount Amount]]</f>
        <v>67.248000000000005</v>
      </c>
      <c r="T697" s="8">
        <f>Sales_Analysis[[#This Row],[Quantity]]*Sales_Analysis[[#This Row],[Unit Cost]]</f>
        <v>36.28</v>
      </c>
      <c r="U697" s="8">
        <f>Sales_Analysis[[#This Row],[Net Sales ]]-Sales_Analysis[[#This Row],[Cost Of Good Sold]]</f>
        <v>30.968000000000004</v>
      </c>
      <c r="V697" s="8">
        <f>IF(Sales_Analysis[[#This Row],[Order Status]]="Completed",Sales_Analysis[[#This Row],[Net Sales ]],0)</f>
        <v>67.248000000000005</v>
      </c>
      <c r="W697" s="8">
        <f>IF(Sales_Analysis[[#This Row],[Order Status]]="Completed",Sales_Analysis[[#This Row],[Gross Profit ]],0)</f>
        <v>30.968000000000004</v>
      </c>
    </row>
    <row r="698" spans="1:23">
      <c r="A698" t="s">
        <v>1319</v>
      </c>
      <c r="B698" s="7">
        <v>46038</v>
      </c>
      <c r="C698" t="s">
        <v>154</v>
      </c>
      <c r="D698">
        <v>2</v>
      </c>
      <c r="E698">
        <v>63.29</v>
      </c>
      <c r="F698">
        <v>0.05</v>
      </c>
      <c r="G698">
        <v>6.99</v>
      </c>
      <c r="H698" t="s">
        <v>207</v>
      </c>
      <c r="I698" t="s">
        <v>18</v>
      </c>
      <c r="J698" t="s">
        <v>213</v>
      </c>
      <c r="K698" t="s">
        <v>209</v>
      </c>
      <c r="L698" t="s">
        <v>748</v>
      </c>
      <c r="M698" t="s">
        <v>155</v>
      </c>
      <c r="N698" t="s">
        <v>27</v>
      </c>
      <c r="O698">
        <v>41.46</v>
      </c>
      <c r="P698">
        <v>63.29</v>
      </c>
      <c r="Q698">
        <f>Sales_Analysis[[#This Row],[Quantity]]*Sales_Analysis[[#This Row],[Unit Selling Price]]</f>
        <v>126.58</v>
      </c>
      <c r="R698">
        <f>Sales_Analysis[[#This Row],[Gross Sales ]]*Sales_Analysis[[#This Row],[Discount Pct]]</f>
        <v>6.3290000000000006</v>
      </c>
      <c r="S698" s="8">
        <f>Sales_Analysis[[#This Row],[Gross Sales ]]-Sales_Analysis[[#This Row],[Discount Amount]]</f>
        <v>120.251</v>
      </c>
      <c r="T698" s="8">
        <f>Sales_Analysis[[#This Row],[Quantity]]*Sales_Analysis[[#This Row],[Unit Cost]]</f>
        <v>82.92</v>
      </c>
      <c r="U698" s="8">
        <f>Sales_Analysis[[#This Row],[Net Sales ]]-Sales_Analysis[[#This Row],[Cost Of Good Sold]]</f>
        <v>37.331000000000003</v>
      </c>
      <c r="V698" s="8">
        <f>IF(Sales_Analysis[[#This Row],[Order Status]]="Completed",Sales_Analysis[[#This Row],[Net Sales ]],0)</f>
        <v>120.251</v>
      </c>
      <c r="W698" s="8">
        <f>IF(Sales_Analysis[[#This Row],[Order Status]]="Completed",Sales_Analysis[[#This Row],[Gross Profit ]],0)</f>
        <v>37.331000000000003</v>
      </c>
    </row>
    <row r="699" spans="1:23">
      <c r="A699" t="s">
        <v>1320</v>
      </c>
      <c r="B699" s="7">
        <v>46038</v>
      </c>
      <c r="C699" t="s">
        <v>148</v>
      </c>
      <c r="D699">
        <v>4</v>
      </c>
      <c r="E699">
        <v>76.3</v>
      </c>
      <c r="F699">
        <v>0.05</v>
      </c>
      <c r="G699">
        <v>0</v>
      </c>
      <c r="H699" t="s">
        <v>216</v>
      </c>
      <c r="I699" t="s">
        <v>37</v>
      </c>
      <c r="J699" t="s">
        <v>208</v>
      </c>
      <c r="K699" t="s">
        <v>304</v>
      </c>
      <c r="L699" t="s">
        <v>331</v>
      </c>
      <c r="M699" t="s">
        <v>149</v>
      </c>
      <c r="N699" t="s">
        <v>27</v>
      </c>
      <c r="O699">
        <v>33.700000000000003</v>
      </c>
      <c r="P699">
        <v>76.3</v>
      </c>
      <c r="Q699">
        <f>Sales_Analysis[[#This Row],[Quantity]]*Sales_Analysis[[#This Row],[Unit Selling Price]]</f>
        <v>305.2</v>
      </c>
      <c r="R699">
        <f>Sales_Analysis[[#This Row],[Gross Sales ]]*Sales_Analysis[[#This Row],[Discount Pct]]</f>
        <v>15.26</v>
      </c>
      <c r="S699" s="8">
        <f>Sales_Analysis[[#This Row],[Gross Sales ]]-Sales_Analysis[[#This Row],[Discount Amount]]</f>
        <v>289.94</v>
      </c>
      <c r="T699" s="8">
        <f>Sales_Analysis[[#This Row],[Quantity]]*Sales_Analysis[[#This Row],[Unit Cost]]</f>
        <v>134.80000000000001</v>
      </c>
      <c r="U699" s="8">
        <f>Sales_Analysis[[#This Row],[Net Sales ]]-Sales_Analysis[[#This Row],[Cost Of Good Sold]]</f>
        <v>155.13999999999999</v>
      </c>
      <c r="V699" s="8">
        <f>IF(Sales_Analysis[[#This Row],[Order Status]]="Completed",Sales_Analysis[[#This Row],[Net Sales ]],0)</f>
        <v>0</v>
      </c>
      <c r="W699" s="8">
        <f>IF(Sales_Analysis[[#This Row],[Order Status]]="Completed",Sales_Analysis[[#This Row],[Gross Profit ]],0)</f>
        <v>0</v>
      </c>
    </row>
    <row r="700" spans="1:23">
      <c r="A700" t="s">
        <v>1321</v>
      </c>
      <c r="B700" s="7">
        <v>46039</v>
      </c>
      <c r="C700" t="s">
        <v>96</v>
      </c>
      <c r="D700">
        <v>1</v>
      </c>
      <c r="E700">
        <v>26.72</v>
      </c>
      <c r="F700">
        <v>0.05</v>
      </c>
      <c r="G700">
        <v>6.99</v>
      </c>
      <c r="H700" t="s">
        <v>216</v>
      </c>
      <c r="I700" t="s">
        <v>224</v>
      </c>
      <c r="J700" t="s">
        <v>213</v>
      </c>
      <c r="K700" t="s">
        <v>304</v>
      </c>
      <c r="L700" t="s">
        <v>517</v>
      </c>
      <c r="M700" t="s">
        <v>97</v>
      </c>
      <c r="N700" t="s">
        <v>17</v>
      </c>
      <c r="O700">
        <v>14.4</v>
      </c>
      <c r="P700">
        <v>26.72</v>
      </c>
      <c r="Q700">
        <f>Sales_Analysis[[#This Row],[Quantity]]*Sales_Analysis[[#This Row],[Unit Selling Price]]</f>
        <v>26.72</v>
      </c>
      <c r="R700">
        <f>Sales_Analysis[[#This Row],[Gross Sales ]]*Sales_Analysis[[#This Row],[Discount Pct]]</f>
        <v>1.3360000000000001</v>
      </c>
      <c r="S700" s="8">
        <f>Sales_Analysis[[#This Row],[Gross Sales ]]-Sales_Analysis[[#This Row],[Discount Amount]]</f>
        <v>25.384</v>
      </c>
      <c r="T700" s="8">
        <f>Sales_Analysis[[#This Row],[Quantity]]*Sales_Analysis[[#This Row],[Unit Cost]]</f>
        <v>14.4</v>
      </c>
      <c r="U700" s="8">
        <f>Sales_Analysis[[#This Row],[Net Sales ]]-Sales_Analysis[[#This Row],[Cost Of Good Sold]]</f>
        <v>10.984</v>
      </c>
      <c r="V700" s="8">
        <f>IF(Sales_Analysis[[#This Row],[Order Status]]="Completed",Sales_Analysis[[#This Row],[Net Sales ]],0)</f>
        <v>0</v>
      </c>
      <c r="W700" s="8">
        <f>IF(Sales_Analysis[[#This Row],[Order Status]]="Completed",Sales_Analysis[[#This Row],[Gross Profit ]],0)</f>
        <v>0</v>
      </c>
    </row>
    <row r="701" spans="1:23">
      <c r="A701" t="s">
        <v>1322</v>
      </c>
      <c r="B701" s="7">
        <v>46039</v>
      </c>
      <c r="C701" t="s">
        <v>154</v>
      </c>
      <c r="D701">
        <v>1</v>
      </c>
      <c r="E701">
        <v>63.29</v>
      </c>
      <c r="F701">
        <v>0</v>
      </c>
      <c r="G701">
        <v>4.99</v>
      </c>
      <c r="H701" t="s">
        <v>216</v>
      </c>
      <c r="I701" t="s">
        <v>37</v>
      </c>
      <c r="J701" t="s">
        <v>217</v>
      </c>
      <c r="K701" t="s">
        <v>304</v>
      </c>
      <c r="L701" t="s">
        <v>784</v>
      </c>
      <c r="M701" t="s">
        <v>155</v>
      </c>
      <c r="N701" t="s">
        <v>27</v>
      </c>
      <c r="O701">
        <v>41.46</v>
      </c>
      <c r="P701">
        <v>63.29</v>
      </c>
      <c r="Q701">
        <f>Sales_Analysis[[#This Row],[Quantity]]*Sales_Analysis[[#This Row],[Unit Selling Price]]</f>
        <v>63.29</v>
      </c>
      <c r="R701">
        <f>Sales_Analysis[[#This Row],[Gross Sales ]]*Sales_Analysis[[#This Row],[Discount Pct]]</f>
        <v>0</v>
      </c>
      <c r="S701" s="8">
        <f>Sales_Analysis[[#This Row],[Gross Sales ]]-Sales_Analysis[[#This Row],[Discount Amount]]</f>
        <v>63.29</v>
      </c>
      <c r="T701" s="8">
        <f>Sales_Analysis[[#This Row],[Quantity]]*Sales_Analysis[[#This Row],[Unit Cost]]</f>
        <v>41.46</v>
      </c>
      <c r="U701" s="8">
        <f>Sales_Analysis[[#This Row],[Net Sales ]]-Sales_Analysis[[#This Row],[Cost Of Good Sold]]</f>
        <v>21.83</v>
      </c>
      <c r="V701" s="8">
        <f>IF(Sales_Analysis[[#This Row],[Order Status]]="Completed",Sales_Analysis[[#This Row],[Net Sales ]],0)</f>
        <v>0</v>
      </c>
      <c r="W701" s="8">
        <f>IF(Sales_Analysis[[#This Row],[Order Status]]="Completed",Sales_Analysis[[#This Row],[Gross Profit ]],0)</f>
        <v>0</v>
      </c>
    </row>
    <row r="702" spans="1:23">
      <c r="A702" t="s">
        <v>1323</v>
      </c>
      <c r="B702" s="7">
        <v>46039</v>
      </c>
      <c r="C702" t="s">
        <v>168</v>
      </c>
      <c r="D702">
        <v>1</v>
      </c>
      <c r="E702">
        <v>50.46</v>
      </c>
      <c r="F702">
        <v>0.1</v>
      </c>
      <c r="G702">
        <v>0</v>
      </c>
      <c r="H702" t="s">
        <v>216</v>
      </c>
      <c r="I702" t="s">
        <v>12</v>
      </c>
      <c r="J702" t="s">
        <v>213</v>
      </c>
      <c r="K702" t="s">
        <v>209</v>
      </c>
      <c r="L702" t="s">
        <v>1324</v>
      </c>
      <c r="M702" t="s">
        <v>169</v>
      </c>
      <c r="N702" t="s">
        <v>32</v>
      </c>
      <c r="O702">
        <v>23.03</v>
      </c>
      <c r="P702">
        <v>50.46</v>
      </c>
      <c r="Q702">
        <f>Sales_Analysis[[#This Row],[Quantity]]*Sales_Analysis[[#This Row],[Unit Selling Price]]</f>
        <v>50.46</v>
      </c>
      <c r="R702">
        <f>Sales_Analysis[[#This Row],[Gross Sales ]]*Sales_Analysis[[#This Row],[Discount Pct]]</f>
        <v>5.0460000000000003</v>
      </c>
      <c r="S702" s="8">
        <f>Sales_Analysis[[#This Row],[Gross Sales ]]-Sales_Analysis[[#This Row],[Discount Amount]]</f>
        <v>45.414000000000001</v>
      </c>
      <c r="T702" s="8">
        <f>Sales_Analysis[[#This Row],[Quantity]]*Sales_Analysis[[#This Row],[Unit Cost]]</f>
        <v>23.03</v>
      </c>
      <c r="U702" s="8">
        <f>Sales_Analysis[[#This Row],[Net Sales ]]-Sales_Analysis[[#This Row],[Cost Of Good Sold]]</f>
        <v>22.384</v>
      </c>
      <c r="V702" s="8">
        <f>IF(Sales_Analysis[[#This Row],[Order Status]]="Completed",Sales_Analysis[[#This Row],[Net Sales ]],0)</f>
        <v>45.414000000000001</v>
      </c>
      <c r="W702" s="8">
        <f>IF(Sales_Analysis[[#This Row],[Order Status]]="Completed",Sales_Analysis[[#This Row],[Gross Profit ]],0)</f>
        <v>22.384</v>
      </c>
    </row>
    <row r="703" spans="1:23">
      <c r="A703" t="s">
        <v>1325</v>
      </c>
      <c r="B703" s="7">
        <v>46039</v>
      </c>
      <c r="C703" t="s">
        <v>156</v>
      </c>
      <c r="D703">
        <v>8</v>
      </c>
      <c r="E703">
        <v>24.86</v>
      </c>
      <c r="F703">
        <v>0</v>
      </c>
      <c r="G703">
        <v>9.99</v>
      </c>
      <c r="H703" t="s">
        <v>216</v>
      </c>
      <c r="I703" t="s">
        <v>224</v>
      </c>
      <c r="J703" t="s">
        <v>208</v>
      </c>
      <c r="K703" t="s">
        <v>209</v>
      </c>
      <c r="L703" t="s">
        <v>449</v>
      </c>
      <c r="M703" t="s">
        <v>157</v>
      </c>
      <c r="N703" t="s">
        <v>27</v>
      </c>
      <c r="O703">
        <v>16.329999999999998</v>
      </c>
      <c r="P703">
        <v>24.86</v>
      </c>
      <c r="Q703">
        <f>Sales_Analysis[[#This Row],[Quantity]]*Sales_Analysis[[#This Row],[Unit Selling Price]]</f>
        <v>198.88</v>
      </c>
      <c r="R703">
        <f>Sales_Analysis[[#This Row],[Gross Sales ]]*Sales_Analysis[[#This Row],[Discount Pct]]</f>
        <v>0</v>
      </c>
      <c r="S703" s="8">
        <f>Sales_Analysis[[#This Row],[Gross Sales ]]-Sales_Analysis[[#This Row],[Discount Amount]]</f>
        <v>198.88</v>
      </c>
      <c r="T703" s="8">
        <f>Sales_Analysis[[#This Row],[Quantity]]*Sales_Analysis[[#This Row],[Unit Cost]]</f>
        <v>130.63999999999999</v>
      </c>
      <c r="U703" s="8">
        <f>Sales_Analysis[[#This Row],[Net Sales ]]-Sales_Analysis[[#This Row],[Cost Of Good Sold]]</f>
        <v>68.240000000000009</v>
      </c>
      <c r="V703" s="8">
        <f>IF(Sales_Analysis[[#This Row],[Order Status]]="Completed",Sales_Analysis[[#This Row],[Net Sales ]],0)</f>
        <v>198.88</v>
      </c>
      <c r="W703" s="8">
        <f>IF(Sales_Analysis[[#This Row],[Order Status]]="Completed",Sales_Analysis[[#This Row],[Gross Profit ]],0)</f>
        <v>68.240000000000009</v>
      </c>
    </row>
    <row r="704" spans="1:23">
      <c r="A704" t="s">
        <v>1326</v>
      </c>
      <c r="B704" s="7">
        <v>46039</v>
      </c>
      <c r="C704" t="s">
        <v>81</v>
      </c>
      <c r="D704">
        <v>1</v>
      </c>
      <c r="E704">
        <v>30.29</v>
      </c>
      <c r="F704">
        <v>0.1</v>
      </c>
      <c r="G704">
        <v>0</v>
      </c>
      <c r="H704" t="s">
        <v>207</v>
      </c>
      <c r="I704" t="s">
        <v>37</v>
      </c>
      <c r="J704" t="s">
        <v>208</v>
      </c>
      <c r="K704" t="s">
        <v>209</v>
      </c>
      <c r="L704" t="s">
        <v>451</v>
      </c>
      <c r="M704" t="s">
        <v>82</v>
      </c>
      <c r="N704" t="s">
        <v>11</v>
      </c>
      <c r="O704">
        <v>13.1</v>
      </c>
      <c r="P704">
        <v>30.29</v>
      </c>
      <c r="Q704">
        <f>Sales_Analysis[[#This Row],[Quantity]]*Sales_Analysis[[#This Row],[Unit Selling Price]]</f>
        <v>30.29</v>
      </c>
      <c r="R704">
        <f>Sales_Analysis[[#This Row],[Gross Sales ]]*Sales_Analysis[[#This Row],[Discount Pct]]</f>
        <v>3.0289999999999999</v>
      </c>
      <c r="S704" s="8">
        <f>Sales_Analysis[[#This Row],[Gross Sales ]]-Sales_Analysis[[#This Row],[Discount Amount]]</f>
        <v>27.260999999999999</v>
      </c>
      <c r="T704" s="8">
        <f>Sales_Analysis[[#This Row],[Quantity]]*Sales_Analysis[[#This Row],[Unit Cost]]</f>
        <v>13.1</v>
      </c>
      <c r="U704" s="8">
        <f>Sales_Analysis[[#This Row],[Net Sales ]]-Sales_Analysis[[#This Row],[Cost Of Good Sold]]</f>
        <v>14.161</v>
      </c>
      <c r="V704" s="8">
        <f>IF(Sales_Analysis[[#This Row],[Order Status]]="Completed",Sales_Analysis[[#This Row],[Net Sales ]],0)</f>
        <v>27.260999999999999</v>
      </c>
      <c r="W704" s="8">
        <f>IF(Sales_Analysis[[#This Row],[Order Status]]="Completed",Sales_Analysis[[#This Row],[Gross Profit ]],0)</f>
        <v>14.161</v>
      </c>
    </row>
    <row r="705" spans="1:23">
      <c r="A705" t="s">
        <v>1327</v>
      </c>
      <c r="B705" s="7">
        <v>46039</v>
      </c>
      <c r="C705" t="s">
        <v>174</v>
      </c>
      <c r="D705">
        <v>4</v>
      </c>
      <c r="E705">
        <v>72.45</v>
      </c>
      <c r="F705">
        <v>0.05</v>
      </c>
      <c r="G705">
        <v>0</v>
      </c>
      <c r="H705" t="s">
        <v>212</v>
      </c>
      <c r="I705" t="s">
        <v>224</v>
      </c>
      <c r="J705" t="s">
        <v>208</v>
      </c>
      <c r="K705" t="s">
        <v>209</v>
      </c>
      <c r="L705" t="s">
        <v>708</v>
      </c>
      <c r="M705" t="s">
        <v>175</v>
      </c>
      <c r="N705" t="s">
        <v>32</v>
      </c>
      <c r="O705">
        <v>30.61</v>
      </c>
      <c r="P705">
        <v>72.45</v>
      </c>
      <c r="Q705">
        <f>Sales_Analysis[[#This Row],[Quantity]]*Sales_Analysis[[#This Row],[Unit Selling Price]]</f>
        <v>289.8</v>
      </c>
      <c r="R705">
        <f>Sales_Analysis[[#This Row],[Gross Sales ]]*Sales_Analysis[[#This Row],[Discount Pct]]</f>
        <v>14.490000000000002</v>
      </c>
      <c r="S705" s="8">
        <f>Sales_Analysis[[#This Row],[Gross Sales ]]-Sales_Analysis[[#This Row],[Discount Amount]]</f>
        <v>275.31</v>
      </c>
      <c r="T705" s="8">
        <f>Sales_Analysis[[#This Row],[Quantity]]*Sales_Analysis[[#This Row],[Unit Cost]]</f>
        <v>122.44</v>
      </c>
      <c r="U705" s="8">
        <f>Sales_Analysis[[#This Row],[Net Sales ]]-Sales_Analysis[[#This Row],[Cost Of Good Sold]]</f>
        <v>152.87</v>
      </c>
      <c r="V705" s="8">
        <f>IF(Sales_Analysis[[#This Row],[Order Status]]="Completed",Sales_Analysis[[#This Row],[Net Sales ]],0)</f>
        <v>275.31</v>
      </c>
      <c r="W705" s="8">
        <f>IF(Sales_Analysis[[#This Row],[Order Status]]="Completed",Sales_Analysis[[#This Row],[Gross Profit ]],0)</f>
        <v>152.87</v>
      </c>
    </row>
    <row r="706" spans="1:23">
      <c r="A706" t="s">
        <v>1328</v>
      </c>
      <c r="B706" s="7">
        <v>46039</v>
      </c>
      <c r="C706" t="s">
        <v>102</v>
      </c>
      <c r="D706">
        <v>4</v>
      </c>
      <c r="E706">
        <v>18.5</v>
      </c>
      <c r="F706">
        <v>0</v>
      </c>
      <c r="G706">
        <v>9.99</v>
      </c>
      <c r="H706" t="s">
        <v>207</v>
      </c>
      <c r="I706" t="s">
        <v>12</v>
      </c>
      <c r="J706" t="s">
        <v>217</v>
      </c>
      <c r="K706" t="s">
        <v>209</v>
      </c>
      <c r="L706" t="s">
        <v>1329</v>
      </c>
      <c r="M706" t="s">
        <v>103</v>
      </c>
      <c r="N706" t="s">
        <v>17</v>
      </c>
      <c r="O706">
        <v>7.75</v>
      </c>
      <c r="P706">
        <v>18.5</v>
      </c>
      <c r="Q706">
        <f>Sales_Analysis[[#This Row],[Quantity]]*Sales_Analysis[[#This Row],[Unit Selling Price]]</f>
        <v>74</v>
      </c>
      <c r="R706">
        <f>Sales_Analysis[[#This Row],[Gross Sales ]]*Sales_Analysis[[#This Row],[Discount Pct]]</f>
        <v>0</v>
      </c>
      <c r="S706" s="8">
        <f>Sales_Analysis[[#This Row],[Gross Sales ]]-Sales_Analysis[[#This Row],[Discount Amount]]</f>
        <v>74</v>
      </c>
      <c r="T706" s="8">
        <f>Sales_Analysis[[#This Row],[Quantity]]*Sales_Analysis[[#This Row],[Unit Cost]]</f>
        <v>31</v>
      </c>
      <c r="U706" s="8">
        <f>Sales_Analysis[[#This Row],[Net Sales ]]-Sales_Analysis[[#This Row],[Cost Of Good Sold]]</f>
        <v>43</v>
      </c>
      <c r="V706" s="8">
        <f>IF(Sales_Analysis[[#This Row],[Order Status]]="Completed",Sales_Analysis[[#This Row],[Net Sales ]],0)</f>
        <v>74</v>
      </c>
      <c r="W706" s="8">
        <f>IF(Sales_Analysis[[#This Row],[Order Status]]="Completed",Sales_Analysis[[#This Row],[Gross Profit ]],0)</f>
        <v>43</v>
      </c>
    </row>
    <row r="707" spans="1:23">
      <c r="A707" t="s">
        <v>1330</v>
      </c>
      <c r="B707" s="7">
        <v>46039</v>
      </c>
      <c r="C707" t="s">
        <v>174</v>
      </c>
      <c r="D707">
        <v>1</v>
      </c>
      <c r="E707">
        <v>72.45</v>
      </c>
      <c r="F707">
        <v>0.05</v>
      </c>
      <c r="G707">
        <v>0</v>
      </c>
      <c r="H707" t="s">
        <v>216</v>
      </c>
      <c r="I707" t="s">
        <v>12</v>
      </c>
      <c r="J707" t="s">
        <v>217</v>
      </c>
      <c r="K707" t="s">
        <v>209</v>
      </c>
      <c r="L707" t="s">
        <v>1331</v>
      </c>
      <c r="M707" t="s">
        <v>175</v>
      </c>
      <c r="N707" t="s">
        <v>32</v>
      </c>
      <c r="O707">
        <v>30.61</v>
      </c>
      <c r="P707">
        <v>72.45</v>
      </c>
      <c r="Q707">
        <f>Sales_Analysis[[#This Row],[Quantity]]*Sales_Analysis[[#This Row],[Unit Selling Price]]</f>
        <v>72.45</v>
      </c>
      <c r="R707">
        <f>Sales_Analysis[[#This Row],[Gross Sales ]]*Sales_Analysis[[#This Row],[Discount Pct]]</f>
        <v>3.6225000000000005</v>
      </c>
      <c r="S707" s="8">
        <f>Sales_Analysis[[#This Row],[Gross Sales ]]-Sales_Analysis[[#This Row],[Discount Amount]]</f>
        <v>68.827500000000001</v>
      </c>
      <c r="T707" s="8">
        <f>Sales_Analysis[[#This Row],[Quantity]]*Sales_Analysis[[#This Row],[Unit Cost]]</f>
        <v>30.61</v>
      </c>
      <c r="U707" s="8">
        <f>Sales_Analysis[[#This Row],[Net Sales ]]-Sales_Analysis[[#This Row],[Cost Of Good Sold]]</f>
        <v>38.217500000000001</v>
      </c>
      <c r="V707" s="8">
        <f>IF(Sales_Analysis[[#This Row],[Order Status]]="Completed",Sales_Analysis[[#This Row],[Net Sales ]],0)</f>
        <v>68.827500000000001</v>
      </c>
      <c r="W707" s="8">
        <f>IF(Sales_Analysis[[#This Row],[Order Status]]="Completed",Sales_Analysis[[#This Row],[Gross Profit ]],0)</f>
        <v>38.217500000000001</v>
      </c>
    </row>
    <row r="708" spans="1:23">
      <c r="A708" t="s">
        <v>1332</v>
      </c>
      <c r="B708" s="7">
        <v>46040</v>
      </c>
      <c r="C708" t="s">
        <v>89</v>
      </c>
      <c r="D708">
        <v>4</v>
      </c>
      <c r="E708">
        <v>81.14</v>
      </c>
      <c r="F708">
        <v>0.1</v>
      </c>
      <c r="G708">
        <v>0</v>
      </c>
      <c r="H708" t="s">
        <v>207</v>
      </c>
      <c r="I708" t="s">
        <v>224</v>
      </c>
      <c r="J708" t="s">
        <v>217</v>
      </c>
      <c r="K708" t="s">
        <v>209</v>
      </c>
      <c r="L708" t="s">
        <v>509</v>
      </c>
      <c r="M708" t="s">
        <v>90</v>
      </c>
      <c r="N708" t="s">
        <v>11</v>
      </c>
      <c r="O708">
        <v>34.53</v>
      </c>
      <c r="P708">
        <v>81.14</v>
      </c>
      <c r="Q708">
        <f>Sales_Analysis[[#This Row],[Quantity]]*Sales_Analysis[[#This Row],[Unit Selling Price]]</f>
        <v>324.56</v>
      </c>
      <c r="R708">
        <f>Sales_Analysis[[#This Row],[Gross Sales ]]*Sales_Analysis[[#This Row],[Discount Pct]]</f>
        <v>32.456000000000003</v>
      </c>
      <c r="S708" s="8">
        <f>Sales_Analysis[[#This Row],[Gross Sales ]]-Sales_Analysis[[#This Row],[Discount Amount]]</f>
        <v>292.10399999999998</v>
      </c>
      <c r="T708" s="8">
        <f>Sales_Analysis[[#This Row],[Quantity]]*Sales_Analysis[[#This Row],[Unit Cost]]</f>
        <v>138.12</v>
      </c>
      <c r="U708" s="8">
        <f>Sales_Analysis[[#This Row],[Net Sales ]]-Sales_Analysis[[#This Row],[Cost Of Good Sold]]</f>
        <v>153.98399999999998</v>
      </c>
      <c r="V708" s="8">
        <f>IF(Sales_Analysis[[#This Row],[Order Status]]="Completed",Sales_Analysis[[#This Row],[Net Sales ]],0)</f>
        <v>292.10399999999998</v>
      </c>
      <c r="W708" s="8">
        <f>IF(Sales_Analysis[[#This Row],[Order Status]]="Completed",Sales_Analysis[[#This Row],[Gross Profit ]],0)</f>
        <v>153.98399999999998</v>
      </c>
    </row>
    <row r="709" spans="1:23">
      <c r="A709" t="s">
        <v>1333</v>
      </c>
      <c r="B709" s="7">
        <v>46040</v>
      </c>
      <c r="C709" t="s">
        <v>118</v>
      </c>
      <c r="D709">
        <v>2</v>
      </c>
      <c r="E709">
        <v>41.81</v>
      </c>
      <c r="F709">
        <v>0.05</v>
      </c>
      <c r="G709">
        <v>0</v>
      </c>
      <c r="H709" t="s">
        <v>212</v>
      </c>
      <c r="I709" t="s">
        <v>12</v>
      </c>
      <c r="J709" t="s">
        <v>213</v>
      </c>
      <c r="K709" t="s">
        <v>209</v>
      </c>
      <c r="L709" t="s">
        <v>1239</v>
      </c>
      <c r="M709" t="s">
        <v>119</v>
      </c>
      <c r="N709" t="s">
        <v>21</v>
      </c>
      <c r="O709">
        <v>22.64</v>
      </c>
      <c r="P709">
        <v>41.81</v>
      </c>
      <c r="Q709">
        <f>Sales_Analysis[[#This Row],[Quantity]]*Sales_Analysis[[#This Row],[Unit Selling Price]]</f>
        <v>83.62</v>
      </c>
      <c r="R709">
        <f>Sales_Analysis[[#This Row],[Gross Sales ]]*Sales_Analysis[[#This Row],[Discount Pct]]</f>
        <v>4.181</v>
      </c>
      <c r="S709" s="8">
        <f>Sales_Analysis[[#This Row],[Gross Sales ]]-Sales_Analysis[[#This Row],[Discount Amount]]</f>
        <v>79.439000000000007</v>
      </c>
      <c r="T709" s="8">
        <f>Sales_Analysis[[#This Row],[Quantity]]*Sales_Analysis[[#This Row],[Unit Cost]]</f>
        <v>45.28</v>
      </c>
      <c r="U709" s="8">
        <f>Sales_Analysis[[#This Row],[Net Sales ]]-Sales_Analysis[[#This Row],[Cost Of Good Sold]]</f>
        <v>34.159000000000006</v>
      </c>
      <c r="V709" s="8">
        <f>IF(Sales_Analysis[[#This Row],[Order Status]]="Completed",Sales_Analysis[[#This Row],[Net Sales ]],0)</f>
        <v>79.439000000000007</v>
      </c>
      <c r="W709" s="8">
        <f>IF(Sales_Analysis[[#This Row],[Order Status]]="Completed",Sales_Analysis[[#This Row],[Gross Profit ]],0)</f>
        <v>34.159000000000006</v>
      </c>
    </row>
    <row r="710" spans="1:23">
      <c r="A710" t="s">
        <v>1334</v>
      </c>
      <c r="B710" s="7">
        <v>46040</v>
      </c>
      <c r="C710" t="s">
        <v>136</v>
      </c>
      <c r="D710">
        <v>2</v>
      </c>
      <c r="E710">
        <v>26.35</v>
      </c>
      <c r="F710">
        <v>0.1</v>
      </c>
      <c r="G710">
        <v>0</v>
      </c>
      <c r="H710" t="s">
        <v>207</v>
      </c>
      <c r="I710" t="s">
        <v>12</v>
      </c>
      <c r="J710" t="s">
        <v>208</v>
      </c>
      <c r="K710" t="s">
        <v>209</v>
      </c>
      <c r="L710" t="s">
        <v>1335</v>
      </c>
      <c r="M710" t="s">
        <v>137</v>
      </c>
      <c r="N710" t="s">
        <v>21</v>
      </c>
      <c r="O710">
        <v>13.28</v>
      </c>
      <c r="P710">
        <v>26.35</v>
      </c>
      <c r="Q710">
        <f>Sales_Analysis[[#This Row],[Quantity]]*Sales_Analysis[[#This Row],[Unit Selling Price]]</f>
        <v>52.7</v>
      </c>
      <c r="R710">
        <f>Sales_Analysis[[#This Row],[Gross Sales ]]*Sales_Analysis[[#This Row],[Discount Pct]]</f>
        <v>5.2700000000000005</v>
      </c>
      <c r="S710" s="8">
        <f>Sales_Analysis[[#This Row],[Gross Sales ]]-Sales_Analysis[[#This Row],[Discount Amount]]</f>
        <v>47.43</v>
      </c>
      <c r="T710" s="8">
        <f>Sales_Analysis[[#This Row],[Quantity]]*Sales_Analysis[[#This Row],[Unit Cost]]</f>
        <v>26.56</v>
      </c>
      <c r="U710" s="8">
        <f>Sales_Analysis[[#This Row],[Net Sales ]]-Sales_Analysis[[#This Row],[Cost Of Good Sold]]</f>
        <v>20.87</v>
      </c>
      <c r="V710" s="8">
        <f>IF(Sales_Analysis[[#This Row],[Order Status]]="Completed",Sales_Analysis[[#This Row],[Net Sales ]],0)</f>
        <v>47.43</v>
      </c>
      <c r="W710" s="8">
        <f>IF(Sales_Analysis[[#This Row],[Order Status]]="Completed",Sales_Analysis[[#This Row],[Gross Profit ]],0)</f>
        <v>20.87</v>
      </c>
    </row>
    <row r="711" spans="1:23">
      <c r="A711" t="s">
        <v>1336</v>
      </c>
      <c r="B711" s="7">
        <v>46040</v>
      </c>
      <c r="C711" t="s">
        <v>112</v>
      </c>
      <c r="D711">
        <v>2</v>
      </c>
      <c r="E711">
        <v>48.12</v>
      </c>
      <c r="F711">
        <v>0</v>
      </c>
      <c r="G711">
        <v>6.99</v>
      </c>
      <c r="H711" t="s">
        <v>207</v>
      </c>
      <c r="I711" t="s">
        <v>224</v>
      </c>
      <c r="J711" t="s">
        <v>213</v>
      </c>
      <c r="K711" t="s">
        <v>209</v>
      </c>
      <c r="L711" t="s">
        <v>630</v>
      </c>
      <c r="M711" t="s">
        <v>113</v>
      </c>
      <c r="N711" t="s">
        <v>17</v>
      </c>
      <c r="O711">
        <v>23.26</v>
      </c>
      <c r="P711">
        <v>48.12</v>
      </c>
      <c r="Q711">
        <f>Sales_Analysis[[#This Row],[Quantity]]*Sales_Analysis[[#This Row],[Unit Selling Price]]</f>
        <v>96.24</v>
      </c>
      <c r="R711">
        <f>Sales_Analysis[[#This Row],[Gross Sales ]]*Sales_Analysis[[#This Row],[Discount Pct]]</f>
        <v>0</v>
      </c>
      <c r="S711" s="8">
        <f>Sales_Analysis[[#This Row],[Gross Sales ]]-Sales_Analysis[[#This Row],[Discount Amount]]</f>
        <v>96.24</v>
      </c>
      <c r="T711" s="8">
        <f>Sales_Analysis[[#This Row],[Quantity]]*Sales_Analysis[[#This Row],[Unit Cost]]</f>
        <v>46.52</v>
      </c>
      <c r="U711" s="8">
        <f>Sales_Analysis[[#This Row],[Net Sales ]]-Sales_Analysis[[#This Row],[Cost Of Good Sold]]</f>
        <v>49.719999999999992</v>
      </c>
      <c r="V711" s="8">
        <f>IF(Sales_Analysis[[#This Row],[Order Status]]="Completed",Sales_Analysis[[#This Row],[Net Sales ]],0)</f>
        <v>96.24</v>
      </c>
      <c r="W711" s="8">
        <f>IF(Sales_Analysis[[#This Row],[Order Status]]="Completed",Sales_Analysis[[#This Row],[Gross Profit ]],0)</f>
        <v>49.719999999999992</v>
      </c>
    </row>
    <row r="712" spans="1:23">
      <c r="A712" t="s">
        <v>1337</v>
      </c>
      <c r="B712" s="7">
        <v>46040</v>
      </c>
      <c r="C712" t="s">
        <v>114</v>
      </c>
      <c r="D712">
        <v>1</v>
      </c>
      <c r="E712">
        <v>87.66</v>
      </c>
      <c r="F712">
        <v>0</v>
      </c>
      <c r="G712">
        <v>0</v>
      </c>
      <c r="H712" t="s">
        <v>212</v>
      </c>
      <c r="I712" t="s">
        <v>18</v>
      </c>
      <c r="J712" t="s">
        <v>208</v>
      </c>
      <c r="K712" t="s">
        <v>209</v>
      </c>
      <c r="L712" t="s">
        <v>1338</v>
      </c>
      <c r="M712" t="s">
        <v>115</v>
      </c>
      <c r="N712" t="s">
        <v>17</v>
      </c>
      <c r="O712">
        <v>40.340000000000003</v>
      </c>
      <c r="P712">
        <v>87.66</v>
      </c>
      <c r="Q712">
        <f>Sales_Analysis[[#This Row],[Quantity]]*Sales_Analysis[[#This Row],[Unit Selling Price]]</f>
        <v>87.66</v>
      </c>
      <c r="R712">
        <f>Sales_Analysis[[#This Row],[Gross Sales ]]*Sales_Analysis[[#This Row],[Discount Pct]]</f>
        <v>0</v>
      </c>
      <c r="S712" s="8">
        <f>Sales_Analysis[[#This Row],[Gross Sales ]]-Sales_Analysis[[#This Row],[Discount Amount]]</f>
        <v>87.66</v>
      </c>
      <c r="T712" s="8">
        <f>Sales_Analysis[[#This Row],[Quantity]]*Sales_Analysis[[#This Row],[Unit Cost]]</f>
        <v>40.340000000000003</v>
      </c>
      <c r="U712" s="8">
        <f>Sales_Analysis[[#This Row],[Net Sales ]]-Sales_Analysis[[#This Row],[Cost Of Good Sold]]</f>
        <v>47.319999999999993</v>
      </c>
      <c r="V712" s="8">
        <f>IF(Sales_Analysis[[#This Row],[Order Status]]="Completed",Sales_Analysis[[#This Row],[Net Sales ]],0)</f>
        <v>87.66</v>
      </c>
      <c r="W712" s="8">
        <f>IF(Sales_Analysis[[#This Row],[Order Status]]="Completed",Sales_Analysis[[#This Row],[Gross Profit ]],0)</f>
        <v>47.319999999999993</v>
      </c>
    </row>
    <row r="713" spans="1:23">
      <c r="A713" t="s">
        <v>1339</v>
      </c>
      <c r="B713" s="7">
        <v>46040</v>
      </c>
      <c r="C713" t="s">
        <v>136</v>
      </c>
      <c r="D713">
        <v>5</v>
      </c>
      <c r="E713">
        <v>26.35</v>
      </c>
      <c r="F713">
        <v>0.05</v>
      </c>
      <c r="G713">
        <v>9.99</v>
      </c>
      <c r="H713" t="s">
        <v>216</v>
      </c>
      <c r="I713" t="s">
        <v>12</v>
      </c>
      <c r="J713" t="s">
        <v>217</v>
      </c>
      <c r="K713" t="s">
        <v>209</v>
      </c>
      <c r="L713" t="s">
        <v>381</v>
      </c>
      <c r="M713" t="s">
        <v>137</v>
      </c>
      <c r="N713" t="s">
        <v>21</v>
      </c>
      <c r="O713">
        <v>13.28</v>
      </c>
      <c r="P713">
        <v>26.35</v>
      </c>
      <c r="Q713">
        <f>Sales_Analysis[[#This Row],[Quantity]]*Sales_Analysis[[#This Row],[Unit Selling Price]]</f>
        <v>131.75</v>
      </c>
      <c r="R713">
        <f>Sales_Analysis[[#This Row],[Gross Sales ]]*Sales_Analysis[[#This Row],[Discount Pct]]</f>
        <v>6.5875000000000004</v>
      </c>
      <c r="S713" s="8">
        <f>Sales_Analysis[[#This Row],[Gross Sales ]]-Sales_Analysis[[#This Row],[Discount Amount]]</f>
        <v>125.16249999999999</v>
      </c>
      <c r="T713" s="8">
        <f>Sales_Analysis[[#This Row],[Quantity]]*Sales_Analysis[[#This Row],[Unit Cost]]</f>
        <v>66.399999999999991</v>
      </c>
      <c r="U713" s="8">
        <f>Sales_Analysis[[#This Row],[Net Sales ]]-Sales_Analysis[[#This Row],[Cost Of Good Sold]]</f>
        <v>58.762500000000003</v>
      </c>
      <c r="V713" s="8">
        <f>IF(Sales_Analysis[[#This Row],[Order Status]]="Completed",Sales_Analysis[[#This Row],[Net Sales ]],0)</f>
        <v>125.16249999999999</v>
      </c>
      <c r="W713" s="8">
        <f>IF(Sales_Analysis[[#This Row],[Order Status]]="Completed",Sales_Analysis[[#This Row],[Gross Profit ]],0)</f>
        <v>58.762500000000003</v>
      </c>
    </row>
    <row r="714" spans="1:23">
      <c r="A714" t="s">
        <v>1340</v>
      </c>
      <c r="B714" s="7">
        <v>46040</v>
      </c>
      <c r="C714" t="s">
        <v>144</v>
      </c>
      <c r="D714">
        <v>1</v>
      </c>
      <c r="E714">
        <v>12.74</v>
      </c>
      <c r="F714">
        <v>0.05</v>
      </c>
      <c r="G714">
        <v>0</v>
      </c>
      <c r="H714" t="s">
        <v>216</v>
      </c>
      <c r="I714" t="s">
        <v>224</v>
      </c>
      <c r="J714" t="s">
        <v>208</v>
      </c>
      <c r="K714" t="s">
        <v>209</v>
      </c>
      <c r="L714" t="s">
        <v>1187</v>
      </c>
      <c r="M714" t="s">
        <v>145</v>
      </c>
      <c r="N714" t="s">
        <v>27</v>
      </c>
      <c r="O714">
        <v>5.81</v>
      </c>
      <c r="P714">
        <v>12.74</v>
      </c>
      <c r="Q714">
        <f>Sales_Analysis[[#This Row],[Quantity]]*Sales_Analysis[[#This Row],[Unit Selling Price]]</f>
        <v>12.74</v>
      </c>
      <c r="R714">
        <f>Sales_Analysis[[#This Row],[Gross Sales ]]*Sales_Analysis[[#This Row],[Discount Pct]]</f>
        <v>0.63700000000000001</v>
      </c>
      <c r="S714" s="8">
        <f>Sales_Analysis[[#This Row],[Gross Sales ]]-Sales_Analysis[[#This Row],[Discount Amount]]</f>
        <v>12.103</v>
      </c>
      <c r="T714" s="8">
        <f>Sales_Analysis[[#This Row],[Quantity]]*Sales_Analysis[[#This Row],[Unit Cost]]</f>
        <v>5.81</v>
      </c>
      <c r="U714" s="8">
        <f>Sales_Analysis[[#This Row],[Net Sales ]]-Sales_Analysis[[#This Row],[Cost Of Good Sold]]</f>
        <v>6.2930000000000001</v>
      </c>
      <c r="V714" s="8">
        <f>IF(Sales_Analysis[[#This Row],[Order Status]]="Completed",Sales_Analysis[[#This Row],[Net Sales ]],0)</f>
        <v>12.103</v>
      </c>
      <c r="W714" s="8">
        <f>IF(Sales_Analysis[[#This Row],[Order Status]]="Completed",Sales_Analysis[[#This Row],[Gross Profit ]],0)</f>
        <v>6.2930000000000001</v>
      </c>
    </row>
    <row r="715" spans="1:23">
      <c r="A715" t="s">
        <v>1341</v>
      </c>
      <c r="B715" s="7">
        <v>46040</v>
      </c>
      <c r="C715" t="s">
        <v>66</v>
      </c>
      <c r="D715">
        <v>8</v>
      </c>
      <c r="E715">
        <v>31.13</v>
      </c>
      <c r="F715">
        <v>0.1</v>
      </c>
      <c r="G715">
        <v>6.99</v>
      </c>
      <c r="H715" t="s">
        <v>216</v>
      </c>
      <c r="I715" t="s">
        <v>12</v>
      </c>
      <c r="J715" t="s">
        <v>213</v>
      </c>
      <c r="K715" t="s">
        <v>209</v>
      </c>
      <c r="L715" t="s">
        <v>1342</v>
      </c>
      <c r="M715" t="s">
        <v>67</v>
      </c>
      <c r="N715" t="s">
        <v>11</v>
      </c>
      <c r="O715">
        <v>13.79</v>
      </c>
      <c r="P715">
        <v>31.13</v>
      </c>
      <c r="Q715">
        <f>Sales_Analysis[[#This Row],[Quantity]]*Sales_Analysis[[#This Row],[Unit Selling Price]]</f>
        <v>249.04</v>
      </c>
      <c r="R715">
        <f>Sales_Analysis[[#This Row],[Gross Sales ]]*Sales_Analysis[[#This Row],[Discount Pct]]</f>
        <v>24.904</v>
      </c>
      <c r="S715" s="8">
        <f>Sales_Analysis[[#This Row],[Gross Sales ]]-Sales_Analysis[[#This Row],[Discount Amount]]</f>
        <v>224.136</v>
      </c>
      <c r="T715" s="8">
        <f>Sales_Analysis[[#This Row],[Quantity]]*Sales_Analysis[[#This Row],[Unit Cost]]</f>
        <v>110.32</v>
      </c>
      <c r="U715" s="8">
        <f>Sales_Analysis[[#This Row],[Net Sales ]]-Sales_Analysis[[#This Row],[Cost Of Good Sold]]</f>
        <v>113.816</v>
      </c>
      <c r="V715" s="8">
        <f>IF(Sales_Analysis[[#This Row],[Order Status]]="Completed",Sales_Analysis[[#This Row],[Net Sales ]],0)</f>
        <v>224.136</v>
      </c>
      <c r="W715" s="8">
        <f>IF(Sales_Analysis[[#This Row],[Order Status]]="Completed",Sales_Analysis[[#This Row],[Gross Profit ]],0)</f>
        <v>113.816</v>
      </c>
    </row>
    <row r="716" spans="1:23">
      <c r="A716" t="s">
        <v>1343</v>
      </c>
      <c r="B716" s="7">
        <v>46040</v>
      </c>
      <c r="C716" t="s">
        <v>94</v>
      </c>
      <c r="D716">
        <v>1</v>
      </c>
      <c r="E716">
        <v>74.41</v>
      </c>
      <c r="F716">
        <v>0</v>
      </c>
      <c r="G716">
        <v>0</v>
      </c>
      <c r="H716" t="s">
        <v>212</v>
      </c>
      <c r="I716" t="s">
        <v>12</v>
      </c>
      <c r="J716" t="s">
        <v>217</v>
      </c>
      <c r="K716" t="s">
        <v>209</v>
      </c>
      <c r="L716" t="s">
        <v>626</v>
      </c>
      <c r="M716" t="s">
        <v>95</v>
      </c>
      <c r="N716" t="s">
        <v>17</v>
      </c>
      <c r="O716">
        <v>33.549999999999997</v>
      </c>
      <c r="P716">
        <v>74.41</v>
      </c>
      <c r="Q716">
        <f>Sales_Analysis[[#This Row],[Quantity]]*Sales_Analysis[[#This Row],[Unit Selling Price]]</f>
        <v>74.41</v>
      </c>
      <c r="R716">
        <f>Sales_Analysis[[#This Row],[Gross Sales ]]*Sales_Analysis[[#This Row],[Discount Pct]]</f>
        <v>0</v>
      </c>
      <c r="S716" s="8">
        <f>Sales_Analysis[[#This Row],[Gross Sales ]]-Sales_Analysis[[#This Row],[Discount Amount]]</f>
        <v>74.41</v>
      </c>
      <c r="T716" s="8">
        <f>Sales_Analysis[[#This Row],[Quantity]]*Sales_Analysis[[#This Row],[Unit Cost]]</f>
        <v>33.549999999999997</v>
      </c>
      <c r="U716" s="8">
        <f>Sales_Analysis[[#This Row],[Net Sales ]]-Sales_Analysis[[#This Row],[Cost Of Good Sold]]</f>
        <v>40.86</v>
      </c>
      <c r="V716" s="8">
        <f>IF(Sales_Analysis[[#This Row],[Order Status]]="Completed",Sales_Analysis[[#This Row],[Net Sales ]],0)</f>
        <v>74.41</v>
      </c>
      <c r="W716" s="8">
        <f>IF(Sales_Analysis[[#This Row],[Order Status]]="Completed",Sales_Analysis[[#This Row],[Gross Profit ]],0)</f>
        <v>40.86</v>
      </c>
    </row>
    <row r="717" spans="1:23">
      <c r="A717" t="s">
        <v>1344</v>
      </c>
      <c r="B717" s="7">
        <v>46040</v>
      </c>
      <c r="C717" t="s">
        <v>168</v>
      </c>
      <c r="D717">
        <v>1</v>
      </c>
      <c r="E717">
        <v>50.46</v>
      </c>
      <c r="F717">
        <v>0</v>
      </c>
      <c r="G717">
        <v>6.99</v>
      </c>
      <c r="H717" t="s">
        <v>207</v>
      </c>
      <c r="I717" t="s">
        <v>18</v>
      </c>
      <c r="J717" t="s">
        <v>217</v>
      </c>
      <c r="K717" t="s">
        <v>209</v>
      </c>
      <c r="L717" t="s">
        <v>1345</v>
      </c>
      <c r="M717" t="s">
        <v>169</v>
      </c>
      <c r="N717" t="s">
        <v>32</v>
      </c>
      <c r="O717">
        <v>23.03</v>
      </c>
      <c r="P717">
        <v>50.46</v>
      </c>
      <c r="Q717">
        <f>Sales_Analysis[[#This Row],[Quantity]]*Sales_Analysis[[#This Row],[Unit Selling Price]]</f>
        <v>50.46</v>
      </c>
      <c r="R717">
        <f>Sales_Analysis[[#This Row],[Gross Sales ]]*Sales_Analysis[[#This Row],[Discount Pct]]</f>
        <v>0</v>
      </c>
      <c r="S717" s="8">
        <f>Sales_Analysis[[#This Row],[Gross Sales ]]-Sales_Analysis[[#This Row],[Discount Amount]]</f>
        <v>50.46</v>
      </c>
      <c r="T717" s="8">
        <f>Sales_Analysis[[#This Row],[Quantity]]*Sales_Analysis[[#This Row],[Unit Cost]]</f>
        <v>23.03</v>
      </c>
      <c r="U717" s="8">
        <f>Sales_Analysis[[#This Row],[Net Sales ]]-Sales_Analysis[[#This Row],[Cost Of Good Sold]]</f>
        <v>27.43</v>
      </c>
      <c r="V717" s="8">
        <f>IF(Sales_Analysis[[#This Row],[Order Status]]="Completed",Sales_Analysis[[#This Row],[Net Sales ]],0)</f>
        <v>50.46</v>
      </c>
      <c r="W717" s="8">
        <f>IF(Sales_Analysis[[#This Row],[Order Status]]="Completed",Sales_Analysis[[#This Row],[Gross Profit ]],0)</f>
        <v>27.43</v>
      </c>
    </row>
    <row r="718" spans="1:23">
      <c r="A718" t="s">
        <v>1346</v>
      </c>
      <c r="B718" s="7">
        <v>46041</v>
      </c>
      <c r="C718" t="s">
        <v>122</v>
      </c>
      <c r="D718">
        <v>1</v>
      </c>
      <c r="E718">
        <v>29.71</v>
      </c>
      <c r="F718">
        <v>0.05</v>
      </c>
      <c r="G718">
        <v>0</v>
      </c>
      <c r="H718" t="s">
        <v>216</v>
      </c>
      <c r="I718" t="s">
        <v>37</v>
      </c>
      <c r="J718" t="s">
        <v>208</v>
      </c>
      <c r="K718" t="s">
        <v>304</v>
      </c>
      <c r="L718" t="s">
        <v>455</v>
      </c>
      <c r="M718" t="s">
        <v>123</v>
      </c>
      <c r="N718" t="s">
        <v>21</v>
      </c>
      <c r="O718">
        <v>17.55</v>
      </c>
      <c r="P718">
        <v>29.71</v>
      </c>
      <c r="Q718">
        <f>Sales_Analysis[[#This Row],[Quantity]]*Sales_Analysis[[#This Row],[Unit Selling Price]]</f>
        <v>29.71</v>
      </c>
      <c r="R718">
        <f>Sales_Analysis[[#This Row],[Gross Sales ]]*Sales_Analysis[[#This Row],[Discount Pct]]</f>
        <v>1.4855</v>
      </c>
      <c r="S718" s="8">
        <f>Sales_Analysis[[#This Row],[Gross Sales ]]-Sales_Analysis[[#This Row],[Discount Amount]]</f>
        <v>28.224499999999999</v>
      </c>
      <c r="T718" s="8">
        <f>Sales_Analysis[[#This Row],[Quantity]]*Sales_Analysis[[#This Row],[Unit Cost]]</f>
        <v>17.55</v>
      </c>
      <c r="U718" s="8">
        <f>Sales_Analysis[[#This Row],[Net Sales ]]-Sales_Analysis[[#This Row],[Cost Of Good Sold]]</f>
        <v>10.674499999999998</v>
      </c>
      <c r="V718" s="8">
        <f>IF(Sales_Analysis[[#This Row],[Order Status]]="Completed",Sales_Analysis[[#This Row],[Net Sales ]],0)</f>
        <v>0</v>
      </c>
      <c r="W718" s="8">
        <f>IF(Sales_Analysis[[#This Row],[Order Status]]="Completed",Sales_Analysis[[#This Row],[Gross Profit ]],0)</f>
        <v>0</v>
      </c>
    </row>
    <row r="719" spans="1:23">
      <c r="A719" t="s">
        <v>1347</v>
      </c>
      <c r="B719" s="7">
        <v>46041</v>
      </c>
      <c r="C719" t="s">
        <v>98</v>
      </c>
      <c r="D719">
        <v>2</v>
      </c>
      <c r="E719">
        <v>17.66</v>
      </c>
      <c r="F719">
        <v>0</v>
      </c>
      <c r="G719">
        <v>0</v>
      </c>
      <c r="H719" t="s">
        <v>212</v>
      </c>
      <c r="I719" t="s">
        <v>18</v>
      </c>
      <c r="J719" t="s">
        <v>217</v>
      </c>
      <c r="K719" t="s">
        <v>304</v>
      </c>
      <c r="L719" t="s">
        <v>742</v>
      </c>
      <c r="M719" t="s">
        <v>99</v>
      </c>
      <c r="N719" t="s">
        <v>17</v>
      </c>
      <c r="O719">
        <v>11.93</v>
      </c>
      <c r="P719">
        <v>17.66</v>
      </c>
      <c r="Q719">
        <f>Sales_Analysis[[#This Row],[Quantity]]*Sales_Analysis[[#This Row],[Unit Selling Price]]</f>
        <v>35.32</v>
      </c>
      <c r="R719">
        <f>Sales_Analysis[[#This Row],[Gross Sales ]]*Sales_Analysis[[#This Row],[Discount Pct]]</f>
        <v>0</v>
      </c>
      <c r="S719" s="8">
        <f>Sales_Analysis[[#This Row],[Gross Sales ]]-Sales_Analysis[[#This Row],[Discount Amount]]</f>
        <v>35.32</v>
      </c>
      <c r="T719" s="8">
        <f>Sales_Analysis[[#This Row],[Quantity]]*Sales_Analysis[[#This Row],[Unit Cost]]</f>
        <v>23.86</v>
      </c>
      <c r="U719" s="8">
        <f>Sales_Analysis[[#This Row],[Net Sales ]]-Sales_Analysis[[#This Row],[Cost Of Good Sold]]</f>
        <v>11.46</v>
      </c>
      <c r="V719" s="8">
        <f>IF(Sales_Analysis[[#This Row],[Order Status]]="Completed",Sales_Analysis[[#This Row],[Net Sales ]],0)</f>
        <v>0</v>
      </c>
      <c r="W719" s="8">
        <f>IF(Sales_Analysis[[#This Row],[Order Status]]="Completed",Sales_Analysis[[#This Row],[Gross Profit ]],0)</f>
        <v>0</v>
      </c>
    </row>
    <row r="720" spans="1:23">
      <c r="A720" t="s">
        <v>1348</v>
      </c>
      <c r="B720" s="7">
        <v>46041</v>
      </c>
      <c r="C720" t="s">
        <v>134</v>
      </c>
      <c r="D720">
        <v>1</v>
      </c>
      <c r="E720">
        <v>53.25</v>
      </c>
      <c r="F720">
        <v>0</v>
      </c>
      <c r="G720">
        <v>6.99</v>
      </c>
      <c r="H720" t="s">
        <v>212</v>
      </c>
      <c r="I720" t="s">
        <v>12</v>
      </c>
      <c r="J720" t="s">
        <v>208</v>
      </c>
      <c r="K720" t="s">
        <v>304</v>
      </c>
      <c r="L720" t="s">
        <v>698</v>
      </c>
      <c r="M720" t="s">
        <v>135</v>
      </c>
      <c r="N720" t="s">
        <v>21</v>
      </c>
      <c r="O720">
        <v>22.11</v>
      </c>
      <c r="P720">
        <v>53.25</v>
      </c>
      <c r="Q720">
        <f>Sales_Analysis[[#This Row],[Quantity]]*Sales_Analysis[[#This Row],[Unit Selling Price]]</f>
        <v>53.25</v>
      </c>
      <c r="R720">
        <f>Sales_Analysis[[#This Row],[Gross Sales ]]*Sales_Analysis[[#This Row],[Discount Pct]]</f>
        <v>0</v>
      </c>
      <c r="S720" s="8">
        <f>Sales_Analysis[[#This Row],[Gross Sales ]]-Sales_Analysis[[#This Row],[Discount Amount]]</f>
        <v>53.25</v>
      </c>
      <c r="T720" s="8">
        <f>Sales_Analysis[[#This Row],[Quantity]]*Sales_Analysis[[#This Row],[Unit Cost]]</f>
        <v>22.11</v>
      </c>
      <c r="U720" s="8">
        <f>Sales_Analysis[[#This Row],[Net Sales ]]-Sales_Analysis[[#This Row],[Cost Of Good Sold]]</f>
        <v>31.14</v>
      </c>
      <c r="V720" s="8">
        <f>IF(Sales_Analysis[[#This Row],[Order Status]]="Completed",Sales_Analysis[[#This Row],[Net Sales ]],0)</f>
        <v>0</v>
      </c>
      <c r="W720" s="8">
        <f>IF(Sales_Analysis[[#This Row],[Order Status]]="Completed",Sales_Analysis[[#This Row],[Gross Profit ]],0)</f>
        <v>0</v>
      </c>
    </row>
    <row r="721" spans="1:23">
      <c r="A721" t="s">
        <v>1349</v>
      </c>
      <c r="B721" s="7">
        <v>46041</v>
      </c>
      <c r="C721" t="s">
        <v>85</v>
      </c>
      <c r="D721">
        <v>2</v>
      </c>
      <c r="E721">
        <v>20.7</v>
      </c>
      <c r="F721">
        <v>0</v>
      </c>
      <c r="G721">
        <v>0</v>
      </c>
      <c r="H721" t="s">
        <v>216</v>
      </c>
      <c r="I721" t="s">
        <v>37</v>
      </c>
      <c r="J721" t="s">
        <v>208</v>
      </c>
      <c r="K721" t="s">
        <v>209</v>
      </c>
      <c r="L721" t="s">
        <v>1350</v>
      </c>
      <c r="M721" t="s">
        <v>86</v>
      </c>
      <c r="N721" t="s">
        <v>11</v>
      </c>
      <c r="O721">
        <v>8.5299999999999994</v>
      </c>
      <c r="P721">
        <v>20.7</v>
      </c>
      <c r="Q721">
        <f>Sales_Analysis[[#This Row],[Quantity]]*Sales_Analysis[[#This Row],[Unit Selling Price]]</f>
        <v>41.4</v>
      </c>
      <c r="R721">
        <f>Sales_Analysis[[#This Row],[Gross Sales ]]*Sales_Analysis[[#This Row],[Discount Pct]]</f>
        <v>0</v>
      </c>
      <c r="S721" s="8">
        <f>Sales_Analysis[[#This Row],[Gross Sales ]]-Sales_Analysis[[#This Row],[Discount Amount]]</f>
        <v>41.4</v>
      </c>
      <c r="T721" s="8">
        <f>Sales_Analysis[[#This Row],[Quantity]]*Sales_Analysis[[#This Row],[Unit Cost]]</f>
        <v>17.059999999999999</v>
      </c>
      <c r="U721" s="8">
        <f>Sales_Analysis[[#This Row],[Net Sales ]]-Sales_Analysis[[#This Row],[Cost Of Good Sold]]</f>
        <v>24.34</v>
      </c>
      <c r="V721" s="8">
        <f>IF(Sales_Analysis[[#This Row],[Order Status]]="Completed",Sales_Analysis[[#This Row],[Net Sales ]],0)</f>
        <v>41.4</v>
      </c>
      <c r="W721" s="8">
        <f>IF(Sales_Analysis[[#This Row],[Order Status]]="Completed",Sales_Analysis[[#This Row],[Gross Profit ]],0)</f>
        <v>24.34</v>
      </c>
    </row>
    <row r="722" spans="1:23">
      <c r="A722" t="s">
        <v>1351</v>
      </c>
      <c r="B722" s="7">
        <v>46041</v>
      </c>
      <c r="C722" t="s">
        <v>180</v>
      </c>
      <c r="D722">
        <v>1</v>
      </c>
      <c r="E722">
        <v>60.42</v>
      </c>
      <c r="F722">
        <v>0</v>
      </c>
      <c r="G722">
        <v>4.99</v>
      </c>
      <c r="H722" t="s">
        <v>212</v>
      </c>
      <c r="I722" t="s">
        <v>224</v>
      </c>
      <c r="J722" t="s">
        <v>208</v>
      </c>
      <c r="K722" t="s">
        <v>209</v>
      </c>
      <c r="L722" t="s">
        <v>220</v>
      </c>
      <c r="M722" t="s">
        <v>181</v>
      </c>
      <c r="N722" t="s">
        <v>32</v>
      </c>
      <c r="O722">
        <v>25.69</v>
      </c>
      <c r="P722">
        <v>60.42</v>
      </c>
      <c r="Q722">
        <f>Sales_Analysis[[#This Row],[Quantity]]*Sales_Analysis[[#This Row],[Unit Selling Price]]</f>
        <v>60.42</v>
      </c>
      <c r="R722">
        <f>Sales_Analysis[[#This Row],[Gross Sales ]]*Sales_Analysis[[#This Row],[Discount Pct]]</f>
        <v>0</v>
      </c>
      <c r="S722" s="8">
        <f>Sales_Analysis[[#This Row],[Gross Sales ]]-Sales_Analysis[[#This Row],[Discount Amount]]</f>
        <v>60.42</v>
      </c>
      <c r="T722" s="8">
        <f>Sales_Analysis[[#This Row],[Quantity]]*Sales_Analysis[[#This Row],[Unit Cost]]</f>
        <v>25.69</v>
      </c>
      <c r="U722" s="8">
        <f>Sales_Analysis[[#This Row],[Net Sales ]]-Sales_Analysis[[#This Row],[Cost Of Good Sold]]</f>
        <v>34.730000000000004</v>
      </c>
      <c r="V722" s="8">
        <f>IF(Sales_Analysis[[#This Row],[Order Status]]="Completed",Sales_Analysis[[#This Row],[Net Sales ]],0)</f>
        <v>60.42</v>
      </c>
      <c r="W722" s="8">
        <f>IF(Sales_Analysis[[#This Row],[Order Status]]="Completed",Sales_Analysis[[#This Row],[Gross Profit ]],0)</f>
        <v>34.730000000000004</v>
      </c>
    </row>
    <row r="723" spans="1:23">
      <c r="A723" t="s">
        <v>1352</v>
      </c>
      <c r="B723" s="7">
        <v>46041</v>
      </c>
      <c r="C723" t="s">
        <v>85</v>
      </c>
      <c r="D723">
        <v>8</v>
      </c>
      <c r="E723">
        <v>20.7</v>
      </c>
      <c r="F723">
        <v>0</v>
      </c>
      <c r="G723">
        <v>6.99</v>
      </c>
      <c r="H723" t="s">
        <v>216</v>
      </c>
      <c r="I723" t="s">
        <v>224</v>
      </c>
      <c r="J723" t="s">
        <v>213</v>
      </c>
      <c r="K723" t="s">
        <v>209</v>
      </c>
      <c r="L723" t="s">
        <v>1353</v>
      </c>
      <c r="M723" t="s">
        <v>86</v>
      </c>
      <c r="N723" t="s">
        <v>11</v>
      </c>
      <c r="O723">
        <v>8.5299999999999994</v>
      </c>
      <c r="P723">
        <v>20.7</v>
      </c>
      <c r="Q723">
        <f>Sales_Analysis[[#This Row],[Quantity]]*Sales_Analysis[[#This Row],[Unit Selling Price]]</f>
        <v>165.6</v>
      </c>
      <c r="R723">
        <f>Sales_Analysis[[#This Row],[Gross Sales ]]*Sales_Analysis[[#This Row],[Discount Pct]]</f>
        <v>0</v>
      </c>
      <c r="S723" s="8">
        <f>Sales_Analysis[[#This Row],[Gross Sales ]]-Sales_Analysis[[#This Row],[Discount Amount]]</f>
        <v>165.6</v>
      </c>
      <c r="T723" s="8">
        <f>Sales_Analysis[[#This Row],[Quantity]]*Sales_Analysis[[#This Row],[Unit Cost]]</f>
        <v>68.239999999999995</v>
      </c>
      <c r="U723" s="8">
        <f>Sales_Analysis[[#This Row],[Net Sales ]]-Sales_Analysis[[#This Row],[Cost Of Good Sold]]</f>
        <v>97.36</v>
      </c>
      <c r="V723" s="8">
        <f>IF(Sales_Analysis[[#This Row],[Order Status]]="Completed",Sales_Analysis[[#This Row],[Net Sales ]],0)</f>
        <v>165.6</v>
      </c>
      <c r="W723" s="8">
        <f>IF(Sales_Analysis[[#This Row],[Order Status]]="Completed",Sales_Analysis[[#This Row],[Gross Profit ]],0)</f>
        <v>97.36</v>
      </c>
    </row>
    <row r="724" spans="1:23">
      <c r="A724" t="s">
        <v>1354</v>
      </c>
      <c r="B724" s="7">
        <v>46041</v>
      </c>
      <c r="C724" t="s">
        <v>152</v>
      </c>
      <c r="D724">
        <v>2</v>
      </c>
      <c r="E724">
        <v>39.21</v>
      </c>
      <c r="F724">
        <v>0.15</v>
      </c>
      <c r="G724">
        <v>0</v>
      </c>
      <c r="H724" t="s">
        <v>207</v>
      </c>
      <c r="I724" t="s">
        <v>224</v>
      </c>
      <c r="J724" t="s">
        <v>217</v>
      </c>
      <c r="K724" t="s">
        <v>209</v>
      </c>
      <c r="L724" t="s">
        <v>1355</v>
      </c>
      <c r="M724" t="s">
        <v>153</v>
      </c>
      <c r="N724" t="s">
        <v>27</v>
      </c>
      <c r="O724">
        <v>19.66</v>
      </c>
      <c r="P724">
        <v>39.21</v>
      </c>
      <c r="Q724">
        <f>Sales_Analysis[[#This Row],[Quantity]]*Sales_Analysis[[#This Row],[Unit Selling Price]]</f>
        <v>78.42</v>
      </c>
      <c r="R724">
        <f>Sales_Analysis[[#This Row],[Gross Sales ]]*Sales_Analysis[[#This Row],[Discount Pct]]</f>
        <v>11.763</v>
      </c>
      <c r="S724" s="8">
        <f>Sales_Analysis[[#This Row],[Gross Sales ]]-Sales_Analysis[[#This Row],[Discount Amount]]</f>
        <v>66.656999999999996</v>
      </c>
      <c r="T724" s="8">
        <f>Sales_Analysis[[#This Row],[Quantity]]*Sales_Analysis[[#This Row],[Unit Cost]]</f>
        <v>39.32</v>
      </c>
      <c r="U724" s="8">
        <f>Sales_Analysis[[#This Row],[Net Sales ]]-Sales_Analysis[[#This Row],[Cost Of Good Sold]]</f>
        <v>27.336999999999996</v>
      </c>
      <c r="V724" s="8">
        <f>IF(Sales_Analysis[[#This Row],[Order Status]]="Completed",Sales_Analysis[[#This Row],[Net Sales ]],0)</f>
        <v>66.656999999999996</v>
      </c>
      <c r="W724" s="8">
        <f>IF(Sales_Analysis[[#This Row],[Order Status]]="Completed",Sales_Analysis[[#This Row],[Gross Profit ]],0)</f>
        <v>27.336999999999996</v>
      </c>
    </row>
    <row r="725" spans="1:23">
      <c r="A725" t="s">
        <v>1356</v>
      </c>
      <c r="B725" s="7">
        <v>46041</v>
      </c>
      <c r="C725" t="s">
        <v>152</v>
      </c>
      <c r="D725">
        <v>6</v>
      </c>
      <c r="E725">
        <v>39.21</v>
      </c>
      <c r="F725">
        <v>0.15</v>
      </c>
      <c r="G725">
        <v>0</v>
      </c>
      <c r="H725" t="s">
        <v>216</v>
      </c>
      <c r="I725" t="s">
        <v>12</v>
      </c>
      <c r="J725" t="s">
        <v>213</v>
      </c>
      <c r="K725" t="s">
        <v>209</v>
      </c>
      <c r="L725" t="s">
        <v>1357</v>
      </c>
      <c r="M725" t="s">
        <v>153</v>
      </c>
      <c r="N725" t="s">
        <v>27</v>
      </c>
      <c r="O725">
        <v>19.66</v>
      </c>
      <c r="P725">
        <v>39.21</v>
      </c>
      <c r="Q725">
        <f>Sales_Analysis[[#This Row],[Quantity]]*Sales_Analysis[[#This Row],[Unit Selling Price]]</f>
        <v>235.26</v>
      </c>
      <c r="R725">
        <f>Sales_Analysis[[#This Row],[Gross Sales ]]*Sales_Analysis[[#This Row],[Discount Pct]]</f>
        <v>35.288999999999994</v>
      </c>
      <c r="S725" s="8">
        <f>Sales_Analysis[[#This Row],[Gross Sales ]]-Sales_Analysis[[#This Row],[Discount Amount]]</f>
        <v>199.971</v>
      </c>
      <c r="T725" s="8">
        <f>Sales_Analysis[[#This Row],[Quantity]]*Sales_Analysis[[#This Row],[Unit Cost]]</f>
        <v>117.96000000000001</v>
      </c>
      <c r="U725" s="8">
        <f>Sales_Analysis[[#This Row],[Net Sales ]]-Sales_Analysis[[#This Row],[Cost Of Good Sold]]</f>
        <v>82.010999999999996</v>
      </c>
      <c r="V725" s="8">
        <f>IF(Sales_Analysis[[#This Row],[Order Status]]="Completed",Sales_Analysis[[#This Row],[Net Sales ]],0)</f>
        <v>199.971</v>
      </c>
      <c r="W725" s="8">
        <f>IF(Sales_Analysis[[#This Row],[Order Status]]="Completed",Sales_Analysis[[#This Row],[Gross Profit ]],0)</f>
        <v>82.010999999999996</v>
      </c>
    </row>
    <row r="726" spans="1:23">
      <c r="A726" t="s">
        <v>1358</v>
      </c>
      <c r="B726" s="7">
        <v>46041</v>
      </c>
      <c r="C726" t="s">
        <v>180</v>
      </c>
      <c r="D726">
        <v>2</v>
      </c>
      <c r="E726">
        <v>60.42</v>
      </c>
      <c r="F726">
        <v>0.05</v>
      </c>
      <c r="G726">
        <v>4.99</v>
      </c>
      <c r="H726" t="s">
        <v>216</v>
      </c>
      <c r="I726" t="s">
        <v>37</v>
      </c>
      <c r="J726" t="s">
        <v>213</v>
      </c>
      <c r="K726" t="s">
        <v>209</v>
      </c>
      <c r="L726" t="s">
        <v>247</v>
      </c>
      <c r="M726" t="s">
        <v>181</v>
      </c>
      <c r="N726" t="s">
        <v>32</v>
      </c>
      <c r="O726">
        <v>25.69</v>
      </c>
      <c r="P726">
        <v>60.42</v>
      </c>
      <c r="Q726">
        <f>Sales_Analysis[[#This Row],[Quantity]]*Sales_Analysis[[#This Row],[Unit Selling Price]]</f>
        <v>120.84</v>
      </c>
      <c r="R726">
        <f>Sales_Analysis[[#This Row],[Gross Sales ]]*Sales_Analysis[[#This Row],[Discount Pct]]</f>
        <v>6.0420000000000007</v>
      </c>
      <c r="S726" s="8">
        <f>Sales_Analysis[[#This Row],[Gross Sales ]]-Sales_Analysis[[#This Row],[Discount Amount]]</f>
        <v>114.798</v>
      </c>
      <c r="T726" s="8">
        <f>Sales_Analysis[[#This Row],[Quantity]]*Sales_Analysis[[#This Row],[Unit Cost]]</f>
        <v>51.38</v>
      </c>
      <c r="U726" s="8">
        <f>Sales_Analysis[[#This Row],[Net Sales ]]-Sales_Analysis[[#This Row],[Cost Of Good Sold]]</f>
        <v>63.417999999999999</v>
      </c>
      <c r="V726" s="8">
        <f>IF(Sales_Analysis[[#This Row],[Order Status]]="Completed",Sales_Analysis[[#This Row],[Net Sales ]],0)</f>
        <v>114.798</v>
      </c>
      <c r="W726" s="8">
        <f>IF(Sales_Analysis[[#This Row],[Order Status]]="Completed",Sales_Analysis[[#This Row],[Gross Profit ]],0)</f>
        <v>63.417999999999999</v>
      </c>
    </row>
    <row r="727" spans="1:23">
      <c r="A727" t="s">
        <v>1359</v>
      </c>
      <c r="B727" s="7">
        <v>46042</v>
      </c>
      <c r="C727" t="s">
        <v>148</v>
      </c>
      <c r="D727">
        <v>4</v>
      </c>
      <c r="E727">
        <v>76.3</v>
      </c>
      <c r="F727">
        <v>0.05</v>
      </c>
      <c r="G727">
        <v>0</v>
      </c>
      <c r="H727" t="s">
        <v>216</v>
      </c>
      <c r="I727" t="s">
        <v>12</v>
      </c>
      <c r="J727" t="s">
        <v>208</v>
      </c>
      <c r="K727" t="s">
        <v>209</v>
      </c>
      <c r="L727" t="s">
        <v>222</v>
      </c>
      <c r="M727" t="s">
        <v>149</v>
      </c>
      <c r="N727" t="s">
        <v>27</v>
      </c>
      <c r="O727">
        <v>33.700000000000003</v>
      </c>
      <c r="P727">
        <v>76.3</v>
      </c>
      <c r="Q727">
        <f>Sales_Analysis[[#This Row],[Quantity]]*Sales_Analysis[[#This Row],[Unit Selling Price]]</f>
        <v>305.2</v>
      </c>
      <c r="R727">
        <f>Sales_Analysis[[#This Row],[Gross Sales ]]*Sales_Analysis[[#This Row],[Discount Pct]]</f>
        <v>15.26</v>
      </c>
      <c r="S727" s="8">
        <f>Sales_Analysis[[#This Row],[Gross Sales ]]-Sales_Analysis[[#This Row],[Discount Amount]]</f>
        <v>289.94</v>
      </c>
      <c r="T727" s="8">
        <f>Sales_Analysis[[#This Row],[Quantity]]*Sales_Analysis[[#This Row],[Unit Cost]]</f>
        <v>134.80000000000001</v>
      </c>
      <c r="U727" s="8">
        <f>Sales_Analysis[[#This Row],[Net Sales ]]-Sales_Analysis[[#This Row],[Cost Of Good Sold]]</f>
        <v>155.13999999999999</v>
      </c>
      <c r="V727" s="8">
        <f>IF(Sales_Analysis[[#This Row],[Order Status]]="Completed",Sales_Analysis[[#This Row],[Net Sales ]],0)</f>
        <v>289.94</v>
      </c>
      <c r="W727" s="8">
        <f>IF(Sales_Analysis[[#This Row],[Order Status]]="Completed",Sales_Analysis[[#This Row],[Gross Profit ]],0)</f>
        <v>155.13999999999999</v>
      </c>
    </row>
    <row r="728" spans="1:23">
      <c r="A728" t="s">
        <v>1360</v>
      </c>
      <c r="B728" s="7">
        <v>46042</v>
      </c>
      <c r="C728" t="s">
        <v>83</v>
      </c>
      <c r="D728">
        <v>1</v>
      </c>
      <c r="E728">
        <v>79.31</v>
      </c>
      <c r="F728">
        <v>0</v>
      </c>
      <c r="G728">
        <v>9.99</v>
      </c>
      <c r="H728" t="s">
        <v>216</v>
      </c>
      <c r="I728" t="s">
        <v>37</v>
      </c>
      <c r="J728" t="s">
        <v>213</v>
      </c>
      <c r="K728" t="s">
        <v>209</v>
      </c>
      <c r="L728" t="s">
        <v>686</v>
      </c>
      <c r="M728" t="s">
        <v>84</v>
      </c>
      <c r="N728" t="s">
        <v>11</v>
      </c>
      <c r="O728">
        <v>36.44</v>
      </c>
      <c r="P728">
        <v>79.31</v>
      </c>
      <c r="Q728">
        <f>Sales_Analysis[[#This Row],[Quantity]]*Sales_Analysis[[#This Row],[Unit Selling Price]]</f>
        <v>79.31</v>
      </c>
      <c r="R728">
        <f>Sales_Analysis[[#This Row],[Gross Sales ]]*Sales_Analysis[[#This Row],[Discount Pct]]</f>
        <v>0</v>
      </c>
      <c r="S728" s="8">
        <f>Sales_Analysis[[#This Row],[Gross Sales ]]-Sales_Analysis[[#This Row],[Discount Amount]]</f>
        <v>79.31</v>
      </c>
      <c r="T728" s="8">
        <f>Sales_Analysis[[#This Row],[Quantity]]*Sales_Analysis[[#This Row],[Unit Cost]]</f>
        <v>36.44</v>
      </c>
      <c r="U728" s="8">
        <f>Sales_Analysis[[#This Row],[Net Sales ]]-Sales_Analysis[[#This Row],[Cost Of Good Sold]]</f>
        <v>42.870000000000005</v>
      </c>
      <c r="V728" s="8">
        <f>IF(Sales_Analysis[[#This Row],[Order Status]]="Completed",Sales_Analysis[[#This Row],[Net Sales ]],0)</f>
        <v>79.31</v>
      </c>
      <c r="W728" s="8">
        <f>IF(Sales_Analysis[[#This Row],[Order Status]]="Completed",Sales_Analysis[[#This Row],[Gross Profit ]],0)</f>
        <v>42.870000000000005</v>
      </c>
    </row>
    <row r="729" spans="1:23">
      <c r="A729" t="s">
        <v>1361</v>
      </c>
      <c r="B729" s="7">
        <v>46042</v>
      </c>
      <c r="C729" t="s">
        <v>182</v>
      </c>
      <c r="D729">
        <v>4</v>
      </c>
      <c r="E729">
        <v>11.57</v>
      </c>
      <c r="F729">
        <v>0.15</v>
      </c>
      <c r="G729">
        <v>4.99</v>
      </c>
      <c r="H729" t="s">
        <v>216</v>
      </c>
      <c r="I729" t="s">
        <v>18</v>
      </c>
      <c r="J729" t="s">
        <v>208</v>
      </c>
      <c r="K729" t="s">
        <v>209</v>
      </c>
      <c r="L729" t="s">
        <v>1239</v>
      </c>
      <c r="M729" t="s">
        <v>183</v>
      </c>
      <c r="N729" t="s">
        <v>32</v>
      </c>
      <c r="O729">
        <v>6.42</v>
      </c>
      <c r="P729">
        <v>11.57</v>
      </c>
      <c r="Q729">
        <f>Sales_Analysis[[#This Row],[Quantity]]*Sales_Analysis[[#This Row],[Unit Selling Price]]</f>
        <v>46.28</v>
      </c>
      <c r="R729">
        <f>Sales_Analysis[[#This Row],[Gross Sales ]]*Sales_Analysis[[#This Row],[Discount Pct]]</f>
        <v>6.9420000000000002</v>
      </c>
      <c r="S729" s="8">
        <f>Sales_Analysis[[#This Row],[Gross Sales ]]-Sales_Analysis[[#This Row],[Discount Amount]]</f>
        <v>39.338000000000001</v>
      </c>
      <c r="T729" s="8">
        <f>Sales_Analysis[[#This Row],[Quantity]]*Sales_Analysis[[#This Row],[Unit Cost]]</f>
        <v>25.68</v>
      </c>
      <c r="U729" s="8">
        <f>Sales_Analysis[[#This Row],[Net Sales ]]-Sales_Analysis[[#This Row],[Cost Of Good Sold]]</f>
        <v>13.658000000000001</v>
      </c>
      <c r="V729" s="8">
        <f>IF(Sales_Analysis[[#This Row],[Order Status]]="Completed",Sales_Analysis[[#This Row],[Net Sales ]],0)</f>
        <v>39.338000000000001</v>
      </c>
      <c r="W729" s="8">
        <f>IF(Sales_Analysis[[#This Row],[Order Status]]="Completed",Sales_Analysis[[#This Row],[Gross Profit ]],0)</f>
        <v>13.658000000000001</v>
      </c>
    </row>
    <row r="730" spans="1:23">
      <c r="A730" t="s">
        <v>1362</v>
      </c>
      <c r="B730" s="7">
        <v>46042</v>
      </c>
      <c r="C730" t="s">
        <v>174</v>
      </c>
      <c r="D730">
        <v>5</v>
      </c>
      <c r="E730">
        <v>72.45</v>
      </c>
      <c r="F730">
        <v>0</v>
      </c>
      <c r="G730">
        <v>0</v>
      </c>
      <c r="H730" t="s">
        <v>207</v>
      </c>
      <c r="I730" t="s">
        <v>12</v>
      </c>
      <c r="J730" t="s">
        <v>217</v>
      </c>
      <c r="K730" t="s">
        <v>209</v>
      </c>
      <c r="L730" t="s">
        <v>669</v>
      </c>
      <c r="M730" t="s">
        <v>175</v>
      </c>
      <c r="N730" t="s">
        <v>32</v>
      </c>
      <c r="O730">
        <v>30.61</v>
      </c>
      <c r="P730">
        <v>72.45</v>
      </c>
      <c r="Q730">
        <f>Sales_Analysis[[#This Row],[Quantity]]*Sales_Analysis[[#This Row],[Unit Selling Price]]</f>
        <v>362.25</v>
      </c>
      <c r="R730">
        <f>Sales_Analysis[[#This Row],[Gross Sales ]]*Sales_Analysis[[#This Row],[Discount Pct]]</f>
        <v>0</v>
      </c>
      <c r="S730" s="8">
        <f>Sales_Analysis[[#This Row],[Gross Sales ]]-Sales_Analysis[[#This Row],[Discount Amount]]</f>
        <v>362.25</v>
      </c>
      <c r="T730" s="8">
        <f>Sales_Analysis[[#This Row],[Quantity]]*Sales_Analysis[[#This Row],[Unit Cost]]</f>
        <v>153.05000000000001</v>
      </c>
      <c r="U730" s="8">
        <f>Sales_Analysis[[#This Row],[Net Sales ]]-Sales_Analysis[[#This Row],[Cost Of Good Sold]]</f>
        <v>209.2</v>
      </c>
      <c r="V730" s="8">
        <f>IF(Sales_Analysis[[#This Row],[Order Status]]="Completed",Sales_Analysis[[#This Row],[Net Sales ]],0)</f>
        <v>362.25</v>
      </c>
      <c r="W730" s="8">
        <f>IF(Sales_Analysis[[#This Row],[Order Status]]="Completed",Sales_Analysis[[#This Row],[Gross Profit ]],0)</f>
        <v>209.2</v>
      </c>
    </row>
    <row r="731" spans="1:23">
      <c r="A731" t="s">
        <v>1363</v>
      </c>
      <c r="B731" s="7">
        <v>46042</v>
      </c>
      <c r="C731" t="s">
        <v>150</v>
      </c>
      <c r="D731">
        <v>1</v>
      </c>
      <c r="E731">
        <v>50.17</v>
      </c>
      <c r="F731">
        <v>0.1</v>
      </c>
      <c r="G731">
        <v>4.99</v>
      </c>
      <c r="H731" t="s">
        <v>207</v>
      </c>
      <c r="I731" t="s">
        <v>18</v>
      </c>
      <c r="J731" t="s">
        <v>213</v>
      </c>
      <c r="K731" t="s">
        <v>209</v>
      </c>
      <c r="L731" t="s">
        <v>1164</v>
      </c>
      <c r="M731" t="s">
        <v>151</v>
      </c>
      <c r="N731" t="s">
        <v>27</v>
      </c>
      <c r="O731">
        <v>28.8</v>
      </c>
      <c r="P731">
        <v>50.17</v>
      </c>
      <c r="Q731">
        <f>Sales_Analysis[[#This Row],[Quantity]]*Sales_Analysis[[#This Row],[Unit Selling Price]]</f>
        <v>50.17</v>
      </c>
      <c r="R731">
        <f>Sales_Analysis[[#This Row],[Gross Sales ]]*Sales_Analysis[[#This Row],[Discount Pct]]</f>
        <v>5.0170000000000003</v>
      </c>
      <c r="S731" s="8">
        <f>Sales_Analysis[[#This Row],[Gross Sales ]]-Sales_Analysis[[#This Row],[Discount Amount]]</f>
        <v>45.152999999999999</v>
      </c>
      <c r="T731" s="8">
        <f>Sales_Analysis[[#This Row],[Quantity]]*Sales_Analysis[[#This Row],[Unit Cost]]</f>
        <v>28.8</v>
      </c>
      <c r="U731" s="8">
        <f>Sales_Analysis[[#This Row],[Net Sales ]]-Sales_Analysis[[#This Row],[Cost Of Good Sold]]</f>
        <v>16.352999999999998</v>
      </c>
      <c r="V731" s="8">
        <f>IF(Sales_Analysis[[#This Row],[Order Status]]="Completed",Sales_Analysis[[#This Row],[Net Sales ]],0)</f>
        <v>45.152999999999999</v>
      </c>
      <c r="W731" s="8">
        <f>IF(Sales_Analysis[[#This Row],[Order Status]]="Completed",Sales_Analysis[[#This Row],[Gross Profit ]],0)</f>
        <v>16.352999999999998</v>
      </c>
    </row>
    <row r="732" spans="1:23">
      <c r="A732" t="s">
        <v>1364</v>
      </c>
      <c r="B732" s="7">
        <v>46042</v>
      </c>
      <c r="C732" t="s">
        <v>116</v>
      </c>
      <c r="D732">
        <v>2</v>
      </c>
      <c r="E732">
        <v>30.89</v>
      </c>
      <c r="F732">
        <v>0.15</v>
      </c>
      <c r="G732">
        <v>9.99</v>
      </c>
      <c r="H732" t="s">
        <v>207</v>
      </c>
      <c r="I732" t="s">
        <v>54</v>
      </c>
      <c r="J732" t="s">
        <v>213</v>
      </c>
      <c r="K732" t="s">
        <v>209</v>
      </c>
      <c r="L732" t="s">
        <v>876</v>
      </c>
      <c r="M732" t="s">
        <v>117</v>
      </c>
      <c r="N732" t="s">
        <v>21</v>
      </c>
      <c r="O732">
        <v>13.41</v>
      </c>
      <c r="P732">
        <v>30.89</v>
      </c>
      <c r="Q732">
        <f>Sales_Analysis[[#This Row],[Quantity]]*Sales_Analysis[[#This Row],[Unit Selling Price]]</f>
        <v>61.78</v>
      </c>
      <c r="R732">
        <f>Sales_Analysis[[#This Row],[Gross Sales ]]*Sales_Analysis[[#This Row],[Discount Pct]]</f>
        <v>9.2669999999999995</v>
      </c>
      <c r="S732" s="8">
        <f>Sales_Analysis[[#This Row],[Gross Sales ]]-Sales_Analysis[[#This Row],[Discount Amount]]</f>
        <v>52.513000000000005</v>
      </c>
      <c r="T732" s="8">
        <f>Sales_Analysis[[#This Row],[Quantity]]*Sales_Analysis[[#This Row],[Unit Cost]]</f>
        <v>26.82</v>
      </c>
      <c r="U732" s="8">
        <f>Sales_Analysis[[#This Row],[Net Sales ]]-Sales_Analysis[[#This Row],[Cost Of Good Sold]]</f>
        <v>25.693000000000005</v>
      </c>
      <c r="V732" s="8">
        <f>IF(Sales_Analysis[[#This Row],[Order Status]]="Completed",Sales_Analysis[[#This Row],[Net Sales ]],0)</f>
        <v>52.513000000000005</v>
      </c>
      <c r="W732" s="8">
        <f>IF(Sales_Analysis[[#This Row],[Order Status]]="Completed",Sales_Analysis[[#This Row],[Gross Profit ]],0)</f>
        <v>25.693000000000005</v>
      </c>
    </row>
    <row r="733" spans="1:23">
      <c r="A733" t="s">
        <v>1365</v>
      </c>
      <c r="B733" s="7">
        <v>46042</v>
      </c>
      <c r="C733" t="s">
        <v>184</v>
      </c>
      <c r="D733">
        <v>2</v>
      </c>
      <c r="E733">
        <v>31.55</v>
      </c>
      <c r="F733">
        <v>0.05</v>
      </c>
      <c r="G733">
        <v>0</v>
      </c>
      <c r="H733" t="s">
        <v>212</v>
      </c>
      <c r="I733" t="s">
        <v>54</v>
      </c>
      <c r="J733" t="s">
        <v>208</v>
      </c>
      <c r="K733" t="s">
        <v>304</v>
      </c>
      <c r="L733" t="s">
        <v>786</v>
      </c>
      <c r="M733" t="s">
        <v>185</v>
      </c>
      <c r="N733" t="s">
        <v>32</v>
      </c>
      <c r="O733">
        <v>18.04</v>
      </c>
      <c r="P733">
        <v>31.55</v>
      </c>
      <c r="Q733">
        <f>Sales_Analysis[[#This Row],[Quantity]]*Sales_Analysis[[#This Row],[Unit Selling Price]]</f>
        <v>63.1</v>
      </c>
      <c r="R733">
        <f>Sales_Analysis[[#This Row],[Gross Sales ]]*Sales_Analysis[[#This Row],[Discount Pct]]</f>
        <v>3.1550000000000002</v>
      </c>
      <c r="S733" s="8">
        <f>Sales_Analysis[[#This Row],[Gross Sales ]]-Sales_Analysis[[#This Row],[Discount Amount]]</f>
        <v>59.945</v>
      </c>
      <c r="T733" s="8">
        <f>Sales_Analysis[[#This Row],[Quantity]]*Sales_Analysis[[#This Row],[Unit Cost]]</f>
        <v>36.08</v>
      </c>
      <c r="U733" s="8">
        <f>Sales_Analysis[[#This Row],[Net Sales ]]-Sales_Analysis[[#This Row],[Cost Of Good Sold]]</f>
        <v>23.865000000000002</v>
      </c>
      <c r="V733" s="8">
        <f>IF(Sales_Analysis[[#This Row],[Order Status]]="Completed",Sales_Analysis[[#This Row],[Net Sales ]],0)</f>
        <v>0</v>
      </c>
      <c r="W733" s="8">
        <f>IF(Sales_Analysis[[#This Row],[Order Status]]="Completed",Sales_Analysis[[#This Row],[Gross Profit ]],0)</f>
        <v>0</v>
      </c>
    </row>
    <row r="734" spans="1:23">
      <c r="A734" t="s">
        <v>1366</v>
      </c>
      <c r="B734" s="7">
        <v>46043</v>
      </c>
      <c r="C734" t="s">
        <v>136</v>
      </c>
      <c r="D734">
        <v>2</v>
      </c>
      <c r="E734">
        <v>26.35</v>
      </c>
      <c r="F734">
        <v>0.1</v>
      </c>
      <c r="G734">
        <v>0</v>
      </c>
      <c r="H734" t="s">
        <v>216</v>
      </c>
      <c r="I734" t="s">
        <v>224</v>
      </c>
      <c r="J734" t="s">
        <v>213</v>
      </c>
      <c r="K734" t="s">
        <v>209</v>
      </c>
      <c r="L734" t="s">
        <v>852</v>
      </c>
      <c r="M734" t="s">
        <v>137</v>
      </c>
      <c r="N734" t="s">
        <v>21</v>
      </c>
      <c r="O734">
        <v>13.28</v>
      </c>
      <c r="P734">
        <v>26.35</v>
      </c>
      <c r="Q734">
        <f>Sales_Analysis[[#This Row],[Quantity]]*Sales_Analysis[[#This Row],[Unit Selling Price]]</f>
        <v>52.7</v>
      </c>
      <c r="R734">
        <f>Sales_Analysis[[#This Row],[Gross Sales ]]*Sales_Analysis[[#This Row],[Discount Pct]]</f>
        <v>5.2700000000000005</v>
      </c>
      <c r="S734" s="8">
        <f>Sales_Analysis[[#This Row],[Gross Sales ]]-Sales_Analysis[[#This Row],[Discount Amount]]</f>
        <v>47.43</v>
      </c>
      <c r="T734" s="8">
        <f>Sales_Analysis[[#This Row],[Quantity]]*Sales_Analysis[[#This Row],[Unit Cost]]</f>
        <v>26.56</v>
      </c>
      <c r="U734" s="8">
        <f>Sales_Analysis[[#This Row],[Net Sales ]]-Sales_Analysis[[#This Row],[Cost Of Good Sold]]</f>
        <v>20.87</v>
      </c>
      <c r="V734" s="8">
        <f>IF(Sales_Analysis[[#This Row],[Order Status]]="Completed",Sales_Analysis[[#This Row],[Net Sales ]],0)</f>
        <v>47.43</v>
      </c>
      <c r="W734" s="8">
        <f>IF(Sales_Analysis[[#This Row],[Order Status]]="Completed",Sales_Analysis[[#This Row],[Gross Profit ]],0)</f>
        <v>20.87</v>
      </c>
    </row>
    <row r="735" spans="1:23">
      <c r="A735" t="s">
        <v>1367</v>
      </c>
      <c r="B735" s="7">
        <v>46043</v>
      </c>
      <c r="C735" t="s">
        <v>106</v>
      </c>
      <c r="D735">
        <v>1</v>
      </c>
      <c r="E735">
        <v>85.27</v>
      </c>
      <c r="F735">
        <v>0.15</v>
      </c>
      <c r="G735">
        <v>0</v>
      </c>
      <c r="H735" t="s">
        <v>207</v>
      </c>
      <c r="I735" t="s">
        <v>37</v>
      </c>
      <c r="J735" t="s">
        <v>217</v>
      </c>
      <c r="K735" t="s">
        <v>209</v>
      </c>
      <c r="L735" t="s">
        <v>1342</v>
      </c>
      <c r="M735" t="s">
        <v>107</v>
      </c>
      <c r="N735" t="s">
        <v>17</v>
      </c>
      <c r="O735">
        <v>43.46</v>
      </c>
      <c r="P735">
        <v>85.27</v>
      </c>
      <c r="Q735">
        <f>Sales_Analysis[[#This Row],[Quantity]]*Sales_Analysis[[#This Row],[Unit Selling Price]]</f>
        <v>85.27</v>
      </c>
      <c r="R735">
        <f>Sales_Analysis[[#This Row],[Gross Sales ]]*Sales_Analysis[[#This Row],[Discount Pct]]</f>
        <v>12.7905</v>
      </c>
      <c r="S735" s="8">
        <f>Sales_Analysis[[#This Row],[Gross Sales ]]-Sales_Analysis[[#This Row],[Discount Amount]]</f>
        <v>72.479500000000002</v>
      </c>
      <c r="T735" s="8">
        <f>Sales_Analysis[[#This Row],[Quantity]]*Sales_Analysis[[#This Row],[Unit Cost]]</f>
        <v>43.46</v>
      </c>
      <c r="U735" s="8">
        <f>Sales_Analysis[[#This Row],[Net Sales ]]-Sales_Analysis[[#This Row],[Cost Of Good Sold]]</f>
        <v>29.019500000000001</v>
      </c>
      <c r="V735" s="8">
        <f>IF(Sales_Analysis[[#This Row],[Order Status]]="Completed",Sales_Analysis[[#This Row],[Net Sales ]],0)</f>
        <v>72.479500000000002</v>
      </c>
      <c r="W735" s="8">
        <f>IF(Sales_Analysis[[#This Row],[Order Status]]="Completed",Sales_Analysis[[#This Row],[Gross Profit ]],0)</f>
        <v>29.019500000000001</v>
      </c>
    </row>
    <row r="736" spans="1:23">
      <c r="A736" t="s">
        <v>1368</v>
      </c>
      <c r="B736" s="7">
        <v>46043</v>
      </c>
      <c r="C736" t="s">
        <v>81</v>
      </c>
      <c r="D736">
        <v>1</v>
      </c>
      <c r="E736">
        <v>30.29</v>
      </c>
      <c r="F736">
        <v>0.1</v>
      </c>
      <c r="G736">
        <v>6.99</v>
      </c>
      <c r="H736" t="s">
        <v>212</v>
      </c>
      <c r="I736" t="s">
        <v>224</v>
      </c>
      <c r="J736" t="s">
        <v>213</v>
      </c>
      <c r="K736" t="s">
        <v>209</v>
      </c>
      <c r="L736" t="s">
        <v>575</v>
      </c>
      <c r="M736" t="s">
        <v>82</v>
      </c>
      <c r="N736" t="s">
        <v>11</v>
      </c>
      <c r="O736">
        <v>13.1</v>
      </c>
      <c r="P736">
        <v>30.29</v>
      </c>
      <c r="Q736">
        <f>Sales_Analysis[[#This Row],[Quantity]]*Sales_Analysis[[#This Row],[Unit Selling Price]]</f>
        <v>30.29</v>
      </c>
      <c r="R736">
        <f>Sales_Analysis[[#This Row],[Gross Sales ]]*Sales_Analysis[[#This Row],[Discount Pct]]</f>
        <v>3.0289999999999999</v>
      </c>
      <c r="S736" s="8">
        <f>Sales_Analysis[[#This Row],[Gross Sales ]]-Sales_Analysis[[#This Row],[Discount Amount]]</f>
        <v>27.260999999999999</v>
      </c>
      <c r="T736" s="8">
        <f>Sales_Analysis[[#This Row],[Quantity]]*Sales_Analysis[[#This Row],[Unit Cost]]</f>
        <v>13.1</v>
      </c>
      <c r="U736" s="8">
        <f>Sales_Analysis[[#This Row],[Net Sales ]]-Sales_Analysis[[#This Row],[Cost Of Good Sold]]</f>
        <v>14.161</v>
      </c>
      <c r="V736" s="8">
        <f>IF(Sales_Analysis[[#This Row],[Order Status]]="Completed",Sales_Analysis[[#This Row],[Net Sales ]],0)</f>
        <v>27.260999999999999</v>
      </c>
      <c r="W736" s="8">
        <f>IF(Sales_Analysis[[#This Row],[Order Status]]="Completed",Sales_Analysis[[#This Row],[Gross Profit ]],0)</f>
        <v>14.161</v>
      </c>
    </row>
    <row r="737" spans="1:23">
      <c r="A737" t="s">
        <v>1369</v>
      </c>
      <c r="B737" s="7">
        <v>46043</v>
      </c>
      <c r="C737" t="s">
        <v>172</v>
      </c>
      <c r="D737">
        <v>4</v>
      </c>
      <c r="E737">
        <v>80.63</v>
      </c>
      <c r="F737">
        <v>0</v>
      </c>
      <c r="G737">
        <v>6.99</v>
      </c>
      <c r="H737" t="s">
        <v>207</v>
      </c>
      <c r="I737" t="s">
        <v>12</v>
      </c>
      <c r="J737" t="s">
        <v>217</v>
      </c>
      <c r="K737" t="s">
        <v>209</v>
      </c>
      <c r="L737" t="s">
        <v>346</v>
      </c>
      <c r="M737" t="s">
        <v>173</v>
      </c>
      <c r="N737" t="s">
        <v>32</v>
      </c>
      <c r="O737">
        <v>44.56</v>
      </c>
      <c r="P737">
        <v>80.63</v>
      </c>
      <c r="Q737">
        <f>Sales_Analysis[[#This Row],[Quantity]]*Sales_Analysis[[#This Row],[Unit Selling Price]]</f>
        <v>322.52</v>
      </c>
      <c r="R737">
        <f>Sales_Analysis[[#This Row],[Gross Sales ]]*Sales_Analysis[[#This Row],[Discount Pct]]</f>
        <v>0</v>
      </c>
      <c r="S737" s="8">
        <f>Sales_Analysis[[#This Row],[Gross Sales ]]-Sales_Analysis[[#This Row],[Discount Amount]]</f>
        <v>322.52</v>
      </c>
      <c r="T737" s="8">
        <f>Sales_Analysis[[#This Row],[Quantity]]*Sales_Analysis[[#This Row],[Unit Cost]]</f>
        <v>178.24</v>
      </c>
      <c r="U737" s="8">
        <f>Sales_Analysis[[#This Row],[Net Sales ]]-Sales_Analysis[[#This Row],[Cost Of Good Sold]]</f>
        <v>144.27999999999997</v>
      </c>
      <c r="V737" s="8">
        <f>IF(Sales_Analysis[[#This Row],[Order Status]]="Completed",Sales_Analysis[[#This Row],[Net Sales ]],0)</f>
        <v>322.52</v>
      </c>
      <c r="W737" s="8">
        <f>IF(Sales_Analysis[[#This Row],[Order Status]]="Completed",Sales_Analysis[[#This Row],[Gross Profit ]],0)</f>
        <v>144.27999999999997</v>
      </c>
    </row>
    <row r="738" spans="1:23">
      <c r="A738" t="s">
        <v>1370</v>
      </c>
      <c r="B738" s="7">
        <v>46043</v>
      </c>
      <c r="C738" t="s">
        <v>126</v>
      </c>
      <c r="D738">
        <v>1</v>
      </c>
      <c r="E738">
        <v>44.98</v>
      </c>
      <c r="F738">
        <v>0</v>
      </c>
      <c r="G738">
        <v>0</v>
      </c>
      <c r="H738" t="s">
        <v>216</v>
      </c>
      <c r="I738" t="s">
        <v>18</v>
      </c>
      <c r="J738" t="s">
        <v>213</v>
      </c>
      <c r="K738" t="s">
        <v>281</v>
      </c>
      <c r="L738" t="s">
        <v>1371</v>
      </c>
      <c r="M738" t="s">
        <v>127</v>
      </c>
      <c r="N738" t="s">
        <v>21</v>
      </c>
      <c r="O738">
        <v>23.48</v>
      </c>
      <c r="P738">
        <v>44.98</v>
      </c>
      <c r="Q738">
        <f>Sales_Analysis[[#This Row],[Quantity]]*Sales_Analysis[[#This Row],[Unit Selling Price]]</f>
        <v>44.98</v>
      </c>
      <c r="R738">
        <f>Sales_Analysis[[#This Row],[Gross Sales ]]*Sales_Analysis[[#This Row],[Discount Pct]]</f>
        <v>0</v>
      </c>
      <c r="S738" s="8">
        <f>Sales_Analysis[[#This Row],[Gross Sales ]]-Sales_Analysis[[#This Row],[Discount Amount]]</f>
        <v>44.98</v>
      </c>
      <c r="T738" s="8">
        <f>Sales_Analysis[[#This Row],[Quantity]]*Sales_Analysis[[#This Row],[Unit Cost]]</f>
        <v>23.48</v>
      </c>
      <c r="U738" s="8">
        <f>Sales_Analysis[[#This Row],[Net Sales ]]-Sales_Analysis[[#This Row],[Cost Of Good Sold]]</f>
        <v>21.499999999999996</v>
      </c>
      <c r="V738" s="8">
        <f>IF(Sales_Analysis[[#This Row],[Order Status]]="Completed",Sales_Analysis[[#This Row],[Net Sales ]],0)</f>
        <v>0</v>
      </c>
      <c r="W738" s="8">
        <f>IF(Sales_Analysis[[#This Row],[Order Status]]="Completed",Sales_Analysis[[#This Row],[Gross Profit ]],0)</f>
        <v>0</v>
      </c>
    </row>
    <row r="739" spans="1:23">
      <c r="A739" t="s">
        <v>1372</v>
      </c>
      <c r="B739" s="7">
        <v>46043</v>
      </c>
      <c r="C739" t="s">
        <v>158</v>
      </c>
      <c r="D739">
        <v>1</v>
      </c>
      <c r="E739">
        <v>44.59</v>
      </c>
      <c r="F739">
        <v>0</v>
      </c>
      <c r="G739">
        <v>4.99</v>
      </c>
      <c r="H739" t="s">
        <v>216</v>
      </c>
      <c r="I739" t="s">
        <v>37</v>
      </c>
      <c r="J739" t="s">
        <v>213</v>
      </c>
      <c r="K739" t="s">
        <v>209</v>
      </c>
      <c r="L739" t="s">
        <v>220</v>
      </c>
      <c r="M739" t="s">
        <v>159</v>
      </c>
      <c r="N739" t="s">
        <v>27</v>
      </c>
      <c r="O739">
        <v>19.489999999999998</v>
      </c>
      <c r="P739">
        <v>44.59</v>
      </c>
      <c r="Q739">
        <f>Sales_Analysis[[#This Row],[Quantity]]*Sales_Analysis[[#This Row],[Unit Selling Price]]</f>
        <v>44.59</v>
      </c>
      <c r="R739">
        <f>Sales_Analysis[[#This Row],[Gross Sales ]]*Sales_Analysis[[#This Row],[Discount Pct]]</f>
        <v>0</v>
      </c>
      <c r="S739" s="8">
        <f>Sales_Analysis[[#This Row],[Gross Sales ]]-Sales_Analysis[[#This Row],[Discount Amount]]</f>
        <v>44.59</v>
      </c>
      <c r="T739" s="8">
        <f>Sales_Analysis[[#This Row],[Quantity]]*Sales_Analysis[[#This Row],[Unit Cost]]</f>
        <v>19.489999999999998</v>
      </c>
      <c r="U739" s="8">
        <f>Sales_Analysis[[#This Row],[Net Sales ]]-Sales_Analysis[[#This Row],[Cost Of Good Sold]]</f>
        <v>25.100000000000005</v>
      </c>
      <c r="V739" s="8">
        <f>IF(Sales_Analysis[[#This Row],[Order Status]]="Completed",Sales_Analysis[[#This Row],[Net Sales ]],0)</f>
        <v>44.59</v>
      </c>
      <c r="W739" s="8">
        <f>IF(Sales_Analysis[[#This Row],[Order Status]]="Completed",Sales_Analysis[[#This Row],[Gross Profit ]],0)</f>
        <v>25.100000000000005</v>
      </c>
    </row>
    <row r="740" spans="1:23">
      <c r="A740" t="s">
        <v>1373</v>
      </c>
      <c r="B740" s="7">
        <v>46044</v>
      </c>
      <c r="C740" t="s">
        <v>162</v>
      </c>
      <c r="D740">
        <v>2</v>
      </c>
      <c r="E740">
        <v>12.2</v>
      </c>
      <c r="F740">
        <v>0</v>
      </c>
      <c r="G740">
        <v>9.99</v>
      </c>
      <c r="H740" t="s">
        <v>212</v>
      </c>
      <c r="I740" t="s">
        <v>18</v>
      </c>
      <c r="J740" t="s">
        <v>217</v>
      </c>
      <c r="K740" t="s">
        <v>209</v>
      </c>
      <c r="L740" t="s">
        <v>1374</v>
      </c>
      <c r="M740" t="s">
        <v>163</v>
      </c>
      <c r="N740" t="s">
        <v>27</v>
      </c>
      <c r="O740">
        <v>7.14</v>
      </c>
      <c r="P740">
        <v>12.2</v>
      </c>
      <c r="Q740">
        <f>Sales_Analysis[[#This Row],[Quantity]]*Sales_Analysis[[#This Row],[Unit Selling Price]]</f>
        <v>24.4</v>
      </c>
      <c r="R740">
        <f>Sales_Analysis[[#This Row],[Gross Sales ]]*Sales_Analysis[[#This Row],[Discount Pct]]</f>
        <v>0</v>
      </c>
      <c r="S740" s="8">
        <f>Sales_Analysis[[#This Row],[Gross Sales ]]-Sales_Analysis[[#This Row],[Discount Amount]]</f>
        <v>24.4</v>
      </c>
      <c r="T740" s="8">
        <f>Sales_Analysis[[#This Row],[Quantity]]*Sales_Analysis[[#This Row],[Unit Cost]]</f>
        <v>14.28</v>
      </c>
      <c r="U740" s="8">
        <f>Sales_Analysis[[#This Row],[Net Sales ]]-Sales_Analysis[[#This Row],[Cost Of Good Sold]]</f>
        <v>10.119999999999999</v>
      </c>
      <c r="V740" s="8">
        <f>IF(Sales_Analysis[[#This Row],[Order Status]]="Completed",Sales_Analysis[[#This Row],[Net Sales ]],0)</f>
        <v>24.4</v>
      </c>
      <c r="W740" s="8">
        <f>IF(Sales_Analysis[[#This Row],[Order Status]]="Completed",Sales_Analysis[[#This Row],[Gross Profit ]],0)</f>
        <v>10.119999999999999</v>
      </c>
    </row>
    <row r="741" spans="1:23">
      <c r="A741" t="s">
        <v>1375</v>
      </c>
      <c r="B741" s="7">
        <v>46044</v>
      </c>
      <c r="C741" t="s">
        <v>75</v>
      </c>
      <c r="D741">
        <v>2</v>
      </c>
      <c r="E741">
        <v>55.2</v>
      </c>
      <c r="F741">
        <v>0.1</v>
      </c>
      <c r="G741">
        <v>0</v>
      </c>
      <c r="H741" t="s">
        <v>212</v>
      </c>
      <c r="I741" t="s">
        <v>224</v>
      </c>
      <c r="J741" t="s">
        <v>213</v>
      </c>
      <c r="K741" t="s">
        <v>209</v>
      </c>
      <c r="L741" t="s">
        <v>895</v>
      </c>
      <c r="M741" t="s">
        <v>76</v>
      </c>
      <c r="N741" t="s">
        <v>11</v>
      </c>
      <c r="O741">
        <v>25.85</v>
      </c>
      <c r="P741">
        <v>55.2</v>
      </c>
      <c r="Q741">
        <f>Sales_Analysis[[#This Row],[Quantity]]*Sales_Analysis[[#This Row],[Unit Selling Price]]</f>
        <v>110.4</v>
      </c>
      <c r="R741">
        <f>Sales_Analysis[[#This Row],[Gross Sales ]]*Sales_Analysis[[#This Row],[Discount Pct]]</f>
        <v>11.040000000000001</v>
      </c>
      <c r="S741" s="8">
        <f>Sales_Analysis[[#This Row],[Gross Sales ]]-Sales_Analysis[[#This Row],[Discount Amount]]</f>
        <v>99.36</v>
      </c>
      <c r="T741" s="8">
        <f>Sales_Analysis[[#This Row],[Quantity]]*Sales_Analysis[[#This Row],[Unit Cost]]</f>
        <v>51.7</v>
      </c>
      <c r="U741" s="8">
        <f>Sales_Analysis[[#This Row],[Net Sales ]]-Sales_Analysis[[#This Row],[Cost Of Good Sold]]</f>
        <v>47.66</v>
      </c>
      <c r="V741" s="8">
        <f>IF(Sales_Analysis[[#This Row],[Order Status]]="Completed",Sales_Analysis[[#This Row],[Net Sales ]],0)</f>
        <v>99.36</v>
      </c>
      <c r="W741" s="8">
        <f>IF(Sales_Analysis[[#This Row],[Order Status]]="Completed",Sales_Analysis[[#This Row],[Gross Profit ]],0)</f>
        <v>47.66</v>
      </c>
    </row>
    <row r="742" spans="1:23">
      <c r="A742" t="s">
        <v>1376</v>
      </c>
      <c r="B742" s="7">
        <v>46044</v>
      </c>
      <c r="C742" t="s">
        <v>168</v>
      </c>
      <c r="D742">
        <v>2</v>
      </c>
      <c r="E742">
        <v>50.46</v>
      </c>
      <c r="F742">
        <v>0</v>
      </c>
      <c r="G742">
        <v>0</v>
      </c>
      <c r="H742" t="s">
        <v>212</v>
      </c>
      <c r="I742" t="s">
        <v>18</v>
      </c>
      <c r="J742" t="s">
        <v>208</v>
      </c>
      <c r="K742" t="s">
        <v>209</v>
      </c>
      <c r="L742" t="s">
        <v>348</v>
      </c>
      <c r="M742" t="s">
        <v>169</v>
      </c>
      <c r="N742" t="s">
        <v>32</v>
      </c>
      <c r="O742">
        <v>23.03</v>
      </c>
      <c r="P742">
        <v>50.46</v>
      </c>
      <c r="Q742">
        <f>Sales_Analysis[[#This Row],[Quantity]]*Sales_Analysis[[#This Row],[Unit Selling Price]]</f>
        <v>100.92</v>
      </c>
      <c r="R742">
        <f>Sales_Analysis[[#This Row],[Gross Sales ]]*Sales_Analysis[[#This Row],[Discount Pct]]</f>
        <v>0</v>
      </c>
      <c r="S742" s="8">
        <f>Sales_Analysis[[#This Row],[Gross Sales ]]-Sales_Analysis[[#This Row],[Discount Amount]]</f>
        <v>100.92</v>
      </c>
      <c r="T742" s="8">
        <f>Sales_Analysis[[#This Row],[Quantity]]*Sales_Analysis[[#This Row],[Unit Cost]]</f>
        <v>46.06</v>
      </c>
      <c r="U742" s="8">
        <f>Sales_Analysis[[#This Row],[Net Sales ]]-Sales_Analysis[[#This Row],[Cost Of Good Sold]]</f>
        <v>54.86</v>
      </c>
      <c r="V742" s="8">
        <f>IF(Sales_Analysis[[#This Row],[Order Status]]="Completed",Sales_Analysis[[#This Row],[Net Sales ]],0)</f>
        <v>100.92</v>
      </c>
      <c r="W742" s="8">
        <f>IF(Sales_Analysis[[#This Row],[Order Status]]="Completed",Sales_Analysis[[#This Row],[Gross Profit ]],0)</f>
        <v>54.86</v>
      </c>
    </row>
    <row r="743" spans="1:23">
      <c r="A743" t="s">
        <v>1377</v>
      </c>
      <c r="B743" s="7">
        <v>46044</v>
      </c>
      <c r="C743" t="s">
        <v>148</v>
      </c>
      <c r="D743">
        <v>5</v>
      </c>
      <c r="E743">
        <v>76.3</v>
      </c>
      <c r="F743">
        <v>0.1</v>
      </c>
      <c r="G743">
        <v>4.99</v>
      </c>
      <c r="H743" t="s">
        <v>216</v>
      </c>
      <c r="I743" t="s">
        <v>54</v>
      </c>
      <c r="J743" t="s">
        <v>217</v>
      </c>
      <c r="K743" t="s">
        <v>209</v>
      </c>
      <c r="L743" t="s">
        <v>649</v>
      </c>
      <c r="M743" t="s">
        <v>149</v>
      </c>
      <c r="N743" t="s">
        <v>27</v>
      </c>
      <c r="O743">
        <v>33.700000000000003</v>
      </c>
      <c r="P743">
        <v>76.3</v>
      </c>
      <c r="Q743">
        <f>Sales_Analysis[[#This Row],[Quantity]]*Sales_Analysis[[#This Row],[Unit Selling Price]]</f>
        <v>381.5</v>
      </c>
      <c r="R743">
        <f>Sales_Analysis[[#This Row],[Gross Sales ]]*Sales_Analysis[[#This Row],[Discount Pct]]</f>
        <v>38.15</v>
      </c>
      <c r="S743" s="8">
        <f>Sales_Analysis[[#This Row],[Gross Sales ]]-Sales_Analysis[[#This Row],[Discount Amount]]</f>
        <v>343.35</v>
      </c>
      <c r="T743" s="8">
        <f>Sales_Analysis[[#This Row],[Quantity]]*Sales_Analysis[[#This Row],[Unit Cost]]</f>
        <v>168.5</v>
      </c>
      <c r="U743" s="8">
        <f>Sales_Analysis[[#This Row],[Net Sales ]]-Sales_Analysis[[#This Row],[Cost Of Good Sold]]</f>
        <v>174.85000000000002</v>
      </c>
      <c r="V743" s="8">
        <f>IF(Sales_Analysis[[#This Row],[Order Status]]="Completed",Sales_Analysis[[#This Row],[Net Sales ]],0)</f>
        <v>343.35</v>
      </c>
      <c r="W743" s="8">
        <f>IF(Sales_Analysis[[#This Row],[Order Status]]="Completed",Sales_Analysis[[#This Row],[Gross Profit ]],0)</f>
        <v>174.85000000000002</v>
      </c>
    </row>
    <row r="744" spans="1:23">
      <c r="A744" t="s">
        <v>1378</v>
      </c>
      <c r="B744" s="7">
        <v>46044</v>
      </c>
      <c r="C744" t="s">
        <v>184</v>
      </c>
      <c r="D744">
        <v>3</v>
      </c>
      <c r="E744">
        <v>31.55</v>
      </c>
      <c r="F744">
        <v>0</v>
      </c>
      <c r="G744">
        <v>4.99</v>
      </c>
      <c r="H744" t="s">
        <v>216</v>
      </c>
      <c r="I744" t="s">
        <v>224</v>
      </c>
      <c r="J744" t="s">
        <v>208</v>
      </c>
      <c r="K744" t="s">
        <v>209</v>
      </c>
      <c r="L744" t="s">
        <v>1379</v>
      </c>
      <c r="M744" t="s">
        <v>185</v>
      </c>
      <c r="N744" t="s">
        <v>32</v>
      </c>
      <c r="O744">
        <v>18.04</v>
      </c>
      <c r="P744">
        <v>31.55</v>
      </c>
      <c r="Q744">
        <f>Sales_Analysis[[#This Row],[Quantity]]*Sales_Analysis[[#This Row],[Unit Selling Price]]</f>
        <v>94.65</v>
      </c>
      <c r="R744">
        <f>Sales_Analysis[[#This Row],[Gross Sales ]]*Sales_Analysis[[#This Row],[Discount Pct]]</f>
        <v>0</v>
      </c>
      <c r="S744" s="8">
        <f>Sales_Analysis[[#This Row],[Gross Sales ]]-Sales_Analysis[[#This Row],[Discount Amount]]</f>
        <v>94.65</v>
      </c>
      <c r="T744" s="8">
        <f>Sales_Analysis[[#This Row],[Quantity]]*Sales_Analysis[[#This Row],[Unit Cost]]</f>
        <v>54.12</v>
      </c>
      <c r="U744" s="8">
        <f>Sales_Analysis[[#This Row],[Net Sales ]]-Sales_Analysis[[#This Row],[Cost Of Good Sold]]</f>
        <v>40.530000000000008</v>
      </c>
      <c r="V744" s="8">
        <f>IF(Sales_Analysis[[#This Row],[Order Status]]="Completed",Sales_Analysis[[#This Row],[Net Sales ]],0)</f>
        <v>94.65</v>
      </c>
      <c r="W744" s="8">
        <f>IF(Sales_Analysis[[#This Row],[Order Status]]="Completed",Sales_Analysis[[#This Row],[Gross Profit ]],0)</f>
        <v>40.530000000000008</v>
      </c>
    </row>
    <row r="745" spans="1:23">
      <c r="A745" t="s">
        <v>1380</v>
      </c>
      <c r="B745" s="7">
        <v>46044</v>
      </c>
      <c r="C745" t="s">
        <v>140</v>
      </c>
      <c r="D745">
        <v>2</v>
      </c>
      <c r="E745">
        <v>25.18</v>
      </c>
      <c r="F745">
        <v>0.05</v>
      </c>
      <c r="G745">
        <v>4.99</v>
      </c>
      <c r="H745" t="s">
        <v>212</v>
      </c>
      <c r="I745" t="s">
        <v>224</v>
      </c>
      <c r="J745" t="s">
        <v>208</v>
      </c>
      <c r="K745" t="s">
        <v>209</v>
      </c>
      <c r="L745" t="s">
        <v>860</v>
      </c>
      <c r="M745" t="s">
        <v>141</v>
      </c>
      <c r="N745" t="s">
        <v>27</v>
      </c>
      <c r="O745">
        <v>13.85</v>
      </c>
      <c r="P745">
        <v>25.18</v>
      </c>
      <c r="Q745">
        <f>Sales_Analysis[[#This Row],[Quantity]]*Sales_Analysis[[#This Row],[Unit Selling Price]]</f>
        <v>50.36</v>
      </c>
      <c r="R745">
        <f>Sales_Analysis[[#This Row],[Gross Sales ]]*Sales_Analysis[[#This Row],[Discount Pct]]</f>
        <v>2.5180000000000002</v>
      </c>
      <c r="S745" s="8">
        <f>Sales_Analysis[[#This Row],[Gross Sales ]]-Sales_Analysis[[#This Row],[Discount Amount]]</f>
        <v>47.841999999999999</v>
      </c>
      <c r="T745" s="8">
        <f>Sales_Analysis[[#This Row],[Quantity]]*Sales_Analysis[[#This Row],[Unit Cost]]</f>
        <v>27.7</v>
      </c>
      <c r="U745" s="8">
        <f>Sales_Analysis[[#This Row],[Net Sales ]]-Sales_Analysis[[#This Row],[Cost Of Good Sold]]</f>
        <v>20.141999999999999</v>
      </c>
      <c r="V745" s="8">
        <f>IF(Sales_Analysis[[#This Row],[Order Status]]="Completed",Sales_Analysis[[#This Row],[Net Sales ]],0)</f>
        <v>47.841999999999999</v>
      </c>
      <c r="W745" s="8">
        <f>IF(Sales_Analysis[[#This Row],[Order Status]]="Completed",Sales_Analysis[[#This Row],[Gross Profit ]],0)</f>
        <v>20.141999999999999</v>
      </c>
    </row>
    <row r="746" spans="1:23">
      <c r="A746" t="s">
        <v>1381</v>
      </c>
      <c r="B746" s="7">
        <v>46044</v>
      </c>
      <c r="C746" t="s">
        <v>162</v>
      </c>
      <c r="D746">
        <v>3</v>
      </c>
      <c r="E746">
        <v>12.2</v>
      </c>
      <c r="F746">
        <v>0</v>
      </c>
      <c r="G746">
        <v>9.99</v>
      </c>
      <c r="H746" t="s">
        <v>216</v>
      </c>
      <c r="I746" t="s">
        <v>37</v>
      </c>
      <c r="J746" t="s">
        <v>217</v>
      </c>
      <c r="K746" t="s">
        <v>209</v>
      </c>
      <c r="L746" t="s">
        <v>1382</v>
      </c>
      <c r="M746" t="s">
        <v>163</v>
      </c>
      <c r="N746" t="s">
        <v>27</v>
      </c>
      <c r="O746">
        <v>7.14</v>
      </c>
      <c r="P746">
        <v>12.2</v>
      </c>
      <c r="Q746">
        <f>Sales_Analysis[[#This Row],[Quantity]]*Sales_Analysis[[#This Row],[Unit Selling Price]]</f>
        <v>36.599999999999994</v>
      </c>
      <c r="R746">
        <f>Sales_Analysis[[#This Row],[Gross Sales ]]*Sales_Analysis[[#This Row],[Discount Pct]]</f>
        <v>0</v>
      </c>
      <c r="S746" s="8">
        <f>Sales_Analysis[[#This Row],[Gross Sales ]]-Sales_Analysis[[#This Row],[Discount Amount]]</f>
        <v>36.599999999999994</v>
      </c>
      <c r="T746" s="8">
        <f>Sales_Analysis[[#This Row],[Quantity]]*Sales_Analysis[[#This Row],[Unit Cost]]</f>
        <v>21.419999999999998</v>
      </c>
      <c r="U746" s="8">
        <f>Sales_Analysis[[#This Row],[Net Sales ]]-Sales_Analysis[[#This Row],[Cost Of Good Sold]]</f>
        <v>15.179999999999996</v>
      </c>
      <c r="V746" s="8">
        <f>IF(Sales_Analysis[[#This Row],[Order Status]]="Completed",Sales_Analysis[[#This Row],[Net Sales ]],0)</f>
        <v>36.599999999999994</v>
      </c>
      <c r="W746" s="8">
        <f>IF(Sales_Analysis[[#This Row],[Order Status]]="Completed",Sales_Analysis[[#This Row],[Gross Profit ]],0)</f>
        <v>15.179999999999996</v>
      </c>
    </row>
    <row r="747" spans="1:23">
      <c r="A747" t="s">
        <v>1383</v>
      </c>
      <c r="B747" s="7">
        <v>46045</v>
      </c>
      <c r="C747" t="s">
        <v>178</v>
      </c>
      <c r="D747">
        <v>2</v>
      </c>
      <c r="E747">
        <v>77.760000000000005</v>
      </c>
      <c r="F747">
        <v>0.15</v>
      </c>
      <c r="G747">
        <v>0</v>
      </c>
      <c r="H747" t="s">
        <v>212</v>
      </c>
      <c r="I747" t="s">
        <v>18</v>
      </c>
      <c r="J747" t="s">
        <v>208</v>
      </c>
      <c r="K747" t="s">
        <v>209</v>
      </c>
      <c r="L747" t="s">
        <v>465</v>
      </c>
      <c r="M747" t="s">
        <v>179</v>
      </c>
      <c r="N747" t="s">
        <v>32</v>
      </c>
      <c r="O747">
        <v>44.67</v>
      </c>
      <c r="P747">
        <v>77.760000000000005</v>
      </c>
      <c r="Q747">
        <f>Sales_Analysis[[#This Row],[Quantity]]*Sales_Analysis[[#This Row],[Unit Selling Price]]</f>
        <v>155.52000000000001</v>
      </c>
      <c r="R747">
        <f>Sales_Analysis[[#This Row],[Gross Sales ]]*Sales_Analysis[[#This Row],[Discount Pct]]</f>
        <v>23.327999999999999</v>
      </c>
      <c r="S747" s="8">
        <f>Sales_Analysis[[#This Row],[Gross Sales ]]-Sales_Analysis[[#This Row],[Discount Amount]]</f>
        <v>132.19200000000001</v>
      </c>
      <c r="T747" s="8">
        <f>Sales_Analysis[[#This Row],[Quantity]]*Sales_Analysis[[#This Row],[Unit Cost]]</f>
        <v>89.34</v>
      </c>
      <c r="U747" s="8">
        <f>Sales_Analysis[[#This Row],[Net Sales ]]-Sales_Analysis[[#This Row],[Cost Of Good Sold]]</f>
        <v>42.852000000000004</v>
      </c>
      <c r="V747" s="8">
        <f>IF(Sales_Analysis[[#This Row],[Order Status]]="Completed",Sales_Analysis[[#This Row],[Net Sales ]],0)</f>
        <v>132.19200000000001</v>
      </c>
      <c r="W747" s="8">
        <f>IF(Sales_Analysis[[#This Row],[Order Status]]="Completed",Sales_Analysis[[#This Row],[Gross Profit ]],0)</f>
        <v>42.852000000000004</v>
      </c>
    </row>
    <row r="748" spans="1:23">
      <c r="A748" t="s">
        <v>1384</v>
      </c>
      <c r="B748" s="7">
        <v>46045</v>
      </c>
      <c r="C748" t="s">
        <v>128</v>
      </c>
      <c r="D748">
        <v>2</v>
      </c>
      <c r="E748">
        <v>74.72</v>
      </c>
      <c r="F748">
        <v>0.05</v>
      </c>
      <c r="G748">
        <v>0</v>
      </c>
      <c r="H748" t="s">
        <v>212</v>
      </c>
      <c r="I748" t="s">
        <v>37</v>
      </c>
      <c r="J748" t="s">
        <v>217</v>
      </c>
      <c r="K748" t="s">
        <v>209</v>
      </c>
      <c r="L748" t="s">
        <v>1385</v>
      </c>
      <c r="M748" t="s">
        <v>129</v>
      </c>
      <c r="N748" t="s">
        <v>21</v>
      </c>
      <c r="O748">
        <v>36.28</v>
      </c>
      <c r="P748">
        <v>74.72</v>
      </c>
      <c r="Q748">
        <f>Sales_Analysis[[#This Row],[Quantity]]*Sales_Analysis[[#This Row],[Unit Selling Price]]</f>
        <v>149.44</v>
      </c>
      <c r="R748">
        <f>Sales_Analysis[[#This Row],[Gross Sales ]]*Sales_Analysis[[#This Row],[Discount Pct]]</f>
        <v>7.4720000000000004</v>
      </c>
      <c r="S748" s="8">
        <f>Sales_Analysis[[#This Row],[Gross Sales ]]-Sales_Analysis[[#This Row],[Discount Amount]]</f>
        <v>141.96799999999999</v>
      </c>
      <c r="T748" s="8">
        <f>Sales_Analysis[[#This Row],[Quantity]]*Sales_Analysis[[#This Row],[Unit Cost]]</f>
        <v>72.56</v>
      </c>
      <c r="U748" s="8">
        <f>Sales_Analysis[[#This Row],[Net Sales ]]-Sales_Analysis[[#This Row],[Cost Of Good Sold]]</f>
        <v>69.407999999999987</v>
      </c>
      <c r="V748" s="8">
        <f>IF(Sales_Analysis[[#This Row],[Order Status]]="Completed",Sales_Analysis[[#This Row],[Net Sales ]],0)</f>
        <v>141.96799999999999</v>
      </c>
      <c r="W748" s="8">
        <f>IF(Sales_Analysis[[#This Row],[Order Status]]="Completed",Sales_Analysis[[#This Row],[Gross Profit ]],0)</f>
        <v>69.407999999999987</v>
      </c>
    </row>
    <row r="749" spans="1:23">
      <c r="A749" t="s">
        <v>1386</v>
      </c>
      <c r="B749" s="7">
        <v>46045</v>
      </c>
      <c r="C749" t="s">
        <v>104</v>
      </c>
      <c r="D749">
        <v>1</v>
      </c>
      <c r="E749">
        <v>29.49</v>
      </c>
      <c r="F749">
        <v>0</v>
      </c>
      <c r="G749">
        <v>9.99</v>
      </c>
      <c r="H749" t="s">
        <v>216</v>
      </c>
      <c r="I749" t="s">
        <v>37</v>
      </c>
      <c r="J749" t="s">
        <v>213</v>
      </c>
      <c r="K749" t="s">
        <v>209</v>
      </c>
      <c r="L749" t="s">
        <v>1387</v>
      </c>
      <c r="M749" t="s">
        <v>105</v>
      </c>
      <c r="N749" t="s">
        <v>17</v>
      </c>
      <c r="O749">
        <v>13.03</v>
      </c>
      <c r="P749">
        <v>29.49</v>
      </c>
      <c r="Q749">
        <f>Sales_Analysis[[#This Row],[Quantity]]*Sales_Analysis[[#This Row],[Unit Selling Price]]</f>
        <v>29.49</v>
      </c>
      <c r="R749">
        <f>Sales_Analysis[[#This Row],[Gross Sales ]]*Sales_Analysis[[#This Row],[Discount Pct]]</f>
        <v>0</v>
      </c>
      <c r="S749" s="8">
        <f>Sales_Analysis[[#This Row],[Gross Sales ]]-Sales_Analysis[[#This Row],[Discount Amount]]</f>
        <v>29.49</v>
      </c>
      <c r="T749" s="8">
        <f>Sales_Analysis[[#This Row],[Quantity]]*Sales_Analysis[[#This Row],[Unit Cost]]</f>
        <v>13.03</v>
      </c>
      <c r="U749" s="8">
        <f>Sales_Analysis[[#This Row],[Net Sales ]]-Sales_Analysis[[#This Row],[Cost Of Good Sold]]</f>
        <v>16.46</v>
      </c>
      <c r="V749" s="8">
        <f>IF(Sales_Analysis[[#This Row],[Order Status]]="Completed",Sales_Analysis[[#This Row],[Net Sales ]],0)</f>
        <v>29.49</v>
      </c>
      <c r="W749" s="8">
        <f>IF(Sales_Analysis[[#This Row],[Order Status]]="Completed",Sales_Analysis[[#This Row],[Gross Profit ]],0)</f>
        <v>16.46</v>
      </c>
    </row>
    <row r="750" spans="1:23">
      <c r="A750" t="s">
        <v>1388</v>
      </c>
      <c r="B750" s="7">
        <v>46045</v>
      </c>
      <c r="C750" t="s">
        <v>106</v>
      </c>
      <c r="D750">
        <v>6</v>
      </c>
      <c r="E750">
        <v>85.27</v>
      </c>
      <c r="F750">
        <v>0</v>
      </c>
      <c r="G750">
        <v>9.99</v>
      </c>
      <c r="H750" t="s">
        <v>212</v>
      </c>
      <c r="I750" t="s">
        <v>12</v>
      </c>
      <c r="J750" t="s">
        <v>213</v>
      </c>
      <c r="K750" t="s">
        <v>209</v>
      </c>
      <c r="L750" t="s">
        <v>1389</v>
      </c>
      <c r="M750" t="s">
        <v>107</v>
      </c>
      <c r="N750" t="s">
        <v>17</v>
      </c>
      <c r="O750">
        <v>43.46</v>
      </c>
      <c r="P750">
        <v>85.27</v>
      </c>
      <c r="Q750">
        <f>Sales_Analysis[[#This Row],[Quantity]]*Sales_Analysis[[#This Row],[Unit Selling Price]]</f>
        <v>511.62</v>
      </c>
      <c r="R750">
        <f>Sales_Analysis[[#This Row],[Gross Sales ]]*Sales_Analysis[[#This Row],[Discount Pct]]</f>
        <v>0</v>
      </c>
      <c r="S750" s="8">
        <f>Sales_Analysis[[#This Row],[Gross Sales ]]-Sales_Analysis[[#This Row],[Discount Amount]]</f>
        <v>511.62</v>
      </c>
      <c r="T750" s="8">
        <f>Sales_Analysis[[#This Row],[Quantity]]*Sales_Analysis[[#This Row],[Unit Cost]]</f>
        <v>260.76</v>
      </c>
      <c r="U750" s="8">
        <f>Sales_Analysis[[#This Row],[Net Sales ]]-Sales_Analysis[[#This Row],[Cost Of Good Sold]]</f>
        <v>250.86</v>
      </c>
      <c r="V750" s="8">
        <f>IF(Sales_Analysis[[#This Row],[Order Status]]="Completed",Sales_Analysis[[#This Row],[Net Sales ]],0)</f>
        <v>511.62</v>
      </c>
      <c r="W750" s="8">
        <f>IF(Sales_Analysis[[#This Row],[Order Status]]="Completed",Sales_Analysis[[#This Row],[Gross Profit ]],0)</f>
        <v>250.86</v>
      </c>
    </row>
    <row r="751" spans="1:23">
      <c r="A751" t="s">
        <v>1390</v>
      </c>
      <c r="B751" s="7">
        <v>46045</v>
      </c>
      <c r="C751" t="s">
        <v>112</v>
      </c>
      <c r="D751">
        <v>1</v>
      </c>
      <c r="E751">
        <v>48.12</v>
      </c>
      <c r="F751">
        <v>0.15</v>
      </c>
      <c r="G751">
        <v>0</v>
      </c>
      <c r="H751" t="s">
        <v>207</v>
      </c>
      <c r="I751" t="s">
        <v>224</v>
      </c>
      <c r="J751" t="s">
        <v>217</v>
      </c>
      <c r="K751" t="s">
        <v>209</v>
      </c>
      <c r="L751" t="s">
        <v>284</v>
      </c>
      <c r="M751" t="s">
        <v>113</v>
      </c>
      <c r="N751" t="s">
        <v>17</v>
      </c>
      <c r="O751">
        <v>23.26</v>
      </c>
      <c r="P751">
        <v>48.12</v>
      </c>
      <c r="Q751">
        <f>Sales_Analysis[[#This Row],[Quantity]]*Sales_Analysis[[#This Row],[Unit Selling Price]]</f>
        <v>48.12</v>
      </c>
      <c r="R751">
        <f>Sales_Analysis[[#This Row],[Gross Sales ]]*Sales_Analysis[[#This Row],[Discount Pct]]</f>
        <v>7.2179999999999991</v>
      </c>
      <c r="S751" s="8">
        <f>Sales_Analysis[[#This Row],[Gross Sales ]]-Sales_Analysis[[#This Row],[Discount Amount]]</f>
        <v>40.902000000000001</v>
      </c>
      <c r="T751" s="8">
        <f>Sales_Analysis[[#This Row],[Quantity]]*Sales_Analysis[[#This Row],[Unit Cost]]</f>
        <v>23.26</v>
      </c>
      <c r="U751" s="8">
        <f>Sales_Analysis[[#This Row],[Net Sales ]]-Sales_Analysis[[#This Row],[Cost Of Good Sold]]</f>
        <v>17.641999999999999</v>
      </c>
      <c r="V751" s="8">
        <f>IF(Sales_Analysis[[#This Row],[Order Status]]="Completed",Sales_Analysis[[#This Row],[Net Sales ]],0)</f>
        <v>40.902000000000001</v>
      </c>
      <c r="W751" s="8">
        <f>IF(Sales_Analysis[[#This Row],[Order Status]]="Completed",Sales_Analysis[[#This Row],[Gross Profit ]],0)</f>
        <v>17.641999999999999</v>
      </c>
    </row>
    <row r="752" spans="1:23">
      <c r="A752" t="s">
        <v>1391</v>
      </c>
      <c r="B752" s="7">
        <v>46046</v>
      </c>
      <c r="C752" t="s">
        <v>172</v>
      </c>
      <c r="D752">
        <v>2</v>
      </c>
      <c r="E752">
        <v>80.63</v>
      </c>
      <c r="F752">
        <v>0.15</v>
      </c>
      <c r="G752">
        <v>0</v>
      </c>
      <c r="H752" t="s">
        <v>212</v>
      </c>
      <c r="I752" t="s">
        <v>12</v>
      </c>
      <c r="J752" t="s">
        <v>213</v>
      </c>
      <c r="K752" t="s">
        <v>304</v>
      </c>
      <c r="L752" t="s">
        <v>1392</v>
      </c>
      <c r="M752" t="s">
        <v>173</v>
      </c>
      <c r="N752" t="s">
        <v>32</v>
      </c>
      <c r="O752">
        <v>44.56</v>
      </c>
      <c r="P752">
        <v>80.63</v>
      </c>
      <c r="Q752">
        <f>Sales_Analysis[[#This Row],[Quantity]]*Sales_Analysis[[#This Row],[Unit Selling Price]]</f>
        <v>161.26</v>
      </c>
      <c r="R752">
        <f>Sales_Analysis[[#This Row],[Gross Sales ]]*Sales_Analysis[[#This Row],[Discount Pct]]</f>
        <v>24.188999999999997</v>
      </c>
      <c r="S752" s="8">
        <f>Sales_Analysis[[#This Row],[Gross Sales ]]-Sales_Analysis[[#This Row],[Discount Amount]]</f>
        <v>137.071</v>
      </c>
      <c r="T752" s="8">
        <f>Sales_Analysis[[#This Row],[Quantity]]*Sales_Analysis[[#This Row],[Unit Cost]]</f>
        <v>89.12</v>
      </c>
      <c r="U752" s="8">
        <f>Sales_Analysis[[#This Row],[Net Sales ]]-Sales_Analysis[[#This Row],[Cost Of Good Sold]]</f>
        <v>47.950999999999993</v>
      </c>
      <c r="V752" s="8">
        <f>IF(Sales_Analysis[[#This Row],[Order Status]]="Completed",Sales_Analysis[[#This Row],[Net Sales ]],0)</f>
        <v>0</v>
      </c>
      <c r="W752" s="8">
        <f>IF(Sales_Analysis[[#This Row],[Order Status]]="Completed",Sales_Analysis[[#This Row],[Gross Profit ]],0)</f>
        <v>0</v>
      </c>
    </row>
    <row r="753" spans="1:23">
      <c r="A753" t="s">
        <v>1393</v>
      </c>
      <c r="B753" s="7">
        <v>46046</v>
      </c>
      <c r="C753" t="s">
        <v>116</v>
      </c>
      <c r="D753">
        <v>1</v>
      </c>
      <c r="E753">
        <v>30.89</v>
      </c>
      <c r="F753">
        <v>0</v>
      </c>
      <c r="G753">
        <v>9.99</v>
      </c>
      <c r="H753" t="s">
        <v>207</v>
      </c>
      <c r="I753" t="s">
        <v>37</v>
      </c>
      <c r="J753" t="s">
        <v>208</v>
      </c>
      <c r="K753" t="s">
        <v>209</v>
      </c>
      <c r="L753" t="s">
        <v>1394</v>
      </c>
      <c r="M753" t="s">
        <v>117</v>
      </c>
      <c r="N753" t="s">
        <v>21</v>
      </c>
      <c r="O753">
        <v>13.41</v>
      </c>
      <c r="P753">
        <v>30.89</v>
      </c>
      <c r="Q753">
        <f>Sales_Analysis[[#This Row],[Quantity]]*Sales_Analysis[[#This Row],[Unit Selling Price]]</f>
        <v>30.89</v>
      </c>
      <c r="R753">
        <f>Sales_Analysis[[#This Row],[Gross Sales ]]*Sales_Analysis[[#This Row],[Discount Pct]]</f>
        <v>0</v>
      </c>
      <c r="S753" s="8">
        <f>Sales_Analysis[[#This Row],[Gross Sales ]]-Sales_Analysis[[#This Row],[Discount Amount]]</f>
        <v>30.89</v>
      </c>
      <c r="T753" s="8">
        <f>Sales_Analysis[[#This Row],[Quantity]]*Sales_Analysis[[#This Row],[Unit Cost]]</f>
        <v>13.41</v>
      </c>
      <c r="U753" s="8">
        <f>Sales_Analysis[[#This Row],[Net Sales ]]-Sales_Analysis[[#This Row],[Cost Of Good Sold]]</f>
        <v>17.48</v>
      </c>
      <c r="V753" s="8">
        <f>IF(Sales_Analysis[[#This Row],[Order Status]]="Completed",Sales_Analysis[[#This Row],[Net Sales ]],0)</f>
        <v>30.89</v>
      </c>
      <c r="W753" s="8">
        <f>IF(Sales_Analysis[[#This Row],[Order Status]]="Completed",Sales_Analysis[[#This Row],[Gross Profit ]],0)</f>
        <v>17.48</v>
      </c>
    </row>
    <row r="754" spans="1:23">
      <c r="A754" t="s">
        <v>1395</v>
      </c>
      <c r="B754" s="7">
        <v>46046</v>
      </c>
      <c r="C754" t="s">
        <v>92</v>
      </c>
      <c r="D754">
        <v>1</v>
      </c>
      <c r="E754">
        <v>46.87</v>
      </c>
      <c r="F754">
        <v>0</v>
      </c>
      <c r="G754">
        <v>4.99</v>
      </c>
      <c r="H754" t="s">
        <v>212</v>
      </c>
      <c r="I754" t="s">
        <v>224</v>
      </c>
      <c r="J754" t="s">
        <v>208</v>
      </c>
      <c r="K754" t="s">
        <v>209</v>
      </c>
      <c r="L754" t="s">
        <v>1396</v>
      </c>
      <c r="M754" t="s">
        <v>93</v>
      </c>
      <c r="N754" t="s">
        <v>17</v>
      </c>
      <c r="O754">
        <v>21.33</v>
      </c>
      <c r="P754">
        <v>46.87</v>
      </c>
      <c r="Q754">
        <f>Sales_Analysis[[#This Row],[Quantity]]*Sales_Analysis[[#This Row],[Unit Selling Price]]</f>
        <v>46.87</v>
      </c>
      <c r="R754">
        <f>Sales_Analysis[[#This Row],[Gross Sales ]]*Sales_Analysis[[#This Row],[Discount Pct]]</f>
        <v>0</v>
      </c>
      <c r="S754" s="8">
        <f>Sales_Analysis[[#This Row],[Gross Sales ]]-Sales_Analysis[[#This Row],[Discount Amount]]</f>
        <v>46.87</v>
      </c>
      <c r="T754" s="8">
        <f>Sales_Analysis[[#This Row],[Quantity]]*Sales_Analysis[[#This Row],[Unit Cost]]</f>
        <v>21.33</v>
      </c>
      <c r="U754" s="8">
        <f>Sales_Analysis[[#This Row],[Net Sales ]]-Sales_Analysis[[#This Row],[Cost Of Good Sold]]</f>
        <v>25.54</v>
      </c>
      <c r="V754" s="8">
        <f>IF(Sales_Analysis[[#This Row],[Order Status]]="Completed",Sales_Analysis[[#This Row],[Net Sales ]],0)</f>
        <v>46.87</v>
      </c>
      <c r="W754" s="8">
        <f>IF(Sales_Analysis[[#This Row],[Order Status]]="Completed",Sales_Analysis[[#This Row],[Gross Profit ]],0)</f>
        <v>25.54</v>
      </c>
    </row>
    <row r="755" spans="1:23">
      <c r="A755" t="s">
        <v>1397</v>
      </c>
      <c r="B755" s="7">
        <v>46047</v>
      </c>
      <c r="C755" t="s">
        <v>69</v>
      </c>
      <c r="D755">
        <v>8</v>
      </c>
      <c r="E755">
        <v>73.180000000000007</v>
      </c>
      <c r="F755">
        <v>0.05</v>
      </c>
      <c r="G755">
        <v>0</v>
      </c>
      <c r="H755" t="s">
        <v>216</v>
      </c>
      <c r="I755" t="s">
        <v>12</v>
      </c>
      <c r="J755" t="s">
        <v>217</v>
      </c>
      <c r="K755" t="s">
        <v>209</v>
      </c>
      <c r="L755" t="s">
        <v>775</v>
      </c>
      <c r="M755" t="s">
        <v>70</v>
      </c>
      <c r="N755" t="s">
        <v>11</v>
      </c>
      <c r="O755">
        <v>37</v>
      </c>
      <c r="P755">
        <v>73.180000000000007</v>
      </c>
      <c r="Q755">
        <f>Sales_Analysis[[#This Row],[Quantity]]*Sales_Analysis[[#This Row],[Unit Selling Price]]</f>
        <v>585.44000000000005</v>
      </c>
      <c r="R755">
        <f>Sales_Analysis[[#This Row],[Gross Sales ]]*Sales_Analysis[[#This Row],[Discount Pct]]</f>
        <v>29.272000000000006</v>
      </c>
      <c r="S755" s="8">
        <f>Sales_Analysis[[#This Row],[Gross Sales ]]-Sales_Analysis[[#This Row],[Discount Amount]]</f>
        <v>556.16800000000001</v>
      </c>
      <c r="T755" s="8">
        <f>Sales_Analysis[[#This Row],[Quantity]]*Sales_Analysis[[#This Row],[Unit Cost]]</f>
        <v>296</v>
      </c>
      <c r="U755" s="8">
        <f>Sales_Analysis[[#This Row],[Net Sales ]]-Sales_Analysis[[#This Row],[Cost Of Good Sold]]</f>
        <v>260.16800000000001</v>
      </c>
      <c r="V755" s="8">
        <f>IF(Sales_Analysis[[#This Row],[Order Status]]="Completed",Sales_Analysis[[#This Row],[Net Sales ]],0)</f>
        <v>556.16800000000001</v>
      </c>
      <c r="W755" s="8">
        <f>IF(Sales_Analysis[[#This Row],[Order Status]]="Completed",Sales_Analysis[[#This Row],[Gross Profit ]],0)</f>
        <v>260.16800000000001</v>
      </c>
    </row>
    <row r="756" spans="1:23">
      <c r="A756" t="s">
        <v>1398</v>
      </c>
      <c r="B756" s="7">
        <v>46047</v>
      </c>
      <c r="C756" t="s">
        <v>73</v>
      </c>
      <c r="D756">
        <v>2</v>
      </c>
      <c r="E756">
        <v>23.84</v>
      </c>
      <c r="F756">
        <v>0.15</v>
      </c>
      <c r="G756">
        <v>6.99</v>
      </c>
      <c r="H756" t="s">
        <v>207</v>
      </c>
      <c r="I756" t="s">
        <v>18</v>
      </c>
      <c r="J756" t="s">
        <v>213</v>
      </c>
      <c r="K756" t="s">
        <v>304</v>
      </c>
      <c r="L756" t="s">
        <v>545</v>
      </c>
      <c r="M756" t="s">
        <v>74</v>
      </c>
      <c r="N756" t="s">
        <v>11</v>
      </c>
      <c r="O756">
        <v>11.55</v>
      </c>
      <c r="P756">
        <v>23.84</v>
      </c>
      <c r="Q756">
        <f>Sales_Analysis[[#This Row],[Quantity]]*Sales_Analysis[[#This Row],[Unit Selling Price]]</f>
        <v>47.68</v>
      </c>
      <c r="R756">
        <f>Sales_Analysis[[#This Row],[Gross Sales ]]*Sales_Analysis[[#This Row],[Discount Pct]]</f>
        <v>7.1520000000000001</v>
      </c>
      <c r="S756" s="8">
        <f>Sales_Analysis[[#This Row],[Gross Sales ]]-Sales_Analysis[[#This Row],[Discount Amount]]</f>
        <v>40.527999999999999</v>
      </c>
      <c r="T756" s="8">
        <f>Sales_Analysis[[#This Row],[Quantity]]*Sales_Analysis[[#This Row],[Unit Cost]]</f>
        <v>23.1</v>
      </c>
      <c r="U756" s="8">
        <f>Sales_Analysis[[#This Row],[Net Sales ]]-Sales_Analysis[[#This Row],[Cost Of Good Sold]]</f>
        <v>17.427999999999997</v>
      </c>
      <c r="V756" s="8">
        <f>IF(Sales_Analysis[[#This Row],[Order Status]]="Completed",Sales_Analysis[[#This Row],[Net Sales ]],0)</f>
        <v>0</v>
      </c>
      <c r="W756" s="8">
        <f>IF(Sales_Analysis[[#This Row],[Order Status]]="Completed",Sales_Analysis[[#This Row],[Gross Profit ]],0)</f>
        <v>0</v>
      </c>
    </row>
    <row r="757" spans="1:23">
      <c r="A757" t="s">
        <v>1399</v>
      </c>
      <c r="B757" s="7">
        <v>46047</v>
      </c>
      <c r="C757" t="s">
        <v>138</v>
      </c>
      <c r="D757">
        <v>1</v>
      </c>
      <c r="E757">
        <v>56</v>
      </c>
      <c r="F757">
        <v>0.1</v>
      </c>
      <c r="G757">
        <v>4.99</v>
      </c>
      <c r="H757" t="s">
        <v>207</v>
      </c>
      <c r="I757" t="s">
        <v>12</v>
      </c>
      <c r="J757" t="s">
        <v>208</v>
      </c>
      <c r="K757" t="s">
        <v>209</v>
      </c>
      <c r="L757" t="s">
        <v>615</v>
      </c>
      <c r="M757" t="s">
        <v>139</v>
      </c>
      <c r="N757" t="s">
        <v>21</v>
      </c>
      <c r="O757">
        <v>37.14</v>
      </c>
      <c r="P757">
        <v>56</v>
      </c>
      <c r="Q757">
        <f>Sales_Analysis[[#This Row],[Quantity]]*Sales_Analysis[[#This Row],[Unit Selling Price]]</f>
        <v>56</v>
      </c>
      <c r="R757">
        <f>Sales_Analysis[[#This Row],[Gross Sales ]]*Sales_Analysis[[#This Row],[Discount Pct]]</f>
        <v>5.6000000000000005</v>
      </c>
      <c r="S757" s="8">
        <f>Sales_Analysis[[#This Row],[Gross Sales ]]-Sales_Analysis[[#This Row],[Discount Amount]]</f>
        <v>50.4</v>
      </c>
      <c r="T757" s="8">
        <f>Sales_Analysis[[#This Row],[Quantity]]*Sales_Analysis[[#This Row],[Unit Cost]]</f>
        <v>37.14</v>
      </c>
      <c r="U757" s="8">
        <f>Sales_Analysis[[#This Row],[Net Sales ]]-Sales_Analysis[[#This Row],[Cost Of Good Sold]]</f>
        <v>13.259999999999998</v>
      </c>
      <c r="V757" s="8">
        <f>IF(Sales_Analysis[[#This Row],[Order Status]]="Completed",Sales_Analysis[[#This Row],[Net Sales ]],0)</f>
        <v>50.4</v>
      </c>
      <c r="W757" s="8">
        <f>IF(Sales_Analysis[[#This Row],[Order Status]]="Completed",Sales_Analysis[[#This Row],[Gross Profit ]],0)</f>
        <v>13.259999999999998</v>
      </c>
    </row>
    <row r="758" spans="1:23">
      <c r="A758" t="s">
        <v>1400</v>
      </c>
      <c r="B758" s="7">
        <v>46047</v>
      </c>
      <c r="C758" t="s">
        <v>75</v>
      </c>
      <c r="D758">
        <v>3</v>
      </c>
      <c r="E758">
        <v>55.2</v>
      </c>
      <c r="F758">
        <v>0</v>
      </c>
      <c r="G758">
        <v>0</v>
      </c>
      <c r="H758" t="s">
        <v>207</v>
      </c>
      <c r="I758" t="s">
        <v>12</v>
      </c>
      <c r="J758" t="s">
        <v>213</v>
      </c>
      <c r="K758" t="s">
        <v>209</v>
      </c>
      <c r="L758" t="s">
        <v>930</v>
      </c>
      <c r="M758" t="s">
        <v>76</v>
      </c>
      <c r="N758" t="s">
        <v>11</v>
      </c>
      <c r="O758">
        <v>25.85</v>
      </c>
      <c r="P758">
        <v>55.2</v>
      </c>
      <c r="Q758">
        <f>Sales_Analysis[[#This Row],[Quantity]]*Sales_Analysis[[#This Row],[Unit Selling Price]]</f>
        <v>165.60000000000002</v>
      </c>
      <c r="R758">
        <f>Sales_Analysis[[#This Row],[Gross Sales ]]*Sales_Analysis[[#This Row],[Discount Pct]]</f>
        <v>0</v>
      </c>
      <c r="S758" s="8">
        <f>Sales_Analysis[[#This Row],[Gross Sales ]]-Sales_Analysis[[#This Row],[Discount Amount]]</f>
        <v>165.60000000000002</v>
      </c>
      <c r="T758" s="8">
        <f>Sales_Analysis[[#This Row],[Quantity]]*Sales_Analysis[[#This Row],[Unit Cost]]</f>
        <v>77.550000000000011</v>
      </c>
      <c r="U758" s="8">
        <f>Sales_Analysis[[#This Row],[Net Sales ]]-Sales_Analysis[[#This Row],[Cost Of Good Sold]]</f>
        <v>88.050000000000011</v>
      </c>
      <c r="V758" s="8">
        <f>IF(Sales_Analysis[[#This Row],[Order Status]]="Completed",Sales_Analysis[[#This Row],[Net Sales ]],0)</f>
        <v>165.60000000000002</v>
      </c>
      <c r="W758" s="8">
        <f>IF(Sales_Analysis[[#This Row],[Order Status]]="Completed",Sales_Analysis[[#This Row],[Gross Profit ]],0)</f>
        <v>88.050000000000011</v>
      </c>
    </row>
    <row r="759" spans="1:23">
      <c r="A759" t="s">
        <v>1401</v>
      </c>
      <c r="B759" s="7">
        <v>46047</v>
      </c>
      <c r="C759" t="s">
        <v>132</v>
      </c>
      <c r="D759">
        <v>2</v>
      </c>
      <c r="E759">
        <v>72.08</v>
      </c>
      <c r="F759">
        <v>0.15</v>
      </c>
      <c r="G759">
        <v>4.99</v>
      </c>
      <c r="H759" t="s">
        <v>207</v>
      </c>
      <c r="I759" t="s">
        <v>224</v>
      </c>
      <c r="J759" t="s">
        <v>208</v>
      </c>
      <c r="K759" t="s">
        <v>209</v>
      </c>
      <c r="L759" t="s">
        <v>342</v>
      </c>
      <c r="M759" t="s">
        <v>133</v>
      </c>
      <c r="N759" t="s">
        <v>21</v>
      </c>
      <c r="O759">
        <v>45</v>
      </c>
      <c r="P759">
        <v>72.08</v>
      </c>
      <c r="Q759">
        <f>Sales_Analysis[[#This Row],[Quantity]]*Sales_Analysis[[#This Row],[Unit Selling Price]]</f>
        <v>144.16</v>
      </c>
      <c r="R759">
        <f>Sales_Analysis[[#This Row],[Gross Sales ]]*Sales_Analysis[[#This Row],[Discount Pct]]</f>
        <v>21.623999999999999</v>
      </c>
      <c r="S759" s="8">
        <f>Sales_Analysis[[#This Row],[Gross Sales ]]-Sales_Analysis[[#This Row],[Discount Amount]]</f>
        <v>122.536</v>
      </c>
      <c r="T759" s="8">
        <f>Sales_Analysis[[#This Row],[Quantity]]*Sales_Analysis[[#This Row],[Unit Cost]]</f>
        <v>90</v>
      </c>
      <c r="U759" s="8">
        <f>Sales_Analysis[[#This Row],[Net Sales ]]-Sales_Analysis[[#This Row],[Cost Of Good Sold]]</f>
        <v>32.536000000000001</v>
      </c>
      <c r="V759" s="8">
        <f>IF(Sales_Analysis[[#This Row],[Order Status]]="Completed",Sales_Analysis[[#This Row],[Net Sales ]],0)</f>
        <v>122.536</v>
      </c>
      <c r="W759" s="8">
        <f>IF(Sales_Analysis[[#This Row],[Order Status]]="Completed",Sales_Analysis[[#This Row],[Gross Profit ]],0)</f>
        <v>32.536000000000001</v>
      </c>
    </row>
    <row r="760" spans="1:23">
      <c r="A760" t="s">
        <v>1402</v>
      </c>
      <c r="B760" s="7">
        <v>46047</v>
      </c>
      <c r="C760" t="s">
        <v>136</v>
      </c>
      <c r="D760">
        <v>2</v>
      </c>
      <c r="E760">
        <v>26.35</v>
      </c>
      <c r="F760">
        <v>0</v>
      </c>
      <c r="G760">
        <v>4.99</v>
      </c>
      <c r="H760" t="s">
        <v>212</v>
      </c>
      <c r="I760" t="s">
        <v>54</v>
      </c>
      <c r="J760" t="s">
        <v>213</v>
      </c>
      <c r="K760" t="s">
        <v>209</v>
      </c>
      <c r="L760" t="s">
        <v>399</v>
      </c>
      <c r="M760" t="s">
        <v>137</v>
      </c>
      <c r="N760" t="s">
        <v>21</v>
      </c>
      <c r="O760">
        <v>13.28</v>
      </c>
      <c r="P760">
        <v>26.35</v>
      </c>
      <c r="Q760">
        <f>Sales_Analysis[[#This Row],[Quantity]]*Sales_Analysis[[#This Row],[Unit Selling Price]]</f>
        <v>52.7</v>
      </c>
      <c r="R760">
        <f>Sales_Analysis[[#This Row],[Gross Sales ]]*Sales_Analysis[[#This Row],[Discount Pct]]</f>
        <v>0</v>
      </c>
      <c r="S760" s="8">
        <f>Sales_Analysis[[#This Row],[Gross Sales ]]-Sales_Analysis[[#This Row],[Discount Amount]]</f>
        <v>52.7</v>
      </c>
      <c r="T760" s="8">
        <f>Sales_Analysis[[#This Row],[Quantity]]*Sales_Analysis[[#This Row],[Unit Cost]]</f>
        <v>26.56</v>
      </c>
      <c r="U760" s="8">
        <f>Sales_Analysis[[#This Row],[Net Sales ]]-Sales_Analysis[[#This Row],[Cost Of Good Sold]]</f>
        <v>26.140000000000004</v>
      </c>
      <c r="V760" s="8">
        <f>IF(Sales_Analysis[[#This Row],[Order Status]]="Completed",Sales_Analysis[[#This Row],[Net Sales ]],0)</f>
        <v>52.7</v>
      </c>
      <c r="W760" s="8">
        <f>IF(Sales_Analysis[[#This Row],[Order Status]]="Completed",Sales_Analysis[[#This Row],[Gross Profit ]],0)</f>
        <v>26.140000000000004</v>
      </c>
    </row>
    <row r="761" spans="1:23">
      <c r="A761" t="s">
        <v>1403</v>
      </c>
      <c r="B761" s="7">
        <v>46047</v>
      </c>
      <c r="C761" t="s">
        <v>77</v>
      </c>
      <c r="D761">
        <v>2</v>
      </c>
      <c r="E761">
        <v>47.77</v>
      </c>
      <c r="F761">
        <v>0</v>
      </c>
      <c r="G761">
        <v>0</v>
      </c>
      <c r="H761" t="s">
        <v>216</v>
      </c>
      <c r="I761" t="s">
        <v>12</v>
      </c>
      <c r="J761" t="s">
        <v>217</v>
      </c>
      <c r="K761" t="s">
        <v>209</v>
      </c>
      <c r="L761" t="s">
        <v>352</v>
      </c>
      <c r="M761" t="s">
        <v>78</v>
      </c>
      <c r="N761" t="s">
        <v>11</v>
      </c>
      <c r="O761">
        <v>21.34</v>
      </c>
      <c r="P761">
        <v>47.77</v>
      </c>
      <c r="Q761">
        <f>Sales_Analysis[[#This Row],[Quantity]]*Sales_Analysis[[#This Row],[Unit Selling Price]]</f>
        <v>95.54</v>
      </c>
      <c r="R761">
        <f>Sales_Analysis[[#This Row],[Gross Sales ]]*Sales_Analysis[[#This Row],[Discount Pct]]</f>
        <v>0</v>
      </c>
      <c r="S761" s="8">
        <f>Sales_Analysis[[#This Row],[Gross Sales ]]-Sales_Analysis[[#This Row],[Discount Amount]]</f>
        <v>95.54</v>
      </c>
      <c r="T761" s="8">
        <f>Sales_Analysis[[#This Row],[Quantity]]*Sales_Analysis[[#This Row],[Unit Cost]]</f>
        <v>42.68</v>
      </c>
      <c r="U761" s="8">
        <f>Sales_Analysis[[#This Row],[Net Sales ]]-Sales_Analysis[[#This Row],[Cost Of Good Sold]]</f>
        <v>52.860000000000007</v>
      </c>
      <c r="V761" s="8">
        <f>IF(Sales_Analysis[[#This Row],[Order Status]]="Completed",Sales_Analysis[[#This Row],[Net Sales ]],0)</f>
        <v>95.54</v>
      </c>
      <c r="W761" s="8">
        <f>IF(Sales_Analysis[[#This Row],[Order Status]]="Completed",Sales_Analysis[[#This Row],[Gross Profit ]],0)</f>
        <v>52.860000000000007</v>
      </c>
    </row>
    <row r="762" spans="1:23">
      <c r="A762" t="s">
        <v>1404</v>
      </c>
      <c r="B762" s="7">
        <v>46047</v>
      </c>
      <c r="C762" t="s">
        <v>112</v>
      </c>
      <c r="D762">
        <v>1</v>
      </c>
      <c r="E762">
        <v>48.12</v>
      </c>
      <c r="F762">
        <v>0.1</v>
      </c>
      <c r="G762">
        <v>6.99</v>
      </c>
      <c r="H762" t="s">
        <v>207</v>
      </c>
      <c r="I762" t="s">
        <v>12</v>
      </c>
      <c r="J762" t="s">
        <v>208</v>
      </c>
      <c r="K762" t="s">
        <v>209</v>
      </c>
      <c r="L762" t="s">
        <v>855</v>
      </c>
      <c r="M762" t="s">
        <v>113</v>
      </c>
      <c r="N762" t="s">
        <v>17</v>
      </c>
      <c r="O762">
        <v>23.26</v>
      </c>
      <c r="P762">
        <v>48.12</v>
      </c>
      <c r="Q762">
        <f>Sales_Analysis[[#This Row],[Quantity]]*Sales_Analysis[[#This Row],[Unit Selling Price]]</f>
        <v>48.12</v>
      </c>
      <c r="R762">
        <f>Sales_Analysis[[#This Row],[Gross Sales ]]*Sales_Analysis[[#This Row],[Discount Pct]]</f>
        <v>4.8120000000000003</v>
      </c>
      <c r="S762" s="8">
        <f>Sales_Analysis[[#This Row],[Gross Sales ]]-Sales_Analysis[[#This Row],[Discount Amount]]</f>
        <v>43.308</v>
      </c>
      <c r="T762" s="8">
        <f>Sales_Analysis[[#This Row],[Quantity]]*Sales_Analysis[[#This Row],[Unit Cost]]</f>
        <v>23.26</v>
      </c>
      <c r="U762" s="8">
        <f>Sales_Analysis[[#This Row],[Net Sales ]]-Sales_Analysis[[#This Row],[Cost Of Good Sold]]</f>
        <v>20.047999999999998</v>
      </c>
      <c r="V762" s="8">
        <f>IF(Sales_Analysis[[#This Row],[Order Status]]="Completed",Sales_Analysis[[#This Row],[Net Sales ]],0)</f>
        <v>43.308</v>
      </c>
      <c r="W762" s="8">
        <f>IF(Sales_Analysis[[#This Row],[Order Status]]="Completed",Sales_Analysis[[#This Row],[Gross Profit ]],0)</f>
        <v>20.047999999999998</v>
      </c>
    </row>
    <row r="763" spans="1:23">
      <c r="A763" t="s">
        <v>1405</v>
      </c>
      <c r="B763" s="7">
        <v>46048</v>
      </c>
      <c r="C763" t="s">
        <v>166</v>
      </c>
      <c r="D763">
        <v>4</v>
      </c>
      <c r="E763">
        <v>39.19</v>
      </c>
      <c r="F763">
        <v>0</v>
      </c>
      <c r="G763">
        <v>0</v>
      </c>
      <c r="H763" t="s">
        <v>212</v>
      </c>
      <c r="I763" t="s">
        <v>37</v>
      </c>
      <c r="J763" t="s">
        <v>208</v>
      </c>
      <c r="K763" t="s">
        <v>209</v>
      </c>
      <c r="L763" t="s">
        <v>1406</v>
      </c>
      <c r="M763" t="s">
        <v>167</v>
      </c>
      <c r="N763" t="s">
        <v>32</v>
      </c>
      <c r="O763">
        <v>18.54</v>
      </c>
      <c r="P763">
        <v>39.19</v>
      </c>
      <c r="Q763">
        <f>Sales_Analysis[[#This Row],[Quantity]]*Sales_Analysis[[#This Row],[Unit Selling Price]]</f>
        <v>156.76</v>
      </c>
      <c r="R763">
        <f>Sales_Analysis[[#This Row],[Gross Sales ]]*Sales_Analysis[[#This Row],[Discount Pct]]</f>
        <v>0</v>
      </c>
      <c r="S763" s="8">
        <f>Sales_Analysis[[#This Row],[Gross Sales ]]-Sales_Analysis[[#This Row],[Discount Amount]]</f>
        <v>156.76</v>
      </c>
      <c r="T763" s="8">
        <f>Sales_Analysis[[#This Row],[Quantity]]*Sales_Analysis[[#This Row],[Unit Cost]]</f>
        <v>74.16</v>
      </c>
      <c r="U763" s="8">
        <f>Sales_Analysis[[#This Row],[Net Sales ]]-Sales_Analysis[[#This Row],[Cost Of Good Sold]]</f>
        <v>82.6</v>
      </c>
      <c r="V763" s="8">
        <f>IF(Sales_Analysis[[#This Row],[Order Status]]="Completed",Sales_Analysis[[#This Row],[Net Sales ]],0)</f>
        <v>156.76</v>
      </c>
      <c r="W763" s="8">
        <f>IF(Sales_Analysis[[#This Row],[Order Status]]="Completed",Sales_Analysis[[#This Row],[Gross Profit ]],0)</f>
        <v>82.6</v>
      </c>
    </row>
    <row r="764" spans="1:23">
      <c r="A764" t="s">
        <v>1407</v>
      </c>
      <c r="B764" s="7">
        <v>46048</v>
      </c>
      <c r="C764" t="s">
        <v>132</v>
      </c>
      <c r="D764">
        <v>1</v>
      </c>
      <c r="E764">
        <v>72.08</v>
      </c>
      <c r="F764">
        <v>0</v>
      </c>
      <c r="G764">
        <v>9.99</v>
      </c>
      <c r="H764" t="s">
        <v>207</v>
      </c>
      <c r="I764" t="s">
        <v>54</v>
      </c>
      <c r="J764" t="s">
        <v>217</v>
      </c>
      <c r="K764" t="s">
        <v>209</v>
      </c>
      <c r="L764" t="s">
        <v>773</v>
      </c>
      <c r="M764" t="s">
        <v>133</v>
      </c>
      <c r="N764" t="s">
        <v>21</v>
      </c>
      <c r="O764">
        <v>45</v>
      </c>
      <c r="P764">
        <v>72.08</v>
      </c>
      <c r="Q764">
        <f>Sales_Analysis[[#This Row],[Quantity]]*Sales_Analysis[[#This Row],[Unit Selling Price]]</f>
        <v>72.08</v>
      </c>
      <c r="R764">
        <f>Sales_Analysis[[#This Row],[Gross Sales ]]*Sales_Analysis[[#This Row],[Discount Pct]]</f>
        <v>0</v>
      </c>
      <c r="S764" s="8">
        <f>Sales_Analysis[[#This Row],[Gross Sales ]]-Sales_Analysis[[#This Row],[Discount Amount]]</f>
        <v>72.08</v>
      </c>
      <c r="T764" s="8">
        <f>Sales_Analysis[[#This Row],[Quantity]]*Sales_Analysis[[#This Row],[Unit Cost]]</f>
        <v>45</v>
      </c>
      <c r="U764" s="8">
        <f>Sales_Analysis[[#This Row],[Net Sales ]]-Sales_Analysis[[#This Row],[Cost Of Good Sold]]</f>
        <v>27.08</v>
      </c>
      <c r="V764" s="8">
        <f>IF(Sales_Analysis[[#This Row],[Order Status]]="Completed",Sales_Analysis[[#This Row],[Net Sales ]],0)</f>
        <v>72.08</v>
      </c>
      <c r="W764" s="8">
        <f>IF(Sales_Analysis[[#This Row],[Order Status]]="Completed",Sales_Analysis[[#This Row],[Gross Profit ]],0)</f>
        <v>27.08</v>
      </c>
    </row>
    <row r="765" spans="1:23">
      <c r="A765" t="s">
        <v>1408</v>
      </c>
      <c r="B765" s="7">
        <v>46048</v>
      </c>
      <c r="C765" t="s">
        <v>104</v>
      </c>
      <c r="D765">
        <v>2</v>
      </c>
      <c r="E765">
        <v>29.49</v>
      </c>
      <c r="F765">
        <v>0.1</v>
      </c>
      <c r="G765">
        <v>6.99</v>
      </c>
      <c r="H765" t="s">
        <v>207</v>
      </c>
      <c r="I765" t="s">
        <v>12</v>
      </c>
      <c r="J765" t="s">
        <v>213</v>
      </c>
      <c r="K765" t="s">
        <v>209</v>
      </c>
      <c r="L765" t="s">
        <v>1409</v>
      </c>
      <c r="M765" t="s">
        <v>105</v>
      </c>
      <c r="N765" t="s">
        <v>17</v>
      </c>
      <c r="O765">
        <v>13.03</v>
      </c>
      <c r="P765">
        <v>29.49</v>
      </c>
      <c r="Q765">
        <f>Sales_Analysis[[#This Row],[Quantity]]*Sales_Analysis[[#This Row],[Unit Selling Price]]</f>
        <v>58.98</v>
      </c>
      <c r="R765">
        <f>Sales_Analysis[[#This Row],[Gross Sales ]]*Sales_Analysis[[#This Row],[Discount Pct]]</f>
        <v>5.8979999999999997</v>
      </c>
      <c r="S765" s="8">
        <f>Sales_Analysis[[#This Row],[Gross Sales ]]-Sales_Analysis[[#This Row],[Discount Amount]]</f>
        <v>53.081999999999994</v>
      </c>
      <c r="T765" s="8">
        <f>Sales_Analysis[[#This Row],[Quantity]]*Sales_Analysis[[#This Row],[Unit Cost]]</f>
        <v>26.06</v>
      </c>
      <c r="U765" s="8">
        <f>Sales_Analysis[[#This Row],[Net Sales ]]-Sales_Analysis[[#This Row],[Cost Of Good Sold]]</f>
        <v>27.021999999999995</v>
      </c>
      <c r="V765" s="8">
        <f>IF(Sales_Analysis[[#This Row],[Order Status]]="Completed",Sales_Analysis[[#This Row],[Net Sales ]],0)</f>
        <v>53.081999999999994</v>
      </c>
      <c r="W765" s="8">
        <f>IF(Sales_Analysis[[#This Row],[Order Status]]="Completed",Sales_Analysis[[#This Row],[Gross Profit ]],0)</f>
        <v>27.021999999999995</v>
      </c>
    </row>
    <row r="766" spans="1:23">
      <c r="A766" t="s">
        <v>1410</v>
      </c>
      <c r="B766" s="7">
        <v>46048</v>
      </c>
      <c r="C766" t="s">
        <v>96</v>
      </c>
      <c r="D766">
        <v>1</v>
      </c>
      <c r="E766">
        <v>26.72</v>
      </c>
      <c r="F766">
        <v>0.05</v>
      </c>
      <c r="G766">
        <v>6.99</v>
      </c>
      <c r="H766" t="s">
        <v>212</v>
      </c>
      <c r="I766" t="s">
        <v>18</v>
      </c>
      <c r="J766" t="s">
        <v>213</v>
      </c>
      <c r="K766" t="s">
        <v>209</v>
      </c>
      <c r="L766" t="s">
        <v>1411</v>
      </c>
      <c r="M766" t="s">
        <v>97</v>
      </c>
      <c r="N766" t="s">
        <v>17</v>
      </c>
      <c r="O766">
        <v>14.4</v>
      </c>
      <c r="P766">
        <v>26.72</v>
      </c>
      <c r="Q766">
        <f>Sales_Analysis[[#This Row],[Quantity]]*Sales_Analysis[[#This Row],[Unit Selling Price]]</f>
        <v>26.72</v>
      </c>
      <c r="R766">
        <f>Sales_Analysis[[#This Row],[Gross Sales ]]*Sales_Analysis[[#This Row],[Discount Pct]]</f>
        <v>1.3360000000000001</v>
      </c>
      <c r="S766" s="8">
        <f>Sales_Analysis[[#This Row],[Gross Sales ]]-Sales_Analysis[[#This Row],[Discount Amount]]</f>
        <v>25.384</v>
      </c>
      <c r="T766" s="8">
        <f>Sales_Analysis[[#This Row],[Quantity]]*Sales_Analysis[[#This Row],[Unit Cost]]</f>
        <v>14.4</v>
      </c>
      <c r="U766" s="8">
        <f>Sales_Analysis[[#This Row],[Net Sales ]]-Sales_Analysis[[#This Row],[Cost Of Good Sold]]</f>
        <v>10.984</v>
      </c>
      <c r="V766" s="8">
        <f>IF(Sales_Analysis[[#This Row],[Order Status]]="Completed",Sales_Analysis[[#This Row],[Net Sales ]],0)</f>
        <v>25.384</v>
      </c>
      <c r="W766" s="8">
        <f>IF(Sales_Analysis[[#This Row],[Order Status]]="Completed",Sales_Analysis[[#This Row],[Gross Profit ]],0)</f>
        <v>10.984</v>
      </c>
    </row>
    <row r="767" spans="1:23">
      <c r="A767" t="s">
        <v>1412</v>
      </c>
      <c r="B767" s="7">
        <v>46048</v>
      </c>
      <c r="C767" t="s">
        <v>154</v>
      </c>
      <c r="D767">
        <v>2</v>
      </c>
      <c r="E767">
        <v>63.29</v>
      </c>
      <c r="F767">
        <v>0.15</v>
      </c>
      <c r="G767">
        <v>9.99</v>
      </c>
      <c r="H767" t="s">
        <v>212</v>
      </c>
      <c r="I767" t="s">
        <v>37</v>
      </c>
      <c r="J767" t="s">
        <v>217</v>
      </c>
      <c r="K767" t="s">
        <v>209</v>
      </c>
      <c r="L767" t="s">
        <v>1357</v>
      </c>
      <c r="M767" t="s">
        <v>155</v>
      </c>
      <c r="N767" t="s">
        <v>27</v>
      </c>
      <c r="O767">
        <v>41.46</v>
      </c>
      <c r="P767">
        <v>63.29</v>
      </c>
      <c r="Q767">
        <f>Sales_Analysis[[#This Row],[Quantity]]*Sales_Analysis[[#This Row],[Unit Selling Price]]</f>
        <v>126.58</v>
      </c>
      <c r="R767">
        <f>Sales_Analysis[[#This Row],[Gross Sales ]]*Sales_Analysis[[#This Row],[Discount Pct]]</f>
        <v>18.986999999999998</v>
      </c>
      <c r="S767" s="8">
        <f>Sales_Analysis[[#This Row],[Gross Sales ]]-Sales_Analysis[[#This Row],[Discount Amount]]</f>
        <v>107.593</v>
      </c>
      <c r="T767" s="8">
        <f>Sales_Analysis[[#This Row],[Quantity]]*Sales_Analysis[[#This Row],[Unit Cost]]</f>
        <v>82.92</v>
      </c>
      <c r="U767" s="8">
        <f>Sales_Analysis[[#This Row],[Net Sales ]]-Sales_Analysis[[#This Row],[Cost Of Good Sold]]</f>
        <v>24.673000000000002</v>
      </c>
      <c r="V767" s="8">
        <f>IF(Sales_Analysis[[#This Row],[Order Status]]="Completed",Sales_Analysis[[#This Row],[Net Sales ]],0)</f>
        <v>107.593</v>
      </c>
      <c r="W767" s="8">
        <f>IF(Sales_Analysis[[#This Row],[Order Status]]="Completed",Sales_Analysis[[#This Row],[Gross Profit ]],0)</f>
        <v>24.673000000000002</v>
      </c>
    </row>
    <row r="768" spans="1:23">
      <c r="A768" t="s">
        <v>1413</v>
      </c>
      <c r="B768" s="7">
        <v>46048</v>
      </c>
      <c r="C768" t="s">
        <v>132</v>
      </c>
      <c r="D768">
        <v>1</v>
      </c>
      <c r="E768">
        <v>72.08</v>
      </c>
      <c r="F768">
        <v>0</v>
      </c>
      <c r="G768">
        <v>9.99</v>
      </c>
      <c r="H768" t="s">
        <v>216</v>
      </c>
      <c r="I768" t="s">
        <v>18</v>
      </c>
      <c r="J768" t="s">
        <v>208</v>
      </c>
      <c r="K768" t="s">
        <v>209</v>
      </c>
      <c r="L768" t="s">
        <v>1414</v>
      </c>
      <c r="M768" t="s">
        <v>133</v>
      </c>
      <c r="N768" t="s">
        <v>21</v>
      </c>
      <c r="O768">
        <v>45</v>
      </c>
      <c r="P768">
        <v>72.08</v>
      </c>
      <c r="Q768">
        <f>Sales_Analysis[[#This Row],[Quantity]]*Sales_Analysis[[#This Row],[Unit Selling Price]]</f>
        <v>72.08</v>
      </c>
      <c r="R768">
        <f>Sales_Analysis[[#This Row],[Gross Sales ]]*Sales_Analysis[[#This Row],[Discount Pct]]</f>
        <v>0</v>
      </c>
      <c r="S768" s="8">
        <f>Sales_Analysis[[#This Row],[Gross Sales ]]-Sales_Analysis[[#This Row],[Discount Amount]]</f>
        <v>72.08</v>
      </c>
      <c r="T768" s="8">
        <f>Sales_Analysis[[#This Row],[Quantity]]*Sales_Analysis[[#This Row],[Unit Cost]]</f>
        <v>45</v>
      </c>
      <c r="U768" s="8">
        <f>Sales_Analysis[[#This Row],[Net Sales ]]-Sales_Analysis[[#This Row],[Cost Of Good Sold]]</f>
        <v>27.08</v>
      </c>
      <c r="V768" s="8">
        <f>IF(Sales_Analysis[[#This Row],[Order Status]]="Completed",Sales_Analysis[[#This Row],[Net Sales ]],0)</f>
        <v>72.08</v>
      </c>
      <c r="W768" s="8">
        <f>IF(Sales_Analysis[[#This Row],[Order Status]]="Completed",Sales_Analysis[[#This Row],[Gross Profit ]],0)</f>
        <v>27.08</v>
      </c>
    </row>
    <row r="769" spans="1:23">
      <c r="A769" t="s">
        <v>1415</v>
      </c>
      <c r="B769" s="7">
        <v>46048</v>
      </c>
      <c r="C769" t="s">
        <v>114</v>
      </c>
      <c r="D769">
        <v>3</v>
      </c>
      <c r="E769">
        <v>87.66</v>
      </c>
      <c r="F769">
        <v>0.1</v>
      </c>
      <c r="G769">
        <v>0</v>
      </c>
      <c r="H769" t="s">
        <v>212</v>
      </c>
      <c r="I769" t="s">
        <v>37</v>
      </c>
      <c r="J769" t="s">
        <v>213</v>
      </c>
      <c r="K769" t="s">
        <v>209</v>
      </c>
      <c r="L769" t="s">
        <v>1392</v>
      </c>
      <c r="M769" t="s">
        <v>115</v>
      </c>
      <c r="N769" t="s">
        <v>17</v>
      </c>
      <c r="O769">
        <v>40.340000000000003</v>
      </c>
      <c r="P769">
        <v>87.66</v>
      </c>
      <c r="Q769">
        <f>Sales_Analysis[[#This Row],[Quantity]]*Sales_Analysis[[#This Row],[Unit Selling Price]]</f>
        <v>262.98</v>
      </c>
      <c r="R769">
        <f>Sales_Analysis[[#This Row],[Gross Sales ]]*Sales_Analysis[[#This Row],[Discount Pct]]</f>
        <v>26.298000000000002</v>
      </c>
      <c r="S769" s="8">
        <f>Sales_Analysis[[#This Row],[Gross Sales ]]-Sales_Analysis[[#This Row],[Discount Amount]]</f>
        <v>236.68200000000002</v>
      </c>
      <c r="T769" s="8">
        <f>Sales_Analysis[[#This Row],[Quantity]]*Sales_Analysis[[#This Row],[Unit Cost]]</f>
        <v>121.02000000000001</v>
      </c>
      <c r="U769" s="8">
        <f>Sales_Analysis[[#This Row],[Net Sales ]]-Sales_Analysis[[#This Row],[Cost Of Good Sold]]</f>
        <v>115.66200000000001</v>
      </c>
      <c r="V769" s="8">
        <f>IF(Sales_Analysis[[#This Row],[Order Status]]="Completed",Sales_Analysis[[#This Row],[Net Sales ]],0)</f>
        <v>236.68200000000002</v>
      </c>
      <c r="W769" s="8">
        <f>IF(Sales_Analysis[[#This Row],[Order Status]]="Completed",Sales_Analysis[[#This Row],[Gross Profit ]],0)</f>
        <v>115.66200000000001</v>
      </c>
    </row>
    <row r="770" spans="1:23">
      <c r="A770" t="s">
        <v>1416</v>
      </c>
      <c r="B770" s="7">
        <v>46049</v>
      </c>
      <c r="C770" t="s">
        <v>116</v>
      </c>
      <c r="D770">
        <v>5</v>
      </c>
      <c r="E770">
        <v>30.89</v>
      </c>
      <c r="F770">
        <v>0</v>
      </c>
      <c r="G770">
        <v>9.99</v>
      </c>
      <c r="H770" t="s">
        <v>212</v>
      </c>
      <c r="I770" t="s">
        <v>37</v>
      </c>
      <c r="J770" t="s">
        <v>213</v>
      </c>
      <c r="K770" t="s">
        <v>209</v>
      </c>
      <c r="L770" t="s">
        <v>1289</v>
      </c>
      <c r="M770" t="s">
        <v>117</v>
      </c>
      <c r="N770" t="s">
        <v>21</v>
      </c>
      <c r="O770">
        <v>13.41</v>
      </c>
      <c r="P770">
        <v>30.89</v>
      </c>
      <c r="Q770">
        <f>Sales_Analysis[[#This Row],[Quantity]]*Sales_Analysis[[#This Row],[Unit Selling Price]]</f>
        <v>154.44999999999999</v>
      </c>
      <c r="R770">
        <f>Sales_Analysis[[#This Row],[Gross Sales ]]*Sales_Analysis[[#This Row],[Discount Pct]]</f>
        <v>0</v>
      </c>
      <c r="S770" s="8">
        <f>Sales_Analysis[[#This Row],[Gross Sales ]]-Sales_Analysis[[#This Row],[Discount Amount]]</f>
        <v>154.44999999999999</v>
      </c>
      <c r="T770" s="8">
        <f>Sales_Analysis[[#This Row],[Quantity]]*Sales_Analysis[[#This Row],[Unit Cost]]</f>
        <v>67.05</v>
      </c>
      <c r="U770" s="8">
        <f>Sales_Analysis[[#This Row],[Net Sales ]]-Sales_Analysis[[#This Row],[Cost Of Good Sold]]</f>
        <v>87.399999999999991</v>
      </c>
      <c r="V770" s="8">
        <f>IF(Sales_Analysis[[#This Row],[Order Status]]="Completed",Sales_Analysis[[#This Row],[Net Sales ]],0)</f>
        <v>154.44999999999999</v>
      </c>
      <c r="W770" s="8">
        <f>IF(Sales_Analysis[[#This Row],[Order Status]]="Completed",Sales_Analysis[[#This Row],[Gross Profit ]],0)</f>
        <v>87.399999999999991</v>
      </c>
    </row>
    <row r="771" spans="1:23">
      <c r="A771" t="s">
        <v>1417</v>
      </c>
      <c r="B771" s="7">
        <v>46049</v>
      </c>
      <c r="C771" t="s">
        <v>158</v>
      </c>
      <c r="D771">
        <v>2</v>
      </c>
      <c r="E771">
        <v>44.59</v>
      </c>
      <c r="F771">
        <v>0</v>
      </c>
      <c r="G771">
        <v>0</v>
      </c>
      <c r="H771" t="s">
        <v>207</v>
      </c>
      <c r="I771" t="s">
        <v>54</v>
      </c>
      <c r="J771" t="s">
        <v>217</v>
      </c>
      <c r="K771" t="s">
        <v>209</v>
      </c>
      <c r="L771" t="s">
        <v>567</v>
      </c>
      <c r="M771" t="s">
        <v>159</v>
      </c>
      <c r="N771" t="s">
        <v>27</v>
      </c>
      <c r="O771">
        <v>19.489999999999998</v>
      </c>
      <c r="P771">
        <v>44.59</v>
      </c>
      <c r="Q771">
        <f>Sales_Analysis[[#This Row],[Quantity]]*Sales_Analysis[[#This Row],[Unit Selling Price]]</f>
        <v>89.18</v>
      </c>
      <c r="R771">
        <f>Sales_Analysis[[#This Row],[Gross Sales ]]*Sales_Analysis[[#This Row],[Discount Pct]]</f>
        <v>0</v>
      </c>
      <c r="S771" s="8">
        <f>Sales_Analysis[[#This Row],[Gross Sales ]]-Sales_Analysis[[#This Row],[Discount Amount]]</f>
        <v>89.18</v>
      </c>
      <c r="T771" s="8">
        <f>Sales_Analysis[[#This Row],[Quantity]]*Sales_Analysis[[#This Row],[Unit Cost]]</f>
        <v>38.979999999999997</v>
      </c>
      <c r="U771" s="8">
        <f>Sales_Analysis[[#This Row],[Net Sales ]]-Sales_Analysis[[#This Row],[Cost Of Good Sold]]</f>
        <v>50.20000000000001</v>
      </c>
      <c r="V771" s="8">
        <f>IF(Sales_Analysis[[#This Row],[Order Status]]="Completed",Sales_Analysis[[#This Row],[Net Sales ]],0)</f>
        <v>89.18</v>
      </c>
      <c r="W771" s="8">
        <f>IF(Sales_Analysis[[#This Row],[Order Status]]="Completed",Sales_Analysis[[#This Row],[Gross Profit ]],0)</f>
        <v>50.20000000000001</v>
      </c>
    </row>
    <row r="772" spans="1:23">
      <c r="A772" t="s">
        <v>1418</v>
      </c>
      <c r="B772" s="7">
        <v>46049</v>
      </c>
      <c r="C772" t="s">
        <v>166</v>
      </c>
      <c r="D772">
        <v>2</v>
      </c>
      <c r="E772">
        <v>39.19</v>
      </c>
      <c r="F772">
        <v>0.1</v>
      </c>
      <c r="G772">
        <v>0</v>
      </c>
      <c r="H772" t="s">
        <v>216</v>
      </c>
      <c r="I772" t="s">
        <v>12</v>
      </c>
      <c r="J772" t="s">
        <v>217</v>
      </c>
      <c r="K772" t="s">
        <v>209</v>
      </c>
      <c r="L772" t="s">
        <v>494</v>
      </c>
      <c r="M772" t="s">
        <v>167</v>
      </c>
      <c r="N772" t="s">
        <v>32</v>
      </c>
      <c r="O772">
        <v>18.54</v>
      </c>
      <c r="P772">
        <v>39.19</v>
      </c>
      <c r="Q772">
        <f>Sales_Analysis[[#This Row],[Quantity]]*Sales_Analysis[[#This Row],[Unit Selling Price]]</f>
        <v>78.38</v>
      </c>
      <c r="R772">
        <f>Sales_Analysis[[#This Row],[Gross Sales ]]*Sales_Analysis[[#This Row],[Discount Pct]]</f>
        <v>7.8380000000000001</v>
      </c>
      <c r="S772" s="8">
        <f>Sales_Analysis[[#This Row],[Gross Sales ]]-Sales_Analysis[[#This Row],[Discount Amount]]</f>
        <v>70.542000000000002</v>
      </c>
      <c r="T772" s="8">
        <f>Sales_Analysis[[#This Row],[Quantity]]*Sales_Analysis[[#This Row],[Unit Cost]]</f>
        <v>37.08</v>
      </c>
      <c r="U772" s="8">
        <f>Sales_Analysis[[#This Row],[Net Sales ]]-Sales_Analysis[[#This Row],[Cost Of Good Sold]]</f>
        <v>33.462000000000003</v>
      </c>
      <c r="V772" s="8">
        <f>IF(Sales_Analysis[[#This Row],[Order Status]]="Completed",Sales_Analysis[[#This Row],[Net Sales ]],0)</f>
        <v>70.542000000000002</v>
      </c>
      <c r="W772" s="8">
        <f>IF(Sales_Analysis[[#This Row],[Order Status]]="Completed",Sales_Analysis[[#This Row],[Gross Profit ]],0)</f>
        <v>33.462000000000003</v>
      </c>
    </row>
    <row r="773" spans="1:23">
      <c r="A773" t="s">
        <v>1419</v>
      </c>
      <c r="B773" s="7">
        <v>46049</v>
      </c>
      <c r="C773" t="s">
        <v>73</v>
      </c>
      <c r="D773">
        <v>1</v>
      </c>
      <c r="E773">
        <v>23.84</v>
      </c>
      <c r="F773">
        <v>0</v>
      </c>
      <c r="G773">
        <v>0</v>
      </c>
      <c r="H773" t="s">
        <v>216</v>
      </c>
      <c r="I773" t="s">
        <v>224</v>
      </c>
      <c r="J773" t="s">
        <v>208</v>
      </c>
      <c r="K773" t="s">
        <v>209</v>
      </c>
      <c r="L773" t="s">
        <v>459</v>
      </c>
      <c r="M773" t="s">
        <v>74</v>
      </c>
      <c r="N773" t="s">
        <v>11</v>
      </c>
      <c r="O773">
        <v>11.55</v>
      </c>
      <c r="P773">
        <v>23.84</v>
      </c>
      <c r="Q773">
        <f>Sales_Analysis[[#This Row],[Quantity]]*Sales_Analysis[[#This Row],[Unit Selling Price]]</f>
        <v>23.84</v>
      </c>
      <c r="R773">
        <f>Sales_Analysis[[#This Row],[Gross Sales ]]*Sales_Analysis[[#This Row],[Discount Pct]]</f>
        <v>0</v>
      </c>
      <c r="S773" s="8">
        <f>Sales_Analysis[[#This Row],[Gross Sales ]]-Sales_Analysis[[#This Row],[Discount Amount]]</f>
        <v>23.84</v>
      </c>
      <c r="T773" s="8">
        <f>Sales_Analysis[[#This Row],[Quantity]]*Sales_Analysis[[#This Row],[Unit Cost]]</f>
        <v>11.55</v>
      </c>
      <c r="U773" s="8">
        <f>Sales_Analysis[[#This Row],[Net Sales ]]-Sales_Analysis[[#This Row],[Cost Of Good Sold]]</f>
        <v>12.29</v>
      </c>
      <c r="V773" s="8">
        <f>IF(Sales_Analysis[[#This Row],[Order Status]]="Completed",Sales_Analysis[[#This Row],[Net Sales ]],0)</f>
        <v>23.84</v>
      </c>
      <c r="W773" s="8">
        <f>IF(Sales_Analysis[[#This Row],[Order Status]]="Completed",Sales_Analysis[[#This Row],[Gross Profit ]],0)</f>
        <v>12.29</v>
      </c>
    </row>
    <row r="774" spans="1:23">
      <c r="A774" t="s">
        <v>1420</v>
      </c>
      <c r="B774" s="7">
        <v>46049</v>
      </c>
      <c r="C774" t="s">
        <v>140</v>
      </c>
      <c r="D774">
        <v>2</v>
      </c>
      <c r="E774">
        <v>25.18</v>
      </c>
      <c r="F774">
        <v>0.05</v>
      </c>
      <c r="G774">
        <v>0</v>
      </c>
      <c r="H774" t="s">
        <v>207</v>
      </c>
      <c r="I774" t="s">
        <v>37</v>
      </c>
      <c r="J774" t="s">
        <v>208</v>
      </c>
      <c r="K774" t="s">
        <v>209</v>
      </c>
      <c r="L774" t="s">
        <v>1421</v>
      </c>
      <c r="M774" t="s">
        <v>141</v>
      </c>
      <c r="N774" t="s">
        <v>27</v>
      </c>
      <c r="O774">
        <v>13.85</v>
      </c>
      <c r="P774">
        <v>25.18</v>
      </c>
      <c r="Q774">
        <f>Sales_Analysis[[#This Row],[Quantity]]*Sales_Analysis[[#This Row],[Unit Selling Price]]</f>
        <v>50.36</v>
      </c>
      <c r="R774">
        <f>Sales_Analysis[[#This Row],[Gross Sales ]]*Sales_Analysis[[#This Row],[Discount Pct]]</f>
        <v>2.5180000000000002</v>
      </c>
      <c r="S774" s="8">
        <f>Sales_Analysis[[#This Row],[Gross Sales ]]-Sales_Analysis[[#This Row],[Discount Amount]]</f>
        <v>47.841999999999999</v>
      </c>
      <c r="T774" s="8">
        <f>Sales_Analysis[[#This Row],[Quantity]]*Sales_Analysis[[#This Row],[Unit Cost]]</f>
        <v>27.7</v>
      </c>
      <c r="U774" s="8">
        <f>Sales_Analysis[[#This Row],[Net Sales ]]-Sales_Analysis[[#This Row],[Cost Of Good Sold]]</f>
        <v>20.141999999999999</v>
      </c>
      <c r="V774" s="8">
        <f>IF(Sales_Analysis[[#This Row],[Order Status]]="Completed",Sales_Analysis[[#This Row],[Net Sales ]],0)</f>
        <v>47.841999999999999</v>
      </c>
      <c r="W774" s="8">
        <f>IF(Sales_Analysis[[#This Row],[Order Status]]="Completed",Sales_Analysis[[#This Row],[Gross Profit ]],0)</f>
        <v>20.141999999999999</v>
      </c>
    </row>
    <row r="775" spans="1:23">
      <c r="A775" t="s">
        <v>1422</v>
      </c>
      <c r="B775" s="7">
        <v>46049</v>
      </c>
      <c r="C775" t="s">
        <v>66</v>
      </c>
      <c r="D775">
        <v>3</v>
      </c>
      <c r="E775">
        <v>31.13</v>
      </c>
      <c r="F775">
        <v>0.1</v>
      </c>
      <c r="G775">
        <v>0</v>
      </c>
      <c r="H775" t="s">
        <v>216</v>
      </c>
      <c r="I775" t="s">
        <v>54</v>
      </c>
      <c r="J775" t="s">
        <v>213</v>
      </c>
      <c r="K775" t="s">
        <v>209</v>
      </c>
      <c r="L775" t="s">
        <v>553</v>
      </c>
      <c r="M775" t="s">
        <v>67</v>
      </c>
      <c r="N775" t="s">
        <v>11</v>
      </c>
      <c r="O775">
        <v>13.79</v>
      </c>
      <c r="P775">
        <v>31.13</v>
      </c>
      <c r="Q775">
        <f>Sales_Analysis[[#This Row],[Quantity]]*Sales_Analysis[[#This Row],[Unit Selling Price]]</f>
        <v>93.39</v>
      </c>
      <c r="R775">
        <f>Sales_Analysis[[#This Row],[Gross Sales ]]*Sales_Analysis[[#This Row],[Discount Pct]]</f>
        <v>9.3390000000000004</v>
      </c>
      <c r="S775" s="8">
        <f>Sales_Analysis[[#This Row],[Gross Sales ]]-Sales_Analysis[[#This Row],[Discount Amount]]</f>
        <v>84.051000000000002</v>
      </c>
      <c r="T775" s="8">
        <f>Sales_Analysis[[#This Row],[Quantity]]*Sales_Analysis[[#This Row],[Unit Cost]]</f>
        <v>41.37</v>
      </c>
      <c r="U775" s="8">
        <f>Sales_Analysis[[#This Row],[Net Sales ]]-Sales_Analysis[[#This Row],[Cost Of Good Sold]]</f>
        <v>42.681000000000004</v>
      </c>
      <c r="V775" s="8">
        <f>IF(Sales_Analysis[[#This Row],[Order Status]]="Completed",Sales_Analysis[[#This Row],[Net Sales ]],0)</f>
        <v>84.051000000000002</v>
      </c>
      <c r="W775" s="8">
        <f>IF(Sales_Analysis[[#This Row],[Order Status]]="Completed",Sales_Analysis[[#This Row],[Gross Profit ]],0)</f>
        <v>42.681000000000004</v>
      </c>
    </row>
    <row r="776" spans="1:23">
      <c r="A776" t="s">
        <v>1423</v>
      </c>
      <c r="B776" s="7">
        <v>46050</v>
      </c>
      <c r="C776" t="s">
        <v>77</v>
      </c>
      <c r="D776">
        <v>3</v>
      </c>
      <c r="E776">
        <v>47.77</v>
      </c>
      <c r="F776">
        <v>0</v>
      </c>
      <c r="G776">
        <v>0</v>
      </c>
      <c r="H776" t="s">
        <v>212</v>
      </c>
      <c r="I776" t="s">
        <v>37</v>
      </c>
      <c r="J776" t="s">
        <v>208</v>
      </c>
      <c r="K776" t="s">
        <v>209</v>
      </c>
      <c r="L776" t="s">
        <v>849</v>
      </c>
      <c r="M776" t="s">
        <v>78</v>
      </c>
      <c r="N776" t="s">
        <v>11</v>
      </c>
      <c r="O776">
        <v>21.34</v>
      </c>
      <c r="P776">
        <v>47.77</v>
      </c>
      <c r="Q776">
        <f>Sales_Analysis[[#This Row],[Quantity]]*Sales_Analysis[[#This Row],[Unit Selling Price]]</f>
        <v>143.31</v>
      </c>
      <c r="R776">
        <f>Sales_Analysis[[#This Row],[Gross Sales ]]*Sales_Analysis[[#This Row],[Discount Pct]]</f>
        <v>0</v>
      </c>
      <c r="S776" s="8">
        <f>Sales_Analysis[[#This Row],[Gross Sales ]]-Sales_Analysis[[#This Row],[Discount Amount]]</f>
        <v>143.31</v>
      </c>
      <c r="T776" s="8">
        <f>Sales_Analysis[[#This Row],[Quantity]]*Sales_Analysis[[#This Row],[Unit Cost]]</f>
        <v>64.02</v>
      </c>
      <c r="U776" s="8">
        <f>Sales_Analysis[[#This Row],[Net Sales ]]-Sales_Analysis[[#This Row],[Cost Of Good Sold]]</f>
        <v>79.290000000000006</v>
      </c>
      <c r="V776" s="8">
        <f>IF(Sales_Analysis[[#This Row],[Order Status]]="Completed",Sales_Analysis[[#This Row],[Net Sales ]],0)</f>
        <v>143.31</v>
      </c>
      <c r="W776" s="8">
        <f>IF(Sales_Analysis[[#This Row],[Order Status]]="Completed",Sales_Analysis[[#This Row],[Gross Profit ]],0)</f>
        <v>79.290000000000006</v>
      </c>
    </row>
    <row r="777" spans="1:23">
      <c r="A777" t="s">
        <v>1424</v>
      </c>
      <c r="B777" s="7">
        <v>46050</v>
      </c>
      <c r="C777" t="s">
        <v>164</v>
      </c>
      <c r="D777">
        <v>1</v>
      </c>
      <c r="E777">
        <v>93.35</v>
      </c>
      <c r="F777">
        <v>0.1</v>
      </c>
      <c r="G777">
        <v>0</v>
      </c>
      <c r="H777" t="s">
        <v>212</v>
      </c>
      <c r="I777" t="s">
        <v>224</v>
      </c>
      <c r="J777" t="s">
        <v>208</v>
      </c>
      <c r="K777" t="s">
        <v>209</v>
      </c>
      <c r="L777" t="s">
        <v>551</v>
      </c>
      <c r="M777" t="s">
        <v>165</v>
      </c>
      <c r="N777" t="s">
        <v>32</v>
      </c>
      <c r="O777">
        <v>39.76</v>
      </c>
      <c r="P777">
        <v>93.35</v>
      </c>
      <c r="Q777">
        <f>Sales_Analysis[[#This Row],[Quantity]]*Sales_Analysis[[#This Row],[Unit Selling Price]]</f>
        <v>93.35</v>
      </c>
      <c r="R777">
        <f>Sales_Analysis[[#This Row],[Gross Sales ]]*Sales_Analysis[[#This Row],[Discount Pct]]</f>
        <v>9.3349999999999991</v>
      </c>
      <c r="S777" s="8">
        <f>Sales_Analysis[[#This Row],[Gross Sales ]]-Sales_Analysis[[#This Row],[Discount Amount]]</f>
        <v>84.015000000000001</v>
      </c>
      <c r="T777" s="8">
        <f>Sales_Analysis[[#This Row],[Quantity]]*Sales_Analysis[[#This Row],[Unit Cost]]</f>
        <v>39.76</v>
      </c>
      <c r="U777" s="8">
        <f>Sales_Analysis[[#This Row],[Net Sales ]]-Sales_Analysis[[#This Row],[Cost Of Good Sold]]</f>
        <v>44.255000000000003</v>
      </c>
      <c r="V777" s="8">
        <f>IF(Sales_Analysis[[#This Row],[Order Status]]="Completed",Sales_Analysis[[#This Row],[Net Sales ]],0)</f>
        <v>84.015000000000001</v>
      </c>
      <c r="W777" s="8">
        <f>IF(Sales_Analysis[[#This Row],[Order Status]]="Completed",Sales_Analysis[[#This Row],[Gross Profit ]],0)</f>
        <v>44.255000000000003</v>
      </c>
    </row>
    <row r="778" spans="1:23">
      <c r="A778" t="s">
        <v>1425</v>
      </c>
      <c r="B778" s="7">
        <v>46050</v>
      </c>
      <c r="C778" t="s">
        <v>150</v>
      </c>
      <c r="D778">
        <v>4</v>
      </c>
      <c r="E778">
        <v>50.17</v>
      </c>
      <c r="F778">
        <v>0</v>
      </c>
      <c r="G778">
        <v>0</v>
      </c>
      <c r="H778" t="s">
        <v>216</v>
      </c>
      <c r="I778" t="s">
        <v>12</v>
      </c>
      <c r="J778" t="s">
        <v>208</v>
      </c>
      <c r="K778" t="s">
        <v>209</v>
      </c>
      <c r="L778" t="s">
        <v>1426</v>
      </c>
      <c r="M778" t="s">
        <v>151</v>
      </c>
      <c r="N778" t="s">
        <v>27</v>
      </c>
      <c r="O778">
        <v>28.8</v>
      </c>
      <c r="P778">
        <v>50.17</v>
      </c>
      <c r="Q778">
        <f>Sales_Analysis[[#This Row],[Quantity]]*Sales_Analysis[[#This Row],[Unit Selling Price]]</f>
        <v>200.68</v>
      </c>
      <c r="R778">
        <f>Sales_Analysis[[#This Row],[Gross Sales ]]*Sales_Analysis[[#This Row],[Discount Pct]]</f>
        <v>0</v>
      </c>
      <c r="S778" s="8">
        <f>Sales_Analysis[[#This Row],[Gross Sales ]]-Sales_Analysis[[#This Row],[Discount Amount]]</f>
        <v>200.68</v>
      </c>
      <c r="T778" s="8">
        <f>Sales_Analysis[[#This Row],[Quantity]]*Sales_Analysis[[#This Row],[Unit Cost]]</f>
        <v>115.2</v>
      </c>
      <c r="U778" s="8">
        <f>Sales_Analysis[[#This Row],[Net Sales ]]-Sales_Analysis[[#This Row],[Cost Of Good Sold]]</f>
        <v>85.48</v>
      </c>
      <c r="V778" s="8">
        <f>IF(Sales_Analysis[[#This Row],[Order Status]]="Completed",Sales_Analysis[[#This Row],[Net Sales ]],0)</f>
        <v>200.68</v>
      </c>
      <c r="W778" s="8">
        <f>IF(Sales_Analysis[[#This Row],[Order Status]]="Completed",Sales_Analysis[[#This Row],[Gross Profit ]],0)</f>
        <v>85.48</v>
      </c>
    </row>
    <row r="779" spans="1:23">
      <c r="A779" t="s">
        <v>1427</v>
      </c>
      <c r="B779" s="7">
        <v>46050</v>
      </c>
      <c r="C779" t="s">
        <v>162</v>
      </c>
      <c r="D779">
        <v>3</v>
      </c>
      <c r="E779">
        <v>12.2</v>
      </c>
      <c r="F779">
        <v>0</v>
      </c>
      <c r="G779">
        <v>4.99</v>
      </c>
      <c r="H779" t="s">
        <v>212</v>
      </c>
      <c r="I779" t="s">
        <v>54</v>
      </c>
      <c r="J779" t="s">
        <v>217</v>
      </c>
      <c r="K779" t="s">
        <v>209</v>
      </c>
      <c r="L779" t="s">
        <v>479</v>
      </c>
      <c r="M779" t="s">
        <v>163</v>
      </c>
      <c r="N779" t="s">
        <v>27</v>
      </c>
      <c r="O779">
        <v>7.14</v>
      </c>
      <c r="P779">
        <v>12.2</v>
      </c>
      <c r="Q779">
        <f>Sales_Analysis[[#This Row],[Quantity]]*Sales_Analysis[[#This Row],[Unit Selling Price]]</f>
        <v>36.599999999999994</v>
      </c>
      <c r="R779">
        <f>Sales_Analysis[[#This Row],[Gross Sales ]]*Sales_Analysis[[#This Row],[Discount Pct]]</f>
        <v>0</v>
      </c>
      <c r="S779" s="8">
        <f>Sales_Analysis[[#This Row],[Gross Sales ]]-Sales_Analysis[[#This Row],[Discount Amount]]</f>
        <v>36.599999999999994</v>
      </c>
      <c r="T779" s="8">
        <f>Sales_Analysis[[#This Row],[Quantity]]*Sales_Analysis[[#This Row],[Unit Cost]]</f>
        <v>21.419999999999998</v>
      </c>
      <c r="U779" s="8">
        <f>Sales_Analysis[[#This Row],[Net Sales ]]-Sales_Analysis[[#This Row],[Cost Of Good Sold]]</f>
        <v>15.179999999999996</v>
      </c>
      <c r="V779" s="8">
        <f>IF(Sales_Analysis[[#This Row],[Order Status]]="Completed",Sales_Analysis[[#This Row],[Net Sales ]],0)</f>
        <v>36.599999999999994</v>
      </c>
      <c r="W779" s="8">
        <f>IF(Sales_Analysis[[#This Row],[Order Status]]="Completed",Sales_Analysis[[#This Row],[Gross Profit ]],0)</f>
        <v>15.179999999999996</v>
      </c>
    </row>
    <row r="780" spans="1:23">
      <c r="A780" t="s">
        <v>1428</v>
      </c>
      <c r="B780" s="7">
        <v>46051</v>
      </c>
      <c r="C780" t="s">
        <v>180</v>
      </c>
      <c r="D780">
        <v>8</v>
      </c>
      <c r="E780">
        <v>60.42</v>
      </c>
      <c r="F780">
        <v>0.05</v>
      </c>
      <c r="G780">
        <v>0</v>
      </c>
      <c r="H780" t="s">
        <v>207</v>
      </c>
      <c r="I780" t="s">
        <v>224</v>
      </c>
      <c r="J780" t="s">
        <v>213</v>
      </c>
      <c r="K780" t="s">
        <v>209</v>
      </c>
      <c r="L780" t="s">
        <v>315</v>
      </c>
      <c r="M780" t="s">
        <v>181</v>
      </c>
      <c r="N780" t="s">
        <v>32</v>
      </c>
      <c r="O780">
        <v>25.69</v>
      </c>
      <c r="P780">
        <v>60.42</v>
      </c>
      <c r="Q780">
        <f>Sales_Analysis[[#This Row],[Quantity]]*Sales_Analysis[[#This Row],[Unit Selling Price]]</f>
        <v>483.36</v>
      </c>
      <c r="R780">
        <f>Sales_Analysis[[#This Row],[Gross Sales ]]*Sales_Analysis[[#This Row],[Discount Pct]]</f>
        <v>24.168000000000003</v>
      </c>
      <c r="S780" s="8">
        <f>Sales_Analysis[[#This Row],[Gross Sales ]]-Sales_Analysis[[#This Row],[Discount Amount]]</f>
        <v>459.19200000000001</v>
      </c>
      <c r="T780" s="8">
        <f>Sales_Analysis[[#This Row],[Quantity]]*Sales_Analysis[[#This Row],[Unit Cost]]</f>
        <v>205.52</v>
      </c>
      <c r="U780" s="8">
        <f>Sales_Analysis[[#This Row],[Net Sales ]]-Sales_Analysis[[#This Row],[Cost Of Good Sold]]</f>
        <v>253.672</v>
      </c>
      <c r="V780" s="8">
        <f>IF(Sales_Analysis[[#This Row],[Order Status]]="Completed",Sales_Analysis[[#This Row],[Net Sales ]],0)</f>
        <v>459.19200000000001</v>
      </c>
      <c r="W780" s="8">
        <f>IF(Sales_Analysis[[#This Row],[Order Status]]="Completed",Sales_Analysis[[#This Row],[Gross Profit ]],0)</f>
        <v>253.672</v>
      </c>
    </row>
    <row r="781" spans="1:23">
      <c r="A781" t="s">
        <v>1429</v>
      </c>
      <c r="B781" s="7">
        <v>46051</v>
      </c>
      <c r="C781" t="s">
        <v>75</v>
      </c>
      <c r="D781">
        <v>1</v>
      </c>
      <c r="E781">
        <v>55.2</v>
      </c>
      <c r="F781">
        <v>0.05</v>
      </c>
      <c r="G781">
        <v>0</v>
      </c>
      <c r="H781" t="s">
        <v>207</v>
      </c>
      <c r="I781" t="s">
        <v>18</v>
      </c>
      <c r="J781" t="s">
        <v>213</v>
      </c>
      <c r="K781" t="s">
        <v>209</v>
      </c>
      <c r="L781" t="s">
        <v>930</v>
      </c>
      <c r="M781" t="s">
        <v>76</v>
      </c>
      <c r="N781" t="s">
        <v>11</v>
      </c>
      <c r="O781">
        <v>25.85</v>
      </c>
      <c r="P781">
        <v>55.2</v>
      </c>
      <c r="Q781">
        <f>Sales_Analysis[[#This Row],[Quantity]]*Sales_Analysis[[#This Row],[Unit Selling Price]]</f>
        <v>55.2</v>
      </c>
      <c r="R781">
        <f>Sales_Analysis[[#This Row],[Gross Sales ]]*Sales_Analysis[[#This Row],[Discount Pct]]</f>
        <v>2.7600000000000002</v>
      </c>
      <c r="S781" s="8">
        <f>Sales_Analysis[[#This Row],[Gross Sales ]]-Sales_Analysis[[#This Row],[Discount Amount]]</f>
        <v>52.440000000000005</v>
      </c>
      <c r="T781" s="8">
        <f>Sales_Analysis[[#This Row],[Quantity]]*Sales_Analysis[[#This Row],[Unit Cost]]</f>
        <v>25.85</v>
      </c>
      <c r="U781" s="8">
        <f>Sales_Analysis[[#This Row],[Net Sales ]]-Sales_Analysis[[#This Row],[Cost Of Good Sold]]</f>
        <v>26.590000000000003</v>
      </c>
      <c r="V781" s="8">
        <f>IF(Sales_Analysis[[#This Row],[Order Status]]="Completed",Sales_Analysis[[#This Row],[Net Sales ]],0)</f>
        <v>52.440000000000005</v>
      </c>
      <c r="W781" s="8">
        <f>IF(Sales_Analysis[[#This Row],[Order Status]]="Completed",Sales_Analysis[[#This Row],[Gross Profit ]],0)</f>
        <v>26.590000000000003</v>
      </c>
    </row>
    <row r="782" spans="1:23">
      <c r="A782" t="s">
        <v>1430</v>
      </c>
      <c r="B782" s="7">
        <v>46051</v>
      </c>
      <c r="C782" t="s">
        <v>87</v>
      </c>
      <c r="D782">
        <v>5</v>
      </c>
      <c r="E782">
        <v>49.34</v>
      </c>
      <c r="F782">
        <v>0</v>
      </c>
      <c r="G782">
        <v>0</v>
      </c>
      <c r="H782" t="s">
        <v>212</v>
      </c>
      <c r="I782" t="s">
        <v>54</v>
      </c>
      <c r="J782" t="s">
        <v>208</v>
      </c>
      <c r="K782" t="s">
        <v>209</v>
      </c>
      <c r="L782" t="s">
        <v>1431</v>
      </c>
      <c r="M782" t="s">
        <v>88</v>
      </c>
      <c r="N782" t="s">
        <v>11</v>
      </c>
      <c r="O782">
        <v>24.06</v>
      </c>
      <c r="P782">
        <v>49.34</v>
      </c>
      <c r="Q782">
        <f>Sales_Analysis[[#This Row],[Quantity]]*Sales_Analysis[[#This Row],[Unit Selling Price]]</f>
        <v>246.70000000000002</v>
      </c>
      <c r="R782">
        <f>Sales_Analysis[[#This Row],[Gross Sales ]]*Sales_Analysis[[#This Row],[Discount Pct]]</f>
        <v>0</v>
      </c>
      <c r="S782" s="8">
        <f>Sales_Analysis[[#This Row],[Gross Sales ]]-Sales_Analysis[[#This Row],[Discount Amount]]</f>
        <v>246.70000000000002</v>
      </c>
      <c r="T782" s="8">
        <f>Sales_Analysis[[#This Row],[Quantity]]*Sales_Analysis[[#This Row],[Unit Cost]]</f>
        <v>120.3</v>
      </c>
      <c r="U782" s="8">
        <f>Sales_Analysis[[#This Row],[Net Sales ]]-Sales_Analysis[[#This Row],[Cost Of Good Sold]]</f>
        <v>126.40000000000002</v>
      </c>
      <c r="V782" s="8">
        <f>IF(Sales_Analysis[[#This Row],[Order Status]]="Completed",Sales_Analysis[[#This Row],[Net Sales ]],0)</f>
        <v>246.70000000000002</v>
      </c>
      <c r="W782" s="8">
        <f>IF(Sales_Analysis[[#This Row],[Order Status]]="Completed",Sales_Analysis[[#This Row],[Gross Profit ]],0)</f>
        <v>126.40000000000002</v>
      </c>
    </row>
    <row r="783" spans="1:23">
      <c r="A783" t="s">
        <v>1432</v>
      </c>
      <c r="B783" s="7">
        <v>46051</v>
      </c>
      <c r="C783" t="s">
        <v>114</v>
      </c>
      <c r="D783">
        <v>1</v>
      </c>
      <c r="E783">
        <v>87.66</v>
      </c>
      <c r="F783">
        <v>0</v>
      </c>
      <c r="G783">
        <v>0</v>
      </c>
      <c r="H783" t="s">
        <v>207</v>
      </c>
      <c r="I783" t="s">
        <v>224</v>
      </c>
      <c r="J783" t="s">
        <v>217</v>
      </c>
      <c r="K783" t="s">
        <v>209</v>
      </c>
      <c r="L783" t="s">
        <v>1353</v>
      </c>
      <c r="M783" t="s">
        <v>115</v>
      </c>
      <c r="N783" t="s">
        <v>17</v>
      </c>
      <c r="O783">
        <v>40.340000000000003</v>
      </c>
      <c r="P783">
        <v>87.66</v>
      </c>
      <c r="Q783">
        <f>Sales_Analysis[[#This Row],[Quantity]]*Sales_Analysis[[#This Row],[Unit Selling Price]]</f>
        <v>87.66</v>
      </c>
      <c r="R783">
        <f>Sales_Analysis[[#This Row],[Gross Sales ]]*Sales_Analysis[[#This Row],[Discount Pct]]</f>
        <v>0</v>
      </c>
      <c r="S783" s="8">
        <f>Sales_Analysis[[#This Row],[Gross Sales ]]-Sales_Analysis[[#This Row],[Discount Amount]]</f>
        <v>87.66</v>
      </c>
      <c r="T783" s="8">
        <f>Sales_Analysis[[#This Row],[Quantity]]*Sales_Analysis[[#This Row],[Unit Cost]]</f>
        <v>40.340000000000003</v>
      </c>
      <c r="U783" s="8">
        <f>Sales_Analysis[[#This Row],[Net Sales ]]-Sales_Analysis[[#This Row],[Cost Of Good Sold]]</f>
        <v>47.319999999999993</v>
      </c>
      <c r="V783" s="8">
        <f>IF(Sales_Analysis[[#This Row],[Order Status]]="Completed",Sales_Analysis[[#This Row],[Net Sales ]],0)</f>
        <v>87.66</v>
      </c>
      <c r="W783" s="8">
        <f>IF(Sales_Analysis[[#This Row],[Order Status]]="Completed",Sales_Analysis[[#This Row],[Gross Profit ]],0)</f>
        <v>47.319999999999993</v>
      </c>
    </row>
    <row r="784" spans="1:23">
      <c r="A784" t="s">
        <v>1433</v>
      </c>
      <c r="B784" s="7">
        <v>46052</v>
      </c>
      <c r="C784" t="s">
        <v>71</v>
      </c>
      <c r="D784">
        <v>1</v>
      </c>
      <c r="E784">
        <v>11.23</v>
      </c>
      <c r="F784">
        <v>0</v>
      </c>
      <c r="G784">
        <v>0</v>
      </c>
      <c r="H784" t="s">
        <v>216</v>
      </c>
      <c r="I784" t="s">
        <v>12</v>
      </c>
      <c r="J784" t="s">
        <v>213</v>
      </c>
      <c r="K784" t="s">
        <v>209</v>
      </c>
      <c r="L784" t="s">
        <v>573</v>
      </c>
      <c r="M784" t="s">
        <v>72</v>
      </c>
      <c r="N784" t="s">
        <v>11</v>
      </c>
      <c r="O784">
        <v>6.46</v>
      </c>
      <c r="P784">
        <v>11.23</v>
      </c>
      <c r="Q784">
        <f>Sales_Analysis[[#This Row],[Quantity]]*Sales_Analysis[[#This Row],[Unit Selling Price]]</f>
        <v>11.23</v>
      </c>
      <c r="R784">
        <f>Sales_Analysis[[#This Row],[Gross Sales ]]*Sales_Analysis[[#This Row],[Discount Pct]]</f>
        <v>0</v>
      </c>
      <c r="S784" s="8">
        <f>Sales_Analysis[[#This Row],[Gross Sales ]]-Sales_Analysis[[#This Row],[Discount Amount]]</f>
        <v>11.23</v>
      </c>
      <c r="T784" s="8">
        <f>Sales_Analysis[[#This Row],[Quantity]]*Sales_Analysis[[#This Row],[Unit Cost]]</f>
        <v>6.46</v>
      </c>
      <c r="U784" s="8">
        <f>Sales_Analysis[[#This Row],[Net Sales ]]-Sales_Analysis[[#This Row],[Cost Of Good Sold]]</f>
        <v>4.7700000000000005</v>
      </c>
      <c r="V784" s="8">
        <f>IF(Sales_Analysis[[#This Row],[Order Status]]="Completed",Sales_Analysis[[#This Row],[Net Sales ]],0)</f>
        <v>11.23</v>
      </c>
      <c r="W784" s="8">
        <f>IF(Sales_Analysis[[#This Row],[Order Status]]="Completed",Sales_Analysis[[#This Row],[Gross Profit ]],0)</f>
        <v>4.7700000000000005</v>
      </c>
    </row>
    <row r="785" spans="1:23">
      <c r="A785" t="s">
        <v>1434</v>
      </c>
      <c r="B785" s="7">
        <v>46052</v>
      </c>
      <c r="C785" t="s">
        <v>158</v>
      </c>
      <c r="D785">
        <v>2</v>
      </c>
      <c r="E785">
        <v>44.59</v>
      </c>
      <c r="F785">
        <v>0</v>
      </c>
      <c r="G785">
        <v>0</v>
      </c>
      <c r="H785" t="s">
        <v>212</v>
      </c>
      <c r="I785" t="s">
        <v>54</v>
      </c>
      <c r="J785" t="s">
        <v>208</v>
      </c>
      <c r="K785" t="s">
        <v>209</v>
      </c>
      <c r="L785" t="s">
        <v>1379</v>
      </c>
      <c r="M785" t="s">
        <v>159</v>
      </c>
      <c r="N785" t="s">
        <v>27</v>
      </c>
      <c r="O785">
        <v>19.489999999999998</v>
      </c>
      <c r="P785">
        <v>44.59</v>
      </c>
      <c r="Q785">
        <f>Sales_Analysis[[#This Row],[Quantity]]*Sales_Analysis[[#This Row],[Unit Selling Price]]</f>
        <v>89.18</v>
      </c>
      <c r="R785">
        <f>Sales_Analysis[[#This Row],[Gross Sales ]]*Sales_Analysis[[#This Row],[Discount Pct]]</f>
        <v>0</v>
      </c>
      <c r="S785" s="8">
        <f>Sales_Analysis[[#This Row],[Gross Sales ]]-Sales_Analysis[[#This Row],[Discount Amount]]</f>
        <v>89.18</v>
      </c>
      <c r="T785" s="8">
        <f>Sales_Analysis[[#This Row],[Quantity]]*Sales_Analysis[[#This Row],[Unit Cost]]</f>
        <v>38.979999999999997</v>
      </c>
      <c r="U785" s="8">
        <f>Sales_Analysis[[#This Row],[Net Sales ]]-Sales_Analysis[[#This Row],[Cost Of Good Sold]]</f>
        <v>50.20000000000001</v>
      </c>
      <c r="V785" s="8">
        <f>IF(Sales_Analysis[[#This Row],[Order Status]]="Completed",Sales_Analysis[[#This Row],[Net Sales ]],0)</f>
        <v>89.18</v>
      </c>
      <c r="W785" s="8">
        <f>IF(Sales_Analysis[[#This Row],[Order Status]]="Completed",Sales_Analysis[[#This Row],[Gross Profit ]],0)</f>
        <v>50.20000000000001</v>
      </c>
    </row>
    <row r="786" spans="1:23">
      <c r="A786" t="s">
        <v>1435</v>
      </c>
      <c r="B786" s="7">
        <v>46052</v>
      </c>
      <c r="C786" t="s">
        <v>77</v>
      </c>
      <c r="D786">
        <v>2</v>
      </c>
      <c r="E786">
        <v>47.77</v>
      </c>
      <c r="F786">
        <v>0</v>
      </c>
      <c r="G786">
        <v>0</v>
      </c>
      <c r="H786" t="s">
        <v>216</v>
      </c>
      <c r="I786" t="s">
        <v>224</v>
      </c>
      <c r="J786" t="s">
        <v>217</v>
      </c>
      <c r="K786" t="s">
        <v>304</v>
      </c>
      <c r="L786" t="s">
        <v>488</v>
      </c>
      <c r="M786" t="s">
        <v>78</v>
      </c>
      <c r="N786" t="s">
        <v>11</v>
      </c>
      <c r="O786">
        <v>21.34</v>
      </c>
      <c r="P786">
        <v>47.77</v>
      </c>
      <c r="Q786">
        <f>Sales_Analysis[[#This Row],[Quantity]]*Sales_Analysis[[#This Row],[Unit Selling Price]]</f>
        <v>95.54</v>
      </c>
      <c r="R786">
        <f>Sales_Analysis[[#This Row],[Gross Sales ]]*Sales_Analysis[[#This Row],[Discount Pct]]</f>
        <v>0</v>
      </c>
      <c r="S786" s="8">
        <f>Sales_Analysis[[#This Row],[Gross Sales ]]-Sales_Analysis[[#This Row],[Discount Amount]]</f>
        <v>95.54</v>
      </c>
      <c r="T786" s="8">
        <f>Sales_Analysis[[#This Row],[Quantity]]*Sales_Analysis[[#This Row],[Unit Cost]]</f>
        <v>42.68</v>
      </c>
      <c r="U786" s="8">
        <f>Sales_Analysis[[#This Row],[Net Sales ]]-Sales_Analysis[[#This Row],[Cost Of Good Sold]]</f>
        <v>52.860000000000007</v>
      </c>
      <c r="V786" s="8">
        <f>IF(Sales_Analysis[[#This Row],[Order Status]]="Completed",Sales_Analysis[[#This Row],[Net Sales ]],0)</f>
        <v>0</v>
      </c>
      <c r="W786" s="8">
        <f>IF(Sales_Analysis[[#This Row],[Order Status]]="Completed",Sales_Analysis[[#This Row],[Gross Profit ]],0)</f>
        <v>0</v>
      </c>
    </row>
    <row r="787" spans="1:23">
      <c r="A787" t="s">
        <v>1436</v>
      </c>
      <c r="B787" s="7">
        <v>46052</v>
      </c>
      <c r="C787" t="s">
        <v>75</v>
      </c>
      <c r="D787">
        <v>3</v>
      </c>
      <c r="E787">
        <v>55.2</v>
      </c>
      <c r="F787">
        <v>0</v>
      </c>
      <c r="G787">
        <v>0</v>
      </c>
      <c r="H787" t="s">
        <v>207</v>
      </c>
      <c r="I787" t="s">
        <v>37</v>
      </c>
      <c r="J787" t="s">
        <v>208</v>
      </c>
      <c r="K787" t="s">
        <v>209</v>
      </c>
      <c r="L787" t="s">
        <v>551</v>
      </c>
      <c r="M787" t="s">
        <v>76</v>
      </c>
      <c r="N787" t="s">
        <v>11</v>
      </c>
      <c r="O787">
        <v>25.85</v>
      </c>
      <c r="P787">
        <v>55.2</v>
      </c>
      <c r="Q787">
        <f>Sales_Analysis[[#This Row],[Quantity]]*Sales_Analysis[[#This Row],[Unit Selling Price]]</f>
        <v>165.60000000000002</v>
      </c>
      <c r="R787">
        <f>Sales_Analysis[[#This Row],[Gross Sales ]]*Sales_Analysis[[#This Row],[Discount Pct]]</f>
        <v>0</v>
      </c>
      <c r="S787" s="8">
        <f>Sales_Analysis[[#This Row],[Gross Sales ]]-Sales_Analysis[[#This Row],[Discount Amount]]</f>
        <v>165.60000000000002</v>
      </c>
      <c r="T787" s="8">
        <f>Sales_Analysis[[#This Row],[Quantity]]*Sales_Analysis[[#This Row],[Unit Cost]]</f>
        <v>77.550000000000011</v>
      </c>
      <c r="U787" s="8">
        <f>Sales_Analysis[[#This Row],[Net Sales ]]-Sales_Analysis[[#This Row],[Cost Of Good Sold]]</f>
        <v>88.050000000000011</v>
      </c>
      <c r="V787" s="8">
        <f>IF(Sales_Analysis[[#This Row],[Order Status]]="Completed",Sales_Analysis[[#This Row],[Net Sales ]],0)</f>
        <v>165.60000000000002</v>
      </c>
      <c r="W787" s="8">
        <f>IF(Sales_Analysis[[#This Row],[Order Status]]="Completed",Sales_Analysis[[#This Row],[Gross Profit ]],0)</f>
        <v>88.050000000000011</v>
      </c>
    </row>
    <row r="788" spans="1:23">
      <c r="A788" t="s">
        <v>1437</v>
      </c>
      <c r="B788" s="7">
        <v>46052</v>
      </c>
      <c r="C788" t="s">
        <v>96</v>
      </c>
      <c r="D788">
        <v>1</v>
      </c>
      <c r="E788">
        <v>26.72</v>
      </c>
      <c r="F788">
        <v>0.05</v>
      </c>
      <c r="G788">
        <v>0</v>
      </c>
      <c r="H788" t="s">
        <v>216</v>
      </c>
      <c r="I788" t="s">
        <v>54</v>
      </c>
      <c r="J788" t="s">
        <v>213</v>
      </c>
      <c r="K788" t="s">
        <v>209</v>
      </c>
      <c r="L788" t="s">
        <v>565</v>
      </c>
      <c r="M788" t="s">
        <v>97</v>
      </c>
      <c r="N788" t="s">
        <v>17</v>
      </c>
      <c r="O788">
        <v>14.4</v>
      </c>
      <c r="P788">
        <v>26.72</v>
      </c>
      <c r="Q788">
        <f>Sales_Analysis[[#This Row],[Quantity]]*Sales_Analysis[[#This Row],[Unit Selling Price]]</f>
        <v>26.72</v>
      </c>
      <c r="R788">
        <f>Sales_Analysis[[#This Row],[Gross Sales ]]*Sales_Analysis[[#This Row],[Discount Pct]]</f>
        <v>1.3360000000000001</v>
      </c>
      <c r="S788" s="8">
        <f>Sales_Analysis[[#This Row],[Gross Sales ]]-Sales_Analysis[[#This Row],[Discount Amount]]</f>
        <v>25.384</v>
      </c>
      <c r="T788" s="8">
        <f>Sales_Analysis[[#This Row],[Quantity]]*Sales_Analysis[[#This Row],[Unit Cost]]</f>
        <v>14.4</v>
      </c>
      <c r="U788" s="8">
        <f>Sales_Analysis[[#This Row],[Net Sales ]]-Sales_Analysis[[#This Row],[Cost Of Good Sold]]</f>
        <v>10.984</v>
      </c>
      <c r="V788" s="8">
        <f>IF(Sales_Analysis[[#This Row],[Order Status]]="Completed",Sales_Analysis[[#This Row],[Net Sales ]],0)</f>
        <v>25.384</v>
      </c>
      <c r="W788" s="8">
        <f>IF(Sales_Analysis[[#This Row],[Order Status]]="Completed",Sales_Analysis[[#This Row],[Gross Profit ]],0)</f>
        <v>10.984</v>
      </c>
    </row>
    <row r="789" spans="1:23">
      <c r="A789" t="s">
        <v>1438</v>
      </c>
      <c r="B789" s="7">
        <v>46052</v>
      </c>
      <c r="C789" t="s">
        <v>75</v>
      </c>
      <c r="D789">
        <v>1</v>
      </c>
      <c r="E789">
        <v>55.2</v>
      </c>
      <c r="F789">
        <v>0.1</v>
      </c>
      <c r="G789">
        <v>4.99</v>
      </c>
      <c r="H789" t="s">
        <v>212</v>
      </c>
      <c r="I789" t="s">
        <v>18</v>
      </c>
      <c r="J789" t="s">
        <v>213</v>
      </c>
      <c r="K789" t="s">
        <v>209</v>
      </c>
      <c r="L789" t="s">
        <v>1355</v>
      </c>
      <c r="M789" t="s">
        <v>76</v>
      </c>
      <c r="N789" t="s">
        <v>11</v>
      </c>
      <c r="O789">
        <v>25.85</v>
      </c>
      <c r="P789">
        <v>55.2</v>
      </c>
      <c r="Q789">
        <f>Sales_Analysis[[#This Row],[Quantity]]*Sales_Analysis[[#This Row],[Unit Selling Price]]</f>
        <v>55.2</v>
      </c>
      <c r="R789">
        <f>Sales_Analysis[[#This Row],[Gross Sales ]]*Sales_Analysis[[#This Row],[Discount Pct]]</f>
        <v>5.5200000000000005</v>
      </c>
      <c r="S789" s="8">
        <f>Sales_Analysis[[#This Row],[Gross Sales ]]-Sales_Analysis[[#This Row],[Discount Amount]]</f>
        <v>49.68</v>
      </c>
      <c r="T789" s="8">
        <f>Sales_Analysis[[#This Row],[Quantity]]*Sales_Analysis[[#This Row],[Unit Cost]]</f>
        <v>25.85</v>
      </c>
      <c r="U789" s="8">
        <f>Sales_Analysis[[#This Row],[Net Sales ]]-Sales_Analysis[[#This Row],[Cost Of Good Sold]]</f>
        <v>23.83</v>
      </c>
      <c r="V789" s="8">
        <f>IF(Sales_Analysis[[#This Row],[Order Status]]="Completed",Sales_Analysis[[#This Row],[Net Sales ]],0)</f>
        <v>49.68</v>
      </c>
      <c r="W789" s="8">
        <f>IF(Sales_Analysis[[#This Row],[Order Status]]="Completed",Sales_Analysis[[#This Row],[Gross Profit ]],0)</f>
        <v>23.83</v>
      </c>
    </row>
    <row r="790" spans="1:23">
      <c r="A790" t="s">
        <v>1439</v>
      </c>
      <c r="B790" s="7">
        <v>46052</v>
      </c>
      <c r="C790" t="s">
        <v>168</v>
      </c>
      <c r="D790">
        <v>1</v>
      </c>
      <c r="E790">
        <v>50.46</v>
      </c>
      <c r="F790">
        <v>0.05</v>
      </c>
      <c r="G790">
        <v>0</v>
      </c>
      <c r="H790" t="s">
        <v>212</v>
      </c>
      <c r="I790" t="s">
        <v>224</v>
      </c>
      <c r="J790" t="s">
        <v>213</v>
      </c>
      <c r="K790" t="s">
        <v>209</v>
      </c>
      <c r="L790" t="s">
        <v>1440</v>
      </c>
      <c r="M790" t="s">
        <v>169</v>
      </c>
      <c r="N790" t="s">
        <v>32</v>
      </c>
      <c r="O790">
        <v>23.03</v>
      </c>
      <c r="P790">
        <v>50.46</v>
      </c>
      <c r="Q790">
        <f>Sales_Analysis[[#This Row],[Quantity]]*Sales_Analysis[[#This Row],[Unit Selling Price]]</f>
        <v>50.46</v>
      </c>
      <c r="R790">
        <f>Sales_Analysis[[#This Row],[Gross Sales ]]*Sales_Analysis[[#This Row],[Discount Pct]]</f>
        <v>2.5230000000000001</v>
      </c>
      <c r="S790" s="8">
        <f>Sales_Analysis[[#This Row],[Gross Sales ]]-Sales_Analysis[[#This Row],[Discount Amount]]</f>
        <v>47.936999999999998</v>
      </c>
      <c r="T790" s="8">
        <f>Sales_Analysis[[#This Row],[Quantity]]*Sales_Analysis[[#This Row],[Unit Cost]]</f>
        <v>23.03</v>
      </c>
      <c r="U790" s="8">
        <f>Sales_Analysis[[#This Row],[Net Sales ]]-Sales_Analysis[[#This Row],[Cost Of Good Sold]]</f>
        <v>24.906999999999996</v>
      </c>
      <c r="V790" s="8">
        <f>IF(Sales_Analysis[[#This Row],[Order Status]]="Completed",Sales_Analysis[[#This Row],[Net Sales ]],0)</f>
        <v>47.936999999999998</v>
      </c>
      <c r="W790" s="8">
        <f>IF(Sales_Analysis[[#This Row],[Order Status]]="Completed",Sales_Analysis[[#This Row],[Gross Profit ]],0)</f>
        <v>24.906999999999996</v>
      </c>
    </row>
    <row r="791" spans="1:23">
      <c r="A791" t="s">
        <v>1441</v>
      </c>
      <c r="B791" s="7">
        <v>46052</v>
      </c>
      <c r="C791" t="s">
        <v>114</v>
      </c>
      <c r="D791">
        <v>4</v>
      </c>
      <c r="E791">
        <v>87.66</v>
      </c>
      <c r="F791">
        <v>0</v>
      </c>
      <c r="G791">
        <v>0</v>
      </c>
      <c r="H791" t="s">
        <v>207</v>
      </c>
      <c r="I791" t="s">
        <v>12</v>
      </c>
      <c r="J791" t="s">
        <v>217</v>
      </c>
      <c r="K791" t="s">
        <v>209</v>
      </c>
      <c r="L791" t="s">
        <v>567</v>
      </c>
      <c r="M791" t="s">
        <v>115</v>
      </c>
      <c r="N791" t="s">
        <v>17</v>
      </c>
      <c r="O791">
        <v>40.340000000000003</v>
      </c>
      <c r="P791">
        <v>87.66</v>
      </c>
      <c r="Q791">
        <f>Sales_Analysis[[#This Row],[Quantity]]*Sales_Analysis[[#This Row],[Unit Selling Price]]</f>
        <v>350.64</v>
      </c>
      <c r="R791">
        <f>Sales_Analysis[[#This Row],[Gross Sales ]]*Sales_Analysis[[#This Row],[Discount Pct]]</f>
        <v>0</v>
      </c>
      <c r="S791" s="8">
        <f>Sales_Analysis[[#This Row],[Gross Sales ]]-Sales_Analysis[[#This Row],[Discount Amount]]</f>
        <v>350.64</v>
      </c>
      <c r="T791" s="8">
        <f>Sales_Analysis[[#This Row],[Quantity]]*Sales_Analysis[[#This Row],[Unit Cost]]</f>
        <v>161.36000000000001</v>
      </c>
      <c r="U791" s="8">
        <f>Sales_Analysis[[#This Row],[Net Sales ]]-Sales_Analysis[[#This Row],[Cost Of Good Sold]]</f>
        <v>189.27999999999997</v>
      </c>
      <c r="V791" s="8">
        <f>IF(Sales_Analysis[[#This Row],[Order Status]]="Completed",Sales_Analysis[[#This Row],[Net Sales ]],0)</f>
        <v>350.64</v>
      </c>
      <c r="W791" s="8">
        <f>IF(Sales_Analysis[[#This Row],[Order Status]]="Completed",Sales_Analysis[[#This Row],[Gross Profit ]],0)</f>
        <v>189.27999999999997</v>
      </c>
    </row>
    <row r="792" spans="1:23">
      <c r="A792" t="s">
        <v>1442</v>
      </c>
      <c r="B792" s="7">
        <v>46053</v>
      </c>
      <c r="C792" t="s">
        <v>124</v>
      </c>
      <c r="D792">
        <v>1</v>
      </c>
      <c r="E792">
        <v>79.47</v>
      </c>
      <c r="F792">
        <v>0</v>
      </c>
      <c r="G792">
        <v>6.99</v>
      </c>
      <c r="H792" t="s">
        <v>207</v>
      </c>
      <c r="I792" t="s">
        <v>54</v>
      </c>
      <c r="J792" t="s">
        <v>213</v>
      </c>
      <c r="K792" t="s">
        <v>304</v>
      </c>
      <c r="L792" t="s">
        <v>1443</v>
      </c>
      <c r="M792" t="s">
        <v>125</v>
      </c>
      <c r="N792" t="s">
        <v>21</v>
      </c>
      <c r="O792">
        <v>38</v>
      </c>
      <c r="P792">
        <v>79.47</v>
      </c>
      <c r="Q792">
        <f>Sales_Analysis[[#This Row],[Quantity]]*Sales_Analysis[[#This Row],[Unit Selling Price]]</f>
        <v>79.47</v>
      </c>
      <c r="R792">
        <f>Sales_Analysis[[#This Row],[Gross Sales ]]*Sales_Analysis[[#This Row],[Discount Pct]]</f>
        <v>0</v>
      </c>
      <c r="S792" s="8">
        <f>Sales_Analysis[[#This Row],[Gross Sales ]]-Sales_Analysis[[#This Row],[Discount Amount]]</f>
        <v>79.47</v>
      </c>
      <c r="T792" s="8">
        <f>Sales_Analysis[[#This Row],[Quantity]]*Sales_Analysis[[#This Row],[Unit Cost]]</f>
        <v>38</v>
      </c>
      <c r="U792" s="8">
        <f>Sales_Analysis[[#This Row],[Net Sales ]]-Sales_Analysis[[#This Row],[Cost Of Good Sold]]</f>
        <v>41.47</v>
      </c>
      <c r="V792" s="8">
        <f>IF(Sales_Analysis[[#This Row],[Order Status]]="Completed",Sales_Analysis[[#This Row],[Net Sales ]],0)</f>
        <v>0</v>
      </c>
      <c r="W792" s="8">
        <f>IF(Sales_Analysis[[#This Row],[Order Status]]="Completed",Sales_Analysis[[#This Row],[Gross Profit ]],0)</f>
        <v>0</v>
      </c>
    </row>
    <row r="793" spans="1:23">
      <c r="A793" t="s">
        <v>1444</v>
      </c>
      <c r="B793" s="7">
        <v>46053</v>
      </c>
      <c r="C793" t="s">
        <v>144</v>
      </c>
      <c r="D793">
        <v>1</v>
      </c>
      <c r="E793">
        <v>12.74</v>
      </c>
      <c r="F793">
        <v>0</v>
      </c>
      <c r="G793">
        <v>4.99</v>
      </c>
      <c r="H793" t="s">
        <v>207</v>
      </c>
      <c r="I793" t="s">
        <v>37</v>
      </c>
      <c r="J793" t="s">
        <v>213</v>
      </c>
      <c r="K793" t="s">
        <v>209</v>
      </c>
      <c r="L793" t="s">
        <v>267</v>
      </c>
      <c r="M793" t="s">
        <v>145</v>
      </c>
      <c r="N793" t="s">
        <v>27</v>
      </c>
      <c r="O793">
        <v>5.81</v>
      </c>
      <c r="P793">
        <v>12.74</v>
      </c>
      <c r="Q793">
        <f>Sales_Analysis[[#This Row],[Quantity]]*Sales_Analysis[[#This Row],[Unit Selling Price]]</f>
        <v>12.74</v>
      </c>
      <c r="R793">
        <f>Sales_Analysis[[#This Row],[Gross Sales ]]*Sales_Analysis[[#This Row],[Discount Pct]]</f>
        <v>0</v>
      </c>
      <c r="S793" s="8">
        <f>Sales_Analysis[[#This Row],[Gross Sales ]]-Sales_Analysis[[#This Row],[Discount Amount]]</f>
        <v>12.74</v>
      </c>
      <c r="T793" s="8">
        <f>Sales_Analysis[[#This Row],[Quantity]]*Sales_Analysis[[#This Row],[Unit Cost]]</f>
        <v>5.81</v>
      </c>
      <c r="U793" s="8">
        <f>Sales_Analysis[[#This Row],[Net Sales ]]-Sales_Analysis[[#This Row],[Cost Of Good Sold]]</f>
        <v>6.9300000000000006</v>
      </c>
      <c r="V793" s="8">
        <f>IF(Sales_Analysis[[#This Row],[Order Status]]="Completed",Sales_Analysis[[#This Row],[Net Sales ]],0)</f>
        <v>12.74</v>
      </c>
      <c r="W793" s="8">
        <f>IF(Sales_Analysis[[#This Row],[Order Status]]="Completed",Sales_Analysis[[#This Row],[Gross Profit ]],0)</f>
        <v>6.9300000000000006</v>
      </c>
    </row>
    <row r="794" spans="1:23">
      <c r="A794" t="s">
        <v>1445</v>
      </c>
      <c r="B794" s="7">
        <v>46053</v>
      </c>
      <c r="C794" t="s">
        <v>92</v>
      </c>
      <c r="D794">
        <v>4</v>
      </c>
      <c r="E794">
        <v>46.87</v>
      </c>
      <c r="F794">
        <v>0</v>
      </c>
      <c r="G794">
        <v>0</v>
      </c>
      <c r="H794" t="s">
        <v>207</v>
      </c>
      <c r="I794" t="s">
        <v>224</v>
      </c>
      <c r="J794" t="s">
        <v>208</v>
      </c>
      <c r="K794" t="s">
        <v>209</v>
      </c>
      <c r="L794" t="s">
        <v>1089</v>
      </c>
      <c r="M794" t="s">
        <v>93</v>
      </c>
      <c r="N794" t="s">
        <v>17</v>
      </c>
      <c r="O794">
        <v>21.33</v>
      </c>
      <c r="P794">
        <v>46.87</v>
      </c>
      <c r="Q794">
        <f>Sales_Analysis[[#This Row],[Quantity]]*Sales_Analysis[[#This Row],[Unit Selling Price]]</f>
        <v>187.48</v>
      </c>
      <c r="R794">
        <f>Sales_Analysis[[#This Row],[Gross Sales ]]*Sales_Analysis[[#This Row],[Discount Pct]]</f>
        <v>0</v>
      </c>
      <c r="S794" s="8">
        <f>Sales_Analysis[[#This Row],[Gross Sales ]]-Sales_Analysis[[#This Row],[Discount Amount]]</f>
        <v>187.48</v>
      </c>
      <c r="T794" s="8">
        <f>Sales_Analysis[[#This Row],[Quantity]]*Sales_Analysis[[#This Row],[Unit Cost]]</f>
        <v>85.32</v>
      </c>
      <c r="U794" s="8">
        <f>Sales_Analysis[[#This Row],[Net Sales ]]-Sales_Analysis[[#This Row],[Cost Of Good Sold]]</f>
        <v>102.16</v>
      </c>
      <c r="V794" s="8">
        <f>IF(Sales_Analysis[[#This Row],[Order Status]]="Completed",Sales_Analysis[[#This Row],[Net Sales ]],0)</f>
        <v>187.48</v>
      </c>
      <c r="W794" s="8">
        <f>IF(Sales_Analysis[[#This Row],[Order Status]]="Completed",Sales_Analysis[[#This Row],[Gross Profit ]],0)</f>
        <v>102.16</v>
      </c>
    </row>
    <row r="795" spans="1:23">
      <c r="A795" t="s">
        <v>1446</v>
      </c>
      <c r="B795" s="7">
        <v>46053</v>
      </c>
      <c r="C795" t="s">
        <v>178</v>
      </c>
      <c r="D795">
        <v>1</v>
      </c>
      <c r="E795">
        <v>77.760000000000005</v>
      </c>
      <c r="F795">
        <v>0.1</v>
      </c>
      <c r="G795">
        <v>6.99</v>
      </c>
      <c r="H795" t="s">
        <v>212</v>
      </c>
      <c r="I795" t="s">
        <v>54</v>
      </c>
      <c r="J795" t="s">
        <v>213</v>
      </c>
      <c r="K795" t="s">
        <v>209</v>
      </c>
      <c r="L795" t="s">
        <v>841</v>
      </c>
      <c r="M795" t="s">
        <v>179</v>
      </c>
      <c r="N795" t="s">
        <v>32</v>
      </c>
      <c r="O795">
        <v>44.67</v>
      </c>
      <c r="P795">
        <v>77.760000000000005</v>
      </c>
      <c r="Q795">
        <f>Sales_Analysis[[#This Row],[Quantity]]*Sales_Analysis[[#This Row],[Unit Selling Price]]</f>
        <v>77.760000000000005</v>
      </c>
      <c r="R795">
        <f>Sales_Analysis[[#This Row],[Gross Sales ]]*Sales_Analysis[[#This Row],[Discount Pct]]</f>
        <v>7.7760000000000007</v>
      </c>
      <c r="S795" s="8">
        <f>Sales_Analysis[[#This Row],[Gross Sales ]]-Sales_Analysis[[#This Row],[Discount Amount]]</f>
        <v>69.984000000000009</v>
      </c>
      <c r="T795" s="8">
        <f>Sales_Analysis[[#This Row],[Quantity]]*Sales_Analysis[[#This Row],[Unit Cost]]</f>
        <v>44.67</v>
      </c>
      <c r="U795" s="8">
        <f>Sales_Analysis[[#This Row],[Net Sales ]]-Sales_Analysis[[#This Row],[Cost Of Good Sold]]</f>
        <v>25.314000000000007</v>
      </c>
      <c r="V795" s="8">
        <f>IF(Sales_Analysis[[#This Row],[Order Status]]="Completed",Sales_Analysis[[#This Row],[Net Sales ]],0)</f>
        <v>69.984000000000009</v>
      </c>
      <c r="W795" s="8">
        <f>IF(Sales_Analysis[[#This Row],[Order Status]]="Completed",Sales_Analysis[[#This Row],[Gross Profit ]],0)</f>
        <v>25.314000000000007</v>
      </c>
    </row>
    <row r="796" spans="1:23">
      <c r="A796" t="s">
        <v>1447</v>
      </c>
      <c r="B796" s="7">
        <v>46053</v>
      </c>
      <c r="C796" t="s">
        <v>146</v>
      </c>
      <c r="D796">
        <v>3</v>
      </c>
      <c r="E796">
        <v>30.05</v>
      </c>
      <c r="F796">
        <v>0</v>
      </c>
      <c r="G796">
        <v>0</v>
      </c>
      <c r="H796" t="s">
        <v>212</v>
      </c>
      <c r="I796" t="s">
        <v>12</v>
      </c>
      <c r="J796" t="s">
        <v>213</v>
      </c>
      <c r="K796" t="s">
        <v>209</v>
      </c>
      <c r="L796" t="s">
        <v>768</v>
      </c>
      <c r="M796" t="s">
        <v>147</v>
      </c>
      <c r="N796" t="s">
        <v>27</v>
      </c>
      <c r="O796">
        <v>17.329999999999998</v>
      </c>
      <c r="P796">
        <v>30.05</v>
      </c>
      <c r="Q796">
        <f>Sales_Analysis[[#This Row],[Quantity]]*Sales_Analysis[[#This Row],[Unit Selling Price]]</f>
        <v>90.15</v>
      </c>
      <c r="R796">
        <f>Sales_Analysis[[#This Row],[Gross Sales ]]*Sales_Analysis[[#This Row],[Discount Pct]]</f>
        <v>0</v>
      </c>
      <c r="S796" s="8">
        <f>Sales_Analysis[[#This Row],[Gross Sales ]]-Sales_Analysis[[#This Row],[Discount Amount]]</f>
        <v>90.15</v>
      </c>
      <c r="T796" s="8">
        <f>Sales_Analysis[[#This Row],[Quantity]]*Sales_Analysis[[#This Row],[Unit Cost]]</f>
        <v>51.989999999999995</v>
      </c>
      <c r="U796" s="8">
        <f>Sales_Analysis[[#This Row],[Net Sales ]]-Sales_Analysis[[#This Row],[Cost Of Good Sold]]</f>
        <v>38.160000000000011</v>
      </c>
      <c r="V796" s="8">
        <f>IF(Sales_Analysis[[#This Row],[Order Status]]="Completed",Sales_Analysis[[#This Row],[Net Sales ]],0)</f>
        <v>90.15</v>
      </c>
      <c r="W796" s="8">
        <f>IF(Sales_Analysis[[#This Row],[Order Status]]="Completed",Sales_Analysis[[#This Row],[Gross Profit ]],0)</f>
        <v>38.160000000000011</v>
      </c>
    </row>
    <row r="797" spans="1:23">
      <c r="A797" t="s">
        <v>1448</v>
      </c>
      <c r="B797" s="7">
        <v>46053</v>
      </c>
      <c r="C797" t="s">
        <v>136</v>
      </c>
      <c r="D797">
        <v>4</v>
      </c>
      <c r="E797">
        <v>26.35</v>
      </c>
      <c r="F797">
        <v>0</v>
      </c>
      <c r="G797">
        <v>6.99</v>
      </c>
      <c r="H797" t="s">
        <v>212</v>
      </c>
      <c r="I797" t="s">
        <v>18</v>
      </c>
      <c r="J797" t="s">
        <v>208</v>
      </c>
      <c r="K797" t="s">
        <v>209</v>
      </c>
      <c r="L797" t="s">
        <v>874</v>
      </c>
      <c r="M797" t="s">
        <v>137</v>
      </c>
      <c r="N797" t="s">
        <v>21</v>
      </c>
      <c r="O797">
        <v>13.28</v>
      </c>
      <c r="P797">
        <v>26.35</v>
      </c>
      <c r="Q797">
        <f>Sales_Analysis[[#This Row],[Quantity]]*Sales_Analysis[[#This Row],[Unit Selling Price]]</f>
        <v>105.4</v>
      </c>
      <c r="R797">
        <f>Sales_Analysis[[#This Row],[Gross Sales ]]*Sales_Analysis[[#This Row],[Discount Pct]]</f>
        <v>0</v>
      </c>
      <c r="S797" s="8">
        <f>Sales_Analysis[[#This Row],[Gross Sales ]]-Sales_Analysis[[#This Row],[Discount Amount]]</f>
        <v>105.4</v>
      </c>
      <c r="T797" s="8">
        <f>Sales_Analysis[[#This Row],[Quantity]]*Sales_Analysis[[#This Row],[Unit Cost]]</f>
        <v>53.12</v>
      </c>
      <c r="U797" s="8">
        <f>Sales_Analysis[[#This Row],[Net Sales ]]-Sales_Analysis[[#This Row],[Cost Of Good Sold]]</f>
        <v>52.280000000000008</v>
      </c>
      <c r="V797" s="8">
        <f>IF(Sales_Analysis[[#This Row],[Order Status]]="Completed",Sales_Analysis[[#This Row],[Net Sales ]],0)</f>
        <v>105.4</v>
      </c>
      <c r="W797" s="8">
        <f>IF(Sales_Analysis[[#This Row],[Order Status]]="Completed",Sales_Analysis[[#This Row],[Gross Profit ]],0)</f>
        <v>52.280000000000008</v>
      </c>
    </row>
    <row r="798" spans="1:23">
      <c r="A798" t="s">
        <v>1449</v>
      </c>
      <c r="B798" s="7">
        <v>46053</v>
      </c>
      <c r="C798" t="s">
        <v>162</v>
      </c>
      <c r="D798">
        <v>2</v>
      </c>
      <c r="E798">
        <v>12.2</v>
      </c>
      <c r="F798">
        <v>0</v>
      </c>
      <c r="G798">
        <v>6.99</v>
      </c>
      <c r="H798" t="s">
        <v>216</v>
      </c>
      <c r="I798" t="s">
        <v>224</v>
      </c>
      <c r="J798" t="s">
        <v>217</v>
      </c>
      <c r="K798" t="s">
        <v>209</v>
      </c>
      <c r="L798" t="s">
        <v>727</v>
      </c>
      <c r="M798" t="s">
        <v>163</v>
      </c>
      <c r="N798" t="s">
        <v>27</v>
      </c>
      <c r="O798">
        <v>7.14</v>
      </c>
      <c r="P798">
        <v>12.2</v>
      </c>
      <c r="Q798">
        <f>Sales_Analysis[[#This Row],[Quantity]]*Sales_Analysis[[#This Row],[Unit Selling Price]]</f>
        <v>24.4</v>
      </c>
      <c r="R798">
        <f>Sales_Analysis[[#This Row],[Gross Sales ]]*Sales_Analysis[[#This Row],[Discount Pct]]</f>
        <v>0</v>
      </c>
      <c r="S798" s="8">
        <f>Sales_Analysis[[#This Row],[Gross Sales ]]-Sales_Analysis[[#This Row],[Discount Amount]]</f>
        <v>24.4</v>
      </c>
      <c r="T798" s="8">
        <f>Sales_Analysis[[#This Row],[Quantity]]*Sales_Analysis[[#This Row],[Unit Cost]]</f>
        <v>14.28</v>
      </c>
      <c r="U798" s="8">
        <f>Sales_Analysis[[#This Row],[Net Sales ]]-Sales_Analysis[[#This Row],[Cost Of Good Sold]]</f>
        <v>10.119999999999999</v>
      </c>
      <c r="V798" s="8">
        <f>IF(Sales_Analysis[[#This Row],[Order Status]]="Completed",Sales_Analysis[[#This Row],[Net Sales ]],0)</f>
        <v>24.4</v>
      </c>
      <c r="W798" s="8">
        <f>IF(Sales_Analysis[[#This Row],[Order Status]]="Completed",Sales_Analysis[[#This Row],[Gross Profit ]],0)</f>
        <v>10.119999999999999</v>
      </c>
    </row>
    <row r="799" spans="1:23">
      <c r="A799" t="s">
        <v>1450</v>
      </c>
      <c r="B799" s="7">
        <v>46053</v>
      </c>
      <c r="C799" t="s">
        <v>182</v>
      </c>
      <c r="D799">
        <v>1</v>
      </c>
      <c r="E799">
        <v>11.57</v>
      </c>
      <c r="F799">
        <v>0.1</v>
      </c>
      <c r="G799">
        <v>6.99</v>
      </c>
      <c r="H799" t="s">
        <v>212</v>
      </c>
      <c r="I799" t="s">
        <v>224</v>
      </c>
      <c r="J799" t="s">
        <v>208</v>
      </c>
      <c r="K799" t="s">
        <v>209</v>
      </c>
      <c r="L799" t="s">
        <v>820</v>
      </c>
      <c r="M799" t="s">
        <v>183</v>
      </c>
      <c r="N799" t="s">
        <v>32</v>
      </c>
      <c r="O799">
        <v>6.42</v>
      </c>
      <c r="P799">
        <v>11.57</v>
      </c>
      <c r="Q799">
        <f>Sales_Analysis[[#This Row],[Quantity]]*Sales_Analysis[[#This Row],[Unit Selling Price]]</f>
        <v>11.57</v>
      </c>
      <c r="R799">
        <f>Sales_Analysis[[#This Row],[Gross Sales ]]*Sales_Analysis[[#This Row],[Discount Pct]]</f>
        <v>1.157</v>
      </c>
      <c r="S799" s="8">
        <f>Sales_Analysis[[#This Row],[Gross Sales ]]-Sales_Analysis[[#This Row],[Discount Amount]]</f>
        <v>10.413</v>
      </c>
      <c r="T799" s="8">
        <f>Sales_Analysis[[#This Row],[Quantity]]*Sales_Analysis[[#This Row],[Unit Cost]]</f>
        <v>6.42</v>
      </c>
      <c r="U799" s="8">
        <f>Sales_Analysis[[#This Row],[Net Sales ]]-Sales_Analysis[[#This Row],[Cost Of Good Sold]]</f>
        <v>3.9930000000000003</v>
      </c>
      <c r="V799" s="8">
        <f>IF(Sales_Analysis[[#This Row],[Order Status]]="Completed",Sales_Analysis[[#This Row],[Net Sales ]],0)</f>
        <v>10.413</v>
      </c>
      <c r="W799" s="8">
        <f>IF(Sales_Analysis[[#This Row],[Order Status]]="Completed",Sales_Analysis[[#This Row],[Gross Profit ]],0)</f>
        <v>3.9930000000000003</v>
      </c>
    </row>
    <row r="800" spans="1:23">
      <c r="A800" t="s">
        <v>1451</v>
      </c>
      <c r="B800" s="7">
        <v>46053</v>
      </c>
      <c r="C800" t="s">
        <v>102</v>
      </c>
      <c r="D800">
        <v>1</v>
      </c>
      <c r="E800">
        <v>18.5</v>
      </c>
      <c r="F800">
        <v>0.1</v>
      </c>
      <c r="G800">
        <v>0</v>
      </c>
      <c r="H800" t="s">
        <v>212</v>
      </c>
      <c r="I800" t="s">
        <v>37</v>
      </c>
      <c r="J800" t="s">
        <v>213</v>
      </c>
      <c r="K800" t="s">
        <v>209</v>
      </c>
      <c r="L800" t="s">
        <v>965</v>
      </c>
      <c r="M800" t="s">
        <v>103</v>
      </c>
      <c r="N800" t="s">
        <v>17</v>
      </c>
      <c r="O800">
        <v>7.75</v>
      </c>
      <c r="P800">
        <v>18.5</v>
      </c>
      <c r="Q800">
        <f>Sales_Analysis[[#This Row],[Quantity]]*Sales_Analysis[[#This Row],[Unit Selling Price]]</f>
        <v>18.5</v>
      </c>
      <c r="R800">
        <f>Sales_Analysis[[#This Row],[Gross Sales ]]*Sales_Analysis[[#This Row],[Discount Pct]]</f>
        <v>1.85</v>
      </c>
      <c r="S800" s="8">
        <f>Sales_Analysis[[#This Row],[Gross Sales ]]-Sales_Analysis[[#This Row],[Discount Amount]]</f>
        <v>16.649999999999999</v>
      </c>
      <c r="T800" s="8">
        <f>Sales_Analysis[[#This Row],[Quantity]]*Sales_Analysis[[#This Row],[Unit Cost]]</f>
        <v>7.75</v>
      </c>
      <c r="U800" s="8">
        <f>Sales_Analysis[[#This Row],[Net Sales ]]-Sales_Analysis[[#This Row],[Cost Of Good Sold]]</f>
        <v>8.8999999999999986</v>
      </c>
      <c r="V800" s="8">
        <f>IF(Sales_Analysis[[#This Row],[Order Status]]="Completed",Sales_Analysis[[#This Row],[Net Sales ]],0)</f>
        <v>16.649999999999999</v>
      </c>
      <c r="W800" s="8">
        <f>IF(Sales_Analysis[[#This Row],[Order Status]]="Completed",Sales_Analysis[[#This Row],[Gross Profit ]],0)</f>
        <v>8.8999999999999986</v>
      </c>
    </row>
    <row r="801" spans="1:23">
      <c r="A801" t="s">
        <v>1452</v>
      </c>
      <c r="B801" s="7">
        <v>46054</v>
      </c>
      <c r="C801" t="s">
        <v>164</v>
      </c>
      <c r="D801">
        <v>1</v>
      </c>
      <c r="E801">
        <v>93.35</v>
      </c>
      <c r="F801">
        <v>0.1</v>
      </c>
      <c r="G801">
        <v>4.99</v>
      </c>
      <c r="H801" t="s">
        <v>207</v>
      </c>
      <c r="I801" t="s">
        <v>224</v>
      </c>
      <c r="J801" t="s">
        <v>208</v>
      </c>
      <c r="K801" t="s">
        <v>209</v>
      </c>
      <c r="L801" t="s">
        <v>1025</v>
      </c>
      <c r="M801" t="s">
        <v>165</v>
      </c>
      <c r="N801" t="s">
        <v>32</v>
      </c>
      <c r="O801">
        <v>39.76</v>
      </c>
      <c r="P801">
        <v>93.35</v>
      </c>
      <c r="Q801">
        <f>Sales_Analysis[[#This Row],[Quantity]]*Sales_Analysis[[#This Row],[Unit Selling Price]]</f>
        <v>93.35</v>
      </c>
      <c r="R801">
        <f>Sales_Analysis[[#This Row],[Gross Sales ]]*Sales_Analysis[[#This Row],[Discount Pct]]</f>
        <v>9.3349999999999991</v>
      </c>
      <c r="S801" s="8">
        <f>Sales_Analysis[[#This Row],[Gross Sales ]]-Sales_Analysis[[#This Row],[Discount Amount]]</f>
        <v>84.015000000000001</v>
      </c>
      <c r="T801" s="8">
        <f>Sales_Analysis[[#This Row],[Quantity]]*Sales_Analysis[[#This Row],[Unit Cost]]</f>
        <v>39.76</v>
      </c>
      <c r="U801" s="8">
        <f>Sales_Analysis[[#This Row],[Net Sales ]]-Sales_Analysis[[#This Row],[Cost Of Good Sold]]</f>
        <v>44.255000000000003</v>
      </c>
      <c r="V801" s="8">
        <f>IF(Sales_Analysis[[#This Row],[Order Status]]="Completed",Sales_Analysis[[#This Row],[Net Sales ]],0)</f>
        <v>84.015000000000001</v>
      </c>
      <c r="W801" s="8">
        <f>IF(Sales_Analysis[[#This Row],[Order Status]]="Completed",Sales_Analysis[[#This Row],[Gross Profit ]],0)</f>
        <v>44.255000000000003</v>
      </c>
    </row>
    <row r="802" spans="1:23">
      <c r="A802" t="s">
        <v>1453</v>
      </c>
      <c r="B802" s="7">
        <v>46054</v>
      </c>
      <c r="C802" t="s">
        <v>69</v>
      </c>
      <c r="D802">
        <v>4</v>
      </c>
      <c r="E802">
        <v>73.180000000000007</v>
      </c>
      <c r="F802">
        <v>0.05</v>
      </c>
      <c r="G802">
        <v>4.99</v>
      </c>
      <c r="H802" t="s">
        <v>216</v>
      </c>
      <c r="I802" t="s">
        <v>12</v>
      </c>
      <c r="J802" t="s">
        <v>213</v>
      </c>
      <c r="K802" t="s">
        <v>304</v>
      </c>
      <c r="L802" t="s">
        <v>1049</v>
      </c>
      <c r="M802" t="s">
        <v>70</v>
      </c>
      <c r="N802" t="s">
        <v>11</v>
      </c>
      <c r="O802">
        <v>37</v>
      </c>
      <c r="P802">
        <v>73.180000000000007</v>
      </c>
      <c r="Q802">
        <f>Sales_Analysis[[#This Row],[Quantity]]*Sales_Analysis[[#This Row],[Unit Selling Price]]</f>
        <v>292.72000000000003</v>
      </c>
      <c r="R802">
        <f>Sales_Analysis[[#This Row],[Gross Sales ]]*Sales_Analysis[[#This Row],[Discount Pct]]</f>
        <v>14.636000000000003</v>
      </c>
      <c r="S802" s="8">
        <f>Sales_Analysis[[#This Row],[Gross Sales ]]-Sales_Analysis[[#This Row],[Discount Amount]]</f>
        <v>278.084</v>
      </c>
      <c r="T802" s="8">
        <f>Sales_Analysis[[#This Row],[Quantity]]*Sales_Analysis[[#This Row],[Unit Cost]]</f>
        <v>148</v>
      </c>
      <c r="U802" s="8">
        <f>Sales_Analysis[[#This Row],[Net Sales ]]-Sales_Analysis[[#This Row],[Cost Of Good Sold]]</f>
        <v>130.084</v>
      </c>
      <c r="V802" s="8">
        <f>IF(Sales_Analysis[[#This Row],[Order Status]]="Completed",Sales_Analysis[[#This Row],[Net Sales ]],0)</f>
        <v>0</v>
      </c>
      <c r="W802" s="8">
        <f>IF(Sales_Analysis[[#This Row],[Order Status]]="Completed",Sales_Analysis[[#This Row],[Gross Profit ]],0)</f>
        <v>0</v>
      </c>
    </row>
    <row r="803" spans="1:23">
      <c r="A803" t="s">
        <v>1454</v>
      </c>
      <c r="B803" s="7">
        <v>46054</v>
      </c>
      <c r="C803" t="s">
        <v>87</v>
      </c>
      <c r="D803">
        <v>5</v>
      </c>
      <c r="E803">
        <v>49.34</v>
      </c>
      <c r="F803">
        <v>0.05</v>
      </c>
      <c r="G803">
        <v>4.99</v>
      </c>
      <c r="H803" t="s">
        <v>216</v>
      </c>
      <c r="I803" t="s">
        <v>37</v>
      </c>
      <c r="J803" t="s">
        <v>217</v>
      </c>
      <c r="K803" t="s">
        <v>209</v>
      </c>
      <c r="L803" t="s">
        <v>1455</v>
      </c>
      <c r="M803" t="s">
        <v>88</v>
      </c>
      <c r="N803" t="s">
        <v>11</v>
      </c>
      <c r="O803">
        <v>24.06</v>
      </c>
      <c r="P803">
        <v>49.34</v>
      </c>
      <c r="Q803">
        <f>Sales_Analysis[[#This Row],[Quantity]]*Sales_Analysis[[#This Row],[Unit Selling Price]]</f>
        <v>246.70000000000002</v>
      </c>
      <c r="R803">
        <f>Sales_Analysis[[#This Row],[Gross Sales ]]*Sales_Analysis[[#This Row],[Discount Pct]]</f>
        <v>12.335000000000001</v>
      </c>
      <c r="S803" s="8">
        <f>Sales_Analysis[[#This Row],[Gross Sales ]]-Sales_Analysis[[#This Row],[Discount Amount]]</f>
        <v>234.36500000000001</v>
      </c>
      <c r="T803" s="8">
        <f>Sales_Analysis[[#This Row],[Quantity]]*Sales_Analysis[[#This Row],[Unit Cost]]</f>
        <v>120.3</v>
      </c>
      <c r="U803" s="8">
        <f>Sales_Analysis[[#This Row],[Net Sales ]]-Sales_Analysis[[#This Row],[Cost Of Good Sold]]</f>
        <v>114.06500000000001</v>
      </c>
      <c r="V803" s="8">
        <f>IF(Sales_Analysis[[#This Row],[Order Status]]="Completed",Sales_Analysis[[#This Row],[Net Sales ]],0)</f>
        <v>234.36500000000001</v>
      </c>
      <c r="W803" s="8">
        <f>IF(Sales_Analysis[[#This Row],[Order Status]]="Completed",Sales_Analysis[[#This Row],[Gross Profit ]],0)</f>
        <v>114.06500000000001</v>
      </c>
    </row>
    <row r="804" spans="1:23">
      <c r="A804" t="s">
        <v>1456</v>
      </c>
      <c r="B804" s="7">
        <v>46054</v>
      </c>
      <c r="C804" t="s">
        <v>146</v>
      </c>
      <c r="D804">
        <v>1</v>
      </c>
      <c r="E804">
        <v>30.05</v>
      </c>
      <c r="F804">
        <v>0.1</v>
      </c>
      <c r="G804">
        <v>9.99</v>
      </c>
      <c r="H804" t="s">
        <v>216</v>
      </c>
      <c r="I804" t="s">
        <v>224</v>
      </c>
      <c r="J804" t="s">
        <v>213</v>
      </c>
      <c r="K804" t="s">
        <v>209</v>
      </c>
      <c r="L804" t="s">
        <v>1457</v>
      </c>
      <c r="M804" t="s">
        <v>147</v>
      </c>
      <c r="N804" t="s">
        <v>27</v>
      </c>
      <c r="O804">
        <v>17.329999999999998</v>
      </c>
      <c r="P804">
        <v>30.05</v>
      </c>
      <c r="Q804">
        <f>Sales_Analysis[[#This Row],[Quantity]]*Sales_Analysis[[#This Row],[Unit Selling Price]]</f>
        <v>30.05</v>
      </c>
      <c r="R804">
        <f>Sales_Analysis[[#This Row],[Gross Sales ]]*Sales_Analysis[[#This Row],[Discount Pct]]</f>
        <v>3.0050000000000003</v>
      </c>
      <c r="S804" s="8">
        <f>Sales_Analysis[[#This Row],[Gross Sales ]]-Sales_Analysis[[#This Row],[Discount Amount]]</f>
        <v>27.045000000000002</v>
      </c>
      <c r="T804" s="8">
        <f>Sales_Analysis[[#This Row],[Quantity]]*Sales_Analysis[[#This Row],[Unit Cost]]</f>
        <v>17.329999999999998</v>
      </c>
      <c r="U804" s="8">
        <f>Sales_Analysis[[#This Row],[Net Sales ]]-Sales_Analysis[[#This Row],[Cost Of Good Sold]]</f>
        <v>9.7150000000000034</v>
      </c>
      <c r="V804" s="8">
        <f>IF(Sales_Analysis[[#This Row],[Order Status]]="Completed",Sales_Analysis[[#This Row],[Net Sales ]],0)</f>
        <v>27.045000000000002</v>
      </c>
      <c r="W804" s="8">
        <f>IF(Sales_Analysis[[#This Row],[Order Status]]="Completed",Sales_Analysis[[#This Row],[Gross Profit ]],0)</f>
        <v>9.7150000000000034</v>
      </c>
    </row>
    <row r="805" spans="1:23">
      <c r="A805" t="s">
        <v>1458</v>
      </c>
      <c r="B805" s="7">
        <v>46054</v>
      </c>
      <c r="C805" t="s">
        <v>116</v>
      </c>
      <c r="D805">
        <v>5</v>
      </c>
      <c r="E805">
        <v>30.89</v>
      </c>
      <c r="F805">
        <v>0</v>
      </c>
      <c r="G805">
        <v>6.99</v>
      </c>
      <c r="H805" t="s">
        <v>207</v>
      </c>
      <c r="I805" t="s">
        <v>224</v>
      </c>
      <c r="J805" t="s">
        <v>208</v>
      </c>
      <c r="K805" t="s">
        <v>209</v>
      </c>
      <c r="L805" t="s">
        <v>371</v>
      </c>
      <c r="M805" t="s">
        <v>117</v>
      </c>
      <c r="N805" t="s">
        <v>21</v>
      </c>
      <c r="O805">
        <v>13.41</v>
      </c>
      <c r="P805">
        <v>30.89</v>
      </c>
      <c r="Q805">
        <f>Sales_Analysis[[#This Row],[Quantity]]*Sales_Analysis[[#This Row],[Unit Selling Price]]</f>
        <v>154.44999999999999</v>
      </c>
      <c r="R805">
        <f>Sales_Analysis[[#This Row],[Gross Sales ]]*Sales_Analysis[[#This Row],[Discount Pct]]</f>
        <v>0</v>
      </c>
      <c r="S805" s="8">
        <f>Sales_Analysis[[#This Row],[Gross Sales ]]-Sales_Analysis[[#This Row],[Discount Amount]]</f>
        <v>154.44999999999999</v>
      </c>
      <c r="T805" s="8">
        <f>Sales_Analysis[[#This Row],[Quantity]]*Sales_Analysis[[#This Row],[Unit Cost]]</f>
        <v>67.05</v>
      </c>
      <c r="U805" s="8">
        <f>Sales_Analysis[[#This Row],[Net Sales ]]-Sales_Analysis[[#This Row],[Cost Of Good Sold]]</f>
        <v>87.399999999999991</v>
      </c>
      <c r="V805" s="8">
        <f>IF(Sales_Analysis[[#This Row],[Order Status]]="Completed",Sales_Analysis[[#This Row],[Net Sales ]],0)</f>
        <v>154.44999999999999</v>
      </c>
      <c r="W805" s="8">
        <f>IF(Sales_Analysis[[#This Row],[Order Status]]="Completed",Sales_Analysis[[#This Row],[Gross Profit ]],0)</f>
        <v>87.399999999999991</v>
      </c>
    </row>
    <row r="806" spans="1:23">
      <c r="A806" t="s">
        <v>1459</v>
      </c>
      <c r="B806" s="7">
        <v>46055</v>
      </c>
      <c r="C806" t="s">
        <v>150</v>
      </c>
      <c r="D806">
        <v>1</v>
      </c>
      <c r="E806">
        <v>50.17</v>
      </c>
      <c r="F806">
        <v>0.15</v>
      </c>
      <c r="G806">
        <v>6.99</v>
      </c>
      <c r="H806" t="s">
        <v>207</v>
      </c>
      <c r="I806" t="s">
        <v>18</v>
      </c>
      <c r="J806" t="s">
        <v>217</v>
      </c>
      <c r="K806" t="s">
        <v>209</v>
      </c>
      <c r="L806" t="s">
        <v>719</v>
      </c>
      <c r="M806" t="s">
        <v>151</v>
      </c>
      <c r="N806" t="s">
        <v>27</v>
      </c>
      <c r="O806">
        <v>28.8</v>
      </c>
      <c r="P806">
        <v>50.17</v>
      </c>
      <c r="Q806">
        <f>Sales_Analysis[[#This Row],[Quantity]]*Sales_Analysis[[#This Row],[Unit Selling Price]]</f>
        <v>50.17</v>
      </c>
      <c r="R806">
        <f>Sales_Analysis[[#This Row],[Gross Sales ]]*Sales_Analysis[[#This Row],[Discount Pct]]</f>
        <v>7.5255000000000001</v>
      </c>
      <c r="S806" s="8">
        <f>Sales_Analysis[[#This Row],[Gross Sales ]]-Sales_Analysis[[#This Row],[Discount Amount]]</f>
        <v>42.644500000000001</v>
      </c>
      <c r="T806" s="8">
        <f>Sales_Analysis[[#This Row],[Quantity]]*Sales_Analysis[[#This Row],[Unit Cost]]</f>
        <v>28.8</v>
      </c>
      <c r="U806" s="8">
        <f>Sales_Analysis[[#This Row],[Net Sales ]]-Sales_Analysis[[#This Row],[Cost Of Good Sold]]</f>
        <v>13.8445</v>
      </c>
      <c r="V806" s="8">
        <f>IF(Sales_Analysis[[#This Row],[Order Status]]="Completed",Sales_Analysis[[#This Row],[Net Sales ]],0)</f>
        <v>42.644500000000001</v>
      </c>
      <c r="W806" s="8">
        <f>IF(Sales_Analysis[[#This Row],[Order Status]]="Completed",Sales_Analysis[[#This Row],[Gross Profit ]],0)</f>
        <v>13.8445</v>
      </c>
    </row>
    <row r="807" spans="1:23">
      <c r="A807" t="s">
        <v>1460</v>
      </c>
      <c r="B807" s="7">
        <v>46056</v>
      </c>
      <c r="C807" t="s">
        <v>96</v>
      </c>
      <c r="D807">
        <v>1</v>
      </c>
      <c r="E807">
        <v>26.72</v>
      </c>
      <c r="F807">
        <v>0.15</v>
      </c>
      <c r="G807">
        <v>9.99</v>
      </c>
      <c r="H807" t="s">
        <v>207</v>
      </c>
      <c r="I807" t="s">
        <v>12</v>
      </c>
      <c r="J807" t="s">
        <v>208</v>
      </c>
      <c r="K807" t="s">
        <v>209</v>
      </c>
      <c r="L807" t="s">
        <v>358</v>
      </c>
      <c r="M807" t="s">
        <v>97</v>
      </c>
      <c r="N807" t="s">
        <v>17</v>
      </c>
      <c r="O807">
        <v>14.4</v>
      </c>
      <c r="P807">
        <v>26.72</v>
      </c>
      <c r="Q807">
        <f>Sales_Analysis[[#This Row],[Quantity]]*Sales_Analysis[[#This Row],[Unit Selling Price]]</f>
        <v>26.72</v>
      </c>
      <c r="R807">
        <f>Sales_Analysis[[#This Row],[Gross Sales ]]*Sales_Analysis[[#This Row],[Discount Pct]]</f>
        <v>4.008</v>
      </c>
      <c r="S807" s="8">
        <f>Sales_Analysis[[#This Row],[Gross Sales ]]-Sales_Analysis[[#This Row],[Discount Amount]]</f>
        <v>22.712</v>
      </c>
      <c r="T807" s="8">
        <f>Sales_Analysis[[#This Row],[Quantity]]*Sales_Analysis[[#This Row],[Unit Cost]]</f>
        <v>14.4</v>
      </c>
      <c r="U807" s="8">
        <f>Sales_Analysis[[#This Row],[Net Sales ]]-Sales_Analysis[[#This Row],[Cost Of Good Sold]]</f>
        <v>8.3119999999999994</v>
      </c>
      <c r="V807" s="8">
        <f>IF(Sales_Analysis[[#This Row],[Order Status]]="Completed",Sales_Analysis[[#This Row],[Net Sales ]],0)</f>
        <v>22.712</v>
      </c>
      <c r="W807" s="8">
        <f>IF(Sales_Analysis[[#This Row],[Order Status]]="Completed",Sales_Analysis[[#This Row],[Gross Profit ]],0)</f>
        <v>8.3119999999999994</v>
      </c>
    </row>
    <row r="808" spans="1:23">
      <c r="A808" t="s">
        <v>1461</v>
      </c>
      <c r="B808" s="7">
        <v>46056</v>
      </c>
      <c r="C808" t="s">
        <v>164</v>
      </c>
      <c r="D808">
        <v>1</v>
      </c>
      <c r="E808">
        <v>93.35</v>
      </c>
      <c r="F808">
        <v>0.05</v>
      </c>
      <c r="G808">
        <v>0</v>
      </c>
      <c r="H808" t="s">
        <v>212</v>
      </c>
      <c r="I808" t="s">
        <v>18</v>
      </c>
      <c r="J808" t="s">
        <v>217</v>
      </c>
      <c r="K808" t="s">
        <v>209</v>
      </c>
      <c r="L808" t="s">
        <v>1462</v>
      </c>
      <c r="M808" t="s">
        <v>165</v>
      </c>
      <c r="N808" t="s">
        <v>32</v>
      </c>
      <c r="O808">
        <v>39.76</v>
      </c>
      <c r="P808">
        <v>93.35</v>
      </c>
      <c r="Q808">
        <f>Sales_Analysis[[#This Row],[Quantity]]*Sales_Analysis[[#This Row],[Unit Selling Price]]</f>
        <v>93.35</v>
      </c>
      <c r="R808">
        <f>Sales_Analysis[[#This Row],[Gross Sales ]]*Sales_Analysis[[#This Row],[Discount Pct]]</f>
        <v>4.6674999999999995</v>
      </c>
      <c r="S808" s="8">
        <f>Sales_Analysis[[#This Row],[Gross Sales ]]-Sales_Analysis[[#This Row],[Discount Amount]]</f>
        <v>88.68249999999999</v>
      </c>
      <c r="T808" s="8">
        <f>Sales_Analysis[[#This Row],[Quantity]]*Sales_Analysis[[#This Row],[Unit Cost]]</f>
        <v>39.76</v>
      </c>
      <c r="U808" s="8">
        <f>Sales_Analysis[[#This Row],[Net Sales ]]-Sales_Analysis[[#This Row],[Cost Of Good Sold]]</f>
        <v>48.922499999999992</v>
      </c>
      <c r="V808" s="8">
        <f>IF(Sales_Analysis[[#This Row],[Order Status]]="Completed",Sales_Analysis[[#This Row],[Net Sales ]],0)</f>
        <v>88.68249999999999</v>
      </c>
      <c r="W808" s="8">
        <f>IF(Sales_Analysis[[#This Row],[Order Status]]="Completed",Sales_Analysis[[#This Row],[Gross Profit ]],0)</f>
        <v>48.922499999999992</v>
      </c>
    </row>
    <row r="809" spans="1:23">
      <c r="A809" t="s">
        <v>1463</v>
      </c>
      <c r="B809" s="7">
        <v>46056</v>
      </c>
      <c r="C809" t="s">
        <v>168</v>
      </c>
      <c r="D809">
        <v>3</v>
      </c>
      <c r="E809">
        <v>50.46</v>
      </c>
      <c r="F809">
        <v>0.05</v>
      </c>
      <c r="G809">
        <v>4.99</v>
      </c>
      <c r="H809" t="s">
        <v>216</v>
      </c>
      <c r="I809" t="s">
        <v>12</v>
      </c>
      <c r="J809" t="s">
        <v>208</v>
      </c>
      <c r="K809" t="s">
        <v>304</v>
      </c>
      <c r="L809" t="s">
        <v>286</v>
      </c>
      <c r="M809" t="s">
        <v>169</v>
      </c>
      <c r="N809" t="s">
        <v>32</v>
      </c>
      <c r="O809">
        <v>23.03</v>
      </c>
      <c r="P809">
        <v>50.46</v>
      </c>
      <c r="Q809">
        <f>Sales_Analysis[[#This Row],[Quantity]]*Sales_Analysis[[#This Row],[Unit Selling Price]]</f>
        <v>151.38</v>
      </c>
      <c r="R809">
        <f>Sales_Analysis[[#This Row],[Gross Sales ]]*Sales_Analysis[[#This Row],[Discount Pct]]</f>
        <v>7.569</v>
      </c>
      <c r="S809" s="8">
        <f>Sales_Analysis[[#This Row],[Gross Sales ]]-Sales_Analysis[[#This Row],[Discount Amount]]</f>
        <v>143.81100000000001</v>
      </c>
      <c r="T809" s="8">
        <f>Sales_Analysis[[#This Row],[Quantity]]*Sales_Analysis[[#This Row],[Unit Cost]]</f>
        <v>69.09</v>
      </c>
      <c r="U809" s="8">
        <f>Sales_Analysis[[#This Row],[Net Sales ]]-Sales_Analysis[[#This Row],[Cost Of Good Sold]]</f>
        <v>74.721000000000004</v>
      </c>
      <c r="V809" s="8">
        <f>IF(Sales_Analysis[[#This Row],[Order Status]]="Completed",Sales_Analysis[[#This Row],[Net Sales ]],0)</f>
        <v>0</v>
      </c>
      <c r="W809" s="8">
        <f>IF(Sales_Analysis[[#This Row],[Order Status]]="Completed",Sales_Analysis[[#This Row],[Gross Profit ]],0)</f>
        <v>0</v>
      </c>
    </row>
    <row r="810" spans="1:23">
      <c r="A810" t="s">
        <v>1464</v>
      </c>
      <c r="B810" s="7">
        <v>46057</v>
      </c>
      <c r="C810" t="s">
        <v>166</v>
      </c>
      <c r="D810">
        <v>3</v>
      </c>
      <c r="E810">
        <v>39.19</v>
      </c>
      <c r="F810">
        <v>0.05</v>
      </c>
      <c r="G810">
        <v>4.99</v>
      </c>
      <c r="H810" t="s">
        <v>207</v>
      </c>
      <c r="I810" t="s">
        <v>224</v>
      </c>
      <c r="J810" t="s">
        <v>208</v>
      </c>
      <c r="K810" t="s">
        <v>209</v>
      </c>
      <c r="L810" t="s">
        <v>1465</v>
      </c>
      <c r="M810" t="s">
        <v>167</v>
      </c>
      <c r="N810" t="s">
        <v>32</v>
      </c>
      <c r="O810">
        <v>18.54</v>
      </c>
      <c r="P810">
        <v>39.19</v>
      </c>
      <c r="Q810">
        <f>Sales_Analysis[[#This Row],[Quantity]]*Sales_Analysis[[#This Row],[Unit Selling Price]]</f>
        <v>117.57</v>
      </c>
      <c r="R810">
        <f>Sales_Analysis[[#This Row],[Gross Sales ]]*Sales_Analysis[[#This Row],[Discount Pct]]</f>
        <v>5.8784999999999998</v>
      </c>
      <c r="S810" s="8">
        <f>Sales_Analysis[[#This Row],[Gross Sales ]]-Sales_Analysis[[#This Row],[Discount Amount]]</f>
        <v>111.69149999999999</v>
      </c>
      <c r="T810" s="8">
        <f>Sales_Analysis[[#This Row],[Quantity]]*Sales_Analysis[[#This Row],[Unit Cost]]</f>
        <v>55.62</v>
      </c>
      <c r="U810" s="8">
        <f>Sales_Analysis[[#This Row],[Net Sales ]]-Sales_Analysis[[#This Row],[Cost Of Good Sold]]</f>
        <v>56.071499999999993</v>
      </c>
      <c r="V810" s="8">
        <f>IF(Sales_Analysis[[#This Row],[Order Status]]="Completed",Sales_Analysis[[#This Row],[Net Sales ]],0)</f>
        <v>111.69149999999999</v>
      </c>
      <c r="W810" s="8">
        <f>IF(Sales_Analysis[[#This Row],[Order Status]]="Completed",Sales_Analysis[[#This Row],[Gross Profit ]],0)</f>
        <v>56.071499999999993</v>
      </c>
    </row>
    <row r="811" spans="1:23">
      <c r="A811" t="s">
        <v>1466</v>
      </c>
      <c r="B811" s="7">
        <v>46057</v>
      </c>
      <c r="C811" t="s">
        <v>120</v>
      </c>
      <c r="D811">
        <v>5</v>
      </c>
      <c r="E811">
        <v>33.65</v>
      </c>
      <c r="F811">
        <v>0.05</v>
      </c>
      <c r="G811">
        <v>0</v>
      </c>
      <c r="H811" t="s">
        <v>207</v>
      </c>
      <c r="I811" t="s">
        <v>37</v>
      </c>
      <c r="J811" t="s">
        <v>208</v>
      </c>
      <c r="K811" t="s">
        <v>209</v>
      </c>
      <c r="L811" t="s">
        <v>1467</v>
      </c>
      <c r="M811" t="s">
        <v>121</v>
      </c>
      <c r="N811" t="s">
        <v>21</v>
      </c>
      <c r="O811">
        <v>17.22</v>
      </c>
      <c r="P811">
        <v>33.65</v>
      </c>
      <c r="Q811">
        <f>Sales_Analysis[[#This Row],[Quantity]]*Sales_Analysis[[#This Row],[Unit Selling Price]]</f>
        <v>168.25</v>
      </c>
      <c r="R811">
        <f>Sales_Analysis[[#This Row],[Gross Sales ]]*Sales_Analysis[[#This Row],[Discount Pct]]</f>
        <v>8.4124999999999996</v>
      </c>
      <c r="S811" s="8">
        <f>Sales_Analysis[[#This Row],[Gross Sales ]]-Sales_Analysis[[#This Row],[Discount Amount]]</f>
        <v>159.83750000000001</v>
      </c>
      <c r="T811" s="8">
        <f>Sales_Analysis[[#This Row],[Quantity]]*Sales_Analysis[[#This Row],[Unit Cost]]</f>
        <v>86.1</v>
      </c>
      <c r="U811" s="8">
        <f>Sales_Analysis[[#This Row],[Net Sales ]]-Sales_Analysis[[#This Row],[Cost Of Good Sold]]</f>
        <v>73.737500000000011</v>
      </c>
      <c r="V811" s="8">
        <f>IF(Sales_Analysis[[#This Row],[Order Status]]="Completed",Sales_Analysis[[#This Row],[Net Sales ]],0)</f>
        <v>159.83750000000001</v>
      </c>
      <c r="W811" s="8">
        <f>IF(Sales_Analysis[[#This Row],[Order Status]]="Completed",Sales_Analysis[[#This Row],[Gross Profit ]],0)</f>
        <v>73.737500000000011</v>
      </c>
    </row>
    <row r="812" spans="1:23">
      <c r="A812" t="s">
        <v>1468</v>
      </c>
      <c r="B812" s="7">
        <v>46057</v>
      </c>
      <c r="C812" t="s">
        <v>124</v>
      </c>
      <c r="D812">
        <v>2</v>
      </c>
      <c r="E812">
        <v>79.47</v>
      </c>
      <c r="F812">
        <v>0</v>
      </c>
      <c r="G812">
        <v>9.99</v>
      </c>
      <c r="H812" t="s">
        <v>207</v>
      </c>
      <c r="I812" t="s">
        <v>12</v>
      </c>
      <c r="J812" t="s">
        <v>217</v>
      </c>
      <c r="K812" t="s">
        <v>209</v>
      </c>
      <c r="L812" t="s">
        <v>782</v>
      </c>
      <c r="M812" t="s">
        <v>125</v>
      </c>
      <c r="N812" t="s">
        <v>21</v>
      </c>
      <c r="O812">
        <v>38</v>
      </c>
      <c r="P812">
        <v>79.47</v>
      </c>
      <c r="Q812">
        <f>Sales_Analysis[[#This Row],[Quantity]]*Sales_Analysis[[#This Row],[Unit Selling Price]]</f>
        <v>158.94</v>
      </c>
      <c r="R812">
        <f>Sales_Analysis[[#This Row],[Gross Sales ]]*Sales_Analysis[[#This Row],[Discount Pct]]</f>
        <v>0</v>
      </c>
      <c r="S812" s="8">
        <f>Sales_Analysis[[#This Row],[Gross Sales ]]-Sales_Analysis[[#This Row],[Discount Amount]]</f>
        <v>158.94</v>
      </c>
      <c r="T812" s="8">
        <f>Sales_Analysis[[#This Row],[Quantity]]*Sales_Analysis[[#This Row],[Unit Cost]]</f>
        <v>76</v>
      </c>
      <c r="U812" s="8">
        <f>Sales_Analysis[[#This Row],[Net Sales ]]-Sales_Analysis[[#This Row],[Cost Of Good Sold]]</f>
        <v>82.94</v>
      </c>
      <c r="V812" s="8">
        <f>IF(Sales_Analysis[[#This Row],[Order Status]]="Completed",Sales_Analysis[[#This Row],[Net Sales ]],0)</f>
        <v>158.94</v>
      </c>
      <c r="W812" s="8">
        <f>IF(Sales_Analysis[[#This Row],[Order Status]]="Completed",Sales_Analysis[[#This Row],[Gross Profit ]],0)</f>
        <v>82.94</v>
      </c>
    </row>
    <row r="813" spans="1:23">
      <c r="A813" t="s">
        <v>1469</v>
      </c>
      <c r="B813" s="7">
        <v>46057</v>
      </c>
      <c r="C813" t="s">
        <v>180</v>
      </c>
      <c r="D813">
        <v>4</v>
      </c>
      <c r="E813">
        <v>60.42</v>
      </c>
      <c r="F813">
        <v>0.2</v>
      </c>
      <c r="G813">
        <v>4.99</v>
      </c>
      <c r="H813" t="s">
        <v>212</v>
      </c>
      <c r="I813" t="s">
        <v>37</v>
      </c>
      <c r="J813" t="s">
        <v>217</v>
      </c>
      <c r="K813" t="s">
        <v>209</v>
      </c>
      <c r="L813" t="s">
        <v>809</v>
      </c>
      <c r="M813" t="s">
        <v>181</v>
      </c>
      <c r="N813" t="s">
        <v>32</v>
      </c>
      <c r="O813">
        <v>25.69</v>
      </c>
      <c r="P813">
        <v>60.42</v>
      </c>
      <c r="Q813">
        <f>Sales_Analysis[[#This Row],[Quantity]]*Sales_Analysis[[#This Row],[Unit Selling Price]]</f>
        <v>241.68</v>
      </c>
      <c r="R813">
        <f>Sales_Analysis[[#This Row],[Gross Sales ]]*Sales_Analysis[[#This Row],[Discount Pct]]</f>
        <v>48.336000000000006</v>
      </c>
      <c r="S813" s="8">
        <f>Sales_Analysis[[#This Row],[Gross Sales ]]-Sales_Analysis[[#This Row],[Discount Amount]]</f>
        <v>193.34399999999999</v>
      </c>
      <c r="T813" s="8">
        <f>Sales_Analysis[[#This Row],[Quantity]]*Sales_Analysis[[#This Row],[Unit Cost]]</f>
        <v>102.76</v>
      </c>
      <c r="U813" s="8">
        <f>Sales_Analysis[[#This Row],[Net Sales ]]-Sales_Analysis[[#This Row],[Cost Of Good Sold]]</f>
        <v>90.583999999999989</v>
      </c>
      <c r="V813" s="8">
        <f>IF(Sales_Analysis[[#This Row],[Order Status]]="Completed",Sales_Analysis[[#This Row],[Net Sales ]],0)</f>
        <v>193.34399999999999</v>
      </c>
      <c r="W813" s="8">
        <f>IF(Sales_Analysis[[#This Row],[Order Status]]="Completed",Sales_Analysis[[#This Row],[Gross Profit ]],0)</f>
        <v>90.583999999999989</v>
      </c>
    </row>
    <row r="814" spans="1:23">
      <c r="A814" t="s">
        <v>1470</v>
      </c>
      <c r="B814" s="7">
        <v>46057</v>
      </c>
      <c r="C814" t="s">
        <v>87</v>
      </c>
      <c r="D814">
        <v>1</v>
      </c>
      <c r="E814">
        <v>49.34</v>
      </c>
      <c r="F814">
        <v>0.1</v>
      </c>
      <c r="G814">
        <v>9.99</v>
      </c>
      <c r="H814" t="s">
        <v>216</v>
      </c>
      <c r="I814" t="s">
        <v>54</v>
      </c>
      <c r="J814" t="s">
        <v>213</v>
      </c>
      <c r="K814" t="s">
        <v>209</v>
      </c>
      <c r="L814" t="s">
        <v>461</v>
      </c>
      <c r="M814" t="s">
        <v>88</v>
      </c>
      <c r="N814" t="s">
        <v>11</v>
      </c>
      <c r="O814">
        <v>24.06</v>
      </c>
      <c r="P814">
        <v>49.34</v>
      </c>
      <c r="Q814">
        <f>Sales_Analysis[[#This Row],[Quantity]]*Sales_Analysis[[#This Row],[Unit Selling Price]]</f>
        <v>49.34</v>
      </c>
      <c r="R814">
        <f>Sales_Analysis[[#This Row],[Gross Sales ]]*Sales_Analysis[[#This Row],[Discount Pct]]</f>
        <v>4.9340000000000011</v>
      </c>
      <c r="S814" s="8">
        <f>Sales_Analysis[[#This Row],[Gross Sales ]]-Sales_Analysis[[#This Row],[Discount Amount]]</f>
        <v>44.406000000000006</v>
      </c>
      <c r="T814" s="8">
        <f>Sales_Analysis[[#This Row],[Quantity]]*Sales_Analysis[[#This Row],[Unit Cost]]</f>
        <v>24.06</v>
      </c>
      <c r="U814" s="8">
        <f>Sales_Analysis[[#This Row],[Net Sales ]]-Sales_Analysis[[#This Row],[Cost Of Good Sold]]</f>
        <v>20.346000000000007</v>
      </c>
      <c r="V814" s="8">
        <f>IF(Sales_Analysis[[#This Row],[Order Status]]="Completed",Sales_Analysis[[#This Row],[Net Sales ]],0)</f>
        <v>44.406000000000006</v>
      </c>
      <c r="W814" s="8">
        <f>IF(Sales_Analysis[[#This Row],[Order Status]]="Completed",Sales_Analysis[[#This Row],[Gross Profit ]],0)</f>
        <v>20.346000000000007</v>
      </c>
    </row>
    <row r="815" spans="1:23">
      <c r="A815" t="s">
        <v>1471</v>
      </c>
      <c r="B815" s="7">
        <v>46057</v>
      </c>
      <c r="C815" t="s">
        <v>158</v>
      </c>
      <c r="D815">
        <v>1</v>
      </c>
      <c r="E815">
        <v>44.59</v>
      </c>
      <c r="F815">
        <v>0.1</v>
      </c>
      <c r="G815">
        <v>0</v>
      </c>
      <c r="H815" t="s">
        <v>216</v>
      </c>
      <c r="I815" t="s">
        <v>54</v>
      </c>
      <c r="J815" t="s">
        <v>217</v>
      </c>
      <c r="K815" t="s">
        <v>209</v>
      </c>
      <c r="L815" t="s">
        <v>607</v>
      </c>
      <c r="M815" t="s">
        <v>159</v>
      </c>
      <c r="N815" t="s">
        <v>27</v>
      </c>
      <c r="O815">
        <v>19.489999999999998</v>
      </c>
      <c r="P815">
        <v>44.59</v>
      </c>
      <c r="Q815">
        <f>Sales_Analysis[[#This Row],[Quantity]]*Sales_Analysis[[#This Row],[Unit Selling Price]]</f>
        <v>44.59</v>
      </c>
      <c r="R815">
        <f>Sales_Analysis[[#This Row],[Gross Sales ]]*Sales_Analysis[[#This Row],[Discount Pct]]</f>
        <v>4.4590000000000005</v>
      </c>
      <c r="S815" s="8">
        <f>Sales_Analysis[[#This Row],[Gross Sales ]]-Sales_Analysis[[#This Row],[Discount Amount]]</f>
        <v>40.131</v>
      </c>
      <c r="T815" s="8">
        <f>Sales_Analysis[[#This Row],[Quantity]]*Sales_Analysis[[#This Row],[Unit Cost]]</f>
        <v>19.489999999999998</v>
      </c>
      <c r="U815" s="8">
        <f>Sales_Analysis[[#This Row],[Net Sales ]]-Sales_Analysis[[#This Row],[Cost Of Good Sold]]</f>
        <v>20.641000000000002</v>
      </c>
      <c r="V815" s="8">
        <f>IF(Sales_Analysis[[#This Row],[Order Status]]="Completed",Sales_Analysis[[#This Row],[Net Sales ]],0)</f>
        <v>40.131</v>
      </c>
      <c r="W815" s="8">
        <f>IF(Sales_Analysis[[#This Row],[Order Status]]="Completed",Sales_Analysis[[#This Row],[Gross Profit ]],0)</f>
        <v>20.641000000000002</v>
      </c>
    </row>
    <row r="816" spans="1:23">
      <c r="A816" t="s">
        <v>1472</v>
      </c>
      <c r="B816" s="7">
        <v>46057</v>
      </c>
      <c r="C816" t="s">
        <v>128</v>
      </c>
      <c r="D816">
        <v>2</v>
      </c>
      <c r="E816">
        <v>74.72</v>
      </c>
      <c r="F816">
        <v>0.1</v>
      </c>
      <c r="G816">
        <v>4.99</v>
      </c>
      <c r="H816" t="s">
        <v>207</v>
      </c>
      <c r="I816" t="s">
        <v>18</v>
      </c>
      <c r="J816" t="s">
        <v>217</v>
      </c>
      <c r="K816" t="s">
        <v>209</v>
      </c>
      <c r="L816" t="s">
        <v>1139</v>
      </c>
      <c r="M816" t="s">
        <v>129</v>
      </c>
      <c r="N816" t="s">
        <v>21</v>
      </c>
      <c r="O816">
        <v>36.28</v>
      </c>
      <c r="P816">
        <v>74.72</v>
      </c>
      <c r="Q816">
        <f>Sales_Analysis[[#This Row],[Quantity]]*Sales_Analysis[[#This Row],[Unit Selling Price]]</f>
        <v>149.44</v>
      </c>
      <c r="R816">
        <f>Sales_Analysis[[#This Row],[Gross Sales ]]*Sales_Analysis[[#This Row],[Discount Pct]]</f>
        <v>14.944000000000001</v>
      </c>
      <c r="S816" s="8">
        <f>Sales_Analysis[[#This Row],[Gross Sales ]]-Sales_Analysis[[#This Row],[Discount Amount]]</f>
        <v>134.49600000000001</v>
      </c>
      <c r="T816" s="8">
        <f>Sales_Analysis[[#This Row],[Quantity]]*Sales_Analysis[[#This Row],[Unit Cost]]</f>
        <v>72.56</v>
      </c>
      <c r="U816" s="8">
        <f>Sales_Analysis[[#This Row],[Net Sales ]]-Sales_Analysis[[#This Row],[Cost Of Good Sold]]</f>
        <v>61.936000000000007</v>
      </c>
      <c r="V816" s="8">
        <f>IF(Sales_Analysis[[#This Row],[Order Status]]="Completed",Sales_Analysis[[#This Row],[Net Sales ]],0)</f>
        <v>134.49600000000001</v>
      </c>
      <c r="W816" s="8">
        <f>IF(Sales_Analysis[[#This Row],[Order Status]]="Completed",Sales_Analysis[[#This Row],[Gross Profit ]],0)</f>
        <v>61.936000000000007</v>
      </c>
    </row>
    <row r="817" spans="1:23">
      <c r="A817" t="s">
        <v>1473</v>
      </c>
      <c r="B817" s="7">
        <v>46058</v>
      </c>
      <c r="C817" t="s">
        <v>136</v>
      </c>
      <c r="D817">
        <v>4</v>
      </c>
      <c r="E817">
        <v>26.35</v>
      </c>
      <c r="F817">
        <v>0</v>
      </c>
      <c r="G817">
        <v>0</v>
      </c>
      <c r="H817" t="s">
        <v>216</v>
      </c>
      <c r="I817" t="s">
        <v>54</v>
      </c>
      <c r="J817" t="s">
        <v>213</v>
      </c>
      <c r="K817" t="s">
        <v>209</v>
      </c>
      <c r="L817" t="s">
        <v>561</v>
      </c>
      <c r="M817" t="s">
        <v>137</v>
      </c>
      <c r="N817" t="s">
        <v>21</v>
      </c>
      <c r="O817">
        <v>13.28</v>
      </c>
      <c r="P817">
        <v>26.35</v>
      </c>
      <c r="Q817">
        <f>Sales_Analysis[[#This Row],[Quantity]]*Sales_Analysis[[#This Row],[Unit Selling Price]]</f>
        <v>105.4</v>
      </c>
      <c r="R817">
        <f>Sales_Analysis[[#This Row],[Gross Sales ]]*Sales_Analysis[[#This Row],[Discount Pct]]</f>
        <v>0</v>
      </c>
      <c r="S817" s="8">
        <f>Sales_Analysis[[#This Row],[Gross Sales ]]-Sales_Analysis[[#This Row],[Discount Amount]]</f>
        <v>105.4</v>
      </c>
      <c r="T817" s="8">
        <f>Sales_Analysis[[#This Row],[Quantity]]*Sales_Analysis[[#This Row],[Unit Cost]]</f>
        <v>53.12</v>
      </c>
      <c r="U817" s="8">
        <f>Sales_Analysis[[#This Row],[Net Sales ]]-Sales_Analysis[[#This Row],[Cost Of Good Sold]]</f>
        <v>52.280000000000008</v>
      </c>
      <c r="V817" s="8">
        <f>IF(Sales_Analysis[[#This Row],[Order Status]]="Completed",Sales_Analysis[[#This Row],[Net Sales ]],0)</f>
        <v>105.4</v>
      </c>
      <c r="W817" s="8">
        <f>IF(Sales_Analysis[[#This Row],[Order Status]]="Completed",Sales_Analysis[[#This Row],[Gross Profit ]],0)</f>
        <v>52.280000000000008</v>
      </c>
    </row>
    <row r="818" spans="1:23">
      <c r="A818" t="s">
        <v>1474</v>
      </c>
      <c r="B818" s="7">
        <v>46058</v>
      </c>
      <c r="C818" t="s">
        <v>94</v>
      </c>
      <c r="D818">
        <v>5</v>
      </c>
      <c r="E818">
        <v>74.41</v>
      </c>
      <c r="F818">
        <v>0</v>
      </c>
      <c r="G818">
        <v>9.99</v>
      </c>
      <c r="H818" t="s">
        <v>216</v>
      </c>
      <c r="I818" t="s">
        <v>224</v>
      </c>
      <c r="J818" t="s">
        <v>208</v>
      </c>
      <c r="K818" t="s">
        <v>209</v>
      </c>
      <c r="L818" t="s">
        <v>786</v>
      </c>
      <c r="M818" t="s">
        <v>95</v>
      </c>
      <c r="N818" t="s">
        <v>17</v>
      </c>
      <c r="O818">
        <v>33.549999999999997</v>
      </c>
      <c r="P818">
        <v>74.41</v>
      </c>
      <c r="Q818">
        <f>Sales_Analysis[[#This Row],[Quantity]]*Sales_Analysis[[#This Row],[Unit Selling Price]]</f>
        <v>372.04999999999995</v>
      </c>
      <c r="R818">
        <f>Sales_Analysis[[#This Row],[Gross Sales ]]*Sales_Analysis[[#This Row],[Discount Pct]]</f>
        <v>0</v>
      </c>
      <c r="S818" s="8">
        <f>Sales_Analysis[[#This Row],[Gross Sales ]]-Sales_Analysis[[#This Row],[Discount Amount]]</f>
        <v>372.04999999999995</v>
      </c>
      <c r="T818" s="8">
        <f>Sales_Analysis[[#This Row],[Quantity]]*Sales_Analysis[[#This Row],[Unit Cost]]</f>
        <v>167.75</v>
      </c>
      <c r="U818" s="8">
        <f>Sales_Analysis[[#This Row],[Net Sales ]]-Sales_Analysis[[#This Row],[Cost Of Good Sold]]</f>
        <v>204.29999999999995</v>
      </c>
      <c r="V818" s="8">
        <f>IF(Sales_Analysis[[#This Row],[Order Status]]="Completed",Sales_Analysis[[#This Row],[Net Sales ]],0)</f>
        <v>372.04999999999995</v>
      </c>
      <c r="W818" s="8">
        <f>IF(Sales_Analysis[[#This Row],[Order Status]]="Completed",Sales_Analysis[[#This Row],[Gross Profit ]],0)</f>
        <v>204.29999999999995</v>
      </c>
    </row>
    <row r="819" spans="1:23">
      <c r="A819" t="s">
        <v>1475</v>
      </c>
      <c r="B819" s="7">
        <v>46058</v>
      </c>
      <c r="C819" t="s">
        <v>182</v>
      </c>
      <c r="D819">
        <v>3</v>
      </c>
      <c r="E819">
        <v>11.57</v>
      </c>
      <c r="F819">
        <v>0.15</v>
      </c>
      <c r="G819">
        <v>4.99</v>
      </c>
      <c r="H819" t="s">
        <v>216</v>
      </c>
      <c r="I819" t="s">
        <v>54</v>
      </c>
      <c r="J819" t="s">
        <v>217</v>
      </c>
      <c r="K819" t="s">
        <v>209</v>
      </c>
      <c r="L819" t="s">
        <v>1443</v>
      </c>
      <c r="M819" t="s">
        <v>183</v>
      </c>
      <c r="N819" t="s">
        <v>32</v>
      </c>
      <c r="O819">
        <v>6.42</v>
      </c>
      <c r="P819">
        <v>11.57</v>
      </c>
      <c r="Q819">
        <f>Sales_Analysis[[#This Row],[Quantity]]*Sales_Analysis[[#This Row],[Unit Selling Price]]</f>
        <v>34.71</v>
      </c>
      <c r="R819">
        <f>Sales_Analysis[[#This Row],[Gross Sales ]]*Sales_Analysis[[#This Row],[Discount Pct]]</f>
        <v>5.2065000000000001</v>
      </c>
      <c r="S819" s="8">
        <f>Sales_Analysis[[#This Row],[Gross Sales ]]-Sales_Analysis[[#This Row],[Discount Amount]]</f>
        <v>29.503500000000003</v>
      </c>
      <c r="T819" s="8">
        <f>Sales_Analysis[[#This Row],[Quantity]]*Sales_Analysis[[#This Row],[Unit Cost]]</f>
        <v>19.259999999999998</v>
      </c>
      <c r="U819" s="8">
        <f>Sales_Analysis[[#This Row],[Net Sales ]]-Sales_Analysis[[#This Row],[Cost Of Good Sold]]</f>
        <v>10.243500000000004</v>
      </c>
      <c r="V819" s="8">
        <f>IF(Sales_Analysis[[#This Row],[Order Status]]="Completed",Sales_Analysis[[#This Row],[Net Sales ]],0)</f>
        <v>29.503500000000003</v>
      </c>
      <c r="W819" s="8">
        <f>IF(Sales_Analysis[[#This Row],[Order Status]]="Completed",Sales_Analysis[[#This Row],[Gross Profit ]],0)</f>
        <v>10.243500000000004</v>
      </c>
    </row>
    <row r="820" spans="1:23">
      <c r="A820" t="s">
        <v>1476</v>
      </c>
      <c r="B820" s="7">
        <v>46058</v>
      </c>
      <c r="C820" t="s">
        <v>112</v>
      </c>
      <c r="D820">
        <v>2</v>
      </c>
      <c r="E820">
        <v>48.12</v>
      </c>
      <c r="F820">
        <v>0.1</v>
      </c>
      <c r="G820">
        <v>9.99</v>
      </c>
      <c r="H820" t="s">
        <v>207</v>
      </c>
      <c r="I820" t="s">
        <v>224</v>
      </c>
      <c r="J820" t="s">
        <v>213</v>
      </c>
      <c r="K820" t="s">
        <v>209</v>
      </c>
      <c r="L820" t="s">
        <v>1371</v>
      </c>
      <c r="M820" t="s">
        <v>113</v>
      </c>
      <c r="N820" t="s">
        <v>17</v>
      </c>
      <c r="O820">
        <v>23.26</v>
      </c>
      <c r="P820">
        <v>48.12</v>
      </c>
      <c r="Q820">
        <f>Sales_Analysis[[#This Row],[Quantity]]*Sales_Analysis[[#This Row],[Unit Selling Price]]</f>
        <v>96.24</v>
      </c>
      <c r="R820">
        <f>Sales_Analysis[[#This Row],[Gross Sales ]]*Sales_Analysis[[#This Row],[Discount Pct]]</f>
        <v>9.6240000000000006</v>
      </c>
      <c r="S820" s="8">
        <f>Sales_Analysis[[#This Row],[Gross Sales ]]-Sales_Analysis[[#This Row],[Discount Amount]]</f>
        <v>86.616</v>
      </c>
      <c r="T820" s="8">
        <f>Sales_Analysis[[#This Row],[Quantity]]*Sales_Analysis[[#This Row],[Unit Cost]]</f>
        <v>46.52</v>
      </c>
      <c r="U820" s="8">
        <f>Sales_Analysis[[#This Row],[Net Sales ]]-Sales_Analysis[[#This Row],[Cost Of Good Sold]]</f>
        <v>40.095999999999997</v>
      </c>
      <c r="V820" s="8">
        <f>IF(Sales_Analysis[[#This Row],[Order Status]]="Completed",Sales_Analysis[[#This Row],[Net Sales ]],0)</f>
        <v>86.616</v>
      </c>
      <c r="W820" s="8">
        <f>IF(Sales_Analysis[[#This Row],[Order Status]]="Completed",Sales_Analysis[[#This Row],[Gross Profit ]],0)</f>
        <v>40.095999999999997</v>
      </c>
    </row>
    <row r="821" spans="1:23">
      <c r="A821" t="s">
        <v>1477</v>
      </c>
      <c r="B821" s="7">
        <v>46058</v>
      </c>
      <c r="C821" t="s">
        <v>176</v>
      </c>
      <c r="D821">
        <v>5</v>
      </c>
      <c r="E821">
        <v>11.86</v>
      </c>
      <c r="F821">
        <v>0</v>
      </c>
      <c r="G821">
        <v>0</v>
      </c>
      <c r="H821" t="s">
        <v>216</v>
      </c>
      <c r="I821" t="s">
        <v>18</v>
      </c>
      <c r="J821" t="s">
        <v>213</v>
      </c>
      <c r="K821" t="s">
        <v>209</v>
      </c>
      <c r="L821" t="s">
        <v>1113</v>
      </c>
      <c r="M821" t="s">
        <v>177</v>
      </c>
      <c r="N821" t="s">
        <v>32</v>
      </c>
      <c r="O821">
        <v>4.93</v>
      </c>
      <c r="P821">
        <v>11.86</v>
      </c>
      <c r="Q821">
        <f>Sales_Analysis[[#This Row],[Quantity]]*Sales_Analysis[[#This Row],[Unit Selling Price]]</f>
        <v>59.3</v>
      </c>
      <c r="R821">
        <f>Sales_Analysis[[#This Row],[Gross Sales ]]*Sales_Analysis[[#This Row],[Discount Pct]]</f>
        <v>0</v>
      </c>
      <c r="S821" s="8">
        <f>Sales_Analysis[[#This Row],[Gross Sales ]]-Sales_Analysis[[#This Row],[Discount Amount]]</f>
        <v>59.3</v>
      </c>
      <c r="T821" s="8">
        <f>Sales_Analysis[[#This Row],[Quantity]]*Sales_Analysis[[#This Row],[Unit Cost]]</f>
        <v>24.65</v>
      </c>
      <c r="U821" s="8">
        <f>Sales_Analysis[[#This Row],[Net Sales ]]-Sales_Analysis[[#This Row],[Cost Of Good Sold]]</f>
        <v>34.65</v>
      </c>
      <c r="V821" s="8">
        <f>IF(Sales_Analysis[[#This Row],[Order Status]]="Completed",Sales_Analysis[[#This Row],[Net Sales ]],0)</f>
        <v>59.3</v>
      </c>
      <c r="W821" s="8">
        <f>IF(Sales_Analysis[[#This Row],[Order Status]]="Completed",Sales_Analysis[[#This Row],[Gross Profit ]],0)</f>
        <v>34.65</v>
      </c>
    </row>
    <row r="822" spans="1:23">
      <c r="A822" t="s">
        <v>1478</v>
      </c>
      <c r="B822" s="7">
        <v>46058</v>
      </c>
      <c r="C822" t="s">
        <v>132</v>
      </c>
      <c r="D822">
        <v>2</v>
      </c>
      <c r="E822">
        <v>72.08</v>
      </c>
      <c r="F822">
        <v>0</v>
      </c>
      <c r="G822">
        <v>9.99</v>
      </c>
      <c r="H822" t="s">
        <v>212</v>
      </c>
      <c r="I822" t="s">
        <v>18</v>
      </c>
      <c r="J822" t="s">
        <v>217</v>
      </c>
      <c r="K822" t="s">
        <v>209</v>
      </c>
      <c r="L822" t="s">
        <v>1414</v>
      </c>
      <c r="M822" t="s">
        <v>133</v>
      </c>
      <c r="N822" t="s">
        <v>21</v>
      </c>
      <c r="O822">
        <v>45</v>
      </c>
      <c r="P822">
        <v>72.08</v>
      </c>
      <c r="Q822">
        <f>Sales_Analysis[[#This Row],[Quantity]]*Sales_Analysis[[#This Row],[Unit Selling Price]]</f>
        <v>144.16</v>
      </c>
      <c r="R822">
        <f>Sales_Analysis[[#This Row],[Gross Sales ]]*Sales_Analysis[[#This Row],[Discount Pct]]</f>
        <v>0</v>
      </c>
      <c r="S822" s="8">
        <f>Sales_Analysis[[#This Row],[Gross Sales ]]-Sales_Analysis[[#This Row],[Discount Amount]]</f>
        <v>144.16</v>
      </c>
      <c r="T822" s="8">
        <f>Sales_Analysis[[#This Row],[Quantity]]*Sales_Analysis[[#This Row],[Unit Cost]]</f>
        <v>90</v>
      </c>
      <c r="U822" s="8">
        <f>Sales_Analysis[[#This Row],[Net Sales ]]-Sales_Analysis[[#This Row],[Cost Of Good Sold]]</f>
        <v>54.16</v>
      </c>
      <c r="V822" s="8">
        <f>IF(Sales_Analysis[[#This Row],[Order Status]]="Completed",Sales_Analysis[[#This Row],[Net Sales ]],0)</f>
        <v>144.16</v>
      </c>
      <c r="W822" s="8">
        <f>IF(Sales_Analysis[[#This Row],[Order Status]]="Completed",Sales_Analysis[[#This Row],[Gross Profit ]],0)</f>
        <v>54.16</v>
      </c>
    </row>
    <row r="823" spans="1:23">
      <c r="A823" t="s">
        <v>1479</v>
      </c>
      <c r="B823" s="7">
        <v>46058</v>
      </c>
      <c r="C823" t="s">
        <v>158</v>
      </c>
      <c r="D823">
        <v>1</v>
      </c>
      <c r="E823">
        <v>44.59</v>
      </c>
      <c r="F823">
        <v>0</v>
      </c>
      <c r="G823">
        <v>4.99</v>
      </c>
      <c r="H823" t="s">
        <v>216</v>
      </c>
      <c r="I823" t="s">
        <v>37</v>
      </c>
      <c r="J823" t="s">
        <v>208</v>
      </c>
      <c r="K823" t="s">
        <v>209</v>
      </c>
      <c r="L823" t="s">
        <v>557</v>
      </c>
      <c r="M823" t="s">
        <v>159</v>
      </c>
      <c r="N823" t="s">
        <v>27</v>
      </c>
      <c r="O823">
        <v>19.489999999999998</v>
      </c>
      <c r="P823">
        <v>44.59</v>
      </c>
      <c r="Q823">
        <f>Sales_Analysis[[#This Row],[Quantity]]*Sales_Analysis[[#This Row],[Unit Selling Price]]</f>
        <v>44.59</v>
      </c>
      <c r="R823">
        <f>Sales_Analysis[[#This Row],[Gross Sales ]]*Sales_Analysis[[#This Row],[Discount Pct]]</f>
        <v>0</v>
      </c>
      <c r="S823" s="8">
        <f>Sales_Analysis[[#This Row],[Gross Sales ]]-Sales_Analysis[[#This Row],[Discount Amount]]</f>
        <v>44.59</v>
      </c>
      <c r="T823" s="8">
        <f>Sales_Analysis[[#This Row],[Quantity]]*Sales_Analysis[[#This Row],[Unit Cost]]</f>
        <v>19.489999999999998</v>
      </c>
      <c r="U823" s="8">
        <f>Sales_Analysis[[#This Row],[Net Sales ]]-Sales_Analysis[[#This Row],[Cost Of Good Sold]]</f>
        <v>25.100000000000005</v>
      </c>
      <c r="V823" s="8">
        <f>IF(Sales_Analysis[[#This Row],[Order Status]]="Completed",Sales_Analysis[[#This Row],[Net Sales ]],0)</f>
        <v>44.59</v>
      </c>
      <c r="W823" s="8">
        <f>IF(Sales_Analysis[[#This Row],[Order Status]]="Completed",Sales_Analysis[[#This Row],[Gross Profit ]],0)</f>
        <v>25.100000000000005</v>
      </c>
    </row>
    <row r="824" spans="1:23">
      <c r="A824" t="s">
        <v>1480</v>
      </c>
      <c r="B824" s="7">
        <v>46058</v>
      </c>
      <c r="C824" t="s">
        <v>94</v>
      </c>
      <c r="D824">
        <v>3</v>
      </c>
      <c r="E824">
        <v>74.41</v>
      </c>
      <c r="F824">
        <v>0</v>
      </c>
      <c r="G824">
        <v>0</v>
      </c>
      <c r="H824" t="s">
        <v>216</v>
      </c>
      <c r="I824" t="s">
        <v>54</v>
      </c>
      <c r="J824" t="s">
        <v>213</v>
      </c>
      <c r="K824" t="s">
        <v>209</v>
      </c>
      <c r="L824" t="s">
        <v>360</v>
      </c>
      <c r="M824" t="s">
        <v>95</v>
      </c>
      <c r="N824" t="s">
        <v>17</v>
      </c>
      <c r="O824">
        <v>33.549999999999997</v>
      </c>
      <c r="P824">
        <v>74.41</v>
      </c>
      <c r="Q824">
        <f>Sales_Analysis[[#This Row],[Quantity]]*Sales_Analysis[[#This Row],[Unit Selling Price]]</f>
        <v>223.23</v>
      </c>
      <c r="R824">
        <f>Sales_Analysis[[#This Row],[Gross Sales ]]*Sales_Analysis[[#This Row],[Discount Pct]]</f>
        <v>0</v>
      </c>
      <c r="S824" s="8">
        <f>Sales_Analysis[[#This Row],[Gross Sales ]]-Sales_Analysis[[#This Row],[Discount Amount]]</f>
        <v>223.23</v>
      </c>
      <c r="T824" s="8">
        <f>Sales_Analysis[[#This Row],[Quantity]]*Sales_Analysis[[#This Row],[Unit Cost]]</f>
        <v>100.64999999999999</v>
      </c>
      <c r="U824" s="8">
        <f>Sales_Analysis[[#This Row],[Net Sales ]]-Sales_Analysis[[#This Row],[Cost Of Good Sold]]</f>
        <v>122.58</v>
      </c>
      <c r="V824" s="8">
        <f>IF(Sales_Analysis[[#This Row],[Order Status]]="Completed",Sales_Analysis[[#This Row],[Net Sales ]],0)</f>
        <v>223.23</v>
      </c>
      <c r="W824" s="8">
        <f>IF(Sales_Analysis[[#This Row],[Order Status]]="Completed",Sales_Analysis[[#This Row],[Gross Profit ]],0)</f>
        <v>122.58</v>
      </c>
    </row>
    <row r="825" spans="1:23">
      <c r="A825" t="s">
        <v>1481</v>
      </c>
      <c r="B825" s="7">
        <v>46058</v>
      </c>
      <c r="C825" t="s">
        <v>186</v>
      </c>
      <c r="D825">
        <v>1</v>
      </c>
      <c r="E825">
        <v>54.93</v>
      </c>
      <c r="F825">
        <v>0</v>
      </c>
      <c r="G825">
        <v>0</v>
      </c>
      <c r="H825" t="s">
        <v>216</v>
      </c>
      <c r="I825" t="s">
        <v>37</v>
      </c>
      <c r="J825" t="s">
        <v>217</v>
      </c>
      <c r="K825" t="s">
        <v>209</v>
      </c>
      <c r="L825" t="s">
        <v>620</v>
      </c>
      <c r="M825" t="s">
        <v>187</v>
      </c>
      <c r="N825" t="s">
        <v>32</v>
      </c>
      <c r="O825">
        <v>31.07</v>
      </c>
      <c r="P825">
        <v>54.93</v>
      </c>
      <c r="Q825">
        <f>Sales_Analysis[[#This Row],[Quantity]]*Sales_Analysis[[#This Row],[Unit Selling Price]]</f>
        <v>54.93</v>
      </c>
      <c r="R825">
        <f>Sales_Analysis[[#This Row],[Gross Sales ]]*Sales_Analysis[[#This Row],[Discount Pct]]</f>
        <v>0</v>
      </c>
      <c r="S825" s="8">
        <f>Sales_Analysis[[#This Row],[Gross Sales ]]-Sales_Analysis[[#This Row],[Discount Amount]]</f>
        <v>54.93</v>
      </c>
      <c r="T825" s="8">
        <f>Sales_Analysis[[#This Row],[Quantity]]*Sales_Analysis[[#This Row],[Unit Cost]]</f>
        <v>31.07</v>
      </c>
      <c r="U825" s="8">
        <f>Sales_Analysis[[#This Row],[Net Sales ]]-Sales_Analysis[[#This Row],[Cost Of Good Sold]]</f>
        <v>23.86</v>
      </c>
      <c r="V825" s="8">
        <f>IF(Sales_Analysis[[#This Row],[Order Status]]="Completed",Sales_Analysis[[#This Row],[Net Sales ]],0)</f>
        <v>54.93</v>
      </c>
      <c r="W825" s="8">
        <f>IF(Sales_Analysis[[#This Row],[Order Status]]="Completed",Sales_Analysis[[#This Row],[Gross Profit ]],0)</f>
        <v>23.86</v>
      </c>
    </row>
    <row r="826" spans="1:23">
      <c r="A826" t="s">
        <v>1482</v>
      </c>
      <c r="B826" s="7">
        <v>46058</v>
      </c>
      <c r="C826" t="s">
        <v>112</v>
      </c>
      <c r="D826">
        <v>1</v>
      </c>
      <c r="E826">
        <v>48.12</v>
      </c>
      <c r="F826">
        <v>0</v>
      </c>
      <c r="G826">
        <v>6.99</v>
      </c>
      <c r="H826" t="s">
        <v>216</v>
      </c>
      <c r="I826" t="s">
        <v>12</v>
      </c>
      <c r="J826" t="s">
        <v>208</v>
      </c>
      <c r="K826" t="s">
        <v>209</v>
      </c>
      <c r="L826" t="s">
        <v>830</v>
      </c>
      <c r="M826" t="s">
        <v>113</v>
      </c>
      <c r="N826" t="s">
        <v>17</v>
      </c>
      <c r="O826">
        <v>23.26</v>
      </c>
      <c r="P826">
        <v>48.12</v>
      </c>
      <c r="Q826">
        <f>Sales_Analysis[[#This Row],[Quantity]]*Sales_Analysis[[#This Row],[Unit Selling Price]]</f>
        <v>48.12</v>
      </c>
      <c r="R826">
        <f>Sales_Analysis[[#This Row],[Gross Sales ]]*Sales_Analysis[[#This Row],[Discount Pct]]</f>
        <v>0</v>
      </c>
      <c r="S826" s="8">
        <f>Sales_Analysis[[#This Row],[Gross Sales ]]-Sales_Analysis[[#This Row],[Discount Amount]]</f>
        <v>48.12</v>
      </c>
      <c r="T826" s="8">
        <f>Sales_Analysis[[#This Row],[Quantity]]*Sales_Analysis[[#This Row],[Unit Cost]]</f>
        <v>23.26</v>
      </c>
      <c r="U826" s="8">
        <f>Sales_Analysis[[#This Row],[Net Sales ]]-Sales_Analysis[[#This Row],[Cost Of Good Sold]]</f>
        <v>24.859999999999996</v>
      </c>
      <c r="V826" s="8">
        <f>IF(Sales_Analysis[[#This Row],[Order Status]]="Completed",Sales_Analysis[[#This Row],[Net Sales ]],0)</f>
        <v>48.12</v>
      </c>
      <c r="W826" s="8">
        <f>IF(Sales_Analysis[[#This Row],[Order Status]]="Completed",Sales_Analysis[[#This Row],[Gross Profit ]],0)</f>
        <v>24.859999999999996</v>
      </c>
    </row>
    <row r="827" spans="1:23">
      <c r="A827" t="s">
        <v>1483</v>
      </c>
      <c r="B827" s="7">
        <v>46059</v>
      </c>
      <c r="C827" t="s">
        <v>81</v>
      </c>
      <c r="D827">
        <v>1</v>
      </c>
      <c r="E827">
        <v>30.29</v>
      </c>
      <c r="F827">
        <v>0</v>
      </c>
      <c r="G827">
        <v>0</v>
      </c>
      <c r="H827" t="s">
        <v>207</v>
      </c>
      <c r="I827" t="s">
        <v>18</v>
      </c>
      <c r="J827" t="s">
        <v>217</v>
      </c>
      <c r="K827" t="s">
        <v>304</v>
      </c>
      <c r="L827" t="s">
        <v>1066</v>
      </c>
      <c r="M827" t="s">
        <v>82</v>
      </c>
      <c r="N827" t="s">
        <v>11</v>
      </c>
      <c r="O827">
        <v>13.1</v>
      </c>
      <c r="P827">
        <v>30.29</v>
      </c>
      <c r="Q827">
        <f>Sales_Analysis[[#This Row],[Quantity]]*Sales_Analysis[[#This Row],[Unit Selling Price]]</f>
        <v>30.29</v>
      </c>
      <c r="R827">
        <f>Sales_Analysis[[#This Row],[Gross Sales ]]*Sales_Analysis[[#This Row],[Discount Pct]]</f>
        <v>0</v>
      </c>
      <c r="S827" s="8">
        <f>Sales_Analysis[[#This Row],[Gross Sales ]]-Sales_Analysis[[#This Row],[Discount Amount]]</f>
        <v>30.29</v>
      </c>
      <c r="T827" s="8">
        <f>Sales_Analysis[[#This Row],[Quantity]]*Sales_Analysis[[#This Row],[Unit Cost]]</f>
        <v>13.1</v>
      </c>
      <c r="U827" s="8">
        <f>Sales_Analysis[[#This Row],[Net Sales ]]-Sales_Analysis[[#This Row],[Cost Of Good Sold]]</f>
        <v>17.189999999999998</v>
      </c>
      <c r="V827" s="8">
        <f>IF(Sales_Analysis[[#This Row],[Order Status]]="Completed",Sales_Analysis[[#This Row],[Net Sales ]],0)</f>
        <v>0</v>
      </c>
      <c r="W827" s="8">
        <f>IF(Sales_Analysis[[#This Row],[Order Status]]="Completed",Sales_Analysis[[#This Row],[Gross Profit ]],0)</f>
        <v>0</v>
      </c>
    </row>
    <row r="828" spans="1:23">
      <c r="A828" t="s">
        <v>1484</v>
      </c>
      <c r="B828" s="7">
        <v>46059</v>
      </c>
      <c r="C828" t="s">
        <v>170</v>
      </c>
      <c r="D828">
        <v>2</v>
      </c>
      <c r="E828">
        <v>33.19</v>
      </c>
      <c r="F828">
        <v>0</v>
      </c>
      <c r="G828">
        <v>0</v>
      </c>
      <c r="H828" t="s">
        <v>212</v>
      </c>
      <c r="I828" t="s">
        <v>224</v>
      </c>
      <c r="J828" t="s">
        <v>213</v>
      </c>
      <c r="K828" t="s">
        <v>209</v>
      </c>
      <c r="L828" t="s">
        <v>1485</v>
      </c>
      <c r="M828" t="s">
        <v>171</v>
      </c>
      <c r="N828" t="s">
        <v>32</v>
      </c>
      <c r="O828">
        <v>18.73</v>
      </c>
      <c r="P828">
        <v>33.19</v>
      </c>
      <c r="Q828">
        <f>Sales_Analysis[[#This Row],[Quantity]]*Sales_Analysis[[#This Row],[Unit Selling Price]]</f>
        <v>66.38</v>
      </c>
      <c r="R828">
        <f>Sales_Analysis[[#This Row],[Gross Sales ]]*Sales_Analysis[[#This Row],[Discount Pct]]</f>
        <v>0</v>
      </c>
      <c r="S828" s="8">
        <f>Sales_Analysis[[#This Row],[Gross Sales ]]-Sales_Analysis[[#This Row],[Discount Amount]]</f>
        <v>66.38</v>
      </c>
      <c r="T828" s="8">
        <f>Sales_Analysis[[#This Row],[Quantity]]*Sales_Analysis[[#This Row],[Unit Cost]]</f>
        <v>37.46</v>
      </c>
      <c r="U828" s="8">
        <f>Sales_Analysis[[#This Row],[Net Sales ]]-Sales_Analysis[[#This Row],[Cost Of Good Sold]]</f>
        <v>28.919999999999995</v>
      </c>
      <c r="V828" s="8">
        <f>IF(Sales_Analysis[[#This Row],[Order Status]]="Completed",Sales_Analysis[[#This Row],[Net Sales ]],0)</f>
        <v>66.38</v>
      </c>
      <c r="W828" s="8">
        <f>IF(Sales_Analysis[[#This Row],[Order Status]]="Completed",Sales_Analysis[[#This Row],[Gross Profit ]],0)</f>
        <v>28.919999999999995</v>
      </c>
    </row>
    <row r="829" spans="1:23">
      <c r="A829" t="s">
        <v>1486</v>
      </c>
      <c r="B829" s="7">
        <v>46059</v>
      </c>
      <c r="C829" t="s">
        <v>108</v>
      </c>
      <c r="D829">
        <v>3</v>
      </c>
      <c r="E829">
        <v>23.94</v>
      </c>
      <c r="F829">
        <v>0</v>
      </c>
      <c r="G829">
        <v>4.99</v>
      </c>
      <c r="H829" t="s">
        <v>212</v>
      </c>
      <c r="I829" t="s">
        <v>54</v>
      </c>
      <c r="J829" t="s">
        <v>208</v>
      </c>
      <c r="K829" t="s">
        <v>209</v>
      </c>
      <c r="L829" t="s">
        <v>1487</v>
      </c>
      <c r="M829" t="s">
        <v>109</v>
      </c>
      <c r="N829" t="s">
        <v>17</v>
      </c>
      <c r="O829">
        <v>13.98</v>
      </c>
      <c r="P829">
        <v>23.94</v>
      </c>
      <c r="Q829">
        <f>Sales_Analysis[[#This Row],[Quantity]]*Sales_Analysis[[#This Row],[Unit Selling Price]]</f>
        <v>71.820000000000007</v>
      </c>
      <c r="R829">
        <f>Sales_Analysis[[#This Row],[Gross Sales ]]*Sales_Analysis[[#This Row],[Discount Pct]]</f>
        <v>0</v>
      </c>
      <c r="S829" s="8">
        <f>Sales_Analysis[[#This Row],[Gross Sales ]]-Sales_Analysis[[#This Row],[Discount Amount]]</f>
        <v>71.820000000000007</v>
      </c>
      <c r="T829" s="8">
        <f>Sales_Analysis[[#This Row],[Quantity]]*Sales_Analysis[[#This Row],[Unit Cost]]</f>
        <v>41.94</v>
      </c>
      <c r="U829" s="8">
        <f>Sales_Analysis[[#This Row],[Net Sales ]]-Sales_Analysis[[#This Row],[Cost Of Good Sold]]</f>
        <v>29.88000000000001</v>
      </c>
      <c r="V829" s="8">
        <f>IF(Sales_Analysis[[#This Row],[Order Status]]="Completed",Sales_Analysis[[#This Row],[Net Sales ]],0)</f>
        <v>71.820000000000007</v>
      </c>
      <c r="W829" s="8">
        <f>IF(Sales_Analysis[[#This Row],[Order Status]]="Completed",Sales_Analysis[[#This Row],[Gross Profit ]],0)</f>
        <v>29.88000000000001</v>
      </c>
    </row>
    <row r="830" spans="1:23">
      <c r="A830" t="s">
        <v>1488</v>
      </c>
      <c r="B830" s="7">
        <v>46059</v>
      </c>
      <c r="C830" t="s">
        <v>146</v>
      </c>
      <c r="D830">
        <v>2</v>
      </c>
      <c r="E830">
        <v>30.05</v>
      </c>
      <c r="F830">
        <v>0</v>
      </c>
      <c r="G830">
        <v>4.99</v>
      </c>
      <c r="H830" t="s">
        <v>207</v>
      </c>
      <c r="I830" t="s">
        <v>224</v>
      </c>
      <c r="J830" t="s">
        <v>217</v>
      </c>
      <c r="K830" t="s">
        <v>209</v>
      </c>
      <c r="L830" t="s">
        <v>1489</v>
      </c>
      <c r="M830" t="s">
        <v>147</v>
      </c>
      <c r="N830" t="s">
        <v>27</v>
      </c>
      <c r="O830">
        <v>17.329999999999998</v>
      </c>
      <c r="P830">
        <v>30.05</v>
      </c>
      <c r="Q830">
        <f>Sales_Analysis[[#This Row],[Quantity]]*Sales_Analysis[[#This Row],[Unit Selling Price]]</f>
        <v>60.1</v>
      </c>
      <c r="R830">
        <f>Sales_Analysis[[#This Row],[Gross Sales ]]*Sales_Analysis[[#This Row],[Discount Pct]]</f>
        <v>0</v>
      </c>
      <c r="S830" s="8">
        <f>Sales_Analysis[[#This Row],[Gross Sales ]]-Sales_Analysis[[#This Row],[Discount Amount]]</f>
        <v>60.1</v>
      </c>
      <c r="T830" s="8">
        <f>Sales_Analysis[[#This Row],[Quantity]]*Sales_Analysis[[#This Row],[Unit Cost]]</f>
        <v>34.659999999999997</v>
      </c>
      <c r="U830" s="8">
        <f>Sales_Analysis[[#This Row],[Net Sales ]]-Sales_Analysis[[#This Row],[Cost Of Good Sold]]</f>
        <v>25.440000000000005</v>
      </c>
      <c r="V830" s="8">
        <f>IF(Sales_Analysis[[#This Row],[Order Status]]="Completed",Sales_Analysis[[#This Row],[Net Sales ]],0)</f>
        <v>60.1</v>
      </c>
      <c r="W830" s="8">
        <f>IF(Sales_Analysis[[#This Row],[Order Status]]="Completed",Sales_Analysis[[#This Row],[Gross Profit ]],0)</f>
        <v>25.440000000000005</v>
      </c>
    </row>
    <row r="831" spans="1:23">
      <c r="A831" t="s">
        <v>1490</v>
      </c>
      <c r="B831" s="7">
        <v>46059</v>
      </c>
      <c r="C831" t="s">
        <v>132</v>
      </c>
      <c r="D831">
        <v>4</v>
      </c>
      <c r="E831">
        <v>72.08</v>
      </c>
      <c r="F831">
        <v>0</v>
      </c>
      <c r="G831">
        <v>9.99</v>
      </c>
      <c r="H831" t="s">
        <v>212</v>
      </c>
      <c r="I831" t="s">
        <v>224</v>
      </c>
      <c r="J831" t="s">
        <v>217</v>
      </c>
      <c r="K831" t="s">
        <v>209</v>
      </c>
      <c r="L831" t="s">
        <v>1353</v>
      </c>
      <c r="M831" t="s">
        <v>133</v>
      </c>
      <c r="N831" t="s">
        <v>21</v>
      </c>
      <c r="O831">
        <v>45</v>
      </c>
      <c r="P831">
        <v>72.08</v>
      </c>
      <c r="Q831">
        <f>Sales_Analysis[[#This Row],[Quantity]]*Sales_Analysis[[#This Row],[Unit Selling Price]]</f>
        <v>288.32</v>
      </c>
      <c r="R831">
        <f>Sales_Analysis[[#This Row],[Gross Sales ]]*Sales_Analysis[[#This Row],[Discount Pct]]</f>
        <v>0</v>
      </c>
      <c r="S831" s="8">
        <f>Sales_Analysis[[#This Row],[Gross Sales ]]-Sales_Analysis[[#This Row],[Discount Amount]]</f>
        <v>288.32</v>
      </c>
      <c r="T831" s="8">
        <f>Sales_Analysis[[#This Row],[Quantity]]*Sales_Analysis[[#This Row],[Unit Cost]]</f>
        <v>180</v>
      </c>
      <c r="U831" s="8">
        <f>Sales_Analysis[[#This Row],[Net Sales ]]-Sales_Analysis[[#This Row],[Cost Of Good Sold]]</f>
        <v>108.32</v>
      </c>
      <c r="V831" s="8">
        <f>IF(Sales_Analysis[[#This Row],[Order Status]]="Completed",Sales_Analysis[[#This Row],[Net Sales ]],0)</f>
        <v>288.32</v>
      </c>
      <c r="W831" s="8">
        <f>IF(Sales_Analysis[[#This Row],[Order Status]]="Completed",Sales_Analysis[[#This Row],[Gross Profit ]],0)</f>
        <v>108.32</v>
      </c>
    </row>
    <row r="832" spans="1:23">
      <c r="A832" t="s">
        <v>1491</v>
      </c>
      <c r="B832" s="7">
        <v>46059</v>
      </c>
      <c r="C832" t="s">
        <v>116</v>
      </c>
      <c r="D832">
        <v>8</v>
      </c>
      <c r="E832">
        <v>30.89</v>
      </c>
      <c r="F832">
        <v>0.1</v>
      </c>
      <c r="G832">
        <v>4.99</v>
      </c>
      <c r="H832" t="s">
        <v>216</v>
      </c>
      <c r="I832" t="s">
        <v>37</v>
      </c>
      <c r="J832" t="s">
        <v>208</v>
      </c>
      <c r="K832" t="s">
        <v>281</v>
      </c>
      <c r="L832" t="s">
        <v>1492</v>
      </c>
      <c r="M832" t="s">
        <v>117</v>
      </c>
      <c r="N832" t="s">
        <v>21</v>
      </c>
      <c r="O832">
        <v>13.41</v>
      </c>
      <c r="P832">
        <v>30.89</v>
      </c>
      <c r="Q832">
        <f>Sales_Analysis[[#This Row],[Quantity]]*Sales_Analysis[[#This Row],[Unit Selling Price]]</f>
        <v>247.12</v>
      </c>
      <c r="R832">
        <f>Sales_Analysis[[#This Row],[Gross Sales ]]*Sales_Analysis[[#This Row],[Discount Pct]]</f>
        <v>24.712000000000003</v>
      </c>
      <c r="S832" s="8">
        <f>Sales_Analysis[[#This Row],[Gross Sales ]]-Sales_Analysis[[#This Row],[Discount Amount]]</f>
        <v>222.40800000000002</v>
      </c>
      <c r="T832" s="8">
        <f>Sales_Analysis[[#This Row],[Quantity]]*Sales_Analysis[[#This Row],[Unit Cost]]</f>
        <v>107.28</v>
      </c>
      <c r="U832" s="8">
        <f>Sales_Analysis[[#This Row],[Net Sales ]]-Sales_Analysis[[#This Row],[Cost Of Good Sold]]</f>
        <v>115.12800000000001</v>
      </c>
      <c r="V832" s="8">
        <f>IF(Sales_Analysis[[#This Row],[Order Status]]="Completed",Sales_Analysis[[#This Row],[Net Sales ]],0)</f>
        <v>0</v>
      </c>
      <c r="W832" s="8">
        <f>IF(Sales_Analysis[[#This Row],[Order Status]]="Completed",Sales_Analysis[[#This Row],[Gross Profit ]],0)</f>
        <v>0</v>
      </c>
    </row>
    <row r="833" spans="1:23">
      <c r="A833" t="s">
        <v>1493</v>
      </c>
      <c r="B833" s="7">
        <v>46060</v>
      </c>
      <c r="C833" t="s">
        <v>75</v>
      </c>
      <c r="D833">
        <v>2</v>
      </c>
      <c r="E833">
        <v>55.2</v>
      </c>
      <c r="F833">
        <v>0.05</v>
      </c>
      <c r="G833">
        <v>0</v>
      </c>
      <c r="H833" t="s">
        <v>212</v>
      </c>
      <c r="I833" t="s">
        <v>12</v>
      </c>
      <c r="J833" t="s">
        <v>213</v>
      </c>
      <c r="K833" t="s">
        <v>209</v>
      </c>
      <c r="L833" t="s">
        <v>866</v>
      </c>
      <c r="M833" t="s">
        <v>76</v>
      </c>
      <c r="N833" t="s">
        <v>11</v>
      </c>
      <c r="O833">
        <v>25.85</v>
      </c>
      <c r="P833">
        <v>55.2</v>
      </c>
      <c r="Q833">
        <f>Sales_Analysis[[#This Row],[Quantity]]*Sales_Analysis[[#This Row],[Unit Selling Price]]</f>
        <v>110.4</v>
      </c>
      <c r="R833">
        <f>Sales_Analysis[[#This Row],[Gross Sales ]]*Sales_Analysis[[#This Row],[Discount Pct]]</f>
        <v>5.5200000000000005</v>
      </c>
      <c r="S833" s="8">
        <f>Sales_Analysis[[#This Row],[Gross Sales ]]-Sales_Analysis[[#This Row],[Discount Amount]]</f>
        <v>104.88000000000001</v>
      </c>
      <c r="T833" s="8">
        <f>Sales_Analysis[[#This Row],[Quantity]]*Sales_Analysis[[#This Row],[Unit Cost]]</f>
        <v>51.7</v>
      </c>
      <c r="U833" s="8">
        <f>Sales_Analysis[[#This Row],[Net Sales ]]-Sales_Analysis[[#This Row],[Cost Of Good Sold]]</f>
        <v>53.180000000000007</v>
      </c>
      <c r="V833" s="8">
        <f>IF(Sales_Analysis[[#This Row],[Order Status]]="Completed",Sales_Analysis[[#This Row],[Net Sales ]],0)</f>
        <v>104.88000000000001</v>
      </c>
      <c r="W833" s="8">
        <f>IF(Sales_Analysis[[#This Row],[Order Status]]="Completed",Sales_Analysis[[#This Row],[Gross Profit ]],0)</f>
        <v>53.180000000000007</v>
      </c>
    </row>
    <row r="834" spans="1:23">
      <c r="A834" t="s">
        <v>1494</v>
      </c>
      <c r="B834" s="7">
        <v>46060</v>
      </c>
      <c r="C834" t="s">
        <v>140</v>
      </c>
      <c r="D834">
        <v>3</v>
      </c>
      <c r="E834">
        <v>25.18</v>
      </c>
      <c r="F834">
        <v>0.05</v>
      </c>
      <c r="G834">
        <v>0</v>
      </c>
      <c r="H834" t="s">
        <v>216</v>
      </c>
      <c r="I834" t="s">
        <v>37</v>
      </c>
      <c r="J834" t="s">
        <v>208</v>
      </c>
      <c r="K834" t="s">
        <v>209</v>
      </c>
      <c r="L834" t="s">
        <v>635</v>
      </c>
      <c r="M834" t="s">
        <v>141</v>
      </c>
      <c r="N834" t="s">
        <v>27</v>
      </c>
      <c r="O834">
        <v>13.85</v>
      </c>
      <c r="P834">
        <v>25.18</v>
      </c>
      <c r="Q834">
        <f>Sales_Analysis[[#This Row],[Quantity]]*Sales_Analysis[[#This Row],[Unit Selling Price]]</f>
        <v>75.539999999999992</v>
      </c>
      <c r="R834">
        <f>Sales_Analysis[[#This Row],[Gross Sales ]]*Sales_Analysis[[#This Row],[Discount Pct]]</f>
        <v>3.7769999999999997</v>
      </c>
      <c r="S834" s="8">
        <f>Sales_Analysis[[#This Row],[Gross Sales ]]-Sales_Analysis[[#This Row],[Discount Amount]]</f>
        <v>71.762999999999991</v>
      </c>
      <c r="T834" s="8">
        <f>Sales_Analysis[[#This Row],[Quantity]]*Sales_Analysis[[#This Row],[Unit Cost]]</f>
        <v>41.55</v>
      </c>
      <c r="U834" s="8">
        <f>Sales_Analysis[[#This Row],[Net Sales ]]-Sales_Analysis[[#This Row],[Cost Of Good Sold]]</f>
        <v>30.212999999999994</v>
      </c>
      <c r="V834" s="8">
        <f>IF(Sales_Analysis[[#This Row],[Order Status]]="Completed",Sales_Analysis[[#This Row],[Net Sales ]],0)</f>
        <v>71.762999999999991</v>
      </c>
      <c r="W834" s="8">
        <f>IF(Sales_Analysis[[#This Row],[Order Status]]="Completed",Sales_Analysis[[#This Row],[Gross Profit ]],0)</f>
        <v>30.212999999999994</v>
      </c>
    </row>
    <row r="835" spans="1:23">
      <c r="A835" t="s">
        <v>1495</v>
      </c>
      <c r="B835" s="7">
        <v>46060</v>
      </c>
      <c r="C835" t="s">
        <v>104</v>
      </c>
      <c r="D835">
        <v>2</v>
      </c>
      <c r="E835">
        <v>29.49</v>
      </c>
      <c r="F835">
        <v>0.1</v>
      </c>
      <c r="G835">
        <v>4.99</v>
      </c>
      <c r="H835" t="s">
        <v>207</v>
      </c>
      <c r="I835" t="s">
        <v>12</v>
      </c>
      <c r="J835" t="s">
        <v>217</v>
      </c>
      <c r="K835" t="s">
        <v>209</v>
      </c>
      <c r="L835" t="s">
        <v>437</v>
      </c>
      <c r="M835" t="s">
        <v>105</v>
      </c>
      <c r="N835" t="s">
        <v>17</v>
      </c>
      <c r="O835">
        <v>13.03</v>
      </c>
      <c r="P835">
        <v>29.49</v>
      </c>
      <c r="Q835">
        <f>Sales_Analysis[[#This Row],[Quantity]]*Sales_Analysis[[#This Row],[Unit Selling Price]]</f>
        <v>58.98</v>
      </c>
      <c r="R835">
        <f>Sales_Analysis[[#This Row],[Gross Sales ]]*Sales_Analysis[[#This Row],[Discount Pct]]</f>
        <v>5.8979999999999997</v>
      </c>
      <c r="S835" s="8">
        <f>Sales_Analysis[[#This Row],[Gross Sales ]]-Sales_Analysis[[#This Row],[Discount Amount]]</f>
        <v>53.081999999999994</v>
      </c>
      <c r="T835" s="8">
        <f>Sales_Analysis[[#This Row],[Quantity]]*Sales_Analysis[[#This Row],[Unit Cost]]</f>
        <v>26.06</v>
      </c>
      <c r="U835" s="8">
        <f>Sales_Analysis[[#This Row],[Net Sales ]]-Sales_Analysis[[#This Row],[Cost Of Good Sold]]</f>
        <v>27.021999999999995</v>
      </c>
      <c r="V835" s="8">
        <f>IF(Sales_Analysis[[#This Row],[Order Status]]="Completed",Sales_Analysis[[#This Row],[Net Sales ]],0)</f>
        <v>53.081999999999994</v>
      </c>
      <c r="W835" s="8">
        <f>IF(Sales_Analysis[[#This Row],[Order Status]]="Completed",Sales_Analysis[[#This Row],[Gross Profit ]],0)</f>
        <v>27.021999999999995</v>
      </c>
    </row>
    <row r="836" spans="1:23">
      <c r="A836" t="s">
        <v>1496</v>
      </c>
      <c r="B836" s="7">
        <v>46060</v>
      </c>
      <c r="C836" t="s">
        <v>146</v>
      </c>
      <c r="D836">
        <v>8</v>
      </c>
      <c r="E836">
        <v>30.05</v>
      </c>
      <c r="F836">
        <v>0.1</v>
      </c>
      <c r="G836">
        <v>9.99</v>
      </c>
      <c r="H836" t="s">
        <v>212</v>
      </c>
      <c r="I836" t="s">
        <v>12</v>
      </c>
      <c r="J836" t="s">
        <v>208</v>
      </c>
      <c r="K836" t="s">
        <v>209</v>
      </c>
      <c r="L836" t="s">
        <v>1497</v>
      </c>
      <c r="M836" t="s">
        <v>147</v>
      </c>
      <c r="N836" t="s">
        <v>27</v>
      </c>
      <c r="O836">
        <v>17.329999999999998</v>
      </c>
      <c r="P836">
        <v>30.05</v>
      </c>
      <c r="Q836">
        <f>Sales_Analysis[[#This Row],[Quantity]]*Sales_Analysis[[#This Row],[Unit Selling Price]]</f>
        <v>240.4</v>
      </c>
      <c r="R836">
        <f>Sales_Analysis[[#This Row],[Gross Sales ]]*Sales_Analysis[[#This Row],[Discount Pct]]</f>
        <v>24.040000000000003</v>
      </c>
      <c r="S836" s="8">
        <f>Sales_Analysis[[#This Row],[Gross Sales ]]-Sales_Analysis[[#This Row],[Discount Amount]]</f>
        <v>216.36</v>
      </c>
      <c r="T836" s="8">
        <f>Sales_Analysis[[#This Row],[Quantity]]*Sales_Analysis[[#This Row],[Unit Cost]]</f>
        <v>138.63999999999999</v>
      </c>
      <c r="U836" s="8">
        <f>Sales_Analysis[[#This Row],[Net Sales ]]-Sales_Analysis[[#This Row],[Cost Of Good Sold]]</f>
        <v>77.720000000000027</v>
      </c>
      <c r="V836" s="8">
        <f>IF(Sales_Analysis[[#This Row],[Order Status]]="Completed",Sales_Analysis[[#This Row],[Net Sales ]],0)</f>
        <v>216.36</v>
      </c>
      <c r="W836" s="8">
        <f>IF(Sales_Analysis[[#This Row],[Order Status]]="Completed",Sales_Analysis[[#This Row],[Gross Profit ]],0)</f>
        <v>77.720000000000027</v>
      </c>
    </row>
    <row r="837" spans="1:23">
      <c r="A837" t="s">
        <v>1498</v>
      </c>
      <c r="B837" s="7">
        <v>46060</v>
      </c>
      <c r="C837" t="s">
        <v>130</v>
      </c>
      <c r="D837">
        <v>3</v>
      </c>
      <c r="E837">
        <v>10.18</v>
      </c>
      <c r="F837">
        <v>0</v>
      </c>
      <c r="G837">
        <v>9.99</v>
      </c>
      <c r="H837" t="s">
        <v>207</v>
      </c>
      <c r="I837" t="s">
        <v>12</v>
      </c>
      <c r="J837" t="s">
        <v>208</v>
      </c>
      <c r="K837" t="s">
        <v>209</v>
      </c>
      <c r="L837" t="s">
        <v>1139</v>
      </c>
      <c r="M837" t="s">
        <v>131</v>
      </c>
      <c r="N837" t="s">
        <v>21</v>
      </c>
      <c r="O837">
        <v>4.42</v>
      </c>
      <c r="P837">
        <v>10.18</v>
      </c>
      <c r="Q837">
        <f>Sales_Analysis[[#This Row],[Quantity]]*Sales_Analysis[[#This Row],[Unit Selling Price]]</f>
        <v>30.54</v>
      </c>
      <c r="R837">
        <f>Sales_Analysis[[#This Row],[Gross Sales ]]*Sales_Analysis[[#This Row],[Discount Pct]]</f>
        <v>0</v>
      </c>
      <c r="S837" s="8">
        <f>Sales_Analysis[[#This Row],[Gross Sales ]]-Sales_Analysis[[#This Row],[Discount Amount]]</f>
        <v>30.54</v>
      </c>
      <c r="T837" s="8">
        <f>Sales_Analysis[[#This Row],[Quantity]]*Sales_Analysis[[#This Row],[Unit Cost]]</f>
        <v>13.26</v>
      </c>
      <c r="U837" s="8">
        <f>Sales_Analysis[[#This Row],[Net Sales ]]-Sales_Analysis[[#This Row],[Cost Of Good Sold]]</f>
        <v>17.28</v>
      </c>
      <c r="V837" s="8">
        <f>IF(Sales_Analysis[[#This Row],[Order Status]]="Completed",Sales_Analysis[[#This Row],[Net Sales ]],0)</f>
        <v>30.54</v>
      </c>
      <c r="W837" s="8">
        <f>IF(Sales_Analysis[[#This Row],[Order Status]]="Completed",Sales_Analysis[[#This Row],[Gross Profit ]],0)</f>
        <v>17.28</v>
      </c>
    </row>
    <row r="838" spans="1:23">
      <c r="A838" t="s">
        <v>1499</v>
      </c>
      <c r="B838" s="7">
        <v>46060</v>
      </c>
      <c r="C838" t="s">
        <v>120</v>
      </c>
      <c r="D838">
        <v>1</v>
      </c>
      <c r="E838">
        <v>33.65</v>
      </c>
      <c r="F838">
        <v>0</v>
      </c>
      <c r="G838">
        <v>9.99</v>
      </c>
      <c r="H838" t="s">
        <v>216</v>
      </c>
      <c r="I838" t="s">
        <v>18</v>
      </c>
      <c r="J838" t="s">
        <v>208</v>
      </c>
      <c r="K838" t="s">
        <v>209</v>
      </c>
      <c r="L838" t="s">
        <v>286</v>
      </c>
      <c r="M838" t="s">
        <v>121</v>
      </c>
      <c r="N838" t="s">
        <v>21</v>
      </c>
      <c r="O838">
        <v>17.22</v>
      </c>
      <c r="P838">
        <v>33.65</v>
      </c>
      <c r="Q838">
        <f>Sales_Analysis[[#This Row],[Quantity]]*Sales_Analysis[[#This Row],[Unit Selling Price]]</f>
        <v>33.65</v>
      </c>
      <c r="R838">
        <f>Sales_Analysis[[#This Row],[Gross Sales ]]*Sales_Analysis[[#This Row],[Discount Pct]]</f>
        <v>0</v>
      </c>
      <c r="S838" s="8">
        <f>Sales_Analysis[[#This Row],[Gross Sales ]]-Sales_Analysis[[#This Row],[Discount Amount]]</f>
        <v>33.65</v>
      </c>
      <c r="T838" s="8">
        <f>Sales_Analysis[[#This Row],[Quantity]]*Sales_Analysis[[#This Row],[Unit Cost]]</f>
        <v>17.22</v>
      </c>
      <c r="U838" s="8">
        <f>Sales_Analysis[[#This Row],[Net Sales ]]-Sales_Analysis[[#This Row],[Cost Of Good Sold]]</f>
        <v>16.43</v>
      </c>
      <c r="V838" s="8">
        <f>IF(Sales_Analysis[[#This Row],[Order Status]]="Completed",Sales_Analysis[[#This Row],[Net Sales ]],0)</f>
        <v>33.65</v>
      </c>
      <c r="W838" s="8">
        <f>IF(Sales_Analysis[[#This Row],[Order Status]]="Completed",Sales_Analysis[[#This Row],[Gross Profit ]],0)</f>
        <v>16.43</v>
      </c>
    </row>
    <row r="839" spans="1:23">
      <c r="A839" t="s">
        <v>1500</v>
      </c>
      <c r="B839" s="7">
        <v>46060</v>
      </c>
      <c r="C839" t="s">
        <v>148</v>
      </c>
      <c r="D839">
        <v>6</v>
      </c>
      <c r="E839">
        <v>76.3</v>
      </c>
      <c r="F839">
        <v>0.05</v>
      </c>
      <c r="G839">
        <v>0</v>
      </c>
      <c r="H839" t="s">
        <v>207</v>
      </c>
      <c r="I839" t="s">
        <v>12</v>
      </c>
      <c r="J839" t="s">
        <v>217</v>
      </c>
      <c r="K839" t="s">
        <v>209</v>
      </c>
      <c r="L839" t="s">
        <v>1501</v>
      </c>
      <c r="M839" t="s">
        <v>149</v>
      </c>
      <c r="N839" t="s">
        <v>27</v>
      </c>
      <c r="O839">
        <v>33.700000000000003</v>
      </c>
      <c r="P839">
        <v>76.3</v>
      </c>
      <c r="Q839">
        <f>Sales_Analysis[[#This Row],[Quantity]]*Sales_Analysis[[#This Row],[Unit Selling Price]]</f>
        <v>457.79999999999995</v>
      </c>
      <c r="R839">
        <f>Sales_Analysis[[#This Row],[Gross Sales ]]*Sales_Analysis[[#This Row],[Discount Pct]]</f>
        <v>22.89</v>
      </c>
      <c r="S839" s="8">
        <f>Sales_Analysis[[#This Row],[Gross Sales ]]-Sales_Analysis[[#This Row],[Discount Amount]]</f>
        <v>434.90999999999997</v>
      </c>
      <c r="T839" s="8">
        <f>Sales_Analysis[[#This Row],[Quantity]]*Sales_Analysis[[#This Row],[Unit Cost]]</f>
        <v>202.20000000000002</v>
      </c>
      <c r="U839" s="8">
        <f>Sales_Analysis[[#This Row],[Net Sales ]]-Sales_Analysis[[#This Row],[Cost Of Good Sold]]</f>
        <v>232.70999999999995</v>
      </c>
      <c r="V839" s="8">
        <f>IF(Sales_Analysis[[#This Row],[Order Status]]="Completed",Sales_Analysis[[#This Row],[Net Sales ]],0)</f>
        <v>434.90999999999997</v>
      </c>
      <c r="W839" s="8">
        <f>IF(Sales_Analysis[[#This Row],[Order Status]]="Completed",Sales_Analysis[[#This Row],[Gross Profit ]],0)</f>
        <v>232.70999999999995</v>
      </c>
    </row>
    <row r="840" spans="1:23">
      <c r="A840" t="s">
        <v>1502</v>
      </c>
      <c r="B840" s="7">
        <v>46060</v>
      </c>
      <c r="C840" t="s">
        <v>154</v>
      </c>
      <c r="D840">
        <v>1</v>
      </c>
      <c r="E840">
        <v>63.29</v>
      </c>
      <c r="F840">
        <v>0.05</v>
      </c>
      <c r="G840">
        <v>4.99</v>
      </c>
      <c r="H840" t="s">
        <v>212</v>
      </c>
      <c r="I840" t="s">
        <v>12</v>
      </c>
      <c r="J840" t="s">
        <v>208</v>
      </c>
      <c r="K840" t="s">
        <v>281</v>
      </c>
      <c r="L840" t="s">
        <v>1059</v>
      </c>
      <c r="M840" t="s">
        <v>155</v>
      </c>
      <c r="N840" t="s">
        <v>27</v>
      </c>
      <c r="O840">
        <v>41.46</v>
      </c>
      <c r="P840">
        <v>63.29</v>
      </c>
      <c r="Q840">
        <f>Sales_Analysis[[#This Row],[Quantity]]*Sales_Analysis[[#This Row],[Unit Selling Price]]</f>
        <v>63.29</v>
      </c>
      <c r="R840">
        <f>Sales_Analysis[[#This Row],[Gross Sales ]]*Sales_Analysis[[#This Row],[Discount Pct]]</f>
        <v>3.1645000000000003</v>
      </c>
      <c r="S840" s="8">
        <f>Sales_Analysis[[#This Row],[Gross Sales ]]-Sales_Analysis[[#This Row],[Discount Amount]]</f>
        <v>60.125500000000002</v>
      </c>
      <c r="T840" s="8">
        <f>Sales_Analysis[[#This Row],[Quantity]]*Sales_Analysis[[#This Row],[Unit Cost]]</f>
        <v>41.46</v>
      </c>
      <c r="U840" s="8">
        <f>Sales_Analysis[[#This Row],[Net Sales ]]-Sales_Analysis[[#This Row],[Cost Of Good Sold]]</f>
        <v>18.665500000000002</v>
      </c>
      <c r="V840" s="8">
        <f>IF(Sales_Analysis[[#This Row],[Order Status]]="Completed",Sales_Analysis[[#This Row],[Net Sales ]],0)</f>
        <v>0</v>
      </c>
      <c r="W840" s="8">
        <f>IF(Sales_Analysis[[#This Row],[Order Status]]="Completed",Sales_Analysis[[#This Row],[Gross Profit ]],0)</f>
        <v>0</v>
      </c>
    </row>
    <row r="841" spans="1:23">
      <c r="A841" t="s">
        <v>1503</v>
      </c>
      <c r="B841" s="7">
        <v>46060</v>
      </c>
      <c r="C841" t="s">
        <v>100</v>
      </c>
      <c r="D841">
        <v>3</v>
      </c>
      <c r="E841">
        <v>47.38</v>
      </c>
      <c r="F841">
        <v>0</v>
      </c>
      <c r="G841">
        <v>4.99</v>
      </c>
      <c r="H841" t="s">
        <v>216</v>
      </c>
      <c r="I841" t="s">
        <v>224</v>
      </c>
      <c r="J841" t="s">
        <v>208</v>
      </c>
      <c r="K841" t="s">
        <v>209</v>
      </c>
      <c r="L841" t="s">
        <v>237</v>
      </c>
      <c r="M841" t="s">
        <v>101</v>
      </c>
      <c r="N841" t="s">
        <v>17</v>
      </c>
      <c r="O841">
        <v>31.21</v>
      </c>
      <c r="P841">
        <v>47.38</v>
      </c>
      <c r="Q841">
        <f>Sales_Analysis[[#This Row],[Quantity]]*Sales_Analysis[[#This Row],[Unit Selling Price]]</f>
        <v>142.14000000000001</v>
      </c>
      <c r="R841">
        <f>Sales_Analysis[[#This Row],[Gross Sales ]]*Sales_Analysis[[#This Row],[Discount Pct]]</f>
        <v>0</v>
      </c>
      <c r="S841" s="8">
        <f>Sales_Analysis[[#This Row],[Gross Sales ]]-Sales_Analysis[[#This Row],[Discount Amount]]</f>
        <v>142.14000000000001</v>
      </c>
      <c r="T841" s="8">
        <f>Sales_Analysis[[#This Row],[Quantity]]*Sales_Analysis[[#This Row],[Unit Cost]]</f>
        <v>93.63</v>
      </c>
      <c r="U841" s="8">
        <f>Sales_Analysis[[#This Row],[Net Sales ]]-Sales_Analysis[[#This Row],[Cost Of Good Sold]]</f>
        <v>48.510000000000019</v>
      </c>
      <c r="V841" s="8">
        <f>IF(Sales_Analysis[[#This Row],[Order Status]]="Completed",Sales_Analysis[[#This Row],[Net Sales ]],0)</f>
        <v>142.14000000000001</v>
      </c>
      <c r="W841" s="8">
        <f>IF(Sales_Analysis[[#This Row],[Order Status]]="Completed",Sales_Analysis[[#This Row],[Gross Profit ]],0)</f>
        <v>48.510000000000019</v>
      </c>
    </row>
    <row r="842" spans="1:23">
      <c r="A842" t="s">
        <v>1504</v>
      </c>
      <c r="B842" s="7">
        <v>46060</v>
      </c>
      <c r="C842" t="s">
        <v>172</v>
      </c>
      <c r="D842">
        <v>1</v>
      </c>
      <c r="E842">
        <v>80.63</v>
      </c>
      <c r="F842">
        <v>0</v>
      </c>
      <c r="G842">
        <v>0</v>
      </c>
      <c r="H842" t="s">
        <v>216</v>
      </c>
      <c r="I842" t="s">
        <v>18</v>
      </c>
      <c r="J842" t="s">
        <v>213</v>
      </c>
      <c r="K842" t="s">
        <v>209</v>
      </c>
      <c r="L842" t="s">
        <v>1505</v>
      </c>
      <c r="M842" t="s">
        <v>173</v>
      </c>
      <c r="N842" t="s">
        <v>32</v>
      </c>
      <c r="O842">
        <v>44.56</v>
      </c>
      <c r="P842">
        <v>80.63</v>
      </c>
      <c r="Q842">
        <f>Sales_Analysis[[#This Row],[Quantity]]*Sales_Analysis[[#This Row],[Unit Selling Price]]</f>
        <v>80.63</v>
      </c>
      <c r="R842">
        <f>Sales_Analysis[[#This Row],[Gross Sales ]]*Sales_Analysis[[#This Row],[Discount Pct]]</f>
        <v>0</v>
      </c>
      <c r="S842" s="8">
        <f>Sales_Analysis[[#This Row],[Gross Sales ]]-Sales_Analysis[[#This Row],[Discount Amount]]</f>
        <v>80.63</v>
      </c>
      <c r="T842" s="8">
        <f>Sales_Analysis[[#This Row],[Quantity]]*Sales_Analysis[[#This Row],[Unit Cost]]</f>
        <v>44.56</v>
      </c>
      <c r="U842" s="8">
        <f>Sales_Analysis[[#This Row],[Net Sales ]]-Sales_Analysis[[#This Row],[Cost Of Good Sold]]</f>
        <v>36.069999999999993</v>
      </c>
      <c r="V842" s="8">
        <f>IF(Sales_Analysis[[#This Row],[Order Status]]="Completed",Sales_Analysis[[#This Row],[Net Sales ]],0)</f>
        <v>80.63</v>
      </c>
      <c r="W842" s="8">
        <f>IF(Sales_Analysis[[#This Row],[Order Status]]="Completed",Sales_Analysis[[#This Row],[Gross Profit ]],0)</f>
        <v>36.069999999999993</v>
      </c>
    </row>
    <row r="843" spans="1:23">
      <c r="A843" t="s">
        <v>1506</v>
      </c>
      <c r="B843" s="7">
        <v>46060</v>
      </c>
      <c r="C843" t="s">
        <v>184</v>
      </c>
      <c r="D843">
        <v>2</v>
      </c>
      <c r="E843">
        <v>31.55</v>
      </c>
      <c r="F843">
        <v>0.1</v>
      </c>
      <c r="G843">
        <v>0</v>
      </c>
      <c r="H843" t="s">
        <v>207</v>
      </c>
      <c r="I843" t="s">
        <v>37</v>
      </c>
      <c r="J843" t="s">
        <v>213</v>
      </c>
      <c r="K843" t="s">
        <v>209</v>
      </c>
      <c r="L843" t="s">
        <v>1507</v>
      </c>
      <c r="M843" t="s">
        <v>185</v>
      </c>
      <c r="N843" t="s">
        <v>32</v>
      </c>
      <c r="O843">
        <v>18.04</v>
      </c>
      <c r="P843">
        <v>31.55</v>
      </c>
      <c r="Q843">
        <f>Sales_Analysis[[#This Row],[Quantity]]*Sales_Analysis[[#This Row],[Unit Selling Price]]</f>
        <v>63.1</v>
      </c>
      <c r="R843">
        <f>Sales_Analysis[[#This Row],[Gross Sales ]]*Sales_Analysis[[#This Row],[Discount Pct]]</f>
        <v>6.3100000000000005</v>
      </c>
      <c r="S843" s="8">
        <f>Sales_Analysis[[#This Row],[Gross Sales ]]-Sales_Analysis[[#This Row],[Discount Amount]]</f>
        <v>56.79</v>
      </c>
      <c r="T843" s="8">
        <f>Sales_Analysis[[#This Row],[Quantity]]*Sales_Analysis[[#This Row],[Unit Cost]]</f>
        <v>36.08</v>
      </c>
      <c r="U843" s="8">
        <f>Sales_Analysis[[#This Row],[Net Sales ]]-Sales_Analysis[[#This Row],[Cost Of Good Sold]]</f>
        <v>20.71</v>
      </c>
      <c r="V843" s="8">
        <f>IF(Sales_Analysis[[#This Row],[Order Status]]="Completed",Sales_Analysis[[#This Row],[Net Sales ]],0)</f>
        <v>56.79</v>
      </c>
      <c r="W843" s="8">
        <f>IF(Sales_Analysis[[#This Row],[Order Status]]="Completed",Sales_Analysis[[#This Row],[Gross Profit ]],0)</f>
        <v>20.71</v>
      </c>
    </row>
    <row r="844" spans="1:23">
      <c r="A844" t="s">
        <v>1508</v>
      </c>
      <c r="B844" s="7">
        <v>46061</v>
      </c>
      <c r="C844" t="s">
        <v>140</v>
      </c>
      <c r="D844">
        <v>3</v>
      </c>
      <c r="E844">
        <v>25.18</v>
      </c>
      <c r="F844">
        <v>0</v>
      </c>
      <c r="G844">
        <v>6.99</v>
      </c>
      <c r="H844" t="s">
        <v>212</v>
      </c>
      <c r="I844" t="s">
        <v>37</v>
      </c>
      <c r="J844" t="s">
        <v>208</v>
      </c>
      <c r="K844" t="s">
        <v>209</v>
      </c>
      <c r="L844" t="s">
        <v>664</v>
      </c>
      <c r="M844" t="s">
        <v>141</v>
      </c>
      <c r="N844" t="s">
        <v>27</v>
      </c>
      <c r="O844">
        <v>13.85</v>
      </c>
      <c r="P844">
        <v>25.18</v>
      </c>
      <c r="Q844">
        <f>Sales_Analysis[[#This Row],[Quantity]]*Sales_Analysis[[#This Row],[Unit Selling Price]]</f>
        <v>75.539999999999992</v>
      </c>
      <c r="R844">
        <f>Sales_Analysis[[#This Row],[Gross Sales ]]*Sales_Analysis[[#This Row],[Discount Pct]]</f>
        <v>0</v>
      </c>
      <c r="S844" s="8">
        <f>Sales_Analysis[[#This Row],[Gross Sales ]]-Sales_Analysis[[#This Row],[Discount Amount]]</f>
        <v>75.539999999999992</v>
      </c>
      <c r="T844" s="8">
        <f>Sales_Analysis[[#This Row],[Quantity]]*Sales_Analysis[[#This Row],[Unit Cost]]</f>
        <v>41.55</v>
      </c>
      <c r="U844" s="8">
        <f>Sales_Analysis[[#This Row],[Net Sales ]]-Sales_Analysis[[#This Row],[Cost Of Good Sold]]</f>
        <v>33.989999999999995</v>
      </c>
      <c r="V844" s="8">
        <f>IF(Sales_Analysis[[#This Row],[Order Status]]="Completed",Sales_Analysis[[#This Row],[Net Sales ]],0)</f>
        <v>75.539999999999992</v>
      </c>
      <c r="W844" s="8">
        <f>IF(Sales_Analysis[[#This Row],[Order Status]]="Completed",Sales_Analysis[[#This Row],[Gross Profit ]],0)</f>
        <v>33.989999999999995</v>
      </c>
    </row>
    <row r="845" spans="1:23">
      <c r="A845" t="s">
        <v>1509</v>
      </c>
      <c r="B845" s="7">
        <v>46061</v>
      </c>
      <c r="C845" t="s">
        <v>71</v>
      </c>
      <c r="D845">
        <v>1</v>
      </c>
      <c r="E845">
        <v>11.23</v>
      </c>
      <c r="F845">
        <v>0</v>
      </c>
      <c r="G845">
        <v>9.99</v>
      </c>
      <c r="H845" t="s">
        <v>207</v>
      </c>
      <c r="I845" t="s">
        <v>54</v>
      </c>
      <c r="J845" t="s">
        <v>208</v>
      </c>
      <c r="K845" t="s">
        <v>209</v>
      </c>
      <c r="L845" t="s">
        <v>549</v>
      </c>
      <c r="M845" t="s">
        <v>72</v>
      </c>
      <c r="N845" t="s">
        <v>11</v>
      </c>
      <c r="O845">
        <v>6.46</v>
      </c>
      <c r="P845">
        <v>11.23</v>
      </c>
      <c r="Q845">
        <f>Sales_Analysis[[#This Row],[Quantity]]*Sales_Analysis[[#This Row],[Unit Selling Price]]</f>
        <v>11.23</v>
      </c>
      <c r="R845">
        <f>Sales_Analysis[[#This Row],[Gross Sales ]]*Sales_Analysis[[#This Row],[Discount Pct]]</f>
        <v>0</v>
      </c>
      <c r="S845" s="8">
        <f>Sales_Analysis[[#This Row],[Gross Sales ]]-Sales_Analysis[[#This Row],[Discount Amount]]</f>
        <v>11.23</v>
      </c>
      <c r="T845" s="8">
        <f>Sales_Analysis[[#This Row],[Quantity]]*Sales_Analysis[[#This Row],[Unit Cost]]</f>
        <v>6.46</v>
      </c>
      <c r="U845" s="8">
        <f>Sales_Analysis[[#This Row],[Net Sales ]]-Sales_Analysis[[#This Row],[Cost Of Good Sold]]</f>
        <v>4.7700000000000005</v>
      </c>
      <c r="V845" s="8">
        <f>IF(Sales_Analysis[[#This Row],[Order Status]]="Completed",Sales_Analysis[[#This Row],[Net Sales ]],0)</f>
        <v>11.23</v>
      </c>
      <c r="W845" s="8">
        <f>IF(Sales_Analysis[[#This Row],[Order Status]]="Completed",Sales_Analysis[[#This Row],[Gross Profit ]],0)</f>
        <v>4.7700000000000005</v>
      </c>
    </row>
    <row r="846" spans="1:23">
      <c r="A846" t="s">
        <v>1510</v>
      </c>
      <c r="B846" s="7">
        <v>46061</v>
      </c>
      <c r="C846" t="s">
        <v>92</v>
      </c>
      <c r="D846">
        <v>1</v>
      </c>
      <c r="E846">
        <v>46.87</v>
      </c>
      <c r="F846">
        <v>0.15</v>
      </c>
      <c r="G846">
        <v>0</v>
      </c>
      <c r="H846" t="s">
        <v>212</v>
      </c>
      <c r="I846" t="s">
        <v>18</v>
      </c>
      <c r="J846" t="s">
        <v>217</v>
      </c>
      <c r="K846" t="s">
        <v>209</v>
      </c>
      <c r="L846" t="s">
        <v>1387</v>
      </c>
      <c r="M846" t="s">
        <v>93</v>
      </c>
      <c r="N846" t="s">
        <v>17</v>
      </c>
      <c r="O846">
        <v>21.33</v>
      </c>
      <c r="P846">
        <v>46.87</v>
      </c>
      <c r="Q846">
        <f>Sales_Analysis[[#This Row],[Quantity]]*Sales_Analysis[[#This Row],[Unit Selling Price]]</f>
        <v>46.87</v>
      </c>
      <c r="R846">
        <f>Sales_Analysis[[#This Row],[Gross Sales ]]*Sales_Analysis[[#This Row],[Discount Pct]]</f>
        <v>7.0304999999999991</v>
      </c>
      <c r="S846" s="8">
        <f>Sales_Analysis[[#This Row],[Gross Sales ]]-Sales_Analysis[[#This Row],[Discount Amount]]</f>
        <v>39.839500000000001</v>
      </c>
      <c r="T846" s="8">
        <f>Sales_Analysis[[#This Row],[Quantity]]*Sales_Analysis[[#This Row],[Unit Cost]]</f>
        <v>21.33</v>
      </c>
      <c r="U846" s="8">
        <f>Sales_Analysis[[#This Row],[Net Sales ]]-Sales_Analysis[[#This Row],[Cost Of Good Sold]]</f>
        <v>18.509500000000003</v>
      </c>
      <c r="V846" s="8">
        <f>IF(Sales_Analysis[[#This Row],[Order Status]]="Completed",Sales_Analysis[[#This Row],[Net Sales ]],0)</f>
        <v>39.839500000000001</v>
      </c>
      <c r="W846" s="8">
        <f>IF(Sales_Analysis[[#This Row],[Order Status]]="Completed",Sales_Analysis[[#This Row],[Gross Profit ]],0)</f>
        <v>18.509500000000003</v>
      </c>
    </row>
    <row r="847" spans="1:23">
      <c r="A847" t="s">
        <v>1511</v>
      </c>
      <c r="B847" s="7">
        <v>46061</v>
      </c>
      <c r="C847" t="s">
        <v>120</v>
      </c>
      <c r="D847">
        <v>5</v>
      </c>
      <c r="E847">
        <v>33.65</v>
      </c>
      <c r="F847">
        <v>0</v>
      </c>
      <c r="G847">
        <v>0</v>
      </c>
      <c r="H847" t="s">
        <v>216</v>
      </c>
      <c r="I847" t="s">
        <v>54</v>
      </c>
      <c r="J847" t="s">
        <v>208</v>
      </c>
      <c r="K847" t="s">
        <v>209</v>
      </c>
      <c r="L847" t="s">
        <v>1512</v>
      </c>
      <c r="M847" t="s">
        <v>121</v>
      </c>
      <c r="N847" t="s">
        <v>21</v>
      </c>
      <c r="O847">
        <v>17.22</v>
      </c>
      <c r="P847">
        <v>33.65</v>
      </c>
      <c r="Q847">
        <f>Sales_Analysis[[#This Row],[Quantity]]*Sales_Analysis[[#This Row],[Unit Selling Price]]</f>
        <v>168.25</v>
      </c>
      <c r="R847">
        <f>Sales_Analysis[[#This Row],[Gross Sales ]]*Sales_Analysis[[#This Row],[Discount Pct]]</f>
        <v>0</v>
      </c>
      <c r="S847" s="8">
        <f>Sales_Analysis[[#This Row],[Gross Sales ]]-Sales_Analysis[[#This Row],[Discount Amount]]</f>
        <v>168.25</v>
      </c>
      <c r="T847" s="8">
        <f>Sales_Analysis[[#This Row],[Quantity]]*Sales_Analysis[[#This Row],[Unit Cost]]</f>
        <v>86.1</v>
      </c>
      <c r="U847" s="8">
        <f>Sales_Analysis[[#This Row],[Net Sales ]]-Sales_Analysis[[#This Row],[Cost Of Good Sold]]</f>
        <v>82.15</v>
      </c>
      <c r="V847" s="8">
        <f>IF(Sales_Analysis[[#This Row],[Order Status]]="Completed",Sales_Analysis[[#This Row],[Net Sales ]],0)</f>
        <v>168.25</v>
      </c>
      <c r="W847" s="8">
        <f>IF(Sales_Analysis[[#This Row],[Order Status]]="Completed",Sales_Analysis[[#This Row],[Gross Profit ]],0)</f>
        <v>82.15</v>
      </c>
    </row>
    <row r="848" spans="1:23">
      <c r="A848" t="s">
        <v>1513</v>
      </c>
      <c r="B848" s="7">
        <v>46061</v>
      </c>
      <c r="C848" t="s">
        <v>118</v>
      </c>
      <c r="D848">
        <v>1</v>
      </c>
      <c r="E848">
        <v>41.81</v>
      </c>
      <c r="F848">
        <v>0</v>
      </c>
      <c r="G848">
        <v>0</v>
      </c>
      <c r="H848" t="s">
        <v>212</v>
      </c>
      <c r="I848" t="s">
        <v>224</v>
      </c>
      <c r="J848" t="s">
        <v>213</v>
      </c>
      <c r="K848" t="s">
        <v>209</v>
      </c>
      <c r="L848" t="s">
        <v>645</v>
      </c>
      <c r="M848" t="s">
        <v>119</v>
      </c>
      <c r="N848" t="s">
        <v>21</v>
      </c>
      <c r="O848">
        <v>22.64</v>
      </c>
      <c r="P848">
        <v>41.81</v>
      </c>
      <c r="Q848">
        <f>Sales_Analysis[[#This Row],[Quantity]]*Sales_Analysis[[#This Row],[Unit Selling Price]]</f>
        <v>41.81</v>
      </c>
      <c r="R848">
        <f>Sales_Analysis[[#This Row],[Gross Sales ]]*Sales_Analysis[[#This Row],[Discount Pct]]</f>
        <v>0</v>
      </c>
      <c r="S848" s="8">
        <f>Sales_Analysis[[#This Row],[Gross Sales ]]-Sales_Analysis[[#This Row],[Discount Amount]]</f>
        <v>41.81</v>
      </c>
      <c r="T848" s="8">
        <f>Sales_Analysis[[#This Row],[Quantity]]*Sales_Analysis[[#This Row],[Unit Cost]]</f>
        <v>22.64</v>
      </c>
      <c r="U848" s="8">
        <f>Sales_Analysis[[#This Row],[Net Sales ]]-Sales_Analysis[[#This Row],[Cost Of Good Sold]]</f>
        <v>19.170000000000002</v>
      </c>
      <c r="V848" s="8">
        <f>IF(Sales_Analysis[[#This Row],[Order Status]]="Completed",Sales_Analysis[[#This Row],[Net Sales ]],0)</f>
        <v>41.81</v>
      </c>
      <c r="W848" s="8">
        <f>IF(Sales_Analysis[[#This Row],[Order Status]]="Completed",Sales_Analysis[[#This Row],[Gross Profit ]],0)</f>
        <v>19.170000000000002</v>
      </c>
    </row>
    <row r="849" spans="1:23">
      <c r="A849" t="s">
        <v>1514</v>
      </c>
      <c r="B849" s="7">
        <v>46061</v>
      </c>
      <c r="C849" t="s">
        <v>124</v>
      </c>
      <c r="D849">
        <v>5</v>
      </c>
      <c r="E849">
        <v>79.47</v>
      </c>
      <c r="F849">
        <v>0</v>
      </c>
      <c r="G849">
        <v>6.99</v>
      </c>
      <c r="H849" t="s">
        <v>212</v>
      </c>
      <c r="I849" t="s">
        <v>224</v>
      </c>
      <c r="J849" t="s">
        <v>208</v>
      </c>
      <c r="K849" t="s">
        <v>209</v>
      </c>
      <c r="L849" t="s">
        <v>1515</v>
      </c>
      <c r="M849" t="s">
        <v>125</v>
      </c>
      <c r="N849" t="s">
        <v>21</v>
      </c>
      <c r="O849">
        <v>38</v>
      </c>
      <c r="P849">
        <v>79.47</v>
      </c>
      <c r="Q849">
        <f>Sales_Analysis[[#This Row],[Quantity]]*Sales_Analysis[[#This Row],[Unit Selling Price]]</f>
        <v>397.35</v>
      </c>
      <c r="R849">
        <f>Sales_Analysis[[#This Row],[Gross Sales ]]*Sales_Analysis[[#This Row],[Discount Pct]]</f>
        <v>0</v>
      </c>
      <c r="S849" s="8">
        <f>Sales_Analysis[[#This Row],[Gross Sales ]]-Sales_Analysis[[#This Row],[Discount Amount]]</f>
        <v>397.35</v>
      </c>
      <c r="T849" s="8">
        <f>Sales_Analysis[[#This Row],[Quantity]]*Sales_Analysis[[#This Row],[Unit Cost]]</f>
        <v>190</v>
      </c>
      <c r="U849" s="8">
        <f>Sales_Analysis[[#This Row],[Net Sales ]]-Sales_Analysis[[#This Row],[Cost Of Good Sold]]</f>
        <v>207.35000000000002</v>
      </c>
      <c r="V849" s="8">
        <f>IF(Sales_Analysis[[#This Row],[Order Status]]="Completed",Sales_Analysis[[#This Row],[Net Sales ]],0)</f>
        <v>397.35</v>
      </c>
      <c r="W849" s="8">
        <f>IF(Sales_Analysis[[#This Row],[Order Status]]="Completed",Sales_Analysis[[#This Row],[Gross Profit ]],0)</f>
        <v>207.35000000000002</v>
      </c>
    </row>
    <row r="850" spans="1:23">
      <c r="A850" t="s">
        <v>1516</v>
      </c>
      <c r="B850" s="7">
        <v>46062</v>
      </c>
      <c r="C850" t="s">
        <v>75</v>
      </c>
      <c r="D850">
        <v>1</v>
      </c>
      <c r="E850">
        <v>55.2</v>
      </c>
      <c r="F850">
        <v>0.05</v>
      </c>
      <c r="G850">
        <v>0</v>
      </c>
      <c r="H850" t="s">
        <v>212</v>
      </c>
      <c r="I850" t="s">
        <v>37</v>
      </c>
      <c r="J850" t="s">
        <v>208</v>
      </c>
      <c r="K850" t="s">
        <v>209</v>
      </c>
      <c r="L850" t="s">
        <v>1166</v>
      </c>
      <c r="M850" t="s">
        <v>76</v>
      </c>
      <c r="N850" t="s">
        <v>11</v>
      </c>
      <c r="O850">
        <v>25.85</v>
      </c>
      <c r="P850">
        <v>55.2</v>
      </c>
      <c r="Q850">
        <f>Sales_Analysis[[#This Row],[Quantity]]*Sales_Analysis[[#This Row],[Unit Selling Price]]</f>
        <v>55.2</v>
      </c>
      <c r="R850">
        <f>Sales_Analysis[[#This Row],[Gross Sales ]]*Sales_Analysis[[#This Row],[Discount Pct]]</f>
        <v>2.7600000000000002</v>
      </c>
      <c r="S850" s="8">
        <f>Sales_Analysis[[#This Row],[Gross Sales ]]-Sales_Analysis[[#This Row],[Discount Amount]]</f>
        <v>52.440000000000005</v>
      </c>
      <c r="T850" s="8">
        <f>Sales_Analysis[[#This Row],[Quantity]]*Sales_Analysis[[#This Row],[Unit Cost]]</f>
        <v>25.85</v>
      </c>
      <c r="U850" s="8">
        <f>Sales_Analysis[[#This Row],[Net Sales ]]-Sales_Analysis[[#This Row],[Cost Of Good Sold]]</f>
        <v>26.590000000000003</v>
      </c>
      <c r="V850" s="8">
        <f>IF(Sales_Analysis[[#This Row],[Order Status]]="Completed",Sales_Analysis[[#This Row],[Net Sales ]],0)</f>
        <v>52.440000000000005</v>
      </c>
      <c r="W850" s="8">
        <f>IF(Sales_Analysis[[#This Row],[Order Status]]="Completed",Sales_Analysis[[#This Row],[Gross Profit ]],0)</f>
        <v>26.590000000000003</v>
      </c>
    </row>
    <row r="851" spans="1:23">
      <c r="A851" t="s">
        <v>1517</v>
      </c>
      <c r="B851" s="7">
        <v>46062</v>
      </c>
      <c r="C851" t="s">
        <v>77</v>
      </c>
      <c r="D851">
        <v>1</v>
      </c>
      <c r="E851">
        <v>47.77</v>
      </c>
      <c r="F851">
        <v>0.1</v>
      </c>
      <c r="G851">
        <v>9.99</v>
      </c>
      <c r="H851" t="s">
        <v>212</v>
      </c>
      <c r="I851" t="s">
        <v>12</v>
      </c>
      <c r="J851" t="s">
        <v>217</v>
      </c>
      <c r="K851" t="s">
        <v>209</v>
      </c>
      <c r="L851" t="s">
        <v>809</v>
      </c>
      <c r="M851" t="s">
        <v>78</v>
      </c>
      <c r="N851" t="s">
        <v>11</v>
      </c>
      <c r="O851">
        <v>21.34</v>
      </c>
      <c r="P851">
        <v>47.77</v>
      </c>
      <c r="Q851">
        <f>Sales_Analysis[[#This Row],[Quantity]]*Sales_Analysis[[#This Row],[Unit Selling Price]]</f>
        <v>47.77</v>
      </c>
      <c r="R851">
        <f>Sales_Analysis[[#This Row],[Gross Sales ]]*Sales_Analysis[[#This Row],[Discount Pct]]</f>
        <v>4.7770000000000001</v>
      </c>
      <c r="S851" s="8">
        <f>Sales_Analysis[[#This Row],[Gross Sales ]]-Sales_Analysis[[#This Row],[Discount Amount]]</f>
        <v>42.993000000000002</v>
      </c>
      <c r="T851" s="8">
        <f>Sales_Analysis[[#This Row],[Quantity]]*Sales_Analysis[[#This Row],[Unit Cost]]</f>
        <v>21.34</v>
      </c>
      <c r="U851" s="8">
        <f>Sales_Analysis[[#This Row],[Net Sales ]]-Sales_Analysis[[#This Row],[Cost Of Good Sold]]</f>
        <v>21.653000000000002</v>
      </c>
      <c r="V851" s="8">
        <f>IF(Sales_Analysis[[#This Row],[Order Status]]="Completed",Sales_Analysis[[#This Row],[Net Sales ]],0)</f>
        <v>42.993000000000002</v>
      </c>
      <c r="W851" s="8">
        <f>IF(Sales_Analysis[[#This Row],[Order Status]]="Completed",Sales_Analysis[[#This Row],[Gross Profit ]],0)</f>
        <v>21.653000000000002</v>
      </c>
    </row>
    <row r="852" spans="1:23">
      <c r="A852" t="s">
        <v>1518</v>
      </c>
      <c r="B852" s="7">
        <v>46062</v>
      </c>
      <c r="C852" t="s">
        <v>98</v>
      </c>
      <c r="D852">
        <v>2</v>
      </c>
      <c r="E852">
        <v>17.66</v>
      </c>
      <c r="F852">
        <v>0</v>
      </c>
      <c r="G852">
        <v>0</v>
      </c>
      <c r="H852" t="s">
        <v>216</v>
      </c>
      <c r="I852" t="s">
        <v>37</v>
      </c>
      <c r="J852" t="s">
        <v>217</v>
      </c>
      <c r="K852" t="s">
        <v>209</v>
      </c>
      <c r="L852" t="s">
        <v>1519</v>
      </c>
      <c r="M852" t="s">
        <v>99</v>
      </c>
      <c r="N852" t="s">
        <v>17</v>
      </c>
      <c r="O852">
        <v>11.93</v>
      </c>
      <c r="P852">
        <v>17.66</v>
      </c>
      <c r="Q852">
        <f>Sales_Analysis[[#This Row],[Quantity]]*Sales_Analysis[[#This Row],[Unit Selling Price]]</f>
        <v>35.32</v>
      </c>
      <c r="R852">
        <f>Sales_Analysis[[#This Row],[Gross Sales ]]*Sales_Analysis[[#This Row],[Discount Pct]]</f>
        <v>0</v>
      </c>
      <c r="S852" s="8">
        <f>Sales_Analysis[[#This Row],[Gross Sales ]]-Sales_Analysis[[#This Row],[Discount Amount]]</f>
        <v>35.32</v>
      </c>
      <c r="T852" s="8">
        <f>Sales_Analysis[[#This Row],[Quantity]]*Sales_Analysis[[#This Row],[Unit Cost]]</f>
        <v>23.86</v>
      </c>
      <c r="U852" s="8">
        <f>Sales_Analysis[[#This Row],[Net Sales ]]-Sales_Analysis[[#This Row],[Cost Of Good Sold]]</f>
        <v>11.46</v>
      </c>
      <c r="V852" s="8">
        <f>IF(Sales_Analysis[[#This Row],[Order Status]]="Completed",Sales_Analysis[[#This Row],[Net Sales ]],0)</f>
        <v>35.32</v>
      </c>
      <c r="W852" s="8">
        <f>IF(Sales_Analysis[[#This Row],[Order Status]]="Completed",Sales_Analysis[[#This Row],[Gross Profit ]],0)</f>
        <v>11.46</v>
      </c>
    </row>
    <row r="853" spans="1:23">
      <c r="A853" t="s">
        <v>1520</v>
      </c>
      <c r="B853" s="7">
        <v>46062</v>
      </c>
      <c r="C853" t="s">
        <v>182</v>
      </c>
      <c r="D853">
        <v>3</v>
      </c>
      <c r="E853">
        <v>11.57</v>
      </c>
      <c r="F853">
        <v>0</v>
      </c>
      <c r="G853">
        <v>9.99</v>
      </c>
      <c r="H853" t="s">
        <v>216</v>
      </c>
      <c r="I853" t="s">
        <v>18</v>
      </c>
      <c r="J853" t="s">
        <v>217</v>
      </c>
      <c r="K853" t="s">
        <v>209</v>
      </c>
      <c r="L853" t="s">
        <v>501</v>
      </c>
      <c r="M853" t="s">
        <v>183</v>
      </c>
      <c r="N853" t="s">
        <v>32</v>
      </c>
      <c r="O853">
        <v>6.42</v>
      </c>
      <c r="P853">
        <v>11.57</v>
      </c>
      <c r="Q853">
        <f>Sales_Analysis[[#This Row],[Quantity]]*Sales_Analysis[[#This Row],[Unit Selling Price]]</f>
        <v>34.71</v>
      </c>
      <c r="R853">
        <f>Sales_Analysis[[#This Row],[Gross Sales ]]*Sales_Analysis[[#This Row],[Discount Pct]]</f>
        <v>0</v>
      </c>
      <c r="S853" s="8">
        <f>Sales_Analysis[[#This Row],[Gross Sales ]]-Sales_Analysis[[#This Row],[Discount Amount]]</f>
        <v>34.71</v>
      </c>
      <c r="T853" s="8">
        <f>Sales_Analysis[[#This Row],[Quantity]]*Sales_Analysis[[#This Row],[Unit Cost]]</f>
        <v>19.259999999999998</v>
      </c>
      <c r="U853" s="8">
        <f>Sales_Analysis[[#This Row],[Net Sales ]]-Sales_Analysis[[#This Row],[Cost Of Good Sold]]</f>
        <v>15.450000000000003</v>
      </c>
      <c r="V853" s="8">
        <f>IF(Sales_Analysis[[#This Row],[Order Status]]="Completed",Sales_Analysis[[#This Row],[Net Sales ]],0)</f>
        <v>34.71</v>
      </c>
      <c r="W853" s="8">
        <f>IF(Sales_Analysis[[#This Row],[Order Status]]="Completed",Sales_Analysis[[#This Row],[Gross Profit ]],0)</f>
        <v>15.450000000000003</v>
      </c>
    </row>
    <row r="854" spans="1:23">
      <c r="A854" t="s">
        <v>1521</v>
      </c>
      <c r="B854" s="7">
        <v>46062</v>
      </c>
      <c r="C854" t="s">
        <v>102</v>
      </c>
      <c r="D854">
        <v>2</v>
      </c>
      <c r="E854">
        <v>18.5</v>
      </c>
      <c r="F854">
        <v>0</v>
      </c>
      <c r="G854">
        <v>4.99</v>
      </c>
      <c r="H854" t="s">
        <v>216</v>
      </c>
      <c r="I854" t="s">
        <v>12</v>
      </c>
      <c r="J854" t="s">
        <v>208</v>
      </c>
      <c r="K854" t="s">
        <v>209</v>
      </c>
      <c r="L854" t="s">
        <v>1522</v>
      </c>
      <c r="M854" t="s">
        <v>103</v>
      </c>
      <c r="N854" t="s">
        <v>17</v>
      </c>
      <c r="O854">
        <v>7.75</v>
      </c>
      <c r="P854">
        <v>18.5</v>
      </c>
      <c r="Q854">
        <f>Sales_Analysis[[#This Row],[Quantity]]*Sales_Analysis[[#This Row],[Unit Selling Price]]</f>
        <v>37</v>
      </c>
      <c r="R854">
        <f>Sales_Analysis[[#This Row],[Gross Sales ]]*Sales_Analysis[[#This Row],[Discount Pct]]</f>
        <v>0</v>
      </c>
      <c r="S854" s="8">
        <f>Sales_Analysis[[#This Row],[Gross Sales ]]-Sales_Analysis[[#This Row],[Discount Amount]]</f>
        <v>37</v>
      </c>
      <c r="T854" s="8">
        <f>Sales_Analysis[[#This Row],[Quantity]]*Sales_Analysis[[#This Row],[Unit Cost]]</f>
        <v>15.5</v>
      </c>
      <c r="U854" s="8">
        <f>Sales_Analysis[[#This Row],[Net Sales ]]-Sales_Analysis[[#This Row],[Cost Of Good Sold]]</f>
        <v>21.5</v>
      </c>
      <c r="V854" s="8">
        <f>IF(Sales_Analysis[[#This Row],[Order Status]]="Completed",Sales_Analysis[[#This Row],[Net Sales ]],0)</f>
        <v>37</v>
      </c>
      <c r="W854" s="8">
        <f>IF(Sales_Analysis[[#This Row],[Order Status]]="Completed",Sales_Analysis[[#This Row],[Gross Profit ]],0)</f>
        <v>21.5</v>
      </c>
    </row>
    <row r="855" spans="1:23">
      <c r="A855" t="s">
        <v>1523</v>
      </c>
      <c r="B855" s="7">
        <v>46062</v>
      </c>
      <c r="C855" t="s">
        <v>162</v>
      </c>
      <c r="D855">
        <v>1</v>
      </c>
      <c r="E855">
        <v>12.2</v>
      </c>
      <c r="F855">
        <v>0</v>
      </c>
      <c r="G855">
        <v>0</v>
      </c>
      <c r="H855" t="s">
        <v>207</v>
      </c>
      <c r="I855" t="s">
        <v>18</v>
      </c>
      <c r="J855" t="s">
        <v>213</v>
      </c>
      <c r="K855" t="s">
        <v>209</v>
      </c>
      <c r="L855" t="s">
        <v>881</v>
      </c>
      <c r="M855" t="s">
        <v>163</v>
      </c>
      <c r="N855" t="s">
        <v>27</v>
      </c>
      <c r="O855">
        <v>7.14</v>
      </c>
      <c r="P855">
        <v>12.2</v>
      </c>
      <c r="Q855">
        <f>Sales_Analysis[[#This Row],[Quantity]]*Sales_Analysis[[#This Row],[Unit Selling Price]]</f>
        <v>12.2</v>
      </c>
      <c r="R855">
        <f>Sales_Analysis[[#This Row],[Gross Sales ]]*Sales_Analysis[[#This Row],[Discount Pct]]</f>
        <v>0</v>
      </c>
      <c r="S855" s="8">
        <f>Sales_Analysis[[#This Row],[Gross Sales ]]-Sales_Analysis[[#This Row],[Discount Amount]]</f>
        <v>12.2</v>
      </c>
      <c r="T855" s="8">
        <f>Sales_Analysis[[#This Row],[Quantity]]*Sales_Analysis[[#This Row],[Unit Cost]]</f>
        <v>7.14</v>
      </c>
      <c r="U855" s="8">
        <f>Sales_Analysis[[#This Row],[Net Sales ]]-Sales_Analysis[[#This Row],[Cost Of Good Sold]]</f>
        <v>5.0599999999999996</v>
      </c>
      <c r="V855" s="8">
        <f>IF(Sales_Analysis[[#This Row],[Order Status]]="Completed",Sales_Analysis[[#This Row],[Net Sales ]],0)</f>
        <v>12.2</v>
      </c>
      <c r="W855" s="8">
        <f>IF(Sales_Analysis[[#This Row],[Order Status]]="Completed",Sales_Analysis[[#This Row],[Gross Profit ]],0)</f>
        <v>5.0599999999999996</v>
      </c>
    </row>
    <row r="856" spans="1:23">
      <c r="A856" t="s">
        <v>1524</v>
      </c>
      <c r="B856" s="7">
        <v>46062</v>
      </c>
      <c r="C856" t="s">
        <v>166</v>
      </c>
      <c r="D856">
        <v>1</v>
      </c>
      <c r="E856">
        <v>39.19</v>
      </c>
      <c r="F856">
        <v>0</v>
      </c>
      <c r="G856">
        <v>4.99</v>
      </c>
      <c r="H856" t="s">
        <v>212</v>
      </c>
      <c r="I856" t="s">
        <v>54</v>
      </c>
      <c r="J856" t="s">
        <v>208</v>
      </c>
      <c r="K856" t="s">
        <v>209</v>
      </c>
      <c r="L856" t="s">
        <v>1166</v>
      </c>
      <c r="M856" t="s">
        <v>167</v>
      </c>
      <c r="N856" t="s">
        <v>32</v>
      </c>
      <c r="O856">
        <v>18.54</v>
      </c>
      <c r="P856">
        <v>39.19</v>
      </c>
      <c r="Q856">
        <f>Sales_Analysis[[#This Row],[Quantity]]*Sales_Analysis[[#This Row],[Unit Selling Price]]</f>
        <v>39.19</v>
      </c>
      <c r="R856">
        <f>Sales_Analysis[[#This Row],[Gross Sales ]]*Sales_Analysis[[#This Row],[Discount Pct]]</f>
        <v>0</v>
      </c>
      <c r="S856" s="8">
        <f>Sales_Analysis[[#This Row],[Gross Sales ]]-Sales_Analysis[[#This Row],[Discount Amount]]</f>
        <v>39.19</v>
      </c>
      <c r="T856" s="8">
        <f>Sales_Analysis[[#This Row],[Quantity]]*Sales_Analysis[[#This Row],[Unit Cost]]</f>
        <v>18.54</v>
      </c>
      <c r="U856" s="8">
        <f>Sales_Analysis[[#This Row],[Net Sales ]]-Sales_Analysis[[#This Row],[Cost Of Good Sold]]</f>
        <v>20.65</v>
      </c>
      <c r="V856" s="8">
        <f>IF(Sales_Analysis[[#This Row],[Order Status]]="Completed",Sales_Analysis[[#This Row],[Net Sales ]],0)</f>
        <v>39.19</v>
      </c>
      <c r="W856" s="8">
        <f>IF(Sales_Analysis[[#This Row],[Order Status]]="Completed",Sales_Analysis[[#This Row],[Gross Profit ]],0)</f>
        <v>20.65</v>
      </c>
    </row>
    <row r="857" spans="1:23">
      <c r="A857" t="s">
        <v>1525</v>
      </c>
      <c r="B857" s="7">
        <v>46063</v>
      </c>
      <c r="C857" t="s">
        <v>112</v>
      </c>
      <c r="D857">
        <v>2</v>
      </c>
      <c r="E857">
        <v>48.12</v>
      </c>
      <c r="F857">
        <v>0</v>
      </c>
      <c r="G857">
        <v>9.99</v>
      </c>
      <c r="H857" t="s">
        <v>207</v>
      </c>
      <c r="I857" t="s">
        <v>37</v>
      </c>
      <c r="J857" t="s">
        <v>213</v>
      </c>
      <c r="K857" t="s">
        <v>209</v>
      </c>
      <c r="L857" t="s">
        <v>677</v>
      </c>
      <c r="M857" t="s">
        <v>113</v>
      </c>
      <c r="N857" t="s">
        <v>17</v>
      </c>
      <c r="O857">
        <v>23.26</v>
      </c>
      <c r="P857">
        <v>48.12</v>
      </c>
      <c r="Q857">
        <f>Sales_Analysis[[#This Row],[Quantity]]*Sales_Analysis[[#This Row],[Unit Selling Price]]</f>
        <v>96.24</v>
      </c>
      <c r="R857">
        <f>Sales_Analysis[[#This Row],[Gross Sales ]]*Sales_Analysis[[#This Row],[Discount Pct]]</f>
        <v>0</v>
      </c>
      <c r="S857" s="8">
        <f>Sales_Analysis[[#This Row],[Gross Sales ]]-Sales_Analysis[[#This Row],[Discount Amount]]</f>
        <v>96.24</v>
      </c>
      <c r="T857" s="8">
        <f>Sales_Analysis[[#This Row],[Quantity]]*Sales_Analysis[[#This Row],[Unit Cost]]</f>
        <v>46.52</v>
      </c>
      <c r="U857" s="8">
        <f>Sales_Analysis[[#This Row],[Net Sales ]]-Sales_Analysis[[#This Row],[Cost Of Good Sold]]</f>
        <v>49.719999999999992</v>
      </c>
      <c r="V857" s="8">
        <f>IF(Sales_Analysis[[#This Row],[Order Status]]="Completed",Sales_Analysis[[#This Row],[Net Sales ]],0)</f>
        <v>96.24</v>
      </c>
      <c r="W857" s="8">
        <f>IF(Sales_Analysis[[#This Row],[Order Status]]="Completed",Sales_Analysis[[#This Row],[Gross Profit ]],0)</f>
        <v>49.719999999999992</v>
      </c>
    </row>
    <row r="858" spans="1:23">
      <c r="A858" t="s">
        <v>1526</v>
      </c>
      <c r="B858" s="7">
        <v>46063</v>
      </c>
      <c r="C858" t="s">
        <v>182</v>
      </c>
      <c r="D858">
        <v>5</v>
      </c>
      <c r="E858">
        <v>11.57</v>
      </c>
      <c r="F858">
        <v>0.15</v>
      </c>
      <c r="G858">
        <v>0</v>
      </c>
      <c r="H858" t="s">
        <v>212</v>
      </c>
      <c r="I858" t="s">
        <v>54</v>
      </c>
      <c r="J858" t="s">
        <v>213</v>
      </c>
      <c r="K858" t="s">
        <v>209</v>
      </c>
      <c r="L858" t="s">
        <v>1527</v>
      </c>
      <c r="M858" t="s">
        <v>183</v>
      </c>
      <c r="N858" t="s">
        <v>32</v>
      </c>
      <c r="O858">
        <v>6.42</v>
      </c>
      <c r="P858">
        <v>11.57</v>
      </c>
      <c r="Q858">
        <f>Sales_Analysis[[#This Row],[Quantity]]*Sales_Analysis[[#This Row],[Unit Selling Price]]</f>
        <v>57.85</v>
      </c>
      <c r="R858">
        <f>Sales_Analysis[[#This Row],[Gross Sales ]]*Sales_Analysis[[#This Row],[Discount Pct]]</f>
        <v>8.6775000000000002</v>
      </c>
      <c r="S858" s="8">
        <f>Sales_Analysis[[#This Row],[Gross Sales ]]-Sales_Analysis[[#This Row],[Discount Amount]]</f>
        <v>49.172499999999999</v>
      </c>
      <c r="T858" s="8">
        <f>Sales_Analysis[[#This Row],[Quantity]]*Sales_Analysis[[#This Row],[Unit Cost]]</f>
        <v>32.1</v>
      </c>
      <c r="U858" s="8">
        <f>Sales_Analysis[[#This Row],[Net Sales ]]-Sales_Analysis[[#This Row],[Cost Of Good Sold]]</f>
        <v>17.072499999999998</v>
      </c>
      <c r="V858" s="8">
        <f>IF(Sales_Analysis[[#This Row],[Order Status]]="Completed",Sales_Analysis[[#This Row],[Net Sales ]],0)</f>
        <v>49.172499999999999</v>
      </c>
      <c r="W858" s="8">
        <f>IF(Sales_Analysis[[#This Row],[Order Status]]="Completed",Sales_Analysis[[#This Row],[Gross Profit ]],0)</f>
        <v>17.072499999999998</v>
      </c>
    </row>
    <row r="859" spans="1:23">
      <c r="A859" t="s">
        <v>1528</v>
      </c>
      <c r="B859" s="7">
        <v>46063</v>
      </c>
      <c r="C859" t="s">
        <v>96</v>
      </c>
      <c r="D859">
        <v>2</v>
      </c>
      <c r="E859">
        <v>26.72</v>
      </c>
      <c r="F859">
        <v>0</v>
      </c>
      <c r="G859">
        <v>9.99</v>
      </c>
      <c r="H859" t="s">
        <v>212</v>
      </c>
      <c r="I859" t="s">
        <v>54</v>
      </c>
      <c r="J859" t="s">
        <v>217</v>
      </c>
      <c r="K859" t="s">
        <v>209</v>
      </c>
      <c r="L859" t="s">
        <v>1426</v>
      </c>
      <c r="M859" t="s">
        <v>97</v>
      </c>
      <c r="N859" t="s">
        <v>17</v>
      </c>
      <c r="O859">
        <v>14.4</v>
      </c>
      <c r="P859">
        <v>26.72</v>
      </c>
      <c r="Q859">
        <f>Sales_Analysis[[#This Row],[Quantity]]*Sales_Analysis[[#This Row],[Unit Selling Price]]</f>
        <v>53.44</v>
      </c>
      <c r="R859">
        <f>Sales_Analysis[[#This Row],[Gross Sales ]]*Sales_Analysis[[#This Row],[Discount Pct]]</f>
        <v>0</v>
      </c>
      <c r="S859" s="8">
        <f>Sales_Analysis[[#This Row],[Gross Sales ]]-Sales_Analysis[[#This Row],[Discount Amount]]</f>
        <v>53.44</v>
      </c>
      <c r="T859" s="8">
        <f>Sales_Analysis[[#This Row],[Quantity]]*Sales_Analysis[[#This Row],[Unit Cost]]</f>
        <v>28.8</v>
      </c>
      <c r="U859" s="8">
        <f>Sales_Analysis[[#This Row],[Net Sales ]]-Sales_Analysis[[#This Row],[Cost Of Good Sold]]</f>
        <v>24.639999999999997</v>
      </c>
      <c r="V859" s="8">
        <f>IF(Sales_Analysis[[#This Row],[Order Status]]="Completed",Sales_Analysis[[#This Row],[Net Sales ]],0)</f>
        <v>53.44</v>
      </c>
      <c r="W859" s="8">
        <f>IF(Sales_Analysis[[#This Row],[Order Status]]="Completed",Sales_Analysis[[#This Row],[Gross Profit ]],0)</f>
        <v>24.639999999999997</v>
      </c>
    </row>
    <row r="860" spans="1:23">
      <c r="A860" t="s">
        <v>1529</v>
      </c>
      <c r="B860" s="7">
        <v>46063</v>
      </c>
      <c r="C860" t="s">
        <v>142</v>
      </c>
      <c r="D860">
        <v>1</v>
      </c>
      <c r="E860">
        <v>100.1</v>
      </c>
      <c r="F860">
        <v>0</v>
      </c>
      <c r="G860">
        <v>9.99</v>
      </c>
      <c r="H860" t="s">
        <v>212</v>
      </c>
      <c r="I860" t="s">
        <v>37</v>
      </c>
      <c r="J860" t="s">
        <v>208</v>
      </c>
      <c r="K860" t="s">
        <v>209</v>
      </c>
      <c r="L860" t="s">
        <v>1489</v>
      </c>
      <c r="M860" t="s">
        <v>143</v>
      </c>
      <c r="N860" t="s">
        <v>27</v>
      </c>
      <c r="O860">
        <v>41.96</v>
      </c>
      <c r="P860">
        <v>100.1</v>
      </c>
      <c r="Q860">
        <f>Sales_Analysis[[#This Row],[Quantity]]*Sales_Analysis[[#This Row],[Unit Selling Price]]</f>
        <v>100.1</v>
      </c>
      <c r="R860">
        <f>Sales_Analysis[[#This Row],[Gross Sales ]]*Sales_Analysis[[#This Row],[Discount Pct]]</f>
        <v>0</v>
      </c>
      <c r="S860" s="8">
        <f>Sales_Analysis[[#This Row],[Gross Sales ]]-Sales_Analysis[[#This Row],[Discount Amount]]</f>
        <v>100.1</v>
      </c>
      <c r="T860" s="8">
        <f>Sales_Analysis[[#This Row],[Quantity]]*Sales_Analysis[[#This Row],[Unit Cost]]</f>
        <v>41.96</v>
      </c>
      <c r="U860" s="8">
        <f>Sales_Analysis[[#This Row],[Net Sales ]]-Sales_Analysis[[#This Row],[Cost Of Good Sold]]</f>
        <v>58.139999999999993</v>
      </c>
      <c r="V860" s="8">
        <f>IF(Sales_Analysis[[#This Row],[Order Status]]="Completed",Sales_Analysis[[#This Row],[Net Sales ]],0)</f>
        <v>100.1</v>
      </c>
      <c r="W860" s="8">
        <f>IF(Sales_Analysis[[#This Row],[Order Status]]="Completed",Sales_Analysis[[#This Row],[Gross Profit ]],0)</f>
        <v>58.139999999999993</v>
      </c>
    </row>
    <row r="861" spans="1:23">
      <c r="A861" t="s">
        <v>1530</v>
      </c>
      <c r="B861" s="7">
        <v>46063</v>
      </c>
      <c r="C861" t="s">
        <v>73</v>
      </c>
      <c r="D861">
        <v>5</v>
      </c>
      <c r="E861">
        <v>23.84</v>
      </c>
      <c r="F861">
        <v>0.05</v>
      </c>
      <c r="G861">
        <v>0</v>
      </c>
      <c r="H861" t="s">
        <v>216</v>
      </c>
      <c r="I861" t="s">
        <v>37</v>
      </c>
      <c r="J861" t="s">
        <v>217</v>
      </c>
      <c r="K861" t="s">
        <v>209</v>
      </c>
      <c r="L861" t="s">
        <v>824</v>
      </c>
      <c r="M861" t="s">
        <v>74</v>
      </c>
      <c r="N861" t="s">
        <v>11</v>
      </c>
      <c r="O861">
        <v>11.55</v>
      </c>
      <c r="P861">
        <v>23.84</v>
      </c>
      <c r="Q861">
        <f>Sales_Analysis[[#This Row],[Quantity]]*Sales_Analysis[[#This Row],[Unit Selling Price]]</f>
        <v>119.2</v>
      </c>
      <c r="R861">
        <f>Sales_Analysis[[#This Row],[Gross Sales ]]*Sales_Analysis[[#This Row],[Discount Pct]]</f>
        <v>5.9600000000000009</v>
      </c>
      <c r="S861" s="8">
        <f>Sales_Analysis[[#This Row],[Gross Sales ]]-Sales_Analysis[[#This Row],[Discount Amount]]</f>
        <v>113.24000000000001</v>
      </c>
      <c r="T861" s="8">
        <f>Sales_Analysis[[#This Row],[Quantity]]*Sales_Analysis[[#This Row],[Unit Cost]]</f>
        <v>57.75</v>
      </c>
      <c r="U861" s="8">
        <f>Sales_Analysis[[#This Row],[Net Sales ]]-Sales_Analysis[[#This Row],[Cost Of Good Sold]]</f>
        <v>55.490000000000009</v>
      </c>
      <c r="V861" s="8">
        <f>IF(Sales_Analysis[[#This Row],[Order Status]]="Completed",Sales_Analysis[[#This Row],[Net Sales ]],0)</f>
        <v>113.24000000000001</v>
      </c>
      <c r="W861" s="8">
        <f>IF(Sales_Analysis[[#This Row],[Order Status]]="Completed",Sales_Analysis[[#This Row],[Gross Profit ]],0)</f>
        <v>55.490000000000009</v>
      </c>
    </row>
    <row r="862" spans="1:23">
      <c r="A862" t="s">
        <v>1531</v>
      </c>
      <c r="B862" s="7">
        <v>46063</v>
      </c>
      <c r="C862" t="s">
        <v>87</v>
      </c>
      <c r="D862">
        <v>3</v>
      </c>
      <c r="E862">
        <v>49.34</v>
      </c>
      <c r="F862">
        <v>0</v>
      </c>
      <c r="G862">
        <v>4.99</v>
      </c>
      <c r="H862" t="s">
        <v>207</v>
      </c>
      <c r="I862" t="s">
        <v>12</v>
      </c>
      <c r="J862" t="s">
        <v>208</v>
      </c>
      <c r="K862" t="s">
        <v>209</v>
      </c>
      <c r="L862" t="s">
        <v>227</v>
      </c>
      <c r="M862" t="s">
        <v>88</v>
      </c>
      <c r="N862" t="s">
        <v>11</v>
      </c>
      <c r="O862">
        <v>24.06</v>
      </c>
      <c r="P862">
        <v>49.34</v>
      </c>
      <c r="Q862">
        <f>Sales_Analysis[[#This Row],[Quantity]]*Sales_Analysis[[#This Row],[Unit Selling Price]]</f>
        <v>148.02000000000001</v>
      </c>
      <c r="R862">
        <f>Sales_Analysis[[#This Row],[Gross Sales ]]*Sales_Analysis[[#This Row],[Discount Pct]]</f>
        <v>0</v>
      </c>
      <c r="S862" s="8">
        <f>Sales_Analysis[[#This Row],[Gross Sales ]]-Sales_Analysis[[#This Row],[Discount Amount]]</f>
        <v>148.02000000000001</v>
      </c>
      <c r="T862" s="8">
        <f>Sales_Analysis[[#This Row],[Quantity]]*Sales_Analysis[[#This Row],[Unit Cost]]</f>
        <v>72.179999999999993</v>
      </c>
      <c r="U862" s="8">
        <f>Sales_Analysis[[#This Row],[Net Sales ]]-Sales_Analysis[[#This Row],[Cost Of Good Sold]]</f>
        <v>75.840000000000018</v>
      </c>
      <c r="V862" s="8">
        <f>IF(Sales_Analysis[[#This Row],[Order Status]]="Completed",Sales_Analysis[[#This Row],[Net Sales ]],0)</f>
        <v>148.02000000000001</v>
      </c>
      <c r="W862" s="8">
        <f>IF(Sales_Analysis[[#This Row],[Order Status]]="Completed",Sales_Analysis[[#This Row],[Gross Profit ]],0)</f>
        <v>75.840000000000018</v>
      </c>
    </row>
    <row r="863" spans="1:23">
      <c r="A863" t="s">
        <v>1532</v>
      </c>
      <c r="B863" s="7">
        <v>46063</v>
      </c>
      <c r="C863" t="s">
        <v>162</v>
      </c>
      <c r="D863">
        <v>6</v>
      </c>
      <c r="E863">
        <v>12.2</v>
      </c>
      <c r="F863">
        <v>0</v>
      </c>
      <c r="G863">
        <v>4.99</v>
      </c>
      <c r="H863" t="s">
        <v>216</v>
      </c>
      <c r="I863" t="s">
        <v>54</v>
      </c>
      <c r="J863" t="s">
        <v>217</v>
      </c>
      <c r="K863" t="s">
        <v>209</v>
      </c>
      <c r="L863" t="s">
        <v>1236</v>
      </c>
      <c r="M863" t="s">
        <v>163</v>
      </c>
      <c r="N863" t="s">
        <v>27</v>
      </c>
      <c r="O863">
        <v>7.14</v>
      </c>
      <c r="P863">
        <v>12.2</v>
      </c>
      <c r="Q863">
        <f>Sales_Analysis[[#This Row],[Quantity]]*Sales_Analysis[[#This Row],[Unit Selling Price]]</f>
        <v>73.199999999999989</v>
      </c>
      <c r="R863">
        <f>Sales_Analysis[[#This Row],[Gross Sales ]]*Sales_Analysis[[#This Row],[Discount Pct]]</f>
        <v>0</v>
      </c>
      <c r="S863" s="8">
        <f>Sales_Analysis[[#This Row],[Gross Sales ]]-Sales_Analysis[[#This Row],[Discount Amount]]</f>
        <v>73.199999999999989</v>
      </c>
      <c r="T863" s="8">
        <f>Sales_Analysis[[#This Row],[Quantity]]*Sales_Analysis[[#This Row],[Unit Cost]]</f>
        <v>42.839999999999996</v>
      </c>
      <c r="U863" s="8">
        <f>Sales_Analysis[[#This Row],[Net Sales ]]-Sales_Analysis[[#This Row],[Cost Of Good Sold]]</f>
        <v>30.359999999999992</v>
      </c>
      <c r="V863" s="8">
        <f>IF(Sales_Analysis[[#This Row],[Order Status]]="Completed",Sales_Analysis[[#This Row],[Net Sales ]],0)</f>
        <v>73.199999999999989</v>
      </c>
      <c r="W863" s="8">
        <f>IF(Sales_Analysis[[#This Row],[Order Status]]="Completed",Sales_Analysis[[#This Row],[Gross Profit ]],0)</f>
        <v>30.359999999999992</v>
      </c>
    </row>
    <row r="864" spans="1:23">
      <c r="A864" t="s">
        <v>1533</v>
      </c>
      <c r="B864" s="7">
        <v>46063</v>
      </c>
      <c r="C864" t="s">
        <v>94</v>
      </c>
      <c r="D864">
        <v>1</v>
      </c>
      <c r="E864">
        <v>74.41</v>
      </c>
      <c r="F864">
        <v>0</v>
      </c>
      <c r="G864">
        <v>0</v>
      </c>
      <c r="H864" t="s">
        <v>207</v>
      </c>
      <c r="I864" t="s">
        <v>12</v>
      </c>
      <c r="J864" t="s">
        <v>217</v>
      </c>
      <c r="K864" t="s">
        <v>209</v>
      </c>
      <c r="L864" t="s">
        <v>721</v>
      </c>
      <c r="M864" t="s">
        <v>95</v>
      </c>
      <c r="N864" t="s">
        <v>17</v>
      </c>
      <c r="O864">
        <v>33.549999999999997</v>
      </c>
      <c r="P864">
        <v>74.41</v>
      </c>
      <c r="Q864">
        <f>Sales_Analysis[[#This Row],[Quantity]]*Sales_Analysis[[#This Row],[Unit Selling Price]]</f>
        <v>74.41</v>
      </c>
      <c r="R864">
        <f>Sales_Analysis[[#This Row],[Gross Sales ]]*Sales_Analysis[[#This Row],[Discount Pct]]</f>
        <v>0</v>
      </c>
      <c r="S864" s="8">
        <f>Sales_Analysis[[#This Row],[Gross Sales ]]-Sales_Analysis[[#This Row],[Discount Amount]]</f>
        <v>74.41</v>
      </c>
      <c r="T864" s="8">
        <f>Sales_Analysis[[#This Row],[Quantity]]*Sales_Analysis[[#This Row],[Unit Cost]]</f>
        <v>33.549999999999997</v>
      </c>
      <c r="U864" s="8">
        <f>Sales_Analysis[[#This Row],[Net Sales ]]-Sales_Analysis[[#This Row],[Cost Of Good Sold]]</f>
        <v>40.86</v>
      </c>
      <c r="V864" s="8">
        <f>IF(Sales_Analysis[[#This Row],[Order Status]]="Completed",Sales_Analysis[[#This Row],[Net Sales ]],0)</f>
        <v>74.41</v>
      </c>
      <c r="W864" s="8">
        <f>IF(Sales_Analysis[[#This Row],[Order Status]]="Completed",Sales_Analysis[[#This Row],[Gross Profit ]],0)</f>
        <v>40.86</v>
      </c>
    </row>
    <row r="865" spans="1:23">
      <c r="A865" t="s">
        <v>1534</v>
      </c>
      <c r="B865" s="7">
        <v>46063</v>
      </c>
      <c r="C865" t="s">
        <v>170</v>
      </c>
      <c r="D865">
        <v>1</v>
      </c>
      <c r="E865">
        <v>33.19</v>
      </c>
      <c r="F865">
        <v>0.1</v>
      </c>
      <c r="G865">
        <v>9.99</v>
      </c>
      <c r="H865" t="s">
        <v>207</v>
      </c>
      <c r="I865" t="s">
        <v>54</v>
      </c>
      <c r="J865" t="s">
        <v>217</v>
      </c>
      <c r="K865" t="s">
        <v>209</v>
      </c>
      <c r="L865" t="s">
        <v>762</v>
      </c>
      <c r="M865" t="s">
        <v>171</v>
      </c>
      <c r="N865" t="s">
        <v>32</v>
      </c>
      <c r="O865">
        <v>18.73</v>
      </c>
      <c r="P865">
        <v>33.19</v>
      </c>
      <c r="Q865">
        <f>Sales_Analysis[[#This Row],[Quantity]]*Sales_Analysis[[#This Row],[Unit Selling Price]]</f>
        <v>33.19</v>
      </c>
      <c r="R865">
        <f>Sales_Analysis[[#This Row],[Gross Sales ]]*Sales_Analysis[[#This Row],[Discount Pct]]</f>
        <v>3.319</v>
      </c>
      <c r="S865" s="8">
        <f>Sales_Analysis[[#This Row],[Gross Sales ]]-Sales_Analysis[[#This Row],[Discount Amount]]</f>
        <v>29.870999999999999</v>
      </c>
      <c r="T865" s="8">
        <f>Sales_Analysis[[#This Row],[Quantity]]*Sales_Analysis[[#This Row],[Unit Cost]]</f>
        <v>18.73</v>
      </c>
      <c r="U865" s="8">
        <f>Sales_Analysis[[#This Row],[Net Sales ]]-Sales_Analysis[[#This Row],[Cost Of Good Sold]]</f>
        <v>11.140999999999998</v>
      </c>
      <c r="V865" s="8">
        <f>IF(Sales_Analysis[[#This Row],[Order Status]]="Completed",Sales_Analysis[[#This Row],[Net Sales ]],0)</f>
        <v>29.870999999999999</v>
      </c>
      <c r="W865" s="8">
        <f>IF(Sales_Analysis[[#This Row],[Order Status]]="Completed",Sales_Analysis[[#This Row],[Gross Profit ]],0)</f>
        <v>11.140999999999998</v>
      </c>
    </row>
    <row r="866" spans="1:23">
      <c r="A866" t="s">
        <v>1535</v>
      </c>
      <c r="B866" s="7">
        <v>46064</v>
      </c>
      <c r="C866" t="s">
        <v>79</v>
      </c>
      <c r="D866">
        <v>2</v>
      </c>
      <c r="E866">
        <v>12.76</v>
      </c>
      <c r="F866">
        <v>0</v>
      </c>
      <c r="G866">
        <v>4.99</v>
      </c>
      <c r="H866" t="s">
        <v>212</v>
      </c>
      <c r="I866" t="s">
        <v>12</v>
      </c>
      <c r="J866" t="s">
        <v>208</v>
      </c>
      <c r="K866" t="s">
        <v>209</v>
      </c>
      <c r="L866" t="s">
        <v>733</v>
      </c>
      <c r="M866" t="s">
        <v>80</v>
      </c>
      <c r="N866" t="s">
        <v>11</v>
      </c>
      <c r="O866">
        <v>7.24</v>
      </c>
      <c r="P866">
        <v>12.76</v>
      </c>
      <c r="Q866">
        <f>Sales_Analysis[[#This Row],[Quantity]]*Sales_Analysis[[#This Row],[Unit Selling Price]]</f>
        <v>25.52</v>
      </c>
      <c r="R866">
        <f>Sales_Analysis[[#This Row],[Gross Sales ]]*Sales_Analysis[[#This Row],[Discount Pct]]</f>
        <v>0</v>
      </c>
      <c r="S866" s="8">
        <f>Sales_Analysis[[#This Row],[Gross Sales ]]-Sales_Analysis[[#This Row],[Discount Amount]]</f>
        <v>25.52</v>
      </c>
      <c r="T866" s="8">
        <f>Sales_Analysis[[#This Row],[Quantity]]*Sales_Analysis[[#This Row],[Unit Cost]]</f>
        <v>14.48</v>
      </c>
      <c r="U866" s="8">
        <f>Sales_Analysis[[#This Row],[Net Sales ]]-Sales_Analysis[[#This Row],[Cost Of Good Sold]]</f>
        <v>11.04</v>
      </c>
      <c r="V866" s="8">
        <f>IF(Sales_Analysis[[#This Row],[Order Status]]="Completed",Sales_Analysis[[#This Row],[Net Sales ]],0)</f>
        <v>25.52</v>
      </c>
      <c r="W866" s="8">
        <f>IF(Sales_Analysis[[#This Row],[Order Status]]="Completed",Sales_Analysis[[#This Row],[Gross Profit ]],0)</f>
        <v>11.04</v>
      </c>
    </row>
    <row r="867" spans="1:23">
      <c r="A867" t="s">
        <v>1536</v>
      </c>
      <c r="B867" s="7">
        <v>46064</v>
      </c>
      <c r="C867" t="s">
        <v>170</v>
      </c>
      <c r="D867">
        <v>2</v>
      </c>
      <c r="E867">
        <v>33.19</v>
      </c>
      <c r="F867">
        <v>0</v>
      </c>
      <c r="G867">
        <v>0</v>
      </c>
      <c r="H867" t="s">
        <v>207</v>
      </c>
      <c r="I867" t="s">
        <v>37</v>
      </c>
      <c r="J867" t="s">
        <v>208</v>
      </c>
      <c r="K867" t="s">
        <v>209</v>
      </c>
      <c r="L867" t="s">
        <v>1066</v>
      </c>
      <c r="M867" t="s">
        <v>171</v>
      </c>
      <c r="N867" t="s">
        <v>32</v>
      </c>
      <c r="O867">
        <v>18.73</v>
      </c>
      <c r="P867">
        <v>33.19</v>
      </c>
      <c r="Q867">
        <f>Sales_Analysis[[#This Row],[Quantity]]*Sales_Analysis[[#This Row],[Unit Selling Price]]</f>
        <v>66.38</v>
      </c>
      <c r="R867">
        <f>Sales_Analysis[[#This Row],[Gross Sales ]]*Sales_Analysis[[#This Row],[Discount Pct]]</f>
        <v>0</v>
      </c>
      <c r="S867" s="8">
        <f>Sales_Analysis[[#This Row],[Gross Sales ]]-Sales_Analysis[[#This Row],[Discount Amount]]</f>
        <v>66.38</v>
      </c>
      <c r="T867" s="8">
        <f>Sales_Analysis[[#This Row],[Quantity]]*Sales_Analysis[[#This Row],[Unit Cost]]</f>
        <v>37.46</v>
      </c>
      <c r="U867" s="8">
        <f>Sales_Analysis[[#This Row],[Net Sales ]]-Sales_Analysis[[#This Row],[Cost Of Good Sold]]</f>
        <v>28.919999999999995</v>
      </c>
      <c r="V867" s="8">
        <f>IF(Sales_Analysis[[#This Row],[Order Status]]="Completed",Sales_Analysis[[#This Row],[Net Sales ]],0)</f>
        <v>66.38</v>
      </c>
      <c r="W867" s="8">
        <f>IF(Sales_Analysis[[#This Row],[Order Status]]="Completed",Sales_Analysis[[#This Row],[Gross Profit ]],0)</f>
        <v>28.919999999999995</v>
      </c>
    </row>
    <row r="868" spans="1:23">
      <c r="A868" t="s">
        <v>1537</v>
      </c>
      <c r="B868" s="7">
        <v>46064</v>
      </c>
      <c r="C868" t="s">
        <v>140</v>
      </c>
      <c r="D868">
        <v>3</v>
      </c>
      <c r="E868">
        <v>25.18</v>
      </c>
      <c r="F868">
        <v>0</v>
      </c>
      <c r="G868">
        <v>4.99</v>
      </c>
      <c r="H868" t="s">
        <v>212</v>
      </c>
      <c r="I868" t="s">
        <v>37</v>
      </c>
      <c r="J868" t="s">
        <v>208</v>
      </c>
      <c r="K868" t="s">
        <v>209</v>
      </c>
      <c r="L868" t="s">
        <v>824</v>
      </c>
      <c r="M868" t="s">
        <v>141</v>
      </c>
      <c r="N868" t="s">
        <v>27</v>
      </c>
      <c r="O868">
        <v>13.85</v>
      </c>
      <c r="P868">
        <v>25.18</v>
      </c>
      <c r="Q868">
        <f>Sales_Analysis[[#This Row],[Quantity]]*Sales_Analysis[[#This Row],[Unit Selling Price]]</f>
        <v>75.539999999999992</v>
      </c>
      <c r="R868">
        <f>Sales_Analysis[[#This Row],[Gross Sales ]]*Sales_Analysis[[#This Row],[Discount Pct]]</f>
        <v>0</v>
      </c>
      <c r="S868" s="8">
        <f>Sales_Analysis[[#This Row],[Gross Sales ]]-Sales_Analysis[[#This Row],[Discount Amount]]</f>
        <v>75.539999999999992</v>
      </c>
      <c r="T868" s="8">
        <f>Sales_Analysis[[#This Row],[Quantity]]*Sales_Analysis[[#This Row],[Unit Cost]]</f>
        <v>41.55</v>
      </c>
      <c r="U868" s="8">
        <f>Sales_Analysis[[#This Row],[Net Sales ]]-Sales_Analysis[[#This Row],[Cost Of Good Sold]]</f>
        <v>33.989999999999995</v>
      </c>
      <c r="V868" s="8">
        <f>IF(Sales_Analysis[[#This Row],[Order Status]]="Completed",Sales_Analysis[[#This Row],[Net Sales ]],0)</f>
        <v>75.539999999999992</v>
      </c>
      <c r="W868" s="8">
        <f>IF(Sales_Analysis[[#This Row],[Order Status]]="Completed",Sales_Analysis[[#This Row],[Gross Profit ]],0)</f>
        <v>33.989999999999995</v>
      </c>
    </row>
    <row r="869" spans="1:23">
      <c r="A869" t="s">
        <v>1538</v>
      </c>
      <c r="B869" s="7">
        <v>46064</v>
      </c>
      <c r="C869" t="s">
        <v>85</v>
      </c>
      <c r="D869">
        <v>4</v>
      </c>
      <c r="E869">
        <v>20.7</v>
      </c>
      <c r="F869">
        <v>0.1</v>
      </c>
      <c r="G869">
        <v>0</v>
      </c>
      <c r="H869" t="s">
        <v>212</v>
      </c>
      <c r="I869" t="s">
        <v>18</v>
      </c>
      <c r="J869" t="s">
        <v>208</v>
      </c>
      <c r="K869" t="s">
        <v>209</v>
      </c>
      <c r="L869" t="s">
        <v>1539</v>
      </c>
      <c r="M869" t="s">
        <v>86</v>
      </c>
      <c r="N869" t="s">
        <v>11</v>
      </c>
      <c r="O869">
        <v>8.5299999999999994</v>
      </c>
      <c r="P869">
        <v>20.7</v>
      </c>
      <c r="Q869">
        <f>Sales_Analysis[[#This Row],[Quantity]]*Sales_Analysis[[#This Row],[Unit Selling Price]]</f>
        <v>82.8</v>
      </c>
      <c r="R869">
        <f>Sales_Analysis[[#This Row],[Gross Sales ]]*Sales_Analysis[[#This Row],[Discount Pct]]</f>
        <v>8.2799999999999994</v>
      </c>
      <c r="S869" s="8">
        <f>Sales_Analysis[[#This Row],[Gross Sales ]]-Sales_Analysis[[#This Row],[Discount Amount]]</f>
        <v>74.52</v>
      </c>
      <c r="T869" s="8">
        <f>Sales_Analysis[[#This Row],[Quantity]]*Sales_Analysis[[#This Row],[Unit Cost]]</f>
        <v>34.119999999999997</v>
      </c>
      <c r="U869" s="8">
        <f>Sales_Analysis[[#This Row],[Net Sales ]]-Sales_Analysis[[#This Row],[Cost Of Good Sold]]</f>
        <v>40.4</v>
      </c>
      <c r="V869" s="8">
        <f>IF(Sales_Analysis[[#This Row],[Order Status]]="Completed",Sales_Analysis[[#This Row],[Net Sales ]],0)</f>
        <v>74.52</v>
      </c>
      <c r="W869" s="8">
        <f>IF(Sales_Analysis[[#This Row],[Order Status]]="Completed",Sales_Analysis[[#This Row],[Gross Profit ]],0)</f>
        <v>40.4</v>
      </c>
    </row>
    <row r="870" spans="1:23">
      <c r="A870" t="s">
        <v>1540</v>
      </c>
      <c r="B870" s="7">
        <v>46065</v>
      </c>
      <c r="C870" t="s">
        <v>69</v>
      </c>
      <c r="D870">
        <v>1</v>
      </c>
      <c r="E870">
        <v>73.180000000000007</v>
      </c>
      <c r="F870">
        <v>0.2</v>
      </c>
      <c r="G870">
        <v>0</v>
      </c>
      <c r="H870" t="s">
        <v>216</v>
      </c>
      <c r="I870" t="s">
        <v>12</v>
      </c>
      <c r="J870" t="s">
        <v>208</v>
      </c>
      <c r="K870" t="s">
        <v>209</v>
      </c>
      <c r="L870" t="s">
        <v>1541</v>
      </c>
      <c r="M870" t="s">
        <v>70</v>
      </c>
      <c r="N870" t="s">
        <v>11</v>
      </c>
      <c r="O870">
        <v>37</v>
      </c>
      <c r="P870">
        <v>73.180000000000007</v>
      </c>
      <c r="Q870">
        <f>Sales_Analysis[[#This Row],[Quantity]]*Sales_Analysis[[#This Row],[Unit Selling Price]]</f>
        <v>73.180000000000007</v>
      </c>
      <c r="R870">
        <f>Sales_Analysis[[#This Row],[Gross Sales ]]*Sales_Analysis[[#This Row],[Discount Pct]]</f>
        <v>14.636000000000003</v>
      </c>
      <c r="S870" s="8">
        <f>Sales_Analysis[[#This Row],[Gross Sales ]]-Sales_Analysis[[#This Row],[Discount Amount]]</f>
        <v>58.544000000000004</v>
      </c>
      <c r="T870" s="8">
        <f>Sales_Analysis[[#This Row],[Quantity]]*Sales_Analysis[[#This Row],[Unit Cost]]</f>
        <v>37</v>
      </c>
      <c r="U870" s="8">
        <f>Sales_Analysis[[#This Row],[Net Sales ]]-Sales_Analysis[[#This Row],[Cost Of Good Sold]]</f>
        <v>21.544000000000004</v>
      </c>
      <c r="V870" s="8">
        <f>IF(Sales_Analysis[[#This Row],[Order Status]]="Completed",Sales_Analysis[[#This Row],[Net Sales ]],0)</f>
        <v>58.544000000000004</v>
      </c>
      <c r="W870" s="8">
        <f>IF(Sales_Analysis[[#This Row],[Order Status]]="Completed",Sales_Analysis[[#This Row],[Gross Profit ]],0)</f>
        <v>21.544000000000004</v>
      </c>
    </row>
    <row r="871" spans="1:23">
      <c r="A871" t="s">
        <v>1542</v>
      </c>
      <c r="B871" s="7">
        <v>46065</v>
      </c>
      <c r="C871" t="s">
        <v>71</v>
      </c>
      <c r="D871">
        <v>1</v>
      </c>
      <c r="E871">
        <v>11.23</v>
      </c>
      <c r="F871">
        <v>0.15</v>
      </c>
      <c r="G871">
        <v>0</v>
      </c>
      <c r="H871" t="s">
        <v>207</v>
      </c>
      <c r="I871" t="s">
        <v>224</v>
      </c>
      <c r="J871" t="s">
        <v>213</v>
      </c>
      <c r="K871" t="s">
        <v>209</v>
      </c>
      <c r="L871" t="s">
        <v>1085</v>
      </c>
      <c r="M871" t="s">
        <v>72</v>
      </c>
      <c r="N871" t="s">
        <v>11</v>
      </c>
      <c r="O871">
        <v>6.46</v>
      </c>
      <c r="P871">
        <v>11.23</v>
      </c>
      <c r="Q871">
        <f>Sales_Analysis[[#This Row],[Quantity]]*Sales_Analysis[[#This Row],[Unit Selling Price]]</f>
        <v>11.23</v>
      </c>
      <c r="R871">
        <f>Sales_Analysis[[#This Row],[Gross Sales ]]*Sales_Analysis[[#This Row],[Discount Pct]]</f>
        <v>1.6845000000000001</v>
      </c>
      <c r="S871" s="8">
        <f>Sales_Analysis[[#This Row],[Gross Sales ]]-Sales_Analysis[[#This Row],[Discount Amount]]</f>
        <v>9.5455000000000005</v>
      </c>
      <c r="T871" s="8">
        <f>Sales_Analysis[[#This Row],[Quantity]]*Sales_Analysis[[#This Row],[Unit Cost]]</f>
        <v>6.46</v>
      </c>
      <c r="U871" s="8">
        <f>Sales_Analysis[[#This Row],[Net Sales ]]-Sales_Analysis[[#This Row],[Cost Of Good Sold]]</f>
        <v>3.0855000000000006</v>
      </c>
      <c r="V871" s="8">
        <f>IF(Sales_Analysis[[#This Row],[Order Status]]="Completed",Sales_Analysis[[#This Row],[Net Sales ]],0)</f>
        <v>9.5455000000000005</v>
      </c>
      <c r="W871" s="8">
        <f>IF(Sales_Analysis[[#This Row],[Order Status]]="Completed",Sales_Analysis[[#This Row],[Gross Profit ]],0)</f>
        <v>3.0855000000000006</v>
      </c>
    </row>
    <row r="872" spans="1:23">
      <c r="A872" t="s">
        <v>1543</v>
      </c>
      <c r="B872" s="7">
        <v>46065</v>
      </c>
      <c r="C872" t="s">
        <v>158</v>
      </c>
      <c r="D872">
        <v>2</v>
      </c>
      <c r="E872">
        <v>44.59</v>
      </c>
      <c r="F872">
        <v>0</v>
      </c>
      <c r="G872">
        <v>4.99</v>
      </c>
      <c r="H872" t="s">
        <v>216</v>
      </c>
      <c r="I872" t="s">
        <v>18</v>
      </c>
      <c r="J872" t="s">
        <v>217</v>
      </c>
      <c r="K872" t="s">
        <v>281</v>
      </c>
      <c r="L872" t="s">
        <v>881</v>
      </c>
      <c r="M872" t="s">
        <v>159</v>
      </c>
      <c r="N872" t="s">
        <v>27</v>
      </c>
      <c r="O872">
        <v>19.489999999999998</v>
      </c>
      <c r="P872">
        <v>44.59</v>
      </c>
      <c r="Q872">
        <f>Sales_Analysis[[#This Row],[Quantity]]*Sales_Analysis[[#This Row],[Unit Selling Price]]</f>
        <v>89.18</v>
      </c>
      <c r="R872">
        <f>Sales_Analysis[[#This Row],[Gross Sales ]]*Sales_Analysis[[#This Row],[Discount Pct]]</f>
        <v>0</v>
      </c>
      <c r="S872" s="8">
        <f>Sales_Analysis[[#This Row],[Gross Sales ]]-Sales_Analysis[[#This Row],[Discount Amount]]</f>
        <v>89.18</v>
      </c>
      <c r="T872" s="8">
        <f>Sales_Analysis[[#This Row],[Quantity]]*Sales_Analysis[[#This Row],[Unit Cost]]</f>
        <v>38.979999999999997</v>
      </c>
      <c r="U872" s="8">
        <f>Sales_Analysis[[#This Row],[Net Sales ]]-Sales_Analysis[[#This Row],[Cost Of Good Sold]]</f>
        <v>50.20000000000001</v>
      </c>
      <c r="V872" s="8">
        <f>IF(Sales_Analysis[[#This Row],[Order Status]]="Completed",Sales_Analysis[[#This Row],[Net Sales ]],0)</f>
        <v>0</v>
      </c>
      <c r="W872" s="8">
        <f>IF(Sales_Analysis[[#This Row],[Order Status]]="Completed",Sales_Analysis[[#This Row],[Gross Profit ]],0)</f>
        <v>0</v>
      </c>
    </row>
    <row r="873" spans="1:23">
      <c r="A873" t="s">
        <v>1544</v>
      </c>
      <c r="B873" s="7">
        <v>46065</v>
      </c>
      <c r="C873" t="s">
        <v>100</v>
      </c>
      <c r="D873">
        <v>1</v>
      </c>
      <c r="E873">
        <v>47.38</v>
      </c>
      <c r="F873">
        <v>0</v>
      </c>
      <c r="G873">
        <v>9.99</v>
      </c>
      <c r="H873" t="s">
        <v>216</v>
      </c>
      <c r="I873" t="s">
        <v>18</v>
      </c>
      <c r="J873" t="s">
        <v>208</v>
      </c>
      <c r="K873" t="s">
        <v>209</v>
      </c>
      <c r="L873" t="s">
        <v>748</v>
      </c>
      <c r="M873" t="s">
        <v>101</v>
      </c>
      <c r="N873" t="s">
        <v>17</v>
      </c>
      <c r="O873">
        <v>31.21</v>
      </c>
      <c r="P873">
        <v>47.38</v>
      </c>
      <c r="Q873">
        <f>Sales_Analysis[[#This Row],[Quantity]]*Sales_Analysis[[#This Row],[Unit Selling Price]]</f>
        <v>47.38</v>
      </c>
      <c r="R873">
        <f>Sales_Analysis[[#This Row],[Gross Sales ]]*Sales_Analysis[[#This Row],[Discount Pct]]</f>
        <v>0</v>
      </c>
      <c r="S873" s="8">
        <f>Sales_Analysis[[#This Row],[Gross Sales ]]-Sales_Analysis[[#This Row],[Discount Amount]]</f>
        <v>47.38</v>
      </c>
      <c r="T873" s="8">
        <f>Sales_Analysis[[#This Row],[Quantity]]*Sales_Analysis[[#This Row],[Unit Cost]]</f>
        <v>31.21</v>
      </c>
      <c r="U873" s="8">
        <f>Sales_Analysis[[#This Row],[Net Sales ]]-Sales_Analysis[[#This Row],[Cost Of Good Sold]]</f>
        <v>16.170000000000002</v>
      </c>
      <c r="V873" s="8">
        <f>IF(Sales_Analysis[[#This Row],[Order Status]]="Completed",Sales_Analysis[[#This Row],[Net Sales ]],0)</f>
        <v>47.38</v>
      </c>
      <c r="W873" s="8">
        <f>IF(Sales_Analysis[[#This Row],[Order Status]]="Completed",Sales_Analysis[[#This Row],[Gross Profit ]],0)</f>
        <v>16.170000000000002</v>
      </c>
    </row>
    <row r="874" spans="1:23">
      <c r="A874" t="s">
        <v>1545</v>
      </c>
      <c r="B874" s="7">
        <v>46065</v>
      </c>
      <c r="C874" t="s">
        <v>154</v>
      </c>
      <c r="D874">
        <v>4</v>
      </c>
      <c r="E874">
        <v>63.29</v>
      </c>
      <c r="F874">
        <v>0</v>
      </c>
      <c r="G874">
        <v>9.99</v>
      </c>
      <c r="H874" t="s">
        <v>216</v>
      </c>
      <c r="I874" t="s">
        <v>12</v>
      </c>
      <c r="J874" t="s">
        <v>217</v>
      </c>
      <c r="K874" t="s">
        <v>209</v>
      </c>
      <c r="L874" t="s">
        <v>843</v>
      </c>
      <c r="M874" t="s">
        <v>155</v>
      </c>
      <c r="N874" t="s">
        <v>27</v>
      </c>
      <c r="O874">
        <v>41.46</v>
      </c>
      <c r="P874">
        <v>63.29</v>
      </c>
      <c r="Q874">
        <f>Sales_Analysis[[#This Row],[Quantity]]*Sales_Analysis[[#This Row],[Unit Selling Price]]</f>
        <v>253.16</v>
      </c>
      <c r="R874">
        <f>Sales_Analysis[[#This Row],[Gross Sales ]]*Sales_Analysis[[#This Row],[Discount Pct]]</f>
        <v>0</v>
      </c>
      <c r="S874" s="8">
        <f>Sales_Analysis[[#This Row],[Gross Sales ]]-Sales_Analysis[[#This Row],[Discount Amount]]</f>
        <v>253.16</v>
      </c>
      <c r="T874" s="8">
        <f>Sales_Analysis[[#This Row],[Quantity]]*Sales_Analysis[[#This Row],[Unit Cost]]</f>
        <v>165.84</v>
      </c>
      <c r="U874" s="8">
        <f>Sales_Analysis[[#This Row],[Net Sales ]]-Sales_Analysis[[#This Row],[Cost Of Good Sold]]</f>
        <v>87.32</v>
      </c>
      <c r="V874" s="8">
        <f>IF(Sales_Analysis[[#This Row],[Order Status]]="Completed",Sales_Analysis[[#This Row],[Net Sales ]],0)</f>
        <v>253.16</v>
      </c>
      <c r="W874" s="8">
        <f>IF(Sales_Analysis[[#This Row],[Order Status]]="Completed",Sales_Analysis[[#This Row],[Gross Profit ]],0)</f>
        <v>87.32</v>
      </c>
    </row>
    <row r="875" spans="1:23">
      <c r="A875" t="s">
        <v>1546</v>
      </c>
      <c r="B875" s="7">
        <v>46066</v>
      </c>
      <c r="C875" t="s">
        <v>130</v>
      </c>
      <c r="D875">
        <v>1</v>
      </c>
      <c r="E875">
        <v>10.18</v>
      </c>
      <c r="F875">
        <v>0.05</v>
      </c>
      <c r="G875">
        <v>0</v>
      </c>
      <c r="H875" t="s">
        <v>216</v>
      </c>
      <c r="I875" t="s">
        <v>224</v>
      </c>
      <c r="J875" t="s">
        <v>208</v>
      </c>
      <c r="K875" t="s">
        <v>209</v>
      </c>
      <c r="L875" t="s">
        <v>1547</v>
      </c>
      <c r="M875" t="s">
        <v>131</v>
      </c>
      <c r="N875" t="s">
        <v>21</v>
      </c>
      <c r="O875">
        <v>4.42</v>
      </c>
      <c r="P875">
        <v>10.18</v>
      </c>
      <c r="Q875">
        <f>Sales_Analysis[[#This Row],[Quantity]]*Sales_Analysis[[#This Row],[Unit Selling Price]]</f>
        <v>10.18</v>
      </c>
      <c r="R875">
        <f>Sales_Analysis[[#This Row],[Gross Sales ]]*Sales_Analysis[[#This Row],[Discount Pct]]</f>
        <v>0.50900000000000001</v>
      </c>
      <c r="S875" s="8">
        <f>Sales_Analysis[[#This Row],[Gross Sales ]]-Sales_Analysis[[#This Row],[Discount Amount]]</f>
        <v>9.6709999999999994</v>
      </c>
      <c r="T875" s="8">
        <f>Sales_Analysis[[#This Row],[Quantity]]*Sales_Analysis[[#This Row],[Unit Cost]]</f>
        <v>4.42</v>
      </c>
      <c r="U875" s="8">
        <f>Sales_Analysis[[#This Row],[Net Sales ]]-Sales_Analysis[[#This Row],[Cost Of Good Sold]]</f>
        <v>5.2509999999999994</v>
      </c>
      <c r="V875" s="8">
        <f>IF(Sales_Analysis[[#This Row],[Order Status]]="Completed",Sales_Analysis[[#This Row],[Net Sales ]],0)</f>
        <v>9.6709999999999994</v>
      </c>
      <c r="W875" s="8">
        <f>IF(Sales_Analysis[[#This Row],[Order Status]]="Completed",Sales_Analysis[[#This Row],[Gross Profit ]],0)</f>
        <v>5.2509999999999994</v>
      </c>
    </row>
    <row r="876" spans="1:23">
      <c r="A876" t="s">
        <v>1548</v>
      </c>
      <c r="B876" s="7">
        <v>46066</v>
      </c>
      <c r="C876" t="s">
        <v>176</v>
      </c>
      <c r="D876">
        <v>8</v>
      </c>
      <c r="E876">
        <v>11.86</v>
      </c>
      <c r="F876">
        <v>0.2</v>
      </c>
      <c r="G876">
        <v>9.99</v>
      </c>
      <c r="H876" t="s">
        <v>207</v>
      </c>
      <c r="I876" t="s">
        <v>224</v>
      </c>
      <c r="J876" t="s">
        <v>208</v>
      </c>
      <c r="K876" t="s">
        <v>209</v>
      </c>
      <c r="L876" t="s">
        <v>533</v>
      </c>
      <c r="M876" t="s">
        <v>177</v>
      </c>
      <c r="N876" t="s">
        <v>32</v>
      </c>
      <c r="O876">
        <v>4.93</v>
      </c>
      <c r="P876">
        <v>11.86</v>
      </c>
      <c r="Q876">
        <f>Sales_Analysis[[#This Row],[Quantity]]*Sales_Analysis[[#This Row],[Unit Selling Price]]</f>
        <v>94.88</v>
      </c>
      <c r="R876">
        <f>Sales_Analysis[[#This Row],[Gross Sales ]]*Sales_Analysis[[#This Row],[Discount Pct]]</f>
        <v>18.975999999999999</v>
      </c>
      <c r="S876" s="8">
        <f>Sales_Analysis[[#This Row],[Gross Sales ]]-Sales_Analysis[[#This Row],[Discount Amount]]</f>
        <v>75.903999999999996</v>
      </c>
      <c r="T876" s="8">
        <f>Sales_Analysis[[#This Row],[Quantity]]*Sales_Analysis[[#This Row],[Unit Cost]]</f>
        <v>39.44</v>
      </c>
      <c r="U876" s="8">
        <f>Sales_Analysis[[#This Row],[Net Sales ]]-Sales_Analysis[[#This Row],[Cost Of Good Sold]]</f>
        <v>36.463999999999999</v>
      </c>
      <c r="V876" s="8">
        <f>IF(Sales_Analysis[[#This Row],[Order Status]]="Completed",Sales_Analysis[[#This Row],[Net Sales ]],0)</f>
        <v>75.903999999999996</v>
      </c>
      <c r="W876" s="8">
        <f>IF(Sales_Analysis[[#This Row],[Order Status]]="Completed",Sales_Analysis[[#This Row],[Gross Profit ]],0)</f>
        <v>36.463999999999999</v>
      </c>
    </row>
    <row r="877" spans="1:23">
      <c r="A877" t="s">
        <v>1549</v>
      </c>
      <c r="B877" s="7">
        <v>46066</v>
      </c>
      <c r="C877" t="s">
        <v>69</v>
      </c>
      <c r="D877">
        <v>3</v>
      </c>
      <c r="E877">
        <v>73.180000000000007</v>
      </c>
      <c r="F877">
        <v>0.15</v>
      </c>
      <c r="G877">
        <v>4.99</v>
      </c>
      <c r="H877" t="s">
        <v>212</v>
      </c>
      <c r="I877" t="s">
        <v>18</v>
      </c>
      <c r="J877" t="s">
        <v>208</v>
      </c>
      <c r="K877" t="s">
        <v>209</v>
      </c>
      <c r="L877" t="s">
        <v>335</v>
      </c>
      <c r="M877" t="s">
        <v>70</v>
      </c>
      <c r="N877" t="s">
        <v>11</v>
      </c>
      <c r="O877">
        <v>37</v>
      </c>
      <c r="P877">
        <v>73.180000000000007</v>
      </c>
      <c r="Q877">
        <f>Sales_Analysis[[#This Row],[Quantity]]*Sales_Analysis[[#This Row],[Unit Selling Price]]</f>
        <v>219.54000000000002</v>
      </c>
      <c r="R877">
        <f>Sales_Analysis[[#This Row],[Gross Sales ]]*Sales_Analysis[[#This Row],[Discount Pct]]</f>
        <v>32.931000000000004</v>
      </c>
      <c r="S877" s="8">
        <f>Sales_Analysis[[#This Row],[Gross Sales ]]-Sales_Analysis[[#This Row],[Discount Amount]]</f>
        <v>186.60900000000001</v>
      </c>
      <c r="T877" s="8">
        <f>Sales_Analysis[[#This Row],[Quantity]]*Sales_Analysis[[#This Row],[Unit Cost]]</f>
        <v>111</v>
      </c>
      <c r="U877" s="8">
        <f>Sales_Analysis[[#This Row],[Net Sales ]]-Sales_Analysis[[#This Row],[Cost Of Good Sold]]</f>
        <v>75.609000000000009</v>
      </c>
      <c r="V877" s="8">
        <f>IF(Sales_Analysis[[#This Row],[Order Status]]="Completed",Sales_Analysis[[#This Row],[Net Sales ]],0)</f>
        <v>186.60900000000001</v>
      </c>
      <c r="W877" s="8">
        <f>IF(Sales_Analysis[[#This Row],[Order Status]]="Completed",Sales_Analysis[[#This Row],[Gross Profit ]],0)</f>
        <v>75.609000000000009</v>
      </c>
    </row>
    <row r="878" spans="1:23">
      <c r="A878" t="s">
        <v>1550</v>
      </c>
      <c r="B878" s="7">
        <v>46067</v>
      </c>
      <c r="C878" t="s">
        <v>106</v>
      </c>
      <c r="D878">
        <v>1</v>
      </c>
      <c r="E878">
        <v>85.27</v>
      </c>
      <c r="F878">
        <v>0.05</v>
      </c>
      <c r="G878">
        <v>0</v>
      </c>
      <c r="H878" t="s">
        <v>212</v>
      </c>
      <c r="I878" t="s">
        <v>224</v>
      </c>
      <c r="J878" t="s">
        <v>208</v>
      </c>
      <c r="K878" t="s">
        <v>209</v>
      </c>
      <c r="L878" t="s">
        <v>589</v>
      </c>
      <c r="M878" t="s">
        <v>107</v>
      </c>
      <c r="N878" t="s">
        <v>17</v>
      </c>
      <c r="O878">
        <v>43.46</v>
      </c>
      <c r="P878">
        <v>85.27</v>
      </c>
      <c r="Q878">
        <f>Sales_Analysis[[#This Row],[Quantity]]*Sales_Analysis[[#This Row],[Unit Selling Price]]</f>
        <v>85.27</v>
      </c>
      <c r="R878">
        <f>Sales_Analysis[[#This Row],[Gross Sales ]]*Sales_Analysis[[#This Row],[Discount Pct]]</f>
        <v>4.2634999999999996</v>
      </c>
      <c r="S878" s="8">
        <f>Sales_Analysis[[#This Row],[Gross Sales ]]-Sales_Analysis[[#This Row],[Discount Amount]]</f>
        <v>81.006500000000003</v>
      </c>
      <c r="T878" s="8">
        <f>Sales_Analysis[[#This Row],[Quantity]]*Sales_Analysis[[#This Row],[Unit Cost]]</f>
        <v>43.46</v>
      </c>
      <c r="U878" s="8">
        <f>Sales_Analysis[[#This Row],[Net Sales ]]-Sales_Analysis[[#This Row],[Cost Of Good Sold]]</f>
        <v>37.546500000000002</v>
      </c>
      <c r="V878" s="8">
        <f>IF(Sales_Analysis[[#This Row],[Order Status]]="Completed",Sales_Analysis[[#This Row],[Net Sales ]],0)</f>
        <v>81.006500000000003</v>
      </c>
      <c r="W878" s="8">
        <f>IF(Sales_Analysis[[#This Row],[Order Status]]="Completed",Sales_Analysis[[#This Row],[Gross Profit ]],0)</f>
        <v>37.546500000000002</v>
      </c>
    </row>
    <row r="879" spans="1:23">
      <c r="A879" t="s">
        <v>1551</v>
      </c>
      <c r="B879" s="7">
        <v>46067</v>
      </c>
      <c r="C879" t="s">
        <v>132</v>
      </c>
      <c r="D879">
        <v>1</v>
      </c>
      <c r="E879">
        <v>72.08</v>
      </c>
      <c r="F879">
        <v>0.2</v>
      </c>
      <c r="G879">
        <v>9.99</v>
      </c>
      <c r="H879" t="s">
        <v>216</v>
      </c>
      <c r="I879" t="s">
        <v>18</v>
      </c>
      <c r="J879" t="s">
        <v>217</v>
      </c>
      <c r="K879" t="s">
        <v>209</v>
      </c>
      <c r="L879" t="s">
        <v>1552</v>
      </c>
      <c r="M879" t="s">
        <v>133</v>
      </c>
      <c r="N879" t="s">
        <v>21</v>
      </c>
      <c r="O879">
        <v>45</v>
      </c>
      <c r="P879">
        <v>72.08</v>
      </c>
      <c r="Q879">
        <f>Sales_Analysis[[#This Row],[Quantity]]*Sales_Analysis[[#This Row],[Unit Selling Price]]</f>
        <v>72.08</v>
      </c>
      <c r="R879">
        <f>Sales_Analysis[[#This Row],[Gross Sales ]]*Sales_Analysis[[#This Row],[Discount Pct]]</f>
        <v>14.416</v>
      </c>
      <c r="S879" s="8">
        <f>Sales_Analysis[[#This Row],[Gross Sales ]]-Sales_Analysis[[#This Row],[Discount Amount]]</f>
        <v>57.664000000000001</v>
      </c>
      <c r="T879" s="8">
        <f>Sales_Analysis[[#This Row],[Quantity]]*Sales_Analysis[[#This Row],[Unit Cost]]</f>
        <v>45</v>
      </c>
      <c r="U879" s="8">
        <f>Sales_Analysis[[#This Row],[Net Sales ]]-Sales_Analysis[[#This Row],[Cost Of Good Sold]]</f>
        <v>12.664000000000001</v>
      </c>
      <c r="V879" s="8">
        <f>IF(Sales_Analysis[[#This Row],[Order Status]]="Completed",Sales_Analysis[[#This Row],[Net Sales ]],0)</f>
        <v>57.664000000000001</v>
      </c>
      <c r="W879" s="8">
        <f>IF(Sales_Analysis[[#This Row],[Order Status]]="Completed",Sales_Analysis[[#This Row],[Gross Profit ]],0)</f>
        <v>12.664000000000001</v>
      </c>
    </row>
    <row r="880" spans="1:23">
      <c r="A880" t="s">
        <v>1553</v>
      </c>
      <c r="B880" s="7">
        <v>46067</v>
      </c>
      <c r="C880" t="s">
        <v>118</v>
      </c>
      <c r="D880">
        <v>6</v>
      </c>
      <c r="E880">
        <v>41.81</v>
      </c>
      <c r="F880">
        <v>0.1</v>
      </c>
      <c r="G880">
        <v>9.99</v>
      </c>
      <c r="H880" t="s">
        <v>216</v>
      </c>
      <c r="I880" t="s">
        <v>12</v>
      </c>
      <c r="J880" t="s">
        <v>208</v>
      </c>
      <c r="K880" t="s">
        <v>209</v>
      </c>
      <c r="L880" t="s">
        <v>1554</v>
      </c>
      <c r="M880" t="s">
        <v>119</v>
      </c>
      <c r="N880" t="s">
        <v>21</v>
      </c>
      <c r="O880">
        <v>22.64</v>
      </c>
      <c r="P880">
        <v>41.81</v>
      </c>
      <c r="Q880">
        <f>Sales_Analysis[[#This Row],[Quantity]]*Sales_Analysis[[#This Row],[Unit Selling Price]]</f>
        <v>250.86</v>
      </c>
      <c r="R880">
        <f>Sales_Analysis[[#This Row],[Gross Sales ]]*Sales_Analysis[[#This Row],[Discount Pct]]</f>
        <v>25.086000000000002</v>
      </c>
      <c r="S880" s="8">
        <f>Sales_Analysis[[#This Row],[Gross Sales ]]-Sales_Analysis[[#This Row],[Discount Amount]]</f>
        <v>225.774</v>
      </c>
      <c r="T880" s="8">
        <f>Sales_Analysis[[#This Row],[Quantity]]*Sales_Analysis[[#This Row],[Unit Cost]]</f>
        <v>135.84</v>
      </c>
      <c r="U880" s="8">
        <f>Sales_Analysis[[#This Row],[Net Sales ]]-Sales_Analysis[[#This Row],[Cost Of Good Sold]]</f>
        <v>89.933999999999997</v>
      </c>
      <c r="V880" s="8">
        <f>IF(Sales_Analysis[[#This Row],[Order Status]]="Completed",Sales_Analysis[[#This Row],[Net Sales ]],0)</f>
        <v>225.774</v>
      </c>
      <c r="W880" s="8">
        <f>IF(Sales_Analysis[[#This Row],[Order Status]]="Completed",Sales_Analysis[[#This Row],[Gross Profit ]],0)</f>
        <v>89.933999999999997</v>
      </c>
    </row>
    <row r="881" spans="1:23">
      <c r="A881" t="s">
        <v>1555</v>
      </c>
      <c r="B881" s="7">
        <v>46067</v>
      </c>
      <c r="C881" t="s">
        <v>168</v>
      </c>
      <c r="D881">
        <v>1</v>
      </c>
      <c r="E881">
        <v>50.46</v>
      </c>
      <c r="F881">
        <v>0</v>
      </c>
      <c r="G881">
        <v>0</v>
      </c>
      <c r="H881" t="s">
        <v>216</v>
      </c>
      <c r="I881" t="s">
        <v>37</v>
      </c>
      <c r="J881" t="s">
        <v>217</v>
      </c>
      <c r="K881" t="s">
        <v>209</v>
      </c>
      <c r="L881" t="s">
        <v>1277</v>
      </c>
      <c r="M881" t="s">
        <v>169</v>
      </c>
      <c r="N881" t="s">
        <v>32</v>
      </c>
      <c r="O881">
        <v>23.03</v>
      </c>
      <c r="P881">
        <v>50.46</v>
      </c>
      <c r="Q881">
        <f>Sales_Analysis[[#This Row],[Quantity]]*Sales_Analysis[[#This Row],[Unit Selling Price]]</f>
        <v>50.46</v>
      </c>
      <c r="R881">
        <f>Sales_Analysis[[#This Row],[Gross Sales ]]*Sales_Analysis[[#This Row],[Discount Pct]]</f>
        <v>0</v>
      </c>
      <c r="S881" s="8">
        <f>Sales_Analysis[[#This Row],[Gross Sales ]]-Sales_Analysis[[#This Row],[Discount Amount]]</f>
        <v>50.46</v>
      </c>
      <c r="T881" s="8">
        <f>Sales_Analysis[[#This Row],[Quantity]]*Sales_Analysis[[#This Row],[Unit Cost]]</f>
        <v>23.03</v>
      </c>
      <c r="U881" s="8">
        <f>Sales_Analysis[[#This Row],[Net Sales ]]-Sales_Analysis[[#This Row],[Cost Of Good Sold]]</f>
        <v>27.43</v>
      </c>
      <c r="V881" s="8">
        <f>IF(Sales_Analysis[[#This Row],[Order Status]]="Completed",Sales_Analysis[[#This Row],[Net Sales ]],0)</f>
        <v>50.46</v>
      </c>
      <c r="W881" s="8">
        <f>IF(Sales_Analysis[[#This Row],[Order Status]]="Completed",Sales_Analysis[[#This Row],[Gross Profit ]],0)</f>
        <v>27.43</v>
      </c>
    </row>
    <row r="882" spans="1:23">
      <c r="A882" t="s">
        <v>1556</v>
      </c>
      <c r="B882" s="7">
        <v>46067</v>
      </c>
      <c r="C882" t="s">
        <v>71</v>
      </c>
      <c r="D882">
        <v>2</v>
      </c>
      <c r="E882">
        <v>11.23</v>
      </c>
      <c r="F882">
        <v>0</v>
      </c>
      <c r="G882">
        <v>4.99</v>
      </c>
      <c r="H882" t="s">
        <v>216</v>
      </c>
      <c r="I882" t="s">
        <v>224</v>
      </c>
      <c r="J882" t="s">
        <v>213</v>
      </c>
      <c r="K882" t="s">
        <v>209</v>
      </c>
      <c r="L882" t="s">
        <v>433</v>
      </c>
      <c r="M882" t="s">
        <v>72</v>
      </c>
      <c r="N882" t="s">
        <v>11</v>
      </c>
      <c r="O882">
        <v>6.46</v>
      </c>
      <c r="P882">
        <v>11.23</v>
      </c>
      <c r="Q882">
        <f>Sales_Analysis[[#This Row],[Quantity]]*Sales_Analysis[[#This Row],[Unit Selling Price]]</f>
        <v>22.46</v>
      </c>
      <c r="R882">
        <f>Sales_Analysis[[#This Row],[Gross Sales ]]*Sales_Analysis[[#This Row],[Discount Pct]]</f>
        <v>0</v>
      </c>
      <c r="S882" s="8">
        <f>Sales_Analysis[[#This Row],[Gross Sales ]]-Sales_Analysis[[#This Row],[Discount Amount]]</f>
        <v>22.46</v>
      </c>
      <c r="T882" s="8">
        <f>Sales_Analysis[[#This Row],[Quantity]]*Sales_Analysis[[#This Row],[Unit Cost]]</f>
        <v>12.92</v>
      </c>
      <c r="U882" s="8">
        <f>Sales_Analysis[[#This Row],[Net Sales ]]-Sales_Analysis[[#This Row],[Cost Of Good Sold]]</f>
        <v>9.5400000000000009</v>
      </c>
      <c r="V882" s="8">
        <f>IF(Sales_Analysis[[#This Row],[Order Status]]="Completed",Sales_Analysis[[#This Row],[Net Sales ]],0)</f>
        <v>22.46</v>
      </c>
      <c r="W882" s="8">
        <f>IF(Sales_Analysis[[#This Row],[Order Status]]="Completed",Sales_Analysis[[#This Row],[Gross Profit ]],0)</f>
        <v>9.5400000000000009</v>
      </c>
    </row>
    <row r="883" spans="1:23">
      <c r="A883" t="s">
        <v>1557</v>
      </c>
      <c r="B883" s="7">
        <v>46067</v>
      </c>
      <c r="C883" t="s">
        <v>152</v>
      </c>
      <c r="D883">
        <v>2</v>
      </c>
      <c r="E883">
        <v>39.21</v>
      </c>
      <c r="F883">
        <v>0</v>
      </c>
      <c r="G883">
        <v>0</v>
      </c>
      <c r="H883" t="s">
        <v>216</v>
      </c>
      <c r="I883" t="s">
        <v>224</v>
      </c>
      <c r="J883" t="s">
        <v>213</v>
      </c>
      <c r="K883" t="s">
        <v>209</v>
      </c>
      <c r="L883" t="s">
        <v>766</v>
      </c>
      <c r="M883" t="s">
        <v>153</v>
      </c>
      <c r="N883" t="s">
        <v>27</v>
      </c>
      <c r="O883">
        <v>19.66</v>
      </c>
      <c r="P883">
        <v>39.21</v>
      </c>
      <c r="Q883">
        <f>Sales_Analysis[[#This Row],[Quantity]]*Sales_Analysis[[#This Row],[Unit Selling Price]]</f>
        <v>78.42</v>
      </c>
      <c r="R883">
        <f>Sales_Analysis[[#This Row],[Gross Sales ]]*Sales_Analysis[[#This Row],[Discount Pct]]</f>
        <v>0</v>
      </c>
      <c r="S883" s="8">
        <f>Sales_Analysis[[#This Row],[Gross Sales ]]-Sales_Analysis[[#This Row],[Discount Amount]]</f>
        <v>78.42</v>
      </c>
      <c r="T883" s="8">
        <f>Sales_Analysis[[#This Row],[Quantity]]*Sales_Analysis[[#This Row],[Unit Cost]]</f>
        <v>39.32</v>
      </c>
      <c r="U883" s="8">
        <f>Sales_Analysis[[#This Row],[Net Sales ]]-Sales_Analysis[[#This Row],[Cost Of Good Sold]]</f>
        <v>39.1</v>
      </c>
      <c r="V883" s="8">
        <f>IF(Sales_Analysis[[#This Row],[Order Status]]="Completed",Sales_Analysis[[#This Row],[Net Sales ]],0)</f>
        <v>78.42</v>
      </c>
      <c r="W883" s="8">
        <f>IF(Sales_Analysis[[#This Row],[Order Status]]="Completed",Sales_Analysis[[#This Row],[Gross Profit ]],0)</f>
        <v>39.1</v>
      </c>
    </row>
    <row r="884" spans="1:23">
      <c r="A884" t="s">
        <v>1558</v>
      </c>
      <c r="B884" s="7">
        <v>46067</v>
      </c>
      <c r="C884" t="s">
        <v>75</v>
      </c>
      <c r="D884">
        <v>1</v>
      </c>
      <c r="E884">
        <v>55.2</v>
      </c>
      <c r="F884">
        <v>0</v>
      </c>
      <c r="G884">
        <v>6.99</v>
      </c>
      <c r="H884" t="s">
        <v>212</v>
      </c>
      <c r="I884" t="s">
        <v>12</v>
      </c>
      <c r="J884" t="s">
        <v>208</v>
      </c>
      <c r="K884" t="s">
        <v>209</v>
      </c>
      <c r="L884" t="s">
        <v>1559</v>
      </c>
      <c r="M884" t="s">
        <v>76</v>
      </c>
      <c r="N884" t="s">
        <v>11</v>
      </c>
      <c r="O884">
        <v>25.85</v>
      </c>
      <c r="P884">
        <v>55.2</v>
      </c>
      <c r="Q884">
        <f>Sales_Analysis[[#This Row],[Quantity]]*Sales_Analysis[[#This Row],[Unit Selling Price]]</f>
        <v>55.2</v>
      </c>
      <c r="R884">
        <f>Sales_Analysis[[#This Row],[Gross Sales ]]*Sales_Analysis[[#This Row],[Discount Pct]]</f>
        <v>0</v>
      </c>
      <c r="S884" s="8">
        <f>Sales_Analysis[[#This Row],[Gross Sales ]]-Sales_Analysis[[#This Row],[Discount Amount]]</f>
        <v>55.2</v>
      </c>
      <c r="T884" s="8">
        <f>Sales_Analysis[[#This Row],[Quantity]]*Sales_Analysis[[#This Row],[Unit Cost]]</f>
        <v>25.85</v>
      </c>
      <c r="U884" s="8">
        <f>Sales_Analysis[[#This Row],[Net Sales ]]-Sales_Analysis[[#This Row],[Cost Of Good Sold]]</f>
        <v>29.35</v>
      </c>
      <c r="V884" s="8">
        <f>IF(Sales_Analysis[[#This Row],[Order Status]]="Completed",Sales_Analysis[[#This Row],[Net Sales ]],0)</f>
        <v>55.2</v>
      </c>
      <c r="W884" s="8">
        <f>IF(Sales_Analysis[[#This Row],[Order Status]]="Completed",Sales_Analysis[[#This Row],[Gross Profit ]],0)</f>
        <v>29.35</v>
      </c>
    </row>
    <row r="885" spans="1:23">
      <c r="A885" t="s">
        <v>1560</v>
      </c>
      <c r="B885" s="7">
        <v>46067</v>
      </c>
      <c r="C885" t="s">
        <v>108</v>
      </c>
      <c r="D885">
        <v>2</v>
      </c>
      <c r="E885">
        <v>23.94</v>
      </c>
      <c r="F885">
        <v>0</v>
      </c>
      <c r="G885">
        <v>0</v>
      </c>
      <c r="H885" t="s">
        <v>207</v>
      </c>
      <c r="I885" t="s">
        <v>54</v>
      </c>
      <c r="J885" t="s">
        <v>208</v>
      </c>
      <c r="K885" t="s">
        <v>209</v>
      </c>
      <c r="L885" t="s">
        <v>1409</v>
      </c>
      <c r="M885" t="s">
        <v>109</v>
      </c>
      <c r="N885" t="s">
        <v>17</v>
      </c>
      <c r="O885">
        <v>13.98</v>
      </c>
      <c r="P885">
        <v>23.94</v>
      </c>
      <c r="Q885">
        <f>Sales_Analysis[[#This Row],[Quantity]]*Sales_Analysis[[#This Row],[Unit Selling Price]]</f>
        <v>47.88</v>
      </c>
      <c r="R885">
        <f>Sales_Analysis[[#This Row],[Gross Sales ]]*Sales_Analysis[[#This Row],[Discount Pct]]</f>
        <v>0</v>
      </c>
      <c r="S885" s="8">
        <f>Sales_Analysis[[#This Row],[Gross Sales ]]-Sales_Analysis[[#This Row],[Discount Amount]]</f>
        <v>47.88</v>
      </c>
      <c r="T885" s="8">
        <f>Sales_Analysis[[#This Row],[Quantity]]*Sales_Analysis[[#This Row],[Unit Cost]]</f>
        <v>27.96</v>
      </c>
      <c r="U885" s="8">
        <f>Sales_Analysis[[#This Row],[Net Sales ]]-Sales_Analysis[[#This Row],[Cost Of Good Sold]]</f>
        <v>19.920000000000002</v>
      </c>
      <c r="V885" s="8">
        <f>IF(Sales_Analysis[[#This Row],[Order Status]]="Completed",Sales_Analysis[[#This Row],[Net Sales ]],0)</f>
        <v>47.88</v>
      </c>
      <c r="W885" s="8">
        <f>IF(Sales_Analysis[[#This Row],[Order Status]]="Completed",Sales_Analysis[[#This Row],[Gross Profit ]],0)</f>
        <v>19.920000000000002</v>
      </c>
    </row>
    <row r="886" spans="1:23">
      <c r="A886" t="s">
        <v>1561</v>
      </c>
      <c r="B886" s="7">
        <v>46067</v>
      </c>
      <c r="C886" t="s">
        <v>118</v>
      </c>
      <c r="D886">
        <v>3</v>
      </c>
      <c r="E886">
        <v>41.81</v>
      </c>
      <c r="F886">
        <v>0.1</v>
      </c>
      <c r="G886">
        <v>4.99</v>
      </c>
      <c r="H886" t="s">
        <v>216</v>
      </c>
      <c r="I886" t="s">
        <v>12</v>
      </c>
      <c r="J886" t="s">
        <v>208</v>
      </c>
      <c r="K886" t="s">
        <v>209</v>
      </c>
      <c r="L886" t="s">
        <v>237</v>
      </c>
      <c r="M886" t="s">
        <v>119</v>
      </c>
      <c r="N886" t="s">
        <v>21</v>
      </c>
      <c r="O886">
        <v>22.64</v>
      </c>
      <c r="P886">
        <v>41.81</v>
      </c>
      <c r="Q886">
        <f>Sales_Analysis[[#This Row],[Quantity]]*Sales_Analysis[[#This Row],[Unit Selling Price]]</f>
        <v>125.43</v>
      </c>
      <c r="R886">
        <f>Sales_Analysis[[#This Row],[Gross Sales ]]*Sales_Analysis[[#This Row],[Discount Pct]]</f>
        <v>12.543000000000001</v>
      </c>
      <c r="S886" s="8">
        <f>Sales_Analysis[[#This Row],[Gross Sales ]]-Sales_Analysis[[#This Row],[Discount Amount]]</f>
        <v>112.887</v>
      </c>
      <c r="T886" s="8">
        <f>Sales_Analysis[[#This Row],[Quantity]]*Sales_Analysis[[#This Row],[Unit Cost]]</f>
        <v>67.92</v>
      </c>
      <c r="U886" s="8">
        <f>Sales_Analysis[[#This Row],[Net Sales ]]-Sales_Analysis[[#This Row],[Cost Of Good Sold]]</f>
        <v>44.966999999999999</v>
      </c>
      <c r="V886" s="8">
        <f>IF(Sales_Analysis[[#This Row],[Order Status]]="Completed",Sales_Analysis[[#This Row],[Net Sales ]],0)</f>
        <v>112.887</v>
      </c>
      <c r="W886" s="8">
        <f>IF(Sales_Analysis[[#This Row],[Order Status]]="Completed",Sales_Analysis[[#This Row],[Gross Profit ]],0)</f>
        <v>44.966999999999999</v>
      </c>
    </row>
    <row r="887" spans="1:23">
      <c r="A887" t="s">
        <v>1562</v>
      </c>
      <c r="B887" s="7">
        <v>46067</v>
      </c>
      <c r="C887" t="s">
        <v>140</v>
      </c>
      <c r="D887">
        <v>1</v>
      </c>
      <c r="E887">
        <v>25.18</v>
      </c>
      <c r="F887">
        <v>0.05</v>
      </c>
      <c r="G887">
        <v>4.99</v>
      </c>
      <c r="H887" t="s">
        <v>216</v>
      </c>
      <c r="I887" t="s">
        <v>18</v>
      </c>
      <c r="J887" t="s">
        <v>213</v>
      </c>
      <c r="K887" t="s">
        <v>209</v>
      </c>
      <c r="L887" t="s">
        <v>1331</v>
      </c>
      <c r="M887" t="s">
        <v>141</v>
      </c>
      <c r="N887" t="s">
        <v>27</v>
      </c>
      <c r="O887">
        <v>13.85</v>
      </c>
      <c r="P887">
        <v>25.18</v>
      </c>
      <c r="Q887">
        <f>Sales_Analysis[[#This Row],[Quantity]]*Sales_Analysis[[#This Row],[Unit Selling Price]]</f>
        <v>25.18</v>
      </c>
      <c r="R887">
        <f>Sales_Analysis[[#This Row],[Gross Sales ]]*Sales_Analysis[[#This Row],[Discount Pct]]</f>
        <v>1.2590000000000001</v>
      </c>
      <c r="S887" s="8">
        <f>Sales_Analysis[[#This Row],[Gross Sales ]]-Sales_Analysis[[#This Row],[Discount Amount]]</f>
        <v>23.920999999999999</v>
      </c>
      <c r="T887" s="8">
        <f>Sales_Analysis[[#This Row],[Quantity]]*Sales_Analysis[[#This Row],[Unit Cost]]</f>
        <v>13.85</v>
      </c>
      <c r="U887" s="8">
        <f>Sales_Analysis[[#This Row],[Net Sales ]]-Sales_Analysis[[#This Row],[Cost Of Good Sold]]</f>
        <v>10.071</v>
      </c>
      <c r="V887" s="8">
        <f>IF(Sales_Analysis[[#This Row],[Order Status]]="Completed",Sales_Analysis[[#This Row],[Net Sales ]],0)</f>
        <v>23.920999999999999</v>
      </c>
      <c r="W887" s="8">
        <f>IF(Sales_Analysis[[#This Row],[Order Status]]="Completed",Sales_Analysis[[#This Row],[Gross Profit ]],0)</f>
        <v>10.071</v>
      </c>
    </row>
    <row r="888" spans="1:23">
      <c r="A888" t="s">
        <v>1563</v>
      </c>
      <c r="B888" s="7">
        <v>46067</v>
      </c>
      <c r="C888" t="s">
        <v>79</v>
      </c>
      <c r="D888">
        <v>1</v>
      </c>
      <c r="E888">
        <v>12.76</v>
      </c>
      <c r="F888">
        <v>0</v>
      </c>
      <c r="G888">
        <v>0</v>
      </c>
      <c r="H888" t="s">
        <v>207</v>
      </c>
      <c r="I888" t="s">
        <v>54</v>
      </c>
      <c r="J888" t="s">
        <v>217</v>
      </c>
      <c r="K888" t="s">
        <v>209</v>
      </c>
      <c r="L888" t="s">
        <v>308</v>
      </c>
      <c r="M888" t="s">
        <v>80</v>
      </c>
      <c r="N888" t="s">
        <v>11</v>
      </c>
      <c r="O888">
        <v>7.24</v>
      </c>
      <c r="P888">
        <v>12.76</v>
      </c>
      <c r="Q888">
        <f>Sales_Analysis[[#This Row],[Quantity]]*Sales_Analysis[[#This Row],[Unit Selling Price]]</f>
        <v>12.76</v>
      </c>
      <c r="R888">
        <f>Sales_Analysis[[#This Row],[Gross Sales ]]*Sales_Analysis[[#This Row],[Discount Pct]]</f>
        <v>0</v>
      </c>
      <c r="S888" s="8">
        <f>Sales_Analysis[[#This Row],[Gross Sales ]]-Sales_Analysis[[#This Row],[Discount Amount]]</f>
        <v>12.76</v>
      </c>
      <c r="T888" s="8">
        <f>Sales_Analysis[[#This Row],[Quantity]]*Sales_Analysis[[#This Row],[Unit Cost]]</f>
        <v>7.24</v>
      </c>
      <c r="U888" s="8">
        <f>Sales_Analysis[[#This Row],[Net Sales ]]-Sales_Analysis[[#This Row],[Cost Of Good Sold]]</f>
        <v>5.52</v>
      </c>
      <c r="V888" s="8">
        <f>IF(Sales_Analysis[[#This Row],[Order Status]]="Completed",Sales_Analysis[[#This Row],[Net Sales ]],0)</f>
        <v>12.76</v>
      </c>
      <c r="W888" s="8">
        <f>IF(Sales_Analysis[[#This Row],[Order Status]]="Completed",Sales_Analysis[[#This Row],[Gross Profit ]],0)</f>
        <v>5.52</v>
      </c>
    </row>
    <row r="889" spans="1:23">
      <c r="A889" t="s">
        <v>1564</v>
      </c>
      <c r="B889" s="7">
        <v>46068</v>
      </c>
      <c r="C889" t="s">
        <v>98</v>
      </c>
      <c r="D889">
        <v>3</v>
      </c>
      <c r="E889">
        <v>17.66</v>
      </c>
      <c r="F889">
        <v>0.05</v>
      </c>
      <c r="G889">
        <v>9.99</v>
      </c>
      <c r="H889" t="s">
        <v>216</v>
      </c>
      <c r="I889" t="s">
        <v>54</v>
      </c>
      <c r="J889" t="s">
        <v>208</v>
      </c>
      <c r="K889" t="s">
        <v>209</v>
      </c>
      <c r="L889" t="s">
        <v>547</v>
      </c>
      <c r="M889" t="s">
        <v>99</v>
      </c>
      <c r="N889" t="s">
        <v>17</v>
      </c>
      <c r="O889">
        <v>11.93</v>
      </c>
      <c r="P889">
        <v>17.66</v>
      </c>
      <c r="Q889">
        <f>Sales_Analysis[[#This Row],[Quantity]]*Sales_Analysis[[#This Row],[Unit Selling Price]]</f>
        <v>52.980000000000004</v>
      </c>
      <c r="R889">
        <f>Sales_Analysis[[#This Row],[Gross Sales ]]*Sales_Analysis[[#This Row],[Discount Pct]]</f>
        <v>2.6490000000000005</v>
      </c>
      <c r="S889" s="8">
        <f>Sales_Analysis[[#This Row],[Gross Sales ]]-Sales_Analysis[[#This Row],[Discount Amount]]</f>
        <v>50.331000000000003</v>
      </c>
      <c r="T889" s="8">
        <f>Sales_Analysis[[#This Row],[Quantity]]*Sales_Analysis[[#This Row],[Unit Cost]]</f>
        <v>35.79</v>
      </c>
      <c r="U889" s="8">
        <f>Sales_Analysis[[#This Row],[Net Sales ]]-Sales_Analysis[[#This Row],[Cost Of Good Sold]]</f>
        <v>14.541000000000004</v>
      </c>
      <c r="V889" s="8">
        <f>IF(Sales_Analysis[[#This Row],[Order Status]]="Completed",Sales_Analysis[[#This Row],[Net Sales ]],0)</f>
        <v>50.331000000000003</v>
      </c>
      <c r="W889" s="8">
        <f>IF(Sales_Analysis[[#This Row],[Order Status]]="Completed",Sales_Analysis[[#This Row],[Gross Profit ]],0)</f>
        <v>14.541000000000004</v>
      </c>
    </row>
    <row r="890" spans="1:23">
      <c r="A890" t="s">
        <v>1565</v>
      </c>
      <c r="B890" s="7">
        <v>46068</v>
      </c>
      <c r="C890" t="s">
        <v>132</v>
      </c>
      <c r="D890">
        <v>1</v>
      </c>
      <c r="E890">
        <v>72.08</v>
      </c>
      <c r="F890">
        <v>0</v>
      </c>
      <c r="G890">
        <v>0</v>
      </c>
      <c r="H890" t="s">
        <v>207</v>
      </c>
      <c r="I890" t="s">
        <v>12</v>
      </c>
      <c r="J890" t="s">
        <v>213</v>
      </c>
      <c r="K890" t="s">
        <v>209</v>
      </c>
      <c r="L890" t="s">
        <v>569</v>
      </c>
      <c r="M890" t="s">
        <v>133</v>
      </c>
      <c r="N890" t="s">
        <v>21</v>
      </c>
      <c r="O890">
        <v>45</v>
      </c>
      <c r="P890">
        <v>72.08</v>
      </c>
      <c r="Q890">
        <f>Sales_Analysis[[#This Row],[Quantity]]*Sales_Analysis[[#This Row],[Unit Selling Price]]</f>
        <v>72.08</v>
      </c>
      <c r="R890">
        <f>Sales_Analysis[[#This Row],[Gross Sales ]]*Sales_Analysis[[#This Row],[Discount Pct]]</f>
        <v>0</v>
      </c>
      <c r="S890" s="8">
        <f>Sales_Analysis[[#This Row],[Gross Sales ]]-Sales_Analysis[[#This Row],[Discount Amount]]</f>
        <v>72.08</v>
      </c>
      <c r="T890" s="8">
        <f>Sales_Analysis[[#This Row],[Quantity]]*Sales_Analysis[[#This Row],[Unit Cost]]</f>
        <v>45</v>
      </c>
      <c r="U890" s="8">
        <f>Sales_Analysis[[#This Row],[Net Sales ]]-Sales_Analysis[[#This Row],[Cost Of Good Sold]]</f>
        <v>27.08</v>
      </c>
      <c r="V890" s="8">
        <f>IF(Sales_Analysis[[#This Row],[Order Status]]="Completed",Sales_Analysis[[#This Row],[Net Sales ]],0)</f>
        <v>72.08</v>
      </c>
      <c r="W890" s="8">
        <f>IF(Sales_Analysis[[#This Row],[Order Status]]="Completed",Sales_Analysis[[#This Row],[Gross Profit ]],0)</f>
        <v>27.08</v>
      </c>
    </row>
    <row r="891" spans="1:23">
      <c r="A891" t="s">
        <v>1566</v>
      </c>
      <c r="B891" s="7">
        <v>46068</v>
      </c>
      <c r="C891" t="s">
        <v>176</v>
      </c>
      <c r="D891">
        <v>3</v>
      </c>
      <c r="E891">
        <v>11.86</v>
      </c>
      <c r="F891">
        <v>0.05</v>
      </c>
      <c r="G891">
        <v>0</v>
      </c>
      <c r="H891" t="s">
        <v>207</v>
      </c>
      <c r="I891" t="s">
        <v>54</v>
      </c>
      <c r="J891" t="s">
        <v>213</v>
      </c>
      <c r="K891" t="s">
        <v>304</v>
      </c>
      <c r="L891" t="s">
        <v>786</v>
      </c>
      <c r="M891" t="s">
        <v>177</v>
      </c>
      <c r="N891" t="s">
        <v>32</v>
      </c>
      <c r="O891">
        <v>4.93</v>
      </c>
      <c r="P891">
        <v>11.86</v>
      </c>
      <c r="Q891">
        <f>Sales_Analysis[[#This Row],[Quantity]]*Sales_Analysis[[#This Row],[Unit Selling Price]]</f>
        <v>35.58</v>
      </c>
      <c r="R891">
        <f>Sales_Analysis[[#This Row],[Gross Sales ]]*Sales_Analysis[[#This Row],[Discount Pct]]</f>
        <v>1.7789999999999999</v>
      </c>
      <c r="S891" s="8">
        <f>Sales_Analysis[[#This Row],[Gross Sales ]]-Sales_Analysis[[#This Row],[Discount Amount]]</f>
        <v>33.801000000000002</v>
      </c>
      <c r="T891" s="8">
        <f>Sales_Analysis[[#This Row],[Quantity]]*Sales_Analysis[[#This Row],[Unit Cost]]</f>
        <v>14.79</v>
      </c>
      <c r="U891" s="8">
        <f>Sales_Analysis[[#This Row],[Net Sales ]]-Sales_Analysis[[#This Row],[Cost Of Good Sold]]</f>
        <v>19.011000000000003</v>
      </c>
      <c r="V891" s="8">
        <f>IF(Sales_Analysis[[#This Row],[Order Status]]="Completed",Sales_Analysis[[#This Row],[Net Sales ]],0)</f>
        <v>0</v>
      </c>
      <c r="W891" s="8">
        <f>IF(Sales_Analysis[[#This Row],[Order Status]]="Completed",Sales_Analysis[[#This Row],[Gross Profit ]],0)</f>
        <v>0</v>
      </c>
    </row>
    <row r="892" spans="1:23">
      <c r="A892" t="s">
        <v>1567</v>
      </c>
      <c r="B892" s="7">
        <v>46068</v>
      </c>
      <c r="C892" t="s">
        <v>146</v>
      </c>
      <c r="D892">
        <v>4</v>
      </c>
      <c r="E892">
        <v>30.05</v>
      </c>
      <c r="F892">
        <v>0</v>
      </c>
      <c r="G892">
        <v>0</v>
      </c>
      <c r="H892" t="s">
        <v>207</v>
      </c>
      <c r="I892" t="s">
        <v>12</v>
      </c>
      <c r="J892" t="s">
        <v>208</v>
      </c>
      <c r="K892" t="s">
        <v>209</v>
      </c>
      <c r="L892" t="s">
        <v>1162</v>
      </c>
      <c r="M892" t="s">
        <v>147</v>
      </c>
      <c r="N892" t="s">
        <v>27</v>
      </c>
      <c r="O892">
        <v>17.329999999999998</v>
      </c>
      <c r="P892">
        <v>30.05</v>
      </c>
      <c r="Q892">
        <f>Sales_Analysis[[#This Row],[Quantity]]*Sales_Analysis[[#This Row],[Unit Selling Price]]</f>
        <v>120.2</v>
      </c>
      <c r="R892">
        <f>Sales_Analysis[[#This Row],[Gross Sales ]]*Sales_Analysis[[#This Row],[Discount Pct]]</f>
        <v>0</v>
      </c>
      <c r="S892" s="8">
        <f>Sales_Analysis[[#This Row],[Gross Sales ]]-Sales_Analysis[[#This Row],[Discount Amount]]</f>
        <v>120.2</v>
      </c>
      <c r="T892" s="8">
        <f>Sales_Analysis[[#This Row],[Quantity]]*Sales_Analysis[[#This Row],[Unit Cost]]</f>
        <v>69.319999999999993</v>
      </c>
      <c r="U892" s="8">
        <f>Sales_Analysis[[#This Row],[Net Sales ]]-Sales_Analysis[[#This Row],[Cost Of Good Sold]]</f>
        <v>50.88000000000001</v>
      </c>
      <c r="V892" s="8">
        <f>IF(Sales_Analysis[[#This Row],[Order Status]]="Completed",Sales_Analysis[[#This Row],[Net Sales ]],0)</f>
        <v>120.2</v>
      </c>
      <c r="W892" s="8">
        <f>IF(Sales_Analysis[[#This Row],[Order Status]]="Completed",Sales_Analysis[[#This Row],[Gross Profit ]],0)</f>
        <v>50.88000000000001</v>
      </c>
    </row>
    <row r="893" spans="1:23">
      <c r="A893" t="s">
        <v>1568</v>
      </c>
      <c r="B893" s="7">
        <v>46068</v>
      </c>
      <c r="C893" t="s">
        <v>180</v>
      </c>
      <c r="D893">
        <v>4</v>
      </c>
      <c r="E893">
        <v>60.42</v>
      </c>
      <c r="F893">
        <v>0</v>
      </c>
      <c r="G893">
        <v>0</v>
      </c>
      <c r="H893" t="s">
        <v>207</v>
      </c>
      <c r="I893" t="s">
        <v>224</v>
      </c>
      <c r="J893" t="s">
        <v>213</v>
      </c>
      <c r="K893" t="s">
        <v>209</v>
      </c>
      <c r="L893" t="s">
        <v>804</v>
      </c>
      <c r="M893" t="s">
        <v>181</v>
      </c>
      <c r="N893" t="s">
        <v>32</v>
      </c>
      <c r="O893">
        <v>25.69</v>
      </c>
      <c r="P893">
        <v>60.42</v>
      </c>
      <c r="Q893">
        <f>Sales_Analysis[[#This Row],[Quantity]]*Sales_Analysis[[#This Row],[Unit Selling Price]]</f>
        <v>241.68</v>
      </c>
      <c r="R893">
        <f>Sales_Analysis[[#This Row],[Gross Sales ]]*Sales_Analysis[[#This Row],[Discount Pct]]</f>
        <v>0</v>
      </c>
      <c r="S893" s="8">
        <f>Sales_Analysis[[#This Row],[Gross Sales ]]-Sales_Analysis[[#This Row],[Discount Amount]]</f>
        <v>241.68</v>
      </c>
      <c r="T893" s="8">
        <f>Sales_Analysis[[#This Row],[Quantity]]*Sales_Analysis[[#This Row],[Unit Cost]]</f>
        <v>102.76</v>
      </c>
      <c r="U893" s="8">
        <f>Sales_Analysis[[#This Row],[Net Sales ]]-Sales_Analysis[[#This Row],[Cost Of Good Sold]]</f>
        <v>138.92000000000002</v>
      </c>
      <c r="V893" s="8">
        <f>IF(Sales_Analysis[[#This Row],[Order Status]]="Completed",Sales_Analysis[[#This Row],[Net Sales ]],0)</f>
        <v>241.68</v>
      </c>
      <c r="W893" s="8">
        <f>IF(Sales_Analysis[[#This Row],[Order Status]]="Completed",Sales_Analysis[[#This Row],[Gross Profit ]],0)</f>
        <v>138.92000000000002</v>
      </c>
    </row>
    <row r="894" spans="1:23">
      <c r="A894" t="s">
        <v>1569</v>
      </c>
      <c r="B894" s="7">
        <v>46068</v>
      </c>
      <c r="C894" t="s">
        <v>150</v>
      </c>
      <c r="D894">
        <v>1</v>
      </c>
      <c r="E894">
        <v>50.17</v>
      </c>
      <c r="F894">
        <v>0</v>
      </c>
      <c r="G894">
        <v>0</v>
      </c>
      <c r="H894" t="s">
        <v>216</v>
      </c>
      <c r="I894" t="s">
        <v>37</v>
      </c>
      <c r="J894" t="s">
        <v>208</v>
      </c>
      <c r="K894" t="s">
        <v>209</v>
      </c>
      <c r="L894" t="s">
        <v>1570</v>
      </c>
      <c r="M894" t="s">
        <v>151</v>
      </c>
      <c r="N894" t="s">
        <v>27</v>
      </c>
      <c r="O894">
        <v>28.8</v>
      </c>
      <c r="P894">
        <v>50.17</v>
      </c>
      <c r="Q894">
        <f>Sales_Analysis[[#This Row],[Quantity]]*Sales_Analysis[[#This Row],[Unit Selling Price]]</f>
        <v>50.17</v>
      </c>
      <c r="R894">
        <f>Sales_Analysis[[#This Row],[Gross Sales ]]*Sales_Analysis[[#This Row],[Discount Pct]]</f>
        <v>0</v>
      </c>
      <c r="S894" s="8">
        <f>Sales_Analysis[[#This Row],[Gross Sales ]]-Sales_Analysis[[#This Row],[Discount Amount]]</f>
        <v>50.17</v>
      </c>
      <c r="T894" s="8">
        <f>Sales_Analysis[[#This Row],[Quantity]]*Sales_Analysis[[#This Row],[Unit Cost]]</f>
        <v>28.8</v>
      </c>
      <c r="U894" s="8">
        <f>Sales_Analysis[[#This Row],[Net Sales ]]-Sales_Analysis[[#This Row],[Cost Of Good Sold]]</f>
        <v>21.37</v>
      </c>
      <c r="V894" s="8">
        <f>IF(Sales_Analysis[[#This Row],[Order Status]]="Completed",Sales_Analysis[[#This Row],[Net Sales ]],0)</f>
        <v>50.17</v>
      </c>
      <c r="W894" s="8">
        <f>IF(Sales_Analysis[[#This Row],[Order Status]]="Completed",Sales_Analysis[[#This Row],[Gross Profit ]],0)</f>
        <v>21.37</v>
      </c>
    </row>
    <row r="895" spans="1:23">
      <c r="A895" t="s">
        <v>1571</v>
      </c>
      <c r="B895" s="7">
        <v>46068</v>
      </c>
      <c r="C895" t="s">
        <v>132</v>
      </c>
      <c r="D895">
        <v>1</v>
      </c>
      <c r="E895">
        <v>72.08</v>
      </c>
      <c r="F895">
        <v>0</v>
      </c>
      <c r="G895">
        <v>6.99</v>
      </c>
      <c r="H895" t="s">
        <v>216</v>
      </c>
      <c r="I895" t="s">
        <v>12</v>
      </c>
      <c r="J895" t="s">
        <v>217</v>
      </c>
      <c r="K895" t="s">
        <v>209</v>
      </c>
      <c r="L895" t="s">
        <v>686</v>
      </c>
      <c r="M895" t="s">
        <v>133</v>
      </c>
      <c r="N895" t="s">
        <v>21</v>
      </c>
      <c r="O895">
        <v>45</v>
      </c>
      <c r="P895">
        <v>72.08</v>
      </c>
      <c r="Q895">
        <f>Sales_Analysis[[#This Row],[Quantity]]*Sales_Analysis[[#This Row],[Unit Selling Price]]</f>
        <v>72.08</v>
      </c>
      <c r="R895">
        <f>Sales_Analysis[[#This Row],[Gross Sales ]]*Sales_Analysis[[#This Row],[Discount Pct]]</f>
        <v>0</v>
      </c>
      <c r="S895" s="8">
        <f>Sales_Analysis[[#This Row],[Gross Sales ]]-Sales_Analysis[[#This Row],[Discount Amount]]</f>
        <v>72.08</v>
      </c>
      <c r="T895" s="8">
        <f>Sales_Analysis[[#This Row],[Quantity]]*Sales_Analysis[[#This Row],[Unit Cost]]</f>
        <v>45</v>
      </c>
      <c r="U895" s="8">
        <f>Sales_Analysis[[#This Row],[Net Sales ]]-Sales_Analysis[[#This Row],[Cost Of Good Sold]]</f>
        <v>27.08</v>
      </c>
      <c r="V895" s="8">
        <f>IF(Sales_Analysis[[#This Row],[Order Status]]="Completed",Sales_Analysis[[#This Row],[Net Sales ]],0)</f>
        <v>72.08</v>
      </c>
      <c r="W895" s="8">
        <f>IF(Sales_Analysis[[#This Row],[Order Status]]="Completed",Sales_Analysis[[#This Row],[Gross Profit ]],0)</f>
        <v>27.08</v>
      </c>
    </row>
    <row r="896" spans="1:23">
      <c r="A896" t="s">
        <v>1572</v>
      </c>
      <c r="B896" s="7">
        <v>46068</v>
      </c>
      <c r="C896" t="s">
        <v>158</v>
      </c>
      <c r="D896">
        <v>2</v>
      </c>
      <c r="E896">
        <v>44.59</v>
      </c>
      <c r="F896">
        <v>0.05</v>
      </c>
      <c r="G896">
        <v>0</v>
      </c>
      <c r="H896" t="s">
        <v>207</v>
      </c>
      <c r="I896" t="s">
        <v>37</v>
      </c>
      <c r="J896" t="s">
        <v>217</v>
      </c>
      <c r="K896" t="s">
        <v>209</v>
      </c>
      <c r="L896" t="s">
        <v>1096</v>
      </c>
      <c r="M896" t="s">
        <v>159</v>
      </c>
      <c r="N896" t="s">
        <v>27</v>
      </c>
      <c r="O896">
        <v>19.489999999999998</v>
      </c>
      <c r="P896">
        <v>44.59</v>
      </c>
      <c r="Q896">
        <f>Sales_Analysis[[#This Row],[Quantity]]*Sales_Analysis[[#This Row],[Unit Selling Price]]</f>
        <v>89.18</v>
      </c>
      <c r="R896">
        <f>Sales_Analysis[[#This Row],[Gross Sales ]]*Sales_Analysis[[#This Row],[Discount Pct]]</f>
        <v>4.4590000000000005</v>
      </c>
      <c r="S896" s="8">
        <f>Sales_Analysis[[#This Row],[Gross Sales ]]-Sales_Analysis[[#This Row],[Discount Amount]]</f>
        <v>84.721000000000004</v>
      </c>
      <c r="T896" s="8">
        <f>Sales_Analysis[[#This Row],[Quantity]]*Sales_Analysis[[#This Row],[Unit Cost]]</f>
        <v>38.979999999999997</v>
      </c>
      <c r="U896" s="8">
        <f>Sales_Analysis[[#This Row],[Net Sales ]]-Sales_Analysis[[#This Row],[Cost Of Good Sold]]</f>
        <v>45.741000000000007</v>
      </c>
      <c r="V896" s="8">
        <f>IF(Sales_Analysis[[#This Row],[Order Status]]="Completed",Sales_Analysis[[#This Row],[Net Sales ]],0)</f>
        <v>84.721000000000004</v>
      </c>
      <c r="W896" s="8">
        <f>IF(Sales_Analysis[[#This Row],[Order Status]]="Completed",Sales_Analysis[[#This Row],[Gross Profit ]],0)</f>
        <v>45.741000000000007</v>
      </c>
    </row>
    <row r="897" spans="1:23">
      <c r="A897" t="s">
        <v>1573</v>
      </c>
      <c r="B897" s="7">
        <v>46069</v>
      </c>
      <c r="C897" t="s">
        <v>69</v>
      </c>
      <c r="D897">
        <v>1</v>
      </c>
      <c r="E897">
        <v>73.180000000000007</v>
      </c>
      <c r="F897">
        <v>0.15</v>
      </c>
      <c r="G897">
        <v>0</v>
      </c>
      <c r="H897" t="s">
        <v>212</v>
      </c>
      <c r="I897" t="s">
        <v>54</v>
      </c>
      <c r="J897" t="s">
        <v>208</v>
      </c>
      <c r="K897" t="s">
        <v>209</v>
      </c>
      <c r="L897" t="s">
        <v>1396</v>
      </c>
      <c r="M897" t="s">
        <v>70</v>
      </c>
      <c r="N897" t="s">
        <v>11</v>
      </c>
      <c r="O897">
        <v>37</v>
      </c>
      <c r="P897">
        <v>73.180000000000007</v>
      </c>
      <c r="Q897">
        <f>Sales_Analysis[[#This Row],[Quantity]]*Sales_Analysis[[#This Row],[Unit Selling Price]]</f>
        <v>73.180000000000007</v>
      </c>
      <c r="R897">
        <f>Sales_Analysis[[#This Row],[Gross Sales ]]*Sales_Analysis[[#This Row],[Discount Pct]]</f>
        <v>10.977</v>
      </c>
      <c r="S897" s="8">
        <f>Sales_Analysis[[#This Row],[Gross Sales ]]-Sales_Analysis[[#This Row],[Discount Amount]]</f>
        <v>62.203000000000003</v>
      </c>
      <c r="T897" s="8">
        <f>Sales_Analysis[[#This Row],[Quantity]]*Sales_Analysis[[#This Row],[Unit Cost]]</f>
        <v>37</v>
      </c>
      <c r="U897" s="8">
        <f>Sales_Analysis[[#This Row],[Net Sales ]]-Sales_Analysis[[#This Row],[Cost Of Good Sold]]</f>
        <v>25.203000000000003</v>
      </c>
      <c r="V897" s="8">
        <f>IF(Sales_Analysis[[#This Row],[Order Status]]="Completed",Sales_Analysis[[#This Row],[Net Sales ]],0)</f>
        <v>62.203000000000003</v>
      </c>
      <c r="W897" s="8">
        <f>IF(Sales_Analysis[[#This Row],[Order Status]]="Completed",Sales_Analysis[[#This Row],[Gross Profit ]],0)</f>
        <v>25.203000000000003</v>
      </c>
    </row>
    <row r="898" spans="1:23">
      <c r="A898" t="s">
        <v>1574</v>
      </c>
      <c r="B898" s="7">
        <v>46069</v>
      </c>
      <c r="C898" t="s">
        <v>87</v>
      </c>
      <c r="D898">
        <v>1</v>
      </c>
      <c r="E898">
        <v>49.34</v>
      </c>
      <c r="F898">
        <v>0.1</v>
      </c>
      <c r="G898">
        <v>0</v>
      </c>
      <c r="H898" t="s">
        <v>207</v>
      </c>
      <c r="I898" t="s">
        <v>224</v>
      </c>
      <c r="J898" t="s">
        <v>208</v>
      </c>
      <c r="K898" t="s">
        <v>209</v>
      </c>
      <c r="L898" t="s">
        <v>321</v>
      </c>
      <c r="M898" t="s">
        <v>88</v>
      </c>
      <c r="N898" t="s">
        <v>11</v>
      </c>
      <c r="O898">
        <v>24.06</v>
      </c>
      <c r="P898">
        <v>49.34</v>
      </c>
      <c r="Q898">
        <f>Sales_Analysis[[#This Row],[Quantity]]*Sales_Analysis[[#This Row],[Unit Selling Price]]</f>
        <v>49.34</v>
      </c>
      <c r="R898">
        <f>Sales_Analysis[[#This Row],[Gross Sales ]]*Sales_Analysis[[#This Row],[Discount Pct]]</f>
        <v>4.9340000000000011</v>
      </c>
      <c r="S898" s="8">
        <f>Sales_Analysis[[#This Row],[Gross Sales ]]-Sales_Analysis[[#This Row],[Discount Amount]]</f>
        <v>44.406000000000006</v>
      </c>
      <c r="T898" s="8">
        <f>Sales_Analysis[[#This Row],[Quantity]]*Sales_Analysis[[#This Row],[Unit Cost]]</f>
        <v>24.06</v>
      </c>
      <c r="U898" s="8">
        <f>Sales_Analysis[[#This Row],[Net Sales ]]-Sales_Analysis[[#This Row],[Cost Of Good Sold]]</f>
        <v>20.346000000000007</v>
      </c>
      <c r="V898" s="8">
        <f>IF(Sales_Analysis[[#This Row],[Order Status]]="Completed",Sales_Analysis[[#This Row],[Net Sales ]],0)</f>
        <v>44.406000000000006</v>
      </c>
      <c r="W898" s="8">
        <f>IF(Sales_Analysis[[#This Row],[Order Status]]="Completed",Sales_Analysis[[#This Row],[Gross Profit ]],0)</f>
        <v>20.346000000000007</v>
      </c>
    </row>
    <row r="899" spans="1:23">
      <c r="A899" t="s">
        <v>1575</v>
      </c>
      <c r="B899" s="7">
        <v>46069</v>
      </c>
      <c r="C899" t="s">
        <v>148</v>
      </c>
      <c r="D899">
        <v>2</v>
      </c>
      <c r="E899">
        <v>76.3</v>
      </c>
      <c r="F899">
        <v>0.15</v>
      </c>
      <c r="G899">
        <v>4.99</v>
      </c>
      <c r="H899" t="s">
        <v>212</v>
      </c>
      <c r="I899" t="s">
        <v>18</v>
      </c>
      <c r="J899" t="s">
        <v>208</v>
      </c>
      <c r="K899" t="s">
        <v>209</v>
      </c>
      <c r="L899" t="s">
        <v>1576</v>
      </c>
      <c r="M899" t="s">
        <v>149</v>
      </c>
      <c r="N899" t="s">
        <v>27</v>
      </c>
      <c r="O899">
        <v>33.700000000000003</v>
      </c>
      <c r="P899">
        <v>76.3</v>
      </c>
      <c r="Q899">
        <f>Sales_Analysis[[#This Row],[Quantity]]*Sales_Analysis[[#This Row],[Unit Selling Price]]</f>
        <v>152.6</v>
      </c>
      <c r="R899">
        <f>Sales_Analysis[[#This Row],[Gross Sales ]]*Sales_Analysis[[#This Row],[Discount Pct]]</f>
        <v>22.889999999999997</v>
      </c>
      <c r="S899" s="8">
        <f>Sales_Analysis[[#This Row],[Gross Sales ]]-Sales_Analysis[[#This Row],[Discount Amount]]</f>
        <v>129.71</v>
      </c>
      <c r="T899" s="8">
        <f>Sales_Analysis[[#This Row],[Quantity]]*Sales_Analysis[[#This Row],[Unit Cost]]</f>
        <v>67.400000000000006</v>
      </c>
      <c r="U899" s="8">
        <f>Sales_Analysis[[#This Row],[Net Sales ]]-Sales_Analysis[[#This Row],[Cost Of Good Sold]]</f>
        <v>62.31</v>
      </c>
      <c r="V899" s="8">
        <f>IF(Sales_Analysis[[#This Row],[Order Status]]="Completed",Sales_Analysis[[#This Row],[Net Sales ]],0)</f>
        <v>129.71</v>
      </c>
      <c r="W899" s="8">
        <f>IF(Sales_Analysis[[#This Row],[Order Status]]="Completed",Sales_Analysis[[#This Row],[Gross Profit ]],0)</f>
        <v>62.31</v>
      </c>
    </row>
    <row r="900" spans="1:23">
      <c r="A900" t="s">
        <v>1577</v>
      </c>
      <c r="B900" s="7">
        <v>46069</v>
      </c>
      <c r="C900" t="s">
        <v>118</v>
      </c>
      <c r="D900">
        <v>1</v>
      </c>
      <c r="E900">
        <v>41.81</v>
      </c>
      <c r="F900">
        <v>0</v>
      </c>
      <c r="G900">
        <v>0</v>
      </c>
      <c r="H900" t="s">
        <v>212</v>
      </c>
      <c r="I900" t="s">
        <v>37</v>
      </c>
      <c r="J900" t="s">
        <v>217</v>
      </c>
      <c r="K900" t="s">
        <v>209</v>
      </c>
      <c r="L900" t="s">
        <v>369</v>
      </c>
      <c r="M900" t="s">
        <v>119</v>
      </c>
      <c r="N900" t="s">
        <v>21</v>
      </c>
      <c r="O900">
        <v>22.64</v>
      </c>
      <c r="P900">
        <v>41.81</v>
      </c>
      <c r="Q900">
        <f>Sales_Analysis[[#This Row],[Quantity]]*Sales_Analysis[[#This Row],[Unit Selling Price]]</f>
        <v>41.81</v>
      </c>
      <c r="R900">
        <f>Sales_Analysis[[#This Row],[Gross Sales ]]*Sales_Analysis[[#This Row],[Discount Pct]]</f>
        <v>0</v>
      </c>
      <c r="S900" s="8">
        <f>Sales_Analysis[[#This Row],[Gross Sales ]]-Sales_Analysis[[#This Row],[Discount Amount]]</f>
        <v>41.81</v>
      </c>
      <c r="T900" s="8">
        <f>Sales_Analysis[[#This Row],[Quantity]]*Sales_Analysis[[#This Row],[Unit Cost]]</f>
        <v>22.64</v>
      </c>
      <c r="U900" s="8">
        <f>Sales_Analysis[[#This Row],[Net Sales ]]-Sales_Analysis[[#This Row],[Cost Of Good Sold]]</f>
        <v>19.170000000000002</v>
      </c>
      <c r="V900" s="8">
        <f>IF(Sales_Analysis[[#This Row],[Order Status]]="Completed",Sales_Analysis[[#This Row],[Net Sales ]],0)</f>
        <v>41.81</v>
      </c>
      <c r="W900" s="8">
        <f>IF(Sales_Analysis[[#This Row],[Order Status]]="Completed",Sales_Analysis[[#This Row],[Gross Profit ]],0)</f>
        <v>19.170000000000002</v>
      </c>
    </row>
    <row r="901" spans="1:23">
      <c r="A901" t="s">
        <v>1578</v>
      </c>
      <c r="B901" s="7">
        <v>46070</v>
      </c>
      <c r="C901" t="s">
        <v>100</v>
      </c>
      <c r="D901">
        <v>1</v>
      </c>
      <c r="E901">
        <v>47.38</v>
      </c>
      <c r="F901">
        <v>0.15</v>
      </c>
      <c r="G901">
        <v>0</v>
      </c>
      <c r="H901" t="s">
        <v>216</v>
      </c>
      <c r="I901" t="s">
        <v>54</v>
      </c>
      <c r="J901" t="s">
        <v>208</v>
      </c>
      <c r="K901" t="s">
        <v>209</v>
      </c>
      <c r="L901" t="s">
        <v>365</v>
      </c>
      <c r="M901" t="s">
        <v>101</v>
      </c>
      <c r="N901" t="s">
        <v>17</v>
      </c>
      <c r="O901">
        <v>31.21</v>
      </c>
      <c r="P901">
        <v>47.38</v>
      </c>
      <c r="Q901">
        <f>Sales_Analysis[[#This Row],[Quantity]]*Sales_Analysis[[#This Row],[Unit Selling Price]]</f>
        <v>47.38</v>
      </c>
      <c r="R901">
        <f>Sales_Analysis[[#This Row],[Gross Sales ]]*Sales_Analysis[[#This Row],[Discount Pct]]</f>
        <v>7.1070000000000002</v>
      </c>
      <c r="S901" s="8">
        <f>Sales_Analysis[[#This Row],[Gross Sales ]]-Sales_Analysis[[#This Row],[Discount Amount]]</f>
        <v>40.273000000000003</v>
      </c>
      <c r="T901" s="8">
        <f>Sales_Analysis[[#This Row],[Quantity]]*Sales_Analysis[[#This Row],[Unit Cost]]</f>
        <v>31.21</v>
      </c>
      <c r="U901" s="8">
        <f>Sales_Analysis[[#This Row],[Net Sales ]]-Sales_Analysis[[#This Row],[Cost Of Good Sold]]</f>
        <v>9.0630000000000024</v>
      </c>
      <c r="V901" s="8">
        <f>IF(Sales_Analysis[[#This Row],[Order Status]]="Completed",Sales_Analysis[[#This Row],[Net Sales ]],0)</f>
        <v>40.273000000000003</v>
      </c>
      <c r="W901" s="8">
        <f>IF(Sales_Analysis[[#This Row],[Order Status]]="Completed",Sales_Analysis[[#This Row],[Gross Profit ]],0)</f>
        <v>9.0630000000000024</v>
      </c>
    </row>
    <row r="902" spans="1:23">
      <c r="A902" t="s">
        <v>1579</v>
      </c>
      <c r="B902" s="7">
        <v>46070</v>
      </c>
      <c r="C902" t="s">
        <v>170</v>
      </c>
      <c r="D902">
        <v>3</v>
      </c>
      <c r="E902">
        <v>33.19</v>
      </c>
      <c r="F902">
        <v>0.05</v>
      </c>
      <c r="G902">
        <v>0</v>
      </c>
      <c r="H902" t="s">
        <v>216</v>
      </c>
      <c r="I902" t="s">
        <v>37</v>
      </c>
      <c r="J902" t="s">
        <v>208</v>
      </c>
      <c r="K902" t="s">
        <v>209</v>
      </c>
      <c r="L902" t="s">
        <v>1195</v>
      </c>
      <c r="M902" t="s">
        <v>171</v>
      </c>
      <c r="N902" t="s">
        <v>32</v>
      </c>
      <c r="O902">
        <v>18.73</v>
      </c>
      <c r="P902">
        <v>33.19</v>
      </c>
      <c r="Q902">
        <f>Sales_Analysis[[#This Row],[Quantity]]*Sales_Analysis[[#This Row],[Unit Selling Price]]</f>
        <v>99.57</v>
      </c>
      <c r="R902">
        <f>Sales_Analysis[[#This Row],[Gross Sales ]]*Sales_Analysis[[#This Row],[Discount Pct]]</f>
        <v>4.9785000000000004</v>
      </c>
      <c r="S902" s="8">
        <f>Sales_Analysis[[#This Row],[Gross Sales ]]-Sales_Analysis[[#This Row],[Discount Amount]]</f>
        <v>94.591499999999996</v>
      </c>
      <c r="T902" s="8">
        <f>Sales_Analysis[[#This Row],[Quantity]]*Sales_Analysis[[#This Row],[Unit Cost]]</f>
        <v>56.19</v>
      </c>
      <c r="U902" s="8">
        <f>Sales_Analysis[[#This Row],[Net Sales ]]-Sales_Analysis[[#This Row],[Cost Of Good Sold]]</f>
        <v>38.401499999999999</v>
      </c>
      <c r="V902" s="8">
        <f>IF(Sales_Analysis[[#This Row],[Order Status]]="Completed",Sales_Analysis[[#This Row],[Net Sales ]],0)</f>
        <v>94.591499999999996</v>
      </c>
      <c r="W902" s="8">
        <f>IF(Sales_Analysis[[#This Row],[Order Status]]="Completed",Sales_Analysis[[#This Row],[Gross Profit ]],0)</f>
        <v>38.401499999999999</v>
      </c>
    </row>
    <row r="903" spans="1:23">
      <c r="A903" t="s">
        <v>1580</v>
      </c>
      <c r="B903" s="7">
        <v>46070</v>
      </c>
      <c r="C903" t="s">
        <v>164</v>
      </c>
      <c r="D903">
        <v>3</v>
      </c>
      <c r="E903">
        <v>93.35</v>
      </c>
      <c r="F903">
        <v>0</v>
      </c>
      <c r="G903">
        <v>0</v>
      </c>
      <c r="H903" t="s">
        <v>216</v>
      </c>
      <c r="I903" t="s">
        <v>12</v>
      </c>
      <c r="J903" t="s">
        <v>208</v>
      </c>
      <c r="K903" t="s">
        <v>209</v>
      </c>
      <c r="L903" t="s">
        <v>791</v>
      </c>
      <c r="M903" t="s">
        <v>165</v>
      </c>
      <c r="N903" t="s">
        <v>32</v>
      </c>
      <c r="O903">
        <v>39.76</v>
      </c>
      <c r="P903">
        <v>93.35</v>
      </c>
      <c r="Q903">
        <f>Sales_Analysis[[#This Row],[Quantity]]*Sales_Analysis[[#This Row],[Unit Selling Price]]</f>
        <v>280.04999999999995</v>
      </c>
      <c r="R903">
        <f>Sales_Analysis[[#This Row],[Gross Sales ]]*Sales_Analysis[[#This Row],[Discount Pct]]</f>
        <v>0</v>
      </c>
      <c r="S903" s="8">
        <f>Sales_Analysis[[#This Row],[Gross Sales ]]-Sales_Analysis[[#This Row],[Discount Amount]]</f>
        <v>280.04999999999995</v>
      </c>
      <c r="T903" s="8">
        <f>Sales_Analysis[[#This Row],[Quantity]]*Sales_Analysis[[#This Row],[Unit Cost]]</f>
        <v>119.28</v>
      </c>
      <c r="U903" s="8">
        <f>Sales_Analysis[[#This Row],[Net Sales ]]-Sales_Analysis[[#This Row],[Cost Of Good Sold]]</f>
        <v>160.76999999999995</v>
      </c>
      <c r="V903" s="8">
        <f>IF(Sales_Analysis[[#This Row],[Order Status]]="Completed",Sales_Analysis[[#This Row],[Net Sales ]],0)</f>
        <v>280.04999999999995</v>
      </c>
      <c r="W903" s="8">
        <f>IF(Sales_Analysis[[#This Row],[Order Status]]="Completed",Sales_Analysis[[#This Row],[Gross Profit ]],0)</f>
        <v>160.76999999999995</v>
      </c>
    </row>
    <row r="904" spans="1:23">
      <c r="A904" t="s">
        <v>1581</v>
      </c>
      <c r="B904" s="7">
        <v>46070</v>
      </c>
      <c r="C904" t="s">
        <v>71</v>
      </c>
      <c r="D904">
        <v>2</v>
      </c>
      <c r="E904">
        <v>11.23</v>
      </c>
      <c r="F904">
        <v>0.1</v>
      </c>
      <c r="G904">
        <v>6.99</v>
      </c>
      <c r="H904" t="s">
        <v>207</v>
      </c>
      <c r="I904" t="s">
        <v>37</v>
      </c>
      <c r="J904" t="s">
        <v>213</v>
      </c>
      <c r="K904" t="s">
        <v>209</v>
      </c>
      <c r="L904" t="s">
        <v>826</v>
      </c>
      <c r="M904" t="s">
        <v>72</v>
      </c>
      <c r="N904" t="s">
        <v>11</v>
      </c>
      <c r="O904">
        <v>6.46</v>
      </c>
      <c r="P904">
        <v>11.23</v>
      </c>
      <c r="Q904">
        <f>Sales_Analysis[[#This Row],[Quantity]]*Sales_Analysis[[#This Row],[Unit Selling Price]]</f>
        <v>22.46</v>
      </c>
      <c r="R904">
        <f>Sales_Analysis[[#This Row],[Gross Sales ]]*Sales_Analysis[[#This Row],[Discount Pct]]</f>
        <v>2.246</v>
      </c>
      <c r="S904" s="8">
        <f>Sales_Analysis[[#This Row],[Gross Sales ]]-Sales_Analysis[[#This Row],[Discount Amount]]</f>
        <v>20.214000000000002</v>
      </c>
      <c r="T904" s="8">
        <f>Sales_Analysis[[#This Row],[Quantity]]*Sales_Analysis[[#This Row],[Unit Cost]]</f>
        <v>12.92</v>
      </c>
      <c r="U904" s="8">
        <f>Sales_Analysis[[#This Row],[Net Sales ]]-Sales_Analysis[[#This Row],[Cost Of Good Sold]]</f>
        <v>7.2940000000000023</v>
      </c>
      <c r="V904" s="8">
        <f>IF(Sales_Analysis[[#This Row],[Order Status]]="Completed",Sales_Analysis[[#This Row],[Net Sales ]],0)</f>
        <v>20.214000000000002</v>
      </c>
      <c r="W904" s="8">
        <f>IF(Sales_Analysis[[#This Row],[Order Status]]="Completed",Sales_Analysis[[#This Row],[Gross Profit ]],0)</f>
        <v>7.2940000000000023</v>
      </c>
    </row>
    <row r="905" spans="1:23">
      <c r="A905" t="s">
        <v>1582</v>
      </c>
      <c r="B905" s="7">
        <v>46070</v>
      </c>
      <c r="C905" t="s">
        <v>154</v>
      </c>
      <c r="D905">
        <v>2</v>
      </c>
      <c r="E905">
        <v>63.29</v>
      </c>
      <c r="F905">
        <v>0.05</v>
      </c>
      <c r="G905">
        <v>0</v>
      </c>
      <c r="H905" t="s">
        <v>216</v>
      </c>
      <c r="I905" t="s">
        <v>54</v>
      </c>
      <c r="J905" t="s">
        <v>208</v>
      </c>
      <c r="K905" t="s">
        <v>209</v>
      </c>
      <c r="L905" t="s">
        <v>766</v>
      </c>
      <c r="M905" t="s">
        <v>155</v>
      </c>
      <c r="N905" t="s">
        <v>27</v>
      </c>
      <c r="O905">
        <v>41.46</v>
      </c>
      <c r="P905">
        <v>63.29</v>
      </c>
      <c r="Q905">
        <f>Sales_Analysis[[#This Row],[Quantity]]*Sales_Analysis[[#This Row],[Unit Selling Price]]</f>
        <v>126.58</v>
      </c>
      <c r="R905">
        <f>Sales_Analysis[[#This Row],[Gross Sales ]]*Sales_Analysis[[#This Row],[Discount Pct]]</f>
        <v>6.3290000000000006</v>
      </c>
      <c r="S905" s="8">
        <f>Sales_Analysis[[#This Row],[Gross Sales ]]-Sales_Analysis[[#This Row],[Discount Amount]]</f>
        <v>120.251</v>
      </c>
      <c r="T905" s="8">
        <f>Sales_Analysis[[#This Row],[Quantity]]*Sales_Analysis[[#This Row],[Unit Cost]]</f>
        <v>82.92</v>
      </c>
      <c r="U905" s="8">
        <f>Sales_Analysis[[#This Row],[Net Sales ]]-Sales_Analysis[[#This Row],[Cost Of Good Sold]]</f>
        <v>37.331000000000003</v>
      </c>
      <c r="V905" s="8">
        <f>IF(Sales_Analysis[[#This Row],[Order Status]]="Completed",Sales_Analysis[[#This Row],[Net Sales ]],0)</f>
        <v>120.251</v>
      </c>
      <c r="W905" s="8">
        <f>IF(Sales_Analysis[[#This Row],[Order Status]]="Completed",Sales_Analysis[[#This Row],[Gross Profit ]],0)</f>
        <v>37.331000000000003</v>
      </c>
    </row>
    <row r="906" spans="1:23">
      <c r="A906" t="s">
        <v>1583</v>
      </c>
      <c r="B906" s="7">
        <v>46070</v>
      </c>
      <c r="C906" t="s">
        <v>116</v>
      </c>
      <c r="D906">
        <v>1</v>
      </c>
      <c r="E906">
        <v>30.89</v>
      </c>
      <c r="F906">
        <v>0.05</v>
      </c>
      <c r="G906">
        <v>0</v>
      </c>
      <c r="H906" t="s">
        <v>212</v>
      </c>
      <c r="I906" t="s">
        <v>37</v>
      </c>
      <c r="J906" t="s">
        <v>213</v>
      </c>
      <c r="K906" t="s">
        <v>209</v>
      </c>
      <c r="L906" t="s">
        <v>1584</v>
      </c>
      <c r="M906" t="s">
        <v>117</v>
      </c>
      <c r="N906" t="s">
        <v>21</v>
      </c>
      <c r="O906">
        <v>13.41</v>
      </c>
      <c r="P906">
        <v>30.89</v>
      </c>
      <c r="Q906">
        <f>Sales_Analysis[[#This Row],[Quantity]]*Sales_Analysis[[#This Row],[Unit Selling Price]]</f>
        <v>30.89</v>
      </c>
      <c r="R906">
        <f>Sales_Analysis[[#This Row],[Gross Sales ]]*Sales_Analysis[[#This Row],[Discount Pct]]</f>
        <v>1.5445000000000002</v>
      </c>
      <c r="S906" s="8">
        <f>Sales_Analysis[[#This Row],[Gross Sales ]]-Sales_Analysis[[#This Row],[Discount Amount]]</f>
        <v>29.345500000000001</v>
      </c>
      <c r="T906" s="8">
        <f>Sales_Analysis[[#This Row],[Quantity]]*Sales_Analysis[[#This Row],[Unit Cost]]</f>
        <v>13.41</v>
      </c>
      <c r="U906" s="8">
        <f>Sales_Analysis[[#This Row],[Net Sales ]]-Sales_Analysis[[#This Row],[Cost Of Good Sold]]</f>
        <v>15.935500000000001</v>
      </c>
      <c r="V906" s="8">
        <f>IF(Sales_Analysis[[#This Row],[Order Status]]="Completed",Sales_Analysis[[#This Row],[Net Sales ]],0)</f>
        <v>29.345500000000001</v>
      </c>
      <c r="W906" s="8">
        <f>IF(Sales_Analysis[[#This Row],[Order Status]]="Completed",Sales_Analysis[[#This Row],[Gross Profit ]],0)</f>
        <v>15.935500000000001</v>
      </c>
    </row>
    <row r="907" spans="1:23">
      <c r="A907" t="s">
        <v>1585</v>
      </c>
      <c r="B907" s="7">
        <v>46070</v>
      </c>
      <c r="C907" t="s">
        <v>79</v>
      </c>
      <c r="D907">
        <v>6</v>
      </c>
      <c r="E907">
        <v>12.76</v>
      </c>
      <c r="F907">
        <v>0</v>
      </c>
      <c r="G907">
        <v>4.99</v>
      </c>
      <c r="H907" t="s">
        <v>212</v>
      </c>
      <c r="I907" t="s">
        <v>12</v>
      </c>
      <c r="J907" t="s">
        <v>208</v>
      </c>
      <c r="K907" t="s">
        <v>209</v>
      </c>
      <c r="L907" t="s">
        <v>843</v>
      </c>
      <c r="M907" t="s">
        <v>80</v>
      </c>
      <c r="N907" t="s">
        <v>11</v>
      </c>
      <c r="O907">
        <v>7.24</v>
      </c>
      <c r="P907">
        <v>12.76</v>
      </c>
      <c r="Q907">
        <f>Sales_Analysis[[#This Row],[Quantity]]*Sales_Analysis[[#This Row],[Unit Selling Price]]</f>
        <v>76.56</v>
      </c>
      <c r="R907">
        <f>Sales_Analysis[[#This Row],[Gross Sales ]]*Sales_Analysis[[#This Row],[Discount Pct]]</f>
        <v>0</v>
      </c>
      <c r="S907" s="8">
        <f>Sales_Analysis[[#This Row],[Gross Sales ]]-Sales_Analysis[[#This Row],[Discount Amount]]</f>
        <v>76.56</v>
      </c>
      <c r="T907" s="8">
        <f>Sales_Analysis[[#This Row],[Quantity]]*Sales_Analysis[[#This Row],[Unit Cost]]</f>
        <v>43.44</v>
      </c>
      <c r="U907" s="8">
        <f>Sales_Analysis[[#This Row],[Net Sales ]]-Sales_Analysis[[#This Row],[Cost Of Good Sold]]</f>
        <v>33.120000000000005</v>
      </c>
      <c r="V907" s="8">
        <f>IF(Sales_Analysis[[#This Row],[Order Status]]="Completed",Sales_Analysis[[#This Row],[Net Sales ]],0)</f>
        <v>76.56</v>
      </c>
      <c r="W907" s="8">
        <f>IF(Sales_Analysis[[#This Row],[Order Status]]="Completed",Sales_Analysis[[#This Row],[Gross Profit ]],0)</f>
        <v>33.120000000000005</v>
      </c>
    </row>
    <row r="908" spans="1:23">
      <c r="A908" t="s">
        <v>1586</v>
      </c>
      <c r="B908" s="7">
        <v>46071</v>
      </c>
      <c r="C908" t="s">
        <v>186</v>
      </c>
      <c r="D908">
        <v>2</v>
      </c>
      <c r="E908">
        <v>54.93</v>
      </c>
      <c r="F908">
        <v>0</v>
      </c>
      <c r="G908">
        <v>9.99</v>
      </c>
      <c r="H908" t="s">
        <v>207</v>
      </c>
      <c r="I908" t="s">
        <v>224</v>
      </c>
      <c r="J908" t="s">
        <v>217</v>
      </c>
      <c r="K908" t="s">
        <v>209</v>
      </c>
      <c r="L908" t="s">
        <v>1085</v>
      </c>
      <c r="M908" t="s">
        <v>187</v>
      </c>
      <c r="N908" t="s">
        <v>32</v>
      </c>
      <c r="O908">
        <v>31.07</v>
      </c>
      <c r="P908">
        <v>54.93</v>
      </c>
      <c r="Q908">
        <f>Sales_Analysis[[#This Row],[Quantity]]*Sales_Analysis[[#This Row],[Unit Selling Price]]</f>
        <v>109.86</v>
      </c>
      <c r="R908">
        <f>Sales_Analysis[[#This Row],[Gross Sales ]]*Sales_Analysis[[#This Row],[Discount Pct]]</f>
        <v>0</v>
      </c>
      <c r="S908" s="8">
        <f>Sales_Analysis[[#This Row],[Gross Sales ]]-Sales_Analysis[[#This Row],[Discount Amount]]</f>
        <v>109.86</v>
      </c>
      <c r="T908" s="8">
        <f>Sales_Analysis[[#This Row],[Quantity]]*Sales_Analysis[[#This Row],[Unit Cost]]</f>
        <v>62.14</v>
      </c>
      <c r="U908" s="8">
        <f>Sales_Analysis[[#This Row],[Net Sales ]]-Sales_Analysis[[#This Row],[Cost Of Good Sold]]</f>
        <v>47.72</v>
      </c>
      <c r="V908" s="8">
        <f>IF(Sales_Analysis[[#This Row],[Order Status]]="Completed",Sales_Analysis[[#This Row],[Net Sales ]],0)</f>
        <v>109.86</v>
      </c>
      <c r="W908" s="8">
        <f>IF(Sales_Analysis[[#This Row],[Order Status]]="Completed",Sales_Analysis[[#This Row],[Gross Profit ]],0)</f>
        <v>47.72</v>
      </c>
    </row>
    <row r="909" spans="1:23">
      <c r="A909" t="s">
        <v>1587</v>
      </c>
      <c r="B909" s="7">
        <v>46071</v>
      </c>
      <c r="C909" t="s">
        <v>174</v>
      </c>
      <c r="D909">
        <v>2</v>
      </c>
      <c r="E909">
        <v>72.45</v>
      </c>
      <c r="F909">
        <v>0</v>
      </c>
      <c r="G909">
        <v>6.99</v>
      </c>
      <c r="H909" t="s">
        <v>216</v>
      </c>
      <c r="I909" t="s">
        <v>18</v>
      </c>
      <c r="J909" t="s">
        <v>208</v>
      </c>
      <c r="K909" t="s">
        <v>209</v>
      </c>
      <c r="L909" t="s">
        <v>1588</v>
      </c>
      <c r="M909" t="s">
        <v>175</v>
      </c>
      <c r="N909" t="s">
        <v>32</v>
      </c>
      <c r="O909">
        <v>30.61</v>
      </c>
      <c r="P909">
        <v>72.45</v>
      </c>
      <c r="Q909">
        <f>Sales_Analysis[[#This Row],[Quantity]]*Sales_Analysis[[#This Row],[Unit Selling Price]]</f>
        <v>144.9</v>
      </c>
      <c r="R909">
        <f>Sales_Analysis[[#This Row],[Gross Sales ]]*Sales_Analysis[[#This Row],[Discount Pct]]</f>
        <v>0</v>
      </c>
      <c r="S909" s="8">
        <f>Sales_Analysis[[#This Row],[Gross Sales ]]-Sales_Analysis[[#This Row],[Discount Amount]]</f>
        <v>144.9</v>
      </c>
      <c r="T909" s="8">
        <f>Sales_Analysis[[#This Row],[Quantity]]*Sales_Analysis[[#This Row],[Unit Cost]]</f>
        <v>61.22</v>
      </c>
      <c r="U909" s="8">
        <f>Sales_Analysis[[#This Row],[Net Sales ]]-Sales_Analysis[[#This Row],[Cost Of Good Sold]]</f>
        <v>83.68</v>
      </c>
      <c r="V909" s="8">
        <f>IF(Sales_Analysis[[#This Row],[Order Status]]="Completed",Sales_Analysis[[#This Row],[Net Sales ]],0)</f>
        <v>144.9</v>
      </c>
      <c r="W909" s="8">
        <f>IF(Sales_Analysis[[#This Row],[Order Status]]="Completed",Sales_Analysis[[#This Row],[Gross Profit ]],0)</f>
        <v>83.68</v>
      </c>
    </row>
    <row r="910" spans="1:23">
      <c r="A910" t="s">
        <v>1589</v>
      </c>
      <c r="B910" s="7">
        <v>46071</v>
      </c>
      <c r="C910" t="s">
        <v>108</v>
      </c>
      <c r="D910">
        <v>5</v>
      </c>
      <c r="E910">
        <v>23.94</v>
      </c>
      <c r="F910">
        <v>0.05</v>
      </c>
      <c r="G910">
        <v>0</v>
      </c>
      <c r="H910" t="s">
        <v>212</v>
      </c>
      <c r="I910" t="s">
        <v>18</v>
      </c>
      <c r="J910" t="s">
        <v>217</v>
      </c>
      <c r="K910" t="s">
        <v>209</v>
      </c>
      <c r="L910" t="s">
        <v>1355</v>
      </c>
      <c r="M910" t="s">
        <v>109</v>
      </c>
      <c r="N910" t="s">
        <v>17</v>
      </c>
      <c r="O910">
        <v>13.98</v>
      </c>
      <c r="P910">
        <v>23.94</v>
      </c>
      <c r="Q910">
        <f>Sales_Analysis[[#This Row],[Quantity]]*Sales_Analysis[[#This Row],[Unit Selling Price]]</f>
        <v>119.7</v>
      </c>
      <c r="R910">
        <f>Sales_Analysis[[#This Row],[Gross Sales ]]*Sales_Analysis[[#This Row],[Discount Pct]]</f>
        <v>5.9850000000000003</v>
      </c>
      <c r="S910" s="8">
        <f>Sales_Analysis[[#This Row],[Gross Sales ]]-Sales_Analysis[[#This Row],[Discount Amount]]</f>
        <v>113.715</v>
      </c>
      <c r="T910" s="8">
        <f>Sales_Analysis[[#This Row],[Quantity]]*Sales_Analysis[[#This Row],[Unit Cost]]</f>
        <v>69.900000000000006</v>
      </c>
      <c r="U910" s="8">
        <f>Sales_Analysis[[#This Row],[Net Sales ]]-Sales_Analysis[[#This Row],[Cost Of Good Sold]]</f>
        <v>43.814999999999998</v>
      </c>
      <c r="V910" s="8">
        <f>IF(Sales_Analysis[[#This Row],[Order Status]]="Completed",Sales_Analysis[[#This Row],[Net Sales ]],0)</f>
        <v>113.715</v>
      </c>
      <c r="W910" s="8">
        <f>IF(Sales_Analysis[[#This Row],[Order Status]]="Completed",Sales_Analysis[[#This Row],[Gross Profit ]],0)</f>
        <v>43.814999999999998</v>
      </c>
    </row>
    <row r="911" spans="1:23">
      <c r="A911" t="s">
        <v>1590</v>
      </c>
      <c r="B911" s="7">
        <v>46071</v>
      </c>
      <c r="C911" t="s">
        <v>118</v>
      </c>
      <c r="D911">
        <v>1</v>
      </c>
      <c r="E911">
        <v>41.81</v>
      </c>
      <c r="F911">
        <v>0.15</v>
      </c>
      <c r="G911">
        <v>0</v>
      </c>
      <c r="H911" t="s">
        <v>212</v>
      </c>
      <c r="I911" t="s">
        <v>12</v>
      </c>
      <c r="J911" t="s">
        <v>217</v>
      </c>
      <c r="K911" t="s">
        <v>209</v>
      </c>
      <c r="L911" t="s">
        <v>282</v>
      </c>
      <c r="M911" t="s">
        <v>119</v>
      </c>
      <c r="N911" t="s">
        <v>21</v>
      </c>
      <c r="O911">
        <v>22.64</v>
      </c>
      <c r="P911">
        <v>41.81</v>
      </c>
      <c r="Q911">
        <f>Sales_Analysis[[#This Row],[Quantity]]*Sales_Analysis[[#This Row],[Unit Selling Price]]</f>
        <v>41.81</v>
      </c>
      <c r="R911">
        <f>Sales_Analysis[[#This Row],[Gross Sales ]]*Sales_Analysis[[#This Row],[Discount Pct]]</f>
        <v>6.2715000000000005</v>
      </c>
      <c r="S911" s="8">
        <f>Sales_Analysis[[#This Row],[Gross Sales ]]-Sales_Analysis[[#This Row],[Discount Amount]]</f>
        <v>35.538499999999999</v>
      </c>
      <c r="T911" s="8">
        <f>Sales_Analysis[[#This Row],[Quantity]]*Sales_Analysis[[#This Row],[Unit Cost]]</f>
        <v>22.64</v>
      </c>
      <c r="U911" s="8">
        <f>Sales_Analysis[[#This Row],[Net Sales ]]-Sales_Analysis[[#This Row],[Cost Of Good Sold]]</f>
        <v>12.898499999999999</v>
      </c>
      <c r="V911" s="8">
        <f>IF(Sales_Analysis[[#This Row],[Order Status]]="Completed",Sales_Analysis[[#This Row],[Net Sales ]],0)</f>
        <v>35.538499999999999</v>
      </c>
      <c r="W911" s="8">
        <f>IF(Sales_Analysis[[#This Row],[Order Status]]="Completed",Sales_Analysis[[#This Row],[Gross Profit ]],0)</f>
        <v>12.898499999999999</v>
      </c>
    </row>
    <row r="912" spans="1:23">
      <c r="A912" t="s">
        <v>1591</v>
      </c>
      <c r="B912" s="7">
        <v>46071</v>
      </c>
      <c r="C912" t="s">
        <v>89</v>
      </c>
      <c r="D912">
        <v>1</v>
      </c>
      <c r="E912">
        <v>81.14</v>
      </c>
      <c r="F912">
        <v>0</v>
      </c>
      <c r="G912">
        <v>9.99</v>
      </c>
      <c r="H912" t="s">
        <v>212</v>
      </c>
      <c r="I912" t="s">
        <v>12</v>
      </c>
      <c r="J912" t="s">
        <v>213</v>
      </c>
      <c r="K912" t="s">
        <v>209</v>
      </c>
      <c r="L912" t="s">
        <v>698</v>
      </c>
      <c r="M912" t="s">
        <v>90</v>
      </c>
      <c r="N912" t="s">
        <v>11</v>
      </c>
      <c r="O912">
        <v>34.53</v>
      </c>
      <c r="P912">
        <v>81.14</v>
      </c>
      <c r="Q912">
        <f>Sales_Analysis[[#This Row],[Quantity]]*Sales_Analysis[[#This Row],[Unit Selling Price]]</f>
        <v>81.14</v>
      </c>
      <c r="R912">
        <f>Sales_Analysis[[#This Row],[Gross Sales ]]*Sales_Analysis[[#This Row],[Discount Pct]]</f>
        <v>0</v>
      </c>
      <c r="S912" s="8">
        <f>Sales_Analysis[[#This Row],[Gross Sales ]]-Sales_Analysis[[#This Row],[Discount Amount]]</f>
        <v>81.14</v>
      </c>
      <c r="T912" s="8">
        <f>Sales_Analysis[[#This Row],[Quantity]]*Sales_Analysis[[#This Row],[Unit Cost]]</f>
        <v>34.53</v>
      </c>
      <c r="U912" s="8">
        <f>Sales_Analysis[[#This Row],[Net Sales ]]-Sales_Analysis[[#This Row],[Cost Of Good Sold]]</f>
        <v>46.61</v>
      </c>
      <c r="V912" s="8">
        <f>IF(Sales_Analysis[[#This Row],[Order Status]]="Completed",Sales_Analysis[[#This Row],[Net Sales ]],0)</f>
        <v>81.14</v>
      </c>
      <c r="W912" s="8">
        <f>IF(Sales_Analysis[[#This Row],[Order Status]]="Completed",Sales_Analysis[[#This Row],[Gross Profit ]],0)</f>
        <v>46.61</v>
      </c>
    </row>
    <row r="913" spans="1:23">
      <c r="A913" t="s">
        <v>1592</v>
      </c>
      <c r="B913" s="7">
        <v>46071</v>
      </c>
      <c r="C913" t="s">
        <v>79</v>
      </c>
      <c r="D913">
        <v>3</v>
      </c>
      <c r="E913">
        <v>12.76</v>
      </c>
      <c r="F913">
        <v>0.1</v>
      </c>
      <c r="G913">
        <v>9.99</v>
      </c>
      <c r="H913" t="s">
        <v>216</v>
      </c>
      <c r="I913" t="s">
        <v>12</v>
      </c>
      <c r="J913" t="s">
        <v>208</v>
      </c>
      <c r="K913" t="s">
        <v>209</v>
      </c>
      <c r="L913" t="s">
        <v>342</v>
      </c>
      <c r="M913" t="s">
        <v>80</v>
      </c>
      <c r="N913" t="s">
        <v>11</v>
      </c>
      <c r="O913">
        <v>7.24</v>
      </c>
      <c r="P913">
        <v>12.76</v>
      </c>
      <c r="Q913">
        <f>Sales_Analysis[[#This Row],[Quantity]]*Sales_Analysis[[#This Row],[Unit Selling Price]]</f>
        <v>38.28</v>
      </c>
      <c r="R913">
        <f>Sales_Analysis[[#This Row],[Gross Sales ]]*Sales_Analysis[[#This Row],[Discount Pct]]</f>
        <v>3.8280000000000003</v>
      </c>
      <c r="S913" s="8">
        <f>Sales_Analysis[[#This Row],[Gross Sales ]]-Sales_Analysis[[#This Row],[Discount Amount]]</f>
        <v>34.451999999999998</v>
      </c>
      <c r="T913" s="8">
        <f>Sales_Analysis[[#This Row],[Quantity]]*Sales_Analysis[[#This Row],[Unit Cost]]</f>
        <v>21.72</v>
      </c>
      <c r="U913" s="8">
        <f>Sales_Analysis[[#This Row],[Net Sales ]]-Sales_Analysis[[#This Row],[Cost Of Good Sold]]</f>
        <v>12.731999999999999</v>
      </c>
      <c r="V913" s="8">
        <f>IF(Sales_Analysis[[#This Row],[Order Status]]="Completed",Sales_Analysis[[#This Row],[Net Sales ]],0)</f>
        <v>34.451999999999998</v>
      </c>
      <c r="W913" s="8">
        <f>IF(Sales_Analysis[[#This Row],[Order Status]]="Completed",Sales_Analysis[[#This Row],[Gross Profit ]],0)</f>
        <v>12.731999999999999</v>
      </c>
    </row>
    <row r="914" spans="1:23">
      <c r="A914" t="s">
        <v>1593</v>
      </c>
      <c r="B914" s="7">
        <v>46071</v>
      </c>
      <c r="C914" t="s">
        <v>138</v>
      </c>
      <c r="D914">
        <v>1</v>
      </c>
      <c r="E914">
        <v>56</v>
      </c>
      <c r="F914">
        <v>0.05</v>
      </c>
      <c r="G914">
        <v>6.99</v>
      </c>
      <c r="H914" t="s">
        <v>212</v>
      </c>
      <c r="I914" t="s">
        <v>18</v>
      </c>
      <c r="J914" t="s">
        <v>213</v>
      </c>
      <c r="K914" t="s">
        <v>209</v>
      </c>
      <c r="L914" t="s">
        <v>220</v>
      </c>
      <c r="M914" t="s">
        <v>139</v>
      </c>
      <c r="N914" t="s">
        <v>21</v>
      </c>
      <c r="O914">
        <v>37.14</v>
      </c>
      <c r="P914">
        <v>56</v>
      </c>
      <c r="Q914">
        <f>Sales_Analysis[[#This Row],[Quantity]]*Sales_Analysis[[#This Row],[Unit Selling Price]]</f>
        <v>56</v>
      </c>
      <c r="R914">
        <f>Sales_Analysis[[#This Row],[Gross Sales ]]*Sales_Analysis[[#This Row],[Discount Pct]]</f>
        <v>2.8000000000000003</v>
      </c>
      <c r="S914" s="8">
        <f>Sales_Analysis[[#This Row],[Gross Sales ]]-Sales_Analysis[[#This Row],[Discount Amount]]</f>
        <v>53.2</v>
      </c>
      <c r="T914" s="8">
        <f>Sales_Analysis[[#This Row],[Quantity]]*Sales_Analysis[[#This Row],[Unit Cost]]</f>
        <v>37.14</v>
      </c>
      <c r="U914" s="8">
        <f>Sales_Analysis[[#This Row],[Net Sales ]]-Sales_Analysis[[#This Row],[Cost Of Good Sold]]</f>
        <v>16.060000000000002</v>
      </c>
      <c r="V914" s="8">
        <f>IF(Sales_Analysis[[#This Row],[Order Status]]="Completed",Sales_Analysis[[#This Row],[Net Sales ]],0)</f>
        <v>53.2</v>
      </c>
      <c r="W914" s="8">
        <f>IF(Sales_Analysis[[#This Row],[Order Status]]="Completed",Sales_Analysis[[#This Row],[Gross Profit ]],0)</f>
        <v>16.060000000000002</v>
      </c>
    </row>
    <row r="915" spans="1:23">
      <c r="A915" t="s">
        <v>1594</v>
      </c>
      <c r="B915" s="7">
        <v>46071</v>
      </c>
      <c r="C915" t="s">
        <v>132</v>
      </c>
      <c r="D915">
        <v>1</v>
      </c>
      <c r="E915">
        <v>72.08</v>
      </c>
      <c r="F915">
        <v>0</v>
      </c>
      <c r="G915">
        <v>0</v>
      </c>
      <c r="H915" t="s">
        <v>216</v>
      </c>
      <c r="I915" t="s">
        <v>224</v>
      </c>
      <c r="J915" t="s">
        <v>208</v>
      </c>
      <c r="K915" t="s">
        <v>209</v>
      </c>
      <c r="L915" t="s">
        <v>1595</v>
      </c>
      <c r="M915" t="s">
        <v>133</v>
      </c>
      <c r="N915" t="s">
        <v>21</v>
      </c>
      <c r="O915">
        <v>45</v>
      </c>
      <c r="P915">
        <v>72.08</v>
      </c>
      <c r="Q915">
        <f>Sales_Analysis[[#This Row],[Quantity]]*Sales_Analysis[[#This Row],[Unit Selling Price]]</f>
        <v>72.08</v>
      </c>
      <c r="R915">
        <f>Sales_Analysis[[#This Row],[Gross Sales ]]*Sales_Analysis[[#This Row],[Discount Pct]]</f>
        <v>0</v>
      </c>
      <c r="S915" s="8">
        <f>Sales_Analysis[[#This Row],[Gross Sales ]]-Sales_Analysis[[#This Row],[Discount Amount]]</f>
        <v>72.08</v>
      </c>
      <c r="T915" s="8">
        <f>Sales_Analysis[[#This Row],[Quantity]]*Sales_Analysis[[#This Row],[Unit Cost]]</f>
        <v>45</v>
      </c>
      <c r="U915" s="8">
        <f>Sales_Analysis[[#This Row],[Net Sales ]]-Sales_Analysis[[#This Row],[Cost Of Good Sold]]</f>
        <v>27.08</v>
      </c>
      <c r="V915" s="8">
        <f>IF(Sales_Analysis[[#This Row],[Order Status]]="Completed",Sales_Analysis[[#This Row],[Net Sales ]],0)</f>
        <v>72.08</v>
      </c>
      <c r="W915" s="8">
        <f>IF(Sales_Analysis[[#This Row],[Order Status]]="Completed",Sales_Analysis[[#This Row],[Gross Profit ]],0)</f>
        <v>27.08</v>
      </c>
    </row>
    <row r="916" spans="1:23">
      <c r="A916" t="s">
        <v>1596</v>
      </c>
      <c r="B916" s="7">
        <v>46072</v>
      </c>
      <c r="C916" t="s">
        <v>136</v>
      </c>
      <c r="D916">
        <v>1</v>
      </c>
      <c r="E916">
        <v>26.35</v>
      </c>
      <c r="F916">
        <v>0</v>
      </c>
      <c r="G916">
        <v>9.99</v>
      </c>
      <c r="H916" t="s">
        <v>212</v>
      </c>
      <c r="I916" t="s">
        <v>12</v>
      </c>
      <c r="J916" t="s">
        <v>217</v>
      </c>
      <c r="K916" t="s">
        <v>209</v>
      </c>
      <c r="L916" t="s">
        <v>269</v>
      </c>
      <c r="M916" t="s">
        <v>137</v>
      </c>
      <c r="N916" t="s">
        <v>21</v>
      </c>
      <c r="O916">
        <v>13.28</v>
      </c>
      <c r="P916">
        <v>26.35</v>
      </c>
      <c r="Q916">
        <f>Sales_Analysis[[#This Row],[Quantity]]*Sales_Analysis[[#This Row],[Unit Selling Price]]</f>
        <v>26.35</v>
      </c>
      <c r="R916">
        <f>Sales_Analysis[[#This Row],[Gross Sales ]]*Sales_Analysis[[#This Row],[Discount Pct]]</f>
        <v>0</v>
      </c>
      <c r="S916" s="8">
        <f>Sales_Analysis[[#This Row],[Gross Sales ]]-Sales_Analysis[[#This Row],[Discount Amount]]</f>
        <v>26.35</v>
      </c>
      <c r="T916" s="8">
        <f>Sales_Analysis[[#This Row],[Quantity]]*Sales_Analysis[[#This Row],[Unit Cost]]</f>
        <v>13.28</v>
      </c>
      <c r="U916" s="8">
        <f>Sales_Analysis[[#This Row],[Net Sales ]]-Sales_Analysis[[#This Row],[Cost Of Good Sold]]</f>
        <v>13.070000000000002</v>
      </c>
      <c r="V916" s="8">
        <f>IF(Sales_Analysis[[#This Row],[Order Status]]="Completed",Sales_Analysis[[#This Row],[Net Sales ]],0)</f>
        <v>26.35</v>
      </c>
      <c r="W916" s="8">
        <f>IF(Sales_Analysis[[#This Row],[Order Status]]="Completed",Sales_Analysis[[#This Row],[Gross Profit ]],0)</f>
        <v>13.070000000000002</v>
      </c>
    </row>
    <row r="917" spans="1:23">
      <c r="A917" t="s">
        <v>1597</v>
      </c>
      <c r="B917" s="7">
        <v>46072</v>
      </c>
      <c r="C917" t="s">
        <v>92</v>
      </c>
      <c r="D917">
        <v>4</v>
      </c>
      <c r="E917">
        <v>46.87</v>
      </c>
      <c r="F917">
        <v>0.05</v>
      </c>
      <c r="G917">
        <v>6.99</v>
      </c>
      <c r="H917" t="s">
        <v>212</v>
      </c>
      <c r="I917" t="s">
        <v>37</v>
      </c>
      <c r="J917" t="s">
        <v>217</v>
      </c>
      <c r="K917" t="s">
        <v>209</v>
      </c>
      <c r="L917" t="s">
        <v>816</v>
      </c>
      <c r="M917" t="s">
        <v>93</v>
      </c>
      <c r="N917" t="s">
        <v>17</v>
      </c>
      <c r="O917">
        <v>21.33</v>
      </c>
      <c r="P917">
        <v>46.87</v>
      </c>
      <c r="Q917">
        <f>Sales_Analysis[[#This Row],[Quantity]]*Sales_Analysis[[#This Row],[Unit Selling Price]]</f>
        <v>187.48</v>
      </c>
      <c r="R917">
        <f>Sales_Analysis[[#This Row],[Gross Sales ]]*Sales_Analysis[[#This Row],[Discount Pct]]</f>
        <v>9.3740000000000006</v>
      </c>
      <c r="S917" s="8">
        <f>Sales_Analysis[[#This Row],[Gross Sales ]]-Sales_Analysis[[#This Row],[Discount Amount]]</f>
        <v>178.10599999999999</v>
      </c>
      <c r="T917" s="8">
        <f>Sales_Analysis[[#This Row],[Quantity]]*Sales_Analysis[[#This Row],[Unit Cost]]</f>
        <v>85.32</v>
      </c>
      <c r="U917" s="8">
        <f>Sales_Analysis[[#This Row],[Net Sales ]]-Sales_Analysis[[#This Row],[Cost Of Good Sold]]</f>
        <v>92.786000000000001</v>
      </c>
      <c r="V917" s="8">
        <f>IF(Sales_Analysis[[#This Row],[Order Status]]="Completed",Sales_Analysis[[#This Row],[Net Sales ]],0)</f>
        <v>178.10599999999999</v>
      </c>
      <c r="W917" s="8">
        <f>IF(Sales_Analysis[[#This Row],[Order Status]]="Completed",Sales_Analysis[[#This Row],[Gross Profit ]],0)</f>
        <v>92.786000000000001</v>
      </c>
    </row>
    <row r="918" spans="1:23">
      <c r="A918" t="s">
        <v>1598</v>
      </c>
      <c r="B918" s="7">
        <v>46072</v>
      </c>
      <c r="C918" t="s">
        <v>176</v>
      </c>
      <c r="D918">
        <v>3</v>
      </c>
      <c r="E918">
        <v>11.86</v>
      </c>
      <c r="F918">
        <v>0</v>
      </c>
      <c r="G918">
        <v>6.99</v>
      </c>
      <c r="H918" t="s">
        <v>212</v>
      </c>
      <c r="I918" t="s">
        <v>54</v>
      </c>
      <c r="J918" t="s">
        <v>208</v>
      </c>
      <c r="K918" t="s">
        <v>209</v>
      </c>
      <c r="L918" t="s">
        <v>210</v>
      </c>
      <c r="M918" t="s">
        <v>177</v>
      </c>
      <c r="N918" t="s">
        <v>32</v>
      </c>
      <c r="O918">
        <v>4.93</v>
      </c>
      <c r="P918">
        <v>11.86</v>
      </c>
      <c r="Q918">
        <f>Sales_Analysis[[#This Row],[Quantity]]*Sales_Analysis[[#This Row],[Unit Selling Price]]</f>
        <v>35.58</v>
      </c>
      <c r="R918">
        <f>Sales_Analysis[[#This Row],[Gross Sales ]]*Sales_Analysis[[#This Row],[Discount Pct]]</f>
        <v>0</v>
      </c>
      <c r="S918" s="8">
        <f>Sales_Analysis[[#This Row],[Gross Sales ]]-Sales_Analysis[[#This Row],[Discount Amount]]</f>
        <v>35.58</v>
      </c>
      <c r="T918" s="8">
        <f>Sales_Analysis[[#This Row],[Quantity]]*Sales_Analysis[[#This Row],[Unit Cost]]</f>
        <v>14.79</v>
      </c>
      <c r="U918" s="8">
        <f>Sales_Analysis[[#This Row],[Net Sales ]]-Sales_Analysis[[#This Row],[Cost Of Good Sold]]</f>
        <v>20.79</v>
      </c>
      <c r="V918" s="8">
        <f>IF(Sales_Analysis[[#This Row],[Order Status]]="Completed",Sales_Analysis[[#This Row],[Net Sales ]],0)</f>
        <v>35.58</v>
      </c>
      <c r="W918" s="8">
        <f>IF(Sales_Analysis[[#This Row],[Order Status]]="Completed",Sales_Analysis[[#This Row],[Gross Profit ]],0)</f>
        <v>20.79</v>
      </c>
    </row>
    <row r="919" spans="1:23">
      <c r="A919" t="s">
        <v>1599</v>
      </c>
      <c r="B919" s="7">
        <v>46072</v>
      </c>
      <c r="C919" t="s">
        <v>132</v>
      </c>
      <c r="D919">
        <v>1</v>
      </c>
      <c r="E919">
        <v>72.08</v>
      </c>
      <c r="F919">
        <v>0</v>
      </c>
      <c r="G919">
        <v>0</v>
      </c>
      <c r="H919" t="s">
        <v>212</v>
      </c>
      <c r="I919" t="s">
        <v>18</v>
      </c>
      <c r="J919" t="s">
        <v>208</v>
      </c>
      <c r="K919" t="s">
        <v>209</v>
      </c>
      <c r="L919" t="s">
        <v>1600</v>
      </c>
      <c r="M919" t="s">
        <v>133</v>
      </c>
      <c r="N919" t="s">
        <v>21</v>
      </c>
      <c r="O919">
        <v>45</v>
      </c>
      <c r="P919">
        <v>72.08</v>
      </c>
      <c r="Q919">
        <f>Sales_Analysis[[#This Row],[Quantity]]*Sales_Analysis[[#This Row],[Unit Selling Price]]</f>
        <v>72.08</v>
      </c>
      <c r="R919">
        <f>Sales_Analysis[[#This Row],[Gross Sales ]]*Sales_Analysis[[#This Row],[Discount Pct]]</f>
        <v>0</v>
      </c>
      <c r="S919" s="8">
        <f>Sales_Analysis[[#This Row],[Gross Sales ]]-Sales_Analysis[[#This Row],[Discount Amount]]</f>
        <v>72.08</v>
      </c>
      <c r="T919" s="8">
        <f>Sales_Analysis[[#This Row],[Quantity]]*Sales_Analysis[[#This Row],[Unit Cost]]</f>
        <v>45</v>
      </c>
      <c r="U919" s="8">
        <f>Sales_Analysis[[#This Row],[Net Sales ]]-Sales_Analysis[[#This Row],[Cost Of Good Sold]]</f>
        <v>27.08</v>
      </c>
      <c r="V919" s="8">
        <f>IF(Sales_Analysis[[#This Row],[Order Status]]="Completed",Sales_Analysis[[#This Row],[Net Sales ]],0)</f>
        <v>72.08</v>
      </c>
      <c r="W919" s="8">
        <f>IF(Sales_Analysis[[#This Row],[Order Status]]="Completed",Sales_Analysis[[#This Row],[Gross Profit ]],0)</f>
        <v>27.08</v>
      </c>
    </row>
    <row r="920" spans="1:23">
      <c r="A920" t="s">
        <v>1601</v>
      </c>
      <c r="B920" s="7">
        <v>46073</v>
      </c>
      <c r="C920" t="s">
        <v>73</v>
      </c>
      <c r="D920">
        <v>8</v>
      </c>
      <c r="E920">
        <v>23.84</v>
      </c>
      <c r="F920">
        <v>0</v>
      </c>
      <c r="G920">
        <v>4.99</v>
      </c>
      <c r="H920" t="s">
        <v>207</v>
      </c>
      <c r="I920" t="s">
        <v>18</v>
      </c>
      <c r="J920" t="s">
        <v>213</v>
      </c>
      <c r="K920" t="s">
        <v>209</v>
      </c>
      <c r="L920" t="s">
        <v>1252</v>
      </c>
      <c r="M920" t="s">
        <v>74</v>
      </c>
      <c r="N920" t="s">
        <v>11</v>
      </c>
      <c r="O920">
        <v>11.55</v>
      </c>
      <c r="P920">
        <v>23.84</v>
      </c>
      <c r="Q920">
        <f>Sales_Analysis[[#This Row],[Quantity]]*Sales_Analysis[[#This Row],[Unit Selling Price]]</f>
        <v>190.72</v>
      </c>
      <c r="R920">
        <f>Sales_Analysis[[#This Row],[Gross Sales ]]*Sales_Analysis[[#This Row],[Discount Pct]]</f>
        <v>0</v>
      </c>
      <c r="S920" s="8">
        <f>Sales_Analysis[[#This Row],[Gross Sales ]]-Sales_Analysis[[#This Row],[Discount Amount]]</f>
        <v>190.72</v>
      </c>
      <c r="T920" s="8">
        <f>Sales_Analysis[[#This Row],[Quantity]]*Sales_Analysis[[#This Row],[Unit Cost]]</f>
        <v>92.4</v>
      </c>
      <c r="U920" s="8">
        <f>Sales_Analysis[[#This Row],[Net Sales ]]-Sales_Analysis[[#This Row],[Cost Of Good Sold]]</f>
        <v>98.32</v>
      </c>
      <c r="V920" s="8">
        <f>IF(Sales_Analysis[[#This Row],[Order Status]]="Completed",Sales_Analysis[[#This Row],[Net Sales ]],0)</f>
        <v>190.72</v>
      </c>
      <c r="W920" s="8">
        <f>IF(Sales_Analysis[[#This Row],[Order Status]]="Completed",Sales_Analysis[[#This Row],[Gross Profit ]],0)</f>
        <v>98.32</v>
      </c>
    </row>
    <row r="921" spans="1:23">
      <c r="A921" t="s">
        <v>1602</v>
      </c>
      <c r="B921" s="7">
        <v>46073</v>
      </c>
      <c r="C921" t="s">
        <v>176</v>
      </c>
      <c r="D921">
        <v>5</v>
      </c>
      <c r="E921">
        <v>11.86</v>
      </c>
      <c r="F921">
        <v>0.15</v>
      </c>
      <c r="G921">
        <v>0</v>
      </c>
      <c r="H921" t="s">
        <v>216</v>
      </c>
      <c r="I921" t="s">
        <v>54</v>
      </c>
      <c r="J921" t="s">
        <v>217</v>
      </c>
      <c r="K921" t="s">
        <v>209</v>
      </c>
      <c r="L921" t="s">
        <v>1185</v>
      </c>
      <c r="M921" t="s">
        <v>177</v>
      </c>
      <c r="N921" t="s">
        <v>32</v>
      </c>
      <c r="O921">
        <v>4.93</v>
      </c>
      <c r="P921">
        <v>11.86</v>
      </c>
      <c r="Q921">
        <f>Sales_Analysis[[#This Row],[Quantity]]*Sales_Analysis[[#This Row],[Unit Selling Price]]</f>
        <v>59.3</v>
      </c>
      <c r="R921">
        <f>Sales_Analysis[[#This Row],[Gross Sales ]]*Sales_Analysis[[#This Row],[Discount Pct]]</f>
        <v>8.8949999999999996</v>
      </c>
      <c r="S921" s="8">
        <f>Sales_Analysis[[#This Row],[Gross Sales ]]-Sales_Analysis[[#This Row],[Discount Amount]]</f>
        <v>50.405000000000001</v>
      </c>
      <c r="T921" s="8">
        <f>Sales_Analysis[[#This Row],[Quantity]]*Sales_Analysis[[#This Row],[Unit Cost]]</f>
        <v>24.65</v>
      </c>
      <c r="U921" s="8">
        <f>Sales_Analysis[[#This Row],[Net Sales ]]-Sales_Analysis[[#This Row],[Cost Of Good Sold]]</f>
        <v>25.755000000000003</v>
      </c>
      <c r="V921" s="8">
        <f>IF(Sales_Analysis[[#This Row],[Order Status]]="Completed",Sales_Analysis[[#This Row],[Net Sales ]],0)</f>
        <v>50.405000000000001</v>
      </c>
      <c r="W921" s="8">
        <f>IF(Sales_Analysis[[#This Row],[Order Status]]="Completed",Sales_Analysis[[#This Row],[Gross Profit ]],0)</f>
        <v>25.755000000000003</v>
      </c>
    </row>
    <row r="922" spans="1:23">
      <c r="A922" t="s">
        <v>1603</v>
      </c>
      <c r="B922" s="7">
        <v>46073</v>
      </c>
      <c r="C922" t="s">
        <v>114</v>
      </c>
      <c r="D922">
        <v>2</v>
      </c>
      <c r="E922">
        <v>87.66</v>
      </c>
      <c r="F922">
        <v>0.1</v>
      </c>
      <c r="G922">
        <v>0</v>
      </c>
      <c r="H922" t="s">
        <v>207</v>
      </c>
      <c r="I922" t="s">
        <v>54</v>
      </c>
      <c r="J922" t="s">
        <v>213</v>
      </c>
      <c r="K922" t="s">
        <v>209</v>
      </c>
      <c r="L922" t="s">
        <v>1604</v>
      </c>
      <c r="M922" t="s">
        <v>115</v>
      </c>
      <c r="N922" t="s">
        <v>17</v>
      </c>
      <c r="O922">
        <v>40.340000000000003</v>
      </c>
      <c r="P922">
        <v>87.66</v>
      </c>
      <c r="Q922">
        <f>Sales_Analysis[[#This Row],[Quantity]]*Sales_Analysis[[#This Row],[Unit Selling Price]]</f>
        <v>175.32</v>
      </c>
      <c r="R922">
        <f>Sales_Analysis[[#This Row],[Gross Sales ]]*Sales_Analysis[[#This Row],[Discount Pct]]</f>
        <v>17.532</v>
      </c>
      <c r="S922" s="8">
        <f>Sales_Analysis[[#This Row],[Gross Sales ]]-Sales_Analysis[[#This Row],[Discount Amount]]</f>
        <v>157.78799999999998</v>
      </c>
      <c r="T922" s="8">
        <f>Sales_Analysis[[#This Row],[Quantity]]*Sales_Analysis[[#This Row],[Unit Cost]]</f>
        <v>80.680000000000007</v>
      </c>
      <c r="U922" s="8">
        <f>Sales_Analysis[[#This Row],[Net Sales ]]-Sales_Analysis[[#This Row],[Cost Of Good Sold]]</f>
        <v>77.107999999999976</v>
      </c>
      <c r="V922" s="8">
        <f>IF(Sales_Analysis[[#This Row],[Order Status]]="Completed",Sales_Analysis[[#This Row],[Net Sales ]],0)</f>
        <v>157.78799999999998</v>
      </c>
      <c r="W922" s="8">
        <f>IF(Sales_Analysis[[#This Row],[Order Status]]="Completed",Sales_Analysis[[#This Row],[Gross Profit ]],0)</f>
        <v>77.107999999999976</v>
      </c>
    </row>
    <row r="923" spans="1:23">
      <c r="A923" t="s">
        <v>1605</v>
      </c>
      <c r="B923" s="7">
        <v>46073</v>
      </c>
      <c r="C923" t="s">
        <v>120</v>
      </c>
      <c r="D923">
        <v>2</v>
      </c>
      <c r="E923">
        <v>33.65</v>
      </c>
      <c r="F923">
        <v>0.1</v>
      </c>
      <c r="G923">
        <v>9.99</v>
      </c>
      <c r="H923" t="s">
        <v>207</v>
      </c>
      <c r="I923" t="s">
        <v>12</v>
      </c>
      <c r="J923" t="s">
        <v>217</v>
      </c>
      <c r="K923" t="s">
        <v>209</v>
      </c>
      <c r="L923" t="s">
        <v>754</v>
      </c>
      <c r="M923" t="s">
        <v>121</v>
      </c>
      <c r="N923" t="s">
        <v>21</v>
      </c>
      <c r="O923">
        <v>17.22</v>
      </c>
      <c r="P923">
        <v>33.65</v>
      </c>
      <c r="Q923">
        <f>Sales_Analysis[[#This Row],[Quantity]]*Sales_Analysis[[#This Row],[Unit Selling Price]]</f>
        <v>67.3</v>
      </c>
      <c r="R923">
        <f>Sales_Analysis[[#This Row],[Gross Sales ]]*Sales_Analysis[[#This Row],[Discount Pct]]</f>
        <v>6.73</v>
      </c>
      <c r="S923" s="8">
        <f>Sales_Analysis[[#This Row],[Gross Sales ]]-Sales_Analysis[[#This Row],[Discount Amount]]</f>
        <v>60.569999999999993</v>
      </c>
      <c r="T923" s="8">
        <f>Sales_Analysis[[#This Row],[Quantity]]*Sales_Analysis[[#This Row],[Unit Cost]]</f>
        <v>34.44</v>
      </c>
      <c r="U923" s="8">
        <f>Sales_Analysis[[#This Row],[Net Sales ]]-Sales_Analysis[[#This Row],[Cost Of Good Sold]]</f>
        <v>26.129999999999995</v>
      </c>
      <c r="V923" s="8">
        <f>IF(Sales_Analysis[[#This Row],[Order Status]]="Completed",Sales_Analysis[[#This Row],[Net Sales ]],0)</f>
        <v>60.569999999999993</v>
      </c>
      <c r="W923" s="8">
        <f>IF(Sales_Analysis[[#This Row],[Order Status]]="Completed",Sales_Analysis[[#This Row],[Gross Profit ]],0)</f>
        <v>26.129999999999995</v>
      </c>
    </row>
    <row r="924" spans="1:23">
      <c r="A924" t="s">
        <v>1606</v>
      </c>
      <c r="B924" s="7">
        <v>46073</v>
      </c>
      <c r="C924" t="s">
        <v>69</v>
      </c>
      <c r="D924">
        <v>1</v>
      </c>
      <c r="E924">
        <v>73.180000000000007</v>
      </c>
      <c r="F924">
        <v>0</v>
      </c>
      <c r="G924">
        <v>4.99</v>
      </c>
      <c r="H924" t="s">
        <v>216</v>
      </c>
      <c r="I924" t="s">
        <v>12</v>
      </c>
      <c r="J924" t="s">
        <v>217</v>
      </c>
      <c r="K924" t="s">
        <v>209</v>
      </c>
      <c r="L924" t="s">
        <v>1607</v>
      </c>
      <c r="M924" t="s">
        <v>70</v>
      </c>
      <c r="N924" t="s">
        <v>11</v>
      </c>
      <c r="O924">
        <v>37</v>
      </c>
      <c r="P924">
        <v>73.180000000000007</v>
      </c>
      <c r="Q924">
        <f>Sales_Analysis[[#This Row],[Quantity]]*Sales_Analysis[[#This Row],[Unit Selling Price]]</f>
        <v>73.180000000000007</v>
      </c>
      <c r="R924">
        <f>Sales_Analysis[[#This Row],[Gross Sales ]]*Sales_Analysis[[#This Row],[Discount Pct]]</f>
        <v>0</v>
      </c>
      <c r="S924" s="8">
        <f>Sales_Analysis[[#This Row],[Gross Sales ]]-Sales_Analysis[[#This Row],[Discount Amount]]</f>
        <v>73.180000000000007</v>
      </c>
      <c r="T924" s="8">
        <f>Sales_Analysis[[#This Row],[Quantity]]*Sales_Analysis[[#This Row],[Unit Cost]]</f>
        <v>37</v>
      </c>
      <c r="U924" s="8">
        <f>Sales_Analysis[[#This Row],[Net Sales ]]-Sales_Analysis[[#This Row],[Cost Of Good Sold]]</f>
        <v>36.180000000000007</v>
      </c>
      <c r="V924" s="8">
        <f>IF(Sales_Analysis[[#This Row],[Order Status]]="Completed",Sales_Analysis[[#This Row],[Net Sales ]],0)</f>
        <v>73.180000000000007</v>
      </c>
      <c r="W924" s="8">
        <f>IF(Sales_Analysis[[#This Row],[Order Status]]="Completed",Sales_Analysis[[#This Row],[Gross Profit ]],0)</f>
        <v>36.180000000000007</v>
      </c>
    </row>
    <row r="925" spans="1:23">
      <c r="A925" t="s">
        <v>1608</v>
      </c>
      <c r="B925" s="7">
        <v>46073</v>
      </c>
      <c r="C925" t="s">
        <v>136</v>
      </c>
      <c r="D925">
        <v>2</v>
      </c>
      <c r="E925">
        <v>26.35</v>
      </c>
      <c r="F925">
        <v>0.05</v>
      </c>
      <c r="G925">
        <v>0</v>
      </c>
      <c r="H925" t="s">
        <v>212</v>
      </c>
      <c r="I925" t="s">
        <v>54</v>
      </c>
      <c r="J925" t="s">
        <v>217</v>
      </c>
      <c r="K925" t="s">
        <v>209</v>
      </c>
      <c r="L925" t="s">
        <v>561</v>
      </c>
      <c r="M925" t="s">
        <v>137</v>
      </c>
      <c r="N925" t="s">
        <v>21</v>
      </c>
      <c r="O925">
        <v>13.28</v>
      </c>
      <c r="P925">
        <v>26.35</v>
      </c>
      <c r="Q925">
        <f>Sales_Analysis[[#This Row],[Quantity]]*Sales_Analysis[[#This Row],[Unit Selling Price]]</f>
        <v>52.7</v>
      </c>
      <c r="R925">
        <f>Sales_Analysis[[#This Row],[Gross Sales ]]*Sales_Analysis[[#This Row],[Discount Pct]]</f>
        <v>2.6350000000000002</v>
      </c>
      <c r="S925" s="8">
        <f>Sales_Analysis[[#This Row],[Gross Sales ]]-Sales_Analysis[[#This Row],[Discount Amount]]</f>
        <v>50.065000000000005</v>
      </c>
      <c r="T925" s="8">
        <f>Sales_Analysis[[#This Row],[Quantity]]*Sales_Analysis[[#This Row],[Unit Cost]]</f>
        <v>26.56</v>
      </c>
      <c r="U925" s="8">
        <f>Sales_Analysis[[#This Row],[Net Sales ]]-Sales_Analysis[[#This Row],[Cost Of Good Sold]]</f>
        <v>23.505000000000006</v>
      </c>
      <c r="V925" s="8">
        <f>IF(Sales_Analysis[[#This Row],[Order Status]]="Completed",Sales_Analysis[[#This Row],[Net Sales ]],0)</f>
        <v>50.065000000000005</v>
      </c>
      <c r="W925" s="8">
        <f>IF(Sales_Analysis[[#This Row],[Order Status]]="Completed",Sales_Analysis[[#This Row],[Gross Profit ]],0)</f>
        <v>23.505000000000006</v>
      </c>
    </row>
    <row r="926" spans="1:23">
      <c r="A926" t="s">
        <v>1609</v>
      </c>
      <c r="B926" s="7">
        <v>46073</v>
      </c>
      <c r="C926" t="s">
        <v>136</v>
      </c>
      <c r="D926">
        <v>2</v>
      </c>
      <c r="E926">
        <v>26.35</v>
      </c>
      <c r="F926">
        <v>0</v>
      </c>
      <c r="G926">
        <v>6.99</v>
      </c>
      <c r="H926" t="s">
        <v>216</v>
      </c>
      <c r="I926" t="s">
        <v>54</v>
      </c>
      <c r="J926" t="s">
        <v>213</v>
      </c>
      <c r="K926" t="s">
        <v>209</v>
      </c>
      <c r="L926" t="s">
        <v>1610</v>
      </c>
      <c r="M926" t="s">
        <v>137</v>
      </c>
      <c r="N926" t="s">
        <v>21</v>
      </c>
      <c r="O926">
        <v>13.28</v>
      </c>
      <c r="P926">
        <v>26.35</v>
      </c>
      <c r="Q926">
        <f>Sales_Analysis[[#This Row],[Quantity]]*Sales_Analysis[[#This Row],[Unit Selling Price]]</f>
        <v>52.7</v>
      </c>
      <c r="R926">
        <f>Sales_Analysis[[#This Row],[Gross Sales ]]*Sales_Analysis[[#This Row],[Discount Pct]]</f>
        <v>0</v>
      </c>
      <c r="S926" s="8">
        <f>Sales_Analysis[[#This Row],[Gross Sales ]]-Sales_Analysis[[#This Row],[Discount Amount]]</f>
        <v>52.7</v>
      </c>
      <c r="T926" s="8">
        <f>Sales_Analysis[[#This Row],[Quantity]]*Sales_Analysis[[#This Row],[Unit Cost]]</f>
        <v>26.56</v>
      </c>
      <c r="U926" s="8">
        <f>Sales_Analysis[[#This Row],[Net Sales ]]-Sales_Analysis[[#This Row],[Cost Of Good Sold]]</f>
        <v>26.140000000000004</v>
      </c>
      <c r="V926" s="8">
        <f>IF(Sales_Analysis[[#This Row],[Order Status]]="Completed",Sales_Analysis[[#This Row],[Net Sales ]],0)</f>
        <v>52.7</v>
      </c>
      <c r="W926" s="8">
        <f>IF(Sales_Analysis[[#This Row],[Order Status]]="Completed",Sales_Analysis[[#This Row],[Gross Profit ]],0)</f>
        <v>26.140000000000004</v>
      </c>
    </row>
    <row r="927" spans="1:23">
      <c r="A927" t="s">
        <v>1611</v>
      </c>
      <c r="B927" s="7">
        <v>46073</v>
      </c>
      <c r="C927" t="s">
        <v>160</v>
      </c>
      <c r="D927">
        <v>3</v>
      </c>
      <c r="E927">
        <v>36.47</v>
      </c>
      <c r="F927">
        <v>0</v>
      </c>
      <c r="G927">
        <v>0</v>
      </c>
      <c r="H927" t="s">
        <v>216</v>
      </c>
      <c r="I927" t="s">
        <v>54</v>
      </c>
      <c r="J927" t="s">
        <v>213</v>
      </c>
      <c r="K927" t="s">
        <v>209</v>
      </c>
      <c r="L927" t="s">
        <v>1222</v>
      </c>
      <c r="M927" t="s">
        <v>161</v>
      </c>
      <c r="N927" t="s">
        <v>27</v>
      </c>
      <c r="O927">
        <v>21.05</v>
      </c>
      <c r="P927">
        <v>36.47</v>
      </c>
      <c r="Q927">
        <f>Sales_Analysis[[#This Row],[Quantity]]*Sales_Analysis[[#This Row],[Unit Selling Price]]</f>
        <v>109.41</v>
      </c>
      <c r="R927">
        <f>Sales_Analysis[[#This Row],[Gross Sales ]]*Sales_Analysis[[#This Row],[Discount Pct]]</f>
        <v>0</v>
      </c>
      <c r="S927" s="8">
        <f>Sales_Analysis[[#This Row],[Gross Sales ]]-Sales_Analysis[[#This Row],[Discount Amount]]</f>
        <v>109.41</v>
      </c>
      <c r="T927" s="8">
        <f>Sales_Analysis[[#This Row],[Quantity]]*Sales_Analysis[[#This Row],[Unit Cost]]</f>
        <v>63.150000000000006</v>
      </c>
      <c r="U927" s="8">
        <f>Sales_Analysis[[#This Row],[Net Sales ]]-Sales_Analysis[[#This Row],[Cost Of Good Sold]]</f>
        <v>46.259999999999991</v>
      </c>
      <c r="V927" s="8">
        <f>IF(Sales_Analysis[[#This Row],[Order Status]]="Completed",Sales_Analysis[[#This Row],[Net Sales ]],0)</f>
        <v>109.41</v>
      </c>
      <c r="W927" s="8">
        <f>IF(Sales_Analysis[[#This Row],[Order Status]]="Completed",Sales_Analysis[[#This Row],[Gross Profit ]],0)</f>
        <v>46.259999999999991</v>
      </c>
    </row>
    <row r="928" spans="1:23">
      <c r="A928" t="s">
        <v>1612</v>
      </c>
      <c r="B928" s="7">
        <v>46073</v>
      </c>
      <c r="C928" t="s">
        <v>150</v>
      </c>
      <c r="D928">
        <v>1</v>
      </c>
      <c r="E928">
        <v>50.17</v>
      </c>
      <c r="F928">
        <v>0</v>
      </c>
      <c r="G928">
        <v>0</v>
      </c>
      <c r="H928" t="s">
        <v>207</v>
      </c>
      <c r="I928" t="s">
        <v>37</v>
      </c>
      <c r="J928" t="s">
        <v>217</v>
      </c>
      <c r="K928" t="s">
        <v>209</v>
      </c>
      <c r="L928" t="s">
        <v>858</v>
      </c>
      <c r="M928" t="s">
        <v>151</v>
      </c>
      <c r="N928" t="s">
        <v>27</v>
      </c>
      <c r="O928">
        <v>28.8</v>
      </c>
      <c r="P928">
        <v>50.17</v>
      </c>
      <c r="Q928">
        <f>Sales_Analysis[[#This Row],[Quantity]]*Sales_Analysis[[#This Row],[Unit Selling Price]]</f>
        <v>50.17</v>
      </c>
      <c r="R928">
        <f>Sales_Analysis[[#This Row],[Gross Sales ]]*Sales_Analysis[[#This Row],[Discount Pct]]</f>
        <v>0</v>
      </c>
      <c r="S928" s="8">
        <f>Sales_Analysis[[#This Row],[Gross Sales ]]-Sales_Analysis[[#This Row],[Discount Amount]]</f>
        <v>50.17</v>
      </c>
      <c r="T928" s="8">
        <f>Sales_Analysis[[#This Row],[Quantity]]*Sales_Analysis[[#This Row],[Unit Cost]]</f>
        <v>28.8</v>
      </c>
      <c r="U928" s="8">
        <f>Sales_Analysis[[#This Row],[Net Sales ]]-Sales_Analysis[[#This Row],[Cost Of Good Sold]]</f>
        <v>21.37</v>
      </c>
      <c r="V928" s="8">
        <f>IF(Sales_Analysis[[#This Row],[Order Status]]="Completed",Sales_Analysis[[#This Row],[Net Sales ]],0)</f>
        <v>50.17</v>
      </c>
      <c r="W928" s="8">
        <f>IF(Sales_Analysis[[#This Row],[Order Status]]="Completed",Sales_Analysis[[#This Row],[Gross Profit ]],0)</f>
        <v>21.37</v>
      </c>
    </row>
    <row r="929" spans="1:23">
      <c r="A929" t="s">
        <v>1613</v>
      </c>
      <c r="B929" s="7">
        <v>46073</v>
      </c>
      <c r="C929" t="s">
        <v>108</v>
      </c>
      <c r="D929">
        <v>3</v>
      </c>
      <c r="E929">
        <v>23.94</v>
      </c>
      <c r="F929">
        <v>0.1</v>
      </c>
      <c r="G929">
        <v>0</v>
      </c>
      <c r="H929" t="s">
        <v>212</v>
      </c>
      <c r="I929" t="s">
        <v>12</v>
      </c>
      <c r="J929" t="s">
        <v>213</v>
      </c>
      <c r="K929" t="s">
        <v>209</v>
      </c>
      <c r="L929" t="s">
        <v>1614</v>
      </c>
      <c r="M929" t="s">
        <v>109</v>
      </c>
      <c r="N929" t="s">
        <v>17</v>
      </c>
      <c r="O929">
        <v>13.98</v>
      </c>
      <c r="P929">
        <v>23.94</v>
      </c>
      <c r="Q929">
        <f>Sales_Analysis[[#This Row],[Quantity]]*Sales_Analysis[[#This Row],[Unit Selling Price]]</f>
        <v>71.820000000000007</v>
      </c>
      <c r="R929">
        <f>Sales_Analysis[[#This Row],[Gross Sales ]]*Sales_Analysis[[#This Row],[Discount Pct]]</f>
        <v>7.1820000000000013</v>
      </c>
      <c r="S929" s="8">
        <f>Sales_Analysis[[#This Row],[Gross Sales ]]-Sales_Analysis[[#This Row],[Discount Amount]]</f>
        <v>64.638000000000005</v>
      </c>
      <c r="T929" s="8">
        <f>Sales_Analysis[[#This Row],[Quantity]]*Sales_Analysis[[#This Row],[Unit Cost]]</f>
        <v>41.94</v>
      </c>
      <c r="U929" s="8">
        <f>Sales_Analysis[[#This Row],[Net Sales ]]-Sales_Analysis[[#This Row],[Cost Of Good Sold]]</f>
        <v>22.698000000000008</v>
      </c>
      <c r="V929" s="8">
        <f>IF(Sales_Analysis[[#This Row],[Order Status]]="Completed",Sales_Analysis[[#This Row],[Net Sales ]],0)</f>
        <v>64.638000000000005</v>
      </c>
      <c r="W929" s="8">
        <f>IF(Sales_Analysis[[#This Row],[Order Status]]="Completed",Sales_Analysis[[#This Row],[Gross Profit ]],0)</f>
        <v>22.698000000000008</v>
      </c>
    </row>
    <row r="930" spans="1:23">
      <c r="A930" t="s">
        <v>1615</v>
      </c>
      <c r="B930" s="7">
        <v>46074</v>
      </c>
      <c r="C930" t="s">
        <v>178</v>
      </c>
      <c r="D930">
        <v>2</v>
      </c>
      <c r="E930">
        <v>77.760000000000005</v>
      </c>
      <c r="F930">
        <v>0</v>
      </c>
      <c r="G930">
        <v>0</v>
      </c>
      <c r="H930" t="s">
        <v>212</v>
      </c>
      <c r="I930" t="s">
        <v>37</v>
      </c>
      <c r="J930" t="s">
        <v>217</v>
      </c>
      <c r="K930" t="s">
        <v>209</v>
      </c>
      <c r="L930" t="s">
        <v>273</v>
      </c>
      <c r="M930" t="s">
        <v>179</v>
      </c>
      <c r="N930" t="s">
        <v>32</v>
      </c>
      <c r="O930">
        <v>44.67</v>
      </c>
      <c r="P930">
        <v>77.760000000000005</v>
      </c>
      <c r="Q930">
        <f>Sales_Analysis[[#This Row],[Quantity]]*Sales_Analysis[[#This Row],[Unit Selling Price]]</f>
        <v>155.52000000000001</v>
      </c>
      <c r="R930">
        <f>Sales_Analysis[[#This Row],[Gross Sales ]]*Sales_Analysis[[#This Row],[Discount Pct]]</f>
        <v>0</v>
      </c>
      <c r="S930" s="8">
        <f>Sales_Analysis[[#This Row],[Gross Sales ]]-Sales_Analysis[[#This Row],[Discount Amount]]</f>
        <v>155.52000000000001</v>
      </c>
      <c r="T930" s="8">
        <f>Sales_Analysis[[#This Row],[Quantity]]*Sales_Analysis[[#This Row],[Unit Cost]]</f>
        <v>89.34</v>
      </c>
      <c r="U930" s="8">
        <f>Sales_Analysis[[#This Row],[Net Sales ]]-Sales_Analysis[[#This Row],[Cost Of Good Sold]]</f>
        <v>66.180000000000007</v>
      </c>
      <c r="V930" s="8">
        <f>IF(Sales_Analysis[[#This Row],[Order Status]]="Completed",Sales_Analysis[[#This Row],[Net Sales ]],0)</f>
        <v>155.52000000000001</v>
      </c>
      <c r="W930" s="8">
        <f>IF(Sales_Analysis[[#This Row],[Order Status]]="Completed",Sales_Analysis[[#This Row],[Gross Profit ]],0)</f>
        <v>66.180000000000007</v>
      </c>
    </row>
    <row r="931" spans="1:23">
      <c r="A931" t="s">
        <v>1616</v>
      </c>
      <c r="B931" s="7">
        <v>46074</v>
      </c>
      <c r="C931" t="s">
        <v>140</v>
      </c>
      <c r="D931">
        <v>1</v>
      </c>
      <c r="E931">
        <v>25.18</v>
      </c>
      <c r="F931">
        <v>0</v>
      </c>
      <c r="G931">
        <v>0</v>
      </c>
      <c r="H931" t="s">
        <v>212</v>
      </c>
      <c r="I931" t="s">
        <v>12</v>
      </c>
      <c r="J931" t="s">
        <v>208</v>
      </c>
      <c r="K931" t="s">
        <v>209</v>
      </c>
      <c r="L931" t="s">
        <v>1357</v>
      </c>
      <c r="M931" t="s">
        <v>141</v>
      </c>
      <c r="N931" t="s">
        <v>27</v>
      </c>
      <c r="O931">
        <v>13.85</v>
      </c>
      <c r="P931">
        <v>25.18</v>
      </c>
      <c r="Q931">
        <f>Sales_Analysis[[#This Row],[Quantity]]*Sales_Analysis[[#This Row],[Unit Selling Price]]</f>
        <v>25.18</v>
      </c>
      <c r="R931">
        <f>Sales_Analysis[[#This Row],[Gross Sales ]]*Sales_Analysis[[#This Row],[Discount Pct]]</f>
        <v>0</v>
      </c>
      <c r="S931" s="8">
        <f>Sales_Analysis[[#This Row],[Gross Sales ]]-Sales_Analysis[[#This Row],[Discount Amount]]</f>
        <v>25.18</v>
      </c>
      <c r="T931" s="8">
        <f>Sales_Analysis[[#This Row],[Quantity]]*Sales_Analysis[[#This Row],[Unit Cost]]</f>
        <v>13.85</v>
      </c>
      <c r="U931" s="8">
        <f>Sales_Analysis[[#This Row],[Net Sales ]]-Sales_Analysis[[#This Row],[Cost Of Good Sold]]</f>
        <v>11.33</v>
      </c>
      <c r="V931" s="8">
        <f>IF(Sales_Analysis[[#This Row],[Order Status]]="Completed",Sales_Analysis[[#This Row],[Net Sales ]],0)</f>
        <v>25.18</v>
      </c>
      <c r="W931" s="8">
        <f>IF(Sales_Analysis[[#This Row],[Order Status]]="Completed",Sales_Analysis[[#This Row],[Gross Profit ]],0)</f>
        <v>11.33</v>
      </c>
    </row>
    <row r="932" spans="1:23">
      <c r="A932" t="s">
        <v>1617</v>
      </c>
      <c r="B932" s="7">
        <v>46074</v>
      </c>
      <c r="C932" t="s">
        <v>136</v>
      </c>
      <c r="D932">
        <v>5</v>
      </c>
      <c r="E932">
        <v>26.35</v>
      </c>
      <c r="F932">
        <v>0</v>
      </c>
      <c r="G932">
        <v>0</v>
      </c>
      <c r="H932" t="s">
        <v>216</v>
      </c>
      <c r="I932" t="s">
        <v>18</v>
      </c>
      <c r="J932" t="s">
        <v>208</v>
      </c>
      <c r="K932" t="s">
        <v>209</v>
      </c>
      <c r="L932" t="s">
        <v>904</v>
      </c>
      <c r="M932" t="s">
        <v>137</v>
      </c>
      <c r="N932" t="s">
        <v>21</v>
      </c>
      <c r="O932">
        <v>13.28</v>
      </c>
      <c r="P932">
        <v>26.35</v>
      </c>
      <c r="Q932">
        <f>Sales_Analysis[[#This Row],[Quantity]]*Sales_Analysis[[#This Row],[Unit Selling Price]]</f>
        <v>131.75</v>
      </c>
      <c r="R932">
        <f>Sales_Analysis[[#This Row],[Gross Sales ]]*Sales_Analysis[[#This Row],[Discount Pct]]</f>
        <v>0</v>
      </c>
      <c r="S932" s="8">
        <f>Sales_Analysis[[#This Row],[Gross Sales ]]-Sales_Analysis[[#This Row],[Discount Amount]]</f>
        <v>131.75</v>
      </c>
      <c r="T932" s="8">
        <f>Sales_Analysis[[#This Row],[Quantity]]*Sales_Analysis[[#This Row],[Unit Cost]]</f>
        <v>66.399999999999991</v>
      </c>
      <c r="U932" s="8">
        <f>Sales_Analysis[[#This Row],[Net Sales ]]-Sales_Analysis[[#This Row],[Cost Of Good Sold]]</f>
        <v>65.350000000000009</v>
      </c>
      <c r="V932" s="8">
        <f>IF(Sales_Analysis[[#This Row],[Order Status]]="Completed",Sales_Analysis[[#This Row],[Net Sales ]],0)</f>
        <v>131.75</v>
      </c>
      <c r="W932" s="8">
        <f>IF(Sales_Analysis[[#This Row],[Order Status]]="Completed",Sales_Analysis[[#This Row],[Gross Profit ]],0)</f>
        <v>65.350000000000009</v>
      </c>
    </row>
    <row r="933" spans="1:23">
      <c r="A933" t="s">
        <v>1618</v>
      </c>
      <c r="B933" s="7">
        <v>46074</v>
      </c>
      <c r="C933" t="s">
        <v>100</v>
      </c>
      <c r="D933">
        <v>2</v>
      </c>
      <c r="E933">
        <v>47.38</v>
      </c>
      <c r="F933">
        <v>0</v>
      </c>
      <c r="G933">
        <v>6.99</v>
      </c>
      <c r="H933" t="s">
        <v>212</v>
      </c>
      <c r="I933" t="s">
        <v>37</v>
      </c>
      <c r="J933" t="s">
        <v>217</v>
      </c>
      <c r="K933" t="s">
        <v>209</v>
      </c>
      <c r="L933" t="s">
        <v>484</v>
      </c>
      <c r="M933" t="s">
        <v>101</v>
      </c>
      <c r="N933" t="s">
        <v>17</v>
      </c>
      <c r="O933">
        <v>31.21</v>
      </c>
      <c r="P933">
        <v>47.38</v>
      </c>
      <c r="Q933">
        <f>Sales_Analysis[[#This Row],[Quantity]]*Sales_Analysis[[#This Row],[Unit Selling Price]]</f>
        <v>94.76</v>
      </c>
      <c r="R933">
        <f>Sales_Analysis[[#This Row],[Gross Sales ]]*Sales_Analysis[[#This Row],[Discount Pct]]</f>
        <v>0</v>
      </c>
      <c r="S933" s="8">
        <f>Sales_Analysis[[#This Row],[Gross Sales ]]-Sales_Analysis[[#This Row],[Discount Amount]]</f>
        <v>94.76</v>
      </c>
      <c r="T933" s="8">
        <f>Sales_Analysis[[#This Row],[Quantity]]*Sales_Analysis[[#This Row],[Unit Cost]]</f>
        <v>62.42</v>
      </c>
      <c r="U933" s="8">
        <f>Sales_Analysis[[#This Row],[Net Sales ]]-Sales_Analysis[[#This Row],[Cost Of Good Sold]]</f>
        <v>32.340000000000003</v>
      </c>
      <c r="V933" s="8">
        <f>IF(Sales_Analysis[[#This Row],[Order Status]]="Completed",Sales_Analysis[[#This Row],[Net Sales ]],0)</f>
        <v>94.76</v>
      </c>
      <c r="W933" s="8">
        <f>IF(Sales_Analysis[[#This Row],[Order Status]]="Completed",Sales_Analysis[[#This Row],[Gross Profit ]],0)</f>
        <v>32.340000000000003</v>
      </c>
    </row>
    <row r="934" spans="1:23">
      <c r="A934" t="s">
        <v>1619</v>
      </c>
      <c r="B934" s="7">
        <v>46074</v>
      </c>
      <c r="C934" t="s">
        <v>150</v>
      </c>
      <c r="D934">
        <v>4</v>
      </c>
      <c r="E934">
        <v>50.17</v>
      </c>
      <c r="F934">
        <v>0.1</v>
      </c>
      <c r="G934">
        <v>0</v>
      </c>
      <c r="H934" t="s">
        <v>212</v>
      </c>
      <c r="I934" t="s">
        <v>224</v>
      </c>
      <c r="J934" t="s">
        <v>208</v>
      </c>
      <c r="K934" t="s">
        <v>209</v>
      </c>
      <c r="L934" t="s">
        <v>866</v>
      </c>
      <c r="M934" t="s">
        <v>151</v>
      </c>
      <c r="N934" t="s">
        <v>27</v>
      </c>
      <c r="O934">
        <v>28.8</v>
      </c>
      <c r="P934">
        <v>50.17</v>
      </c>
      <c r="Q934">
        <f>Sales_Analysis[[#This Row],[Quantity]]*Sales_Analysis[[#This Row],[Unit Selling Price]]</f>
        <v>200.68</v>
      </c>
      <c r="R934">
        <f>Sales_Analysis[[#This Row],[Gross Sales ]]*Sales_Analysis[[#This Row],[Discount Pct]]</f>
        <v>20.068000000000001</v>
      </c>
      <c r="S934" s="8">
        <f>Sales_Analysis[[#This Row],[Gross Sales ]]-Sales_Analysis[[#This Row],[Discount Amount]]</f>
        <v>180.61199999999999</v>
      </c>
      <c r="T934" s="8">
        <f>Sales_Analysis[[#This Row],[Quantity]]*Sales_Analysis[[#This Row],[Unit Cost]]</f>
        <v>115.2</v>
      </c>
      <c r="U934" s="8">
        <f>Sales_Analysis[[#This Row],[Net Sales ]]-Sales_Analysis[[#This Row],[Cost Of Good Sold]]</f>
        <v>65.411999999999992</v>
      </c>
      <c r="V934" s="8">
        <f>IF(Sales_Analysis[[#This Row],[Order Status]]="Completed",Sales_Analysis[[#This Row],[Net Sales ]],0)</f>
        <v>180.61199999999999</v>
      </c>
      <c r="W934" s="8">
        <f>IF(Sales_Analysis[[#This Row],[Order Status]]="Completed",Sales_Analysis[[#This Row],[Gross Profit ]],0)</f>
        <v>65.411999999999992</v>
      </c>
    </row>
    <row r="935" spans="1:23">
      <c r="A935" t="s">
        <v>1620</v>
      </c>
      <c r="B935" s="7">
        <v>46075</v>
      </c>
      <c r="C935" t="s">
        <v>122</v>
      </c>
      <c r="D935">
        <v>3</v>
      </c>
      <c r="E935">
        <v>29.71</v>
      </c>
      <c r="F935">
        <v>0.05</v>
      </c>
      <c r="G935">
        <v>9.99</v>
      </c>
      <c r="H935" t="s">
        <v>207</v>
      </c>
      <c r="I935" t="s">
        <v>12</v>
      </c>
      <c r="J935" t="s">
        <v>213</v>
      </c>
      <c r="K935" t="s">
        <v>209</v>
      </c>
      <c r="L935" t="s">
        <v>1621</v>
      </c>
      <c r="M935" t="s">
        <v>123</v>
      </c>
      <c r="N935" t="s">
        <v>21</v>
      </c>
      <c r="O935">
        <v>17.55</v>
      </c>
      <c r="P935">
        <v>29.71</v>
      </c>
      <c r="Q935">
        <f>Sales_Analysis[[#This Row],[Quantity]]*Sales_Analysis[[#This Row],[Unit Selling Price]]</f>
        <v>89.13</v>
      </c>
      <c r="R935">
        <f>Sales_Analysis[[#This Row],[Gross Sales ]]*Sales_Analysis[[#This Row],[Discount Pct]]</f>
        <v>4.4565000000000001</v>
      </c>
      <c r="S935" s="8">
        <f>Sales_Analysis[[#This Row],[Gross Sales ]]-Sales_Analysis[[#This Row],[Discount Amount]]</f>
        <v>84.67349999999999</v>
      </c>
      <c r="T935" s="8">
        <f>Sales_Analysis[[#This Row],[Quantity]]*Sales_Analysis[[#This Row],[Unit Cost]]</f>
        <v>52.650000000000006</v>
      </c>
      <c r="U935" s="8">
        <f>Sales_Analysis[[#This Row],[Net Sales ]]-Sales_Analysis[[#This Row],[Cost Of Good Sold]]</f>
        <v>32.023499999999984</v>
      </c>
      <c r="V935" s="8">
        <f>IF(Sales_Analysis[[#This Row],[Order Status]]="Completed",Sales_Analysis[[#This Row],[Net Sales ]],0)</f>
        <v>84.67349999999999</v>
      </c>
      <c r="W935" s="8">
        <f>IF(Sales_Analysis[[#This Row],[Order Status]]="Completed",Sales_Analysis[[#This Row],[Gross Profit ]],0)</f>
        <v>32.023499999999984</v>
      </c>
    </row>
    <row r="936" spans="1:23">
      <c r="A936" t="s">
        <v>1622</v>
      </c>
      <c r="B936" s="7">
        <v>46075</v>
      </c>
      <c r="C936" t="s">
        <v>73</v>
      </c>
      <c r="D936">
        <v>2</v>
      </c>
      <c r="E936">
        <v>23.84</v>
      </c>
      <c r="F936">
        <v>0.1</v>
      </c>
      <c r="G936">
        <v>0</v>
      </c>
      <c r="H936" t="s">
        <v>207</v>
      </c>
      <c r="I936" t="s">
        <v>54</v>
      </c>
      <c r="J936" t="s">
        <v>213</v>
      </c>
      <c r="K936" t="s">
        <v>209</v>
      </c>
      <c r="L936" t="s">
        <v>673</v>
      </c>
      <c r="M936" t="s">
        <v>74</v>
      </c>
      <c r="N936" t="s">
        <v>11</v>
      </c>
      <c r="O936">
        <v>11.55</v>
      </c>
      <c r="P936">
        <v>23.84</v>
      </c>
      <c r="Q936">
        <f>Sales_Analysis[[#This Row],[Quantity]]*Sales_Analysis[[#This Row],[Unit Selling Price]]</f>
        <v>47.68</v>
      </c>
      <c r="R936">
        <f>Sales_Analysis[[#This Row],[Gross Sales ]]*Sales_Analysis[[#This Row],[Discount Pct]]</f>
        <v>4.7679999999999998</v>
      </c>
      <c r="S936" s="8">
        <f>Sales_Analysis[[#This Row],[Gross Sales ]]-Sales_Analysis[[#This Row],[Discount Amount]]</f>
        <v>42.911999999999999</v>
      </c>
      <c r="T936" s="8">
        <f>Sales_Analysis[[#This Row],[Quantity]]*Sales_Analysis[[#This Row],[Unit Cost]]</f>
        <v>23.1</v>
      </c>
      <c r="U936" s="8">
        <f>Sales_Analysis[[#This Row],[Net Sales ]]-Sales_Analysis[[#This Row],[Cost Of Good Sold]]</f>
        <v>19.811999999999998</v>
      </c>
      <c r="V936" s="8">
        <f>IF(Sales_Analysis[[#This Row],[Order Status]]="Completed",Sales_Analysis[[#This Row],[Net Sales ]],0)</f>
        <v>42.911999999999999</v>
      </c>
      <c r="W936" s="8">
        <f>IF(Sales_Analysis[[#This Row],[Order Status]]="Completed",Sales_Analysis[[#This Row],[Gross Profit ]],0)</f>
        <v>19.811999999999998</v>
      </c>
    </row>
    <row r="937" spans="1:23">
      <c r="A937" t="s">
        <v>1623</v>
      </c>
      <c r="B937" s="7">
        <v>46075</v>
      </c>
      <c r="C937" t="s">
        <v>156</v>
      </c>
      <c r="D937">
        <v>1</v>
      </c>
      <c r="E937">
        <v>24.86</v>
      </c>
      <c r="F937">
        <v>0</v>
      </c>
      <c r="G937">
        <v>4.99</v>
      </c>
      <c r="H937" t="s">
        <v>207</v>
      </c>
      <c r="I937" t="s">
        <v>224</v>
      </c>
      <c r="J937" t="s">
        <v>208</v>
      </c>
      <c r="K937" t="s">
        <v>209</v>
      </c>
      <c r="L937" t="s">
        <v>475</v>
      </c>
      <c r="M937" t="s">
        <v>157</v>
      </c>
      <c r="N937" t="s">
        <v>27</v>
      </c>
      <c r="O937">
        <v>16.329999999999998</v>
      </c>
      <c r="P937">
        <v>24.86</v>
      </c>
      <c r="Q937">
        <f>Sales_Analysis[[#This Row],[Quantity]]*Sales_Analysis[[#This Row],[Unit Selling Price]]</f>
        <v>24.86</v>
      </c>
      <c r="R937">
        <f>Sales_Analysis[[#This Row],[Gross Sales ]]*Sales_Analysis[[#This Row],[Discount Pct]]</f>
        <v>0</v>
      </c>
      <c r="S937" s="8">
        <f>Sales_Analysis[[#This Row],[Gross Sales ]]-Sales_Analysis[[#This Row],[Discount Amount]]</f>
        <v>24.86</v>
      </c>
      <c r="T937" s="8">
        <f>Sales_Analysis[[#This Row],[Quantity]]*Sales_Analysis[[#This Row],[Unit Cost]]</f>
        <v>16.329999999999998</v>
      </c>
      <c r="U937" s="8">
        <f>Sales_Analysis[[#This Row],[Net Sales ]]-Sales_Analysis[[#This Row],[Cost Of Good Sold]]</f>
        <v>8.5300000000000011</v>
      </c>
      <c r="V937" s="8">
        <f>IF(Sales_Analysis[[#This Row],[Order Status]]="Completed",Sales_Analysis[[#This Row],[Net Sales ]],0)</f>
        <v>24.86</v>
      </c>
      <c r="W937" s="8">
        <f>IF(Sales_Analysis[[#This Row],[Order Status]]="Completed",Sales_Analysis[[#This Row],[Gross Profit ]],0)</f>
        <v>8.5300000000000011</v>
      </c>
    </row>
    <row r="938" spans="1:23">
      <c r="A938" t="s">
        <v>1624</v>
      </c>
      <c r="B938" s="7">
        <v>46076</v>
      </c>
      <c r="C938" t="s">
        <v>122</v>
      </c>
      <c r="D938">
        <v>1</v>
      </c>
      <c r="E938">
        <v>29.71</v>
      </c>
      <c r="F938">
        <v>0.05</v>
      </c>
      <c r="G938">
        <v>4.99</v>
      </c>
      <c r="H938" t="s">
        <v>216</v>
      </c>
      <c r="I938" t="s">
        <v>37</v>
      </c>
      <c r="J938" t="s">
        <v>213</v>
      </c>
      <c r="K938" t="s">
        <v>209</v>
      </c>
      <c r="L938" t="s">
        <v>786</v>
      </c>
      <c r="M938" t="s">
        <v>123</v>
      </c>
      <c r="N938" t="s">
        <v>21</v>
      </c>
      <c r="O938">
        <v>17.55</v>
      </c>
      <c r="P938">
        <v>29.71</v>
      </c>
      <c r="Q938">
        <f>Sales_Analysis[[#This Row],[Quantity]]*Sales_Analysis[[#This Row],[Unit Selling Price]]</f>
        <v>29.71</v>
      </c>
      <c r="R938">
        <f>Sales_Analysis[[#This Row],[Gross Sales ]]*Sales_Analysis[[#This Row],[Discount Pct]]</f>
        <v>1.4855</v>
      </c>
      <c r="S938" s="8">
        <f>Sales_Analysis[[#This Row],[Gross Sales ]]-Sales_Analysis[[#This Row],[Discount Amount]]</f>
        <v>28.224499999999999</v>
      </c>
      <c r="T938" s="8">
        <f>Sales_Analysis[[#This Row],[Quantity]]*Sales_Analysis[[#This Row],[Unit Cost]]</f>
        <v>17.55</v>
      </c>
      <c r="U938" s="8">
        <f>Sales_Analysis[[#This Row],[Net Sales ]]-Sales_Analysis[[#This Row],[Cost Of Good Sold]]</f>
        <v>10.674499999999998</v>
      </c>
      <c r="V938" s="8">
        <f>IF(Sales_Analysis[[#This Row],[Order Status]]="Completed",Sales_Analysis[[#This Row],[Net Sales ]],0)</f>
        <v>28.224499999999999</v>
      </c>
      <c r="W938" s="8">
        <f>IF(Sales_Analysis[[#This Row],[Order Status]]="Completed",Sales_Analysis[[#This Row],[Gross Profit ]],0)</f>
        <v>10.674499999999998</v>
      </c>
    </row>
    <row r="939" spans="1:23">
      <c r="A939" t="s">
        <v>1625</v>
      </c>
      <c r="B939" s="7">
        <v>46076</v>
      </c>
      <c r="C939" t="s">
        <v>134</v>
      </c>
      <c r="D939">
        <v>1</v>
      </c>
      <c r="E939">
        <v>53.25</v>
      </c>
      <c r="F939">
        <v>0</v>
      </c>
      <c r="G939">
        <v>0</v>
      </c>
      <c r="H939" t="s">
        <v>207</v>
      </c>
      <c r="I939" t="s">
        <v>37</v>
      </c>
      <c r="J939" t="s">
        <v>217</v>
      </c>
      <c r="K939" t="s">
        <v>209</v>
      </c>
      <c r="L939" t="s">
        <v>883</v>
      </c>
      <c r="M939" t="s">
        <v>135</v>
      </c>
      <c r="N939" t="s">
        <v>21</v>
      </c>
      <c r="O939">
        <v>22.11</v>
      </c>
      <c r="P939">
        <v>53.25</v>
      </c>
      <c r="Q939">
        <f>Sales_Analysis[[#This Row],[Quantity]]*Sales_Analysis[[#This Row],[Unit Selling Price]]</f>
        <v>53.25</v>
      </c>
      <c r="R939">
        <f>Sales_Analysis[[#This Row],[Gross Sales ]]*Sales_Analysis[[#This Row],[Discount Pct]]</f>
        <v>0</v>
      </c>
      <c r="S939" s="8">
        <f>Sales_Analysis[[#This Row],[Gross Sales ]]-Sales_Analysis[[#This Row],[Discount Amount]]</f>
        <v>53.25</v>
      </c>
      <c r="T939" s="8">
        <f>Sales_Analysis[[#This Row],[Quantity]]*Sales_Analysis[[#This Row],[Unit Cost]]</f>
        <v>22.11</v>
      </c>
      <c r="U939" s="8">
        <f>Sales_Analysis[[#This Row],[Net Sales ]]-Sales_Analysis[[#This Row],[Cost Of Good Sold]]</f>
        <v>31.14</v>
      </c>
      <c r="V939" s="8">
        <f>IF(Sales_Analysis[[#This Row],[Order Status]]="Completed",Sales_Analysis[[#This Row],[Net Sales ]],0)</f>
        <v>53.25</v>
      </c>
      <c r="W939" s="8">
        <f>IF(Sales_Analysis[[#This Row],[Order Status]]="Completed",Sales_Analysis[[#This Row],[Gross Profit ]],0)</f>
        <v>31.14</v>
      </c>
    </row>
    <row r="940" spans="1:23">
      <c r="A940" t="s">
        <v>1626</v>
      </c>
      <c r="B940" s="7">
        <v>46076</v>
      </c>
      <c r="C940" t="s">
        <v>112</v>
      </c>
      <c r="D940">
        <v>3</v>
      </c>
      <c r="E940">
        <v>48.12</v>
      </c>
      <c r="F940">
        <v>0.15</v>
      </c>
      <c r="G940">
        <v>0</v>
      </c>
      <c r="H940" t="s">
        <v>212</v>
      </c>
      <c r="I940" t="s">
        <v>18</v>
      </c>
      <c r="J940" t="s">
        <v>208</v>
      </c>
      <c r="K940" t="s">
        <v>281</v>
      </c>
      <c r="L940" t="s">
        <v>1627</v>
      </c>
      <c r="M940" t="s">
        <v>113</v>
      </c>
      <c r="N940" t="s">
        <v>17</v>
      </c>
      <c r="O940">
        <v>23.26</v>
      </c>
      <c r="P940">
        <v>48.12</v>
      </c>
      <c r="Q940">
        <f>Sales_Analysis[[#This Row],[Quantity]]*Sales_Analysis[[#This Row],[Unit Selling Price]]</f>
        <v>144.35999999999999</v>
      </c>
      <c r="R940">
        <f>Sales_Analysis[[#This Row],[Gross Sales ]]*Sales_Analysis[[#This Row],[Discount Pct]]</f>
        <v>21.653999999999996</v>
      </c>
      <c r="S940" s="8">
        <f>Sales_Analysis[[#This Row],[Gross Sales ]]-Sales_Analysis[[#This Row],[Discount Amount]]</f>
        <v>122.70599999999999</v>
      </c>
      <c r="T940" s="8">
        <f>Sales_Analysis[[#This Row],[Quantity]]*Sales_Analysis[[#This Row],[Unit Cost]]</f>
        <v>69.78</v>
      </c>
      <c r="U940" s="8">
        <f>Sales_Analysis[[#This Row],[Net Sales ]]-Sales_Analysis[[#This Row],[Cost Of Good Sold]]</f>
        <v>52.925999999999988</v>
      </c>
      <c r="V940" s="8">
        <f>IF(Sales_Analysis[[#This Row],[Order Status]]="Completed",Sales_Analysis[[#This Row],[Net Sales ]],0)</f>
        <v>0</v>
      </c>
      <c r="W940" s="8">
        <f>IF(Sales_Analysis[[#This Row],[Order Status]]="Completed",Sales_Analysis[[#This Row],[Gross Profit ]],0)</f>
        <v>0</v>
      </c>
    </row>
    <row r="941" spans="1:23">
      <c r="A941" t="s">
        <v>1628</v>
      </c>
      <c r="B941" s="7">
        <v>46076</v>
      </c>
      <c r="C941" t="s">
        <v>66</v>
      </c>
      <c r="D941">
        <v>4</v>
      </c>
      <c r="E941">
        <v>31.13</v>
      </c>
      <c r="F941">
        <v>0</v>
      </c>
      <c r="G941">
        <v>0</v>
      </c>
      <c r="H941" t="s">
        <v>207</v>
      </c>
      <c r="I941" t="s">
        <v>18</v>
      </c>
      <c r="J941" t="s">
        <v>213</v>
      </c>
      <c r="K941" t="s">
        <v>304</v>
      </c>
      <c r="L941" t="s">
        <v>604</v>
      </c>
      <c r="M941" t="s">
        <v>67</v>
      </c>
      <c r="N941" t="s">
        <v>11</v>
      </c>
      <c r="O941">
        <v>13.79</v>
      </c>
      <c r="P941">
        <v>31.13</v>
      </c>
      <c r="Q941">
        <f>Sales_Analysis[[#This Row],[Quantity]]*Sales_Analysis[[#This Row],[Unit Selling Price]]</f>
        <v>124.52</v>
      </c>
      <c r="R941">
        <f>Sales_Analysis[[#This Row],[Gross Sales ]]*Sales_Analysis[[#This Row],[Discount Pct]]</f>
        <v>0</v>
      </c>
      <c r="S941" s="8">
        <f>Sales_Analysis[[#This Row],[Gross Sales ]]-Sales_Analysis[[#This Row],[Discount Amount]]</f>
        <v>124.52</v>
      </c>
      <c r="T941" s="8">
        <f>Sales_Analysis[[#This Row],[Quantity]]*Sales_Analysis[[#This Row],[Unit Cost]]</f>
        <v>55.16</v>
      </c>
      <c r="U941" s="8">
        <f>Sales_Analysis[[#This Row],[Net Sales ]]-Sales_Analysis[[#This Row],[Cost Of Good Sold]]</f>
        <v>69.36</v>
      </c>
      <c r="V941" s="8">
        <f>IF(Sales_Analysis[[#This Row],[Order Status]]="Completed",Sales_Analysis[[#This Row],[Net Sales ]],0)</f>
        <v>0</v>
      </c>
      <c r="W941" s="8">
        <f>IF(Sales_Analysis[[#This Row],[Order Status]]="Completed",Sales_Analysis[[#This Row],[Gross Profit ]],0)</f>
        <v>0</v>
      </c>
    </row>
    <row r="942" spans="1:23">
      <c r="A942" t="s">
        <v>1629</v>
      </c>
      <c r="B942" s="7">
        <v>46076</v>
      </c>
      <c r="C942" t="s">
        <v>104</v>
      </c>
      <c r="D942">
        <v>4</v>
      </c>
      <c r="E942">
        <v>29.49</v>
      </c>
      <c r="F942">
        <v>0</v>
      </c>
      <c r="G942">
        <v>4.99</v>
      </c>
      <c r="H942" t="s">
        <v>207</v>
      </c>
      <c r="I942" t="s">
        <v>12</v>
      </c>
      <c r="J942" t="s">
        <v>208</v>
      </c>
      <c r="K942" t="s">
        <v>209</v>
      </c>
      <c r="L942" t="s">
        <v>515</v>
      </c>
      <c r="M942" t="s">
        <v>105</v>
      </c>
      <c r="N942" t="s">
        <v>17</v>
      </c>
      <c r="O942">
        <v>13.03</v>
      </c>
      <c r="P942">
        <v>29.49</v>
      </c>
      <c r="Q942">
        <f>Sales_Analysis[[#This Row],[Quantity]]*Sales_Analysis[[#This Row],[Unit Selling Price]]</f>
        <v>117.96</v>
      </c>
      <c r="R942">
        <f>Sales_Analysis[[#This Row],[Gross Sales ]]*Sales_Analysis[[#This Row],[Discount Pct]]</f>
        <v>0</v>
      </c>
      <c r="S942" s="8">
        <f>Sales_Analysis[[#This Row],[Gross Sales ]]-Sales_Analysis[[#This Row],[Discount Amount]]</f>
        <v>117.96</v>
      </c>
      <c r="T942" s="8">
        <f>Sales_Analysis[[#This Row],[Quantity]]*Sales_Analysis[[#This Row],[Unit Cost]]</f>
        <v>52.12</v>
      </c>
      <c r="U942" s="8">
        <f>Sales_Analysis[[#This Row],[Net Sales ]]-Sales_Analysis[[#This Row],[Cost Of Good Sold]]</f>
        <v>65.84</v>
      </c>
      <c r="V942" s="8">
        <f>IF(Sales_Analysis[[#This Row],[Order Status]]="Completed",Sales_Analysis[[#This Row],[Net Sales ]],0)</f>
        <v>117.96</v>
      </c>
      <c r="W942" s="8">
        <f>IF(Sales_Analysis[[#This Row],[Order Status]]="Completed",Sales_Analysis[[#This Row],[Gross Profit ]],0)</f>
        <v>65.84</v>
      </c>
    </row>
    <row r="943" spans="1:23">
      <c r="A943" t="s">
        <v>1630</v>
      </c>
      <c r="B943" s="7">
        <v>46076</v>
      </c>
      <c r="C943" t="s">
        <v>98</v>
      </c>
      <c r="D943">
        <v>5</v>
      </c>
      <c r="E943">
        <v>17.66</v>
      </c>
      <c r="F943">
        <v>0.1</v>
      </c>
      <c r="G943">
        <v>6.99</v>
      </c>
      <c r="H943" t="s">
        <v>207</v>
      </c>
      <c r="I943" t="s">
        <v>224</v>
      </c>
      <c r="J943" t="s">
        <v>217</v>
      </c>
      <c r="K943" t="s">
        <v>209</v>
      </c>
      <c r="L943" t="s">
        <v>766</v>
      </c>
      <c r="M943" t="s">
        <v>99</v>
      </c>
      <c r="N943" t="s">
        <v>17</v>
      </c>
      <c r="O943">
        <v>11.93</v>
      </c>
      <c r="P943">
        <v>17.66</v>
      </c>
      <c r="Q943">
        <f>Sales_Analysis[[#This Row],[Quantity]]*Sales_Analysis[[#This Row],[Unit Selling Price]]</f>
        <v>88.3</v>
      </c>
      <c r="R943">
        <f>Sales_Analysis[[#This Row],[Gross Sales ]]*Sales_Analysis[[#This Row],[Discount Pct]]</f>
        <v>8.83</v>
      </c>
      <c r="S943" s="8">
        <f>Sales_Analysis[[#This Row],[Gross Sales ]]-Sales_Analysis[[#This Row],[Discount Amount]]</f>
        <v>79.47</v>
      </c>
      <c r="T943" s="8">
        <f>Sales_Analysis[[#This Row],[Quantity]]*Sales_Analysis[[#This Row],[Unit Cost]]</f>
        <v>59.65</v>
      </c>
      <c r="U943" s="8">
        <f>Sales_Analysis[[#This Row],[Net Sales ]]-Sales_Analysis[[#This Row],[Cost Of Good Sold]]</f>
        <v>19.82</v>
      </c>
      <c r="V943" s="8">
        <f>IF(Sales_Analysis[[#This Row],[Order Status]]="Completed",Sales_Analysis[[#This Row],[Net Sales ]],0)</f>
        <v>79.47</v>
      </c>
      <c r="W943" s="8">
        <f>IF(Sales_Analysis[[#This Row],[Order Status]]="Completed",Sales_Analysis[[#This Row],[Gross Profit ]],0)</f>
        <v>19.82</v>
      </c>
    </row>
    <row r="944" spans="1:23">
      <c r="A944" t="s">
        <v>1631</v>
      </c>
      <c r="B944" s="7">
        <v>46076</v>
      </c>
      <c r="C944" t="s">
        <v>89</v>
      </c>
      <c r="D944">
        <v>2</v>
      </c>
      <c r="E944">
        <v>81.14</v>
      </c>
      <c r="F944">
        <v>0.1</v>
      </c>
      <c r="G944">
        <v>6.99</v>
      </c>
      <c r="H944" t="s">
        <v>207</v>
      </c>
      <c r="I944" t="s">
        <v>18</v>
      </c>
      <c r="J944" t="s">
        <v>213</v>
      </c>
      <c r="K944" t="s">
        <v>209</v>
      </c>
      <c r="L944" t="s">
        <v>386</v>
      </c>
      <c r="M944" t="s">
        <v>90</v>
      </c>
      <c r="N944" t="s">
        <v>11</v>
      </c>
      <c r="O944">
        <v>34.53</v>
      </c>
      <c r="P944">
        <v>81.14</v>
      </c>
      <c r="Q944">
        <f>Sales_Analysis[[#This Row],[Quantity]]*Sales_Analysis[[#This Row],[Unit Selling Price]]</f>
        <v>162.28</v>
      </c>
      <c r="R944">
        <f>Sales_Analysis[[#This Row],[Gross Sales ]]*Sales_Analysis[[#This Row],[Discount Pct]]</f>
        <v>16.228000000000002</v>
      </c>
      <c r="S944" s="8">
        <f>Sales_Analysis[[#This Row],[Gross Sales ]]-Sales_Analysis[[#This Row],[Discount Amount]]</f>
        <v>146.05199999999999</v>
      </c>
      <c r="T944" s="8">
        <f>Sales_Analysis[[#This Row],[Quantity]]*Sales_Analysis[[#This Row],[Unit Cost]]</f>
        <v>69.06</v>
      </c>
      <c r="U944" s="8">
        <f>Sales_Analysis[[#This Row],[Net Sales ]]-Sales_Analysis[[#This Row],[Cost Of Good Sold]]</f>
        <v>76.99199999999999</v>
      </c>
      <c r="V944" s="8">
        <f>IF(Sales_Analysis[[#This Row],[Order Status]]="Completed",Sales_Analysis[[#This Row],[Net Sales ]],0)</f>
        <v>146.05199999999999</v>
      </c>
      <c r="W944" s="8">
        <f>IF(Sales_Analysis[[#This Row],[Order Status]]="Completed",Sales_Analysis[[#This Row],[Gross Profit ]],0)</f>
        <v>76.99199999999999</v>
      </c>
    </row>
    <row r="945" spans="1:23">
      <c r="A945" t="s">
        <v>1632</v>
      </c>
      <c r="B945" s="7">
        <v>46076</v>
      </c>
      <c r="C945" t="s">
        <v>162</v>
      </c>
      <c r="D945">
        <v>3</v>
      </c>
      <c r="E945">
        <v>12.2</v>
      </c>
      <c r="F945">
        <v>0.05</v>
      </c>
      <c r="G945">
        <v>4.99</v>
      </c>
      <c r="H945" t="s">
        <v>216</v>
      </c>
      <c r="I945" t="s">
        <v>18</v>
      </c>
      <c r="J945" t="s">
        <v>217</v>
      </c>
      <c r="K945" t="s">
        <v>209</v>
      </c>
      <c r="L945" t="s">
        <v>1633</v>
      </c>
      <c r="M945" t="s">
        <v>163</v>
      </c>
      <c r="N945" t="s">
        <v>27</v>
      </c>
      <c r="O945">
        <v>7.14</v>
      </c>
      <c r="P945">
        <v>12.2</v>
      </c>
      <c r="Q945">
        <f>Sales_Analysis[[#This Row],[Quantity]]*Sales_Analysis[[#This Row],[Unit Selling Price]]</f>
        <v>36.599999999999994</v>
      </c>
      <c r="R945">
        <f>Sales_Analysis[[#This Row],[Gross Sales ]]*Sales_Analysis[[#This Row],[Discount Pct]]</f>
        <v>1.8299999999999998</v>
      </c>
      <c r="S945" s="8">
        <f>Sales_Analysis[[#This Row],[Gross Sales ]]-Sales_Analysis[[#This Row],[Discount Amount]]</f>
        <v>34.769999999999996</v>
      </c>
      <c r="T945" s="8">
        <f>Sales_Analysis[[#This Row],[Quantity]]*Sales_Analysis[[#This Row],[Unit Cost]]</f>
        <v>21.419999999999998</v>
      </c>
      <c r="U945" s="8">
        <f>Sales_Analysis[[#This Row],[Net Sales ]]-Sales_Analysis[[#This Row],[Cost Of Good Sold]]</f>
        <v>13.349999999999998</v>
      </c>
      <c r="V945" s="8">
        <f>IF(Sales_Analysis[[#This Row],[Order Status]]="Completed",Sales_Analysis[[#This Row],[Net Sales ]],0)</f>
        <v>34.769999999999996</v>
      </c>
      <c r="W945" s="8">
        <f>IF(Sales_Analysis[[#This Row],[Order Status]]="Completed",Sales_Analysis[[#This Row],[Gross Profit ]],0)</f>
        <v>13.349999999999998</v>
      </c>
    </row>
    <row r="946" spans="1:23">
      <c r="A946" t="s">
        <v>1634</v>
      </c>
      <c r="B946" s="7">
        <v>46077</v>
      </c>
      <c r="C946" t="s">
        <v>110</v>
      </c>
      <c r="D946">
        <v>1</v>
      </c>
      <c r="E946">
        <v>32.130000000000003</v>
      </c>
      <c r="F946">
        <v>0</v>
      </c>
      <c r="G946">
        <v>0</v>
      </c>
      <c r="H946" t="s">
        <v>216</v>
      </c>
      <c r="I946" t="s">
        <v>37</v>
      </c>
      <c r="J946" t="s">
        <v>208</v>
      </c>
      <c r="K946" t="s">
        <v>209</v>
      </c>
      <c r="L946" t="s">
        <v>1166</v>
      </c>
      <c r="M946" t="s">
        <v>111</v>
      </c>
      <c r="N946" t="s">
        <v>17</v>
      </c>
      <c r="O946">
        <v>21.59</v>
      </c>
      <c r="P946">
        <v>32.130000000000003</v>
      </c>
      <c r="Q946">
        <f>Sales_Analysis[[#This Row],[Quantity]]*Sales_Analysis[[#This Row],[Unit Selling Price]]</f>
        <v>32.130000000000003</v>
      </c>
      <c r="R946">
        <f>Sales_Analysis[[#This Row],[Gross Sales ]]*Sales_Analysis[[#This Row],[Discount Pct]]</f>
        <v>0</v>
      </c>
      <c r="S946" s="8">
        <f>Sales_Analysis[[#This Row],[Gross Sales ]]-Sales_Analysis[[#This Row],[Discount Amount]]</f>
        <v>32.130000000000003</v>
      </c>
      <c r="T946" s="8">
        <f>Sales_Analysis[[#This Row],[Quantity]]*Sales_Analysis[[#This Row],[Unit Cost]]</f>
        <v>21.59</v>
      </c>
      <c r="U946" s="8">
        <f>Sales_Analysis[[#This Row],[Net Sales ]]-Sales_Analysis[[#This Row],[Cost Of Good Sold]]</f>
        <v>10.540000000000003</v>
      </c>
      <c r="V946" s="8">
        <f>IF(Sales_Analysis[[#This Row],[Order Status]]="Completed",Sales_Analysis[[#This Row],[Net Sales ]],0)</f>
        <v>32.130000000000003</v>
      </c>
      <c r="W946" s="8">
        <f>IF(Sales_Analysis[[#This Row],[Order Status]]="Completed",Sales_Analysis[[#This Row],[Gross Profit ]],0)</f>
        <v>10.540000000000003</v>
      </c>
    </row>
    <row r="947" spans="1:23">
      <c r="A947" t="s">
        <v>1635</v>
      </c>
      <c r="B947" s="7">
        <v>46077</v>
      </c>
      <c r="C947" t="s">
        <v>158</v>
      </c>
      <c r="D947">
        <v>1</v>
      </c>
      <c r="E947">
        <v>44.59</v>
      </c>
      <c r="F947">
        <v>0.05</v>
      </c>
      <c r="G947">
        <v>0</v>
      </c>
      <c r="H947" t="s">
        <v>212</v>
      </c>
      <c r="I947" t="s">
        <v>12</v>
      </c>
      <c r="J947" t="s">
        <v>217</v>
      </c>
      <c r="K947" t="s">
        <v>209</v>
      </c>
      <c r="L947" t="s">
        <v>447</v>
      </c>
      <c r="M947" t="s">
        <v>159</v>
      </c>
      <c r="N947" t="s">
        <v>27</v>
      </c>
      <c r="O947">
        <v>19.489999999999998</v>
      </c>
      <c r="P947">
        <v>44.59</v>
      </c>
      <c r="Q947">
        <f>Sales_Analysis[[#This Row],[Quantity]]*Sales_Analysis[[#This Row],[Unit Selling Price]]</f>
        <v>44.59</v>
      </c>
      <c r="R947">
        <f>Sales_Analysis[[#This Row],[Gross Sales ]]*Sales_Analysis[[#This Row],[Discount Pct]]</f>
        <v>2.2295000000000003</v>
      </c>
      <c r="S947" s="8">
        <f>Sales_Analysis[[#This Row],[Gross Sales ]]-Sales_Analysis[[#This Row],[Discount Amount]]</f>
        <v>42.360500000000002</v>
      </c>
      <c r="T947" s="8">
        <f>Sales_Analysis[[#This Row],[Quantity]]*Sales_Analysis[[#This Row],[Unit Cost]]</f>
        <v>19.489999999999998</v>
      </c>
      <c r="U947" s="8">
        <f>Sales_Analysis[[#This Row],[Net Sales ]]-Sales_Analysis[[#This Row],[Cost Of Good Sold]]</f>
        <v>22.870500000000003</v>
      </c>
      <c r="V947" s="8">
        <f>IF(Sales_Analysis[[#This Row],[Order Status]]="Completed",Sales_Analysis[[#This Row],[Net Sales ]],0)</f>
        <v>42.360500000000002</v>
      </c>
      <c r="W947" s="8">
        <f>IF(Sales_Analysis[[#This Row],[Order Status]]="Completed",Sales_Analysis[[#This Row],[Gross Profit ]],0)</f>
        <v>22.870500000000003</v>
      </c>
    </row>
    <row r="948" spans="1:23">
      <c r="A948" t="s">
        <v>1636</v>
      </c>
      <c r="B948" s="7">
        <v>46077</v>
      </c>
      <c r="C948" t="s">
        <v>85</v>
      </c>
      <c r="D948">
        <v>2</v>
      </c>
      <c r="E948">
        <v>20.7</v>
      </c>
      <c r="F948">
        <v>0.2</v>
      </c>
      <c r="G948">
        <v>4.99</v>
      </c>
      <c r="H948" t="s">
        <v>212</v>
      </c>
      <c r="I948" t="s">
        <v>37</v>
      </c>
      <c r="J948" t="s">
        <v>213</v>
      </c>
      <c r="K948" t="s">
        <v>209</v>
      </c>
      <c r="L948" t="s">
        <v>750</v>
      </c>
      <c r="M948" t="s">
        <v>86</v>
      </c>
      <c r="N948" t="s">
        <v>11</v>
      </c>
      <c r="O948">
        <v>8.5299999999999994</v>
      </c>
      <c r="P948">
        <v>20.7</v>
      </c>
      <c r="Q948">
        <f>Sales_Analysis[[#This Row],[Quantity]]*Sales_Analysis[[#This Row],[Unit Selling Price]]</f>
        <v>41.4</v>
      </c>
      <c r="R948">
        <f>Sales_Analysis[[#This Row],[Gross Sales ]]*Sales_Analysis[[#This Row],[Discount Pct]]</f>
        <v>8.2799999999999994</v>
      </c>
      <c r="S948" s="8">
        <f>Sales_Analysis[[#This Row],[Gross Sales ]]-Sales_Analysis[[#This Row],[Discount Amount]]</f>
        <v>33.119999999999997</v>
      </c>
      <c r="T948" s="8">
        <f>Sales_Analysis[[#This Row],[Quantity]]*Sales_Analysis[[#This Row],[Unit Cost]]</f>
        <v>17.059999999999999</v>
      </c>
      <c r="U948" s="8">
        <f>Sales_Analysis[[#This Row],[Net Sales ]]-Sales_Analysis[[#This Row],[Cost Of Good Sold]]</f>
        <v>16.059999999999999</v>
      </c>
      <c r="V948" s="8">
        <f>IF(Sales_Analysis[[#This Row],[Order Status]]="Completed",Sales_Analysis[[#This Row],[Net Sales ]],0)</f>
        <v>33.119999999999997</v>
      </c>
      <c r="W948" s="8">
        <f>IF(Sales_Analysis[[#This Row],[Order Status]]="Completed",Sales_Analysis[[#This Row],[Gross Profit ]],0)</f>
        <v>16.059999999999999</v>
      </c>
    </row>
    <row r="949" spans="1:23">
      <c r="A949" t="s">
        <v>1637</v>
      </c>
      <c r="B949" s="7">
        <v>46077</v>
      </c>
      <c r="C949" t="s">
        <v>136</v>
      </c>
      <c r="D949">
        <v>2</v>
      </c>
      <c r="E949">
        <v>26.35</v>
      </c>
      <c r="F949">
        <v>0.15</v>
      </c>
      <c r="G949">
        <v>0</v>
      </c>
      <c r="H949" t="s">
        <v>216</v>
      </c>
      <c r="I949" t="s">
        <v>18</v>
      </c>
      <c r="J949" t="s">
        <v>217</v>
      </c>
      <c r="K949" t="s">
        <v>209</v>
      </c>
      <c r="L949" t="s">
        <v>509</v>
      </c>
      <c r="M949" t="s">
        <v>137</v>
      </c>
      <c r="N949" t="s">
        <v>21</v>
      </c>
      <c r="O949">
        <v>13.28</v>
      </c>
      <c r="P949">
        <v>26.35</v>
      </c>
      <c r="Q949">
        <f>Sales_Analysis[[#This Row],[Quantity]]*Sales_Analysis[[#This Row],[Unit Selling Price]]</f>
        <v>52.7</v>
      </c>
      <c r="R949">
        <f>Sales_Analysis[[#This Row],[Gross Sales ]]*Sales_Analysis[[#This Row],[Discount Pct]]</f>
        <v>7.9050000000000002</v>
      </c>
      <c r="S949" s="8">
        <f>Sales_Analysis[[#This Row],[Gross Sales ]]-Sales_Analysis[[#This Row],[Discount Amount]]</f>
        <v>44.795000000000002</v>
      </c>
      <c r="T949" s="8">
        <f>Sales_Analysis[[#This Row],[Quantity]]*Sales_Analysis[[#This Row],[Unit Cost]]</f>
        <v>26.56</v>
      </c>
      <c r="U949" s="8">
        <f>Sales_Analysis[[#This Row],[Net Sales ]]-Sales_Analysis[[#This Row],[Cost Of Good Sold]]</f>
        <v>18.235000000000003</v>
      </c>
      <c r="V949" s="8">
        <f>IF(Sales_Analysis[[#This Row],[Order Status]]="Completed",Sales_Analysis[[#This Row],[Net Sales ]],0)</f>
        <v>44.795000000000002</v>
      </c>
      <c r="W949" s="8">
        <f>IF(Sales_Analysis[[#This Row],[Order Status]]="Completed",Sales_Analysis[[#This Row],[Gross Profit ]],0)</f>
        <v>18.235000000000003</v>
      </c>
    </row>
    <row r="950" spans="1:23">
      <c r="A950" t="s">
        <v>1638</v>
      </c>
      <c r="B950" s="7">
        <v>46077</v>
      </c>
      <c r="C950" t="s">
        <v>160</v>
      </c>
      <c r="D950">
        <v>2</v>
      </c>
      <c r="E950">
        <v>36.47</v>
      </c>
      <c r="F950">
        <v>0.05</v>
      </c>
      <c r="G950">
        <v>0</v>
      </c>
      <c r="H950" t="s">
        <v>207</v>
      </c>
      <c r="I950" t="s">
        <v>18</v>
      </c>
      <c r="J950" t="s">
        <v>217</v>
      </c>
      <c r="K950" t="s">
        <v>209</v>
      </c>
      <c r="L950" t="s">
        <v>1639</v>
      </c>
      <c r="M950" t="s">
        <v>161</v>
      </c>
      <c r="N950" t="s">
        <v>27</v>
      </c>
      <c r="O950">
        <v>21.05</v>
      </c>
      <c r="P950">
        <v>36.47</v>
      </c>
      <c r="Q950">
        <f>Sales_Analysis[[#This Row],[Quantity]]*Sales_Analysis[[#This Row],[Unit Selling Price]]</f>
        <v>72.94</v>
      </c>
      <c r="R950">
        <f>Sales_Analysis[[#This Row],[Gross Sales ]]*Sales_Analysis[[#This Row],[Discount Pct]]</f>
        <v>3.6470000000000002</v>
      </c>
      <c r="S950" s="8">
        <f>Sales_Analysis[[#This Row],[Gross Sales ]]-Sales_Analysis[[#This Row],[Discount Amount]]</f>
        <v>69.292999999999992</v>
      </c>
      <c r="T950" s="8">
        <f>Sales_Analysis[[#This Row],[Quantity]]*Sales_Analysis[[#This Row],[Unit Cost]]</f>
        <v>42.1</v>
      </c>
      <c r="U950" s="8">
        <f>Sales_Analysis[[#This Row],[Net Sales ]]-Sales_Analysis[[#This Row],[Cost Of Good Sold]]</f>
        <v>27.192999999999991</v>
      </c>
      <c r="V950" s="8">
        <f>IF(Sales_Analysis[[#This Row],[Order Status]]="Completed",Sales_Analysis[[#This Row],[Net Sales ]],0)</f>
        <v>69.292999999999992</v>
      </c>
      <c r="W950" s="8">
        <f>IF(Sales_Analysis[[#This Row],[Order Status]]="Completed",Sales_Analysis[[#This Row],[Gross Profit ]],0)</f>
        <v>27.192999999999991</v>
      </c>
    </row>
    <row r="951" spans="1:23">
      <c r="A951" t="s">
        <v>1640</v>
      </c>
      <c r="B951" s="7">
        <v>46077</v>
      </c>
      <c r="C951" t="s">
        <v>156</v>
      </c>
      <c r="D951">
        <v>1</v>
      </c>
      <c r="E951">
        <v>24.86</v>
      </c>
      <c r="F951">
        <v>0</v>
      </c>
      <c r="G951">
        <v>6.99</v>
      </c>
      <c r="H951" t="s">
        <v>216</v>
      </c>
      <c r="I951" t="s">
        <v>224</v>
      </c>
      <c r="J951" t="s">
        <v>213</v>
      </c>
      <c r="K951" t="s">
        <v>209</v>
      </c>
      <c r="L951" t="s">
        <v>383</v>
      </c>
      <c r="M951" t="s">
        <v>157</v>
      </c>
      <c r="N951" t="s">
        <v>27</v>
      </c>
      <c r="O951">
        <v>16.329999999999998</v>
      </c>
      <c r="P951">
        <v>24.86</v>
      </c>
      <c r="Q951">
        <f>Sales_Analysis[[#This Row],[Quantity]]*Sales_Analysis[[#This Row],[Unit Selling Price]]</f>
        <v>24.86</v>
      </c>
      <c r="R951">
        <f>Sales_Analysis[[#This Row],[Gross Sales ]]*Sales_Analysis[[#This Row],[Discount Pct]]</f>
        <v>0</v>
      </c>
      <c r="S951" s="8">
        <f>Sales_Analysis[[#This Row],[Gross Sales ]]-Sales_Analysis[[#This Row],[Discount Amount]]</f>
        <v>24.86</v>
      </c>
      <c r="T951" s="8">
        <f>Sales_Analysis[[#This Row],[Quantity]]*Sales_Analysis[[#This Row],[Unit Cost]]</f>
        <v>16.329999999999998</v>
      </c>
      <c r="U951" s="8">
        <f>Sales_Analysis[[#This Row],[Net Sales ]]-Sales_Analysis[[#This Row],[Cost Of Good Sold]]</f>
        <v>8.5300000000000011</v>
      </c>
      <c r="V951" s="8">
        <f>IF(Sales_Analysis[[#This Row],[Order Status]]="Completed",Sales_Analysis[[#This Row],[Net Sales ]],0)</f>
        <v>24.86</v>
      </c>
      <c r="W951" s="8">
        <f>IF(Sales_Analysis[[#This Row],[Order Status]]="Completed",Sales_Analysis[[#This Row],[Gross Profit ]],0)</f>
        <v>8.5300000000000011</v>
      </c>
    </row>
    <row r="952" spans="1:23">
      <c r="A952" t="s">
        <v>1641</v>
      </c>
      <c r="B952" s="7">
        <v>46077</v>
      </c>
      <c r="C952" t="s">
        <v>144</v>
      </c>
      <c r="D952">
        <v>4</v>
      </c>
      <c r="E952">
        <v>12.74</v>
      </c>
      <c r="F952">
        <v>0.05</v>
      </c>
      <c r="G952">
        <v>9.99</v>
      </c>
      <c r="H952" t="s">
        <v>207</v>
      </c>
      <c r="I952" t="s">
        <v>37</v>
      </c>
      <c r="J952" t="s">
        <v>208</v>
      </c>
      <c r="K952" t="s">
        <v>209</v>
      </c>
      <c r="L952" t="s">
        <v>1426</v>
      </c>
      <c r="M952" t="s">
        <v>145</v>
      </c>
      <c r="N952" t="s">
        <v>27</v>
      </c>
      <c r="O952">
        <v>5.81</v>
      </c>
      <c r="P952">
        <v>12.74</v>
      </c>
      <c r="Q952">
        <f>Sales_Analysis[[#This Row],[Quantity]]*Sales_Analysis[[#This Row],[Unit Selling Price]]</f>
        <v>50.96</v>
      </c>
      <c r="R952">
        <f>Sales_Analysis[[#This Row],[Gross Sales ]]*Sales_Analysis[[#This Row],[Discount Pct]]</f>
        <v>2.548</v>
      </c>
      <c r="S952" s="8">
        <f>Sales_Analysis[[#This Row],[Gross Sales ]]-Sales_Analysis[[#This Row],[Discount Amount]]</f>
        <v>48.411999999999999</v>
      </c>
      <c r="T952" s="8">
        <f>Sales_Analysis[[#This Row],[Quantity]]*Sales_Analysis[[#This Row],[Unit Cost]]</f>
        <v>23.24</v>
      </c>
      <c r="U952" s="8">
        <f>Sales_Analysis[[#This Row],[Net Sales ]]-Sales_Analysis[[#This Row],[Cost Of Good Sold]]</f>
        <v>25.172000000000001</v>
      </c>
      <c r="V952" s="8">
        <f>IF(Sales_Analysis[[#This Row],[Order Status]]="Completed",Sales_Analysis[[#This Row],[Net Sales ]],0)</f>
        <v>48.411999999999999</v>
      </c>
      <c r="W952" s="8">
        <f>IF(Sales_Analysis[[#This Row],[Order Status]]="Completed",Sales_Analysis[[#This Row],[Gross Profit ]],0)</f>
        <v>25.172000000000001</v>
      </c>
    </row>
    <row r="953" spans="1:23">
      <c r="A953" t="s">
        <v>1642</v>
      </c>
      <c r="B953" s="7">
        <v>46078</v>
      </c>
      <c r="C953" t="s">
        <v>180</v>
      </c>
      <c r="D953">
        <v>1</v>
      </c>
      <c r="E953">
        <v>60.42</v>
      </c>
      <c r="F953">
        <v>0</v>
      </c>
      <c r="G953">
        <v>4.99</v>
      </c>
      <c r="H953" t="s">
        <v>207</v>
      </c>
      <c r="I953" t="s">
        <v>37</v>
      </c>
      <c r="J953" t="s">
        <v>213</v>
      </c>
      <c r="K953" t="s">
        <v>209</v>
      </c>
      <c r="L953" t="s">
        <v>673</v>
      </c>
      <c r="M953" t="s">
        <v>181</v>
      </c>
      <c r="N953" t="s">
        <v>32</v>
      </c>
      <c r="O953">
        <v>25.69</v>
      </c>
      <c r="P953">
        <v>60.42</v>
      </c>
      <c r="Q953">
        <f>Sales_Analysis[[#This Row],[Quantity]]*Sales_Analysis[[#This Row],[Unit Selling Price]]</f>
        <v>60.42</v>
      </c>
      <c r="R953">
        <f>Sales_Analysis[[#This Row],[Gross Sales ]]*Sales_Analysis[[#This Row],[Discount Pct]]</f>
        <v>0</v>
      </c>
      <c r="S953" s="8">
        <f>Sales_Analysis[[#This Row],[Gross Sales ]]-Sales_Analysis[[#This Row],[Discount Amount]]</f>
        <v>60.42</v>
      </c>
      <c r="T953" s="8">
        <f>Sales_Analysis[[#This Row],[Quantity]]*Sales_Analysis[[#This Row],[Unit Cost]]</f>
        <v>25.69</v>
      </c>
      <c r="U953" s="8">
        <f>Sales_Analysis[[#This Row],[Net Sales ]]-Sales_Analysis[[#This Row],[Cost Of Good Sold]]</f>
        <v>34.730000000000004</v>
      </c>
      <c r="V953" s="8">
        <f>IF(Sales_Analysis[[#This Row],[Order Status]]="Completed",Sales_Analysis[[#This Row],[Net Sales ]],0)</f>
        <v>60.42</v>
      </c>
      <c r="W953" s="8">
        <f>IF(Sales_Analysis[[#This Row],[Order Status]]="Completed",Sales_Analysis[[#This Row],[Gross Profit ]],0)</f>
        <v>34.730000000000004</v>
      </c>
    </row>
    <row r="954" spans="1:23">
      <c r="A954" t="s">
        <v>1643</v>
      </c>
      <c r="B954" s="7">
        <v>46078</v>
      </c>
      <c r="C954" t="s">
        <v>118</v>
      </c>
      <c r="D954">
        <v>1</v>
      </c>
      <c r="E954">
        <v>41.81</v>
      </c>
      <c r="F954">
        <v>0</v>
      </c>
      <c r="G954">
        <v>0</v>
      </c>
      <c r="H954" t="s">
        <v>216</v>
      </c>
      <c r="I954" t="s">
        <v>12</v>
      </c>
      <c r="J954" t="s">
        <v>217</v>
      </c>
      <c r="K954" t="s">
        <v>209</v>
      </c>
      <c r="L954" t="s">
        <v>1539</v>
      </c>
      <c r="M954" t="s">
        <v>119</v>
      </c>
      <c r="N954" t="s">
        <v>21</v>
      </c>
      <c r="O954">
        <v>22.64</v>
      </c>
      <c r="P954">
        <v>41.81</v>
      </c>
      <c r="Q954">
        <f>Sales_Analysis[[#This Row],[Quantity]]*Sales_Analysis[[#This Row],[Unit Selling Price]]</f>
        <v>41.81</v>
      </c>
      <c r="R954">
        <f>Sales_Analysis[[#This Row],[Gross Sales ]]*Sales_Analysis[[#This Row],[Discount Pct]]</f>
        <v>0</v>
      </c>
      <c r="S954" s="8">
        <f>Sales_Analysis[[#This Row],[Gross Sales ]]-Sales_Analysis[[#This Row],[Discount Amount]]</f>
        <v>41.81</v>
      </c>
      <c r="T954" s="8">
        <f>Sales_Analysis[[#This Row],[Quantity]]*Sales_Analysis[[#This Row],[Unit Cost]]</f>
        <v>22.64</v>
      </c>
      <c r="U954" s="8">
        <f>Sales_Analysis[[#This Row],[Net Sales ]]-Sales_Analysis[[#This Row],[Cost Of Good Sold]]</f>
        <v>19.170000000000002</v>
      </c>
      <c r="V954" s="8">
        <f>IF(Sales_Analysis[[#This Row],[Order Status]]="Completed",Sales_Analysis[[#This Row],[Net Sales ]],0)</f>
        <v>41.81</v>
      </c>
      <c r="W954" s="8">
        <f>IF(Sales_Analysis[[#This Row],[Order Status]]="Completed",Sales_Analysis[[#This Row],[Gross Profit ]],0)</f>
        <v>19.170000000000002</v>
      </c>
    </row>
    <row r="955" spans="1:23">
      <c r="A955" t="s">
        <v>1644</v>
      </c>
      <c r="B955" s="7">
        <v>46078</v>
      </c>
      <c r="C955" t="s">
        <v>166</v>
      </c>
      <c r="D955">
        <v>5</v>
      </c>
      <c r="E955">
        <v>39.19</v>
      </c>
      <c r="F955">
        <v>0.05</v>
      </c>
      <c r="G955">
        <v>0</v>
      </c>
      <c r="H955" t="s">
        <v>212</v>
      </c>
      <c r="I955" t="s">
        <v>37</v>
      </c>
      <c r="J955" t="s">
        <v>217</v>
      </c>
      <c r="K955" t="s">
        <v>209</v>
      </c>
      <c r="L955" t="s">
        <v>263</v>
      </c>
      <c r="M955" t="s">
        <v>167</v>
      </c>
      <c r="N955" t="s">
        <v>32</v>
      </c>
      <c r="O955">
        <v>18.54</v>
      </c>
      <c r="P955">
        <v>39.19</v>
      </c>
      <c r="Q955">
        <f>Sales_Analysis[[#This Row],[Quantity]]*Sales_Analysis[[#This Row],[Unit Selling Price]]</f>
        <v>195.95</v>
      </c>
      <c r="R955">
        <f>Sales_Analysis[[#This Row],[Gross Sales ]]*Sales_Analysis[[#This Row],[Discount Pct]]</f>
        <v>9.7974999999999994</v>
      </c>
      <c r="S955" s="8">
        <f>Sales_Analysis[[#This Row],[Gross Sales ]]-Sales_Analysis[[#This Row],[Discount Amount]]</f>
        <v>186.15249999999997</v>
      </c>
      <c r="T955" s="8">
        <f>Sales_Analysis[[#This Row],[Quantity]]*Sales_Analysis[[#This Row],[Unit Cost]]</f>
        <v>92.699999999999989</v>
      </c>
      <c r="U955" s="8">
        <f>Sales_Analysis[[#This Row],[Net Sales ]]-Sales_Analysis[[#This Row],[Cost Of Good Sold]]</f>
        <v>93.452499999999986</v>
      </c>
      <c r="V955" s="8">
        <f>IF(Sales_Analysis[[#This Row],[Order Status]]="Completed",Sales_Analysis[[#This Row],[Net Sales ]],0)</f>
        <v>186.15249999999997</v>
      </c>
      <c r="W955" s="8">
        <f>IF(Sales_Analysis[[#This Row],[Order Status]]="Completed",Sales_Analysis[[#This Row],[Gross Profit ]],0)</f>
        <v>93.452499999999986</v>
      </c>
    </row>
    <row r="956" spans="1:23">
      <c r="A956" t="s">
        <v>1645</v>
      </c>
      <c r="B956" s="7">
        <v>46078</v>
      </c>
      <c r="C956" t="s">
        <v>156</v>
      </c>
      <c r="D956">
        <v>1</v>
      </c>
      <c r="E956">
        <v>24.86</v>
      </c>
      <c r="F956">
        <v>0</v>
      </c>
      <c r="G956">
        <v>4.99</v>
      </c>
      <c r="H956" t="s">
        <v>212</v>
      </c>
      <c r="I956" t="s">
        <v>18</v>
      </c>
      <c r="J956" t="s">
        <v>213</v>
      </c>
      <c r="K956" t="s">
        <v>209</v>
      </c>
      <c r="L956" t="s">
        <v>1646</v>
      </c>
      <c r="M956" t="s">
        <v>157</v>
      </c>
      <c r="N956" t="s">
        <v>27</v>
      </c>
      <c r="O956">
        <v>16.329999999999998</v>
      </c>
      <c r="P956">
        <v>24.86</v>
      </c>
      <c r="Q956">
        <f>Sales_Analysis[[#This Row],[Quantity]]*Sales_Analysis[[#This Row],[Unit Selling Price]]</f>
        <v>24.86</v>
      </c>
      <c r="R956">
        <f>Sales_Analysis[[#This Row],[Gross Sales ]]*Sales_Analysis[[#This Row],[Discount Pct]]</f>
        <v>0</v>
      </c>
      <c r="S956" s="8">
        <f>Sales_Analysis[[#This Row],[Gross Sales ]]-Sales_Analysis[[#This Row],[Discount Amount]]</f>
        <v>24.86</v>
      </c>
      <c r="T956" s="8">
        <f>Sales_Analysis[[#This Row],[Quantity]]*Sales_Analysis[[#This Row],[Unit Cost]]</f>
        <v>16.329999999999998</v>
      </c>
      <c r="U956" s="8">
        <f>Sales_Analysis[[#This Row],[Net Sales ]]-Sales_Analysis[[#This Row],[Cost Of Good Sold]]</f>
        <v>8.5300000000000011</v>
      </c>
      <c r="V956" s="8">
        <f>IF(Sales_Analysis[[#This Row],[Order Status]]="Completed",Sales_Analysis[[#This Row],[Net Sales ]],0)</f>
        <v>24.86</v>
      </c>
      <c r="W956" s="8">
        <f>IF(Sales_Analysis[[#This Row],[Order Status]]="Completed",Sales_Analysis[[#This Row],[Gross Profit ]],0)</f>
        <v>8.5300000000000011</v>
      </c>
    </row>
    <row r="957" spans="1:23">
      <c r="A957" t="s">
        <v>1647</v>
      </c>
      <c r="B957" s="7">
        <v>46078</v>
      </c>
      <c r="C957" t="s">
        <v>146</v>
      </c>
      <c r="D957">
        <v>3</v>
      </c>
      <c r="E957">
        <v>30.05</v>
      </c>
      <c r="F957">
        <v>0.2</v>
      </c>
      <c r="G957">
        <v>9.99</v>
      </c>
      <c r="H957" t="s">
        <v>207</v>
      </c>
      <c r="I957" t="s">
        <v>37</v>
      </c>
      <c r="J957" t="s">
        <v>213</v>
      </c>
      <c r="K957" t="s">
        <v>209</v>
      </c>
      <c r="L957" t="s">
        <v>1037</v>
      </c>
      <c r="M957" t="s">
        <v>147</v>
      </c>
      <c r="N957" t="s">
        <v>27</v>
      </c>
      <c r="O957">
        <v>17.329999999999998</v>
      </c>
      <c r="P957">
        <v>30.05</v>
      </c>
      <c r="Q957">
        <f>Sales_Analysis[[#This Row],[Quantity]]*Sales_Analysis[[#This Row],[Unit Selling Price]]</f>
        <v>90.15</v>
      </c>
      <c r="R957">
        <f>Sales_Analysis[[#This Row],[Gross Sales ]]*Sales_Analysis[[#This Row],[Discount Pct]]</f>
        <v>18.03</v>
      </c>
      <c r="S957" s="8">
        <f>Sales_Analysis[[#This Row],[Gross Sales ]]-Sales_Analysis[[#This Row],[Discount Amount]]</f>
        <v>72.12</v>
      </c>
      <c r="T957" s="8">
        <f>Sales_Analysis[[#This Row],[Quantity]]*Sales_Analysis[[#This Row],[Unit Cost]]</f>
        <v>51.989999999999995</v>
      </c>
      <c r="U957" s="8">
        <f>Sales_Analysis[[#This Row],[Net Sales ]]-Sales_Analysis[[#This Row],[Cost Of Good Sold]]</f>
        <v>20.13000000000001</v>
      </c>
      <c r="V957" s="8">
        <f>IF(Sales_Analysis[[#This Row],[Order Status]]="Completed",Sales_Analysis[[#This Row],[Net Sales ]],0)</f>
        <v>72.12</v>
      </c>
      <c r="W957" s="8">
        <f>IF(Sales_Analysis[[#This Row],[Order Status]]="Completed",Sales_Analysis[[#This Row],[Gross Profit ]],0)</f>
        <v>20.13000000000001</v>
      </c>
    </row>
    <row r="958" spans="1:23">
      <c r="A958" t="s">
        <v>1648</v>
      </c>
      <c r="B958" s="7">
        <v>46078</v>
      </c>
      <c r="C958" t="s">
        <v>176</v>
      </c>
      <c r="D958">
        <v>3</v>
      </c>
      <c r="E958">
        <v>11.86</v>
      </c>
      <c r="F958">
        <v>0.05</v>
      </c>
      <c r="G958">
        <v>0</v>
      </c>
      <c r="H958" t="s">
        <v>216</v>
      </c>
      <c r="I958" t="s">
        <v>18</v>
      </c>
      <c r="J958" t="s">
        <v>208</v>
      </c>
      <c r="K958" t="s">
        <v>209</v>
      </c>
      <c r="L958" t="s">
        <v>1049</v>
      </c>
      <c r="M958" t="s">
        <v>177</v>
      </c>
      <c r="N958" t="s">
        <v>32</v>
      </c>
      <c r="O958">
        <v>4.93</v>
      </c>
      <c r="P958">
        <v>11.86</v>
      </c>
      <c r="Q958">
        <f>Sales_Analysis[[#This Row],[Quantity]]*Sales_Analysis[[#This Row],[Unit Selling Price]]</f>
        <v>35.58</v>
      </c>
      <c r="R958">
        <f>Sales_Analysis[[#This Row],[Gross Sales ]]*Sales_Analysis[[#This Row],[Discount Pct]]</f>
        <v>1.7789999999999999</v>
      </c>
      <c r="S958" s="8">
        <f>Sales_Analysis[[#This Row],[Gross Sales ]]-Sales_Analysis[[#This Row],[Discount Amount]]</f>
        <v>33.801000000000002</v>
      </c>
      <c r="T958" s="8">
        <f>Sales_Analysis[[#This Row],[Quantity]]*Sales_Analysis[[#This Row],[Unit Cost]]</f>
        <v>14.79</v>
      </c>
      <c r="U958" s="8">
        <f>Sales_Analysis[[#This Row],[Net Sales ]]-Sales_Analysis[[#This Row],[Cost Of Good Sold]]</f>
        <v>19.011000000000003</v>
      </c>
      <c r="V958" s="8">
        <f>IF(Sales_Analysis[[#This Row],[Order Status]]="Completed",Sales_Analysis[[#This Row],[Net Sales ]],0)</f>
        <v>33.801000000000002</v>
      </c>
      <c r="W958" s="8">
        <f>IF(Sales_Analysis[[#This Row],[Order Status]]="Completed",Sales_Analysis[[#This Row],[Gross Profit ]],0)</f>
        <v>19.011000000000003</v>
      </c>
    </row>
    <row r="959" spans="1:23">
      <c r="A959" t="s">
        <v>1649</v>
      </c>
      <c r="B959" s="7">
        <v>46078</v>
      </c>
      <c r="C959" t="s">
        <v>92</v>
      </c>
      <c r="D959">
        <v>2</v>
      </c>
      <c r="E959">
        <v>46.87</v>
      </c>
      <c r="F959">
        <v>0.15</v>
      </c>
      <c r="G959">
        <v>0</v>
      </c>
      <c r="H959" t="s">
        <v>216</v>
      </c>
      <c r="I959" t="s">
        <v>37</v>
      </c>
      <c r="J959" t="s">
        <v>213</v>
      </c>
      <c r="K959" t="s">
        <v>209</v>
      </c>
      <c r="L959" t="s">
        <v>754</v>
      </c>
      <c r="M959" t="s">
        <v>93</v>
      </c>
      <c r="N959" t="s">
        <v>17</v>
      </c>
      <c r="O959">
        <v>21.33</v>
      </c>
      <c r="P959">
        <v>46.87</v>
      </c>
      <c r="Q959">
        <f>Sales_Analysis[[#This Row],[Quantity]]*Sales_Analysis[[#This Row],[Unit Selling Price]]</f>
        <v>93.74</v>
      </c>
      <c r="R959">
        <f>Sales_Analysis[[#This Row],[Gross Sales ]]*Sales_Analysis[[#This Row],[Discount Pct]]</f>
        <v>14.060999999999998</v>
      </c>
      <c r="S959" s="8">
        <f>Sales_Analysis[[#This Row],[Gross Sales ]]-Sales_Analysis[[#This Row],[Discount Amount]]</f>
        <v>79.679000000000002</v>
      </c>
      <c r="T959" s="8">
        <f>Sales_Analysis[[#This Row],[Quantity]]*Sales_Analysis[[#This Row],[Unit Cost]]</f>
        <v>42.66</v>
      </c>
      <c r="U959" s="8">
        <f>Sales_Analysis[[#This Row],[Net Sales ]]-Sales_Analysis[[#This Row],[Cost Of Good Sold]]</f>
        <v>37.019000000000005</v>
      </c>
      <c r="V959" s="8">
        <f>IF(Sales_Analysis[[#This Row],[Order Status]]="Completed",Sales_Analysis[[#This Row],[Net Sales ]],0)</f>
        <v>79.679000000000002</v>
      </c>
      <c r="W959" s="8">
        <f>IF(Sales_Analysis[[#This Row],[Order Status]]="Completed",Sales_Analysis[[#This Row],[Gross Profit ]],0)</f>
        <v>37.019000000000005</v>
      </c>
    </row>
    <row r="960" spans="1:23">
      <c r="A960" t="s">
        <v>1650</v>
      </c>
      <c r="B960" s="7">
        <v>46079</v>
      </c>
      <c r="C960" t="s">
        <v>124</v>
      </c>
      <c r="D960">
        <v>5</v>
      </c>
      <c r="E960">
        <v>79.47</v>
      </c>
      <c r="F960">
        <v>0.1</v>
      </c>
      <c r="G960">
        <v>4.99</v>
      </c>
      <c r="H960" t="s">
        <v>207</v>
      </c>
      <c r="I960" t="s">
        <v>18</v>
      </c>
      <c r="J960" t="s">
        <v>208</v>
      </c>
      <c r="K960" t="s">
        <v>304</v>
      </c>
      <c r="L960" t="s">
        <v>708</v>
      </c>
      <c r="M960" t="s">
        <v>125</v>
      </c>
      <c r="N960" t="s">
        <v>21</v>
      </c>
      <c r="O960">
        <v>38</v>
      </c>
      <c r="P960">
        <v>79.47</v>
      </c>
      <c r="Q960">
        <f>Sales_Analysis[[#This Row],[Quantity]]*Sales_Analysis[[#This Row],[Unit Selling Price]]</f>
        <v>397.35</v>
      </c>
      <c r="R960">
        <f>Sales_Analysis[[#This Row],[Gross Sales ]]*Sales_Analysis[[#This Row],[Discount Pct]]</f>
        <v>39.735000000000007</v>
      </c>
      <c r="S960" s="8">
        <f>Sales_Analysis[[#This Row],[Gross Sales ]]-Sales_Analysis[[#This Row],[Discount Amount]]</f>
        <v>357.61500000000001</v>
      </c>
      <c r="T960" s="8">
        <f>Sales_Analysis[[#This Row],[Quantity]]*Sales_Analysis[[#This Row],[Unit Cost]]</f>
        <v>190</v>
      </c>
      <c r="U960" s="8">
        <f>Sales_Analysis[[#This Row],[Net Sales ]]-Sales_Analysis[[#This Row],[Cost Of Good Sold]]</f>
        <v>167.61500000000001</v>
      </c>
      <c r="V960" s="8">
        <f>IF(Sales_Analysis[[#This Row],[Order Status]]="Completed",Sales_Analysis[[#This Row],[Net Sales ]],0)</f>
        <v>0</v>
      </c>
      <c r="W960" s="8">
        <f>IF(Sales_Analysis[[#This Row],[Order Status]]="Completed",Sales_Analysis[[#This Row],[Gross Profit ]],0)</f>
        <v>0</v>
      </c>
    </row>
    <row r="961" spans="1:23">
      <c r="A961" t="s">
        <v>1651</v>
      </c>
      <c r="B961" s="7">
        <v>46079</v>
      </c>
      <c r="C961" t="s">
        <v>136</v>
      </c>
      <c r="D961">
        <v>5</v>
      </c>
      <c r="E961">
        <v>26.35</v>
      </c>
      <c r="F961">
        <v>0</v>
      </c>
      <c r="G961">
        <v>0</v>
      </c>
      <c r="H961" t="s">
        <v>207</v>
      </c>
      <c r="I961" t="s">
        <v>12</v>
      </c>
      <c r="J961" t="s">
        <v>213</v>
      </c>
      <c r="K961" t="s">
        <v>281</v>
      </c>
      <c r="L961" t="s">
        <v>809</v>
      </c>
      <c r="M961" t="s">
        <v>137</v>
      </c>
      <c r="N961" t="s">
        <v>21</v>
      </c>
      <c r="O961">
        <v>13.28</v>
      </c>
      <c r="P961">
        <v>26.35</v>
      </c>
      <c r="Q961">
        <f>Sales_Analysis[[#This Row],[Quantity]]*Sales_Analysis[[#This Row],[Unit Selling Price]]</f>
        <v>131.75</v>
      </c>
      <c r="R961">
        <f>Sales_Analysis[[#This Row],[Gross Sales ]]*Sales_Analysis[[#This Row],[Discount Pct]]</f>
        <v>0</v>
      </c>
      <c r="S961" s="8">
        <f>Sales_Analysis[[#This Row],[Gross Sales ]]-Sales_Analysis[[#This Row],[Discount Amount]]</f>
        <v>131.75</v>
      </c>
      <c r="T961" s="8">
        <f>Sales_Analysis[[#This Row],[Quantity]]*Sales_Analysis[[#This Row],[Unit Cost]]</f>
        <v>66.399999999999991</v>
      </c>
      <c r="U961" s="8">
        <f>Sales_Analysis[[#This Row],[Net Sales ]]-Sales_Analysis[[#This Row],[Cost Of Good Sold]]</f>
        <v>65.350000000000009</v>
      </c>
      <c r="V961" s="8">
        <f>IF(Sales_Analysis[[#This Row],[Order Status]]="Completed",Sales_Analysis[[#This Row],[Net Sales ]],0)</f>
        <v>0</v>
      </c>
      <c r="W961" s="8">
        <f>IF(Sales_Analysis[[#This Row],[Order Status]]="Completed",Sales_Analysis[[#This Row],[Gross Profit ]],0)</f>
        <v>0</v>
      </c>
    </row>
    <row r="962" spans="1:23">
      <c r="A962" t="s">
        <v>1652</v>
      </c>
      <c r="B962" s="7">
        <v>46079</v>
      </c>
      <c r="C962" t="s">
        <v>160</v>
      </c>
      <c r="D962">
        <v>3</v>
      </c>
      <c r="E962">
        <v>36.47</v>
      </c>
      <c r="F962">
        <v>0</v>
      </c>
      <c r="G962">
        <v>0</v>
      </c>
      <c r="H962" t="s">
        <v>207</v>
      </c>
      <c r="I962" t="s">
        <v>54</v>
      </c>
      <c r="J962" t="s">
        <v>217</v>
      </c>
      <c r="K962" t="s">
        <v>209</v>
      </c>
      <c r="L962" t="s">
        <v>1653</v>
      </c>
      <c r="M962" t="s">
        <v>161</v>
      </c>
      <c r="N962" t="s">
        <v>27</v>
      </c>
      <c r="O962">
        <v>21.05</v>
      </c>
      <c r="P962">
        <v>36.47</v>
      </c>
      <c r="Q962">
        <f>Sales_Analysis[[#This Row],[Quantity]]*Sales_Analysis[[#This Row],[Unit Selling Price]]</f>
        <v>109.41</v>
      </c>
      <c r="R962">
        <f>Sales_Analysis[[#This Row],[Gross Sales ]]*Sales_Analysis[[#This Row],[Discount Pct]]</f>
        <v>0</v>
      </c>
      <c r="S962" s="8">
        <f>Sales_Analysis[[#This Row],[Gross Sales ]]-Sales_Analysis[[#This Row],[Discount Amount]]</f>
        <v>109.41</v>
      </c>
      <c r="T962" s="8">
        <f>Sales_Analysis[[#This Row],[Quantity]]*Sales_Analysis[[#This Row],[Unit Cost]]</f>
        <v>63.150000000000006</v>
      </c>
      <c r="U962" s="8">
        <f>Sales_Analysis[[#This Row],[Net Sales ]]-Sales_Analysis[[#This Row],[Cost Of Good Sold]]</f>
        <v>46.259999999999991</v>
      </c>
      <c r="V962" s="8">
        <f>IF(Sales_Analysis[[#This Row],[Order Status]]="Completed",Sales_Analysis[[#This Row],[Net Sales ]],0)</f>
        <v>109.41</v>
      </c>
      <c r="W962" s="8">
        <f>IF(Sales_Analysis[[#This Row],[Order Status]]="Completed",Sales_Analysis[[#This Row],[Gross Profit ]],0)</f>
        <v>46.259999999999991</v>
      </c>
    </row>
    <row r="963" spans="1:23">
      <c r="A963" t="s">
        <v>1654</v>
      </c>
      <c r="B963" s="7">
        <v>46079</v>
      </c>
      <c r="C963" t="s">
        <v>66</v>
      </c>
      <c r="D963">
        <v>2</v>
      </c>
      <c r="E963">
        <v>31.13</v>
      </c>
      <c r="F963">
        <v>0.1</v>
      </c>
      <c r="G963">
        <v>4.99</v>
      </c>
      <c r="H963" t="s">
        <v>212</v>
      </c>
      <c r="I963" t="s">
        <v>54</v>
      </c>
      <c r="J963" t="s">
        <v>208</v>
      </c>
      <c r="K963" t="s">
        <v>209</v>
      </c>
      <c r="L963" t="s">
        <v>517</v>
      </c>
      <c r="M963" t="s">
        <v>67</v>
      </c>
      <c r="N963" t="s">
        <v>11</v>
      </c>
      <c r="O963">
        <v>13.79</v>
      </c>
      <c r="P963">
        <v>31.13</v>
      </c>
      <c r="Q963">
        <f>Sales_Analysis[[#This Row],[Quantity]]*Sales_Analysis[[#This Row],[Unit Selling Price]]</f>
        <v>62.26</v>
      </c>
      <c r="R963">
        <f>Sales_Analysis[[#This Row],[Gross Sales ]]*Sales_Analysis[[#This Row],[Discount Pct]]</f>
        <v>6.226</v>
      </c>
      <c r="S963" s="8">
        <f>Sales_Analysis[[#This Row],[Gross Sales ]]-Sales_Analysis[[#This Row],[Discount Amount]]</f>
        <v>56.033999999999999</v>
      </c>
      <c r="T963" s="8">
        <f>Sales_Analysis[[#This Row],[Quantity]]*Sales_Analysis[[#This Row],[Unit Cost]]</f>
        <v>27.58</v>
      </c>
      <c r="U963" s="8">
        <f>Sales_Analysis[[#This Row],[Net Sales ]]-Sales_Analysis[[#This Row],[Cost Of Good Sold]]</f>
        <v>28.454000000000001</v>
      </c>
      <c r="V963" s="8">
        <f>IF(Sales_Analysis[[#This Row],[Order Status]]="Completed",Sales_Analysis[[#This Row],[Net Sales ]],0)</f>
        <v>56.033999999999999</v>
      </c>
      <c r="W963" s="8">
        <f>IF(Sales_Analysis[[#This Row],[Order Status]]="Completed",Sales_Analysis[[#This Row],[Gross Profit ]],0)</f>
        <v>28.454000000000001</v>
      </c>
    </row>
    <row r="964" spans="1:23">
      <c r="A964" t="s">
        <v>1655</v>
      </c>
      <c r="B964" s="7">
        <v>46079</v>
      </c>
      <c r="C964" t="s">
        <v>83</v>
      </c>
      <c r="D964">
        <v>1</v>
      </c>
      <c r="E964">
        <v>79.31</v>
      </c>
      <c r="F964">
        <v>0.05</v>
      </c>
      <c r="G964">
        <v>4.99</v>
      </c>
      <c r="H964" t="s">
        <v>216</v>
      </c>
      <c r="I964" t="s">
        <v>54</v>
      </c>
      <c r="J964" t="s">
        <v>213</v>
      </c>
      <c r="K964" t="s">
        <v>209</v>
      </c>
      <c r="L964" t="s">
        <v>461</v>
      </c>
      <c r="M964" t="s">
        <v>84</v>
      </c>
      <c r="N964" t="s">
        <v>11</v>
      </c>
      <c r="O964">
        <v>36.44</v>
      </c>
      <c r="P964">
        <v>79.31</v>
      </c>
      <c r="Q964">
        <f>Sales_Analysis[[#This Row],[Quantity]]*Sales_Analysis[[#This Row],[Unit Selling Price]]</f>
        <v>79.31</v>
      </c>
      <c r="R964">
        <f>Sales_Analysis[[#This Row],[Gross Sales ]]*Sales_Analysis[[#This Row],[Discount Pct]]</f>
        <v>3.9655000000000005</v>
      </c>
      <c r="S964" s="8">
        <f>Sales_Analysis[[#This Row],[Gross Sales ]]-Sales_Analysis[[#This Row],[Discount Amount]]</f>
        <v>75.344499999999996</v>
      </c>
      <c r="T964" s="8">
        <f>Sales_Analysis[[#This Row],[Quantity]]*Sales_Analysis[[#This Row],[Unit Cost]]</f>
        <v>36.44</v>
      </c>
      <c r="U964" s="8">
        <f>Sales_Analysis[[#This Row],[Net Sales ]]-Sales_Analysis[[#This Row],[Cost Of Good Sold]]</f>
        <v>38.904499999999999</v>
      </c>
      <c r="V964" s="8">
        <f>IF(Sales_Analysis[[#This Row],[Order Status]]="Completed",Sales_Analysis[[#This Row],[Net Sales ]],0)</f>
        <v>75.344499999999996</v>
      </c>
      <c r="W964" s="8">
        <f>IF(Sales_Analysis[[#This Row],[Order Status]]="Completed",Sales_Analysis[[#This Row],[Gross Profit ]],0)</f>
        <v>38.904499999999999</v>
      </c>
    </row>
    <row r="965" spans="1:23">
      <c r="A965" t="s">
        <v>1656</v>
      </c>
      <c r="B965" s="7">
        <v>46079</v>
      </c>
      <c r="C965" t="s">
        <v>140</v>
      </c>
      <c r="D965">
        <v>1</v>
      </c>
      <c r="E965">
        <v>25.18</v>
      </c>
      <c r="F965">
        <v>0.05</v>
      </c>
      <c r="G965">
        <v>6.99</v>
      </c>
      <c r="H965" t="s">
        <v>216</v>
      </c>
      <c r="I965" t="s">
        <v>18</v>
      </c>
      <c r="J965" t="s">
        <v>213</v>
      </c>
      <c r="K965" t="s">
        <v>209</v>
      </c>
      <c r="L965" t="s">
        <v>1185</v>
      </c>
      <c r="M965" t="s">
        <v>141</v>
      </c>
      <c r="N965" t="s">
        <v>27</v>
      </c>
      <c r="O965">
        <v>13.85</v>
      </c>
      <c r="P965">
        <v>25.18</v>
      </c>
      <c r="Q965">
        <f>Sales_Analysis[[#This Row],[Quantity]]*Sales_Analysis[[#This Row],[Unit Selling Price]]</f>
        <v>25.18</v>
      </c>
      <c r="R965">
        <f>Sales_Analysis[[#This Row],[Gross Sales ]]*Sales_Analysis[[#This Row],[Discount Pct]]</f>
        <v>1.2590000000000001</v>
      </c>
      <c r="S965" s="8">
        <f>Sales_Analysis[[#This Row],[Gross Sales ]]-Sales_Analysis[[#This Row],[Discount Amount]]</f>
        <v>23.920999999999999</v>
      </c>
      <c r="T965" s="8">
        <f>Sales_Analysis[[#This Row],[Quantity]]*Sales_Analysis[[#This Row],[Unit Cost]]</f>
        <v>13.85</v>
      </c>
      <c r="U965" s="8">
        <f>Sales_Analysis[[#This Row],[Net Sales ]]-Sales_Analysis[[#This Row],[Cost Of Good Sold]]</f>
        <v>10.071</v>
      </c>
      <c r="V965" s="8">
        <f>IF(Sales_Analysis[[#This Row],[Order Status]]="Completed",Sales_Analysis[[#This Row],[Net Sales ]],0)</f>
        <v>23.920999999999999</v>
      </c>
      <c r="W965" s="8">
        <f>IF(Sales_Analysis[[#This Row],[Order Status]]="Completed",Sales_Analysis[[#This Row],[Gross Profit ]],0)</f>
        <v>10.071</v>
      </c>
    </row>
    <row r="966" spans="1:23">
      <c r="A966" t="s">
        <v>1657</v>
      </c>
      <c r="B966" s="7">
        <v>46079</v>
      </c>
      <c r="C966" t="s">
        <v>150</v>
      </c>
      <c r="D966">
        <v>2</v>
      </c>
      <c r="E966">
        <v>50.17</v>
      </c>
      <c r="F966">
        <v>0.1</v>
      </c>
      <c r="G966">
        <v>6.99</v>
      </c>
      <c r="H966" t="s">
        <v>216</v>
      </c>
      <c r="I966" t="s">
        <v>37</v>
      </c>
      <c r="J966" t="s">
        <v>213</v>
      </c>
      <c r="K966" t="s">
        <v>209</v>
      </c>
      <c r="L966" t="s">
        <v>1017</v>
      </c>
      <c r="M966" t="s">
        <v>151</v>
      </c>
      <c r="N966" t="s">
        <v>27</v>
      </c>
      <c r="O966">
        <v>28.8</v>
      </c>
      <c r="P966">
        <v>50.17</v>
      </c>
      <c r="Q966">
        <f>Sales_Analysis[[#This Row],[Quantity]]*Sales_Analysis[[#This Row],[Unit Selling Price]]</f>
        <v>100.34</v>
      </c>
      <c r="R966">
        <f>Sales_Analysis[[#This Row],[Gross Sales ]]*Sales_Analysis[[#This Row],[Discount Pct]]</f>
        <v>10.034000000000001</v>
      </c>
      <c r="S966" s="8">
        <f>Sales_Analysis[[#This Row],[Gross Sales ]]-Sales_Analysis[[#This Row],[Discount Amount]]</f>
        <v>90.305999999999997</v>
      </c>
      <c r="T966" s="8">
        <f>Sales_Analysis[[#This Row],[Quantity]]*Sales_Analysis[[#This Row],[Unit Cost]]</f>
        <v>57.6</v>
      </c>
      <c r="U966" s="8">
        <f>Sales_Analysis[[#This Row],[Net Sales ]]-Sales_Analysis[[#This Row],[Cost Of Good Sold]]</f>
        <v>32.705999999999996</v>
      </c>
      <c r="V966" s="8">
        <f>IF(Sales_Analysis[[#This Row],[Order Status]]="Completed",Sales_Analysis[[#This Row],[Net Sales ]],0)</f>
        <v>90.305999999999997</v>
      </c>
      <c r="W966" s="8">
        <f>IF(Sales_Analysis[[#This Row],[Order Status]]="Completed",Sales_Analysis[[#This Row],[Gross Profit ]],0)</f>
        <v>32.705999999999996</v>
      </c>
    </row>
    <row r="967" spans="1:23">
      <c r="A967" t="s">
        <v>1658</v>
      </c>
      <c r="B967" s="7">
        <v>46079</v>
      </c>
      <c r="C967" t="s">
        <v>176</v>
      </c>
      <c r="D967">
        <v>2</v>
      </c>
      <c r="E967">
        <v>11.86</v>
      </c>
      <c r="F967">
        <v>0</v>
      </c>
      <c r="G967">
        <v>4.99</v>
      </c>
      <c r="H967" t="s">
        <v>212</v>
      </c>
      <c r="I967" t="s">
        <v>12</v>
      </c>
      <c r="J967" t="s">
        <v>217</v>
      </c>
      <c r="K967" t="s">
        <v>209</v>
      </c>
      <c r="L967" t="s">
        <v>1659</v>
      </c>
      <c r="M967" t="s">
        <v>177</v>
      </c>
      <c r="N967" t="s">
        <v>32</v>
      </c>
      <c r="O967">
        <v>4.93</v>
      </c>
      <c r="P967">
        <v>11.86</v>
      </c>
      <c r="Q967">
        <f>Sales_Analysis[[#This Row],[Quantity]]*Sales_Analysis[[#This Row],[Unit Selling Price]]</f>
        <v>23.72</v>
      </c>
      <c r="R967">
        <f>Sales_Analysis[[#This Row],[Gross Sales ]]*Sales_Analysis[[#This Row],[Discount Pct]]</f>
        <v>0</v>
      </c>
      <c r="S967" s="8">
        <f>Sales_Analysis[[#This Row],[Gross Sales ]]-Sales_Analysis[[#This Row],[Discount Amount]]</f>
        <v>23.72</v>
      </c>
      <c r="T967" s="8">
        <f>Sales_Analysis[[#This Row],[Quantity]]*Sales_Analysis[[#This Row],[Unit Cost]]</f>
        <v>9.86</v>
      </c>
      <c r="U967" s="8">
        <f>Sales_Analysis[[#This Row],[Net Sales ]]-Sales_Analysis[[#This Row],[Cost Of Good Sold]]</f>
        <v>13.86</v>
      </c>
      <c r="V967" s="8">
        <f>IF(Sales_Analysis[[#This Row],[Order Status]]="Completed",Sales_Analysis[[#This Row],[Net Sales ]],0)</f>
        <v>23.72</v>
      </c>
      <c r="W967" s="8">
        <f>IF(Sales_Analysis[[#This Row],[Order Status]]="Completed",Sales_Analysis[[#This Row],[Gross Profit ]],0)</f>
        <v>13.86</v>
      </c>
    </row>
    <row r="968" spans="1:23">
      <c r="A968" t="s">
        <v>1660</v>
      </c>
      <c r="B968" s="7">
        <v>46080</v>
      </c>
      <c r="C968" t="s">
        <v>116</v>
      </c>
      <c r="D968">
        <v>3</v>
      </c>
      <c r="E968">
        <v>30.89</v>
      </c>
      <c r="F968">
        <v>0</v>
      </c>
      <c r="G968">
        <v>0</v>
      </c>
      <c r="H968" t="s">
        <v>212</v>
      </c>
      <c r="I968" t="s">
        <v>224</v>
      </c>
      <c r="J968" t="s">
        <v>208</v>
      </c>
      <c r="K968" t="s">
        <v>209</v>
      </c>
      <c r="L968" t="s">
        <v>451</v>
      </c>
      <c r="M968" t="s">
        <v>117</v>
      </c>
      <c r="N968" t="s">
        <v>21</v>
      </c>
      <c r="O968">
        <v>13.41</v>
      </c>
      <c r="P968">
        <v>30.89</v>
      </c>
      <c r="Q968">
        <f>Sales_Analysis[[#This Row],[Quantity]]*Sales_Analysis[[#This Row],[Unit Selling Price]]</f>
        <v>92.67</v>
      </c>
      <c r="R968">
        <f>Sales_Analysis[[#This Row],[Gross Sales ]]*Sales_Analysis[[#This Row],[Discount Pct]]</f>
        <v>0</v>
      </c>
      <c r="S968" s="8">
        <f>Sales_Analysis[[#This Row],[Gross Sales ]]-Sales_Analysis[[#This Row],[Discount Amount]]</f>
        <v>92.67</v>
      </c>
      <c r="T968" s="8">
        <f>Sales_Analysis[[#This Row],[Quantity]]*Sales_Analysis[[#This Row],[Unit Cost]]</f>
        <v>40.230000000000004</v>
      </c>
      <c r="U968" s="8">
        <f>Sales_Analysis[[#This Row],[Net Sales ]]-Sales_Analysis[[#This Row],[Cost Of Good Sold]]</f>
        <v>52.44</v>
      </c>
      <c r="V968" s="8">
        <f>IF(Sales_Analysis[[#This Row],[Order Status]]="Completed",Sales_Analysis[[#This Row],[Net Sales ]],0)</f>
        <v>92.67</v>
      </c>
      <c r="W968" s="8">
        <f>IF(Sales_Analysis[[#This Row],[Order Status]]="Completed",Sales_Analysis[[#This Row],[Gross Profit ]],0)</f>
        <v>52.44</v>
      </c>
    </row>
    <row r="969" spans="1:23">
      <c r="A969" t="s">
        <v>1661</v>
      </c>
      <c r="B969" s="7">
        <v>46080</v>
      </c>
      <c r="C969" t="s">
        <v>92</v>
      </c>
      <c r="D969">
        <v>1</v>
      </c>
      <c r="E969">
        <v>46.87</v>
      </c>
      <c r="F969">
        <v>0.1</v>
      </c>
      <c r="G969">
        <v>0</v>
      </c>
      <c r="H969" t="s">
        <v>216</v>
      </c>
      <c r="I969" t="s">
        <v>18</v>
      </c>
      <c r="J969" t="s">
        <v>217</v>
      </c>
      <c r="K969" t="s">
        <v>209</v>
      </c>
      <c r="L969" t="s">
        <v>1662</v>
      </c>
      <c r="M969" t="s">
        <v>93</v>
      </c>
      <c r="N969" t="s">
        <v>17</v>
      </c>
      <c r="O969">
        <v>21.33</v>
      </c>
      <c r="P969">
        <v>46.87</v>
      </c>
      <c r="Q969">
        <f>Sales_Analysis[[#This Row],[Quantity]]*Sales_Analysis[[#This Row],[Unit Selling Price]]</f>
        <v>46.87</v>
      </c>
      <c r="R969">
        <f>Sales_Analysis[[#This Row],[Gross Sales ]]*Sales_Analysis[[#This Row],[Discount Pct]]</f>
        <v>4.6870000000000003</v>
      </c>
      <c r="S969" s="8">
        <f>Sales_Analysis[[#This Row],[Gross Sales ]]-Sales_Analysis[[#This Row],[Discount Amount]]</f>
        <v>42.183</v>
      </c>
      <c r="T969" s="8">
        <f>Sales_Analysis[[#This Row],[Quantity]]*Sales_Analysis[[#This Row],[Unit Cost]]</f>
        <v>21.33</v>
      </c>
      <c r="U969" s="8">
        <f>Sales_Analysis[[#This Row],[Net Sales ]]-Sales_Analysis[[#This Row],[Cost Of Good Sold]]</f>
        <v>20.853000000000002</v>
      </c>
      <c r="V969" s="8">
        <f>IF(Sales_Analysis[[#This Row],[Order Status]]="Completed",Sales_Analysis[[#This Row],[Net Sales ]],0)</f>
        <v>42.183</v>
      </c>
      <c r="W969" s="8">
        <f>IF(Sales_Analysis[[#This Row],[Order Status]]="Completed",Sales_Analysis[[#This Row],[Gross Profit ]],0)</f>
        <v>20.853000000000002</v>
      </c>
    </row>
    <row r="970" spans="1:23">
      <c r="A970" t="s">
        <v>1663</v>
      </c>
      <c r="B970" s="7">
        <v>46080</v>
      </c>
      <c r="C970" t="s">
        <v>144</v>
      </c>
      <c r="D970">
        <v>2</v>
      </c>
      <c r="E970">
        <v>12.74</v>
      </c>
      <c r="F970">
        <v>0.2</v>
      </c>
      <c r="G970">
        <v>4.99</v>
      </c>
      <c r="H970" t="s">
        <v>216</v>
      </c>
      <c r="I970" t="s">
        <v>37</v>
      </c>
      <c r="J970" t="s">
        <v>217</v>
      </c>
      <c r="K970" t="s">
        <v>209</v>
      </c>
      <c r="L970" t="s">
        <v>611</v>
      </c>
      <c r="M970" t="s">
        <v>145</v>
      </c>
      <c r="N970" t="s">
        <v>27</v>
      </c>
      <c r="O970">
        <v>5.81</v>
      </c>
      <c r="P970">
        <v>12.74</v>
      </c>
      <c r="Q970">
        <f>Sales_Analysis[[#This Row],[Quantity]]*Sales_Analysis[[#This Row],[Unit Selling Price]]</f>
        <v>25.48</v>
      </c>
      <c r="R970">
        <f>Sales_Analysis[[#This Row],[Gross Sales ]]*Sales_Analysis[[#This Row],[Discount Pct]]</f>
        <v>5.0960000000000001</v>
      </c>
      <c r="S970" s="8">
        <f>Sales_Analysis[[#This Row],[Gross Sales ]]-Sales_Analysis[[#This Row],[Discount Amount]]</f>
        <v>20.384</v>
      </c>
      <c r="T970" s="8">
        <f>Sales_Analysis[[#This Row],[Quantity]]*Sales_Analysis[[#This Row],[Unit Cost]]</f>
        <v>11.62</v>
      </c>
      <c r="U970" s="8">
        <f>Sales_Analysis[[#This Row],[Net Sales ]]-Sales_Analysis[[#This Row],[Cost Of Good Sold]]</f>
        <v>8.7640000000000011</v>
      </c>
      <c r="V970" s="8">
        <f>IF(Sales_Analysis[[#This Row],[Order Status]]="Completed",Sales_Analysis[[#This Row],[Net Sales ]],0)</f>
        <v>20.384</v>
      </c>
      <c r="W970" s="8">
        <f>IF(Sales_Analysis[[#This Row],[Order Status]]="Completed",Sales_Analysis[[#This Row],[Gross Profit ]],0)</f>
        <v>8.7640000000000011</v>
      </c>
    </row>
    <row r="971" spans="1:23">
      <c r="A971" t="s">
        <v>1664</v>
      </c>
      <c r="B971" s="7">
        <v>46080</v>
      </c>
      <c r="C971" t="s">
        <v>96</v>
      </c>
      <c r="D971">
        <v>4</v>
      </c>
      <c r="E971">
        <v>26.72</v>
      </c>
      <c r="F971">
        <v>0</v>
      </c>
      <c r="G971">
        <v>6.99</v>
      </c>
      <c r="H971" t="s">
        <v>207</v>
      </c>
      <c r="I971" t="s">
        <v>18</v>
      </c>
      <c r="J971" t="s">
        <v>217</v>
      </c>
      <c r="K971" t="s">
        <v>209</v>
      </c>
      <c r="L971" t="s">
        <v>416</v>
      </c>
      <c r="M971" t="s">
        <v>97</v>
      </c>
      <c r="N971" t="s">
        <v>17</v>
      </c>
      <c r="O971">
        <v>14.4</v>
      </c>
      <c r="P971">
        <v>26.72</v>
      </c>
      <c r="Q971">
        <f>Sales_Analysis[[#This Row],[Quantity]]*Sales_Analysis[[#This Row],[Unit Selling Price]]</f>
        <v>106.88</v>
      </c>
      <c r="R971">
        <f>Sales_Analysis[[#This Row],[Gross Sales ]]*Sales_Analysis[[#This Row],[Discount Pct]]</f>
        <v>0</v>
      </c>
      <c r="S971" s="8">
        <f>Sales_Analysis[[#This Row],[Gross Sales ]]-Sales_Analysis[[#This Row],[Discount Amount]]</f>
        <v>106.88</v>
      </c>
      <c r="T971" s="8">
        <f>Sales_Analysis[[#This Row],[Quantity]]*Sales_Analysis[[#This Row],[Unit Cost]]</f>
        <v>57.6</v>
      </c>
      <c r="U971" s="8">
        <f>Sales_Analysis[[#This Row],[Net Sales ]]-Sales_Analysis[[#This Row],[Cost Of Good Sold]]</f>
        <v>49.279999999999994</v>
      </c>
      <c r="V971" s="8">
        <f>IF(Sales_Analysis[[#This Row],[Order Status]]="Completed",Sales_Analysis[[#This Row],[Net Sales ]],0)</f>
        <v>106.88</v>
      </c>
      <c r="W971" s="8">
        <f>IF(Sales_Analysis[[#This Row],[Order Status]]="Completed",Sales_Analysis[[#This Row],[Gross Profit ]],0)</f>
        <v>49.279999999999994</v>
      </c>
    </row>
    <row r="972" spans="1:23">
      <c r="A972" t="s">
        <v>1665</v>
      </c>
      <c r="B972" s="7">
        <v>46081</v>
      </c>
      <c r="C972" t="s">
        <v>118</v>
      </c>
      <c r="D972">
        <v>4</v>
      </c>
      <c r="E972">
        <v>41.81</v>
      </c>
      <c r="F972">
        <v>0</v>
      </c>
      <c r="G972">
        <v>0</v>
      </c>
      <c r="H972" t="s">
        <v>212</v>
      </c>
      <c r="I972" t="s">
        <v>12</v>
      </c>
      <c r="J972" t="s">
        <v>213</v>
      </c>
      <c r="K972" t="s">
        <v>209</v>
      </c>
      <c r="L972" t="s">
        <v>1085</v>
      </c>
      <c r="M972" t="s">
        <v>119</v>
      </c>
      <c r="N972" t="s">
        <v>21</v>
      </c>
      <c r="O972">
        <v>22.64</v>
      </c>
      <c r="P972">
        <v>41.81</v>
      </c>
      <c r="Q972">
        <f>Sales_Analysis[[#This Row],[Quantity]]*Sales_Analysis[[#This Row],[Unit Selling Price]]</f>
        <v>167.24</v>
      </c>
      <c r="R972">
        <f>Sales_Analysis[[#This Row],[Gross Sales ]]*Sales_Analysis[[#This Row],[Discount Pct]]</f>
        <v>0</v>
      </c>
      <c r="S972" s="8">
        <f>Sales_Analysis[[#This Row],[Gross Sales ]]-Sales_Analysis[[#This Row],[Discount Amount]]</f>
        <v>167.24</v>
      </c>
      <c r="T972" s="8">
        <f>Sales_Analysis[[#This Row],[Quantity]]*Sales_Analysis[[#This Row],[Unit Cost]]</f>
        <v>90.56</v>
      </c>
      <c r="U972" s="8">
        <f>Sales_Analysis[[#This Row],[Net Sales ]]-Sales_Analysis[[#This Row],[Cost Of Good Sold]]</f>
        <v>76.680000000000007</v>
      </c>
      <c r="V972" s="8">
        <f>IF(Sales_Analysis[[#This Row],[Order Status]]="Completed",Sales_Analysis[[#This Row],[Net Sales ]],0)</f>
        <v>167.24</v>
      </c>
      <c r="W972" s="8">
        <f>IF(Sales_Analysis[[#This Row],[Order Status]]="Completed",Sales_Analysis[[#This Row],[Gross Profit ]],0)</f>
        <v>76.680000000000007</v>
      </c>
    </row>
    <row r="973" spans="1:23">
      <c r="A973" t="s">
        <v>1666</v>
      </c>
      <c r="B973" s="7">
        <v>46081</v>
      </c>
      <c r="C973" t="s">
        <v>108</v>
      </c>
      <c r="D973">
        <v>1</v>
      </c>
      <c r="E973">
        <v>23.94</v>
      </c>
      <c r="F973">
        <v>0.2</v>
      </c>
      <c r="G973">
        <v>9.99</v>
      </c>
      <c r="H973" t="s">
        <v>212</v>
      </c>
      <c r="I973" t="s">
        <v>12</v>
      </c>
      <c r="J973" t="s">
        <v>217</v>
      </c>
      <c r="K973" t="s">
        <v>209</v>
      </c>
      <c r="L973" t="s">
        <v>727</v>
      </c>
      <c r="M973" t="s">
        <v>109</v>
      </c>
      <c r="N973" t="s">
        <v>17</v>
      </c>
      <c r="O973">
        <v>13.98</v>
      </c>
      <c r="P973">
        <v>23.94</v>
      </c>
      <c r="Q973">
        <f>Sales_Analysis[[#This Row],[Quantity]]*Sales_Analysis[[#This Row],[Unit Selling Price]]</f>
        <v>23.94</v>
      </c>
      <c r="R973">
        <f>Sales_Analysis[[#This Row],[Gross Sales ]]*Sales_Analysis[[#This Row],[Discount Pct]]</f>
        <v>4.7880000000000003</v>
      </c>
      <c r="S973" s="8">
        <f>Sales_Analysis[[#This Row],[Gross Sales ]]-Sales_Analysis[[#This Row],[Discount Amount]]</f>
        <v>19.152000000000001</v>
      </c>
      <c r="T973" s="8">
        <f>Sales_Analysis[[#This Row],[Quantity]]*Sales_Analysis[[#This Row],[Unit Cost]]</f>
        <v>13.98</v>
      </c>
      <c r="U973" s="8">
        <f>Sales_Analysis[[#This Row],[Net Sales ]]-Sales_Analysis[[#This Row],[Cost Of Good Sold]]</f>
        <v>5.1720000000000006</v>
      </c>
      <c r="V973" s="8">
        <f>IF(Sales_Analysis[[#This Row],[Order Status]]="Completed",Sales_Analysis[[#This Row],[Net Sales ]],0)</f>
        <v>19.152000000000001</v>
      </c>
      <c r="W973" s="8">
        <f>IF(Sales_Analysis[[#This Row],[Order Status]]="Completed",Sales_Analysis[[#This Row],[Gross Profit ]],0)</f>
        <v>5.1720000000000006</v>
      </c>
    </row>
    <row r="974" spans="1:23">
      <c r="A974" t="s">
        <v>1667</v>
      </c>
      <c r="B974" s="7">
        <v>46081</v>
      </c>
      <c r="C974" t="s">
        <v>142</v>
      </c>
      <c r="D974">
        <v>1</v>
      </c>
      <c r="E974">
        <v>100.1</v>
      </c>
      <c r="F974">
        <v>0.1</v>
      </c>
      <c r="G974">
        <v>9.99</v>
      </c>
      <c r="H974" t="s">
        <v>216</v>
      </c>
      <c r="I974" t="s">
        <v>37</v>
      </c>
      <c r="J974" t="s">
        <v>217</v>
      </c>
      <c r="K974" t="s">
        <v>209</v>
      </c>
      <c r="L974" t="s">
        <v>1392</v>
      </c>
      <c r="M974" t="s">
        <v>143</v>
      </c>
      <c r="N974" t="s">
        <v>27</v>
      </c>
      <c r="O974">
        <v>41.96</v>
      </c>
      <c r="P974">
        <v>100.1</v>
      </c>
      <c r="Q974">
        <f>Sales_Analysis[[#This Row],[Quantity]]*Sales_Analysis[[#This Row],[Unit Selling Price]]</f>
        <v>100.1</v>
      </c>
      <c r="R974">
        <f>Sales_Analysis[[#This Row],[Gross Sales ]]*Sales_Analysis[[#This Row],[Discount Pct]]</f>
        <v>10.01</v>
      </c>
      <c r="S974" s="8">
        <f>Sales_Analysis[[#This Row],[Gross Sales ]]-Sales_Analysis[[#This Row],[Discount Amount]]</f>
        <v>90.089999999999989</v>
      </c>
      <c r="T974" s="8">
        <f>Sales_Analysis[[#This Row],[Quantity]]*Sales_Analysis[[#This Row],[Unit Cost]]</f>
        <v>41.96</v>
      </c>
      <c r="U974" s="8">
        <f>Sales_Analysis[[#This Row],[Net Sales ]]-Sales_Analysis[[#This Row],[Cost Of Good Sold]]</f>
        <v>48.129999999999988</v>
      </c>
      <c r="V974" s="8">
        <f>IF(Sales_Analysis[[#This Row],[Order Status]]="Completed",Sales_Analysis[[#This Row],[Net Sales ]],0)</f>
        <v>90.089999999999989</v>
      </c>
      <c r="W974" s="8">
        <f>IF(Sales_Analysis[[#This Row],[Order Status]]="Completed",Sales_Analysis[[#This Row],[Gross Profit ]],0)</f>
        <v>48.129999999999988</v>
      </c>
    </row>
    <row r="975" spans="1:23">
      <c r="A975" t="s">
        <v>1668</v>
      </c>
      <c r="B975" s="7">
        <v>46081</v>
      </c>
      <c r="C975" t="s">
        <v>142</v>
      </c>
      <c r="D975">
        <v>1</v>
      </c>
      <c r="E975">
        <v>100.1</v>
      </c>
      <c r="F975">
        <v>0.05</v>
      </c>
      <c r="G975">
        <v>0</v>
      </c>
      <c r="H975" t="s">
        <v>216</v>
      </c>
      <c r="I975" t="s">
        <v>37</v>
      </c>
      <c r="J975" t="s">
        <v>213</v>
      </c>
      <c r="K975" t="s">
        <v>281</v>
      </c>
      <c r="L975" t="s">
        <v>1669</v>
      </c>
      <c r="M975" t="s">
        <v>143</v>
      </c>
      <c r="N975" t="s">
        <v>27</v>
      </c>
      <c r="O975">
        <v>41.96</v>
      </c>
      <c r="P975">
        <v>100.1</v>
      </c>
      <c r="Q975">
        <f>Sales_Analysis[[#This Row],[Quantity]]*Sales_Analysis[[#This Row],[Unit Selling Price]]</f>
        <v>100.1</v>
      </c>
      <c r="R975">
        <f>Sales_Analysis[[#This Row],[Gross Sales ]]*Sales_Analysis[[#This Row],[Discount Pct]]</f>
        <v>5.0049999999999999</v>
      </c>
      <c r="S975" s="8">
        <f>Sales_Analysis[[#This Row],[Gross Sales ]]-Sales_Analysis[[#This Row],[Discount Amount]]</f>
        <v>95.094999999999999</v>
      </c>
      <c r="T975" s="8">
        <f>Sales_Analysis[[#This Row],[Quantity]]*Sales_Analysis[[#This Row],[Unit Cost]]</f>
        <v>41.96</v>
      </c>
      <c r="U975" s="8">
        <f>Sales_Analysis[[#This Row],[Net Sales ]]-Sales_Analysis[[#This Row],[Cost Of Good Sold]]</f>
        <v>53.134999999999998</v>
      </c>
      <c r="V975" s="8">
        <f>IF(Sales_Analysis[[#This Row],[Order Status]]="Completed",Sales_Analysis[[#This Row],[Net Sales ]],0)</f>
        <v>0</v>
      </c>
      <c r="W975" s="8">
        <f>IF(Sales_Analysis[[#This Row],[Order Status]]="Completed",Sales_Analysis[[#This Row],[Gross Profit ]],0)</f>
        <v>0</v>
      </c>
    </row>
    <row r="976" spans="1:23">
      <c r="A976" t="s">
        <v>1670</v>
      </c>
      <c r="B976" s="7">
        <v>46081</v>
      </c>
      <c r="C976" t="s">
        <v>128</v>
      </c>
      <c r="D976">
        <v>3</v>
      </c>
      <c r="E976">
        <v>74.72</v>
      </c>
      <c r="F976">
        <v>0.05</v>
      </c>
      <c r="G976">
        <v>4.99</v>
      </c>
      <c r="H976" t="s">
        <v>216</v>
      </c>
      <c r="I976" t="s">
        <v>18</v>
      </c>
      <c r="J976" t="s">
        <v>217</v>
      </c>
      <c r="K976" t="s">
        <v>209</v>
      </c>
      <c r="L976" t="s">
        <v>418</v>
      </c>
      <c r="M976" t="s">
        <v>129</v>
      </c>
      <c r="N976" t="s">
        <v>21</v>
      </c>
      <c r="O976">
        <v>36.28</v>
      </c>
      <c r="P976">
        <v>74.72</v>
      </c>
      <c r="Q976">
        <f>Sales_Analysis[[#This Row],[Quantity]]*Sales_Analysis[[#This Row],[Unit Selling Price]]</f>
        <v>224.16</v>
      </c>
      <c r="R976">
        <f>Sales_Analysis[[#This Row],[Gross Sales ]]*Sales_Analysis[[#This Row],[Discount Pct]]</f>
        <v>11.208</v>
      </c>
      <c r="S976" s="8">
        <f>Sales_Analysis[[#This Row],[Gross Sales ]]-Sales_Analysis[[#This Row],[Discount Amount]]</f>
        <v>212.952</v>
      </c>
      <c r="T976" s="8">
        <f>Sales_Analysis[[#This Row],[Quantity]]*Sales_Analysis[[#This Row],[Unit Cost]]</f>
        <v>108.84</v>
      </c>
      <c r="U976" s="8">
        <f>Sales_Analysis[[#This Row],[Net Sales ]]-Sales_Analysis[[#This Row],[Cost Of Good Sold]]</f>
        <v>104.11199999999999</v>
      </c>
      <c r="V976" s="8">
        <f>IF(Sales_Analysis[[#This Row],[Order Status]]="Completed",Sales_Analysis[[#This Row],[Net Sales ]],0)</f>
        <v>212.952</v>
      </c>
      <c r="W976" s="8">
        <f>IF(Sales_Analysis[[#This Row],[Order Status]]="Completed",Sales_Analysis[[#This Row],[Gross Profit ]],0)</f>
        <v>104.11199999999999</v>
      </c>
    </row>
    <row r="977" spans="1:23">
      <c r="A977" t="s">
        <v>1671</v>
      </c>
      <c r="B977" s="7">
        <v>46081</v>
      </c>
      <c r="C977" t="s">
        <v>102</v>
      </c>
      <c r="D977">
        <v>1</v>
      </c>
      <c r="E977">
        <v>18.5</v>
      </c>
      <c r="F977">
        <v>0.1</v>
      </c>
      <c r="G977">
        <v>0</v>
      </c>
      <c r="H977" t="s">
        <v>207</v>
      </c>
      <c r="I977" t="s">
        <v>18</v>
      </c>
      <c r="J977" t="s">
        <v>208</v>
      </c>
      <c r="K977" t="s">
        <v>209</v>
      </c>
      <c r="L977" t="s">
        <v>1610</v>
      </c>
      <c r="M977" t="s">
        <v>103</v>
      </c>
      <c r="N977" t="s">
        <v>17</v>
      </c>
      <c r="O977">
        <v>7.75</v>
      </c>
      <c r="P977">
        <v>18.5</v>
      </c>
      <c r="Q977">
        <f>Sales_Analysis[[#This Row],[Quantity]]*Sales_Analysis[[#This Row],[Unit Selling Price]]</f>
        <v>18.5</v>
      </c>
      <c r="R977">
        <f>Sales_Analysis[[#This Row],[Gross Sales ]]*Sales_Analysis[[#This Row],[Discount Pct]]</f>
        <v>1.85</v>
      </c>
      <c r="S977" s="8">
        <f>Sales_Analysis[[#This Row],[Gross Sales ]]-Sales_Analysis[[#This Row],[Discount Amount]]</f>
        <v>16.649999999999999</v>
      </c>
      <c r="T977" s="8">
        <f>Sales_Analysis[[#This Row],[Quantity]]*Sales_Analysis[[#This Row],[Unit Cost]]</f>
        <v>7.75</v>
      </c>
      <c r="U977" s="8">
        <f>Sales_Analysis[[#This Row],[Net Sales ]]-Sales_Analysis[[#This Row],[Cost Of Good Sold]]</f>
        <v>8.8999999999999986</v>
      </c>
      <c r="V977" s="8">
        <f>IF(Sales_Analysis[[#This Row],[Order Status]]="Completed",Sales_Analysis[[#This Row],[Net Sales ]],0)</f>
        <v>16.649999999999999</v>
      </c>
      <c r="W977" s="8">
        <f>IF(Sales_Analysis[[#This Row],[Order Status]]="Completed",Sales_Analysis[[#This Row],[Gross Profit ]],0)</f>
        <v>8.8999999999999986</v>
      </c>
    </row>
    <row r="978" spans="1:23">
      <c r="A978" t="s">
        <v>1672</v>
      </c>
      <c r="B978" s="7">
        <v>46081</v>
      </c>
      <c r="C978" t="s">
        <v>132</v>
      </c>
      <c r="D978">
        <v>3</v>
      </c>
      <c r="E978">
        <v>72.08</v>
      </c>
      <c r="F978">
        <v>0.05</v>
      </c>
      <c r="G978">
        <v>9.99</v>
      </c>
      <c r="H978" t="s">
        <v>207</v>
      </c>
      <c r="I978" t="s">
        <v>37</v>
      </c>
      <c r="J978" t="s">
        <v>217</v>
      </c>
      <c r="K978" t="s">
        <v>209</v>
      </c>
      <c r="L978" t="s">
        <v>1646</v>
      </c>
      <c r="M978" t="s">
        <v>133</v>
      </c>
      <c r="N978" t="s">
        <v>21</v>
      </c>
      <c r="O978">
        <v>45</v>
      </c>
      <c r="P978">
        <v>72.08</v>
      </c>
      <c r="Q978">
        <f>Sales_Analysis[[#This Row],[Quantity]]*Sales_Analysis[[#This Row],[Unit Selling Price]]</f>
        <v>216.24</v>
      </c>
      <c r="R978">
        <f>Sales_Analysis[[#This Row],[Gross Sales ]]*Sales_Analysis[[#This Row],[Discount Pct]]</f>
        <v>10.812000000000001</v>
      </c>
      <c r="S978" s="8">
        <f>Sales_Analysis[[#This Row],[Gross Sales ]]-Sales_Analysis[[#This Row],[Discount Amount]]</f>
        <v>205.428</v>
      </c>
      <c r="T978" s="8">
        <f>Sales_Analysis[[#This Row],[Quantity]]*Sales_Analysis[[#This Row],[Unit Cost]]</f>
        <v>135</v>
      </c>
      <c r="U978" s="8">
        <f>Sales_Analysis[[#This Row],[Net Sales ]]-Sales_Analysis[[#This Row],[Cost Of Good Sold]]</f>
        <v>70.427999999999997</v>
      </c>
      <c r="V978" s="8">
        <f>IF(Sales_Analysis[[#This Row],[Order Status]]="Completed",Sales_Analysis[[#This Row],[Net Sales ]],0)</f>
        <v>205.428</v>
      </c>
      <c r="W978" s="8">
        <f>IF(Sales_Analysis[[#This Row],[Order Status]]="Completed",Sales_Analysis[[#This Row],[Gross Profit ]],0)</f>
        <v>70.427999999999997</v>
      </c>
    </row>
    <row r="979" spans="1:23">
      <c r="A979" t="s">
        <v>1673</v>
      </c>
      <c r="B979" s="7">
        <v>46081</v>
      </c>
      <c r="C979" t="s">
        <v>100</v>
      </c>
      <c r="D979">
        <v>1</v>
      </c>
      <c r="E979">
        <v>47.38</v>
      </c>
      <c r="F979">
        <v>0.05</v>
      </c>
      <c r="G979">
        <v>9.99</v>
      </c>
      <c r="H979" t="s">
        <v>212</v>
      </c>
      <c r="I979" t="s">
        <v>18</v>
      </c>
      <c r="J979" t="s">
        <v>217</v>
      </c>
      <c r="K979" t="s">
        <v>209</v>
      </c>
      <c r="L979" t="s">
        <v>1120</v>
      </c>
      <c r="M979" t="s">
        <v>101</v>
      </c>
      <c r="N979" t="s">
        <v>17</v>
      </c>
      <c r="O979">
        <v>31.21</v>
      </c>
      <c r="P979">
        <v>47.38</v>
      </c>
      <c r="Q979">
        <f>Sales_Analysis[[#This Row],[Quantity]]*Sales_Analysis[[#This Row],[Unit Selling Price]]</f>
        <v>47.38</v>
      </c>
      <c r="R979">
        <f>Sales_Analysis[[#This Row],[Gross Sales ]]*Sales_Analysis[[#This Row],[Discount Pct]]</f>
        <v>2.3690000000000002</v>
      </c>
      <c r="S979" s="8">
        <f>Sales_Analysis[[#This Row],[Gross Sales ]]-Sales_Analysis[[#This Row],[Discount Amount]]</f>
        <v>45.011000000000003</v>
      </c>
      <c r="T979" s="8">
        <f>Sales_Analysis[[#This Row],[Quantity]]*Sales_Analysis[[#This Row],[Unit Cost]]</f>
        <v>31.21</v>
      </c>
      <c r="U979" s="8">
        <f>Sales_Analysis[[#This Row],[Net Sales ]]-Sales_Analysis[[#This Row],[Cost Of Good Sold]]</f>
        <v>13.801000000000002</v>
      </c>
      <c r="V979" s="8">
        <f>IF(Sales_Analysis[[#This Row],[Order Status]]="Completed",Sales_Analysis[[#This Row],[Net Sales ]],0)</f>
        <v>45.011000000000003</v>
      </c>
      <c r="W979" s="8">
        <f>IF(Sales_Analysis[[#This Row],[Order Status]]="Completed",Sales_Analysis[[#This Row],[Gross Profit ]],0)</f>
        <v>13.801000000000002</v>
      </c>
    </row>
    <row r="980" spans="1:23">
      <c r="A980" t="s">
        <v>1674</v>
      </c>
      <c r="B980" s="7">
        <v>46081</v>
      </c>
      <c r="C980" t="s">
        <v>79</v>
      </c>
      <c r="D980">
        <v>2</v>
      </c>
      <c r="E980">
        <v>12.76</v>
      </c>
      <c r="F980">
        <v>0</v>
      </c>
      <c r="G980">
        <v>4.99</v>
      </c>
      <c r="H980" t="s">
        <v>207</v>
      </c>
      <c r="I980" t="s">
        <v>18</v>
      </c>
      <c r="J980" t="s">
        <v>217</v>
      </c>
      <c r="K980" t="s">
        <v>209</v>
      </c>
      <c r="L980" t="s">
        <v>1283</v>
      </c>
      <c r="M980" t="s">
        <v>80</v>
      </c>
      <c r="N980" t="s">
        <v>11</v>
      </c>
      <c r="O980">
        <v>7.24</v>
      </c>
      <c r="P980">
        <v>12.76</v>
      </c>
      <c r="Q980">
        <f>Sales_Analysis[[#This Row],[Quantity]]*Sales_Analysis[[#This Row],[Unit Selling Price]]</f>
        <v>25.52</v>
      </c>
      <c r="R980">
        <f>Sales_Analysis[[#This Row],[Gross Sales ]]*Sales_Analysis[[#This Row],[Discount Pct]]</f>
        <v>0</v>
      </c>
      <c r="S980" s="8">
        <f>Sales_Analysis[[#This Row],[Gross Sales ]]-Sales_Analysis[[#This Row],[Discount Amount]]</f>
        <v>25.52</v>
      </c>
      <c r="T980" s="8">
        <f>Sales_Analysis[[#This Row],[Quantity]]*Sales_Analysis[[#This Row],[Unit Cost]]</f>
        <v>14.48</v>
      </c>
      <c r="U980" s="8">
        <f>Sales_Analysis[[#This Row],[Net Sales ]]-Sales_Analysis[[#This Row],[Cost Of Good Sold]]</f>
        <v>11.04</v>
      </c>
      <c r="V980" s="8">
        <f>IF(Sales_Analysis[[#This Row],[Order Status]]="Completed",Sales_Analysis[[#This Row],[Net Sales ]],0)</f>
        <v>25.52</v>
      </c>
      <c r="W980" s="8">
        <f>IF(Sales_Analysis[[#This Row],[Order Status]]="Completed",Sales_Analysis[[#This Row],[Gross Profit ]],0)</f>
        <v>11.04</v>
      </c>
    </row>
    <row r="981" spans="1:23">
      <c r="A981" t="s">
        <v>1675</v>
      </c>
      <c r="B981" s="7">
        <v>46081</v>
      </c>
      <c r="C981" t="s">
        <v>85</v>
      </c>
      <c r="D981">
        <v>1</v>
      </c>
      <c r="E981">
        <v>20.7</v>
      </c>
      <c r="F981">
        <v>0</v>
      </c>
      <c r="G981">
        <v>0</v>
      </c>
      <c r="H981" t="s">
        <v>212</v>
      </c>
      <c r="I981" t="s">
        <v>37</v>
      </c>
      <c r="J981" t="s">
        <v>213</v>
      </c>
      <c r="K981" t="s">
        <v>209</v>
      </c>
      <c r="L981" t="s">
        <v>484</v>
      </c>
      <c r="M981" t="s">
        <v>86</v>
      </c>
      <c r="N981" t="s">
        <v>11</v>
      </c>
      <c r="O981">
        <v>8.5299999999999994</v>
      </c>
      <c r="P981">
        <v>20.7</v>
      </c>
      <c r="Q981">
        <f>Sales_Analysis[[#This Row],[Quantity]]*Sales_Analysis[[#This Row],[Unit Selling Price]]</f>
        <v>20.7</v>
      </c>
      <c r="R981">
        <f>Sales_Analysis[[#This Row],[Gross Sales ]]*Sales_Analysis[[#This Row],[Discount Pct]]</f>
        <v>0</v>
      </c>
      <c r="S981" s="8">
        <f>Sales_Analysis[[#This Row],[Gross Sales ]]-Sales_Analysis[[#This Row],[Discount Amount]]</f>
        <v>20.7</v>
      </c>
      <c r="T981" s="8">
        <f>Sales_Analysis[[#This Row],[Quantity]]*Sales_Analysis[[#This Row],[Unit Cost]]</f>
        <v>8.5299999999999994</v>
      </c>
      <c r="U981" s="8">
        <f>Sales_Analysis[[#This Row],[Net Sales ]]-Sales_Analysis[[#This Row],[Cost Of Good Sold]]</f>
        <v>12.17</v>
      </c>
      <c r="V981" s="8">
        <f>IF(Sales_Analysis[[#This Row],[Order Status]]="Completed",Sales_Analysis[[#This Row],[Net Sales ]],0)</f>
        <v>20.7</v>
      </c>
      <c r="W981" s="8">
        <f>IF(Sales_Analysis[[#This Row],[Order Status]]="Completed",Sales_Analysis[[#This Row],[Gross Profit ]],0)</f>
        <v>12.17</v>
      </c>
    </row>
    <row r="982" spans="1:23">
      <c r="A982" t="s">
        <v>1676</v>
      </c>
      <c r="B982" s="7">
        <v>46082</v>
      </c>
      <c r="C982" t="s">
        <v>66</v>
      </c>
      <c r="D982">
        <v>3</v>
      </c>
      <c r="E982">
        <v>31.13</v>
      </c>
      <c r="F982">
        <v>0</v>
      </c>
      <c r="G982">
        <v>0</v>
      </c>
      <c r="H982" t="s">
        <v>207</v>
      </c>
      <c r="I982" t="s">
        <v>12</v>
      </c>
      <c r="J982" t="s">
        <v>208</v>
      </c>
      <c r="K982" t="s">
        <v>209</v>
      </c>
      <c r="L982" t="s">
        <v>1099</v>
      </c>
      <c r="M982" t="s">
        <v>67</v>
      </c>
      <c r="N982" t="s">
        <v>11</v>
      </c>
      <c r="O982">
        <v>13.79</v>
      </c>
      <c r="P982">
        <v>31.13</v>
      </c>
      <c r="Q982">
        <f>Sales_Analysis[[#This Row],[Quantity]]*Sales_Analysis[[#This Row],[Unit Selling Price]]</f>
        <v>93.39</v>
      </c>
      <c r="R982">
        <f>Sales_Analysis[[#This Row],[Gross Sales ]]*Sales_Analysis[[#This Row],[Discount Pct]]</f>
        <v>0</v>
      </c>
      <c r="S982" s="8">
        <f>Sales_Analysis[[#This Row],[Gross Sales ]]-Sales_Analysis[[#This Row],[Discount Amount]]</f>
        <v>93.39</v>
      </c>
      <c r="T982" s="8">
        <f>Sales_Analysis[[#This Row],[Quantity]]*Sales_Analysis[[#This Row],[Unit Cost]]</f>
        <v>41.37</v>
      </c>
      <c r="U982" s="8">
        <f>Sales_Analysis[[#This Row],[Net Sales ]]-Sales_Analysis[[#This Row],[Cost Of Good Sold]]</f>
        <v>52.02</v>
      </c>
      <c r="V982" s="8">
        <f>IF(Sales_Analysis[[#This Row],[Order Status]]="Completed",Sales_Analysis[[#This Row],[Net Sales ]],0)</f>
        <v>93.39</v>
      </c>
      <c r="W982" s="8">
        <f>IF(Sales_Analysis[[#This Row],[Order Status]]="Completed",Sales_Analysis[[#This Row],[Gross Profit ]],0)</f>
        <v>52.02</v>
      </c>
    </row>
    <row r="983" spans="1:23">
      <c r="A983" t="s">
        <v>1677</v>
      </c>
      <c r="B983" s="7">
        <v>46082</v>
      </c>
      <c r="C983" t="s">
        <v>154</v>
      </c>
      <c r="D983">
        <v>2</v>
      </c>
      <c r="E983">
        <v>63.29</v>
      </c>
      <c r="F983">
        <v>0.2</v>
      </c>
      <c r="G983">
        <v>4.99</v>
      </c>
      <c r="H983" t="s">
        <v>207</v>
      </c>
      <c r="I983" t="s">
        <v>37</v>
      </c>
      <c r="J983" t="s">
        <v>217</v>
      </c>
      <c r="K983" t="s">
        <v>209</v>
      </c>
      <c r="L983" t="s">
        <v>1678</v>
      </c>
      <c r="M983" t="s">
        <v>155</v>
      </c>
      <c r="N983" t="s">
        <v>27</v>
      </c>
      <c r="O983">
        <v>41.46</v>
      </c>
      <c r="P983">
        <v>63.29</v>
      </c>
      <c r="Q983">
        <f>Sales_Analysis[[#This Row],[Quantity]]*Sales_Analysis[[#This Row],[Unit Selling Price]]</f>
        <v>126.58</v>
      </c>
      <c r="R983">
        <f>Sales_Analysis[[#This Row],[Gross Sales ]]*Sales_Analysis[[#This Row],[Discount Pct]]</f>
        <v>25.316000000000003</v>
      </c>
      <c r="S983" s="8">
        <f>Sales_Analysis[[#This Row],[Gross Sales ]]-Sales_Analysis[[#This Row],[Discount Amount]]</f>
        <v>101.264</v>
      </c>
      <c r="T983" s="8">
        <f>Sales_Analysis[[#This Row],[Quantity]]*Sales_Analysis[[#This Row],[Unit Cost]]</f>
        <v>82.92</v>
      </c>
      <c r="U983" s="8">
        <f>Sales_Analysis[[#This Row],[Net Sales ]]-Sales_Analysis[[#This Row],[Cost Of Good Sold]]</f>
        <v>18.343999999999994</v>
      </c>
      <c r="V983" s="8">
        <f>IF(Sales_Analysis[[#This Row],[Order Status]]="Completed",Sales_Analysis[[#This Row],[Net Sales ]],0)</f>
        <v>101.264</v>
      </c>
      <c r="W983" s="8">
        <f>IF(Sales_Analysis[[#This Row],[Order Status]]="Completed",Sales_Analysis[[#This Row],[Gross Profit ]],0)</f>
        <v>18.343999999999994</v>
      </c>
    </row>
    <row r="984" spans="1:23">
      <c r="A984" t="s">
        <v>1679</v>
      </c>
      <c r="B984" s="7">
        <v>46082</v>
      </c>
      <c r="C984" t="s">
        <v>73</v>
      </c>
      <c r="D984">
        <v>5</v>
      </c>
      <c r="E984">
        <v>23.84</v>
      </c>
      <c r="F984">
        <v>0.1</v>
      </c>
      <c r="G984">
        <v>4.99</v>
      </c>
      <c r="H984" t="s">
        <v>207</v>
      </c>
      <c r="I984" t="s">
        <v>54</v>
      </c>
      <c r="J984" t="s">
        <v>213</v>
      </c>
      <c r="K984" t="s">
        <v>209</v>
      </c>
      <c r="L984" t="s">
        <v>1197</v>
      </c>
      <c r="M984" t="s">
        <v>74</v>
      </c>
      <c r="N984" t="s">
        <v>11</v>
      </c>
      <c r="O984">
        <v>11.55</v>
      </c>
      <c r="P984">
        <v>23.84</v>
      </c>
      <c r="Q984">
        <f>Sales_Analysis[[#This Row],[Quantity]]*Sales_Analysis[[#This Row],[Unit Selling Price]]</f>
        <v>119.2</v>
      </c>
      <c r="R984">
        <f>Sales_Analysis[[#This Row],[Gross Sales ]]*Sales_Analysis[[#This Row],[Discount Pct]]</f>
        <v>11.920000000000002</v>
      </c>
      <c r="S984" s="8">
        <f>Sales_Analysis[[#This Row],[Gross Sales ]]-Sales_Analysis[[#This Row],[Discount Amount]]</f>
        <v>107.28</v>
      </c>
      <c r="T984" s="8">
        <f>Sales_Analysis[[#This Row],[Quantity]]*Sales_Analysis[[#This Row],[Unit Cost]]</f>
        <v>57.75</v>
      </c>
      <c r="U984" s="8">
        <f>Sales_Analysis[[#This Row],[Net Sales ]]-Sales_Analysis[[#This Row],[Cost Of Good Sold]]</f>
        <v>49.53</v>
      </c>
      <c r="V984" s="8">
        <f>IF(Sales_Analysis[[#This Row],[Order Status]]="Completed",Sales_Analysis[[#This Row],[Net Sales ]],0)</f>
        <v>107.28</v>
      </c>
      <c r="W984" s="8">
        <f>IF(Sales_Analysis[[#This Row],[Order Status]]="Completed",Sales_Analysis[[#This Row],[Gross Profit ]],0)</f>
        <v>49.53</v>
      </c>
    </row>
    <row r="985" spans="1:23">
      <c r="A985" t="s">
        <v>1680</v>
      </c>
      <c r="B985" s="7">
        <v>46082</v>
      </c>
      <c r="C985" t="s">
        <v>186</v>
      </c>
      <c r="D985">
        <v>4</v>
      </c>
      <c r="E985">
        <v>54.93</v>
      </c>
      <c r="F985">
        <v>0</v>
      </c>
      <c r="G985">
        <v>0</v>
      </c>
      <c r="H985" t="s">
        <v>212</v>
      </c>
      <c r="I985" t="s">
        <v>18</v>
      </c>
      <c r="J985" t="s">
        <v>213</v>
      </c>
      <c r="K985" t="s">
        <v>209</v>
      </c>
      <c r="L985" t="s">
        <v>1145</v>
      </c>
      <c r="M985" t="s">
        <v>187</v>
      </c>
      <c r="N985" t="s">
        <v>32</v>
      </c>
      <c r="O985">
        <v>31.07</v>
      </c>
      <c r="P985">
        <v>54.93</v>
      </c>
      <c r="Q985">
        <f>Sales_Analysis[[#This Row],[Quantity]]*Sales_Analysis[[#This Row],[Unit Selling Price]]</f>
        <v>219.72</v>
      </c>
      <c r="R985">
        <f>Sales_Analysis[[#This Row],[Gross Sales ]]*Sales_Analysis[[#This Row],[Discount Pct]]</f>
        <v>0</v>
      </c>
      <c r="S985" s="8">
        <f>Sales_Analysis[[#This Row],[Gross Sales ]]-Sales_Analysis[[#This Row],[Discount Amount]]</f>
        <v>219.72</v>
      </c>
      <c r="T985" s="8">
        <f>Sales_Analysis[[#This Row],[Quantity]]*Sales_Analysis[[#This Row],[Unit Cost]]</f>
        <v>124.28</v>
      </c>
      <c r="U985" s="8">
        <f>Sales_Analysis[[#This Row],[Net Sales ]]-Sales_Analysis[[#This Row],[Cost Of Good Sold]]</f>
        <v>95.44</v>
      </c>
      <c r="V985" s="8">
        <f>IF(Sales_Analysis[[#This Row],[Order Status]]="Completed",Sales_Analysis[[#This Row],[Net Sales ]],0)</f>
        <v>219.72</v>
      </c>
      <c r="W985" s="8">
        <f>IF(Sales_Analysis[[#This Row],[Order Status]]="Completed",Sales_Analysis[[#This Row],[Gross Profit ]],0)</f>
        <v>95.44</v>
      </c>
    </row>
    <row r="986" spans="1:23">
      <c r="A986" t="s">
        <v>1681</v>
      </c>
      <c r="B986" s="7">
        <v>46082</v>
      </c>
      <c r="C986" t="s">
        <v>106</v>
      </c>
      <c r="D986">
        <v>3</v>
      </c>
      <c r="E986">
        <v>85.27</v>
      </c>
      <c r="F986">
        <v>0.05</v>
      </c>
      <c r="G986">
        <v>0</v>
      </c>
      <c r="H986" t="s">
        <v>207</v>
      </c>
      <c r="I986" t="s">
        <v>224</v>
      </c>
      <c r="J986" t="s">
        <v>213</v>
      </c>
      <c r="K986" t="s">
        <v>209</v>
      </c>
      <c r="L986" t="s">
        <v>1527</v>
      </c>
      <c r="M986" t="s">
        <v>107</v>
      </c>
      <c r="N986" t="s">
        <v>17</v>
      </c>
      <c r="O986">
        <v>43.46</v>
      </c>
      <c r="P986">
        <v>85.27</v>
      </c>
      <c r="Q986">
        <f>Sales_Analysis[[#This Row],[Quantity]]*Sales_Analysis[[#This Row],[Unit Selling Price]]</f>
        <v>255.81</v>
      </c>
      <c r="R986">
        <f>Sales_Analysis[[#This Row],[Gross Sales ]]*Sales_Analysis[[#This Row],[Discount Pct]]</f>
        <v>12.790500000000002</v>
      </c>
      <c r="S986" s="8">
        <f>Sales_Analysis[[#This Row],[Gross Sales ]]-Sales_Analysis[[#This Row],[Discount Amount]]</f>
        <v>243.01949999999999</v>
      </c>
      <c r="T986" s="8">
        <f>Sales_Analysis[[#This Row],[Quantity]]*Sales_Analysis[[#This Row],[Unit Cost]]</f>
        <v>130.38</v>
      </c>
      <c r="U986" s="8">
        <f>Sales_Analysis[[#This Row],[Net Sales ]]-Sales_Analysis[[#This Row],[Cost Of Good Sold]]</f>
        <v>112.6395</v>
      </c>
      <c r="V986" s="8">
        <f>IF(Sales_Analysis[[#This Row],[Order Status]]="Completed",Sales_Analysis[[#This Row],[Net Sales ]],0)</f>
        <v>243.01949999999999</v>
      </c>
      <c r="W986" s="8">
        <f>IF(Sales_Analysis[[#This Row],[Order Status]]="Completed",Sales_Analysis[[#This Row],[Gross Profit ]],0)</f>
        <v>112.6395</v>
      </c>
    </row>
    <row r="987" spans="1:23">
      <c r="A987" t="s">
        <v>1682</v>
      </c>
      <c r="B987" s="7">
        <v>46082</v>
      </c>
      <c r="C987" t="s">
        <v>168</v>
      </c>
      <c r="D987">
        <v>6</v>
      </c>
      <c r="E987">
        <v>50.46</v>
      </c>
      <c r="F987">
        <v>0</v>
      </c>
      <c r="G987">
        <v>6.99</v>
      </c>
      <c r="H987" t="s">
        <v>216</v>
      </c>
      <c r="I987" t="s">
        <v>37</v>
      </c>
      <c r="J987" t="s">
        <v>217</v>
      </c>
      <c r="K987" t="s">
        <v>209</v>
      </c>
      <c r="L987" t="s">
        <v>1683</v>
      </c>
      <c r="M987" t="s">
        <v>169</v>
      </c>
      <c r="N987" t="s">
        <v>32</v>
      </c>
      <c r="O987">
        <v>23.03</v>
      </c>
      <c r="P987">
        <v>50.46</v>
      </c>
      <c r="Q987">
        <f>Sales_Analysis[[#This Row],[Quantity]]*Sales_Analysis[[#This Row],[Unit Selling Price]]</f>
        <v>302.76</v>
      </c>
      <c r="R987">
        <f>Sales_Analysis[[#This Row],[Gross Sales ]]*Sales_Analysis[[#This Row],[Discount Pct]]</f>
        <v>0</v>
      </c>
      <c r="S987" s="8">
        <f>Sales_Analysis[[#This Row],[Gross Sales ]]-Sales_Analysis[[#This Row],[Discount Amount]]</f>
        <v>302.76</v>
      </c>
      <c r="T987" s="8">
        <f>Sales_Analysis[[#This Row],[Quantity]]*Sales_Analysis[[#This Row],[Unit Cost]]</f>
        <v>138.18</v>
      </c>
      <c r="U987" s="8">
        <f>Sales_Analysis[[#This Row],[Net Sales ]]-Sales_Analysis[[#This Row],[Cost Of Good Sold]]</f>
        <v>164.57999999999998</v>
      </c>
      <c r="V987" s="8">
        <f>IF(Sales_Analysis[[#This Row],[Order Status]]="Completed",Sales_Analysis[[#This Row],[Net Sales ]],0)</f>
        <v>302.76</v>
      </c>
      <c r="W987" s="8">
        <f>IF(Sales_Analysis[[#This Row],[Order Status]]="Completed",Sales_Analysis[[#This Row],[Gross Profit ]],0)</f>
        <v>164.57999999999998</v>
      </c>
    </row>
    <row r="988" spans="1:23">
      <c r="A988" t="s">
        <v>1684</v>
      </c>
      <c r="B988" s="7">
        <v>46082</v>
      </c>
      <c r="C988" t="s">
        <v>83</v>
      </c>
      <c r="D988">
        <v>2</v>
      </c>
      <c r="E988">
        <v>79.31</v>
      </c>
      <c r="F988">
        <v>0</v>
      </c>
      <c r="G988">
        <v>9.99</v>
      </c>
      <c r="H988" t="s">
        <v>216</v>
      </c>
      <c r="I988" t="s">
        <v>54</v>
      </c>
      <c r="J988" t="s">
        <v>208</v>
      </c>
      <c r="K988" t="s">
        <v>209</v>
      </c>
      <c r="L988" t="s">
        <v>399</v>
      </c>
      <c r="M988" t="s">
        <v>84</v>
      </c>
      <c r="N988" t="s">
        <v>11</v>
      </c>
      <c r="O988">
        <v>36.44</v>
      </c>
      <c r="P988">
        <v>79.31</v>
      </c>
      <c r="Q988">
        <f>Sales_Analysis[[#This Row],[Quantity]]*Sales_Analysis[[#This Row],[Unit Selling Price]]</f>
        <v>158.62</v>
      </c>
      <c r="R988">
        <f>Sales_Analysis[[#This Row],[Gross Sales ]]*Sales_Analysis[[#This Row],[Discount Pct]]</f>
        <v>0</v>
      </c>
      <c r="S988" s="8">
        <f>Sales_Analysis[[#This Row],[Gross Sales ]]-Sales_Analysis[[#This Row],[Discount Amount]]</f>
        <v>158.62</v>
      </c>
      <c r="T988" s="8">
        <f>Sales_Analysis[[#This Row],[Quantity]]*Sales_Analysis[[#This Row],[Unit Cost]]</f>
        <v>72.88</v>
      </c>
      <c r="U988" s="8">
        <f>Sales_Analysis[[#This Row],[Net Sales ]]-Sales_Analysis[[#This Row],[Cost Of Good Sold]]</f>
        <v>85.740000000000009</v>
      </c>
      <c r="V988" s="8">
        <f>IF(Sales_Analysis[[#This Row],[Order Status]]="Completed",Sales_Analysis[[#This Row],[Net Sales ]],0)</f>
        <v>158.62</v>
      </c>
      <c r="W988" s="8">
        <f>IF(Sales_Analysis[[#This Row],[Order Status]]="Completed",Sales_Analysis[[#This Row],[Gross Profit ]],0)</f>
        <v>85.740000000000009</v>
      </c>
    </row>
    <row r="989" spans="1:23">
      <c r="A989" t="s">
        <v>1685</v>
      </c>
      <c r="B989" s="7">
        <v>46082</v>
      </c>
      <c r="C989" t="s">
        <v>89</v>
      </c>
      <c r="D989">
        <v>2</v>
      </c>
      <c r="E989">
        <v>81.14</v>
      </c>
      <c r="F989">
        <v>0.1</v>
      </c>
      <c r="G989">
        <v>0</v>
      </c>
      <c r="H989" t="s">
        <v>212</v>
      </c>
      <c r="I989" t="s">
        <v>37</v>
      </c>
      <c r="J989" t="s">
        <v>208</v>
      </c>
      <c r="K989" t="s">
        <v>209</v>
      </c>
      <c r="L989" t="s">
        <v>1305</v>
      </c>
      <c r="M989" t="s">
        <v>90</v>
      </c>
      <c r="N989" t="s">
        <v>11</v>
      </c>
      <c r="O989">
        <v>34.53</v>
      </c>
      <c r="P989">
        <v>81.14</v>
      </c>
      <c r="Q989">
        <f>Sales_Analysis[[#This Row],[Quantity]]*Sales_Analysis[[#This Row],[Unit Selling Price]]</f>
        <v>162.28</v>
      </c>
      <c r="R989">
        <f>Sales_Analysis[[#This Row],[Gross Sales ]]*Sales_Analysis[[#This Row],[Discount Pct]]</f>
        <v>16.228000000000002</v>
      </c>
      <c r="S989" s="8">
        <f>Sales_Analysis[[#This Row],[Gross Sales ]]-Sales_Analysis[[#This Row],[Discount Amount]]</f>
        <v>146.05199999999999</v>
      </c>
      <c r="T989" s="8">
        <f>Sales_Analysis[[#This Row],[Quantity]]*Sales_Analysis[[#This Row],[Unit Cost]]</f>
        <v>69.06</v>
      </c>
      <c r="U989" s="8">
        <f>Sales_Analysis[[#This Row],[Net Sales ]]-Sales_Analysis[[#This Row],[Cost Of Good Sold]]</f>
        <v>76.99199999999999</v>
      </c>
      <c r="V989" s="8">
        <f>IF(Sales_Analysis[[#This Row],[Order Status]]="Completed",Sales_Analysis[[#This Row],[Net Sales ]],0)</f>
        <v>146.05199999999999</v>
      </c>
      <c r="W989" s="8">
        <f>IF(Sales_Analysis[[#This Row],[Order Status]]="Completed",Sales_Analysis[[#This Row],[Gross Profit ]],0)</f>
        <v>76.99199999999999</v>
      </c>
    </row>
    <row r="990" spans="1:23">
      <c r="A990" t="s">
        <v>1686</v>
      </c>
      <c r="B990" s="7">
        <v>46082</v>
      </c>
      <c r="C990" t="s">
        <v>140</v>
      </c>
      <c r="D990">
        <v>2</v>
      </c>
      <c r="E990">
        <v>25.18</v>
      </c>
      <c r="F990">
        <v>0.1</v>
      </c>
      <c r="G990">
        <v>4.99</v>
      </c>
      <c r="H990" t="s">
        <v>216</v>
      </c>
      <c r="I990" t="s">
        <v>224</v>
      </c>
      <c r="J990" t="s">
        <v>213</v>
      </c>
      <c r="K990" t="s">
        <v>209</v>
      </c>
      <c r="L990" t="s">
        <v>418</v>
      </c>
      <c r="M990" t="s">
        <v>141</v>
      </c>
      <c r="N990" t="s">
        <v>27</v>
      </c>
      <c r="O990">
        <v>13.85</v>
      </c>
      <c r="P990">
        <v>25.18</v>
      </c>
      <c r="Q990">
        <f>Sales_Analysis[[#This Row],[Quantity]]*Sales_Analysis[[#This Row],[Unit Selling Price]]</f>
        <v>50.36</v>
      </c>
      <c r="R990">
        <f>Sales_Analysis[[#This Row],[Gross Sales ]]*Sales_Analysis[[#This Row],[Discount Pct]]</f>
        <v>5.0360000000000005</v>
      </c>
      <c r="S990" s="8">
        <f>Sales_Analysis[[#This Row],[Gross Sales ]]-Sales_Analysis[[#This Row],[Discount Amount]]</f>
        <v>45.323999999999998</v>
      </c>
      <c r="T990" s="8">
        <f>Sales_Analysis[[#This Row],[Quantity]]*Sales_Analysis[[#This Row],[Unit Cost]]</f>
        <v>27.7</v>
      </c>
      <c r="U990" s="8">
        <f>Sales_Analysis[[#This Row],[Net Sales ]]-Sales_Analysis[[#This Row],[Cost Of Good Sold]]</f>
        <v>17.623999999999999</v>
      </c>
      <c r="V990" s="8">
        <f>IF(Sales_Analysis[[#This Row],[Order Status]]="Completed",Sales_Analysis[[#This Row],[Net Sales ]],0)</f>
        <v>45.323999999999998</v>
      </c>
      <c r="W990" s="8">
        <f>IF(Sales_Analysis[[#This Row],[Order Status]]="Completed",Sales_Analysis[[#This Row],[Gross Profit ]],0)</f>
        <v>17.623999999999999</v>
      </c>
    </row>
    <row r="991" spans="1:23">
      <c r="A991" t="s">
        <v>1687</v>
      </c>
      <c r="B991" s="7">
        <v>46082</v>
      </c>
      <c r="C991" t="s">
        <v>182</v>
      </c>
      <c r="D991">
        <v>3</v>
      </c>
      <c r="E991">
        <v>11.57</v>
      </c>
      <c r="F991">
        <v>0</v>
      </c>
      <c r="G991">
        <v>0</v>
      </c>
      <c r="H991" t="s">
        <v>216</v>
      </c>
      <c r="I991" t="s">
        <v>224</v>
      </c>
      <c r="J991" t="s">
        <v>217</v>
      </c>
      <c r="K991" t="s">
        <v>209</v>
      </c>
      <c r="L991" t="s">
        <v>1059</v>
      </c>
      <c r="M991" t="s">
        <v>183</v>
      </c>
      <c r="N991" t="s">
        <v>32</v>
      </c>
      <c r="O991">
        <v>6.42</v>
      </c>
      <c r="P991">
        <v>11.57</v>
      </c>
      <c r="Q991">
        <f>Sales_Analysis[[#This Row],[Quantity]]*Sales_Analysis[[#This Row],[Unit Selling Price]]</f>
        <v>34.71</v>
      </c>
      <c r="R991">
        <f>Sales_Analysis[[#This Row],[Gross Sales ]]*Sales_Analysis[[#This Row],[Discount Pct]]</f>
        <v>0</v>
      </c>
      <c r="S991" s="8">
        <f>Sales_Analysis[[#This Row],[Gross Sales ]]-Sales_Analysis[[#This Row],[Discount Amount]]</f>
        <v>34.71</v>
      </c>
      <c r="T991" s="8">
        <f>Sales_Analysis[[#This Row],[Quantity]]*Sales_Analysis[[#This Row],[Unit Cost]]</f>
        <v>19.259999999999998</v>
      </c>
      <c r="U991" s="8">
        <f>Sales_Analysis[[#This Row],[Net Sales ]]-Sales_Analysis[[#This Row],[Cost Of Good Sold]]</f>
        <v>15.450000000000003</v>
      </c>
      <c r="V991" s="8">
        <f>IF(Sales_Analysis[[#This Row],[Order Status]]="Completed",Sales_Analysis[[#This Row],[Net Sales ]],0)</f>
        <v>34.71</v>
      </c>
      <c r="W991" s="8">
        <f>IF(Sales_Analysis[[#This Row],[Order Status]]="Completed",Sales_Analysis[[#This Row],[Gross Profit ]],0)</f>
        <v>15.450000000000003</v>
      </c>
    </row>
    <row r="992" spans="1:23">
      <c r="A992" t="s">
        <v>1688</v>
      </c>
      <c r="B992" s="7">
        <v>46082</v>
      </c>
      <c r="C992" t="s">
        <v>136</v>
      </c>
      <c r="D992">
        <v>1</v>
      </c>
      <c r="E992">
        <v>26.35</v>
      </c>
      <c r="F992">
        <v>0.2</v>
      </c>
      <c r="G992">
        <v>6.99</v>
      </c>
      <c r="H992" t="s">
        <v>207</v>
      </c>
      <c r="I992" t="s">
        <v>18</v>
      </c>
      <c r="J992" t="s">
        <v>208</v>
      </c>
      <c r="K992" t="s">
        <v>209</v>
      </c>
      <c r="L992" t="s">
        <v>822</v>
      </c>
      <c r="M992" t="s">
        <v>137</v>
      </c>
      <c r="N992" t="s">
        <v>21</v>
      </c>
      <c r="O992">
        <v>13.28</v>
      </c>
      <c r="P992">
        <v>26.35</v>
      </c>
      <c r="Q992">
        <f>Sales_Analysis[[#This Row],[Quantity]]*Sales_Analysis[[#This Row],[Unit Selling Price]]</f>
        <v>26.35</v>
      </c>
      <c r="R992">
        <f>Sales_Analysis[[#This Row],[Gross Sales ]]*Sales_Analysis[[#This Row],[Discount Pct]]</f>
        <v>5.2700000000000005</v>
      </c>
      <c r="S992" s="8">
        <f>Sales_Analysis[[#This Row],[Gross Sales ]]-Sales_Analysis[[#This Row],[Discount Amount]]</f>
        <v>21.080000000000002</v>
      </c>
      <c r="T992" s="8">
        <f>Sales_Analysis[[#This Row],[Quantity]]*Sales_Analysis[[#This Row],[Unit Cost]]</f>
        <v>13.28</v>
      </c>
      <c r="U992" s="8">
        <f>Sales_Analysis[[#This Row],[Net Sales ]]-Sales_Analysis[[#This Row],[Cost Of Good Sold]]</f>
        <v>7.8000000000000025</v>
      </c>
      <c r="V992" s="8">
        <f>IF(Sales_Analysis[[#This Row],[Order Status]]="Completed",Sales_Analysis[[#This Row],[Net Sales ]],0)</f>
        <v>21.080000000000002</v>
      </c>
      <c r="W992" s="8">
        <f>IF(Sales_Analysis[[#This Row],[Order Status]]="Completed",Sales_Analysis[[#This Row],[Gross Profit ]],0)</f>
        <v>7.8000000000000025</v>
      </c>
    </row>
    <row r="993" spans="1:23">
      <c r="A993" t="s">
        <v>1689</v>
      </c>
      <c r="B993" s="7">
        <v>46082</v>
      </c>
      <c r="C993" t="s">
        <v>73</v>
      </c>
      <c r="D993">
        <v>1</v>
      </c>
      <c r="E993">
        <v>23.84</v>
      </c>
      <c r="F993">
        <v>0.05</v>
      </c>
      <c r="G993">
        <v>0</v>
      </c>
      <c r="H993" t="s">
        <v>212</v>
      </c>
      <c r="I993" t="s">
        <v>12</v>
      </c>
      <c r="J993" t="s">
        <v>217</v>
      </c>
      <c r="K993" t="s">
        <v>209</v>
      </c>
      <c r="L993" t="s">
        <v>1690</v>
      </c>
      <c r="M993" t="s">
        <v>74</v>
      </c>
      <c r="N993" t="s">
        <v>11</v>
      </c>
      <c r="O993">
        <v>11.55</v>
      </c>
      <c r="P993">
        <v>23.84</v>
      </c>
      <c r="Q993">
        <f>Sales_Analysis[[#This Row],[Quantity]]*Sales_Analysis[[#This Row],[Unit Selling Price]]</f>
        <v>23.84</v>
      </c>
      <c r="R993">
        <f>Sales_Analysis[[#This Row],[Gross Sales ]]*Sales_Analysis[[#This Row],[Discount Pct]]</f>
        <v>1.1919999999999999</v>
      </c>
      <c r="S993" s="8">
        <f>Sales_Analysis[[#This Row],[Gross Sales ]]-Sales_Analysis[[#This Row],[Discount Amount]]</f>
        <v>22.648</v>
      </c>
      <c r="T993" s="8">
        <f>Sales_Analysis[[#This Row],[Quantity]]*Sales_Analysis[[#This Row],[Unit Cost]]</f>
        <v>11.55</v>
      </c>
      <c r="U993" s="8">
        <f>Sales_Analysis[[#This Row],[Net Sales ]]-Sales_Analysis[[#This Row],[Cost Of Good Sold]]</f>
        <v>11.097999999999999</v>
      </c>
      <c r="V993" s="8">
        <f>IF(Sales_Analysis[[#This Row],[Order Status]]="Completed",Sales_Analysis[[#This Row],[Net Sales ]],0)</f>
        <v>22.648</v>
      </c>
      <c r="W993" s="8">
        <f>IF(Sales_Analysis[[#This Row],[Order Status]]="Completed",Sales_Analysis[[#This Row],[Gross Profit ]],0)</f>
        <v>11.097999999999999</v>
      </c>
    </row>
    <row r="994" spans="1:23">
      <c r="A994" t="s">
        <v>1691</v>
      </c>
      <c r="B994" s="7">
        <v>46083</v>
      </c>
      <c r="C994" t="s">
        <v>186</v>
      </c>
      <c r="D994">
        <v>1</v>
      </c>
      <c r="E994">
        <v>54.93</v>
      </c>
      <c r="F994">
        <v>0.2</v>
      </c>
      <c r="G994">
        <v>6.99</v>
      </c>
      <c r="H994" t="s">
        <v>216</v>
      </c>
      <c r="I994" t="s">
        <v>37</v>
      </c>
      <c r="J994" t="s">
        <v>208</v>
      </c>
      <c r="K994" t="s">
        <v>209</v>
      </c>
      <c r="L994" t="s">
        <v>1014</v>
      </c>
      <c r="M994" t="s">
        <v>187</v>
      </c>
      <c r="N994" t="s">
        <v>32</v>
      </c>
      <c r="O994">
        <v>31.07</v>
      </c>
      <c r="P994">
        <v>54.93</v>
      </c>
      <c r="Q994">
        <f>Sales_Analysis[[#This Row],[Quantity]]*Sales_Analysis[[#This Row],[Unit Selling Price]]</f>
        <v>54.93</v>
      </c>
      <c r="R994">
        <f>Sales_Analysis[[#This Row],[Gross Sales ]]*Sales_Analysis[[#This Row],[Discount Pct]]</f>
        <v>10.986000000000001</v>
      </c>
      <c r="S994" s="8">
        <f>Sales_Analysis[[#This Row],[Gross Sales ]]-Sales_Analysis[[#This Row],[Discount Amount]]</f>
        <v>43.944000000000003</v>
      </c>
      <c r="T994" s="8">
        <f>Sales_Analysis[[#This Row],[Quantity]]*Sales_Analysis[[#This Row],[Unit Cost]]</f>
        <v>31.07</v>
      </c>
      <c r="U994" s="8">
        <f>Sales_Analysis[[#This Row],[Net Sales ]]-Sales_Analysis[[#This Row],[Cost Of Good Sold]]</f>
        <v>12.874000000000002</v>
      </c>
      <c r="V994" s="8">
        <f>IF(Sales_Analysis[[#This Row],[Order Status]]="Completed",Sales_Analysis[[#This Row],[Net Sales ]],0)</f>
        <v>43.944000000000003</v>
      </c>
      <c r="W994" s="8">
        <f>IF(Sales_Analysis[[#This Row],[Order Status]]="Completed",Sales_Analysis[[#This Row],[Gross Profit ]],0)</f>
        <v>12.874000000000002</v>
      </c>
    </row>
    <row r="995" spans="1:23">
      <c r="A995" t="s">
        <v>1692</v>
      </c>
      <c r="B995" s="7">
        <v>46083</v>
      </c>
      <c r="C995" t="s">
        <v>138</v>
      </c>
      <c r="D995">
        <v>1</v>
      </c>
      <c r="E995">
        <v>56</v>
      </c>
      <c r="F995">
        <v>0.05</v>
      </c>
      <c r="G995">
        <v>0</v>
      </c>
      <c r="H995" t="s">
        <v>216</v>
      </c>
      <c r="I995" t="s">
        <v>37</v>
      </c>
      <c r="J995" t="s">
        <v>217</v>
      </c>
      <c r="K995" t="s">
        <v>209</v>
      </c>
      <c r="L995" t="s">
        <v>1331</v>
      </c>
      <c r="M995" t="s">
        <v>139</v>
      </c>
      <c r="N995" t="s">
        <v>21</v>
      </c>
      <c r="O995">
        <v>37.14</v>
      </c>
      <c r="P995">
        <v>56</v>
      </c>
      <c r="Q995">
        <f>Sales_Analysis[[#This Row],[Quantity]]*Sales_Analysis[[#This Row],[Unit Selling Price]]</f>
        <v>56</v>
      </c>
      <c r="R995">
        <f>Sales_Analysis[[#This Row],[Gross Sales ]]*Sales_Analysis[[#This Row],[Discount Pct]]</f>
        <v>2.8000000000000003</v>
      </c>
      <c r="S995" s="8">
        <f>Sales_Analysis[[#This Row],[Gross Sales ]]-Sales_Analysis[[#This Row],[Discount Amount]]</f>
        <v>53.2</v>
      </c>
      <c r="T995" s="8">
        <f>Sales_Analysis[[#This Row],[Quantity]]*Sales_Analysis[[#This Row],[Unit Cost]]</f>
        <v>37.14</v>
      </c>
      <c r="U995" s="8">
        <f>Sales_Analysis[[#This Row],[Net Sales ]]-Sales_Analysis[[#This Row],[Cost Of Good Sold]]</f>
        <v>16.060000000000002</v>
      </c>
      <c r="V995" s="8">
        <f>IF(Sales_Analysis[[#This Row],[Order Status]]="Completed",Sales_Analysis[[#This Row],[Net Sales ]],0)</f>
        <v>53.2</v>
      </c>
      <c r="W995" s="8">
        <f>IF(Sales_Analysis[[#This Row],[Order Status]]="Completed",Sales_Analysis[[#This Row],[Gross Profit ]],0)</f>
        <v>16.060000000000002</v>
      </c>
    </row>
    <row r="996" spans="1:23">
      <c r="A996" t="s">
        <v>1693</v>
      </c>
      <c r="B996" s="7">
        <v>46083</v>
      </c>
      <c r="C996" t="s">
        <v>85</v>
      </c>
      <c r="D996">
        <v>3</v>
      </c>
      <c r="E996">
        <v>20.7</v>
      </c>
      <c r="F996">
        <v>0</v>
      </c>
      <c r="G996">
        <v>9.99</v>
      </c>
      <c r="H996" t="s">
        <v>212</v>
      </c>
      <c r="I996" t="s">
        <v>54</v>
      </c>
      <c r="J996" t="s">
        <v>213</v>
      </c>
      <c r="K996" t="s">
        <v>209</v>
      </c>
      <c r="L996" t="s">
        <v>1379</v>
      </c>
      <c r="M996" t="s">
        <v>86</v>
      </c>
      <c r="N996" t="s">
        <v>11</v>
      </c>
      <c r="O996">
        <v>8.5299999999999994</v>
      </c>
      <c r="P996">
        <v>20.7</v>
      </c>
      <c r="Q996">
        <f>Sales_Analysis[[#This Row],[Quantity]]*Sales_Analysis[[#This Row],[Unit Selling Price]]</f>
        <v>62.099999999999994</v>
      </c>
      <c r="R996">
        <f>Sales_Analysis[[#This Row],[Gross Sales ]]*Sales_Analysis[[#This Row],[Discount Pct]]</f>
        <v>0</v>
      </c>
      <c r="S996" s="8">
        <f>Sales_Analysis[[#This Row],[Gross Sales ]]-Sales_Analysis[[#This Row],[Discount Amount]]</f>
        <v>62.099999999999994</v>
      </c>
      <c r="T996" s="8">
        <f>Sales_Analysis[[#This Row],[Quantity]]*Sales_Analysis[[#This Row],[Unit Cost]]</f>
        <v>25.589999999999996</v>
      </c>
      <c r="U996" s="8">
        <f>Sales_Analysis[[#This Row],[Net Sales ]]-Sales_Analysis[[#This Row],[Cost Of Good Sold]]</f>
        <v>36.51</v>
      </c>
      <c r="V996" s="8">
        <f>IF(Sales_Analysis[[#This Row],[Order Status]]="Completed",Sales_Analysis[[#This Row],[Net Sales ]],0)</f>
        <v>62.099999999999994</v>
      </c>
      <c r="W996" s="8">
        <f>IF(Sales_Analysis[[#This Row],[Order Status]]="Completed",Sales_Analysis[[#This Row],[Gross Profit ]],0)</f>
        <v>36.51</v>
      </c>
    </row>
    <row r="997" spans="1:23">
      <c r="A997" t="s">
        <v>1694</v>
      </c>
      <c r="B997" s="7">
        <v>46083</v>
      </c>
      <c r="C997" t="s">
        <v>164</v>
      </c>
      <c r="D997">
        <v>2</v>
      </c>
      <c r="E997">
        <v>93.35</v>
      </c>
      <c r="F997">
        <v>0.1</v>
      </c>
      <c r="G997">
        <v>0</v>
      </c>
      <c r="H997" t="s">
        <v>212</v>
      </c>
      <c r="I997" t="s">
        <v>224</v>
      </c>
      <c r="J997" t="s">
        <v>208</v>
      </c>
      <c r="K997" t="s">
        <v>209</v>
      </c>
      <c r="L997" t="s">
        <v>904</v>
      </c>
      <c r="M997" t="s">
        <v>165</v>
      </c>
      <c r="N997" t="s">
        <v>32</v>
      </c>
      <c r="O997">
        <v>39.76</v>
      </c>
      <c r="P997">
        <v>93.35</v>
      </c>
      <c r="Q997">
        <f>Sales_Analysis[[#This Row],[Quantity]]*Sales_Analysis[[#This Row],[Unit Selling Price]]</f>
        <v>186.7</v>
      </c>
      <c r="R997">
        <f>Sales_Analysis[[#This Row],[Gross Sales ]]*Sales_Analysis[[#This Row],[Discount Pct]]</f>
        <v>18.669999999999998</v>
      </c>
      <c r="S997" s="8">
        <f>Sales_Analysis[[#This Row],[Gross Sales ]]-Sales_Analysis[[#This Row],[Discount Amount]]</f>
        <v>168.03</v>
      </c>
      <c r="T997" s="8">
        <f>Sales_Analysis[[#This Row],[Quantity]]*Sales_Analysis[[#This Row],[Unit Cost]]</f>
        <v>79.52</v>
      </c>
      <c r="U997" s="8">
        <f>Sales_Analysis[[#This Row],[Net Sales ]]-Sales_Analysis[[#This Row],[Cost Of Good Sold]]</f>
        <v>88.51</v>
      </c>
      <c r="V997" s="8">
        <f>IF(Sales_Analysis[[#This Row],[Order Status]]="Completed",Sales_Analysis[[#This Row],[Net Sales ]],0)</f>
        <v>168.03</v>
      </c>
      <c r="W997" s="8">
        <f>IF(Sales_Analysis[[#This Row],[Order Status]]="Completed",Sales_Analysis[[#This Row],[Gross Profit ]],0)</f>
        <v>88.51</v>
      </c>
    </row>
    <row r="998" spans="1:23">
      <c r="A998" t="s">
        <v>1695</v>
      </c>
      <c r="B998" s="7">
        <v>46083</v>
      </c>
      <c r="C998" t="s">
        <v>134</v>
      </c>
      <c r="D998">
        <v>1</v>
      </c>
      <c r="E998">
        <v>53.25</v>
      </c>
      <c r="F998">
        <v>0</v>
      </c>
      <c r="G998">
        <v>0</v>
      </c>
      <c r="H998" t="s">
        <v>207</v>
      </c>
      <c r="I998" t="s">
        <v>37</v>
      </c>
      <c r="J998" t="s">
        <v>208</v>
      </c>
      <c r="K998" t="s">
        <v>304</v>
      </c>
      <c r="L998" t="s">
        <v>1160</v>
      </c>
      <c r="M998" t="s">
        <v>135</v>
      </c>
      <c r="N998" t="s">
        <v>21</v>
      </c>
      <c r="O998">
        <v>22.11</v>
      </c>
      <c r="P998">
        <v>53.25</v>
      </c>
      <c r="Q998">
        <f>Sales_Analysis[[#This Row],[Quantity]]*Sales_Analysis[[#This Row],[Unit Selling Price]]</f>
        <v>53.25</v>
      </c>
      <c r="R998">
        <f>Sales_Analysis[[#This Row],[Gross Sales ]]*Sales_Analysis[[#This Row],[Discount Pct]]</f>
        <v>0</v>
      </c>
      <c r="S998" s="8">
        <f>Sales_Analysis[[#This Row],[Gross Sales ]]-Sales_Analysis[[#This Row],[Discount Amount]]</f>
        <v>53.25</v>
      </c>
      <c r="T998" s="8">
        <f>Sales_Analysis[[#This Row],[Quantity]]*Sales_Analysis[[#This Row],[Unit Cost]]</f>
        <v>22.11</v>
      </c>
      <c r="U998" s="8">
        <f>Sales_Analysis[[#This Row],[Net Sales ]]-Sales_Analysis[[#This Row],[Cost Of Good Sold]]</f>
        <v>31.14</v>
      </c>
      <c r="V998" s="8">
        <f>IF(Sales_Analysis[[#This Row],[Order Status]]="Completed",Sales_Analysis[[#This Row],[Net Sales ]],0)</f>
        <v>0</v>
      </c>
      <c r="W998" s="8">
        <f>IF(Sales_Analysis[[#This Row],[Order Status]]="Completed",Sales_Analysis[[#This Row],[Gross Profit ]],0)</f>
        <v>0</v>
      </c>
    </row>
    <row r="999" spans="1:23">
      <c r="A999" t="s">
        <v>1696</v>
      </c>
      <c r="B999" s="7">
        <v>46083</v>
      </c>
      <c r="C999" t="s">
        <v>120</v>
      </c>
      <c r="D999">
        <v>2</v>
      </c>
      <c r="E999">
        <v>33.65</v>
      </c>
      <c r="F999">
        <v>0.1</v>
      </c>
      <c r="G999">
        <v>6.99</v>
      </c>
      <c r="H999" t="s">
        <v>207</v>
      </c>
      <c r="I999" t="s">
        <v>54</v>
      </c>
      <c r="J999" t="s">
        <v>213</v>
      </c>
      <c r="K999" t="s">
        <v>209</v>
      </c>
      <c r="L999" t="s">
        <v>1164</v>
      </c>
      <c r="M999" t="s">
        <v>121</v>
      </c>
      <c r="N999" t="s">
        <v>21</v>
      </c>
      <c r="O999">
        <v>17.22</v>
      </c>
      <c r="P999">
        <v>33.65</v>
      </c>
      <c r="Q999">
        <f>Sales_Analysis[[#This Row],[Quantity]]*Sales_Analysis[[#This Row],[Unit Selling Price]]</f>
        <v>67.3</v>
      </c>
      <c r="R999">
        <f>Sales_Analysis[[#This Row],[Gross Sales ]]*Sales_Analysis[[#This Row],[Discount Pct]]</f>
        <v>6.73</v>
      </c>
      <c r="S999" s="8">
        <f>Sales_Analysis[[#This Row],[Gross Sales ]]-Sales_Analysis[[#This Row],[Discount Amount]]</f>
        <v>60.569999999999993</v>
      </c>
      <c r="T999" s="8">
        <f>Sales_Analysis[[#This Row],[Quantity]]*Sales_Analysis[[#This Row],[Unit Cost]]</f>
        <v>34.44</v>
      </c>
      <c r="U999" s="8">
        <f>Sales_Analysis[[#This Row],[Net Sales ]]-Sales_Analysis[[#This Row],[Cost Of Good Sold]]</f>
        <v>26.129999999999995</v>
      </c>
      <c r="V999" s="8">
        <f>IF(Sales_Analysis[[#This Row],[Order Status]]="Completed",Sales_Analysis[[#This Row],[Net Sales ]],0)</f>
        <v>60.569999999999993</v>
      </c>
      <c r="W999" s="8">
        <f>IF(Sales_Analysis[[#This Row],[Order Status]]="Completed",Sales_Analysis[[#This Row],[Gross Profit ]],0)</f>
        <v>26.129999999999995</v>
      </c>
    </row>
    <row r="1000" spans="1:23">
      <c r="A1000" t="s">
        <v>1697</v>
      </c>
      <c r="B1000" s="7">
        <v>46083</v>
      </c>
      <c r="C1000" t="s">
        <v>130</v>
      </c>
      <c r="D1000">
        <v>8</v>
      </c>
      <c r="E1000">
        <v>10.18</v>
      </c>
      <c r="F1000">
        <v>0</v>
      </c>
      <c r="G1000">
        <v>6.99</v>
      </c>
      <c r="H1000" t="s">
        <v>207</v>
      </c>
      <c r="I1000" t="s">
        <v>37</v>
      </c>
      <c r="J1000" t="s">
        <v>208</v>
      </c>
      <c r="K1000" t="s">
        <v>209</v>
      </c>
      <c r="L1000" t="s">
        <v>1527</v>
      </c>
      <c r="M1000" t="s">
        <v>131</v>
      </c>
      <c r="N1000" t="s">
        <v>21</v>
      </c>
      <c r="O1000">
        <v>4.42</v>
      </c>
      <c r="P1000">
        <v>10.18</v>
      </c>
      <c r="Q1000">
        <f>Sales_Analysis[[#This Row],[Quantity]]*Sales_Analysis[[#This Row],[Unit Selling Price]]</f>
        <v>81.44</v>
      </c>
      <c r="R1000">
        <f>Sales_Analysis[[#This Row],[Gross Sales ]]*Sales_Analysis[[#This Row],[Discount Pct]]</f>
        <v>0</v>
      </c>
      <c r="S1000" s="8">
        <f>Sales_Analysis[[#This Row],[Gross Sales ]]-Sales_Analysis[[#This Row],[Discount Amount]]</f>
        <v>81.44</v>
      </c>
      <c r="T1000" s="8">
        <f>Sales_Analysis[[#This Row],[Quantity]]*Sales_Analysis[[#This Row],[Unit Cost]]</f>
        <v>35.36</v>
      </c>
      <c r="U1000" s="8">
        <f>Sales_Analysis[[#This Row],[Net Sales ]]-Sales_Analysis[[#This Row],[Cost Of Good Sold]]</f>
        <v>46.08</v>
      </c>
      <c r="V1000" s="8">
        <f>IF(Sales_Analysis[[#This Row],[Order Status]]="Completed",Sales_Analysis[[#This Row],[Net Sales ]],0)</f>
        <v>81.44</v>
      </c>
      <c r="W1000" s="8">
        <f>IF(Sales_Analysis[[#This Row],[Order Status]]="Completed",Sales_Analysis[[#This Row],[Gross Profit ]],0)</f>
        <v>46.08</v>
      </c>
    </row>
    <row r="1001" spans="1:23">
      <c r="A1001" t="s">
        <v>1698</v>
      </c>
      <c r="B1001" s="7">
        <v>46083</v>
      </c>
      <c r="C1001" t="s">
        <v>152</v>
      </c>
      <c r="D1001">
        <v>2</v>
      </c>
      <c r="E1001">
        <v>39.21</v>
      </c>
      <c r="F1001">
        <v>0.1</v>
      </c>
      <c r="G1001">
        <v>0</v>
      </c>
      <c r="H1001" t="s">
        <v>216</v>
      </c>
      <c r="I1001" t="s">
        <v>54</v>
      </c>
      <c r="J1001" t="s">
        <v>217</v>
      </c>
      <c r="K1001" t="s">
        <v>209</v>
      </c>
      <c r="L1001" t="s">
        <v>286</v>
      </c>
      <c r="M1001" t="s">
        <v>153</v>
      </c>
      <c r="N1001" t="s">
        <v>27</v>
      </c>
      <c r="O1001">
        <v>19.66</v>
      </c>
      <c r="P1001">
        <v>39.21</v>
      </c>
      <c r="Q1001">
        <f>Sales_Analysis[[#This Row],[Quantity]]*Sales_Analysis[[#This Row],[Unit Selling Price]]</f>
        <v>78.42</v>
      </c>
      <c r="R1001">
        <f>Sales_Analysis[[#This Row],[Gross Sales ]]*Sales_Analysis[[#This Row],[Discount Pct]]</f>
        <v>7.8420000000000005</v>
      </c>
      <c r="S1001" s="8">
        <f>Sales_Analysis[[#This Row],[Gross Sales ]]-Sales_Analysis[[#This Row],[Discount Amount]]</f>
        <v>70.578000000000003</v>
      </c>
      <c r="T1001" s="8">
        <f>Sales_Analysis[[#This Row],[Quantity]]*Sales_Analysis[[#This Row],[Unit Cost]]</f>
        <v>39.32</v>
      </c>
      <c r="U1001" s="8">
        <f>Sales_Analysis[[#This Row],[Net Sales ]]-Sales_Analysis[[#This Row],[Cost Of Good Sold]]</f>
        <v>31.258000000000003</v>
      </c>
      <c r="V1001" s="8">
        <f>IF(Sales_Analysis[[#This Row],[Order Status]]="Completed",Sales_Analysis[[#This Row],[Net Sales ]],0)</f>
        <v>70.578000000000003</v>
      </c>
      <c r="W1001" s="8">
        <f>IF(Sales_Analysis[[#This Row],[Order Status]]="Completed",Sales_Analysis[[#This Row],[Gross Profit ]],0)</f>
        <v>31.258000000000003</v>
      </c>
    </row>
    <row r="1002" spans="1:23">
      <c r="A1002" t="s">
        <v>1699</v>
      </c>
      <c r="B1002" s="7">
        <v>46083</v>
      </c>
      <c r="C1002" t="s">
        <v>166</v>
      </c>
      <c r="D1002">
        <v>3</v>
      </c>
      <c r="E1002">
        <v>39.19</v>
      </c>
      <c r="F1002">
        <v>0</v>
      </c>
      <c r="G1002">
        <v>0</v>
      </c>
      <c r="H1002" t="s">
        <v>207</v>
      </c>
      <c r="I1002" t="s">
        <v>18</v>
      </c>
      <c r="J1002" t="s">
        <v>213</v>
      </c>
      <c r="K1002" t="s">
        <v>281</v>
      </c>
      <c r="L1002" t="s">
        <v>996</v>
      </c>
      <c r="M1002" t="s">
        <v>167</v>
      </c>
      <c r="N1002" t="s">
        <v>32</v>
      </c>
      <c r="O1002">
        <v>18.54</v>
      </c>
      <c r="P1002">
        <v>39.19</v>
      </c>
      <c r="Q1002">
        <f>Sales_Analysis[[#This Row],[Quantity]]*Sales_Analysis[[#This Row],[Unit Selling Price]]</f>
        <v>117.57</v>
      </c>
      <c r="R1002">
        <f>Sales_Analysis[[#This Row],[Gross Sales ]]*Sales_Analysis[[#This Row],[Discount Pct]]</f>
        <v>0</v>
      </c>
      <c r="S1002" s="8">
        <f>Sales_Analysis[[#This Row],[Gross Sales ]]-Sales_Analysis[[#This Row],[Discount Amount]]</f>
        <v>117.57</v>
      </c>
      <c r="T1002" s="8">
        <f>Sales_Analysis[[#This Row],[Quantity]]*Sales_Analysis[[#This Row],[Unit Cost]]</f>
        <v>55.62</v>
      </c>
      <c r="U1002" s="8">
        <f>Sales_Analysis[[#This Row],[Net Sales ]]-Sales_Analysis[[#This Row],[Cost Of Good Sold]]</f>
        <v>61.949999999999996</v>
      </c>
      <c r="V1002" s="8">
        <f>IF(Sales_Analysis[[#This Row],[Order Status]]="Completed",Sales_Analysis[[#This Row],[Net Sales ]],0)</f>
        <v>0</v>
      </c>
      <c r="W1002" s="8">
        <f>IF(Sales_Analysis[[#This Row],[Order Status]]="Completed",Sales_Analysis[[#This Row],[Gross Profit ]],0)</f>
        <v>0</v>
      </c>
    </row>
    <row r="1003" spans="1:23">
      <c r="A1003" t="s">
        <v>1700</v>
      </c>
      <c r="B1003" s="7">
        <v>46083</v>
      </c>
      <c r="C1003" t="s">
        <v>184</v>
      </c>
      <c r="D1003">
        <v>4</v>
      </c>
      <c r="E1003">
        <v>31.55</v>
      </c>
      <c r="F1003">
        <v>0.1</v>
      </c>
      <c r="G1003">
        <v>0</v>
      </c>
      <c r="H1003" t="s">
        <v>212</v>
      </c>
      <c r="I1003" t="s">
        <v>54</v>
      </c>
      <c r="J1003" t="s">
        <v>217</v>
      </c>
      <c r="K1003" t="s">
        <v>209</v>
      </c>
      <c r="L1003" t="s">
        <v>1061</v>
      </c>
      <c r="M1003" t="s">
        <v>185</v>
      </c>
      <c r="N1003" t="s">
        <v>32</v>
      </c>
      <c r="O1003">
        <v>18.04</v>
      </c>
      <c r="P1003">
        <v>31.55</v>
      </c>
      <c r="Q1003">
        <f>Sales_Analysis[[#This Row],[Quantity]]*Sales_Analysis[[#This Row],[Unit Selling Price]]</f>
        <v>126.2</v>
      </c>
      <c r="R1003">
        <f>Sales_Analysis[[#This Row],[Gross Sales ]]*Sales_Analysis[[#This Row],[Discount Pct]]</f>
        <v>12.620000000000001</v>
      </c>
      <c r="S1003" s="8">
        <f>Sales_Analysis[[#This Row],[Gross Sales ]]-Sales_Analysis[[#This Row],[Discount Amount]]</f>
        <v>113.58</v>
      </c>
      <c r="T1003" s="8">
        <f>Sales_Analysis[[#This Row],[Quantity]]*Sales_Analysis[[#This Row],[Unit Cost]]</f>
        <v>72.16</v>
      </c>
      <c r="U1003" s="8">
        <f>Sales_Analysis[[#This Row],[Net Sales ]]-Sales_Analysis[[#This Row],[Cost Of Good Sold]]</f>
        <v>41.42</v>
      </c>
      <c r="V1003" s="8">
        <f>IF(Sales_Analysis[[#This Row],[Order Status]]="Completed",Sales_Analysis[[#This Row],[Net Sales ]],0)</f>
        <v>113.58</v>
      </c>
      <c r="W1003" s="8">
        <f>IF(Sales_Analysis[[#This Row],[Order Status]]="Completed",Sales_Analysis[[#This Row],[Gross Profit ]],0)</f>
        <v>41.42</v>
      </c>
    </row>
    <row r="1004" spans="1:23">
      <c r="A1004" t="s">
        <v>1701</v>
      </c>
      <c r="B1004" s="7">
        <v>46083</v>
      </c>
      <c r="C1004" t="s">
        <v>71</v>
      </c>
      <c r="D1004">
        <v>1</v>
      </c>
      <c r="E1004">
        <v>11.23</v>
      </c>
      <c r="F1004">
        <v>0.15</v>
      </c>
      <c r="G1004">
        <v>0</v>
      </c>
      <c r="H1004" t="s">
        <v>207</v>
      </c>
      <c r="I1004" t="s">
        <v>224</v>
      </c>
      <c r="J1004" t="s">
        <v>213</v>
      </c>
      <c r="K1004" t="s">
        <v>209</v>
      </c>
      <c r="L1004" t="s">
        <v>1099</v>
      </c>
      <c r="M1004" t="s">
        <v>72</v>
      </c>
      <c r="N1004" t="s">
        <v>11</v>
      </c>
      <c r="O1004">
        <v>6.46</v>
      </c>
      <c r="P1004">
        <v>11.23</v>
      </c>
      <c r="Q1004">
        <f>Sales_Analysis[[#This Row],[Quantity]]*Sales_Analysis[[#This Row],[Unit Selling Price]]</f>
        <v>11.23</v>
      </c>
      <c r="R1004">
        <f>Sales_Analysis[[#This Row],[Gross Sales ]]*Sales_Analysis[[#This Row],[Discount Pct]]</f>
        <v>1.6845000000000001</v>
      </c>
      <c r="S1004" s="8">
        <f>Sales_Analysis[[#This Row],[Gross Sales ]]-Sales_Analysis[[#This Row],[Discount Amount]]</f>
        <v>9.5455000000000005</v>
      </c>
      <c r="T1004" s="8">
        <f>Sales_Analysis[[#This Row],[Quantity]]*Sales_Analysis[[#This Row],[Unit Cost]]</f>
        <v>6.46</v>
      </c>
      <c r="U1004" s="8">
        <f>Sales_Analysis[[#This Row],[Net Sales ]]-Sales_Analysis[[#This Row],[Cost Of Good Sold]]</f>
        <v>3.0855000000000006</v>
      </c>
      <c r="V1004" s="8">
        <f>IF(Sales_Analysis[[#This Row],[Order Status]]="Completed",Sales_Analysis[[#This Row],[Net Sales ]],0)</f>
        <v>9.5455000000000005</v>
      </c>
      <c r="W1004" s="8">
        <f>IF(Sales_Analysis[[#This Row],[Order Status]]="Completed",Sales_Analysis[[#This Row],[Gross Profit ]],0)</f>
        <v>3.0855000000000006</v>
      </c>
    </row>
    <row r="1005" spans="1:23">
      <c r="A1005" t="s">
        <v>1702</v>
      </c>
      <c r="B1005" s="7">
        <v>46083</v>
      </c>
      <c r="C1005" t="s">
        <v>66</v>
      </c>
      <c r="D1005">
        <v>4</v>
      </c>
      <c r="E1005">
        <v>31.13</v>
      </c>
      <c r="F1005">
        <v>0</v>
      </c>
      <c r="G1005">
        <v>0</v>
      </c>
      <c r="H1005" t="s">
        <v>212</v>
      </c>
      <c r="I1005" t="s">
        <v>37</v>
      </c>
      <c r="J1005" t="s">
        <v>208</v>
      </c>
      <c r="K1005" t="s">
        <v>304</v>
      </c>
      <c r="L1005" t="s">
        <v>507</v>
      </c>
      <c r="M1005" t="s">
        <v>67</v>
      </c>
      <c r="N1005" t="s">
        <v>11</v>
      </c>
      <c r="O1005">
        <v>13.79</v>
      </c>
      <c r="P1005">
        <v>31.13</v>
      </c>
      <c r="Q1005">
        <f>Sales_Analysis[[#This Row],[Quantity]]*Sales_Analysis[[#This Row],[Unit Selling Price]]</f>
        <v>124.52</v>
      </c>
      <c r="R1005">
        <f>Sales_Analysis[[#This Row],[Gross Sales ]]*Sales_Analysis[[#This Row],[Discount Pct]]</f>
        <v>0</v>
      </c>
      <c r="S1005" s="8">
        <f>Sales_Analysis[[#This Row],[Gross Sales ]]-Sales_Analysis[[#This Row],[Discount Amount]]</f>
        <v>124.52</v>
      </c>
      <c r="T1005" s="8">
        <f>Sales_Analysis[[#This Row],[Quantity]]*Sales_Analysis[[#This Row],[Unit Cost]]</f>
        <v>55.16</v>
      </c>
      <c r="U1005" s="8">
        <f>Sales_Analysis[[#This Row],[Net Sales ]]-Sales_Analysis[[#This Row],[Cost Of Good Sold]]</f>
        <v>69.36</v>
      </c>
      <c r="V1005" s="8">
        <f>IF(Sales_Analysis[[#This Row],[Order Status]]="Completed",Sales_Analysis[[#This Row],[Net Sales ]],0)</f>
        <v>0</v>
      </c>
      <c r="W1005" s="8">
        <f>IF(Sales_Analysis[[#This Row],[Order Status]]="Completed",Sales_Analysis[[#This Row],[Gross Profit ]],0)</f>
        <v>0</v>
      </c>
    </row>
    <row r="1006" spans="1:23">
      <c r="A1006" t="s">
        <v>1703</v>
      </c>
      <c r="B1006" s="7">
        <v>46083</v>
      </c>
      <c r="C1006" t="s">
        <v>108</v>
      </c>
      <c r="D1006">
        <v>1</v>
      </c>
      <c r="E1006">
        <v>23.94</v>
      </c>
      <c r="F1006">
        <v>0.15</v>
      </c>
      <c r="G1006">
        <v>0</v>
      </c>
      <c r="H1006" t="s">
        <v>216</v>
      </c>
      <c r="I1006" t="s">
        <v>12</v>
      </c>
      <c r="J1006" t="s">
        <v>217</v>
      </c>
      <c r="K1006" t="s">
        <v>209</v>
      </c>
      <c r="L1006" t="s">
        <v>1704</v>
      </c>
      <c r="M1006" t="s">
        <v>109</v>
      </c>
      <c r="N1006" t="s">
        <v>17</v>
      </c>
      <c r="O1006">
        <v>13.98</v>
      </c>
      <c r="P1006">
        <v>23.94</v>
      </c>
      <c r="Q1006">
        <f>Sales_Analysis[[#This Row],[Quantity]]*Sales_Analysis[[#This Row],[Unit Selling Price]]</f>
        <v>23.94</v>
      </c>
      <c r="R1006">
        <f>Sales_Analysis[[#This Row],[Gross Sales ]]*Sales_Analysis[[#This Row],[Discount Pct]]</f>
        <v>3.5910000000000002</v>
      </c>
      <c r="S1006" s="8">
        <f>Sales_Analysis[[#This Row],[Gross Sales ]]-Sales_Analysis[[#This Row],[Discount Amount]]</f>
        <v>20.349</v>
      </c>
      <c r="T1006" s="8">
        <f>Sales_Analysis[[#This Row],[Quantity]]*Sales_Analysis[[#This Row],[Unit Cost]]</f>
        <v>13.98</v>
      </c>
      <c r="U1006" s="8">
        <f>Sales_Analysis[[#This Row],[Net Sales ]]-Sales_Analysis[[#This Row],[Cost Of Good Sold]]</f>
        <v>6.3689999999999998</v>
      </c>
      <c r="V1006" s="8">
        <f>IF(Sales_Analysis[[#This Row],[Order Status]]="Completed",Sales_Analysis[[#This Row],[Net Sales ]],0)</f>
        <v>20.349</v>
      </c>
      <c r="W1006" s="8">
        <f>IF(Sales_Analysis[[#This Row],[Order Status]]="Completed",Sales_Analysis[[#This Row],[Gross Profit ]],0)</f>
        <v>6.3689999999999998</v>
      </c>
    </row>
    <row r="1007" spans="1:23">
      <c r="A1007" t="s">
        <v>1705</v>
      </c>
      <c r="B1007" s="7">
        <v>46084</v>
      </c>
      <c r="C1007" t="s">
        <v>168</v>
      </c>
      <c r="D1007">
        <v>1</v>
      </c>
      <c r="E1007">
        <v>50.46</v>
      </c>
      <c r="F1007">
        <v>0.2</v>
      </c>
      <c r="G1007">
        <v>0</v>
      </c>
      <c r="H1007" t="s">
        <v>216</v>
      </c>
      <c r="I1007" t="s">
        <v>54</v>
      </c>
      <c r="J1007" t="s">
        <v>208</v>
      </c>
      <c r="K1007" t="s">
        <v>209</v>
      </c>
      <c r="L1007" t="s">
        <v>1706</v>
      </c>
      <c r="M1007" t="s">
        <v>169</v>
      </c>
      <c r="N1007" t="s">
        <v>32</v>
      </c>
      <c r="O1007">
        <v>23.03</v>
      </c>
      <c r="P1007">
        <v>50.46</v>
      </c>
      <c r="Q1007">
        <f>Sales_Analysis[[#This Row],[Quantity]]*Sales_Analysis[[#This Row],[Unit Selling Price]]</f>
        <v>50.46</v>
      </c>
      <c r="R1007">
        <f>Sales_Analysis[[#This Row],[Gross Sales ]]*Sales_Analysis[[#This Row],[Discount Pct]]</f>
        <v>10.092000000000001</v>
      </c>
      <c r="S1007" s="8">
        <f>Sales_Analysis[[#This Row],[Gross Sales ]]-Sales_Analysis[[#This Row],[Discount Amount]]</f>
        <v>40.368000000000002</v>
      </c>
      <c r="T1007" s="8">
        <f>Sales_Analysis[[#This Row],[Quantity]]*Sales_Analysis[[#This Row],[Unit Cost]]</f>
        <v>23.03</v>
      </c>
      <c r="U1007" s="8">
        <f>Sales_Analysis[[#This Row],[Net Sales ]]-Sales_Analysis[[#This Row],[Cost Of Good Sold]]</f>
        <v>17.338000000000001</v>
      </c>
      <c r="V1007" s="8">
        <f>IF(Sales_Analysis[[#This Row],[Order Status]]="Completed",Sales_Analysis[[#This Row],[Net Sales ]],0)</f>
        <v>40.368000000000002</v>
      </c>
      <c r="W1007" s="8">
        <f>IF(Sales_Analysis[[#This Row],[Order Status]]="Completed",Sales_Analysis[[#This Row],[Gross Profit ]],0)</f>
        <v>17.338000000000001</v>
      </c>
    </row>
    <row r="1008" spans="1:23">
      <c r="A1008" t="s">
        <v>1707</v>
      </c>
      <c r="B1008" s="7">
        <v>46084</v>
      </c>
      <c r="C1008" t="s">
        <v>118</v>
      </c>
      <c r="D1008">
        <v>2</v>
      </c>
      <c r="E1008">
        <v>41.81</v>
      </c>
      <c r="F1008">
        <v>0</v>
      </c>
      <c r="G1008">
        <v>0</v>
      </c>
      <c r="H1008" t="s">
        <v>207</v>
      </c>
      <c r="I1008" t="s">
        <v>224</v>
      </c>
      <c r="J1008" t="s">
        <v>208</v>
      </c>
      <c r="K1008" t="s">
        <v>209</v>
      </c>
      <c r="L1008" t="s">
        <v>826</v>
      </c>
      <c r="M1008" t="s">
        <v>119</v>
      </c>
      <c r="N1008" t="s">
        <v>21</v>
      </c>
      <c r="O1008">
        <v>22.64</v>
      </c>
      <c r="P1008">
        <v>41.81</v>
      </c>
      <c r="Q1008">
        <f>Sales_Analysis[[#This Row],[Quantity]]*Sales_Analysis[[#This Row],[Unit Selling Price]]</f>
        <v>83.62</v>
      </c>
      <c r="R1008">
        <f>Sales_Analysis[[#This Row],[Gross Sales ]]*Sales_Analysis[[#This Row],[Discount Pct]]</f>
        <v>0</v>
      </c>
      <c r="S1008" s="8">
        <f>Sales_Analysis[[#This Row],[Gross Sales ]]-Sales_Analysis[[#This Row],[Discount Amount]]</f>
        <v>83.62</v>
      </c>
      <c r="T1008" s="8">
        <f>Sales_Analysis[[#This Row],[Quantity]]*Sales_Analysis[[#This Row],[Unit Cost]]</f>
        <v>45.28</v>
      </c>
      <c r="U1008" s="8">
        <f>Sales_Analysis[[#This Row],[Net Sales ]]-Sales_Analysis[[#This Row],[Cost Of Good Sold]]</f>
        <v>38.340000000000003</v>
      </c>
      <c r="V1008" s="8">
        <f>IF(Sales_Analysis[[#This Row],[Order Status]]="Completed",Sales_Analysis[[#This Row],[Net Sales ]],0)</f>
        <v>83.62</v>
      </c>
      <c r="W1008" s="8">
        <f>IF(Sales_Analysis[[#This Row],[Order Status]]="Completed",Sales_Analysis[[#This Row],[Gross Profit ]],0)</f>
        <v>38.340000000000003</v>
      </c>
    </row>
    <row r="1009" spans="1:23">
      <c r="A1009" t="s">
        <v>1708</v>
      </c>
      <c r="B1009" s="7">
        <v>46084</v>
      </c>
      <c r="C1009" t="s">
        <v>81</v>
      </c>
      <c r="D1009">
        <v>2</v>
      </c>
      <c r="E1009">
        <v>30.29</v>
      </c>
      <c r="F1009">
        <v>0</v>
      </c>
      <c r="G1009">
        <v>0</v>
      </c>
      <c r="H1009" t="s">
        <v>216</v>
      </c>
      <c r="I1009" t="s">
        <v>54</v>
      </c>
      <c r="J1009" t="s">
        <v>213</v>
      </c>
      <c r="K1009" t="s">
        <v>209</v>
      </c>
      <c r="L1009" t="s">
        <v>1709</v>
      </c>
      <c r="M1009" t="s">
        <v>82</v>
      </c>
      <c r="N1009" t="s">
        <v>11</v>
      </c>
      <c r="O1009">
        <v>13.1</v>
      </c>
      <c r="P1009">
        <v>30.29</v>
      </c>
      <c r="Q1009">
        <f>Sales_Analysis[[#This Row],[Quantity]]*Sales_Analysis[[#This Row],[Unit Selling Price]]</f>
        <v>60.58</v>
      </c>
      <c r="R1009">
        <f>Sales_Analysis[[#This Row],[Gross Sales ]]*Sales_Analysis[[#This Row],[Discount Pct]]</f>
        <v>0</v>
      </c>
      <c r="S1009" s="8">
        <f>Sales_Analysis[[#This Row],[Gross Sales ]]-Sales_Analysis[[#This Row],[Discount Amount]]</f>
        <v>60.58</v>
      </c>
      <c r="T1009" s="8">
        <f>Sales_Analysis[[#This Row],[Quantity]]*Sales_Analysis[[#This Row],[Unit Cost]]</f>
        <v>26.2</v>
      </c>
      <c r="U1009" s="8">
        <f>Sales_Analysis[[#This Row],[Net Sales ]]-Sales_Analysis[[#This Row],[Cost Of Good Sold]]</f>
        <v>34.379999999999995</v>
      </c>
      <c r="V1009" s="8">
        <f>IF(Sales_Analysis[[#This Row],[Order Status]]="Completed",Sales_Analysis[[#This Row],[Net Sales ]],0)</f>
        <v>60.58</v>
      </c>
      <c r="W1009" s="8">
        <f>IF(Sales_Analysis[[#This Row],[Order Status]]="Completed",Sales_Analysis[[#This Row],[Gross Profit ]],0)</f>
        <v>34.379999999999995</v>
      </c>
    </row>
    <row r="1010" spans="1:23">
      <c r="A1010" t="s">
        <v>1710</v>
      </c>
      <c r="B1010" s="7">
        <v>46084</v>
      </c>
      <c r="C1010" t="s">
        <v>172</v>
      </c>
      <c r="D1010">
        <v>4</v>
      </c>
      <c r="E1010">
        <v>80.63</v>
      </c>
      <c r="F1010">
        <v>0</v>
      </c>
      <c r="G1010">
        <v>0</v>
      </c>
      <c r="H1010" t="s">
        <v>207</v>
      </c>
      <c r="I1010" t="s">
        <v>224</v>
      </c>
      <c r="J1010" t="s">
        <v>213</v>
      </c>
      <c r="K1010" t="s">
        <v>304</v>
      </c>
      <c r="L1010" t="s">
        <v>363</v>
      </c>
      <c r="M1010" t="s">
        <v>173</v>
      </c>
      <c r="N1010" t="s">
        <v>32</v>
      </c>
      <c r="O1010">
        <v>44.56</v>
      </c>
      <c r="P1010">
        <v>80.63</v>
      </c>
      <c r="Q1010">
        <f>Sales_Analysis[[#This Row],[Quantity]]*Sales_Analysis[[#This Row],[Unit Selling Price]]</f>
        <v>322.52</v>
      </c>
      <c r="R1010">
        <f>Sales_Analysis[[#This Row],[Gross Sales ]]*Sales_Analysis[[#This Row],[Discount Pct]]</f>
        <v>0</v>
      </c>
      <c r="S1010" s="8">
        <f>Sales_Analysis[[#This Row],[Gross Sales ]]-Sales_Analysis[[#This Row],[Discount Amount]]</f>
        <v>322.52</v>
      </c>
      <c r="T1010" s="8">
        <f>Sales_Analysis[[#This Row],[Quantity]]*Sales_Analysis[[#This Row],[Unit Cost]]</f>
        <v>178.24</v>
      </c>
      <c r="U1010" s="8">
        <f>Sales_Analysis[[#This Row],[Net Sales ]]-Sales_Analysis[[#This Row],[Cost Of Good Sold]]</f>
        <v>144.27999999999997</v>
      </c>
      <c r="V1010" s="8">
        <f>IF(Sales_Analysis[[#This Row],[Order Status]]="Completed",Sales_Analysis[[#This Row],[Net Sales ]],0)</f>
        <v>0</v>
      </c>
      <c r="W1010" s="8">
        <f>IF(Sales_Analysis[[#This Row],[Order Status]]="Completed",Sales_Analysis[[#This Row],[Gross Profit ]],0)</f>
        <v>0</v>
      </c>
    </row>
    <row r="1011" spans="1:23">
      <c r="A1011" t="s">
        <v>1711</v>
      </c>
      <c r="B1011" s="7">
        <v>46084</v>
      </c>
      <c r="C1011" t="s">
        <v>176</v>
      </c>
      <c r="D1011">
        <v>2</v>
      </c>
      <c r="E1011">
        <v>11.86</v>
      </c>
      <c r="F1011">
        <v>0.15</v>
      </c>
      <c r="G1011">
        <v>6.99</v>
      </c>
      <c r="H1011" t="s">
        <v>207</v>
      </c>
      <c r="I1011" t="s">
        <v>18</v>
      </c>
      <c r="J1011" t="s">
        <v>217</v>
      </c>
      <c r="K1011" t="s">
        <v>209</v>
      </c>
      <c r="L1011" t="s">
        <v>1554</v>
      </c>
      <c r="M1011" t="s">
        <v>177</v>
      </c>
      <c r="N1011" t="s">
        <v>32</v>
      </c>
      <c r="O1011">
        <v>4.93</v>
      </c>
      <c r="P1011">
        <v>11.86</v>
      </c>
      <c r="Q1011">
        <f>Sales_Analysis[[#This Row],[Quantity]]*Sales_Analysis[[#This Row],[Unit Selling Price]]</f>
        <v>23.72</v>
      </c>
      <c r="R1011">
        <f>Sales_Analysis[[#This Row],[Gross Sales ]]*Sales_Analysis[[#This Row],[Discount Pct]]</f>
        <v>3.5579999999999998</v>
      </c>
      <c r="S1011" s="8">
        <f>Sales_Analysis[[#This Row],[Gross Sales ]]-Sales_Analysis[[#This Row],[Discount Amount]]</f>
        <v>20.161999999999999</v>
      </c>
      <c r="T1011" s="8">
        <f>Sales_Analysis[[#This Row],[Quantity]]*Sales_Analysis[[#This Row],[Unit Cost]]</f>
        <v>9.86</v>
      </c>
      <c r="U1011" s="8">
        <f>Sales_Analysis[[#This Row],[Net Sales ]]-Sales_Analysis[[#This Row],[Cost Of Good Sold]]</f>
        <v>10.302</v>
      </c>
      <c r="V1011" s="8">
        <f>IF(Sales_Analysis[[#This Row],[Order Status]]="Completed",Sales_Analysis[[#This Row],[Net Sales ]],0)</f>
        <v>20.161999999999999</v>
      </c>
      <c r="W1011" s="8">
        <f>IF(Sales_Analysis[[#This Row],[Order Status]]="Completed",Sales_Analysis[[#This Row],[Gross Profit ]],0)</f>
        <v>10.302</v>
      </c>
    </row>
    <row r="1012" spans="1:23">
      <c r="A1012" t="s">
        <v>1712</v>
      </c>
      <c r="B1012" s="7">
        <v>46085</v>
      </c>
      <c r="C1012" t="s">
        <v>83</v>
      </c>
      <c r="D1012">
        <v>2</v>
      </c>
      <c r="E1012">
        <v>79.31</v>
      </c>
      <c r="F1012">
        <v>0.1</v>
      </c>
      <c r="G1012">
        <v>9.99</v>
      </c>
      <c r="H1012" t="s">
        <v>207</v>
      </c>
      <c r="I1012" t="s">
        <v>224</v>
      </c>
      <c r="J1012" t="s">
        <v>217</v>
      </c>
      <c r="K1012" t="s">
        <v>209</v>
      </c>
      <c r="L1012" t="s">
        <v>348</v>
      </c>
      <c r="M1012" t="s">
        <v>84</v>
      </c>
      <c r="N1012" t="s">
        <v>11</v>
      </c>
      <c r="O1012">
        <v>36.44</v>
      </c>
      <c r="P1012">
        <v>79.31</v>
      </c>
      <c r="Q1012">
        <f>Sales_Analysis[[#This Row],[Quantity]]*Sales_Analysis[[#This Row],[Unit Selling Price]]</f>
        <v>158.62</v>
      </c>
      <c r="R1012">
        <f>Sales_Analysis[[#This Row],[Gross Sales ]]*Sales_Analysis[[#This Row],[Discount Pct]]</f>
        <v>15.862000000000002</v>
      </c>
      <c r="S1012" s="8">
        <f>Sales_Analysis[[#This Row],[Gross Sales ]]-Sales_Analysis[[#This Row],[Discount Amount]]</f>
        <v>142.75800000000001</v>
      </c>
      <c r="T1012" s="8">
        <f>Sales_Analysis[[#This Row],[Quantity]]*Sales_Analysis[[#This Row],[Unit Cost]]</f>
        <v>72.88</v>
      </c>
      <c r="U1012" s="8">
        <f>Sales_Analysis[[#This Row],[Net Sales ]]-Sales_Analysis[[#This Row],[Cost Of Good Sold]]</f>
        <v>69.878000000000014</v>
      </c>
      <c r="V1012" s="8">
        <f>IF(Sales_Analysis[[#This Row],[Order Status]]="Completed",Sales_Analysis[[#This Row],[Net Sales ]],0)</f>
        <v>142.75800000000001</v>
      </c>
      <c r="W1012" s="8">
        <f>IF(Sales_Analysis[[#This Row],[Order Status]]="Completed",Sales_Analysis[[#This Row],[Gross Profit ]],0)</f>
        <v>69.878000000000014</v>
      </c>
    </row>
    <row r="1013" spans="1:23">
      <c r="A1013" t="s">
        <v>1713</v>
      </c>
      <c r="B1013" s="7">
        <v>46085</v>
      </c>
      <c r="C1013" t="s">
        <v>104</v>
      </c>
      <c r="D1013">
        <v>3</v>
      </c>
      <c r="E1013">
        <v>29.49</v>
      </c>
      <c r="F1013">
        <v>0</v>
      </c>
      <c r="G1013">
        <v>0</v>
      </c>
      <c r="H1013" t="s">
        <v>216</v>
      </c>
      <c r="I1013" t="s">
        <v>37</v>
      </c>
      <c r="J1013" t="s">
        <v>208</v>
      </c>
      <c r="K1013" t="s">
        <v>209</v>
      </c>
      <c r="L1013" t="s">
        <v>858</v>
      </c>
      <c r="M1013" t="s">
        <v>105</v>
      </c>
      <c r="N1013" t="s">
        <v>17</v>
      </c>
      <c r="O1013">
        <v>13.03</v>
      </c>
      <c r="P1013">
        <v>29.49</v>
      </c>
      <c r="Q1013">
        <f>Sales_Analysis[[#This Row],[Quantity]]*Sales_Analysis[[#This Row],[Unit Selling Price]]</f>
        <v>88.47</v>
      </c>
      <c r="R1013">
        <f>Sales_Analysis[[#This Row],[Gross Sales ]]*Sales_Analysis[[#This Row],[Discount Pct]]</f>
        <v>0</v>
      </c>
      <c r="S1013" s="8">
        <f>Sales_Analysis[[#This Row],[Gross Sales ]]-Sales_Analysis[[#This Row],[Discount Amount]]</f>
        <v>88.47</v>
      </c>
      <c r="T1013" s="8">
        <f>Sales_Analysis[[#This Row],[Quantity]]*Sales_Analysis[[#This Row],[Unit Cost]]</f>
        <v>39.089999999999996</v>
      </c>
      <c r="U1013" s="8">
        <f>Sales_Analysis[[#This Row],[Net Sales ]]-Sales_Analysis[[#This Row],[Cost Of Good Sold]]</f>
        <v>49.38</v>
      </c>
      <c r="V1013" s="8">
        <f>IF(Sales_Analysis[[#This Row],[Order Status]]="Completed",Sales_Analysis[[#This Row],[Net Sales ]],0)</f>
        <v>88.47</v>
      </c>
      <c r="W1013" s="8">
        <f>IF(Sales_Analysis[[#This Row],[Order Status]]="Completed",Sales_Analysis[[#This Row],[Gross Profit ]],0)</f>
        <v>49.38</v>
      </c>
    </row>
    <row r="1014" spans="1:23">
      <c r="A1014" t="s">
        <v>1714</v>
      </c>
      <c r="B1014" s="7">
        <v>46085</v>
      </c>
      <c r="C1014" t="s">
        <v>182</v>
      </c>
      <c r="D1014">
        <v>3</v>
      </c>
      <c r="E1014">
        <v>11.57</v>
      </c>
      <c r="F1014">
        <v>0</v>
      </c>
      <c r="G1014">
        <v>0</v>
      </c>
      <c r="H1014" t="s">
        <v>212</v>
      </c>
      <c r="I1014" t="s">
        <v>12</v>
      </c>
      <c r="J1014" t="s">
        <v>217</v>
      </c>
      <c r="K1014" t="s">
        <v>209</v>
      </c>
      <c r="L1014" t="s">
        <v>620</v>
      </c>
      <c r="M1014" t="s">
        <v>183</v>
      </c>
      <c r="N1014" t="s">
        <v>32</v>
      </c>
      <c r="O1014">
        <v>6.42</v>
      </c>
      <c r="P1014">
        <v>11.57</v>
      </c>
      <c r="Q1014">
        <f>Sales_Analysis[[#This Row],[Quantity]]*Sales_Analysis[[#This Row],[Unit Selling Price]]</f>
        <v>34.71</v>
      </c>
      <c r="R1014">
        <f>Sales_Analysis[[#This Row],[Gross Sales ]]*Sales_Analysis[[#This Row],[Discount Pct]]</f>
        <v>0</v>
      </c>
      <c r="S1014" s="8">
        <f>Sales_Analysis[[#This Row],[Gross Sales ]]-Sales_Analysis[[#This Row],[Discount Amount]]</f>
        <v>34.71</v>
      </c>
      <c r="T1014" s="8">
        <f>Sales_Analysis[[#This Row],[Quantity]]*Sales_Analysis[[#This Row],[Unit Cost]]</f>
        <v>19.259999999999998</v>
      </c>
      <c r="U1014" s="8">
        <f>Sales_Analysis[[#This Row],[Net Sales ]]-Sales_Analysis[[#This Row],[Cost Of Good Sold]]</f>
        <v>15.450000000000003</v>
      </c>
      <c r="V1014" s="8">
        <f>IF(Sales_Analysis[[#This Row],[Order Status]]="Completed",Sales_Analysis[[#This Row],[Net Sales ]],0)</f>
        <v>34.71</v>
      </c>
      <c r="W1014" s="8">
        <f>IF(Sales_Analysis[[#This Row],[Order Status]]="Completed",Sales_Analysis[[#This Row],[Gross Profit ]],0)</f>
        <v>15.450000000000003</v>
      </c>
    </row>
    <row r="1015" spans="1:23">
      <c r="A1015" t="s">
        <v>1715</v>
      </c>
      <c r="B1015" s="7">
        <v>46085</v>
      </c>
      <c r="C1015" t="s">
        <v>124</v>
      </c>
      <c r="D1015">
        <v>1</v>
      </c>
      <c r="E1015">
        <v>79.47</v>
      </c>
      <c r="F1015">
        <v>0.2</v>
      </c>
      <c r="G1015">
        <v>0</v>
      </c>
      <c r="H1015" t="s">
        <v>207</v>
      </c>
      <c r="I1015" t="s">
        <v>224</v>
      </c>
      <c r="J1015" t="s">
        <v>213</v>
      </c>
      <c r="K1015" t="s">
        <v>209</v>
      </c>
      <c r="L1015" t="s">
        <v>1033</v>
      </c>
      <c r="M1015" t="s">
        <v>125</v>
      </c>
      <c r="N1015" t="s">
        <v>21</v>
      </c>
      <c r="O1015">
        <v>38</v>
      </c>
      <c r="P1015">
        <v>79.47</v>
      </c>
      <c r="Q1015">
        <f>Sales_Analysis[[#This Row],[Quantity]]*Sales_Analysis[[#This Row],[Unit Selling Price]]</f>
        <v>79.47</v>
      </c>
      <c r="R1015">
        <f>Sales_Analysis[[#This Row],[Gross Sales ]]*Sales_Analysis[[#This Row],[Discount Pct]]</f>
        <v>15.894</v>
      </c>
      <c r="S1015" s="8">
        <f>Sales_Analysis[[#This Row],[Gross Sales ]]-Sales_Analysis[[#This Row],[Discount Amount]]</f>
        <v>63.576000000000001</v>
      </c>
      <c r="T1015" s="8">
        <f>Sales_Analysis[[#This Row],[Quantity]]*Sales_Analysis[[#This Row],[Unit Cost]]</f>
        <v>38</v>
      </c>
      <c r="U1015" s="8">
        <f>Sales_Analysis[[#This Row],[Net Sales ]]-Sales_Analysis[[#This Row],[Cost Of Good Sold]]</f>
        <v>25.576000000000001</v>
      </c>
      <c r="V1015" s="8">
        <f>IF(Sales_Analysis[[#This Row],[Order Status]]="Completed",Sales_Analysis[[#This Row],[Net Sales ]],0)</f>
        <v>63.576000000000001</v>
      </c>
      <c r="W1015" s="8">
        <f>IF(Sales_Analysis[[#This Row],[Order Status]]="Completed",Sales_Analysis[[#This Row],[Gross Profit ]],0)</f>
        <v>25.576000000000001</v>
      </c>
    </row>
    <row r="1016" spans="1:23">
      <c r="A1016" t="s">
        <v>1716</v>
      </c>
      <c r="B1016" s="7">
        <v>46085</v>
      </c>
      <c r="C1016" t="s">
        <v>120</v>
      </c>
      <c r="D1016">
        <v>2</v>
      </c>
      <c r="E1016">
        <v>33.65</v>
      </c>
      <c r="F1016">
        <v>0</v>
      </c>
      <c r="G1016">
        <v>0</v>
      </c>
      <c r="H1016" t="s">
        <v>216</v>
      </c>
      <c r="I1016" t="s">
        <v>12</v>
      </c>
      <c r="J1016" t="s">
        <v>213</v>
      </c>
      <c r="K1016" t="s">
        <v>209</v>
      </c>
      <c r="L1016" t="s">
        <v>1717</v>
      </c>
      <c r="M1016" t="s">
        <v>121</v>
      </c>
      <c r="N1016" t="s">
        <v>21</v>
      </c>
      <c r="O1016">
        <v>17.22</v>
      </c>
      <c r="P1016">
        <v>33.65</v>
      </c>
      <c r="Q1016">
        <f>Sales_Analysis[[#This Row],[Quantity]]*Sales_Analysis[[#This Row],[Unit Selling Price]]</f>
        <v>67.3</v>
      </c>
      <c r="R1016">
        <f>Sales_Analysis[[#This Row],[Gross Sales ]]*Sales_Analysis[[#This Row],[Discount Pct]]</f>
        <v>0</v>
      </c>
      <c r="S1016" s="8">
        <f>Sales_Analysis[[#This Row],[Gross Sales ]]-Sales_Analysis[[#This Row],[Discount Amount]]</f>
        <v>67.3</v>
      </c>
      <c r="T1016" s="8">
        <f>Sales_Analysis[[#This Row],[Quantity]]*Sales_Analysis[[#This Row],[Unit Cost]]</f>
        <v>34.44</v>
      </c>
      <c r="U1016" s="8">
        <f>Sales_Analysis[[#This Row],[Net Sales ]]-Sales_Analysis[[#This Row],[Cost Of Good Sold]]</f>
        <v>32.86</v>
      </c>
      <c r="V1016" s="8">
        <f>IF(Sales_Analysis[[#This Row],[Order Status]]="Completed",Sales_Analysis[[#This Row],[Net Sales ]],0)</f>
        <v>67.3</v>
      </c>
      <c r="W1016" s="8">
        <f>IF(Sales_Analysis[[#This Row],[Order Status]]="Completed",Sales_Analysis[[#This Row],[Gross Profit ]],0)</f>
        <v>32.86</v>
      </c>
    </row>
    <row r="1017" spans="1:23">
      <c r="A1017" t="s">
        <v>1718</v>
      </c>
      <c r="B1017" s="7">
        <v>46085</v>
      </c>
      <c r="C1017" t="s">
        <v>150</v>
      </c>
      <c r="D1017">
        <v>1</v>
      </c>
      <c r="E1017">
        <v>50.17</v>
      </c>
      <c r="F1017">
        <v>0.05</v>
      </c>
      <c r="G1017">
        <v>9.99</v>
      </c>
      <c r="H1017" t="s">
        <v>212</v>
      </c>
      <c r="I1017" t="s">
        <v>12</v>
      </c>
      <c r="J1017" t="s">
        <v>208</v>
      </c>
      <c r="K1017" t="s">
        <v>209</v>
      </c>
      <c r="L1017" t="s">
        <v>239</v>
      </c>
      <c r="M1017" t="s">
        <v>151</v>
      </c>
      <c r="N1017" t="s">
        <v>27</v>
      </c>
      <c r="O1017">
        <v>28.8</v>
      </c>
      <c r="P1017">
        <v>50.17</v>
      </c>
      <c r="Q1017">
        <f>Sales_Analysis[[#This Row],[Quantity]]*Sales_Analysis[[#This Row],[Unit Selling Price]]</f>
        <v>50.17</v>
      </c>
      <c r="R1017">
        <f>Sales_Analysis[[#This Row],[Gross Sales ]]*Sales_Analysis[[#This Row],[Discount Pct]]</f>
        <v>2.5085000000000002</v>
      </c>
      <c r="S1017" s="8">
        <f>Sales_Analysis[[#This Row],[Gross Sales ]]-Sales_Analysis[[#This Row],[Discount Amount]]</f>
        <v>47.661500000000004</v>
      </c>
      <c r="T1017" s="8">
        <f>Sales_Analysis[[#This Row],[Quantity]]*Sales_Analysis[[#This Row],[Unit Cost]]</f>
        <v>28.8</v>
      </c>
      <c r="U1017" s="8">
        <f>Sales_Analysis[[#This Row],[Net Sales ]]-Sales_Analysis[[#This Row],[Cost Of Good Sold]]</f>
        <v>18.861500000000003</v>
      </c>
      <c r="V1017" s="8">
        <f>IF(Sales_Analysis[[#This Row],[Order Status]]="Completed",Sales_Analysis[[#This Row],[Net Sales ]],0)</f>
        <v>47.661500000000004</v>
      </c>
      <c r="W1017" s="8">
        <f>IF(Sales_Analysis[[#This Row],[Order Status]]="Completed",Sales_Analysis[[#This Row],[Gross Profit ]],0)</f>
        <v>18.861500000000003</v>
      </c>
    </row>
    <row r="1018" spans="1:23">
      <c r="A1018" t="s">
        <v>1719</v>
      </c>
      <c r="B1018" s="7">
        <v>46085</v>
      </c>
      <c r="C1018" t="s">
        <v>136</v>
      </c>
      <c r="D1018">
        <v>1</v>
      </c>
      <c r="E1018">
        <v>26.35</v>
      </c>
      <c r="F1018">
        <v>0</v>
      </c>
      <c r="G1018">
        <v>9.99</v>
      </c>
      <c r="H1018" t="s">
        <v>216</v>
      </c>
      <c r="I1018" t="s">
        <v>37</v>
      </c>
      <c r="J1018" t="s">
        <v>213</v>
      </c>
      <c r="K1018" t="s">
        <v>209</v>
      </c>
      <c r="L1018" t="s">
        <v>1720</v>
      </c>
      <c r="M1018" t="s">
        <v>137</v>
      </c>
      <c r="N1018" t="s">
        <v>21</v>
      </c>
      <c r="O1018">
        <v>13.28</v>
      </c>
      <c r="P1018">
        <v>26.35</v>
      </c>
      <c r="Q1018">
        <f>Sales_Analysis[[#This Row],[Quantity]]*Sales_Analysis[[#This Row],[Unit Selling Price]]</f>
        <v>26.35</v>
      </c>
      <c r="R1018">
        <f>Sales_Analysis[[#This Row],[Gross Sales ]]*Sales_Analysis[[#This Row],[Discount Pct]]</f>
        <v>0</v>
      </c>
      <c r="S1018" s="8">
        <f>Sales_Analysis[[#This Row],[Gross Sales ]]-Sales_Analysis[[#This Row],[Discount Amount]]</f>
        <v>26.35</v>
      </c>
      <c r="T1018" s="8">
        <f>Sales_Analysis[[#This Row],[Quantity]]*Sales_Analysis[[#This Row],[Unit Cost]]</f>
        <v>13.28</v>
      </c>
      <c r="U1018" s="8">
        <f>Sales_Analysis[[#This Row],[Net Sales ]]-Sales_Analysis[[#This Row],[Cost Of Good Sold]]</f>
        <v>13.070000000000002</v>
      </c>
      <c r="V1018" s="8">
        <f>IF(Sales_Analysis[[#This Row],[Order Status]]="Completed",Sales_Analysis[[#This Row],[Net Sales ]],0)</f>
        <v>26.35</v>
      </c>
      <c r="W1018" s="8">
        <f>IF(Sales_Analysis[[#This Row],[Order Status]]="Completed",Sales_Analysis[[#This Row],[Gross Profit ]],0)</f>
        <v>13.070000000000002</v>
      </c>
    </row>
    <row r="1019" spans="1:23">
      <c r="A1019" t="s">
        <v>1721</v>
      </c>
      <c r="B1019" s="7">
        <v>46085</v>
      </c>
      <c r="C1019" t="s">
        <v>73</v>
      </c>
      <c r="D1019">
        <v>1</v>
      </c>
      <c r="E1019">
        <v>23.84</v>
      </c>
      <c r="F1019">
        <v>0</v>
      </c>
      <c r="G1019">
        <v>4.99</v>
      </c>
      <c r="H1019" t="s">
        <v>207</v>
      </c>
      <c r="I1019" t="s">
        <v>37</v>
      </c>
      <c r="J1019" t="s">
        <v>208</v>
      </c>
      <c r="K1019" t="s">
        <v>209</v>
      </c>
      <c r="L1019" t="s">
        <v>1289</v>
      </c>
      <c r="M1019" t="s">
        <v>74</v>
      </c>
      <c r="N1019" t="s">
        <v>11</v>
      </c>
      <c r="O1019">
        <v>11.55</v>
      </c>
      <c r="P1019">
        <v>23.84</v>
      </c>
      <c r="Q1019">
        <f>Sales_Analysis[[#This Row],[Quantity]]*Sales_Analysis[[#This Row],[Unit Selling Price]]</f>
        <v>23.84</v>
      </c>
      <c r="R1019">
        <f>Sales_Analysis[[#This Row],[Gross Sales ]]*Sales_Analysis[[#This Row],[Discount Pct]]</f>
        <v>0</v>
      </c>
      <c r="S1019" s="8">
        <f>Sales_Analysis[[#This Row],[Gross Sales ]]-Sales_Analysis[[#This Row],[Discount Amount]]</f>
        <v>23.84</v>
      </c>
      <c r="T1019" s="8">
        <f>Sales_Analysis[[#This Row],[Quantity]]*Sales_Analysis[[#This Row],[Unit Cost]]</f>
        <v>11.55</v>
      </c>
      <c r="U1019" s="8">
        <f>Sales_Analysis[[#This Row],[Net Sales ]]-Sales_Analysis[[#This Row],[Cost Of Good Sold]]</f>
        <v>12.29</v>
      </c>
      <c r="V1019" s="8">
        <f>IF(Sales_Analysis[[#This Row],[Order Status]]="Completed",Sales_Analysis[[#This Row],[Net Sales ]],0)</f>
        <v>23.84</v>
      </c>
      <c r="W1019" s="8">
        <f>IF(Sales_Analysis[[#This Row],[Order Status]]="Completed",Sales_Analysis[[#This Row],[Gross Profit ]],0)</f>
        <v>12.29</v>
      </c>
    </row>
    <row r="1020" spans="1:23">
      <c r="A1020" t="s">
        <v>1722</v>
      </c>
      <c r="B1020" s="7">
        <v>46085</v>
      </c>
      <c r="C1020" t="s">
        <v>130</v>
      </c>
      <c r="D1020">
        <v>1</v>
      </c>
      <c r="E1020">
        <v>10.18</v>
      </c>
      <c r="F1020">
        <v>0.15</v>
      </c>
      <c r="G1020">
        <v>0</v>
      </c>
      <c r="H1020" t="s">
        <v>216</v>
      </c>
      <c r="I1020" t="s">
        <v>37</v>
      </c>
      <c r="J1020" t="s">
        <v>213</v>
      </c>
      <c r="K1020" t="s">
        <v>209</v>
      </c>
      <c r="L1020" t="s">
        <v>1704</v>
      </c>
      <c r="M1020" t="s">
        <v>131</v>
      </c>
      <c r="N1020" t="s">
        <v>21</v>
      </c>
      <c r="O1020">
        <v>4.42</v>
      </c>
      <c r="P1020">
        <v>10.18</v>
      </c>
      <c r="Q1020">
        <f>Sales_Analysis[[#This Row],[Quantity]]*Sales_Analysis[[#This Row],[Unit Selling Price]]</f>
        <v>10.18</v>
      </c>
      <c r="R1020">
        <f>Sales_Analysis[[#This Row],[Gross Sales ]]*Sales_Analysis[[#This Row],[Discount Pct]]</f>
        <v>1.5269999999999999</v>
      </c>
      <c r="S1020" s="8">
        <f>Sales_Analysis[[#This Row],[Gross Sales ]]-Sales_Analysis[[#This Row],[Discount Amount]]</f>
        <v>8.6530000000000005</v>
      </c>
      <c r="T1020" s="8">
        <f>Sales_Analysis[[#This Row],[Quantity]]*Sales_Analysis[[#This Row],[Unit Cost]]</f>
        <v>4.42</v>
      </c>
      <c r="U1020" s="8">
        <f>Sales_Analysis[[#This Row],[Net Sales ]]-Sales_Analysis[[#This Row],[Cost Of Good Sold]]</f>
        <v>4.2330000000000005</v>
      </c>
      <c r="V1020" s="8">
        <f>IF(Sales_Analysis[[#This Row],[Order Status]]="Completed",Sales_Analysis[[#This Row],[Net Sales ]],0)</f>
        <v>8.6530000000000005</v>
      </c>
      <c r="W1020" s="8">
        <f>IF(Sales_Analysis[[#This Row],[Order Status]]="Completed",Sales_Analysis[[#This Row],[Gross Profit ]],0)</f>
        <v>4.2330000000000005</v>
      </c>
    </row>
    <row r="1021" spans="1:23">
      <c r="A1021" t="s">
        <v>1723</v>
      </c>
      <c r="B1021" s="7">
        <v>46085</v>
      </c>
      <c r="C1021" t="s">
        <v>75</v>
      </c>
      <c r="D1021">
        <v>2</v>
      </c>
      <c r="E1021">
        <v>55.2</v>
      </c>
      <c r="F1021">
        <v>0</v>
      </c>
      <c r="G1021">
        <v>0</v>
      </c>
      <c r="H1021" t="s">
        <v>216</v>
      </c>
      <c r="I1021" t="s">
        <v>37</v>
      </c>
      <c r="J1021" t="s">
        <v>213</v>
      </c>
      <c r="K1021" t="s">
        <v>304</v>
      </c>
      <c r="L1021" t="s">
        <v>1724</v>
      </c>
      <c r="M1021" t="s">
        <v>76</v>
      </c>
      <c r="N1021" t="s">
        <v>11</v>
      </c>
      <c r="O1021">
        <v>25.85</v>
      </c>
      <c r="P1021">
        <v>55.2</v>
      </c>
      <c r="Q1021">
        <f>Sales_Analysis[[#This Row],[Quantity]]*Sales_Analysis[[#This Row],[Unit Selling Price]]</f>
        <v>110.4</v>
      </c>
      <c r="R1021">
        <f>Sales_Analysis[[#This Row],[Gross Sales ]]*Sales_Analysis[[#This Row],[Discount Pct]]</f>
        <v>0</v>
      </c>
      <c r="S1021" s="8">
        <f>Sales_Analysis[[#This Row],[Gross Sales ]]-Sales_Analysis[[#This Row],[Discount Amount]]</f>
        <v>110.4</v>
      </c>
      <c r="T1021" s="8">
        <f>Sales_Analysis[[#This Row],[Quantity]]*Sales_Analysis[[#This Row],[Unit Cost]]</f>
        <v>51.7</v>
      </c>
      <c r="U1021" s="8">
        <f>Sales_Analysis[[#This Row],[Net Sales ]]-Sales_Analysis[[#This Row],[Cost Of Good Sold]]</f>
        <v>58.7</v>
      </c>
      <c r="V1021" s="8">
        <f>IF(Sales_Analysis[[#This Row],[Order Status]]="Completed",Sales_Analysis[[#This Row],[Net Sales ]],0)</f>
        <v>0</v>
      </c>
      <c r="W1021" s="8">
        <f>IF(Sales_Analysis[[#This Row],[Order Status]]="Completed",Sales_Analysis[[#This Row],[Gross Profit ]],0)</f>
        <v>0</v>
      </c>
    </row>
    <row r="1022" spans="1:23">
      <c r="A1022" t="s">
        <v>1725</v>
      </c>
      <c r="B1022" s="7">
        <v>46085</v>
      </c>
      <c r="C1022" t="s">
        <v>122</v>
      </c>
      <c r="D1022">
        <v>3</v>
      </c>
      <c r="E1022">
        <v>29.71</v>
      </c>
      <c r="F1022">
        <v>0.05</v>
      </c>
      <c r="G1022">
        <v>9.99</v>
      </c>
      <c r="H1022" t="s">
        <v>212</v>
      </c>
      <c r="I1022" t="s">
        <v>12</v>
      </c>
      <c r="J1022" t="s">
        <v>217</v>
      </c>
      <c r="K1022" t="s">
        <v>209</v>
      </c>
      <c r="L1022" t="s">
        <v>1726</v>
      </c>
      <c r="M1022" t="s">
        <v>123</v>
      </c>
      <c r="N1022" t="s">
        <v>21</v>
      </c>
      <c r="O1022">
        <v>17.55</v>
      </c>
      <c r="P1022">
        <v>29.71</v>
      </c>
      <c r="Q1022">
        <f>Sales_Analysis[[#This Row],[Quantity]]*Sales_Analysis[[#This Row],[Unit Selling Price]]</f>
        <v>89.13</v>
      </c>
      <c r="R1022">
        <f>Sales_Analysis[[#This Row],[Gross Sales ]]*Sales_Analysis[[#This Row],[Discount Pct]]</f>
        <v>4.4565000000000001</v>
      </c>
      <c r="S1022" s="8">
        <f>Sales_Analysis[[#This Row],[Gross Sales ]]-Sales_Analysis[[#This Row],[Discount Amount]]</f>
        <v>84.67349999999999</v>
      </c>
      <c r="T1022" s="8">
        <f>Sales_Analysis[[#This Row],[Quantity]]*Sales_Analysis[[#This Row],[Unit Cost]]</f>
        <v>52.650000000000006</v>
      </c>
      <c r="U1022" s="8">
        <f>Sales_Analysis[[#This Row],[Net Sales ]]-Sales_Analysis[[#This Row],[Cost Of Good Sold]]</f>
        <v>32.023499999999984</v>
      </c>
      <c r="V1022" s="8">
        <f>IF(Sales_Analysis[[#This Row],[Order Status]]="Completed",Sales_Analysis[[#This Row],[Net Sales ]],0)</f>
        <v>84.67349999999999</v>
      </c>
      <c r="W1022" s="8">
        <f>IF(Sales_Analysis[[#This Row],[Order Status]]="Completed",Sales_Analysis[[#This Row],[Gross Profit ]],0)</f>
        <v>32.023499999999984</v>
      </c>
    </row>
    <row r="1023" spans="1:23">
      <c r="A1023" t="s">
        <v>1727</v>
      </c>
      <c r="B1023" s="7">
        <v>46085</v>
      </c>
      <c r="C1023" t="s">
        <v>110</v>
      </c>
      <c r="D1023">
        <v>2</v>
      </c>
      <c r="E1023">
        <v>32.130000000000003</v>
      </c>
      <c r="F1023">
        <v>0</v>
      </c>
      <c r="G1023">
        <v>0</v>
      </c>
      <c r="H1023" t="s">
        <v>212</v>
      </c>
      <c r="I1023" t="s">
        <v>54</v>
      </c>
      <c r="J1023" t="s">
        <v>217</v>
      </c>
      <c r="K1023" t="s">
        <v>209</v>
      </c>
      <c r="L1023" t="s">
        <v>1234</v>
      </c>
      <c r="M1023" t="s">
        <v>111</v>
      </c>
      <c r="N1023" t="s">
        <v>17</v>
      </c>
      <c r="O1023">
        <v>21.59</v>
      </c>
      <c r="P1023">
        <v>32.130000000000003</v>
      </c>
      <c r="Q1023">
        <f>Sales_Analysis[[#This Row],[Quantity]]*Sales_Analysis[[#This Row],[Unit Selling Price]]</f>
        <v>64.260000000000005</v>
      </c>
      <c r="R1023">
        <f>Sales_Analysis[[#This Row],[Gross Sales ]]*Sales_Analysis[[#This Row],[Discount Pct]]</f>
        <v>0</v>
      </c>
      <c r="S1023" s="8">
        <f>Sales_Analysis[[#This Row],[Gross Sales ]]-Sales_Analysis[[#This Row],[Discount Amount]]</f>
        <v>64.260000000000005</v>
      </c>
      <c r="T1023" s="8">
        <f>Sales_Analysis[[#This Row],[Quantity]]*Sales_Analysis[[#This Row],[Unit Cost]]</f>
        <v>43.18</v>
      </c>
      <c r="U1023" s="8">
        <f>Sales_Analysis[[#This Row],[Net Sales ]]-Sales_Analysis[[#This Row],[Cost Of Good Sold]]</f>
        <v>21.080000000000005</v>
      </c>
      <c r="V1023" s="8">
        <f>IF(Sales_Analysis[[#This Row],[Order Status]]="Completed",Sales_Analysis[[#This Row],[Net Sales ]],0)</f>
        <v>64.260000000000005</v>
      </c>
      <c r="W1023" s="8">
        <f>IF(Sales_Analysis[[#This Row],[Order Status]]="Completed",Sales_Analysis[[#This Row],[Gross Profit ]],0)</f>
        <v>21.080000000000005</v>
      </c>
    </row>
    <row r="1024" spans="1:23">
      <c r="A1024" t="s">
        <v>1728</v>
      </c>
      <c r="B1024" s="7">
        <v>46085</v>
      </c>
      <c r="C1024" t="s">
        <v>130</v>
      </c>
      <c r="D1024">
        <v>1</v>
      </c>
      <c r="E1024">
        <v>10.18</v>
      </c>
      <c r="F1024">
        <v>0</v>
      </c>
      <c r="G1024">
        <v>4.99</v>
      </c>
      <c r="H1024" t="s">
        <v>216</v>
      </c>
      <c r="I1024" t="s">
        <v>224</v>
      </c>
      <c r="J1024" t="s">
        <v>217</v>
      </c>
      <c r="K1024" t="s">
        <v>209</v>
      </c>
      <c r="L1024" t="s">
        <v>1724</v>
      </c>
      <c r="M1024" t="s">
        <v>131</v>
      </c>
      <c r="N1024" t="s">
        <v>21</v>
      </c>
      <c r="O1024">
        <v>4.42</v>
      </c>
      <c r="P1024">
        <v>10.18</v>
      </c>
      <c r="Q1024">
        <f>Sales_Analysis[[#This Row],[Quantity]]*Sales_Analysis[[#This Row],[Unit Selling Price]]</f>
        <v>10.18</v>
      </c>
      <c r="R1024">
        <f>Sales_Analysis[[#This Row],[Gross Sales ]]*Sales_Analysis[[#This Row],[Discount Pct]]</f>
        <v>0</v>
      </c>
      <c r="S1024" s="8">
        <f>Sales_Analysis[[#This Row],[Gross Sales ]]-Sales_Analysis[[#This Row],[Discount Amount]]</f>
        <v>10.18</v>
      </c>
      <c r="T1024" s="8">
        <f>Sales_Analysis[[#This Row],[Quantity]]*Sales_Analysis[[#This Row],[Unit Cost]]</f>
        <v>4.42</v>
      </c>
      <c r="U1024" s="8">
        <f>Sales_Analysis[[#This Row],[Net Sales ]]-Sales_Analysis[[#This Row],[Cost Of Good Sold]]</f>
        <v>5.76</v>
      </c>
      <c r="V1024" s="8">
        <f>IF(Sales_Analysis[[#This Row],[Order Status]]="Completed",Sales_Analysis[[#This Row],[Net Sales ]],0)</f>
        <v>10.18</v>
      </c>
      <c r="W1024" s="8">
        <f>IF(Sales_Analysis[[#This Row],[Order Status]]="Completed",Sales_Analysis[[#This Row],[Gross Profit ]],0)</f>
        <v>5.76</v>
      </c>
    </row>
    <row r="1025" spans="1:23">
      <c r="A1025" t="s">
        <v>1729</v>
      </c>
      <c r="B1025" s="7">
        <v>46086</v>
      </c>
      <c r="C1025" t="s">
        <v>75</v>
      </c>
      <c r="D1025">
        <v>1</v>
      </c>
      <c r="E1025">
        <v>55.2</v>
      </c>
      <c r="F1025">
        <v>0</v>
      </c>
      <c r="G1025">
        <v>0</v>
      </c>
      <c r="H1025" t="s">
        <v>212</v>
      </c>
      <c r="I1025" t="s">
        <v>37</v>
      </c>
      <c r="J1025" t="s">
        <v>217</v>
      </c>
      <c r="K1025" t="s">
        <v>209</v>
      </c>
      <c r="L1025" t="s">
        <v>484</v>
      </c>
      <c r="M1025" t="s">
        <v>76</v>
      </c>
      <c r="N1025" t="s">
        <v>11</v>
      </c>
      <c r="O1025">
        <v>25.85</v>
      </c>
      <c r="P1025">
        <v>55.2</v>
      </c>
      <c r="Q1025">
        <f>Sales_Analysis[[#This Row],[Quantity]]*Sales_Analysis[[#This Row],[Unit Selling Price]]</f>
        <v>55.2</v>
      </c>
      <c r="R1025">
        <f>Sales_Analysis[[#This Row],[Gross Sales ]]*Sales_Analysis[[#This Row],[Discount Pct]]</f>
        <v>0</v>
      </c>
      <c r="S1025" s="8">
        <f>Sales_Analysis[[#This Row],[Gross Sales ]]-Sales_Analysis[[#This Row],[Discount Amount]]</f>
        <v>55.2</v>
      </c>
      <c r="T1025" s="8">
        <f>Sales_Analysis[[#This Row],[Quantity]]*Sales_Analysis[[#This Row],[Unit Cost]]</f>
        <v>25.85</v>
      </c>
      <c r="U1025" s="8">
        <f>Sales_Analysis[[#This Row],[Net Sales ]]-Sales_Analysis[[#This Row],[Cost Of Good Sold]]</f>
        <v>29.35</v>
      </c>
      <c r="V1025" s="8">
        <f>IF(Sales_Analysis[[#This Row],[Order Status]]="Completed",Sales_Analysis[[#This Row],[Net Sales ]],0)</f>
        <v>55.2</v>
      </c>
      <c r="W1025" s="8">
        <f>IF(Sales_Analysis[[#This Row],[Order Status]]="Completed",Sales_Analysis[[#This Row],[Gross Profit ]],0)</f>
        <v>29.35</v>
      </c>
    </row>
    <row r="1026" spans="1:23">
      <c r="A1026" t="s">
        <v>1730</v>
      </c>
      <c r="B1026" s="7">
        <v>46086</v>
      </c>
      <c r="C1026" t="s">
        <v>168</v>
      </c>
      <c r="D1026">
        <v>1</v>
      </c>
      <c r="E1026">
        <v>50.46</v>
      </c>
      <c r="F1026">
        <v>0.1</v>
      </c>
      <c r="G1026">
        <v>6.99</v>
      </c>
      <c r="H1026" t="s">
        <v>207</v>
      </c>
      <c r="I1026" t="s">
        <v>54</v>
      </c>
      <c r="J1026" t="s">
        <v>217</v>
      </c>
      <c r="K1026" t="s">
        <v>209</v>
      </c>
      <c r="L1026" t="s">
        <v>587</v>
      </c>
      <c r="M1026" t="s">
        <v>169</v>
      </c>
      <c r="N1026" t="s">
        <v>32</v>
      </c>
      <c r="O1026">
        <v>23.03</v>
      </c>
      <c r="P1026">
        <v>50.46</v>
      </c>
      <c r="Q1026">
        <f>Sales_Analysis[[#This Row],[Quantity]]*Sales_Analysis[[#This Row],[Unit Selling Price]]</f>
        <v>50.46</v>
      </c>
      <c r="R1026">
        <f>Sales_Analysis[[#This Row],[Gross Sales ]]*Sales_Analysis[[#This Row],[Discount Pct]]</f>
        <v>5.0460000000000003</v>
      </c>
      <c r="S1026" s="8">
        <f>Sales_Analysis[[#This Row],[Gross Sales ]]-Sales_Analysis[[#This Row],[Discount Amount]]</f>
        <v>45.414000000000001</v>
      </c>
      <c r="T1026" s="8">
        <f>Sales_Analysis[[#This Row],[Quantity]]*Sales_Analysis[[#This Row],[Unit Cost]]</f>
        <v>23.03</v>
      </c>
      <c r="U1026" s="8">
        <f>Sales_Analysis[[#This Row],[Net Sales ]]-Sales_Analysis[[#This Row],[Cost Of Good Sold]]</f>
        <v>22.384</v>
      </c>
      <c r="V1026" s="8">
        <f>IF(Sales_Analysis[[#This Row],[Order Status]]="Completed",Sales_Analysis[[#This Row],[Net Sales ]],0)</f>
        <v>45.414000000000001</v>
      </c>
      <c r="W1026" s="8">
        <f>IF(Sales_Analysis[[#This Row],[Order Status]]="Completed",Sales_Analysis[[#This Row],[Gross Profit ]],0)</f>
        <v>22.384</v>
      </c>
    </row>
    <row r="1027" spans="1:23">
      <c r="A1027" t="s">
        <v>1731</v>
      </c>
      <c r="B1027" s="7">
        <v>46086</v>
      </c>
      <c r="C1027" t="s">
        <v>118</v>
      </c>
      <c r="D1027">
        <v>1</v>
      </c>
      <c r="E1027">
        <v>41.81</v>
      </c>
      <c r="F1027">
        <v>0.15</v>
      </c>
      <c r="G1027">
        <v>9.99</v>
      </c>
      <c r="H1027" t="s">
        <v>216</v>
      </c>
      <c r="I1027" t="s">
        <v>54</v>
      </c>
      <c r="J1027" t="s">
        <v>208</v>
      </c>
      <c r="K1027" t="s">
        <v>209</v>
      </c>
      <c r="L1027" t="s">
        <v>1732</v>
      </c>
      <c r="M1027" t="s">
        <v>119</v>
      </c>
      <c r="N1027" t="s">
        <v>21</v>
      </c>
      <c r="O1027">
        <v>22.64</v>
      </c>
      <c r="P1027">
        <v>41.81</v>
      </c>
      <c r="Q1027">
        <f>Sales_Analysis[[#This Row],[Quantity]]*Sales_Analysis[[#This Row],[Unit Selling Price]]</f>
        <v>41.81</v>
      </c>
      <c r="R1027">
        <f>Sales_Analysis[[#This Row],[Gross Sales ]]*Sales_Analysis[[#This Row],[Discount Pct]]</f>
        <v>6.2715000000000005</v>
      </c>
      <c r="S1027" s="8">
        <f>Sales_Analysis[[#This Row],[Gross Sales ]]-Sales_Analysis[[#This Row],[Discount Amount]]</f>
        <v>35.538499999999999</v>
      </c>
      <c r="T1027" s="8">
        <f>Sales_Analysis[[#This Row],[Quantity]]*Sales_Analysis[[#This Row],[Unit Cost]]</f>
        <v>22.64</v>
      </c>
      <c r="U1027" s="8">
        <f>Sales_Analysis[[#This Row],[Net Sales ]]-Sales_Analysis[[#This Row],[Cost Of Good Sold]]</f>
        <v>12.898499999999999</v>
      </c>
      <c r="V1027" s="8">
        <f>IF(Sales_Analysis[[#This Row],[Order Status]]="Completed",Sales_Analysis[[#This Row],[Net Sales ]],0)</f>
        <v>35.538499999999999</v>
      </c>
      <c r="W1027" s="8">
        <f>IF(Sales_Analysis[[#This Row],[Order Status]]="Completed",Sales_Analysis[[#This Row],[Gross Profit ]],0)</f>
        <v>12.898499999999999</v>
      </c>
    </row>
    <row r="1028" spans="1:23">
      <c r="A1028" t="s">
        <v>1733</v>
      </c>
      <c r="B1028" s="7">
        <v>46086</v>
      </c>
      <c r="C1028" t="s">
        <v>142</v>
      </c>
      <c r="D1028">
        <v>5</v>
      </c>
      <c r="E1028">
        <v>100.1</v>
      </c>
      <c r="F1028">
        <v>0</v>
      </c>
      <c r="G1028">
        <v>4.99</v>
      </c>
      <c r="H1028" t="s">
        <v>216</v>
      </c>
      <c r="I1028" t="s">
        <v>224</v>
      </c>
      <c r="J1028" t="s">
        <v>208</v>
      </c>
      <c r="K1028" t="s">
        <v>209</v>
      </c>
      <c r="L1028" t="s">
        <v>876</v>
      </c>
      <c r="M1028" t="s">
        <v>143</v>
      </c>
      <c r="N1028" t="s">
        <v>27</v>
      </c>
      <c r="O1028">
        <v>41.96</v>
      </c>
      <c r="P1028">
        <v>100.1</v>
      </c>
      <c r="Q1028">
        <f>Sales_Analysis[[#This Row],[Quantity]]*Sales_Analysis[[#This Row],[Unit Selling Price]]</f>
        <v>500.5</v>
      </c>
      <c r="R1028">
        <f>Sales_Analysis[[#This Row],[Gross Sales ]]*Sales_Analysis[[#This Row],[Discount Pct]]</f>
        <v>0</v>
      </c>
      <c r="S1028" s="8">
        <f>Sales_Analysis[[#This Row],[Gross Sales ]]-Sales_Analysis[[#This Row],[Discount Amount]]</f>
        <v>500.5</v>
      </c>
      <c r="T1028" s="8">
        <f>Sales_Analysis[[#This Row],[Quantity]]*Sales_Analysis[[#This Row],[Unit Cost]]</f>
        <v>209.8</v>
      </c>
      <c r="U1028" s="8">
        <f>Sales_Analysis[[#This Row],[Net Sales ]]-Sales_Analysis[[#This Row],[Cost Of Good Sold]]</f>
        <v>290.7</v>
      </c>
      <c r="V1028" s="8">
        <f>IF(Sales_Analysis[[#This Row],[Order Status]]="Completed",Sales_Analysis[[#This Row],[Net Sales ]],0)</f>
        <v>500.5</v>
      </c>
      <c r="W1028" s="8">
        <f>IF(Sales_Analysis[[#This Row],[Order Status]]="Completed",Sales_Analysis[[#This Row],[Gross Profit ]],0)</f>
        <v>290.7</v>
      </c>
    </row>
    <row r="1029" spans="1:23">
      <c r="A1029" t="s">
        <v>1734</v>
      </c>
      <c r="B1029" s="7">
        <v>46086</v>
      </c>
      <c r="C1029" t="s">
        <v>176</v>
      </c>
      <c r="D1029">
        <v>2</v>
      </c>
      <c r="E1029">
        <v>11.86</v>
      </c>
      <c r="F1029">
        <v>0.1</v>
      </c>
      <c r="G1029">
        <v>9.99</v>
      </c>
      <c r="H1029" t="s">
        <v>216</v>
      </c>
      <c r="I1029" t="s">
        <v>224</v>
      </c>
      <c r="J1029" t="s">
        <v>208</v>
      </c>
      <c r="K1029" t="s">
        <v>209</v>
      </c>
      <c r="L1029" t="s">
        <v>512</v>
      </c>
      <c r="M1029" t="s">
        <v>177</v>
      </c>
      <c r="N1029" t="s">
        <v>32</v>
      </c>
      <c r="O1029">
        <v>4.93</v>
      </c>
      <c r="P1029">
        <v>11.86</v>
      </c>
      <c r="Q1029">
        <f>Sales_Analysis[[#This Row],[Quantity]]*Sales_Analysis[[#This Row],[Unit Selling Price]]</f>
        <v>23.72</v>
      </c>
      <c r="R1029">
        <f>Sales_Analysis[[#This Row],[Gross Sales ]]*Sales_Analysis[[#This Row],[Discount Pct]]</f>
        <v>2.3719999999999999</v>
      </c>
      <c r="S1029" s="8">
        <f>Sales_Analysis[[#This Row],[Gross Sales ]]-Sales_Analysis[[#This Row],[Discount Amount]]</f>
        <v>21.347999999999999</v>
      </c>
      <c r="T1029" s="8">
        <f>Sales_Analysis[[#This Row],[Quantity]]*Sales_Analysis[[#This Row],[Unit Cost]]</f>
        <v>9.86</v>
      </c>
      <c r="U1029" s="8">
        <f>Sales_Analysis[[#This Row],[Net Sales ]]-Sales_Analysis[[#This Row],[Cost Of Good Sold]]</f>
        <v>11.488</v>
      </c>
      <c r="V1029" s="8">
        <f>IF(Sales_Analysis[[#This Row],[Order Status]]="Completed",Sales_Analysis[[#This Row],[Net Sales ]],0)</f>
        <v>21.347999999999999</v>
      </c>
      <c r="W1029" s="8">
        <f>IF(Sales_Analysis[[#This Row],[Order Status]]="Completed",Sales_Analysis[[#This Row],[Gross Profit ]],0)</f>
        <v>11.488</v>
      </c>
    </row>
    <row r="1030" spans="1:23">
      <c r="A1030" t="s">
        <v>1735</v>
      </c>
      <c r="B1030" s="7">
        <v>46086</v>
      </c>
      <c r="C1030" t="s">
        <v>79</v>
      </c>
      <c r="D1030">
        <v>2</v>
      </c>
      <c r="E1030">
        <v>12.76</v>
      </c>
      <c r="F1030">
        <v>0</v>
      </c>
      <c r="G1030">
        <v>0</v>
      </c>
      <c r="H1030" t="s">
        <v>212</v>
      </c>
      <c r="I1030" t="s">
        <v>224</v>
      </c>
      <c r="J1030" t="s">
        <v>208</v>
      </c>
      <c r="K1030" t="s">
        <v>209</v>
      </c>
      <c r="L1030" t="s">
        <v>1736</v>
      </c>
      <c r="M1030" t="s">
        <v>80</v>
      </c>
      <c r="N1030" t="s">
        <v>11</v>
      </c>
      <c r="O1030">
        <v>7.24</v>
      </c>
      <c r="P1030">
        <v>12.76</v>
      </c>
      <c r="Q1030">
        <f>Sales_Analysis[[#This Row],[Quantity]]*Sales_Analysis[[#This Row],[Unit Selling Price]]</f>
        <v>25.52</v>
      </c>
      <c r="R1030">
        <f>Sales_Analysis[[#This Row],[Gross Sales ]]*Sales_Analysis[[#This Row],[Discount Pct]]</f>
        <v>0</v>
      </c>
      <c r="S1030" s="8">
        <f>Sales_Analysis[[#This Row],[Gross Sales ]]-Sales_Analysis[[#This Row],[Discount Amount]]</f>
        <v>25.52</v>
      </c>
      <c r="T1030" s="8">
        <f>Sales_Analysis[[#This Row],[Quantity]]*Sales_Analysis[[#This Row],[Unit Cost]]</f>
        <v>14.48</v>
      </c>
      <c r="U1030" s="8">
        <f>Sales_Analysis[[#This Row],[Net Sales ]]-Sales_Analysis[[#This Row],[Cost Of Good Sold]]</f>
        <v>11.04</v>
      </c>
      <c r="V1030" s="8">
        <f>IF(Sales_Analysis[[#This Row],[Order Status]]="Completed",Sales_Analysis[[#This Row],[Net Sales ]],0)</f>
        <v>25.52</v>
      </c>
      <c r="W1030" s="8">
        <f>IF(Sales_Analysis[[#This Row],[Order Status]]="Completed",Sales_Analysis[[#This Row],[Gross Profit ]],0)</f>
        <v>11.04</v>
      </c>
    </row>
    <row r="1031" spans="1:23">
      <c r="A1031" t="s">
        <v>1737</v>
      </c>
      <c r="B1031" s="7">
        <v>46087</v>
      </c>
      <c r="C1031" t="s">
        <v>71</v>
      </c>
      <c r="D1031">
        <v>1</v>
      </c>
      <c r="E1031">
        <v>11.23</v>
      </c>
      <c r="F1031">
        <v>0</v>
      </c>
      <c r="G1031">
        <v>0</v>
      </c>
      <c r="H1031" t="s">
        <v>207</v>
      </c>
      <c r="I1031" t="s">
        <v>224</v>
      </c>
      <c r="J1031" t="s">
        <v>217</v>
      </c>
      <c r="K1031" t="s">
        <v>209</v>
      </c>
      <c r="L1031" t="s">
        <v>930</v>
      </c>
      <c r="M1031" t="s">
        <v>72</v>
      </c>
      <c r="N1031" t="s">
        <v>11</v>
      </c>
      <c r="O1031">
        <v>6.46</v>
      </c>
      <c r="P1031">
        <v>11.23</v>
      </c>
      <c r="Q1031">
        <f>Sales_Analysis[[#This Row],[Quantity]]*Sales_Analysis[[#This Row],[Unit Selling Price]]</f>
        <v>11.23</v>
      </c>
      <c r="R1031">
        <f>Sales_Analysis[[#This Row],[Gross Sales ]]*Sales_Analysis[[#This Row],[Discount Pct]]</f>
        <v>0</v>
      </c>
      <c r="S1031" s="8">
        <f>Sales_Analysis[[#This Row],[Gross Sales ]]-Sales_Analysis[[#This Row],[Discount Amount]]</f>
        <v>11.23</v>
      </c>
      <c r="T1031" s="8">
        <f>Sales_Analysis[[#This Row],[Quantity]]*Sales_Analysis[[#This Row],[Unit Cost]]</f>
        <v>6.46</v>
      </c>
      <c r="U1031" s="8">
        <f>Sales_Analysis[[#This Row],[Net Sales ]]-Sales_Analysis[[#This Row],[Cost Of Good Sold]]</f>
        <v>4.7700000000000005</v>
      </c>
      <c r="V1031" s="8">
        <f>IF(Sales_Analysis[[#This Row],[Order Status]]="Completed",Sales_Analysis[[#This Row],[Net Sales ]],0)</f>
        <v>11.23</v>
      </c>
      <c r="W1031" s="8">
        <f>IF(Sales_Analysis[[#This Row],[Order Status]]="Completed",Sales_Analysis[[#This Row],[Gross Profit ]],0)</f>
        <v>4.7700000000000005</v>
      </c>
    </row>
    <row r="1032" spans="1:23">
      <c r="A1032" t="s">
        <v>1738</v>
      </c>
      <c r="B1032" s="7">
        <v>46087</v>
      </c>
      <c r="C1032" t="s">
        <v>120</v>
      </c>
      <c r="D1032">
        <v>1</v>
      </c>
      <c r="E1032">
        <v>33.65</v>
      </c>
      <c r="F1032">
        <v>0</v>
      </c>
      <c r="G1032">
        <v>0</v>
      </c>
      <c r="H1032" t="s">
        <v>207</v>
      </c>
      <c r="I1032" t="s">
        <v>54</v>
      </c>
      <c r="J1032" t="s">
        <v>217</v>
      </c>
      <c r="K1032" t="s">
        <v>209</v>
      </c>
      <c r="L1032" t="s">
        <v>1028</v>
      </c>
      <c r="M1032" t="s">
        <v>121</v>
      </c>
      <c r="N1032" t="s">
        <v>21</v>
      </c>
      <c r="O1032">
        <v>17.22</v>
      </c>
      <c r="P1032">
        <v>33.65</v>
      </c>
      <c r="Q1032">
        <f>Sales_Analysis[[#This Row],[Quantity]]*Sales_Analysis[[#This Row],[Unit Selling Price]]</f>
        <v>33.65</v>
      </c>
      <c r="R1032">
        <f>Sales_Analysis[[#This Row],[Gross Sales ]]*Sales_Analysis[[#This Row],[Discount Pct]]</f>
        <v>0</v>
      </c>
      <c r="S1032" s="8">
        <f>Sales_Analysis[[#This Row],[Gross Sales ]]-Sales_Analysis[[#This Row],[Discount Amount]]</f>
        <v>33.65</v>
      </c>
      <c r="T1032" s="8">
        <f>Sales_Analysis[[#This Row],[Quantity]]*Sales_Analysis[[#This Row],[Unit Cost]]</f>
        <v>17.22</v>
      </c>
      <c r="U1032" s="8">
        <f>Sales_Analysis[[#This Row],[Net Sales ]]-Sales_Analysis[[#This Row],[Cost Of Good Sold]]</f>
        <v>16.43</v>
      </c>
      <c r="V1032" s="8">
        <f>IF(Sales_Analysis[[#This Row],[Order Status]]="Completed",Sales_Analysis[[#This Row],[Net Sales ]],0)</f>
        <v>33.65</v>
      </c>
      <c r="W1032" s="8">
        <f>IF(Sales_Analysis[[#This Row],[Order Status]]="Completed",Sales_Analysis[[#This Row],[Gross Profit ]],0)</f>
        <v>16.43</v>
      </c>
    </row>
    <row r="1033" spans="1:23">
      <c r="A1033" t="s">
        <v>1739</v>
      </c>
      <c r="B1033" s="7">
        <v>46087</v>
      </c>
      <c r="C1033" t="s">
        <v>130</v>
      </c>
      <c r="D1033">
        <v>1</v>
      </c>
      <c r="E1033">
        <v>10.18</v>
      </c>
      <c r="F1033">
        <v>0</v>
      </c>
      <c r="G1033">
        <v>0</v>
      </c>
      <c r="H1033" t="s">
        <v>216</v>
      </c>
      <c r="I1033" t="s">
        <v>37</v>
      </c>
      <c r="J1033" t="s">
        <v>217</v>
      </c>
      <c r="K1033" t="s">
        <v>209</v>
      </c>
      <c r="L1033" t="s">
        <v>1283</v>
      </c>
      <c r="M1033" t="s">
        <v>131</v>
      </c>
      <c r="N1033" t="s">
        <v>21</v>
      </c>
      <c r="O1033">
        <v>4.42</v>
      </c>
      <c r="P1033">
        <v>10.18</v>
      </c>
      <c r="Q1033">
        <f>Sales_Analysis[[#This Row],[Quantity]]*Sales_Analysis[[#This Row],[Unit Selling Price]]</f>
        <v>10.18</v>
      </c>
      <c r="R1033">
        <f>Sales_Analysis[[#This Row],[Gross Sales ]]*Sales_Analysis[[#This Row],[Discount Pct]]</f>
        <v>0</v>
      </c>
      <c r="S1033" s="8">
        <f>Sales_Analysis[[#This Row],[Gross Sales ]]-Sales_Analysis[[#This Row],[Discount Amount]]</f>
        <v>10.18</v>
      </c>
      <c r="T1033" s="8">
        <f>Sales_Analysis[[#This Row],[Quantity]]*Sales_Analysis[[#This Row],[Unit Cost]]</f>
        <v>4.42</v>
      </c>
      <c r="U1033" s="8">
        <f>Sales_Analysis[[#This Row],[Net Sales ]]-Sales_Analysis[[#This Row],[Cost Of Good Sold]]</f>
        <v>5.76</v>
      </c>
      <c r="V1033" s="8">
        <f>IF(Sales_Analysis[[#This Row],[Order Status]]="Completed",Sales_Analysis[[#This Row],[Net Sales ]],0)</f>
        <v>10.18</v>
      </c>
      <c r="W1033" s="8">
        <f>IF(Sales_Analysis[[#This Row],[Order Status]]="Completed",Sales_Analysis[[#This Row],[Gross Profit ]],0)</f>
        <v>5.76</v>
      </c>
    </row>
    <row r="1034" spans="1:23">
      <c r="A1034" t="s">
        <v>1740</v>
      </c>
      <c r="B1034" s="7">
        <v>46087</v>
      </c>
      <c r="C1034" t="s">
        <v>148</v>
      </c>
      <c r="D1034">
        <v>4</v>
      </c>
      <c r="E1034">
        <v>76.3</v>
      </c>
      <c r="F1034">
        <v>0.05</v>
      </c>
      <c r="G1034">
        <v>0</v>
      </c>
      <c r="H1034" t="s">
        <v>207</v>
      </c>
      <c r="I1034" t="s">
        <v>54</v>
      </c>
      <c r="J1034" t="s">
        <v>213</v>
      </c>
      <c r="K1034" t="s">
        <v>209</v>
      </c>
      <c r="L1034" t="s">
        <v>1017</v>
      </c>
      <c r="M1034" t="s">
        <v>149</v>
      </c>
      <c r="N1034" t="s">
        <v>27</v>
      </c>
      <c r="O1034">
        <v>33.700000000000003</v>
      </c>
      <c r="P1034">
        <v>76.3</v>
      </c>
      <c r="Q1034">
        <f>Sales_Analysis[[#This Row],[Quantity]]*Sales_Analysis[[#This Row],[Unit Selling Price]]</f>
        <v>305.2</v>
      </c>
      <c r="R1034">
        <f>Sales_Analysis[[#This Row],[Gross Sales ]]*Sales_Analysis[[#This Row],[Discount Pct]]</f>
        <v>15.26</v>
      </c>
      <c r="S1034" s="8">
        <f>Sales_Analysis[[#This Row],[Gross Sales ]]-Sales_Analysis[[#This Row],[Discount Amount]]</f>
        <v>289.94</v>
      </c>
      <c r="T1034" s="8">
        <f>Sales_Analysis[[#This Row],[Quantity]]*Sales_Analysis[[#This Row],[Unit Cost]]</f>
        <v>134.80000000000001</v>
      </c>
      <c r="U1034" s="8">
        <f>Sales_Analysis[[#This Row],[Net Sales ]]-Sales_Analysis[[#This Row],[Cost Of Good Sold]]</f>
        <v>155.13999999999999</v>
      </c>
      <c r="V1034" s="8">
        <f>IF(Sales_Analysis[[#This Row],[Order Status]]="Completed",Sales_Analysis[[#This Row],[Net Sales ]],0)</f>
        <v>289.94</v>
      </c>
      <c r="W1034" s="8">
        <f>IF(Sales_Analysis[[#This Row],[Order Status]]="Completed",Sales_Analysis[[#This Row],[Gross Profit ]],0)</f>
        <v>155.13999999999999</v>
      </c>
    </row>
    <row r="1035" spans="1:23">
      <c r="A1035" t="s">
        <v>1741</v>
      </c>
      <c r="B1035" s="7">
        <v>46087</v>
      </c>
      <c r="C1035" t="s">
        <v>138</v>
      </c>
      <c r="D1035">
        <v>2</v>
      </c>
      <c r="E1035">
        <v>56</v>
      </c>
      <c r="F1035">
        <v>0</v>
      </c>
      <c r="G1035">
        <v>0</v>
      </c>
      <c r="H1035" t="s">
        <v>212</v>
      </c>
      <c r="I1035" t="s">
        <v>18</v>
      </c>
      <c r="J1035" t="s">
        <v>208</v>
      </c>
      <c r="K1035" t="s">
        <v>209</v>
      </c>
      <c r="L1035" t="s">
        <v>613</v>
      </c>
      <c r="M1035" t="s">
        <v>139</v>
      </c>
      <c r="N1035" t="s">
        <v>21</v>
      </c>
      <c r="O1035">
        <v>37.14</v>
      </c>
      <c r="P1035">
        <v>56</v>
      </c>
      <c r="Q1035">
        <f>Sales_Analysis[[#This Row],[Quantity]]*Sales_Analysis[[#This Row],[Unit Selling Price]]</f>
        <v>112</v>
      </c>
      <c r="R1035">
        <f>Sales_Analysis[[#This Row],[Gross Sales ]]*Sales_Analysis[[#This Row],[Discount Pct]]</f>
        <v>0</v>
      </c>
      <c r="S1035" s="8">
        <f>Sales_Analysis[[#This Row],[Gross Sales ]]-Sales_Analysis[[#This Row],[Discount Amount]]</f>
        <v>112</v>
      </c>
      <c r="T1035" s="8">
        <f>Sales_Analysis[[#This Row],[Quantity]]*Sales_Analysis[[#This Row],[Unit Cost]]</f>
        <v>74.28</v>
      </c>
      <c r="U1035" s="8">
        <f>Sales_Analysis[[#This Row],[Net Sales ]]-Sales_Analysis[[#This Row],[Cost Of Good Sold]]</f>
        <v>37.72</v>
      </c>
      <c r="V1035" s="8">
        <f>IF(Sales_Analysis[[#This Row],[Order Status]]="Completed",Sales_Analysis[[#This Row],[Net Sales ]],0)</f>
        <v>112</v>
      </c>
      <c r="W1035" s="8">
        <f>IF(Sales_Analysis[[#This Row],[Order Status]]="Completed",Sales_Analysis[[#This Row],[Gross Profit ]],0)</f>
        <v>37.72</v>
      </c>
    </row>
    <row r="1036" spans="1:23">
      <c r="A1036" t="s">
        <v>1742</v>
      </c>
      <c r="B1036" s="7">
        <v>46087</v>
      </c>
      <c r="C1036" t="s">
        <v>154</v>
      </c>
      <c r="D1036">
        <v>1</v>
      </c>
      <c r="E1036">
        <v>63.29</v>
      </c>
      <c r="F1036">
        <v>0.05</v>
      </c>
      <c r="G1036">
        <v>0</v>
      </c>
      <c r="H1036" t="s">
        <v>207</v>
      </c>
      <c r="I1036" t="s">
        <v>12</v>
      </c>
      <c r="J1036" t="s">
        <v>213</v>
      </c>
      <c r="K1036" t="s">
        <v>281</v>
      </c>
      <c r="L1036" t="s">
        <v>991</v>
      </c>
      <c r="M1036" t="s">
        <v>155</v>
      </c>
      <c r="N1036" t="s">
        <v>27</v>
      </c>
      <c r="O1036">
        <v>41.46</v>
      </c>
      <c r="P1036">
        <v>63.29</v>
      </c>
      <c r="Q1036">
        <f>Sales_Analysis[[#This Row],[Quantity]]*Sales_Analysis[[#This Row],[Unit Selling Price]]</f>
        <v>63.29</v>
      </c>
      <c r="R1036">
        <f>Sales_Analysis[[#This Row],[Gross Sales ]]*Sales_Analysis[[#This Row],[Discount Pct]]</f>
        <v>3.1645000000000003</v>
      </c>
      <c r="S1036" s="8">
        <f>Sales_Analysis[[#This Row],[Gross Sales ]]-Sales_Analysis[[#This Row],[Discount Amount]]</f>
        <v>60.125500000000002</v>
      </c>
      <c r="T1036" s="8">
        <f>Sales_Analysis[[#This Row],[Quantity]]*Sales_Analysis[[#This Row],[Unit Cost]]</f>
        <v>41.46</v>
      </c>
      <c r="U1036" s="8">
        <f>Sales_Analysis[[#This Row],[Net Sales ]]-Sales_Analysis[[#This Row],[Cost Of Good Sold]]</f>
        <v>18.665500000000002</v>
      </c>
      <c r="V1036" s="8">
        <f>IF(Sales_Analysis[[#This Row],[Order Status]]="Completed",Sales_Analysis[[#This Row],[Net Sales ]],0)</f>
        <v>0</v>
      </c>
      <c r="W1036" s="8">
        <f>IF(Sales_Analysis[[#This Row],[Order Status]]="Completed",Sales_Analysis[[#This Row],[Gross Profit ]],0)</f>
        <v>0</v>
      </c>
    </row>
    <row r="1037" spans="1:23">
      <c r="A1037" t="s">
        <v>1743</v>
      </c>
      <c r="B1037" s="7">
        <v>46087</v>
      </c>
      <c r="C1037" t="s">
        <v>160</v>
      </c>
      <c r="D1037">
        <v>4</v>
      </c>
      <c r="E1037">
        <v>36.47</v>
      </c>
      <c r="F1037">
        <v>0</v>
      </c>
      <c r="G1037">
        <v>0</v>
      </c>
      <c r="H1037" t="s">
        <v>216</v>
      </c>
      <c r="I1037" t="s">
        <v>37</v>
      </c>
      <c r="J1037" t="s">
        <v>208</v>
      </c>
      <c r="K1037" t="s">
        <v>209</v>
      </c>
      <c r="L1037" t="s">
        <v>1089</v>
      </c>
      <c r="M1037" t="s">
        <v>161</v>
      </c>
      <c r="N1037" t="s">
        <v>27</v>
      </c>
      <c r="O1037">
        <v>21.05</v>
      </c>
      <c r="P1037">
        <v>36.47</v>
      </c>
      <c r="Q1037">
        <f>Sales_Analysis[[#This Row],[Quantity]]*Sales_Analysis[[#This Row],[Unit Selling Price]]</f>
        <v>145.88</v>
      </c>
      <c r="R1037">
        <f>Sales_Analysis[[#This Row],[Gross Sales ]]*Sales_Analysis[[#This Row],[Discount Pct]]</f>
        <v>0</v>
      </c>
      <c r="S1037" s="8">
        <f>Sales_Analysis[[#This Row],[Gross Sales ]]-Sales_Analysis[[#This Row],[Discount Amount]]</f>
        <v>145.88</v>
      </c>
      <c r="T1037" s="8">
        <f>Sales_Analysis[[#This Row],[Quantity]]*Sales_Analysis[[#This Row],[Unit Cost]]</f>
        <v>84.2</v>
      </c>
      <c r="U1037" s="8">
        <f>Sales_Analysis[[#This Row],[Net Sales ]]-Sales_Analysis[[#This Row],[Cost Of Good Sold]]</f>
        <v>61.679999999999993</v>
      </c>
      <c r="V1037" s="8">
        <f>IF(Sales_Analysis[[#This Row],[Order Status]]="Completed",Sales_Analysis[[#This Row],[Net Sales ]],0)</f>
        <v>145.88</v>
      </c>
      <c r="W1037" s="8">
        <f>IF(Sales_Analysis[[#This Row],[Order Status]]="Completed",Sales_Analysis[[#This Row],[Gross Profit ]],0)</f>
        <v>61.679999999999993</v>
      </c>
    </row>
    <row r="1038" spans="1:23">
      <c r="A1038" t="s">
        <v>1744</v>
      </c>
      <c r="B1038" s="7">
        <v>46087</v>
      </c>
      <c r="C1038" t="s">
        <v>152</v>
      </c>
      <c r="D1038">
        <v>1</v>
      </c>
      <c r="E1038">
        <v>39.21</v>
      </c>
      <c r="F1038">
        <v>0</v>
      </c>
      <c r="G1038">
        <v>6.99</v>
      </c>
      <c r="H1038" t="s">
        <v>207</v>
      </c>
      <c r="I1038" t="s">
        <v>54</v>
      </c>
      <c r="J1038" t="s">
        <v>217</v>
      </c>
      <c r="K1038" t="s">
        <v>209</v>
      </c>
      <c r="L1038" t="s">
        <v>836</v>
      </c>
      <c r="M1038" t="s">
        <v>153</v>
      </c>
      <c r="N1038" t="s">
        <v>27</v>
      </c>
      <c r="O1038">
        <v>19.66</v>
      </c>
      <c r="P1038">
        <v>39.21</v>
      </c>
      <c r="Q1038">
        <f>Sales_Analysis[[#This Row],[Quantity]]*Sales_Analysis[[#This Row],[Unit Selling Price]]</f>
        <v>39.21</v>
      </c>
      <c r="R1038">
        <f>Sales_Analysis[[#This Row],[Gross Sales ]]*Sales_Analysis[[#This Row],[Discount Pct]]</f>
        <v>0</v>
      </c>
      <c r="S1038" s="8">
        <f>Sales_Analysis[[#This Row],[Gross Sales ]]-Sales_Analysis[[#This Row],[Discount Amount]]</f>
        <v>39.21</v>
      </c>
      <c r="T1038" s="8">
        <f>Sales_Analysis[[#This Row],[Quantity]]*Sales_Analysis[[#This Row],[Unit Cost]]</f>
        <v>19.66</v>
      </c>
      <c r="U1038" s="8">
        <f>Sales_Analysis[[#This Row],[Net Sales ]]-Sales_Analysis[[#This Row],[Cost Of Good Sold]]</f>
        <v>19.55</v>
      </c>
      <c r="V1038" s="8">
        <f>IF(Sales_Analysis[[#This Row],[Order Status]]="Completed",Sales_Analysis[[#This Row],[Net Sales ]],0)</f>
        <v>39.21</v>
      </c>
      <c r="W1038" s="8">
        <f>IF(Sales_Analysis[[#This Row],[Order Status]]="Completed",Sales_Analysis[[#This Row],[Gross Profit ]],0)</f>
        <v>19.55</v>
      </c>
    </row>
    <row r="1039" spans="1:23">
      <c r="A1039" t="s">
        <v>1745</v>
      </c>
      <c r="B1039" s="7">
        <v>46087</v>
      </c>
      <c r="C1039" t="s">
        <v>89</v>
      </c>
      <c r="D1039">
        <v>4</v>
      </c>
      <c r="E1039">
        <v>81.14</v>
      </c>
      <c r="F1039">
        <v>0.1</v>
      </c>
      <c r="G1039">
        <v>9.99</v>
      </c>
      <c r="H1039" t="s">
        <v>216</v>
      </c>
      <c r="I1039" t="s">
        <v>54</v>
      </c>
      <c r="J1039" t="s">
        <v>217</v>
      </c>
      <c r="K1039" t="s">
        <v>209</v>
      </c>
      <c r="L1039" t="s">
        <v>878</v>
      </c>
      <c r="M1039" t="s">
        <v>90</v>
      </c>
      <c r="N1039" t="s">
        <v>11</v>
      </c>
      <c r="O1039">
        <v>34.53</v>
      </c>
      <c r="P1039">
        <v>81.14</v>
      </c>
      <c r="Q1039">
        <f>Sales_Analysis[[#This Row],[Quantity]]*Sales_Analysis[[#This Row],[Unit Selling Price]]</f>
        <v>324.56</v>
      </c>
      <c r="R1039">
        <f>Sales_Analysis[[#This Row],[Gross Sales ]]*Sales_Analysis[[#This Row],[Discount Pct]]</f>
        <v>32.456000000000003</v>
      </c>
      <c r="S1039" s="8">
        <f>Sales_Analysis[[#This Row],[Gross Sales ]]-Sales_Analysis[[#This Row],[Discount Amount]]</f>
        <v>292.10399999999998</v>
      </c>
      <c r="T1039" s="8">
        <f>Sales_Analysis[[#This Row],[Quantity]]*Sales_Analysis[[#This Row],[Unit Cost]]</f>
        <v>138.12</v>
      </c>
      <c r="U1039" s="8">
        <f>Sales_Analysis[[#This Row],[Net Sales ]]-Sales_Analysis[[#This Row],[Cost Of Good Sold]]</f>
        <v>153.98399999999998</v>
      </c>
      <c r="V1039" s="8">
        <f>IF(Sales_Analysis[[#This Row],[Order Status]]="Completed",Sales_Analysis[[#This Row],[Net Sales ]],0)</f>
        <v>292.10399999999998</v>
      </c>
      <c r="W1039" s="8">
        <f>IF(Sales_Analysis[[#This Row],[Order Status]]="Completed",Sales_Analysis[[#This Row],[Gross Profit ]],0)</f>
        <v>153.98399999999998</v>
      </c>
    </row>
    <row r="1040" spans="1:23">
      <c r="A1040" t="s">
        <v>1746</v>
      </c>
      <c r="B1040" s="7">
        <v>46088</v>
      </c>
      <c r="C1040" t="s">
        <v>69</v>
      </c>
      <c r="D1040">
        <v>1</v>
      </c>
      <c r="E1040">
        <v>73.180000000000007</v>
      </c>
      <c r="F1040">
        <v>0.15</v>
      </c>
      <c r="G1040">
        <v>0</v>
      </c>
      <c r="H1040" t="s">
        <v>212</v>
      </c>
      <c r="I1040" t="s">
        <v>37</v>
      </c>
      <c r="J1040" t="s">
        <v>217</v>
      </c>
      <c r="K1040" t="s">
        <v>209</v>
      </c>
      <c r="L1040" t="s">
        <v>1614</v>
      </c>
      <c r="M1040" t="s">
        <v>70</v>
      </c>
      <c r="N1040" t="s">
        <v>11</v>
      </c>
      <c r="O1040">
        <v>37</v>
      </c>
      <c r="P1040">
        <v>73.180000000000007</v>
      </c>
      <c r="Q1040">
        <f>Sales_Analysis[[#This Row],[Quantity]]*Sales_Analysis[[#This Row],[Unit Selling Price]]</f>
        <v>73.180000000000007</v>
      </c>
      <c r="R1040">
        <f>Sales_Analysis[[#This Row],[Gross Sales ]]*Sales_Analysis[[#This Row],[Discount Pct]]</f>
        <v>10.977</v>
      </c>
      <c r="S1040" s="8">
        <f>Sales_Analysis[[#This Row],[Gross Sales ]]-Sales_Analysis[[#This Row],[Discount Amount]]</f>
        <v>62.203000000000003</v>
      </c>
      <c r="T1040" s="8">
        <f>Sales_Analysis[[#This Row],[Quantity]]*Sales_Analysis[[#This Row],[Unit Cost]]</f>
        <v>37</v>
      </c>
      <c r="U1040" s="8">
        <f>Sales_Analysis[[#This Row],[Net Sales ]]-Sales_Analysis[[#This Row],[Cost Of Good Sold]]</f>
        <v>25.203000000000003</v>
      </c>
      <c r="V1040" s="8">
        <f>IF(Sales_Analysis[[#This Row],[Order Status]]="Completed",Sales_Analysis[[#This Row],[Net Sales ]],0)</f>
        <v>62.203000000000003</v>
      </c>
      <c r="W1040" s="8">
        <f>IF(Sales_Analysis[[#This Row],[Order Status]]="Completed",Sales_Analysis[[#This Row],[Gross Profit ]],0)</f>
        <v>25.203000000000003</v>
      </c>
    </row>
    <row r="1041" spans="1:23">
      <c r="A1041" t="s">
        <v>1747</v>
      </c>
      <c r="B1041" s="7">
        <v>46088</v>
      </c>
      <c r="C1041" t="s">
        <v>114</v>
      </c>
      <c r="D1041">
        <v>1</v>
      </c>
      <c r="E1041">
        <v>87.66</v>
      </c>
      <c r="F1041">
        <v>0</v>
      </c>
      <c r="G1041">
        <v>9.99</v>
      </c>
      <c r="H1041" t="s">
        <v>207</v>
      </c>
      <c r="I1041" t="s">
        <v>37</v>
      </c>
      <c r="J1041" t="s">
        <v>208</v>
      </c>
      <c r="K1041" t="s">
        <v>209</v>
      </c>
      <c r="L1041" t="s">
        <v>342</v>
      </c>
      <c r="M1041" t="s">
        <v>115</v>
      </c>
      <c r="N1041" t="s">
        <v>17</v>
      </c>
      <c r="O1041">
        <v>40.340000000000003</v>
      </c>
      <c r="P1041">
        <v>87.66</v>
      </c>
      <c r="Q1041">
        <f>Sales_Analysis[[#This Row],[Quantity]]*Sales_Analysis[[#This Row],[Unit Selling Price]]</f>
        <v>87.66</v>
      </c>
      <c r="R1041">
        <f>Sales_Analysis[[#This Row],[Gross Sales ]]*Sales_Analysis[[#This Row],[Discount Pct]]</f>
        <v>0</v>
      </c>
      <c r="S1041" s="8">
        <f>Sales_Analysis[[#This Row],[Gross Sales ]]-Sales_Analysis[[#This Row],[Discount Amount]]</f>
        <v>87.66</v>
      </c>
      <c r="T1041" s="8">
        <f>Sales_Analysis[[#This Row],[Quantity]]*Sales_Analysis[[#This Row],[Unit Cost]]</f>
        <v>40.340000000000003</v>
      </c>
      <c r="U1041" s="8">
        <f>Sales_Analysis[[#This Row],[Net Sales ]]-Sales_Analysis[[#This Row],[Cost Of Good Sold]]</f>
        <v>47.319999999999993</v>
      </c>
      <c r="V1041" s="8">
        <f>IF(Sales_Analysis[[#This Row],[Order Status]]="Completed",Sales_Analysis[[#This Row],[Net Sales ]],0)</f>
        <v>87.66</v>
      </c>
      <c r="W1041" s="8">
        <f>IF(Sales_Analysis[[#This Row],[Order Status]]="Completed",Sales_Analysis[[#This Row],[Gross Profit ]],0)</f>
        <v>47.319999999999993</v>
      </c>
    </row>
    <row r="1042" spans="1:23">
      <c r="A1042" t="s">
        <v>1748</v>
      </c>
      <c r="B1042" s="7">
        <v>46088</v>
      </c>
      <c r="C1042" t="s">
        <v>180</v>
      </c>
      <c r="D1042">
        <v>5</v>
      </c>
      <c r="E1042">
        <v>60.42</v>
      </c>
      <c r="F1042">
        <v>0.15</v>
      </c>
      <c r="G1042">
        <v>6.99</v>
      </c>
      <c r="H1042" t="s">
        <v>216</v>
      </c>
      <c r="I1042" t="s">
        <v>12</v>
      </c>
      <c r="J1042" t="s">
        <v>217</v>
      </c>
      <c r="K1042" t="s">
        <v>209</v>
      </c>
      <c r="L1042" t="s">
        <v>642</v>
      </c>
      <c r="M1042" t="s">
        <v>181</v>
      </c>
      <c r="N1042" t="s">
        <v>32</v>
      </c>
      <c r="O1042">
        <v>25.69</v>
      </c>
      <c r="P1042">
        <v>60.42</v>
      </c>
      <c r="Q1042">
        <f>Sales_Analysis[[#This Row],[Quantity]]*Sales_Analysis[[#This Row],[Unit Selling Price]]</f>
        <v>302.10000000000002</v>
      </c>
      <c r="R1042">
        <f>Sales_Analysis[[#This Row],[Gross Sales ]]*Sales_Analysis[[#This Row],[Discount Pct]]</f>
        <v>45.315000000000005</v>
      </c>
      <c r="S1042" s="8">
        <f>Sales_Analysis[[#This Row],[Gross Sales ]]-Sales_Analysis[[#This Row],[Discount Amount]]</f>
        <v>256.78500000000003</v>
      </c>
      <c r="T1042" s="8">
        <f>Sales_Analysis[[#This Row],[Quantity]]*Sales_Analysis[[#This Row],[Unit Cost]]</f>
        <v>128.45000000000002</v>
      </c>
      <c r="U1042" s="8">
        <f>Sales_Analysis[[#This Row],[Net Sales ]]-Sales_Analysis[[#This Row],[Cost Of Good Sold]]</f>
        <v>128.33500000000001</v>
      </c>
      <c r="V1042" s="8">
        <f>IF(Sales_Analysis[[#This Row],[Order Status]]="Completed",Sales_Analysis[[#This Row],[Net Sales ]],0)</f>
        <v>256.78500000000003</v>
      </c>
      <c r="W1042" s="8">
        <f>IF(Sales_Analysis[[#This Row],[Order Status]]="Completed",Sales_Analysis[[#This Row],[Gross Profit ]],0)</f>
        <v>128.33500000000001</v>
      </c>
    </row>
    <row r="1043" spans="1:23">
      <c r="A1043" t="s">
        <v>1749</v>
      </c>
      <c r="B1043" s="7">
        <v>46088</v>
      </c>
      <c r="C1043" t="s">
        <v>160</v>
      </c>
      <c r="D1043">
        <v>2</v>
      </c>
      <c r="E1043">
        <v>36.47</v>
      </c>
      <c r="F1043">
        <v>0.05</v>
      </c>
      <c r="G1043">
        <v>4.99</v>
      </c>
      <c r="H1043" t="s">
        <v>212</v>
      </c>
      <c r="I1043" t="s">
        <v>54</v>
      </c>
      <c r="J1043" t="s">
        <v>213</v>
      </c>
      <c r="K1043" t="s">
        <v>209</v>
      </c>
      <c r="L1043" t="s">
        <v>339</v>
      </c>
      <c r="M1043" t="s">
        <v>161</v>
      </c>
      <c r="N1043" t="s">
        <v>27</v>
      </c>
      <c r="O1043">
        <v>21.05</v>
      </c>
      <c r="P1043">
        <v>36.47</v>
      </c>
      <c r="Q1043">
        <f>Sales_Analysis[[#This Row],[Quantity]]*Sales_Analysis[[#This Row],[Unit Selling Price]]</f>
        <v>72.94</v>
      </c>
      <c r="R1043">
        <f>Sales_Analysis[[#This Row],[Gross Sales ]]*Sales_Analysis[[#This Row],[Discount Pct]]</f>
        <v>3.6470000000000002</v>
      </c>
      <c r="S1043" s="8">
        <f>Sales_Analysis[[#This Row],[Gross Sales ]]-Sales_Analysis[[#This Row],[Discount Amount]]</f>
        <v>69.292999999999992</v>
      </c>
      <c r="T1043" s="8">
        <f>Sales_Analysis[[#This Row],[Quantity]]*Sales_Analysis[[#This Row],[Unit Cost]]</f>
        <v>42.1</v>
      </c>
      <c r="U1043" s="8">
        <f>Sales_Analysis[[#This Row],[Net Sales ]]-Sales_Analysis[[#This Row],[Cost Of Good Sold]]</f>
        <v>27.192999999999991</v>
      </c>
      <c r="V1043" s="8">
        <f>IF(Sales_Analysis[[#This Row],[Order Status]]="Completed",Sales_Analysis[[#This Row],[Net Sales ]],0)</f>
        <v>69.292999999999992</v>
      </c>
      <c r="W1043" s="8">
        <f>IF(Sales_Analysis[[#This Row],[Order Status]]="Completed",Sales_Analysis[[#This Row],[Gross Profit ]],0)</f>
        <v>27.192999999999991</v>
      </c>
    </row>
    <row r="1044" spans="1:23">
      <c r="A1044" t="s">
        <v>1750</v>
      </c>
      <c r="B1044" s="7">
        <v>46088</v>
      </c>
      <c r="C1044" t="s">
        <v>186</v>
      </c>
      <c r="D1044">
        <v>3</v>
      </c>
      <c r="E1044">
        <v>54.93</v>
      </c>
      <c r="F1044">
        <v>0</v>
      </c>
      <c r="G1044">
        <v>0</v>
      </c>
      <c r="H1044" t="s">
        <v>216</v>
      </c>
      <c r="I1044" t="s">
        <v>18</v>
      </c>
      <c r="J1044" t="s">
        <v>208</v>
      </c>
      <c r="K1044" t="s">
        <v>304</v>
      </c>
      <c r="L1044" t="s">
        <v>649</v>
      </c>
      <c r="M1044" t="s">
        <v>187</v>
      </c>
      <c r="N1044" t="s">
        <v>32</v>
      </c>
      <c r="O1044">
        <v>31.07</v>
      </c>
      <c r="P1044">
        <v>54.93</v>
      </c>
      <c r="Q1044">
        <f>Sales_Analysis[[#This Row],[Quantity]]*Sales_Analysis[[#This Row],[Unit Selling Price]]</f>
        <v>164.79</v>
      </c>
      <c r="R1044">
        <f>Sales_Analysis[[#This Row],[Gross Sales ]]*Sales_Analysis[[#This Row],[Discount Pct]]</f>
        <v>0</v>
      </c>
      <c r="S1044" s="8">
        <f>Sales_Analysis[[#This Row],[Gross Sales ]]-Sales_Analysis[[#This Row],[Discount Amount]]</f>
        <v>164.79</v>
      </c>
      <c r="T1044" s="8">
        <f>Sales_Analysis[[#This Row],[Quantity]]*Sales_Analysis[[#This Row],[Unit Cost]]</f>
        <v>93.210000000000008</v>
      </c>
      <c r="U1044" s="8">
        <f>Sales_Analysis[[#This Row],[Net Sales ]]-Sales_Analysis[[#This Row],[Cost Of Good Sold]]</f>
        <v>71.579999999999984</v>
      </c>
      <c r="V1044" s="8">
        <f>IF(Sales_Analysis[[#This Row],[Order Status]]="Completed",Sales_Analysis[[#This Row],[Net Sales ]],0)</f>
        <v>0</v>
      </c>
      <c r="W1044" s="8">
        <f>IF(Sales_Analysis[[#This Row],[Order Status]]="Completed",Sales_Analysis[[#This Row],[Gross Profit ]],0)</f>
        <v>0</v>
      </c>
    </row>
    <row r="1045" spans="1:23">
      <c r="A1045" t="s">
        <v>1751</v>
      </c>
      <c r="B1045" s="7">
        <v>46088</v>
      </c>
      <c r="C1045" t="s">
        <v>160</v>
      </c>
      <c r="D1045">
        <v>8</v>
      </c>
      <c r="E1045">
        <v>36.47</v>
      </c>
      <c r="F1045">
        <v>0.1</v>
      </c>
      <c r="G1045">
        <v>0</v>
      </c>
      <c r="H1045" t="s">
        <v>216</v>
      </c>
      <c r="I1045" t="s">
        <v>37</v>
      </c>
      <c r="J1045" t="s">
        <v>217</v>
      </c>
      <c r="K1045" t="s">
        <v>209</v>
      </c>
      <c r="L1045" t="s">
        <v>782</v>
      </c>
      <c r="M1045" t="s">
        <v>161</v>
      </c>
      <c r="N1045" t="s">
        <v>27</v>
      </c>
      <c r="O1045">
        <v>21.05</v>
      </c>
      <c r="P1045">
        <v>36.47</v>
      </c>
      <c r="Q1045">
        <f>Sales_Analysis[[#This Row],[Quantity]]*Sales_Analysis[[#This Row],[Unit Selling Price]]</f>
        <v>291.76</v>
      </c>
      <c r="R1045">
        <f>Sales_Analysis[[#This Row],[Gross Sales ]]*Sales_Analysis[[#This Row],[Discount Pct]]</f>
        <v>29.176000000000002</v>
      </c>
      <c r="S1045" s="8">
        <f>Sales_Analysis[[#This Row],[Gross Sales ]]-Sales_Analysis[[#This Row],[Discount Amount]]</f>
        <v>262.584</v>
      </c>
      <c r="T1045" s="8">
        <f>Sales_Analysis[[#This Row],[Quantity]]*Sales_Analysis[[#This Row],[Unit Cost]]</f>
        <v>168.4</v>
      </c>
      <c r="U1045" s="8">
        <f>Sales_Analysis[[#This Row],[Net Sales ]]-Sales_Analysis[[#This Row],[Cost Of Good Sold]]</f>
        <v>94.183999999999997</v>
      </c>
      <c r="V1045" s="8">
        <f>IF(Sales_Analysis[[#This Row],[Order Status]]="Completed",Sales_Analysis[[#This Row],[Net Sales ]],0)</f>
        <v>262.584</v>
      </c>
      <c r="W1045" s="8">
        <f>IF(Sales_Analysis[[#This Row],[Order Status]]="Completed",Sales_Analysis[[#This Row],[Gross Profit ]],0)</f>
        <v>94.183999999999997</v>
      </c>
    </row>
    <row r="1046" spans="1:23">
      <c r="A1046" t="s">
        <v>1752</v>
      </c>
      <c r="B1046" s="7">
        <v>46088</v>
      </c>
      <c r="C1046" t="s">
        <v>146</v>
      </c>
      <c r="D1046">
        <v>2</v>
      </c>
      <c r="E1046">
        <v>30.05</v>
      </c>
      <c r="F1046">
        <v>0.1</v>
      </c>
      <c r="G1046">
        <v>0</v>
      </c>
      <c r="H1046" t="s">
        <v>212</v>
      </c>
      <c r="I1046" t="s">
        <v>37</v>
      </c>
      <c r="J1046" t="s">
        <v>213</v>
      </c>
      <c r="K1046" t="s">
        <v>209</v>
      </c>
      <c r="L1046" t="s">
        <v>1753</v>
      </c>
      <c r="M1046" t="s">
        <v>147</v>
      </c>
      <c r="N1046" t="s">
        <v>27</v>
      </c>
      <c r="O1046">
        <v>17.329999999999998</v>
      </c>
      <c r="P1046">
        <v>30.05</v>
      </c>
      <c r="Q1046">
        <f>Sales_Analysis[[#This Row],[Quantity]]*Sales_Analysis[[#This Row],[Unit Selling Price]]</f>
        <v>60.1</v>
      </c>
      <c r="R1046">
        <f>Sales_Analysis[[#This Row],[Gross Sales ]]*Sales_Analysis[[#This Row],[Discount Pct]]</f>
        <v>6.0100000000000007</v>
      </c>
      <c r="S1046" s="8">
        <f>Sales_Analysis[[#This Row],[Gross Sales ]]-Sales_Analysis[[#This Row],[Discount Amount]]</f>
        <v>54.09</v>
      </c>
      <c r="T1046" s="8">
        <f>Sales_Analysis[[#This Row],[Quantity]]*Sales_Analysis[[#This Row],[Unit Cost]]</f>
        <v>34.659999999999997</v>
      </c>
      <c r="U1046" s="8">
        <f>Sales_Analysis[[#This Row],[Net Sales ]]-Sales_Analysis[[#This Row],[Cost Of Good Sold]]</f>
        <v>19.430000000000007</v>
      </c>
      <c r="V1046" s="8">
        <f>IF(Sales_Analysis[[#This Row],[Order Status]]="Completed",Sales_Analysis[[#This Row],[Net Sales ]],0)</f>
        <v>54.09</v>
      </c>
      <c r="W1046" s="8">
        <f>IF(Sales_Analysis[[#This Row],[Order Status]]="Completed",Sales_Analysis[[#This Row],[Gross Profit ]],0)</f>
        <v>19.430000000000007</v>
      </c>
    </row>
    <row r="1047" spans="1:23">
      <c r="A1047" t="s">
        <v>1754</v>
      </c>
      <c r="B1047" s="7">
        <v>46088</v>
      </c>
      <c r="C1047" t="s">
        <v>122</v>
      </c>
      <c r="D1047">
        <v>2</v>
      </c>
      <c r="E1047">
        <v>29.71</v>
      </c>
      <c r="F1047">
        <v>0</v>
      </c>
      <c r="G1047">
        <v>0</v>
      </c>
      <c r="H1047" t="s">
        <v>212</v>
      </c>
      <c r="I1047" t="s">
        <v>54</v>
      </c>
      <c r="J1047" t="s">
        <v>208</v>
      </c>
      <c r="K1047" t="s">
        <v>209</v>
      </c>
      <c r="L1047" t="s">
        <v>977</v>
      </c>
      <c r="M1047" t="s">
        <v>123</v>
      </c>
      <c r="N1047" t="s">
        <v>21</v>
      </c>
      <c r="O1047">
        <v>17.55</v>
      </c>
      <c r="P1047">
        <v>29.71</v>
      </c>
      <c r="Q1047">
        <f>Sales_Analysis[[#This Row],[Quantity]]*Sales_Analysis[[#This Row],[Unit Selling Price]]</f>
        <v>59.42</v>
      </c>
      <c r="R1047">
        <f>Sales_Analysis[[#This Row],[Gross Sales ]]*Sales_Analysis[[#This Row],[Discount Pct]]</f>
        <v>0</v>
      </c>
      <c r="S1047" s="8">
        <f>Sales_Analysis[[#This Row],[Gross Sales ]]-Sales_Analysis[[#This Row],[Discount Amount]]</f>
        <v>59.42</v>
      </c>
      <c r="T1047" s="8">
        <f>Sales_Analysis[[#This Row],[Quantity]]*Sales_Analysis[[#This Row],[Unit Cost]]</f>
        <v>35.1</v>
      </c>
      <c r="U1047" s="8">
        <f>Sales_Analysis[[#This Row],[Net Sales ]]-Sales_Analysis[[#This Row],[Cost Of Good Sold]]</f>
        <v>24.32</v>
      </c>
      <c r="V1047" s="8">
        <f>IF(Sales_Analysis[[#This Row],[Order Status]]="Completed",Sales_Analysis[[#This Row],[Net Sales ]],0)</f>
        <v>59.42</v>
      </c>
      <c r="W1047" s="8">
        <f>IF(Sales_Analysis[[#This Row],[Order Status]]="Completed",Sales_Analysis[[#This Row],[Gross Profit ]],0)</f>
        <v>24.32</v>
      </c>
    </row>
    <row r="1048" spans="1:23">
      <c r="A1048" t="s">
        <v>1755</v>
      </c>
      <c r="B1048" s="7">
        <v>46088</v>
      </c>
      <c r="C1048" t="s">
        <v>186</v>
      </c>
      <c r="D1048">
        <v>1</v>
      </c>
      <c r="E1048">
        <v>54.93</v>
      </c>
      <c r="F1048">
        <v>0</v>
      </c>
      <c r="G1048">
        <v>6.99</v>
      </c>
      <c r="H1048" t="s">
        <v>207</v>
      </c>
      <c r="I1048" t="s">
        <v>18</v>
      </c>
      <c r="J1048" t="s">
        <v>213</v>
      </c>
      <c r="K1048" t="s">
        <v>209</v>
      </c>
      <c r="L1048" t="s">
        <v>284</v>
      </c>
      <c r="M1048" t="s">
        <v>187</v>
      </c>
      <c r="N1048" t="s">
        <v>32</v>
      </c>
      <c r="O1048">
        <v>31.07</v>
      </c>
      <c r="P1048">
        <v>54.93</v>
      </c>
      <c r="Q1048">
        <f>Sales_Analysis[[#This Row],[Quantity]]*Sales_Analysis[[#This Row],[Unit Selling Price]]</f>
        <v>54.93</v>
      </c>
      <c r="R1048">
        <f>Sales_Analysis[[#This Row],[Gross Sales ]]*Sales_Analysis[[#This Row],[Discount Pct]]</f>
        <v>0</v>
      </c>
      <c r="S1048" s="8">
        <f>Sales_Analysis[[#This Row],[Gross Sales ]]-Sales_Analysis[[#This Row],[Discount Amount]]</f>
        <v>54.93</v>
      </c>
      <c r="T1048" s="8">
        <f>Sales_Analysis[[#This Row],[Quantity]]*Sales_Analysis[[#This Row],[Unit Cost]]</f>
        <v>31.07</v>
      </c>
      <c r="U1048" s="8">
        <f>Sales_Analysis[[#This Row],[Net Sales ]]-Sales_Analysis[[#This Row],[Cost Of Good Sold]]</f>
        <v>23.86</v>
      </c>
      <c r="V1048" s="8">
        <f>IF(Sales_Analysis[[#This Row],[Order Status]]="Completed",Sales_Analysis[[#This Row],[Net Sales ]],0)</f>
        <v>54.93</v>
      </c>
      <c r="W1048" s="8">
        <f>IF(Sales_Analysis[[#This Row],[Order Status]]="Completed",Sales_Analysis[[#This Row],[Gross Profit ]],0)</f>
        <v>23.86</v>
      </c>
    </row>
    <row r="1049" spans="1:23">
      <c r="A1049" t="s">
        <v>1756</v>
      </c>
      <c r="B1049" s="7">
        <v>46089</v>
      </c>
      <c r="C1049" t="s">
        <v>176</v>
      </c>
      <c r="D1049">
        <v>2</v>
      </c>
      <c r="E1049">
        <v>11.86</v>
      </c>
      <c r="F1049">
        <v>0</v>
      </c>
      <c r="G1049">
        <v>0</v>
      </c>
      <c r="H1049" t="s">
        <v>216</v>
      </c>
      <c r="I1049" t="s">
        <v>37</v>
      </c>
      <c r="J1049" t="s">
        <v>217</v>
      </c>
      <c r="K1049" t="s">
        <v>209</v>
      </c>
      <c r="L1049" t="s">
        <v>273</v>
      </c>
      <c r="M1049" t="s">
        <v>177</v>
      </c>
      <c r="N1049" t="s">
        <v>32</v>
      </c>
      <c r="O1049">
        <v>4.93</v>
      </c>
      <c r="P1049">
        <v>11.86</v>
      </c>
      <c r="Q1049">
        <f>Sales_Analysis[[#This Row],[Quantity]]*Sales_Analysis[[#This Row],[Unit Selling Price]]</f>
        <v>23.72</v>
      </c>
      <c r="R1049">
        <f>Sales_Analysis[[#This Row],[Gross Sales ]]*Sales_Analysis[[#This Row],[Discount Pct]]</f>
        <v>0</v>
      </c>
      <c r="S1049" s="8">
        <f>Sales_Analysis[[#This Row],[Gross Sales ]]-Sales_Analysis[[#This Row],[Discount Amount]]</f>
        <v>23.72</v>
      </c>
      <c r="T1049" s="8">
        <f>Sales_Analysis[[#This Row],[Quantity]]*Sales_Analysis[[#This Row],[Unit Cost]]</f>
        <v>9.86</v>
      </c>
      <c r="U1049" s="8">
        <f>Sales_Analysis[[#This Row],[Net Sales ]]-Sales_Analysis[[#This Row],[Cost Of Good Sold]]</f>
        <v>13.86</v>
      </c>
      <c r="V1049" s="8">
        <f>IF(Sales_Analysis[[#This Row],[Order Status]]="Completed",Sales_Analysis[[#This Row],[Net Sales ]],0)</f>
        <v>23.72</v>
      </c>
      <c r="W1049" s="8">
        <f>IF(Sales_Analysis[[#This Row],[Order Status]]="Completed",Sales_Analysis[[#This Row],[Gross Profit ]],0)</f>
        <v>13.86</v>
      </c>
    </row>
    <row r="1050" spans="1:23">
      <c r="A1050" t="s">
        <v>1757</v>
      </c>
      <c r="B1050" s="7">
        <v>46089</v>
      </c>
      <c r="C1050" t="s">
        <v>182</v>
      </c>
      <c r="D1050">
        <v>1</v>
      </c>
      <c r="E1050">
        <v>11.57</v>
      </c>
      <c r="F1050">
        <v>0</v>
      </c>
      <c r="G1050">
        <v>9.99</v>
      </c>
      <c r="H1050" t="s">
        <v>207</v>
      </c>
      <c r="I1050" t="s">
        <v>12</v>
      </c>
      <c r="J1050" t="s">
        <v>213</v>
      </c>
      <c r="K1050" t="s">
        <v>209</v>
      </c>
      <c r="L1050" t="s">
        <v>1758</v>
      </c>
      <c r="M1050" t="s">
        <v>183</v>
      </c>
      <c r="N1050" t="s">
        <v>32</v>
      </c>
      <c r="O1050">
        <v>6.42</v>
      </c>
      <c r="P1050">
        <v>11.57</v>
      </c>
      <c r="Q1050">
        <f>Sales_Analysis[[#This Row],[Quantity]]*Sales_Analysis[[#This Row],[Unit Selling Price]]</f>
        <v>11.57</v>
      </c>
      <c r="R1050">
        <f>Sales_Analysis[[#This Row],[Gross Sales ]]*Sales_Analysis[[#This Row],[Discount Pct]]</f>
        <v>0</v>
      </c>
      <c r="S1050" s="8">
        <f>Sales_Analysis[[#This Row],[Gross Sales ]]-Sales_Analysis[[#This Row],[Discount Amount]]</f>
        <v>11.57</v>
      </c>
      <c r="T1050" s="8">
        <f>Sales_Analysis[[#This Row],[Quantity]]*Sales_Analysis[[#This Row],[Unit Cost]]</f>
        <v>6.42</v>
      </c>
      <c r="U1050" s="8">
        <f>Sales_Analysis[[#This Row],[Net Sales ]]-Sales_Analysis[[#This Row],[Cost Of Good Sold]]</f>
        <v>5.15</v>
      </c>
      <c r="V1050" s="8">
        <f>IF(Sales_Analysis[[#This Row],[Order Status]]="Completed",Sales_Analysis[[#This Row],[Net Sales ]],0)</f>
        <v>11.57</v>
      </c>
      <c r="W1050" s="8">
        <f>IF(Sales_Analysis[[#This Row],[Order Status]]="Completed",Sales_Analysis[[#This Row],[Gross Profit ]],0)</f>
        <v>5.15</v>
      </c>
    </row>
    <row r="1051" spans="1:23">
      <c r="A1051" t="s">
        <v>1759</v>
      </c>
      <c r="B1051" s="7">
        <v>46089</v>
      </c>
      <c r="C1051" t="s">
        <v>146</v>
      </c>
      <c r="D1051">
        <v>1</v>
      </c>
      <c r="E1051">
        <v>30.05</v>
      </c>
      <c r="F1051">
        <v>0</v>
      </c>
      <c r="G1051">
        <v>4.99</v>
      </c>
      <c r="H1051" t="s">
        <v>207</v>
      </c>
      <c r="I1051" t="s">
        <v>12</v>
      </c>
      <c r="J1051" t="s">
        <v>217</v>
      </c>
      <c r="K1051" t="s">
        <v>209</v>
      </c>
      <c r="L1051" t="s">
        <v>467</v>
      </c>
      <c r="M1051" t="s">
        <v>147</v>
      </c>
      <c r="N1051" t="s">
        <v>27</v>
      </c>
      <c r="O1051">
        <v>17.329999999999998</v>
      </c>
      <c r="P1051">
        <v>30.05</v>
      </c>
      <c r="Q1051">
        <f>Sales_Analysis[[#This Row],[Quantity]]*Sales_Analysis[[#This Row],[Unit Selling Price]]</f>
        <v>30.05</v>
      </c>
      <c r="R1051">
        <f>Sales_Analysis[[#This Row],[Gross Sales ]]*Sales_Analysis[[#This Row],[Discount Pct]]</f>
        <v>0</v>
      </c>
      <c r="S1051" s="8">
        <f>Sales_Analysis[[#This Row],[Gross Sales ]]-Sales_Analysis[[#This Row],[Discount Amount]]</f>
        <v>30.05</v>
      </c>
      <c r="T1051" s="8">
        <f>Sales_Analysis[[#This Row],[Quantity]]*Sales_Analysis[[#This Row],[Unit Cost]]</f>
        <v>17.329999999999998</v>
      </c>
      <c r="U1051" s="8">
        <f>Sales_Analysis[[#This Row],[Net Sales ]]-Sales_Analysis[[#This Row],[Cost Of Good Sold]]</f>
        <v>12.720000000000002</v>
      </c>
      <c r="V1051" s="8">
        <f>IF(Sales_Analysis[[#This Row],[Order Status]]="Completed",Sales_Analysis[[#This Row],[Net Sales ]],0)</f>
        <v>30.05</v>
      </c>
      <c r="W1051" s="8">
        <f>IF(Sales_Analysis[[#This Row],[Order Status]]="Completed",Sales_Analysis[[#This Row],[Gross Profit ]],0)</f>
        <v>12.720000000000002</v>
      </c>
    </row>
    <row r="1052" spans="1:23">
      <c r="A1052" t="s">
        <v>1760</v>
      </c>
      <c r="B1052" s="7">
        <v>46089</v>
      </c>
      <c r="C1052" t="s">
        <v>66</v>
      </c>
      <c r="D1052">
        <v>2</v>
      </c>
      <c r="E1052">
        <v>31.13</v>
      </c>
      <c r="F1052">
        <v>0.1</v>
      </c>
      <c r="G1052">
        <v>9.99</v>
      </c>
      <c r="H1052" t="s">
        <v>212</v>
      </c>
      <c r="I1052" t="s">
        <v>224</v>
      </c>
      <c r="J1052" t="s">
        <v>217</v>
      </c>
      <c r="K1052" t="s">
        <v>209</v>
      </c>
      <c r="L1052" t="s">
        <v>692</v>
      </c>
      <c r="M1052" t="s">
        <v>67</v>
      </c>
      <c r="N1052" t="s">
        <v>11</v>
      </c>
      <c r="O1052">
        <v>13.79</v>
      </c>
      <c r="P1052">
        <v>31.13</v>
      </c>
      <c r="Q1052">
        <f>Sales_Analysis[[#This Row],[Quantity]]*Sales_Analysis[[#This Row],[Unit Selling Price]]</f>
        <v>62.26</v>
      </c>
      <c r="R1052">
        <f>Sales_Analysis[[#This Row],[Gross Sales ]]*Sales_Analysis[[#This Row],[Discount Pct]]</f>
        <v>6.226</v>
      </c>
      <c r="S1052" s="8">
        <f>Sales_Analysis[[#This Row],[Gross Sales ]]-Sales_Analysis[[#This Row],[Discount Amount]]</f>
        <v>56.033999999999999</v>
      </c>
      <c r="T1052" s="8">
        <f>Sales_Analysis[[#This Row],[Quantity]]*Sales_Analysis[[#This Row],[Unit Cost]]</f>
        <v>27.58</v>
      </c>
      <c r="U1052" s="8">
        <f>Sales_Analysis[[#This Row],[Net Sales ]]-Sales_Analysis[[#This Row],[Cost Of Good Sold]]</f>
        <v>28.454000000000001</v>
      </c>
      <c r="V1052" s="8">
        <f>IF(Sales_Analysis[[#This Row],[Order Status]]="Completed",Sales_Analysis[[#This Row],[Net Sales ]],0)</f>
        <v>56.033999999999999</v>
      </c>
      <c r="W1052" s="8">
        <f>IF(Sales_Analysis[[#This Row],[Order Status]]="Completed",Sales_Analysis[[#This Row],[Gross Profit ]],0)</f>
        <v>28.454000000000001</v>
      </c>
    </row>
    <row r="1053" spans="1:23">
      <c r="A1053" t="s">
        <v>1761</v>
      </c>
      <c r="B1053" s="7">
        <v>46089</v>
      </c>
      <c r="C1053" t="s">
        <v>140</v>
      </c>
      <c r="D1053">
        <v>1</v>
      </c>
      <c r="E1053">
        <v>25.18</v>
      </c>
      <c r="F1053">
        <v>0</v>
      </c>
      <c r="G1053">
        <v>4.99</v>
      </c>
      <c r="H1053" t="s">
        <v>212</v>
      </c>
      <c r="I1053" t="s">
        <v>12</v>
      </c>
      <c r="J1053" t="s">
        <v>213</v>
      </c>
      <c r="K1053" t="s">
        <v>209</v>
      </c>
      <c r="L1053" t="s">
        <v>551</v>
      </c>
      <c r="M1053" t="s">
        <v>141</v>
      </c>
      <c r="N1053" t="s">
        <v>27</v>
      </c>
      <c r="O1053">
        <v>13.85</v>
      </c>
      <c r="P1053">
        <v>25.18</v>
      </c>
      <c r="Q1053">
        <f>Sales_Analysis[[#This Row],[Quantity]]*Sales_Analysis[[#This Row],[Unit Selling Price]]</f>
        <v>25.18</v>
      </c>
      <c r="R1053">
        <f>Sales_Analysis[[#This Row],[Gross Sales ]]*Sales_Analysis[[#This Row],[Discount Pct]]</f>
        <v>0</v>
      </c>
      <c r="S1053" s="8">
        <f>Sales_Analysis[[#This Row],[Gross Sales ]]-Sales_Analysis[[#This Row],[Discount Amount]]</f>
        <v>25.18</v>
      </c>
      <c r="T1053" s="8">
        <f>Sales_Analysis[[#This Row],[Quantity]]*Sales_Analysis[[#This Row],[Unit Cost]]</f>
        <v>13.85</v>
      </c>
      <c r="U1053" s="8">
        <f>Sales_Analysis[[#This Row],[Net Sales ]]-Sales_Analysis[[#This Row],[Cost Of Good Sold]]</f>
        <v>11.33</v>
      </c>
      <c r="V1053" s="8">
        <f>IF(Sales_Analysis[[#This Row],[Order Status]]="Completed",Sales_Analysis[[#This Row],[Net Sales ]],0)</f>
        <v>25.18</v>
      </c>
      <c r="W1053" s="8">
        <f>IF(Sales_Analysis[[#This Row],[Order Status]]="Completed",Sales_Analysis[[#This Row],[Gross Profit ]],0)</f>
        <v>11.33</v>
      </c>
    </row>
    <row r="1054" spans="1:23">
      <c r="A1054" t="s">
        <v>1762</v>
      </c>
      <c r="B1054" s="7">
        <v>46089</v>
      </c>
      <c r="C1054" t="s">
        <v>158</v>
      </c>
      <c r="D1054">
        <v>2</v>
      </c>
      <c r="E1054">
        <v>44.59</v>
      </c>
      <c r="F1054">
        <v>0.05</v>
      </c>
      <c r="G1054">
        <v>9.99</v>
      </c>
      <c r="H1054" t="s">
        <v>212</v>
      </c>
      <c r="I1054" t="s">
        <v>54</v>
      </c>
      <c r="J1054" t="s">
        <v>208</v>
      </c>
      <c r="K1054" t="s">
        <v>209</v>
      </c>
      <c r="L1054" t="s">
        <v>1763</v>
      </c>
      <c r="M1054" t="s">
        <v>159</v>
      </c>
      <c r="N1054" t="s">
        <v>27</v>
      </c>
      <c r="O1054">
        <v>19.489999999999998</v>
      </c>
      <c r="P1054">
        <v>44.59</v>
      </c>
      <c r="Q1054">
        <f>Sales_Analysis[[#This Row],[Quantity]]*Sales_Analysis[[#This Row],[Unit Selling Price]]</f>
        <v>89.18</v>
      </c>
      <c r="R1054">
        <f>Sales_Analysis[[#This Row],[Gross Sales ]]*Sales_Analysis[[#This Row],[Discount Pct]]</f>
        <v>4.4590000000000005</v>
      </c>
      <c r="S1054" s="8">
        <f>Sales_Analysis[[#This Row],[Gross Sales ]]-Sales_Analysis[[#This Row],[Discount Amount]]</f>
        <v>84.721000000000004</v>
      </c>
      <c r="T1054" s="8">
        <f>Sales_Analysis[[#This Row],[Quantity]]*Sales_Analysis[[#This Row],[Unit Cost]]</f>
        <v>38.979999999999997</v>
      </c>
      <c r="U1054" s="8">
        <f>Sales_Analysis[[#This Row],[Net Sales ]]-Sales_Analysis[[#This Row],[Cost Of Good Sold]]</f>
        <v>45.741000000000007</v>
      </c>
      <c r="V1054" s="8">
        <f>IF(Sales_Analysis[[#This Row],[Order Status]]="Completed",Sales_Analysis[[#This Row],[Net Sales ]],0)</f>
        <v>84.721000000000004</v>
      </c>
      <c r="W1054" s="8">
        <f>IF(Sales_Analysis[[#This Row],[Order Status]]="Completed",Sales_Analysis[[#This Row],[Gross Profit ]],0)</f>
        <v>45.741000000000007</v>
      </c>
    </row>
    <row r="1055" spans="1:23">
      <c r="A1055" t="s">
        <v>1764</v>
      </c>
      <c r="B1055" s="7">
        <v>46089</v>
      </c>
      <c r="C1055" t="s">
        <v>170</v>
      </c>
      <c r="D1055">
        <v>2</v>
      </c>
      <c r="E1055">
        <v>33.19</v>
      </c>
      <c r="F1055">
        <v>0.05</v>
      </c>
      <c r="G1055">
        <v>0</v>
      </c>
      <c r="H1055" t="s">
        <v>212</v>
      </c>
      <c r="I1055" t="s">
        <v>18</v>
      </c>
      <c r="J1055" t="s">
        <v>208</v>
      </c>
      <c r="K1055" t="s">
        <v>209</v>
      </c>
      <c r="L1055" t="s">
        <v>904</v>
      </c>
      <c r="M1055" t="s">
        <v>171</v>
      </c>
      <c r="N1055" t="s">
        <v>32</v>
      </c>
      <c r="O1055">
        <v>18.73</v>
      </c>
      <c r="P1055">
        <v>33.19</v>
      </c>
      <c r="Q1055">
        <f>Sales_Analysis[[#This Row],[Quantity]]*Sales_Analysis[[#This Row],[Unit Selling Price]]</f>
        <v>66.38</v>
      </c>
      <c r="R1055">
        <f>Sales_Analysis[[#This Row],[Gross Sales ]]*Sales_Analysis[[#This Row],[Discount Pct]]</f>
        <v>3.319</v>
      </c>
      <c r="S1055" s="8">
        <f>Sales_Analysis[[#This Row],[Gross Sales ]]-Sales_Analysis[[#This Row],[Discount Amount]]</f>
        <v>63.060999999999993</v>
      </c>
      <c r="T1055" s="8">
        <f>Sales_Analysis[[#This Row],[Quantity]]*Sales_Analysis[[#This Row],[Unit Cost]]</f>
        <v>37.46</v>
      </c>
      <c r="U1055" s="8">
        <f>Sales_Analysis[[#This Row],[Net Sales ]]-Sales_Analysis[[#This Row],[Cost Of Good Sold]]</f>
        <v>25.600999999999992</v>
      </c>
      <c r="V1055" s="8">
        <f>IF(Sales_Analysis[[#This Row],[Order Status]]="Completed",Sales_Analysis[[#This Row],[Net Sales ]],0)</f>
        <v>63.060999999999993</v>
      </c>
      <c r="W1055" s="8">
        <f>IF(Sales_Analysis[[#This Row],[Order Status]]="Completed",Sales_Analysis[[#This Row],[Gross Profit ]],0)</f>
        <v>25.600999999999992</v>
      </c>
    </row>
    <row r="1056" spans="1:23">
      <c r="A1056" t="s">
        <v>1765</v>
      </c>
      <c r="B1056" s="7">
        <v>46089</v>
      </c>
      <c r="C1056" t="s">
        <v>180</v>
      </c>
      <c r="D1056">
        <v>8</v>
      </c>
      <c r="E1056">
        <v>60.42</v>
      </c>
      <c r="F1056">
        <v>0.1</v>
      </c>
      <c r="G1056">
        <v>9.99</v>
      </c>
      <c r="H1056" t="s">
        <v>212</v>
      </c>
      <c r="I1056" t="s">
        <v>12</v>
      </c>
      <c r="J1056" t="s">
        <v>208</v>
      </c>
      <c r="K1056" t="s">
        <v>209</v>
      </c>
      <c r="L1056" t="s">
        <v>1766</v>
      </c>
      <c r="M1056" t="s">
        <v>181</v>
      </c>
      <c r="N1056" t="s">
        <v>32</v>
      </c>
      <c r="O1056">
        <v>25.69</v>
      </c>
      <c r="P1056">
        <v>60.42</v>
      </c>
      <c r="Q1056">
        <f>Sales_Analysis[[#This Row],[Quantity]]*Sales_Analysis[[#This Row],[Unit Selling Price]]</f>
        <v>483.36</v>
      </c>
      <c r="R1056">
        <f>Sales_Analysis[[#This Row],[Gross Sales ]]*Sales_Analysis[[#This Row],[Discount Pct]]</f>
        <v>48.336000000000006</v>
      </c>
      <c r="S1056" s="8">
        <f>Sales_Analysis[[#This Row],[Gross Sales ]]-Sales_Analysis[[#This Row],[Discount Amount]]</f>
        <v>435.024</v>
      </c>
      <c r="T1056" s="8">
        <f>Sales_Analysis[[#This Row],[Quantity]]*Sales_Analysis[[#This Row],[Unit Cost]]</f>
        <v>205.52</v>
      </c>
      <c r="U1056" s="8">
        <f>Sales_Analysis[[#This Row],[Net Sales ]]-Sales_Analysis[[#This Row],[Cost Of Good Sold]]</f>
        <v>229.50399999999999</v>
      </c>
      <c r="V1056" s="8">
        <f>IF(Sales_Analysis[[#This Row],[Order Status]]="Completed",Sales_Analysis[[#This Row],[Net Sales ]],0)</f>
        <v>435.024</v>
      </c>
      <c r="W1056" s="8">
        <f>IF(Sales_Analysis[[#This Row],[Order Status]]="Completed",Sales_Analysis[[#This Row],[Gross Profit ]],0)</f>
        <v>229.50399999999999</v>
      </c>
    </row>
    <row r="1057" spans="1:23">
      <c r="A1057" t="s">
        <v>1767</v>
      </c>
      <c r="B1057" s="7">
        <v>46090</v>
      </c>
      <c r="C1057" t="s">
        <v>98</v>
      </c>
      <c r="D1057">
        <v>5</v>
      </c>
      <c r="E1057">
        <v>17.66</v>
      </c>
      <c r="F1057">
        <v>0.05</v>
      </c>
      <c r="G1057">
        <v>0</v>
      </c>
      <c r="H1057" t="s">
        <v>212</v>
      </c>
      <c r="I1057" t="s">
        <v>224</v>
      </c>
      <c r="J1057" t="s">
        <v>208</v>
      </c>
      <c r="K1057" t="s">
        <v>209</v>
      </c>
      <c r="L1057" t="s">
        <v>553</v>
      </c>
      <c r="M1057" t="s">
        <v>99</v>
      </c>
      <c r="N1057" t="s">
        <v>17</v>
      </c>
      <c r="O1057">
        <v>11.93</v>
      </c>
      <c r="P1057">
        <v>17.66</v>
      </c>
      <c r="Q1057">
        <f>Sales_Analysis[[#This Row],[Quantity]]*Sales_Analysis[[#This Row],[Unit Selling Price]]</f>
        <v>88.3</v>
      </c>
      <c r="R1057">
        <f>Sales_Analysis[[#This Row],[Gross Sales ]]*Sales_Analysis[[#This Row],[Discount Pct]]</f>
        <v>4.415</v>
      </c>
      <c r="S1057" s="8">
        <f>Sales_Analysis[[#This Row],[Gross Sales ]]-Sales_Analysis[[#This Row],[Discount Amount]]</f>
        <v>83.884999999999991</v>
      </c>
      <c r="T1057" s="8">
        <f>Sales_Analysis[[#This Row],[Quantity]]*Sales_Analysis[[#This Row],[Unit Cost]]</f>
        <v>59.65</v>
      </c>
      <c r="U1057" s="8">
        <f>Sales_Analysis[[#This Row],[Net Sales ]]-Sales_Analysis[[#This Row],[Cost Of Good Sold]]</f>
        <v>24.234999999999992</v>
      </c>
      <c r="V1057" s="8">
        <f>IF(Sales_Analysis[[#This Row],[Order Status]]="Completed",Sales_Analysis[[#This Row],[Net Sales ]],0)</f>
        <v>83.884999999999991</v>
      </c>
      <c r="W1057" s="8">
        <f>IF(Sales_Analysis[[#This Row],[Order Status]]="Completed",Sales_Analysis[[#This Row],[Gross Profit ]],0)</f>
        <v>24.234999999999992</v>
      </c>
    </row>
    <row r="1058" spans="1:23">
      <c r="A1058" t="s">
        <v>1768</v>
      </c>
      <c r="B1058" s="7">
        <v>46090</v>
      </c>
      <c r="C1058" t="s">
        <v>142</v>
      </c>
      <c r="D1058">
        <v>1</v>
      </c>
      <c r="E1058">
        <v>100.1</v>
      </c>
      <c r="F1058">
        <v>0.1</v>
      </c>
      <c r="G1058">
        <v>4.99</v>
      </c>
      <c r="H1058" t="s">
        <v>212</v>
      </c>
      <c r="I1058" t="s">
        <v>18</v>
      </c>
      <c r="J1058" t="s">
        <v>208</v>
      </c>
      <c r="K1058" t="s">
        <v>304</v>
      </c>
      <c r="L1058" t="s">
        <v>1030</v>
      </c>
      <c r="M1058" t="s">
        <v>143</v>
      </c>
      <c r="N1058" t="s">
        <v>27</v>
      </c>
      <c r="O1058">
        <v>41.96</v>
      </c>
      <c r="P1058">
        <v>100.1</v>
      </c>
      <c r="Q1058">
        <f>Sales_Analysis[[#This Row],[Quantity]]*Sales_Analysis[[#This Row],[Unit Selling Price]]</f>
        <v>100.1</v>
      </c>
      <c r="R1058">
        <f>Sales_Analysis[[#This Row],[Gross Sales ]]*Sales_Analysis[[#This Row],[Discount Pct]]</f>
        <v>10.01</v>
      </c>
      <c r="S1058" s="8">
        <f>Sales_Analysis[[#This Row],[Gross Sales ]]-Sales_Analysis[[#This Row],[Discount Amount]]</f>
        <v>90.089999999999989</v>
      </c>
      <c r="T1058" s="8">
        <f>Sales_Analysis[[#This Row],[Quantity]]*Sales_Analysis[[#This Row],[Unit Cost]]</f>
        <v>41.96</v>
      </c>
      <c r="U1058" s="8">
        <f>Sales_Analysis[[#This Row],[Net Sales ]]-Sales_Analysis[[#This Row],[Cost Of Good Sold]]</f>
        <v>48.129999999999988</v>
      </c>
      <c r="V1058" s="8">
        <f>IF(Sales_Analysis[[#This Row],[Order Status]]="Completed",Sales_Analysis[[#This Row],[Net Sales ]],0)</f>
        <v>0</v>
      </c>
      <c r="W1058" s="8">
        <f>IF(Sales_Analysis[[#This Row],[Order Status]]="Completed",Sales_Analysis[[#This Row],[Gross Profit ]],0)</f>
        <v>0</v>
      </c>
    </row>
    <row r="1059" spans="1:23">
      <c r="A1059" t="s">
        <v>1769</v>
      </c>
      <c r="B1059" s="7">
        <v>46090</v>
      </c>
      <c r="C1059" t="s">
        <v>134</v>
      </c>
      <c r="D1059">
        <v>5</v>
      </c>
      <c r="E1059">
        <v>53.25</v>
      </c>
      <c r="F1059">
        <v>0</v>
      </c>
      <c r="G1059">
        <v>6.99</v>
      </c>
      <c r="H1059" t="s">
        <v>207</v>
      </c>
      <c r="I1059" t="s">
        <v>18</v>
      </c>
      <c r="J1059" t="s">
        <v>208</v>
      </c>
      <c r="K1059" t="s">
        <v>209</v>
      </c>
      <c r="L1059" t="s">
        <v>1736</v>
      </c>
      <c r="M1059" t="s">
        <v>135</v>
      </c>
      <c r="N1059" t="s">
        <v>21</v>
      </c>
      <c r="O1059">
        <v>22.11</v>
      </c>
      <c r="P1059">
        <v>53.25</v>
      </c>
      <c r="Q1059">
        <f>Sales_Analysis[[#This Row],[Quantity]]*Sales_Analysis[[#This Row],[Unit Selling Price]]</f>
        <v>266.25</v>
      </c>
      <c r="R1059">
        <f>Sales_Analysis[[#This Row],[Gross Sales ]]*Sales_Analysis[[#This Row],[Discount Pct]]</f>
        <v>0</v>
      </c>
      <c r="S1059" s="8">
        <f>Sales_Analysis[[#This Row],[Gross Sales ]]-Sales_Analysis[[#This Row],[Discount Amount]]</f>
        <v>266.25</v>
      </c>
      <c r="T1059" s="8">
        <f>Sales_Analysis[[#This Row],[Quantity]]*Sales_Analysis[[#This Row],[Unit Cost]]</f>
        <v>110.55</v>
      </c>
      <c r="U1059" s="8">
        <f>Sales_Analysis[[#This Row],[Net Sales ]]-Sales_Analysis[[#This Row],[Cost Of Good Sold]]</f>
        <v>155.69999999999999</v>
      </c>
      <c r="V1059" s="8">
        <f>IF(Sales_Analysis[[#This Row],[Order Status]]="Completed",Sales_Analysis[[#This Row],[Net Sales ]],0)</f>
        <v>266.25</v>
      </c>
      <c r="W1059" s="8">
        <f>IF(Sales_Analysis[[#This Row],[Order Status]]="Completed",Sales_Analysis[[#This Row],[Gross Profit ]],0)</f>
        <v>155.69999999999999</v>
      </c>
    </row>
    <row r="1060" spans="1:23">
      <c r="A1060" t="s">
        <v>1770</v>
      </c>
      <c r="B1060" s="7">
        <v>46090</v>
      </c>
      <c r="C1060" t="s">
        <v>182</v>
      </c>
      <c r="D1060">
        <v>1</v>
      </c>
      <c r="E1060">
        <v>11.57</v>
      </c>
      <c r="F1060">
        <v>0.05</v>
      </c>
      <c r="G1060">
        <v>0</v>
      </c>
      <c r="H1060" t="s">
        <v>207</v>
      </c>
      <c r="I1060" t="s">
        <v>37</v>
      </c>
      <c r="J1060" t="s">
        <v>208</v>
      </c>
      <c r="K1060" t="s">
        <v>209</v>
      </c>
      <c r="L1060" t="s">
        <v>1379</v>
      </c>
      <c r="M1060" t="s">
        <v>183</v>
      </c>
      <c r="N1060" t="s">
        <v>32</v>
      </c>
      <c r="O1060">
        <v>6.42</v>
      </c>
      <c r="P1060">
        <v>11.57</v>
      </c>
      <c r="Q1060">
        <f>Sales_Analysis[[#This Row],[Quantity]]*Sales_Analysis[[#This Row],[Unit Selling Price]]</f>
        <v>11.57</v>
      </c>
      <c r="R1060">
        <f>Sales_Analysis[[#This Row],[Gross Sales ]]*Sales_Analysis[[#This Row],[Discount Pct]]</f>
        <v>0.57850000000000001</v>
      </c>
      <c r="S1060" s="8">
        <f>Sales_Analysis[[#This Row],[Gross Sales ]]-Sales_Analysis[[#This Row],[Discount Amount]]</f>
        <v>10.9915</v>
      </c>
      <c r="T1060" s="8">
        <f>Sales_Analysis[[#This Row],[Quantity]]*Sales_Analysis[[#This Row],[Unit Cost]]</f>
        <v>6.42</v>
      </c>
      <c r="U1060" s="8">
        <f>Sales_Analysis[[#This Row],[Net Sales ]]-Sales_Analysis[[#This Row],[Cost Of Good Sold]]</f>
        <v>4.5715000000000003</v>
      </c>
      <c r="V1060" s="8">
        <f>IF(Sales_Analysis[[#This Row],[Order Status]]="Completed",Sales_Analysis[[#This Row],[Net Sales ]],0)</f>
        <v>10.9915</v>
      </c>
      <c r="W1060" s="8">
        <f>IF(Sales_Analysis[[#This Row],[Order Status]]="Completed",Sales_Analysis[[#This Row],[Gross Profit ]],0)</f>
        <v>4.5715000000000003</v>
      </c>
    </row>
    <row r="1061" spans="1:23">
      <c r="A1061" t="s">
        <v>1771</v>
      </c>
      <c r="B1061" s="7">
        <v>46090</v>
      </c>
      <c r="C1061" t="s">
        <v>122</v>
      </c>
      <c r="D1061">
        <v>8</v>
      </c>
      <c r="E1061">
        <v>29.71</v>
      </c>
      <c r="F1061">
        <v>0.15</v>
      </c>
      <c r="G1061">
        <v>0</v>
      </c>
      <c r="H1061" t="s">
        <v>212</v>
      </c>
      <c r="I1061" t="s">
        <v>37</v>
      </c>
      <c r="J1061" t="s">
        <v>217</v>
      </c>
      <c r="K1061" t="s">
        <v>209</v>
      </c>
      <c r="L1061" t="s">
        <v>1485</v>
      </c>
      <c r="M1061" t="s">
        <v>123</v>
      </c>
      <c r="N1061" t="s">
        <v>21</v>
      </c>
      <c r="O1061">
        <v>17.55</v>
      </c>
      <c r="P1061">
        <v>29.71</v>
      </c>
      <c r="Q1061">
        <f>Sales_Analysis[[#This Row],[Quantity]]*Sales_Analysis[[#This Row],[Unit Selling Price]]</f>
        <v>237.68</v>
      </c>
      <c r="R1061">
        <f>Sales_Analysis[[#This Row],[Gross Sales ]]*Sales_Analysis[[#This Row],[Discount Pct]]</f>
        <v>35.652000000000001</v>
      </c>
      <c r="S1061" s="8">
        <f>Sales_Analysis[[#This Row],[Gross Sales ]]-Sales_Analysis[[#This Row],[Discount Amount]]</f>
        <v>202.02800000000002</v>
      </c>
      <c r="T1061" s="8">
        <f>Sales_Analysis[[#This Row],[Quantity]]*Sales_Analysis[[#This Row],[Unit Cost]]</f>
        <v>140.4</v>
      </c>
      <c r="U1061" s="8">
        <f>Sales_Analysis[[#This Row],[Net Sales ]]-Sales_Analysis[[#This Row],[Cost Of Good Sold]]</f>
        <v>61.628000000000014</v>
      </c>
      <c r="V1061" s="8">
        <f>IF(Sales_Analysis[[#This Row],[Order Status]]="Completed",Sales_Analysis[[#This Row],[Net Sales ]],0)</f>
        <v>202.02800000000002</v>
      </c>
      <c r="W1061" s="8">
        <f>IF(Sales_Analysis[[#This Row],[Order Status]]="Completed",Sales_Analysis[[#This Row],[Gross Profit ]],0)</f>
        <v>61.628000000000014</v>
      </c>
    </row>
    <row r="1062" spans="1:23">
      <c r="A1062" t="s">
        <v>1772</v>
      </c>
      <c r="B1062" s="7">
        <v>46091</v>
      </c>
      <c r="C1062" t="s">
        <v>160</v>
      </c>
      <c r="D1062">
        <v>4</v>
      </c>
      <c r="E1062">
        <v>36.47</v>
      </c>
      <c r="F1062">
        <v>0</v>
      </c>
      <c r="G1062">
        <v>9.99</v>
      </c>
      <c r="H1062" t="s">
        <v>207</v>
      </c>
      <c r="I1062" t="s">
        <v>54</v>
      </c>
      <c r="J1062" t="s">
        <v>213</v>
      </c>
      <c r="K1062" t="s">
        <v>304</v>
      </c>
      <c r="L1062" t="s">
        <v>569</v>
      </c>
      <c r="M1062" t="s">
        <v>161</v>
      </c>
      <c r="N1062" t="s">
        <v>27</v>
      </c>
      <c r="O1062">
        <v>21.05</v>
      </c>
      <c r="P1062">
        <v>36.47</v>
      </c>
      <c r="Q1062">
        <f>Sales_Analysis[[#This Row],[Quantity]]*Sales_Analysis[[#This Row],[Unit Selling Price]]</f>
        <v>145.88</v>
      </c>
      <c r="R1062">
        <f>Sales_Analysis[[#This Row],[Gross Sales ]]*Sales_Analysis[[#This Row],[Discount Pct]]</f>
        <v>0</v>
      </c>
      <c r="S1062" s="8">
        <f>Sales_Analysis[[#This Row],[Gross Sales ]]-Sales_Analysis[[#This Row],[Discount Amount]]</f>
        <v>145.88</v>
      </c>
      <c r="T1062" s="8">
        <f>Sales_Analysis[[#This Row],[Quantity]]*Sales_Analysis[[#This Row],[Unit Cost]]</f>
        <v>84.2</v>
      </c>
      <c r="U1062" s="8">
        <f>Sales_Analysis[[#This Row],[Net Sales ]]-Sales_Analysis[[#This Row],[Cost Of Good Sold]]</f>
        <v>61.679999999999993</v>
      </c>
      <c r="V1062" s="8">
        <f>IF(Sales_Analysis[[#This Row],[Order Status]]="Completed",Sales_Analysis[[#This Row],[Net Sales ]],0)</f>
        <v>0</v>
      </c>
      <c r="W1062" s="8">
        <f>IF(Sales_Analysis[[#This Row],[Order Status]]="Completed",Sales_Analysis[[#This Row],[Gross Profit ]],0)</f>
        <v>0</v>
      </c>
    </row>
    <row r="1063" spans="1:23">
      <c r="A1063" t="s">
        <v>1773</v>
      </c>
      <c r="B1063" s="7">
        <v>46091</v>
      </c>
      <c r="C1063" t="s">
        <v>71</v>
      </c>
      <c r="D1063">
        <v>1</v>
      </c>
      <c r="E1063">
        <v>11.23</v>
      </c>
      <c r="F1063">
        <v>0.15</v>
      </c>
      <c r="G1063">
        <v>9.99</v>
      </c>
      <c r="H1063" t="s">
        <v>207</v>
      </c>
      <c r="I1063" t="s">
        <v>12</v>
      </c>
      <c r="J1063" t="s">
        <v>208</v>
      </c>
      <c r="K1063" t="s">
        <v>209</v>
      </c>
      <c r="L1063" t="s">
        <v>346</v>
      </c>
      <c r="M1063" t="s">
        <v>72</v>
      </c>
      <c r="N1063" t="s">
        <v>11</v>
      </c>
      <c r="O1063">
        <v>6.46</v>
      </c>
      <c r="P1063">
        <v>11.23</v>
      </c>
      <c r="Q1063">
        <f>Sales_Analysis[[#This Row],[Quantity]]*Sales_Analysis[[#This Row],[Unit Selling Price]]</f>
        <v>11.23</v>
      </c>
      <c r="R1063">
        <f>Sales_Analysis[[#This Row],[Gross Sales ]]*Sales_Analysis[[#This Row],[Discount Pct]]</f>
        <v>1.6845000000000001</v>
      </c>
      <c r="S1063" s="8">
        <f>Sales_Analysis[[#This Row],[Gross Sales ]]-Sales_Analysis[[#This Row],[Discount Amount]]</f>
        <v>9.5455000000000005</v>
      </c>
      <c r="T1063" s="8">
        <f>Sales_Analysis[[#This Row],[Quantity]]*Sales_Analysis[[#This Row],[Unit Cost]]</f>
        <v>6.46</v>
      </c>
      <c r="U1063" s="8">
        <f>Sales_Analysis[[#This Row],[Net Sales ]]-Sales_Analysis[[#This Row],[Cost Of Good Sold]]</f>
        <v>3.0855000000000006</v>
      </c>
      <c r="V1063" s="8">
        <f>IF(Sales_Analysis[[#This Row],[Order Status]]="Completed",Sales_Analysis[[#This Row],[Net Sales ]],0)</f>
        <v>9.5455000000000005</v>
      </c>
      <c r="W1063" s="8">
        <f>IF(Sales_Analysis[[#This Row],[Order Status]]="Completed",Sales_Analysis[[#This Row],[Gross Profit ]],0)</f>
        <v>3.0855000000000006</v>
      </c>
    </row>
    <row r="1064" spans="1:23">
      <c r="A1064" t="s">
        <v>1774</v>
      </c>
      <c r="B1064" s="7">
        <v>46091</v>
      </c>
      <c r="C1064" t="s">
        <v>166</v>
      </c>
      <c r="D1064">
        <v>6</v>
      </c>
      <c r="E1064">
        <v>39.19</v>
      </c>
      <c r="F1064">
        <v>0</v>
      </c>
      <c r="G1064">
        <v>4.99</v>
      </c>
      <c r="H1064" t="s">
        <v>212</v>
      </c>
      <c r="I1064" t="s">
        <v>12</v>
      </c>
      <c r="J1064" t="s">
        <v>217</v>
      </c>
      <c r="K1064" t="s">
        <v>209</v>
      </c>
      <c r="L1064" t="s">
        <v>229</v>
      </c>
      <c r="M1064" t="s">
        <v>167</v>
      </c>
      <c r="N1064" t="s">
        <v>32</v>
      </c>
      <c r="O1064">
        <v>18.54</v>
      </c>
      <c r="P1064">
        <v>39.19</v>
      </c>
      <c r="Q1064">
        <f>Sales_Analysis[[#This Row],[Quantity]]*Sales_Analysis[[#This Row],[Unit Selling Price]]</f>
        <v>235.14</v>
      </c>
      <c r="R1064">
        <f>Sales_Analysis[[#This Row],[Gross Sales ]]*Sales_Analysis[[#This Row],[Discount Pct]]</f>
        <v>0</v>
      </c>
      <c r="S1064" s="8">
        <f>Sales_Analysis[[#This Row],[Gross Sales ]]-Sales_Analysis[[#This Row],[Discount Amount]]</f>
        <v>235.14</v>
      </c>
      <c r="T1064" s="8">
        <f>Sales_Analysis[[#This Row],[Quantity]]*Sales_Analysis[[#This Row],[Unit Cost]]</f>
        <v>111.24</v>
      </c>
      <c r="U1064" s="8">
        <f>Sales_Analysis[[#This Row],[Net Sales ]]-Sales_Analysis[[#This Row],[Cost Of Good Sold]]</f>
        <v>123.89999999999999</v>
      </c>
      <c r="V1064" s="8">
        <f>IF(Sales_Analysis[[#This Row],[Order Status]]="Completed",Sales_Analysis[[#This Row],[Net Sales ]],0)</f>
        <v>235.14</v>
      </c>
      <c r="W1064" s="8">
        <f>IF(Sales_Analysis[[#This Row],[Order Status]]="Completed",Sales_Analysis[[#This Row],[Gross Profit ]],0)</f>
        <v>123.89999999999999</v>
      </c>
    </row>
    <row r="1065" spans="1:23">
      <c r="A1065" t="s">
        <v>1775</v>
      </c>
      <c r="B1065" s="7">
        <v>46091</v>
      </c>
      <c r="C1065" t="s">
        <v>154</v>
      </c>
      <c r="D1065">
        <v>1</v>
      </c>
      <c r="E1065">
        <v>63.29</v>
      </c>
      <c r="F1065">
        <v>0.1</v>
      </c>
      <c r="G1065">
        <v>0</v>
      </c>
      <c r="H1065" t="s">
        <v>216</v>
      </c>
      <c r="I1065" t="s">
        <v>224</v>
      </c>
      <c r="J1065" t="s">
        <v>213</v>
      </c>
      <c r="K1065" t="s">
        <v>209</v>
      </c>
      <c r="L1065" t="s">
        <v>1776</v>
      </c>
      <c r="M1065" t="s">
        <v>155</v>
      </c>
      <c r="N1065" t="s">
        <v>27</v>
      </c>
      <c r="O1065">
        <v>41.46</v>
      </c>
      <c r="P1065">
        <v>63.29</v>
      </c>
      <c r="Q1065">
        <f>Sales_Analysis[[#This Row],[Quantity]]*Sales_Analysis[[#This Row],[Unit Selling Price]]</f>
        <v>63.29</v>
      </c>
      <c r="R1065">
        <f>Sales_Analysis[[#This Row],[Gross Sales ]]*Sales_Analysis[[#This Row],[Discount Pct]]</f>
        <v>6.3290000000000006</v>
      </c>
      <c r="S1065" s="8">
        <f>Sales_Analysis[[#This Row],[Gross Sales ]]-Sales_Analysis[[#This Row],[Discount Amount]]</f>
        <v>56.960999999999999</v>
      </c>
      <c r="T1065" s="8">
        <f>Sales_Analysis[[#This Row],[Quantity]]*Sales_Analysis[[#This Row],[Unit Cost]]</f>
        <v>41.46</v>
      </c>
      <c r="U1065" s="8">
        <f>Sales_Analysis[[#This Row],[Net Sales ]]-Sales_Analysis[[#This Row],[Cost Of Good Sold]]</f>
        <v>15.500999999999998</v>
      </c>
      <c r="V1065" s="8">
        <f>IF(Sales_Analysis[[#This Row],[Order Status]]="Completed",Sales_Analysis[[#This Row],[Net Sales ]],0)</f>
        <v>56.960999999999999</v>
      </c>
      <c r="W1065" s="8">
        <f>IF(Sales_Analysis[[#This Row],[Order Status]]="Completed",Sales_Analysis[[#This Row],[Gross Profit ]],0)</f>
        <v>15.500999999999998</v>
      </c>
    </row>
    <row r="1066" spans="1:23">
      <c r="A1066" t="s">
        <v>1777</v>
      </c>
      <c r="B1066" s="7">
        <v>46091</v>
      </c>
      <c r="C1066" t="s">
        <v>102</v>
      </c>
      <c r="D1066">
        <v>1</v>
      </c>
      <c r="E1066">
        <v>18.5</v>
      </c>
      <c r="F1066">
        <v>0.15</v>
      </c>
      <c r="G1066">
        <v>0</v>
      </c>
      <c r="H1066" t="s">
        <v>212</v>
      </c>
      <c r="I1066" t="s">
        <v>224</v>
      </c>
      <c r="J1066" t="s">
        <v>208</v>
      </c>
      <c r="K1066" t="s">
        <v>209</v>
      </c>
      <c r="L1066" t="s">
        <v>1778</v>
      </c>
      <c r="M1066" t="s">
        <v>103</v>
      </c>
      <c r="N1066" t="s">
        <v>17</v>
      </c>
      <c r="O1066">
        <v>7.75</v>
      </c>
      <c r="P1066">
        <v>18.5</v>
      </c>
      <c r="Q1066">
        <f>Sales_Analysis[[#This Row],[Quantity]]*Sales_Analysis[[#This Row],[Unit Selling Price]]</f>
        <v>18.5</v>
      </c>
      <c r="R1066">
        <f>Sales_Analysis[[#This Row],[Gross Sales ]]*Sales_Analysis[[#This Row],[Discount Pct]]</f>
        <v>2.7749999999999999</v>
      </c>
      <c r="S1066" s="8">
        <f>Sales_Analysis[[#This Row],[Gross Sales ]]-Sales_Analysis[[#This Row],[Discount Amount]]</f>
        <v>15.725</v>
      </c>
      <c r="T1066" s="8">
        <f>Sales_Analysis[[#This Row],[Quantity]]*Sales_Analysis[[#This Row],[Unit Cost]]</f>
        <v>7.75</v>
      </c>
      <c r="U1066" s="8">
        <f>Sales_Analysis[[#This Row],[Net Sales ]]-Sales_Analysis[[#This Row],[Cost Of Good Sold]]</f>
        <v>7.9749999999999996</v>
      </c>
      <c r="V1066" s="8">
        <f>IF(Sales_Analysis[[#This Row],[Order Status]]="Completed",Sales_Analysis[[#This Row],[Net Sales ]],0)</f>
        <v>15.725</v>
      </c>
      <c r="W1066" s="8">
        <f>IF(Sales_Analysis[[#This Row],[Order Status]]="Completed",Sales_Analysis[[#This Row],[Gross Profit ]],0)</f>
        <v>7.9749999999999996</v>
      </c>
    </row>
    <row r="1067" spans="1:23">
      <c r="A1067" t="s">
        <v>1779</v>
      </c>
      <c r="B1067" s="7">
        <v>46091</v>
      </c>
      <c r="C1067" t="s">
        <v>81</v>
      </c>
      <c r="D1067">
        <v>1</v>
      </c>
      <c r="E1067">
        <v>30.29</v>
      </c>
      <c r="F1067">
        <v>0.1</v>
      </c>
      <c r="G1067">
        <v>4.99</v>
      </c>
      <c r="H1067" t="s">
        <v>216</v>
      </c>
      <c r="I1067" t="s">
        <v>224</v>
      </c>
      <c r="J1067" t="s">
        <v>217</v>
      </c>
      <c r="K1067" t="s">
        <v>209</v>
      </c>
      <c r="L1067" t="s">
        <v>577</v>
      </c>
      <c r="M1067" t="s">
        <v>82</v>
      </c>
      <c r="N1067" t="s">
        <v>11</v>
      </c>
      <c r="O1067">
        <v>13.1</v>
      </c>
      <c r="P1067">
        <v>30.29</v>
      </c>
      <c r="Q1067">
        <f>Sales_Analysis[[#This Row],[Quantity]]*Sales_Analysis[[#This Row],[Unit Selling Price]]</f>
        <v>30.29</v>
      </c>
      <c r="R1067">
        <f>Sales_Analysis[[#This Row],[Gross Sales ]]*Sales_Analysis[[#This Row],[Discount Pct]]</f>
        <v>3.0289999999999999</v>
      </c>
      <c r="S1067" s="8">
        <f>Sales_Analysis[[#This Row],[Gross Sales ]]-Sales_Analysis[[#This Row],[Discount Amount]]</f>
        <v>27.260999999999999</v>
      </c>
      <c r="T1067" s="8">
        <f>Sales_Analysis[[#This Row],[Quantity]]*Sales_Analysis[[#This Row],[Unit Cost]]</f>
        <v>13.1</v>
      </c>
      <c r="U1067" s="8">
        <f>Sales_Analysis[[#This Row],[Net Sales ]]-Sales_Analysis[[#This Row],[Cost Of Good Sold]]</f>
        <v>14.161</v>
      </c>
      <c r="V1067" s="8">
        <f>IF(Sales_Analysis[[#This Row],[Order Status]]="Completed",Sales_Analysis[[#This Row],[Net Sales ]],0)</f>
        <v>27.260999999999999</v>
      </c>
      <c r="W1067" s="8">
        <f>IF(Sales_Analysis[[#This Row],[Order Status]]="Completed",Sales_Analysis[[#This Row],[Gross Profit ]],0)</f>
        <v>14.161</v>
      </c>
    </row>
    <row r="1068" spans="1:23">
      <c r="A1068" t="s">
        <v>1780</v>
      </c>
      <c r="B1068" s="7">
        <v>46091</v>
      </c>
      <c r="C1068" t="s">
        <v>112</v>
      </c>
      <c r="D1068">
        <v>5</v>
      </c>
      <c r="E1068">
        <v>48.12</v>
      </c>
      <c r="F1068">
        <v>0.2</v>
      </c>
      <c r="G1068">
        <v>9.99</v>
      </c>
      <c r="H1068" t="s">
        <v>216</v>
      </c>
      <c r="I1068" t="s">
        <v>18</v>
      </c>
      <c r="J1068" t="s">
        <v>208</v>
      </c>
      <c r="K1068" t="s">
        <v>281</v>
      </c>
      <c r="L1068" t="s">
        <v>1426</v>
      </c>
      <c r="M1068" t="s">
        <v>113</v>
      </c>
      <c r="N1068" t="s">
        <v>17</v>
      </c>
      <c r="O1068">
        <v>23.26</v>
      </c>
      <c r="P1068">
        <v>48.12</v>
      </c>
      <c r="Q1068">
        <f>Sales_Analysis[[#This Row],[Quantity]]*Sales_Analysis[[#This Row],[Unit Selling Price]]</f>
        <v>240.6</v>
      </c>
      <c r="R1068">
        <f>Sales_Analysis[[#This Row],[Gross Sales ]]*Sales_Analysis[[#This Row],[Discount Pct]]</f>
        <v>48.120000000000005</v>
      </c>
      <c r="S1068" s="8">
        <f>Sales_Analysis[[#This Row],[Gross Sales ]]-Sales_Analysis[[#This Row],[Discount Amount]]</f>
        <v>192.48</v>
      </c>
      <c r="T1068" s="8">
        <f>Sales_Analysis[[#This Row],[Quantity]]*Sales_Analysis[[#This Row],[Unit Cost]]</f>
        <v>116.30000000000001</v>
      </c>
      <c r="U1068" s="8">
        <f>Sales_Analysis[[#This Row],[Net Sales ]]-Sales_Analysis[[#This Row],[Cost Of Good Sold]]</f>
        <v>76.179999999999978</v>
      </c>
      <c r="V1068" s="8">
        <f>IF(Sales_Analysis[[#This Row],[Order Status]]="Completed",Sales_Analysis[[#This Row],[Net Sales ]],0)</f>
        <v>0</v>
      </c>
      <c r="W1068" s="8">
        <f>IF(Sales_Analysis[[#This Row],[Order Status]]="Completed",Sales_Analysis[[#This Row],[Gross Profit ]],0)</f>
        <v>0</v>
      </c>
    </row>
    <row r="1069" spans="1:23">
      <c r="A1069" t="s">
        <v>1781</v>
      </c>
      <c r="B1069" s="7">
        <v>46091</v>
      </c>
      <c r="C1069" t="s">
        <v>144</v>
      </c>
      <c r="D1069">
        <v>8</v>
      </c>
      <c r="E1069">
        <v>12.74</v>
      </c>
      <c r="F1069">
        <v>0</v>
      </c>
      <c r="G1069">
        <v>4.99</v>
      </c>
      <c r="H1069" t="s">
        <v>216</v>
      </c>
      <c r="I1069" t="s">
        <v>54</v>
      </c>
      <c r="J1069" t="s">
        <v>213</v>
      </c>
      <c r="K1069" t="s">
        <v>209</v>
      </c>
      <c r="L1069" t="s">
        <v>1277</v>
      </c>
      <c r="M1069" t="s">
        <v>145</v>
      </c>
      <c r="N1069" t="s">
        <v>27</v>
      </c>
      <c r="O1069">
        <v>5.81</v>
      </c>
      <c r="P1069">
        <v>12.74</v>
      </c>
      <c r="Q1069">
        <f>Sales_Analysis[[#This Row],[Quantity]]*Sales_Analysis[[#This Row],[Unit Selling Price]]</f>
        <v>101.92</v>
      </c>
      <c r="R1069">
        <f>Sales_Analysis[[#This Row],[Gross Sales ]]*Sales_Analysis[[#This Row],[Discount Pct]]</f>
        <v>0</v>
      </c>
      <c r="S1069" s="8">
        <f>Sales_Analysis[[#This Row],[Gross Sales ]]-Sales_Analysis[[#This Row],[Discount Amount]]</f>
        <v>101.92</v>
      </c>
      <c r="T1069" s="8">
        <f>Sales_Analysis[[#This Row],[Quantity]]*Sales_Analysis[[#This Row],[Unit Cost]]</f>
        <v>46.48</v>
      </c>
      <c r="U1069" s="8">
        <f>Sales_Analysis[[#This Row],[Net Sales ]]-Sales_Analysis[[#This Row],[Cost Of Good Sold]]</f>
        <v>55.440000000000005</v>
      </c>
      <c r="V1069" s="8">
        <f>IF(Sales_Analysis[[#This Row],[Order Status]]="Completed",Sales_Analysis[[#This Row],[Net Sales ]],0)</f>
        <v>101.92</v>
      </c>
      <c r="W1069" s="8">
        <f>IF(Sales_Analysis[[#This Row],[Order Status]]="Completed",Sales_Analysis[[#This Row],[Gross Profit ]],0)</f>
        <v>55.440000000000005</v>
      </c>
    </row>
    <row r="1070" spans="1:23">
      <c r="A1070" t="s">
        <v>1782</v>
      </c>
      <c r="B1070" s="7">
        <v>46092</v>
      </c>
      <c r="C1070" t="s">
        <v>142</v>
      </c>
      <c r="D1070">
        <v>1</v>
      </c>
      <c r="E1070">
        <v>100.1</v>
      </c>
      <c r="F1070">
        <v>0</v>
      </c>
      <c r="G1070">
        <v>4.99</v>
      </c>
      <c r="H1070" t="s">
        <v>212</v>
      </c>
      <c r="I1070" t="s">
        <v>224</v>
      </c>
      <c r="J1070" t="s">
        <v>208</v>
      </c>
      <c r="K1070" t="s">
        <v>209</v>
      </c>
      <c r="L1070" t="s">
        <v>806</v>
      </c>
      <c r="M1070" t="s">
        <v>143</v>
      </c>
      <c r="N1070" t="s">
        <v>27</v>
      </c>
      <c r="O1070">
        <v>41.96</v>
      </c>
      <c r="P1070">
        <v>100.1</v>
      </c>
      <c r="Q1070">
        <f>Sales_Analysis[[#This Row],[Quantity]]*Sales_Analysis[[#This Row],[Unit Selling Price]]</f>
        <v>100.1</v>
      </c>
      <c r="R1070">
        <f>Sales_Analysis[[#This Row],[Gross Sales ]]*Sales_Analysis[[#This Row],[Discount Pct]]</f>
        <v>0</v>
      </c>
      <c r="S1070" s="8">
        <f>Sales_Analysis[[#This Row],[Gross Sales ]]-Sales_Analysis[[#This Row],[Discount Amount]]</f>
        <v>100.1</v>
      </c>
      <c r="T1070" s="8">
        <f>Sales_Analysis[[#This Row],[Quantity]]*Sales_Analysis[[#This Row],[Unit Cost]]</f>
        <v>41.96</v>
      </c>
      <c r="U1070" s="8">
        <f>Sales_Analysis[[#This Row],[Net Sales ]]-Sales_Analysis[[#This Row],[Cost Of Good Sold]]</f>
        <v>58.139999999999993</v>
      </c>
      <c r="V1070" s="8">
        <f>IF(Sales_Analysis[[#This Row],[Order Status]]="Completed",Sales_Analysis[[#This Row],[Net Sales ]],0)</f>
        <v>100.1</v>
      </c>
      <c r="W1070" s="8">
        <f>IF(Sales_Analysis[[#This Row],[Order Status]]="Completed",Sales_Analysis[[#This Row],[Gross Profit ]],0)</f>
        <v>58.139999999999993</v>
      </c>
    </row>
    <row r="1071" spans="1:23">
      <c r="A1071" t="s">
        <v>1783</v>
      </c>
      <c r="B1071" s="7">
        <v>46092</v>
      </c>
      <c r="C1071" t="s">
        <v>112</v>
      </c>
      <c r="D1071">
        <v>1</v>
      </c>
      <c r="E1071">
        <v>48.12</v>
      </c>
      <c r="F1071">
        <v>0</v>
      </c>
      <c r="G1071">
        <v>4.99</v>
      </c>
      <c r="H1071" t="s">
        <v>216</v>
      </c>
      <c r="I1071" t="s">
        <v>18</v>
      </c>
      <c r="J1071" t="s">
        <v>217</v>
      </c>
      <c r="K1071" t="s">
        <v>209</v>
      </c>
      <c r="L1071" t="s">
        <v>702</v>
      </c>
      <c r="M1071" t="s">
        <v>113</v>
      </c>
      <c r="N1071" t="s">
        <v>17</v>
      </c>
      <c r="O1071">
        <v>23.26</v>
      </c>
      <c r="P1071">
        <v>48.12</v>
      </c>
      <c r="Q1071">
        <f>Sales_Analysis[[#This Row],[Quantity]]*Sales_Analysis[[#This Row],[Unit Selling Price]]</f>
        <v>48.12</v>
      </c>
      <c r="R1071">
        <f>Sales_Analysis[[#This Row],[Gross Sales ]]*Sales_Analysis[[#This Row],[Discount Pct]]</f>
        <v>0</v>
      </c>
      <c r="S1071" s="8">
        <f>Sales_Analysis[[#This Row],[Gross Sales ]]-Sales_Analysis[[#This Row],[Discount Amount]]</f>
        <v>48.12</v>
      </c>
      <c r="T1071" s="8">
        <f>Sales_Analysis[[#This Row],[Quantity]]*Sales_Analysis[[#This Row],[Unit Cost]]</f>
        <v>23.26</v>
      </c>
      <c r="U1071" s="8">
        <f>Sales_Analysis[[#This Row],[Net Sales ]]-Sales_Analysis[[#This Row],[Cost Of Good Sold]]</f>
        <v>24.859999999999996</v>
      </c>
      <c r="V1071" s="8">
        <f>IF(Sales_Analysis[[#This Row],[Order Status]]="Completed",Sales_Analysis[[#This Row],[Net Sales ]],0)</f>
        <v>48.12</v>
      </c>
      <c r="W1071" s="8">
        <f>IF(Sales_Analysis[[#This Row],[Order Status]]="Completed",Sales_Analysis[[#This Row],[Gross Profit ]],0)</f>
        <v>24.859999999999996</v>
      </c>
    </row>
    <row r="1072" spans="1:23">
      <c r="A1072" t="s">
        <v>1784</v>
      </c>
      <c r="B1072" s="7">
        <v>46092</v>
      </c>
      <c r="C1072" t="s">
        <v>102</v>
      </c>
      <c r="D1072">
        <v>2</v>
      </c>
      <c r="E1072">
        <v>18.5</v>
      </c>
      <c r="F1072">
        <v>0</v>
      </c>
      <c r="G1072">
        <v>0</v>
      </c>
      <c r="H1072" t="s">
        <v>212</v>
      </c>
      <c r="I1072" t="s">
        <v>54</v>
      </c>
      <c r="J1072" t="s">
        <v>217</v>
      </c>
      <c r="K1072" t="s">
        <v>209</v>
      </c>
      <c r="L1072" t="s">
        <v>938</v>
      </c>
      <c r="M1072" t="s">
        <v>103</v>
      </c>
      <c r="N1072" t="s">
        <v>17</v>
      </c>
      <c r="O1072">
        <v>7.75</v>
      </c>
      <c r="P1072">
        <v>18.5</v>
      </c>
      <c r="Q1072">
        <f>Sales_Analysis[[#This Row],[Quantity]]*Sales_Analysis[[#This Row],[Unit Selling Price]]</f>
        <v>37</v>
      </c>
      <c r="R1072">
        <f>Sales_Analysis[[#This Row],[Gross Sales ]]*Sales_Analysis[[#This Row],[Discount Pct]]</f>
        <v>0</v>
      </c>
      <c r="S1072" s="8">
        <f>Sales_Analysis[[#This Row],[Gross Sales ]]-Sales_Analysis[[#This Row],[Discount Amount]]</f>
        <v>37</v>
      </c>
      <c r="T1072" s="8">
        <f>Sales_Analysis[[#This Row],[Quantity]]*Sales_Analysis[[#This Row],[Unit Cost]]</f>
        <v>15.5</v>
      </c>
      <c r="U1072" s="8">
        <f>Sales_Analysis[[#This Row],[Net Sales ]]-Sales_Analysis[[#This Row],[Cost Of Good Sold]]</f>
        <v>21.5</v>
      </c>
      <c r="V1072" s="8">
        <f>IF(Sales_Analysis[[#This Row],[Order Status]]="Completed",Sales_Analysis[[#This Row],[Net Sales ]],0)</f>
        <v>37</v>
      </c>
      <c r="W1072" s="8">
        <f>IF(Sales_Analysis[[#This Row],[Order Status]]="Completed",Sales_Analysis[[#This Row],[Gross Profit ]],0)</f>
        <v>21.5</v>
      </c>
    </row>
    <row r="1073" spans="1:23">
      <c r="A1073" t="s">
        <v>1785</v>
      </c>
      <c r="B1073" s="7">
        <v>46092</v>
      </c>
      <c r="C1073" t="s">
        <v>156</v>
      </c>
      <c r="D1073">
        <v>1</v>
      </c>
      <c r="E1073">
        <v>24.86</v>
      </c>
      <c r="F1073">
        <v>0.1</v>
      </c>
      <c r="G1073">
        <v>0</v>
      </c>
      <c r="H1073" t="s">
        <v>207</v>
      </c>
      <c r="I1073" t="s">
        <v>54</v>
      </c>
      <c r="J1073" t="s">
        <v>217</v>
      </c>
      <c r="K1073" t="s">
        <v>209</v>
      </c>
      <c r="L1073" t="s">
        <v>1547</v>
      </c>
      <c r="M1073" t="s">
        <v>157</v>
      </c>
      <c r="N1073" t="s">
        <v>27</v>
      </c>
      <c r="O1073">
        <v>16.329999999999998</v>
      </c>
      <c r="P1073">
        <v>24.86</v>
      </c>
      <c r="Q1073">
        <f>Sales_Analysis[[#This Row],[Quantity]]*Sales_Analysis[[#This Row],[Unit Selling Price]]</f>
        <v>24.86</v>
      </c>
      <c r="R1073">
        <f>Sales_Analysis[[#This Row],[Gross Sales ]]*Sales_Analysis[[#This Row],[Discount Pct]]</f>
        <v>2.4860000000000002</v>
      </c>
      <c r="S1073" s="8">
        <f>Sales_Analysis[[#This Row],[Gross Sales ]]-Sales_Analysis[[#This Row],[Discount Amount]]</f>
        <v>22.373999999999999</v>
      </c>
      <c r="T1073" s="8">
        <f>Sales_Analysis[[#This Row],[Quantity]]*Sales_Analysis[[#This Row],[Unit Cost]]</f>
        <v>16.329999999999998</v>
      </c>
      <c r="U1073" s="8">
        <f>Sales_Analysis[[#This Row],[Net Sales ]]-Sales_Analysis[[#This Row],[Cost Of Good Sold]]</f>
        <v>6.0440000000000005</v>
      </c>
      <c r="V1073" s="8">
        <f>IF(Sales_Analysis[[#This Row],[Order Status]]="Completed",Sales_Analysis[[#This Row],[Net Sales ]],0)</f>
        <v>22.373999999999999</v>
      </c>
      <c r="W1073" s="8">
        <f>IF(Sales_Analysis[[#This Row],[Order Status]]="Completed",Sales_Analysis[[#This Row],[Gross Profit ]],0)</f>
        <v>6.0440000000000005</v>
      </c>
    </row>
    <row r="1074" spans="1:23">
      <c r="A1074" t="s">
        <v>1786</v>
      </c>
      <c r="B1074" s="7">
        <v>46092</v>
      </c>
      <c r="C1074" t="s">
        <v>114</v>
      </c>
      <c r="D1074">
        <v>3</v>
      </c>
      <c r="E1074">
        <v>87.66</v>
      </c>
      <c r="F1074">
        <v>0.05</v>
      </c>
      <c r="G1074">
        <v>0</v>
      </c>
      <c r="H1074" t="s">
        <v>212</v>
      </c>
      <c r="I1074" t="s">
        <v>18</v>
      </c>
      <c r="J1074" t="s">
        <v>213</v>
      </c>
      <c r="K1074" t="s">
        <v>209</v>
      </c>
      <c r="L1074" t="s">
        <v>360</v>
      </c>
      <c r="M1074" t="s">
        <v>115</v>
      </c>
      <c r="N1074" t="s">
        <v>17</v>
      </c>
      <c r="O1074">
        <v>40.340000000000003</v>
      </c>
      <c r="P1074">
        <v>87.66</v>
      </c>
      <c r="Q1074">
        <f>Sales_Analysis[[#This Row],[Quantity]]*Sales_Analysis[[#This Row],[Unit Selling Price]]</f>
        <v>262.98</v>
      </c>
      <c r="R1074">
        <f>Sales_Analysis[[#This Row],[Gross Sales ]]*Sales_Analysis[[#This Row],[Discount Pct]]</f>
        <v>13.149000000000001</v>
      </c>
      <c r="S1074" s="8">
        <f>Sales_Analysis[[#This Row],[Gross Sales ]]-Sales_Analysis[[#This Row],[Discount Amount]]</f>
        <v>249.83100000000002</v>
      </c>
      <c r="T1074" s="8">
        <f>Sales_Analysis[[#This Row],[Quantity]]*Sales_Analysis[[#This Row],[Unit Cost]]</f>
        <v>121.02000000000001</v>
      </c>
      <c r="U1074" s="8">
        <f>Sales_Analysis[[#This Row],[Net Sales ]]-Sales_Analysis[[#This Row],[Cost Of Good Sold]]</f>
        <v>128.81100000000001</v>
      </c>
      <c r="V1074" s="8">
        <f>IF(Sales_Analysis[[#This Row],[Order Status]]="Completed",Sales_Analysis[[#This Row],[Net Sales ]],0)</f>
        <v>249.83100000000002</v>
      </c>
      <c r="W1074" s="8">
        <f>IF(Sales_Analysis[[#This Row],[Order Status]]="Completed",Sales_Analysis[[#This Row],[Gross Profit ]],0)</f>
        <v>128.81100000000001</v>
      </c>
    </row>
    <row r="1075" spans="1:23">
      <c r="A1075" t="s">
        <v>1787</v>
      </c>
      <c r="B1075" s="7">
        <v>46092</v>
      </c>
      <c r="C1075" t="s">
        <v>124</v>
      </c>
      <c r="D1075">
        <v>4</v>
      </c>
      <c r="E1075">
        <v>79.47</v>
      </c>
      <c r="F1075">
        <v>0</v>
      </c>
      <c r="G1075">
        <v>0</v>
      </c>
      <c r="H1075" t="s">
        <v>207</v>
      </c>
      <c r="I1075" t="s">
        <v>12</v>
      </c>
      <c r="J1075" t="s">
        <v>217</v>
      </c>
      <c r="K1075" t="s">
        <v>209</v>
      </c>
      <c r="L1075" t="s">
        <v>1132</v>
      </c>
      <c r="M1075" t="s">
        <v>125</v>
      </c>
      <c r="N1075" t="s">
        <v>21</v>
      </c>
      <c r="O1075">
        <v>38</v>
      </c>
      <c r="P1075">
        <v>79.47</v>
      </c>
      <c r="Q1075">
        <f>Sales_Analysis[[#This Row],[Quantity]]*Sales_Analysis[[#This Row],[Unit Selling Price]]</f>
        <v>317.88</v>
      </c>
      <c r="R1075">
        <f>Sales_Analysis[[#This Row],[Gross Sales ]]*Sales_Analysis[[#This Row],[Discount Pct]]</f>
        <v>0</v>
      </c>
      <c r="S1075" s="8">
        <f>Sales_Analysis[[#This Row],[Gross Sales ]]-Sales_Analysis[[#This Row],[Discount Amount]]</f>
        <v>317.88</v>
      </c>
      <c r="T1075" s="8">
        <f>Sales_Analysis[[#This Row],[Quantity]]*Sales_Analysis[[#This Row],[Unit Cost]]</f>
        <v>152</v>
      </c>
      <c r="U1075" s="8">
        <f>Sales_Analysis[[#This Row],[Net Sales ]]-Sales_Analysis[[#This Row],[Cost Of Good Sold]]</f>
        <v>165.88</v>
      </c>
      <c r="V1075" s="8">
        <f>IF(Sales_Analysis[[#This Row],[Order Status]]="Completed",Sales_Analysis[[#This Row],[Net Sales ]],0)</f>
        <v>317.88</v>
      </c>
      <c r="W1075" s="8">
        <f>IF(Sales_Analysis[[#This Row],[Order Status]]="Completed",Sales_Analysis[[#This Row],[Gross Profit ]],0)</f>
        <v>165.88</v>
      </c>
    </row>
    <row r="1076" spans="1:23">
      <c r="A1076" t="s">
        <v>1788</v>
      </c>
      <c r="B1076" s="7">
        <v>46092</v>
      </c>
      <c r="C1076" t="s">
        <v>94</v>
      </c>
      <c r="D1076">
        <v>1</v>
      </c>
      <c r="E1076">
        <v>74.41</v>
      </c>
      <c r="F1076">
        <v>0</v>
      </c>
      <c r="G1076">
        <v>4.99</v>
      </c>
      <c r="H1076" t="s">
        <v>212</v>
      </c>
      <c r="I1076" t="s">
        <v>37</v>
      </c>
      <c r="J1076" t="s">
        <v>208</v>
      </c>
      <c r="K1076" t="s">
        <v>209</v>
      </c>
      <c r="L1076" t="s">
        <v>729</v>
      </c>
      <c r="M1076" t="s">
        <v>95</v>
      </c>
      <c r="N1076" t="s">
        <v>17</v>
      </c>
      <c r="O1076">
        <v>33.549999999999997</v>
      </c>
      <c r="P1076">
        <v>74.41</v>
      </c>
      <c r="Q1076">
        <f>Sales_Analysis[[#This Row],[Quantity]]*Sales_Analysis[[#This Row],[Unit Selling Price]]</f>
        <v>74.41</v>
      </c>
      <c r="R1076">
        <f>Sales_Analysis[[#This Row],[Gross Sales ]]*Sales_Analysis[[#This Row],[Discount Pct]]</f>
        <v>0</v>
      </c>
      <c r="S1076" s="8">
        <f>Sales_Analysis[[#This Row],[Gross Sales ]]-Sales_Analysis[[#This Row],[Discount Amount]]</f>
        <v>74.41</v>
      </c>
      <c r="T1076" s="8">
        <f>Sales_Analysis[[#This Row],[Quantity]]*Sales_Analysis[[#This Row],[Unit Cost]]</f>
        <v>33.549999999999997</v>
      </c>
      <c r="U1076" s="8">
        <f>Sales_Analysis[[#This Row],[Net Sales ]]-Sales_Analysis[[#This Row],[Cost Of Good Sold]]</f>
        <v>40.86</v>
      </c>
      <c r="V1076" s="8">
        <f>IF(Sales_Analysis[[#This Row],[Order Status]]="Completed",Sales_Analysis[[#This Row],[Net Sales ]],0)</f>
        <v>74.41</v>
      </c>
      <c r="W1076" s="8">
        <f>IF(Sales_Analysis[[#This Row],[Order Status]]="Completed",Sales_Analysis[[#This Row],[Gross Profit ]],0)</f>
        <v>40.86</v>
      </c>
    </row>
    <row r="1077" spans="1:23">
      <c r="A1077" t="s">
        <v>1789</v>
      </c>
      <c r="B1077" s="7">
        <v>46093</v>
      </c>
      <c r="C1077" t="s">
        <v>66</v>
      </c>
      <c r="D1077">
        <v>1</v>
      </c>
      <c r="E1077">
        <v>31.13</v>
      </c>
      <c r="F1077">
        <v>0.05</v>
      </c>
      <c r="G1077">
        <v>6.99</v>
      </c>
      <c r="H1077" t="s">
        <v>216</v>
      </c>
      <c r="I1077" t="s">
        <v>18</v>
      </c>
      <c r="J1077" t="s">
        <v>213</v>
      </c>
      <c r="K1077" t="s">
        <v>209</v>
      </c>
      <c r="L1077" t="s">
        <v>639</v>
      </c>
      <c r="M1077" t="s">
        <v>67</v>
      </c>
      <c r="N1077" t="s">
        <v>11</v>
      </c>
      <c r="O1077">
        <v>13.79</v>
      </c>
      <c r="P1077">
        <v>31.13</v>
      </c>
      <c r="Q1077">
        <f>Sales_Analysis[[#This Row],[Quantity]]*Sales_Analysis[[#This Row],[Unit Selling Price]]</f>
        <v>31.13</v>
      </c>
      <c r="R1077">
        <f>Sales_Analysis[[#This Row],[Gross Sales ]]*Sales_Analysis[[#This Row],[Discount Pct]]</f>
        <v>1.5565</v>
      </c>
      <c r="S1077" s="8">
        <f>Sales_Analysis[[#This Row],[Gross Sales ]]-Sales_Analysis[[#This Row],[Discount Amount]]</f>
        <v>29.573499999999999</v>
      </c>
      <c r="T1077" s="8">
        <f>Sales_Analysis[[#This Row],[Quantity]]*Sales_Analysis[[#This Row],[Unit Cost]]</f>
        <v>13.79</v>
      </c>
      <c r="U1077" s="8">
        <f>Sales_Analysis[[#This Row],[Net Sales ]]-Sales_Analysis[[#This Row],[Cost Of Good Sold]]</f>
        <v>15.7835</v>
      </c>
      <c r="V1077" s="8">
        <f>IF(Sales_Analysis[[#This Row],[Order Status]]="Completed",Sales_Analysis[[#This Row],[Net Sales ]],0)</f>
        <v>29.573499999999999</v>
      </c>
      <c r="W1077" s="8">
        <f>IF(Sales_Analysis[[#This Row],[Order Status]]="Completed",Sales_Analysis[[#This Row],[Gross Profit ]],0)</f>
        <v>15.7835</v>
      </c>
    </row>
    <row r="1078" spans="1:23">
      <c r="A1078" t="s">
        <v>1790</v>
      </c>
      <c r="B1078" s="7">
        <v>46093</v>
      </c>
      <c r="C1078" t="s">
        <v>94</v>
      </c>
      <c r="D1078">
        <v>4</v>
      </c>
      <c r="E1078">
        <v>74.41</v>
      </c>
      <c r="F1078">
        <v>0.1</v>
      </c>
      <c r="G1078">
        <v>0</v>
      </c>
      <c r="H1078" t="s">
        <v>207</v>
      </c>
      <c r="I1078" t="s">
        <v>224</v>
      </c>
      <c r="J1078" t="s">
        <v>208</v>
      </c>
      <c r="K1078" t="s">
        <v>304</v>
      </c>
      <c r="L1078" t="s">
        <v>459</v>
      </c>
      <c r="M1078" t="s">
        <v>95</v>
      </c>
      <c r="N1078" t="s">
        <v>17</v>
      </c>
      <c r="O1078">
        <v>33.549999999999997</v>
      </c>
      <c r="P1078">
        <v>74.41</v>
      </c>
      <c r="Q1078">
        <f>Sales_Analysis[[#This Row],[Quantity]]*Sales_Analysis[[#This Row],[Unit Selling Price]]</f>
        <v>297.64</v>
      </c>
      <c r="R1078">
        <f>Sales_Analysis[[#This Row],[Gross Sales ]]*Sales_Analysis[[#This Row],[Discount Pct]]</f>
        <v>29.763999999999999</v>
      </c>
      <c r="S1078" s="8">
        <f>Sales_Analysis[[#This Row],[Gross Sales ]]-Sales_Analysis[[#This Row],[Discount Amount]]</f>
        <v>267.87599999999998</v>
      </c>
      <c r="T1078" s="8">
        <f>Sales_Analysis[[#This Row],[Quantity]]*Sales_Analysis[[#This Row],[Unit Cost]]</f>
        <v>134.19999999999999</v>
      </c>
      <c r="U1078" s="8">
        <f>Sales_Analysis[[#This Row],[Net Sales ]]-Sales_Analysis[[#This Row],[Cost Of Good Sold]]</f>
        <v>133.67599999999999</v>
      </c>
      <c r="V1078" s="8">
        <f>IF(Sales_Analysis[[#This Row],[Order Status]]="Completed",Sales_Analysis[[#This Row],[Net Sales ]],0)</f>
        <v>0</v>
      </c>
      <c r="W1078" s="8">
        <f>IF(Sales_Analysis[[#This Row],[Order Status]]="Completed",Sales_Analysis[[#This Row],[Gross Profit ]],0)</f>
        <v>0</v>
      </c>
    </row>
    <row r="1079" spans="1:23">
      <c r="A1079" t="s">
        <v>1791</v>
      </c>
      <c r="B1079" s="7">
        <v>46093</v>
      </c>
      <c r="C1079" t="s">
        <v>182</v>
      </c>
      <c r="D1079">
        <v>1</v>
      </c>
      <c r="E1079">
        <v>11.57</v>
      </c>
      <c r="F1079">
        <v>0.1</v>
      </c>
      <c r="G1079">
        <v>0</v>
      </c>
      <c r="H1079" t="s">
        <v>207</v>
      </c>
      <c r="I1079" t="s">
        <v>54</v>
      </c>
      <c r="J1079" t="s">
        <v>213</v>
      </c>
      <c r="K1079" t="s">
        <v>209</v>
      </c>
      <c r="L1079" t="s">
        <v>791</v>
      </c>
      <c r="M1079" t="s">
        <v>183</v>
      </c>
      <c r="N1079" t="s">
        <v>32</v>
      </c>
      <c r="O1079">
        <v>6.42</v>
      </c>
      <c r="P1079">
        <v>11.57</v>
      </c>
      <c r="Q1079">
        <f>Sales_Analysis[[#This Row],[Quantity]]*Sales_Analysis[[#This Row],[Unit Selling Price]]</f>
        <v>11.57</v>
      </c>
      <c r="R1079">
        <f>Sales_Analysis[[#This Row],[Gross Sales ]]*Sales_Analysis[[#This Row],[Discount Pct]]</f>
        <v>1.157</v>
      </c>
      <c r="S1079" s="8">
        <f>Sales_Analysis[[#This Row],[Gross Sales ]]-Sales_Analysis[[#This Row],[Discount Amount]]</f>
        <v>10.413</v>
      </c>
      <c r="T1079" s="8">
        <f>Sales_Analysis[[#This Row],[Quantity]]*Sales_Analysis[[#This Row],[Unit Cost]]</f>
        <v>6.42</v>
      </c>
      <c r="U1079" s="8">
        <f>Sales_Analysis[[#This Row],[Net Sales ]]-Sales_Analysis[[#This Row],[Cost Of Good Sold]]</f>
        <v>3.9930000000000003</v>
      </c>
      <c r="V1079" s="8">
        <f>IF(Sales_Analysis[[#This Row],[Order Status]]="Completed",Sales_Analysis[[#This Row],[Net Sales ]],0)</f>
        <v>10.413</v>
      </c>
      <c r="W1079" s="8">
        <f>IF(Sales_Analysis[[#This Row],[Order Status]]="Completed",Sales_Analysis[[#This Row],[Gross Profit ]],0)</f>
        <v>3.9930000000000003</v>
      </c>
    </row>
    <row r="1080" spans="1:23">
      <c r="A1080" t="s">
        <v>1792</v>
      </c>
      <c r="B1080" s="7">
        <v>46093</v>
      </c>
      <c r="C1080" t="s">
        <v>178</v>
      </c>
      <c r="D1080">
        <v>1</v>
      </c>
      <c r="E1080">
        <v>77.760000000000005</v>
      </c>
      <c r="F1080">
        <v>0</v>
      </c>
      <c r="G1080">
        <v>6.99</v>
      </c>
      <c r="H1080" t="s">
        <v>207</v>
      </c>
      <c r="I1080" t="s">
        <v>224</v>
      </c>
      <c r="J1080" t="s">
        <v>217</v>
      </c>
      <c r="K1080" t="s">
        <v>209</v>
      </c>
      <c r="L1080" t="s">
        <v>292</v>
      </c>
      <c r="M1080" t="s">
        <v>179</v>
      </c>
      <c r="N1080" t="s">
        <v>32</v>
      </c>
      <c r="O1080">
        <v>44.67</v>
      </c>
      <c r="P1080">
        <v>77.760000000000005</v>
      </c>
      <c r="Q1080">
        <f>Sales_Analysis[[#This Row],[Quantity]]*Sales_Analysis[[#This Row],[Unit Selling Price]]</f>
        <v>77.760000000000005</v>
      </c>
      <c r="R1080">
        <f>Sales_Analysis[[#This Row],[Gross Sales ]]*Sales_Analysis[[#This Row],[Discount Pct]]</f>
        <v>0</v>
      </c>
      <c r="S1080" s="8">
        <f>Sales_Analysis[[#This Row],[Gross Sales ]]-Sales_Analysis[[#This Row],[Discount Amount]]</f>
        <v>77.760000000000005</v>
      </c>
      <c r="T1080" s="8">
        <f>Sales_Analysis[[#This Row],[Quantity]]*Sales_Analysis[[#This Row],[Unit Cost]]</f>
        <v>44.67</v>
      </c>
      <c r="U1080" s="8">
        <f>Sales_Analysis[[#This Row],[Net Sales ]]-Sales_Analysis[[#This Row],[Cost Of Good Sold]]</f>
        <v>33.090000000000003</v>
      </c>
      <c r="V1080" s="8">
        <f>IF(Sales_Analysis[[#This Row],[Order Status]]="Completed",Sales_Analysis[[#This Row],[Net Sales ]],0)</f>
        <v>77.760000000000005</v>
      </c>
      <c r="W1080" s="8">
        <f>IF(Sales_Analysis[[#This Row],[Order Status]]="Completed",Sales_Analysis[[#This Row],[Gross Profit ]],0)</f>
        <v>33.090000000000003</v>
      </c>
    </row>
    <row r="1081" spans="1:23">
      <c r="A1081" t="s">
        <v>1793</v>
      </c>
      <c r="B1081" s="7">
        <v>46093</v>
      </c>
      <c r="C1081" t="s">
        <v>79</v>
      </c>
      <c r="D1081">
        <v>3</v>
      </c>
      <c r="E1081">
        <v>12.76</v>
      </c>
      <c r="F1081">
        <v>0.05</v>
      </c>
      <c r="G1081">
        <v>0</v>
      </c>
      <c r="H1081" t="s">
        <v>212</v>
      </c>
      <c r="I1081" t="s">
        <v>54</v>
      </c>
      <c r="J1081" t="s">
        <v>217</v>
      </c>
      <c r="K1081" t="s">
        <v>209</v>
      </c>
      <c r="L1081" t="s">
        <v>507</v>
      </c>
      <c r="M1081" t="s">
        <v>80</v>
      </c>
      <c r="N1081" t="s">
        <v>11</v>
      </c>
      <c r="O1081">
        <v>7.24</v>
      </c>
      <c r="P1081">
        <v>12.76</v>
      </c>
      <c r="Q1081">
        <f>Sales_Analysis[[#This Row],[Quantity]]*Sales_Analysis[[#This Row],[Unit Selling Price]]</f>
        <v>38.28</v>
      </c>
      <c r="R1081">
        <f>Sales_Analysis[[#This Row],[Gross Sales ]]*Sales_Analysis[[#This Row],[Discount Pct]]</f>
        <v>1.9140000000000001</v>
      </c>
      <c r="S1081" s="8">
        <f>Sales_Analysis[[#This Row],[Gross Sales ]]-Sales_Analysis[[#This Row],[Discount Amount]]</f>
        <v>36.366</v>
      </c>
      <c r="T1081" s="8">
        <f>Sales_Analysis[[#This Row],[Quantity]]*Sales_Analysis[[#This Row],[Unit Cost]]</f>
        <v>21.72</v>
      </c>
      <c r="U1081" s="8">
        <f>Sales_Analysis[[#This Row],[Net Sales ]]-Sales_Analysis[[#This Row],[Cost Of Good Sold]]</f>
        <v>14.646000000000001</v>
      </c>
      <c r="V1081" s="8">
        <f>IF(Sales_Analysis[[#This Row],[Order Status]]="Completed",Sales_Analysis[[#This Row],[Net Sales ]],0)</f>
        <v>36.366</v>
      </c>
      <c r="W1081" s="8">
        <f>IF(Sales_Analysis[[#This Row],[Order Status]]="Completed",Sales_Analysis[[#This Row],[Gross Profit ]],0)</f>
        <v>14.646000000000001</v>
      </c>
    </row>
    <row r="1082" spans="1:23">
      <c r="A1082" t="s">
        <v>1794</v>
      </c>
      <c r="B1082" s="7">
        <v>46094</v>
      </c>
      <c r="C1082" t="s">
        <v>100</v>
      </c>
      <c r="D1082">
        <v>2</v>
      </c>
      <c r="E1082">
        <v>47.38</v>
      </c>
      <c r="F1082">
        <v>0</v>
      </c>
      <c r="G1082">
        <v>6.99</v>
      </c>
      <c r="H1082" t="s">
        <v>212</v>
      </c>
      <c r="I1082" t="s">
        <v>54</v>
      </c>
      <c r="J1082" t="s">
        <v>208</v>
      </c>
      <c r="K1082" t="s">
        <v>209</v>
      </c>
      <c r="L1082" t="s">
        <v>1234</v>
      </c>
      <c r="M1082" t="s">
        <v>101</v>
      </c>
      <c r="N1082" t="s">
        <v>17</v>
      </c>
      <c r="O1082">
        <v>31.21</v>
      </c>
      <c r="P1082">
        <v>47.38</v>
      </c>
      <c r="Q1082">
        <f>Sales_Analysis[[#This Row],[Quantity]]*Sales_Analysis[[#This Row],[Unit Selling Price]]</f>
        <v>94.76</v>
      </c>
      <c r="R1082">
        <f>Sales_Analysis[[#This Row],[Gross Sales ]]*Sales_Analysis[[#This Row],[Discount Pct]]</f>
        <v>0</v>
      </c>
      <c r="S1082" s="8">
        <f>Sales_Analysis[[#This Row],[Gross Sales ]]-Sales_Analysis[[#This Row],[Discount Amount]]</f>
        <v>94.76</v>
      </c>
      <c r="T1082" s="8">
        <f>Sales_Analysis[[#This Row],[Quantity]]*Sales_Analysis[[#This Row],[Unit Cost]]</f>
        <v>62.42</v>
      </c>
      <c r="U1082" s="8">
        <f>Sales_Analysis[[#This Row],[Net Sales ]]-Sales_Analysis[[#This Row],[Cost Of Good Sold]]</f>
        <v>32.340000000000003</v>
      </c>
      <c r="V1082" s="8">
        <f>IF(Sales_Analysis[[#This Row],[Order Status]]="Completed",Sales_Analysis[[#This Row],[Net Sales ]],0)</f>
        <v>94.76</v>
      </c>
      <c r="W1082" s="8">
        <f>IF(Sales_Analysis[[#This Row],[Order Status]]="Completed",Sales_Analysis[[#This Row],[Gross Profit ]],0)</f>
        <v>32.340000000000003</v>
      </c>
    </row>
    <row r="1083" spans="1:23">
      <c r="A1083" t="s">
        <v>1795</v>
      </c>
      <c r="B1083" s="7">
        <v>46094</v>
      </c>
      <c r="C1083" t="s">
        <v>122</v>
      </c>
      <c r="D1083">
        <v>1</v>
      </c>
      <c r="E1083">
        <v>29.71</v>
      </c>
      <c r="F1083">
        <v>0.05</v>
      </c>
      <c r="G1083">
        <v>6.99</v>
      </c>
      <c r="H1083" t="s">
        <v>207</v>
      </c>
      <c r="I1083" t="s">
        <v>37</v>
      </c>
      <c r="J1083" t="s">
        <v>208</v>
      </c>
      <c r="K1083" t="s">
        <v>209</v>
      </c>
      <c r="L1083" t="s">
        <v>975</v>
      </c>
      <c r="M1083" t="s">
        <v>123</v>
      </c>
      <c r="N1083" t="s">
        <v>21</v>
      </c>
      <c r="O1083">
        <v>17.55</v>
      </c>
      <c r="P1083">
        <v>29.71</v>
      </c>
      <c r="Q1083">
        <f>Sales_Analysis[[#This Row],[Quantity]]*Sales_Analysis[[#This Row],[Unit Selling Price]]</f>
        <v>29.71</v>
      </c>
      <c r="R1083">
        <f>Sales_Analysis[[#This Row],[Gross Sales ]]*Sales_Analysis[[#This Row],[Discount Pct]]</f>
        <v>1.4855</v>
      </c>
      <c r="S1083" s="8">
        <f>Sales_Analysis[[#This Row],[Gross Sales ]]-Sales_Analysis[[#This Row],[Discount Amount]]</f>
        <v>28.224499999999999</v>
      </c>
      <c r="T1083" s="8">
        <f>Sales_Analysis[[#This Row],[Quantity]]*Sales_Analysis[[#This Row],[Unit Cost]]</f>
        <v>17.55</v>
      </c>
      <c r="U1083" s="8">
        <f>Sales_Analysis[[#This Row],[Net Sales ]]-Sales_Analysis[[#This Row],[Cost Of Good Sold]]</f>
        <v>10.674499999999998</v>
      </c>
      <c r="V1083" s="8">
        <f>IF(Sales_Analysis[[#This Row],[Order Status]]="Completed",Sales_Analysis[[#This Row],[Net Sales ]],0)</f>
        <v>28.224499999999999</v>
      </c>
      <c r="W1083" s="8">
        <f>IF(Sales_Analysis[[#This Row],[Order Status]]="Completed",Sales_Analysis[[#This Row],[Gross Profit ]],0)</f>
        <v>10.674499999999998</v>
      </c>
    </row>
    <row r="1084" spans="1:23">
      <c r="A1084" t="s">
        <v>1796</v>
      </c>
      <c r="B1084" s="7">
        <v>46094</v>
      </c>
      <c r="C1084" t="s">
        <v>122</v>
      </c>
      <c r="D1084">
        <v>2</v>
      </c>
      <c r="E1084">
        <v>29.71</v>
      </c>
      <c r="F1084">
        <v>0.05</v>
      </c>
      <c r="G1084">
        <v>4.99</v>
      </c>
      <c r="H1084" t="s">
        <v>207</v>
      </c>
      <c r="I1084" t="s">
        <v>12</v>
      </c>
      <c r="J1084" t="s">
        <v>213</v>
      </c>
      <c r="K1084" t="s">
        <v>209</v>
      </c>
      <c r="L1084" t="s">
        <v>1191</v>
      </c>
      <c r="M1084" t="s">
        <v>123</v>
      </c>
      <c r="N1084" t="s">
        <v>21</v>
      </c>
      <c r="O1084">
        <v>17.55</v>
      </c>
      <c r="P1084">
        <v>29.71</v>
      </c>
      <c r="Q1084">
        <f>Sales_Analysis[[#This Row],[Quantity]]*Sales_Analysis[[#This Row],[Unit Selling Price]]</f>
        <v>59.42</v>
      </c>
      <c r="R1084">
        <f>Sales_Analysis[[#This Row],[Gross Sales ]]*Sales_Analysis[[#This Row],[Discount Pct]]</f>
        <v>2.9710000000000001</v>
      </c>
      <c r="S1084" s="8">
        <f>Sales_Analysis[[#This Row],[Gross Sales ]]-Sales_Analysis[[#This Row],[Discount Amount]]</f>
        <v>56.448999999999998</v>
      </c>
      <c r="T1084" s="8">
        <f>Sales_Analysis[[#This Row],[Quantity]]*Sales_Analysis[[#This Row],[Unit Cost]]</f>
        <v>35.1</v>
      </c>
      <c r="U1084" s="8">
        <f>Sales_Analysis[[#This Row],[Net Sales ]]-Sales_Analysis[[#This Row],[Cost Of Good Sold]]</f>
        <v>21.348999999999997</v>
      </c>
      <c r="V1084" s="8">
        <f>IF(Sales_Analysis[[#This Row],[Order Status]]="Completed",Sales_Analysis[[#This Row],[Net Sales ]],0)</f>
        <v>56.448999999999998</v>
      </c>
      <c r="W1084" s="8">
        <f>IF(Sales_Analysis[[#This Row],[Order Status]]="Completed",Sales_Analysis[[#This Row],[Gross Profit ]],0)</f>
        <v>21.348999999999997</v>
      </c>
    </row>
    <row r="1085" spans="1:23">
      <c r="A1085" t="s">
        <v>1797</v>
      </c>
      <c r="B1085" s="7">
        <v>46094</v>
      </c>
      <c r="C1085" t="s">
        <v>110</v>
      </c>
      <c r="D1085">
        <v>1</v>
      </c>
      <c r="E1085">
        <v>32.130000000000003</v>
      </c>
      <c r="F1085">
        <v>0</v>
      </c>
      <c r="G1085">
        <v>0</v>
      </c>
      <c r="H1085" t="s">
        <v>207</v>
      </c>
      <c r="I1085" t="s">
        <v>37</v>
      </c>
      <c r="J1085" t="s">
        <v>213</v>
      </c>
      <c r="K1085" t="s">
        <v>209</v>
      </c>
      <c r="L1085" t="s">
        <v>1256</v>
      </c>
      <c r="M1085" t="s">
        <v>111</v>
      </c>
      <c r="N1085" t="s">
        <v>17</v>
      </c>
      <c r="O1085">
        <v>21.59</v>
      </c>
      <c r="P1085">
        <v>32.130000000000003</v>
      </c>
      <c r="Q1085">
        <f>Sales_Analysis[[#This Row],[Quantity]]*Sales_Analysis[[#This Row],[Unit Selling Price]]</f>
        <v>32.130000000000003</v>
      </c>
      <c r="R1085">
        <f>Sales_Analysis[[#This Row],[Gross Sales ]]*Sales_Analysis[[#This Row],[Discount Pct]]</f>
        <v>0</v>
      </c>
      <c r="S1085" s="8">
        <f>Sales_Analysis[[#This Row],[Gross Sales ]]-Sales_Analysis[[#This Row],[Discount Amount]]</f>
        <v>32.130000000000003</v>
      </c>
      <c r="T1085" s="8">
        <f>Sales_Analysis[[#This Row],[Quantity]]*Sales_Analysis[[#This Row],[Unit Cost]]</f>
        <v>21.59</v>
      </c>
      <c r="U1085" s="8">
        <f>Sales_Analysis[[#This Row],[Net Sales ]]-Sales_Analysis[[#This Row],[Cost Of Good Sold]]</f>
        <v>10.540000000000003</v>
      </c>
      <c r="V1085" s="8">
        <f>IF(Sales_Analysis[[#This Row],[Order Status]]="Completed",Sales_Analysis[[#This Row],[Net Sales ]],0)</f>
        <v>32.130000000000003</v>
      </c>
      <c r="W1085" s="8">
        <f>IF(Sales_Analysis[[#This Row],[Order Status]]="Completed",Sales_Analysis[[#This Row],[Gross Profit ]],0)</f>
        <v>10.540000000000003</v>
      </c>
    </row>
    <row r="1086" spans="1:23">
      <c r="A1086" t="s">
        <v>1798</v>
      </c>
      <c r="B1086" s="7">
        <v>46094</v>
      </c>
      <c r="C1086" t="s">
        <v>166</v>
      </c>
      <c r="D1086">
        <v>3</v>
      </c>
      <c r="E1086">
        <v>39.19</v>
      </c>
      <c r="F1086">
        <v>0.05</v>
      </c>
      <c r="G1086">
        <v>0</v>
      </c>
      <c r="H1086" t="s">
        <v>212</v>
      </c>
      <c r="I1086" t="s">
        <v>54</v>
      </c>
      <c r="J1086" t="s">
        <v>208</v>
      </c>
      <c r="K1086" t="s">
        <v>209</v>
      </c>
      <c r="L1086" t="s">
        <v>1209</v>
      </c>
      <c r="M1086" t="s">
        <v>167</v>
      </c>
      <c r="N1086" t="s">
        <v>32</v>
      </c>
      <c r="O1086">
        <v>18.54</v>
      </c>
      <c r="P1086">
        <v>39.19</v>
      </c>
      <c r="Q1086">
        <f>Sales_Analysis[[#This Row],[Quantity]]*Sales_Analysis[[#This Row],[Unit Selling Price]]</f>
        <v>117.57</v>
      </c>
      <c r="R1086">
        <f>Sales_Analysis[[#This Row],[Gross Sales ]]*Sales_Analysis[[#This Row],[Discount Pct]]</f>
        <v>5.8784999999999998</v>
      </c>
      <c r="S1086" s="8">
        <f>Sales_Analysis[[#This Row],[Gross Sales ]]-Sales_Analysis[[#This Row],[Discount Amount]]</f>
        <v>111.69149999999999</v>
      </c>
      <c r="T1086" s="8">
        <f>Sales_Analysis[[#This Row],[Quantity]]*Sales_Analysis[[#This Row],[Unit Cost]]</f>
        <v>55.62</v>
      </c>
      <c r="U1086" s="8">
        <f>Sales_Analysis[[#This Row],[Net Sales ]]-Sales_Analysis[[#This Row],[Cost Of Good Sold]]</f>
        <v>56.071499999999993</v>
      </c>
      <c r="V1086" s="8">
        <f>IF(Sales_Analysis[[#This Row],[Order Status]]="Completed",Sales_Analysis[[#This Row],[Net Sales ]],0)</f>
        <v>111.69149999999999</v>
      </c>
      <c r="W1086" s="8">
        <f>IF(Sales_Analysis[[#This Row],[Order Status]]="Completed",Sales_Analysis[[#This Row],[Gross Profit ]],0)</f>
        <v>56.071499999999993</v>
      </c>
    </row>
    <row r="1087" spans="1:23">
      <c r="A1087" t="s">
        <v>1799</v>
      </c>
      <c r="B1087" s="7">
        <v>46094</v>
      </c>
      <c r="C1087" t="s">
        <v>182</v>
      </c>
      <c r="D1087">
        <v>1</v>
      </c>
      <c r="E1087">
        <v>11.57</v>
      </c>
      <c r="F1087">
        <v>0</v>
      </c>
      <c r="G1087">
        <v>0</v>
      </c>
      <c r="H1087" t="s">
        <v>212</v>
      </c>
      <c r="I1087" t="s">
        <v>54</v>
      </c>
      <c r="J1087" t="s">
        <v>213</v>
      </c>
      <c r="K1087" t="s">
        <v>209</v>
      </c>
      <c r="L1087" t="s">
        <v>1440</v>
      </c>
      <c r="M1087" t="s">
        <v>183</v>
      </c>
      <c r="N1087" t="s">
        <v>32</v>
      </c>
      <c r="O1087">
        <v>6.42</v>
      </c>
      <c r="P1087">
        <v>11.57</v>
      </c>
      <c r="Q1087">
        <f>Sales_Analysis[[#This Row],[Quantity]]*Sales_Analysis[[#This Row],[Unit Selling Price]]</f>
        <v>11.57</v>
      </c>
      <c r="R1087">
        <f>Sales_Analysis[[#This Row],[Gross Sales ]]*Sales_Analysis[[#This Row],[Discount Pct]]</f>
        <v>0</v>
      </c>
      <c r="S1087" s="8">
        <f>Sales_Analysis[[#This Row],[Gross Sales ]]-Sales_Analysis[[#This Row],[Discount Amount]]</f>
        <v>11.57</v>
      </c>
      <c r="T1087" s="8">
        <f>Sales_Analysis[[#This Row],[Quantity]]*Sales_Analysis[[#This Row],[Unit Cost]]</f>
        <v>6.42</v>
      </c>
      <c r="U1087" s="8">
        <f>Sales_Analysis[[#This Row],[Net Sales ]]-Sales_Analysis[[#This Row],[Cost Of Good Sold]]</f>
        <v>5.15</v>
      </c>
      <c r="V1087" s="8">
        <f>IF(Sales_Analysis[[#This Row],[Order Status]]="Completed",Sales_Analysis[[#This Row],[Net Sales ]],0)</f>
        <v>11.57</v>
      </c>
      <c r="W1087" s="8">
        <f>IF(Sales_Analysis[[#This Row],[Order Status]]="Completed",Sales_Analysis[[#This Row],[Gross Profit ]],0)</f>
        <v>5.15</v>
      </c>
    </row>
    <row r="1088" spans="1:23">
      <c r="A1088" t="s">
        <v>1800</v>
      </c>
      <c r="B1088" s="7">
        <v>46094</v>
      </c>
      <c r="C1088" t="s">
        <v>118</v>
      </c>
      <c r="D1088">
        <v>1</v>
      </c>
      <c r="E1088">
        <v>41.81</v>
      </c>
      <c r="F1088">
        <v>0.05</v>
      </c>
      <c r="G1088">
        <v>6.99</v>
      </c>
      <c r="H1088" t="s">
        <v>216</v>
      </c>
      <c r="I1088" t="s">
        <v>224</v>
      </c>
      <c r="J1088" t="s">
        <v>213</v>
      </c>
      <c r="K1088" t="s">
        <v>209</v>
      </c>
      <c r="L1088" t="s">
        <v>1128</v>
      </c>
      <c r="M1088" t="s">
        <v>119</v>
      </c>
      <c r="N1088" t="s">
        <v>21</v>
      </c>
      <c r="O1088">
        <v>22.64</v>
      </c>
      <c r="P1088">
        <v>41.81</v>
      </c>
      <c r="Q1088">
        <f>Sales_Analysis[[#This Row],[Quantity]]*Sales_Analysis[[#This Row],[Unit Selling Price]]</f>
        <v>41.81</v>
      </c>
      <c r="R1088">
        <f>Sales_Analysis[[#This Row],[Gross Sales ]]*Sales_Analysis[[#This Row],[Discount Pct]]</f>
        <v>2.0905</v>
      </c>
      <c r="S1088" s="8">
        <f>Sales_Analysis[[#This Row],[Gross Sales ]]-Sales_Analysis[[#This Row],[Discount Amount]]</f>
        <v>39.719500000000004</v>
      </c>
      <c r="T1088" s="8">
        <f>Sales_Analysis[[#This Row],[Quantity]]*Sales_Analysis[[#This Row],[Unit Cost]]</f>
        <v>22.64</v>
      </c>
      <c r="U1088" s="8">
        <f>Sales_Analysis[[#This Row],[Net Sales ]]-Sales_Analysis[[#This Row],[Cost Of Good Sold]]</f>
        <v>17.079500000000003</v>
      </c>
      <c r="V1088" s="8">
        <f>IF(Sales_Analysis[[#This Row],[Order Status]]="Completed",Sales_Analysis[[#This Row],[Net Sales ]],0)</f>
        <v>39.719500000000004</v>
      </c>
      <c r="W1088" s="8">
        <f>IF(Sales_Analysis[[#This Row],[Order Status]]="Completed",Sales_Analysis[[#This Row],[Gross Profit ]],0)</f>
        <v>17.079500000000003</v>
      </c>
    </row>
    <row r="1089" spans="1:23">
      <c r="A1089" t="s">
        <v>1801</v>
      </c>
      <c r="B1089" s="7">
        <v>46094</v>
      </c>
      <c r="C1089" t="s">
        <v>94</v>
      </c>
      <c r="D1089">
        <v>8</v>
      </c>
      <c r="E1089">
        <v>74.41</v>
      </c>
      <c r="F1089">
        <v>0</v>
      </c>
      <c r="G1089">
        <v>0</v>
      </c>
      <c r="H1089" t="s">
        <v>216</v>
      </c>
      <c r="I1089" t="s">
        <v>54</v>
      </c>
      <c r="J1089" t="s">
        <v>213</v>
      </c>
      <c r="K1089" t="s">
        <v>209</v>
      </c>
      <c r="L1089" t="s">
        <v>1802</v>
      </c>
      <c r="M1089" t="s">
        <v>95</v>
      </c>
      <c r="N1089" t="s">
        <v>17</v>
      </c>
      <c r="O1089">
        <v>33.549999999999997</v>
      </c>
      <c r="P1089">
        <v>74.41</v>
      </c>
      <c r="Q1089">
        <f>Sales_Analysis[[#This Row],[Quantity]]*Sales_Analysis[[#This Row],[Unit Selling Price]]</f>
        <v>595.28</v>
      </c>
      <c r="R1089">
        <f>Sales_Analysis[[#This Row],[Gross Sales ]]*Sales_Analysis[[#This Row],[Discount Pct]]</f>
        <v>0</v>
      </c>
      <c r="S1089" s="8">
        <f>Sales_Analysis[[#This Row],[Gross Sales ]]-Sales_Analysis[[#This Row],[Discount Amount]]</f>
        <v>595.28</v>
      </c>
      <c r="T1089" s="8">
        <f>Sales_Analysis[[#This Row],[Quantity]]*Sales_Analysis[[#This Row],[Unit Cost]]</f>
        <v>268.39999999999998</v>
      </c>
      <c r="U1089" s="8">
        <f>Sales_Analysis[[#This Row],[Net Sales ]]-Sales_Analysis[[#This Row],[Cost Of Good Sold]]</f>
        <v>326.88</v>
      </c>
      <c r="V1089" s="8">
        <f>IF(Sales_Analysis[[#This Row],[Order Status]]="Completed",Sales_Analysis[[#This Row],[Net Sales ]],0)</f>
        <v>595.28</v>
      </c>
      <c r="W1089" s="8">
        <f>IF(Sales_Analysis[[#This Row],[Order Status]]="Completed",Sales_Analysis[[#This Row],[Gross Profit ]],0)</f>
        <v>326.88</v>
      </c>
    </row>
    <row r="1090" spans="1:23">
      <c r="A1090" t="s">
        <v>1803</v>
      </c>
      <c r="B1090" s="7">
        <v>46094</v>
      </c>
      <c r="C1090" t="s">
        <v>83</v>
      </c>
      <c r="D1090">
        <v>1</v>
      </c>
      <c r="E1090">
        <v>79.31</v>
      </c>
      <c r="F1090">
        <v>0.15</v>
      </c>
      <c r="G1090">
        <v>0</v>
      </c>
      <c r="H1090" t="s">
        <v>216</v>
      </c>
      <c r="I1090" t="s">
        <v>54</v>
      </c>
      <c r="J1090" t="s">
        <v>208</v>
      </c>
      <c r="K1090" t="s">
        <v>304</v>
      </c>
      <c r="L1090" t="s">
        <v>1222</v>
      </c>
      <c r="M1090" t="s">
        <v>84</v>
      </c>
      <c r="N1090" t="s">
        <v>11</v>
      </c>
      <c r="O1090">
        <v>36.44</v>
      </c>
      <c r="P1090">
        <v>79.31</v>
      </c>
      <c r="Q1090">
        <f>Sales_Analysis[[#This Row],[Quantity]]*Sales_Analysis[[#This Row],[Unit Selling Price]]</f>
        <v>79.31</v>
      </c>
      <c r="R1090">
        <f>Sales_Analysis[[#This Row],[Gross Sales ]]*Sales_Analysis[[#This Row],[Discount Pct]]</f>
        <v>11.8965</v>
      </c>
      <c r="S1090" s="8">
        <f>Sales_Analysis[[#This Row],[Gross Sales ]]-Sales_Analysis[[#This Row],[Discount Amount]]</f>
        <v>67.413499999999999</v>
      </c>
      <c r="T1090" s="8">
        <f>Sales_Analysis[[#This Row],[Quantity]]*Sales_Analysis[[#This Row],[Unit Cost]]</f>
        <v>36.44</v>
      </c>
      <c r="U1090" s="8">
        <f>Sales_Analysis[[#This Row],[Net Sales ]]-Sales_Analysis[[#This Row],[Cost Of Good Sold]]</f>
        <v>30.973500000000001</v>
      </c>
      <c r="V1090" s="8">
        <f>IF(Sales_Analysis[[#This Row],[Order Status]]="Completed",Sales_Analysis[[#This Row],[Net Sales ]],0)</f>
        <v>0</v>
      </c>
      <c r="W1090" s="8">
        <f>IF(Sales_Analysis[[#This Row],[Order Status]]="Completed",Sales_Analysis[[#This Row],[Gross Profit ]],0)</f>
        <v>0</v>
      </c>
    </row>
    <row r="1091" spans="1:23">
      <c r="A1091" t="s">
        <v>1804</v>
      </c>
      <c r="B1091" s="7">
        <v>46095</v>
      </c>
      <c r="C1091" t="s">
        <v>132</v>
      </c>
      <c r="D1091">
        <v>2</v>
      </c>
      <c r="E1091">
        <v>72.08</v>
      </c>
      <c r="F1091">
        <v>0.15</v>
      </c>
      <c r="G1091">
        <v>0</v>
      </c>
      <c r="H1091" t="s">
        <v>212</v>
      </c>
      <c r="I1091" t="s">
        <v>12</v>
      </c>
      <c r="J1091" t="s">
        <v>208</v>
      </c>
      <c r="K1091" t="s">
        <v>209</v>
      </c>
      <c r="L1091" t="s">
        <v>1059</v>
      </c>
      <c r="M1091" t="s">
        <v>133</v>
      </c>
      <c r="N1091" t="s">
        <v>21</v>
      </c>
      <c r="O1091">
        <v>45</v>
      </c>
      <c r="P1091">
        <v>72.08</v>
      </c>
      <c r="Q1091">
        <f>Sales_Analysis[[#This Row],[Quantity]]*Sales_Analysis[[#This Row],[Unit Selling Price]]</f>
        <v>144.16</v>
      </c>
      <c r="R1091">
        <f>Sales_Analysis[[#This Row],[Gross Sales ]]*Sales_Analysis[[#This Row],[Discount Pct]]</f>
        <v>21.623999999999999</v>
      </c>
      <c r="S1091" s="8">
        <f>Sales_Analysis[[#This Row],[Gross Sales ]]-Sales_Analysis[[#This Row],[Discount Amount]]</f>
        <v>122.536</v>
      </c>
      <c r="T1091" s="8">
        <f>Sales_Analysis[[#This Row],[Quantity]]*Sales_Analysis[[#This Row],[Unit Cost]]</f>
        <v>90</v>
      </c>
      <c r="U1091" s="8">
        <f>Sales_Analysis[[#This Row],[Net Sales ]]-Sales_Analysis[[#This Row],[Cost Of Good Sold]]</f>
        <v>32.536000000000001</v>
      </c>
      <c r="V1091" s="8">
        <f>IF(Sales_Analysis[[#This Row],[Order Status]]="Completed",Sales_Analysis[[#This Row],[Net Sales ]],0)</f>
        <v>122.536</v>
      </c>
      <c r="W1091" s="8">
        <f>IF(Sales_Analysis[[#This Row],[Order Status]]="Completed",Sales_Analysis[[#This Row],[Gross Profit ]],0)</f>
        <v>32.536000000000001</v>
      </c>
    </row>
    <row r="1092" spans="1:23">
      <c r="A1092" t="s">
        <v>1805</v>
      </c>
      <c r="B1092" s="7">
        <v>46095</v>
      </c>
      <c r="C1092" t="s">
        <v>182</v>
      </c>
      <c r="D1092">
        <v>1</v>
      </c>
      <c r="E1092">
        <v>11.57</v>
      </c>
      <c r="F1092">
        <v>0.05</v>
      </c>
      <c r="G1092">
        <v>6.99</v>
      </c>
      <c r="H1092" t="s">
        <v>216</v>
      </c>
      <c r="I1092" t="s">
        <v>37</v>
      </c>
      <c r="J1092" t="s">
        <v>217</v>
      </c>
      <c r="K1092" t="s">
        <v>209</v>
      </c>
      <c r="L1092" t="s">
        <v>1806</v>
      </c>
      <c r="M1092" t="s">
        <v>183</v>
      </c>
      <c r="N1092" t="s">
        <v>32</v>
      </c>
      <c r="O1092">
        <v>6.42</v>
      </c>
      <c r="P1092">
        <v>11.57</v>
      </c>
      <c r="Q1092">
        <f>Sales_Analysis[[#This Row],[Quantity]]*Sales_Analysis[[#This Row],[Unit Selling Price]]</f>
        <v>11.57</v>
      </c>
      <c r="R1092">
        <f>Sales_Analysis[[#This Row],[Gross Sales ]]*Sales_Analysis[[#This Row],[Discount Pct]]</f>
        <v>0.57850000000000001</v>
      </c>
      <c r="S1092" s="8">
        <f>Sales_Analysis[[#This Row],[Gross Sales ]]-Sales_Analysis[[#This Row],[Discount Amount]]</f>
        <v>10.9915</v>
      </c>
      <c r="T1092" s="8">
        <f>Sales_Analysis[[#This Row],[Quantity]]*Sales_Analysis[[#This Row],[Unit Cost]]</f>
        <v>6.42</v>
      </c>
      <c r="U1092" s="8">
        <f>Sales_Analysis[[#This Row],[Net Sales ]]-Sales_Analysis[[#This Row],[Cost Of Good Sold]]</f>
        <v>4.5715000000000003</v>
      </c>
      <c r="V1092" s="8">
        <f>IF(Sales_Analysis[[#This Row],[Order Status]]="Completed",Sales_Analysis[[#This Row],[Net Sales ]],0)</f>
        <v>10.9915</v>
      </c>
      <c r="W1092" s="8">
        <f>IF(Sales_Analysis[[#This Row],[Order Status]]="Completed",Sales_Analysis[[#This Row],[Gross Profit ]],0)</f>
        <v>4.5715000000000003</v>
      </c>
    </row>
    <row r="1093" spans="1:23">
      <c r="A1093" t="s">
        <v>1807</v>
      </c>
      <c r="B1093" s="7">
        <v>46095</v>
      </c>
      <c r="C1093" t="s">
        <v>136</v>
      </c>
      <c r="D1093">
        <v>4</v>
      </c>
      <c r="E1093">
        <v>26.35</v>
      </c>
      <c r="F1093">
        <v>0.1</v>
      </c>
      <c r="G1093">
        <v>0</v>
      </c>
      <c r="H1093" t="s">
        <v>207</v>
      </c>
      <c r="I1093" t="s">
        <v>18</v>
      </c>
      <c r="J1093" t="s">
        <v>208</v>
      </c>
      <c r="K1093" t="s">
        <v>209</v>
      </c>
      <c r="L1093" t="s">
        <v>210</v>
      </c>
      <c r="M1093" t="s">
        <v>137</v>
      </c>
      <c r="N1093" t="s">
        <v>21</v>
      </c>
      <c r="O1093">
        <v>13.28</v>
      </c>
      <c r="P1093">
        <v>26.35</v>
      </c>
      <c r="Q1093">
        <f>Sales_Analysis[[#This Row],[Quantity]]*Sales_Analysis[[#This Row],[Unit Selling Price]]</f>
        <v>105.4</v>
      </c>
      <c r="R1093">
        <f>Sales_Analysis[[#This Row],[Gross Sales ]]*Sales_Analysis[[#This Row],[Discount Pct]]</f>
        <v>10.540000000000001</v>
      </c>
      <c r="S1093" s="8">
        <f>Sales_Analysis[[#This Row],[Gross Sales ]]-Sales_Analysis[[#This Row],[Discount Amount]]</f>
        <v>94.86</v>
      </c>
      <c r="T1093" s="8">
        <f>Sales_Analysis[[#This Row],[Quantity]]*Sales_Analysis[[#This Row],[Unit Cost]]</f>
        <v>53.12</v>
      </c>
      <c r="U1093" s="8">
        <f>Sales_Analysis[[#This Row],[Net Sales ]]-Sales_Analysis[[#This Row],[Cost Of Good Sold]]</f>
        <v>41.74</v>
      </c>
      <c r="V1093" s="8">
        <f>IF(Sales_Analysis[[#This Row],[Order Status]]="Completed",Sales_Analysis[[#This Row],[Net Sales ]],0)</f>
        <v>94.86</v>
      </c>
      <c r="W1093" s="8">
        <f>IF(Sales_Analysis[[#This Row],[Order Status]]="Completed",Sales_Analysis[[#This Row],[Gross Profit ]],0)</f>
        <v>41.74</v>
      </c>
    </row>
    <row r="1094" spans="1:23">
      <c r="A1094" t="s">
        <v>1808</v>
      </c>
      <c r="B1094" s="7">
        <v>46095</v>
      </c>
      <c r="C1094" t="s">
        <v>156</v>
      </c>
      <c r="D1094">
        <v>1</v>
      </c>
      <c r="E1094">
        <v>24.86</v>
      </c>
      <c r="F1094">
        <v>0</v>
      </c>
      <c r="G1094">
        <v>0</v>
      </c>
      <c r="H1094" t="s">
        <v>212</v>
      </c>
      <c r="I1094" t="s">
        <v>54</v>
      </c>
      <c r="J1094" t="s">
        <v>213</v>
      </c>
      <c r="K1094" t="s">
        <v>209</v>
      </c>
      <c r="L1094" t="s">
        <v>1197</v>
      </c>
      <c r="M1094" t="s">
        <v>157</v>
      </c>
      <c r="N1094" t="s">
        <v>27</v>
      </c>
      <c r="O1094">
        <v>16.329999999999998</v>
      </c>
      <c r="P1094">
        <v>24.86</v>
      </c>
      <c r="Q1094">
        <f>Sales_Analysis[[#This Row],[Quantity]]*Sales_Analysis[[#This Row],[Unit Selling Price]]</f>
        <v>24.86</v>
      </c>
      <c r="R1094">
        <f>Sales_Analysis[[#This Row],[Gross Sales ]]*Sales_Analysis[[#This Row],[Discount Pct]]</f>
        <v>0</v>
      </c>
      <c r="S1094" s="8">
        <f>Sales_Analysis[[#This Row],[Gross Sales ]]-Sales_Analysis[[#This Row],[Discount Amount]]</f>
        <v>24.86</v>
      </c>
      <c r="T1094" s="8">
        <f>Sales_Analysis[[#This Row],[Quantity]]*Sales_Analysis[[#This Row],[Unit Cost]]</f>
        <v>16.329999999999998</v>
      </c>
      <c r="U1094" s="8">
        <f>Sales_Analysis[[#This Row],[Net Sales ]]-Sales_Analysis[[#This Row],[Cost Of Good Sold]]</f>
        <v>8.5300000000000011</v>
      </c>
      <c r="V1094" s="8">
        <f>IF(Sales_Analysis[[#This Row],[Order Status]]="Completed",Sales_Analysis[[#This Row],[Net Sales ]],0)</f>
        <v>24.86</v>
      </c>
      <c r="W1094" s="8">
        <f>IF(Sales_Analysis[[#This Row],[Order Status]]="Completed",Sales_Analysis[[#This Row],[Gross Profit ]],0)</f>
        <v>8.5300000000000011</v>
      </c>
    </row>
    <row r="1095" spans="1:23">
      <c r="A1095" t="s">
        <v>1809</v>
      </c>
      <c r="B1095" s="7">
        <v>46095</v>
      </c>
      <c r="C1095" t="s">
        <v>104</v>
      </c>
      <c r="D1095">
        <v>8</v>
      </c>
      <c r="E1095">
        <v>29.49</v>
      </c>
      <c r="F1095">
        <v>0</v>
      </c>
      <c r="G1095">
        <v>4.99</v>
      </c>
      <c r="H1095" t="s">
        <v>216</v>
      </c>
      <c r="I1095" t="s">
        <v>54</v>
      </c>
      <c r="J1095" t="s">
        <v>213</v>
      </c>
      <c r="K1095" t="s">
        <v>304</v>
      </c>
      <c r="L1095" t="s">
        <v>1802</v>
      </c>
      <c r="M1095" t="s">
        <v>105</v>
      </c>
      <c r="N1095" t="s">
        <v>17</v>
      </c>
      <c r="O1095">
        <v>13.03</v>
      </c>
      <c r="P1095">
        <v>29.49</v>
      </c>
      <c r="Q1095">
        <f>Sales_Analysis[[#This Row],[Quantity]]*Sales_Analysis[[#This Row],[Unit Selling Price]]</f>
        <v>235.92</v>
      </c>
      <c r="R1095">
        <f>Sales_Analysis[[#This Row],[Gross Sales ]]*Sales_Analysis[[#This Row],[Discount Pct]]</f>
        <v>0</v>
      </c>
      <c r="S1095" s="8">
        <f>Sales_Analysis[[#This Row],[Gross Sales ]]-Sales_Analysis[[#This Row],[Discount Amount]]</f>
        <v>235.92</v>
      </c>
      <c r="T1095" s="8">
        <f>Sales_Analysis[[#This Row],[Quantity]]*Sales_Analysis[[#This Row],[Unit Cost]]</f>
        <v>104.24</v>
      </c>
      <c r="U1095" s="8">
        <f>Sales_Analysis[[#This Row],[Net Sales ]]-Sales_Analysis[[#This Row],[Cost Of Good Sold]]</f>
        <v>131.68</v>
      </c>
      <c r="V1095" s="8">
        <f>IF(Sales_Analysis[[#This Row],[Order Status]]="Completed",Sales_Analysis[[#This Row],[Net Sales ]],0)</f>
        <v>0</v>
      </c>
      <c r="W1095" s="8">
        <f>IF(Sales_Analysis[[#This Row],[Order Status]]="Completed",Sales_Analysis[[#This Row],[Gross Profit ]],0)</f>
        <v>0</v>
      </c>
    </row>
    <row r="1096" spans="1:23">
      <c r="A1096" t="s">
        <v>1810</v>
      </c>
      <c r="B1096" s="7">
        <v>46095</v>
      </c>
      <c r="C1096" t="s">
        <v>100</v>
      </c>
      <c r="D1096">
        <v>1</v>
      </c>
      <c r="E1096">
        <v>47.38</v>
      </c>
      <c r="F1096">
        <v>0.1</v>
      </c>
      <c r="G1096">
        <v>0</v>
      </c>
      <c r="H1096" t="s">
        <v>216</v>
      </c>
      <c r="I1096" t="s">
        <v>224</v>
      </c>
      <c r="J1096" t="s">
        <v>213</v>
      </c>
      <c r="K1096" t="s">
        <v>209</v>
      </c>
      <c r="L1096" t="s">
        <v>555</v>
      </c>
      <c r="M1096" t="s">
        <v>101</v>
      </c>
      <c r="N1096" t="s">
        <v>17</v>
      </c>
      <c r="O1096">
        <v>31.21</v>
      </c>
      <c r="P1096">
        <v>47.38</v>
      </c>
      <c r="Q1096">
        <f>Sales_Analysis[[#This Row],[Quantity]]*Sales_Analysis[[#This Row],[Unit Selling Price]]</f>
        <v>47.38</v>
      </c>
      <c r="R1096">
        <f>Sales_Analysis[[#This Row],[Gross Sales ]]*Sales_Analysis[[#This Row],[Discount Pct]]</f>
        <v>4.7380000000000004</v>
      </c>
      <c r="S1096" s="8">
        <f>Sales_Analysis[[#This Row],[Gross Sales ]]-Sales_Analysis[[#This Row],[Discount Amount]]</f>
        <v>42.642000000000003</v>
      </c>
      <c r="T1096" s="8">
        <f>Sales_Analysis[[#This Row],[Quantity]]*Sales_Analysis[[#This Row],[Unit Cost]]</f>
        <v>31.21</v>
      </c>
      <c r="U1096" s="8">
        <f>Sales_Analysis[[#This Row],[Net Sales ]]-Sales_Analysis[[#This Row],[Cost Of Good Sold]]</f>
        <v>11.432000000000002</v>
      </c>
      <c r="V1096" s="8">
        <f>IF(Sales_Analysis[[#This Row],[Order Status]]="Completed",Sales_Analysis[[#This Row],[Net Sales ]],0)</f>
        <v>42.642000000000003</v>
      </c>
      <c r="W1096" s="8">
        <f>IF(Sales_Analysis[[#This Row],[Order Status]]="Completed",Sales_Analysis[[#This Row],[Gross Profit ]],0)</f>
        <v>11.432000000000002</v>
      </c>
    </row>
    <row r="1097" spans="1:23">
      <c r="A1097" t="s">
        <v>1811</v>
      </c>
      <c r="B1097" s="7">
        <v>46095</v>
      </c>
      <c r="C1097" t="s">
        <v>102</v>
      </c>
      <c r="D1097">
        <v>2</v>
      </c>
      <c r="E1097">
        <v>18.5</v>
      </c>
      <c r="F1097">
        <v>0</v>
      </c>
      <c r="G1097">
        <v>0</v>
      </c>
      <c r="H1097" t="s">
        <v>212</v>
      </c>
      <c r="I1097" t="s">
        <v>37</v>
      </c>
      <c r="J1097" t="s">
        <v>217</v>
      </c>
      <c r="K1097" t="s">
        <v>209</v>
      </c>
      <c r="L1097" t="s">
        <v>824</v>
      </c>
      <c r="M1097" t="s">
        <v>103</v>
      </c>
      <c r="N1097" t="s">
        <v>17</v>
      </c>
      <c r="O1097">
        <v>7.75</v>
      </c>
      <c r="P1097">
        <v>18.5</v>
      </c>
      <c r="Q1097">
        <f>Sales_Analysis[[#This Row],[Quantity]]*Sales_Analysis[[#This Row],[Unit Selling Price]]</f>
        <v>37</v>
      </c>
      <c r="R1097">
        <f>Sales_Analysis[[#This Row],[Gross Sales ]]*Sales_Analysis[[#This Row],[Discount Pct]]</f>
        <v>0</v>
      </c>
      <c r="S1097" s="8">
        <f>Sales_Analysis[[#This Row],[Gross Sales ]]-Sales_Analysis[[#This Row],[Discount Amount]]</f>
        <v>37</v>
      </c>
      <c r="T1097" s="8">
        <f>Sales_Analysis[[#This Row],[Quantity]]*Sales_Analysis[[#This Row],[Unit Cost]]</f>
        <v>15.5</v>
      </c>
      <c r="U1097" s="8">
        <f>Sales_Analysis[[#This Row],[Net Sales ]]-Sales_Analysis[[#This Row],[Cost Of Good Sold]]</f>
        <v>21.5</v>
      </c>
      <c r="V1097" s="8">
        <f>IF(Sales_Analysis[[#This Row],[Order Status]]="Completed",Sales_Analysis[[#This Row],[Net Sales ]],0)</f>
        <v>37</v>
      </c>
      <c r="W1097" s="8">
        <f>IF(Sales_Analysis[[#This Row],[Order Status]]="Completed",Sales_Analysis[[#This Row],[Gross Profit ]],0)</f>
        <v>21.5</v>
      </c>
    </row>
    <row r="1098" spans="1:23">
      <c r="A1098" t="s">
        <v>1812</v>
      </c>
      <c r="B1098" s="7">
        <v>46095</v>
      </c>
      <c r="C1098" t="s">
        <v>154</v>
      </c>
      <c r="D1098">
        <v>5</v>
      </c>
      <c r="E1098">
        <v>63.29</v>
      </c>
      <c r="F1098">
        <v>0.15</v>
      </c>
      <c r="G1098">
        <v>9.99</v>
      </c>
      <c r="H1098" t="s">
        <v>207</v>
      </c>
      <c r="I1098" t="s">
        <v>12</v>
      </c>
      <c r="J1098" t="s">
        <v>217</v>
      </c>
      <c r="K1098" t="s">
        <v>209</v>
      </c>
      <c r="L1098" t="s">
        <v>1406</v>
      </c>
      <c r="M1098" t="s">
        <v>155</v>
      </c>
      <c r="N1098" t="s">
        <v>27</v>
      </c>
      <c r="O1098">
        <v>41.46</v>
      </c>
      <c r="P1098">
        <v>63.29</v>
      </c>
      <c r="Q1098">
        <f>Sales_Analysis[[#This Row],[Quantity]]*Sales_Analysis[[#This Row],[Unit Selling Price]]</f>
        <v>316.45</v>
      </c>
      <c r="R1098">
        <f>Sales_Analysis[[#This Row],[Gross Sales ]]*Sales_Analysis[[#This Row],[Discount Pct]]</f>
        <v>47.467499999999994</v>
      </c>
      <c r="S1098" s="8">
        <f>Sales_Analysis[[#This Row],[Gross Sales ]]-Sales_Analysis[[#This Row],[Discount Amount]]</f>
        <v>268.98250000000002</v>
      </c>
      <c r="T1098" s="8">
        <f>Sales_Analysis[[#This Row],[Quantity]]*Sales_Analysis[[#This Row],[Unit Cost]]</f>
        <v>207.3</v>
      </c>
      <c r="U1098" s="8">
        <f>Sales_Analysis[[#This Row],[Net Sales ]]-Sales_Analysis[[#This Row],[Cost Of Good Sold]]</f>
        <v>61.682500000000005</v>
      </c>
      <c r="V1098" s="8">
        <f>IF(Sales_Analysis[[#This Row],[Order Status]]="Completed",Sales_Analysis[[#This Row],[Net Sales ]],0)</f>
        <v>268.98250000000002</v>
      </c>
      <c r="W1098" s="8">
        <f>IF(Sales_Analysis[[#This Row],[Order Status]]="Completed",Sales_Analysis[[#This Row],[Gross Profit ]],0)</f>
        <v>61.682500000000005</v>
      </c>
    </row>
    <row r="1099" spans="1:23">
      <c r="A1099" t="s">
        <v>1813</v>
      </c>
      <c r="B1099" s="7">
        <v>46096</v>
      </c>
      <c r="C1099" t="s">
        <v>136</v>
      </c>
      <c r="D1099">
        <v>1</v>
      </c>
      <c r="E1099">
        <v>26.35</v>
      </c>
      <c r="F1099">
        <v>0</v>
      </c>
      <c r="G1099">
        <v>0</v>
      </c>
      <c r="H1099" t="s">
        <v>216</v>
      </c>
      <c r="I1099" t="s">
        <v>12</v>
      </c>
      <c r="J1099" t="s">
        <v>217</v>
      </c>
      <c r="K1099" t="s">
        <v>304</v>
      </c>
      <c r="L1099" t="s">
        <v>553</v>
      </c>
      <c r="M1099" t="s">
        <v>137</v>
      </c>
      <c r="N1099" t="s">
        <v>21</v>
      </c>
      <c r="O1099">
        <v>13.28</v>
      </c>
      <c r="P1099">
        <v>26.35</v>
      </c>
      <c r="Q1099">
        <f>Sales_Analysis[[#This Row],[Quantity]]*Sales_Analysis[[#This Row],[Unit Selling Price]]</f>
        <v>26.35</v>
      </c>
      <c r="R1099">
        <f>Sales_Analysis[[#This Row],[Gross Sales ]]*Sales_Analysis[[#This Row],[Discount Pct]]</f>
        <v>0</v>
      </c>
      <c r="S1099" s="8">
        <f>Sales_Analysis[[#This Row],[Gross Sales ]]-Sales_Analysis[[#This Row],[Discount Amount]]</f>
        <v>26.35</v>
      </c>
      <c r="T1099" s="8">
        <f>Sales_Analysis[[#This Row],[Quantity]]*Sales_Analysis[[#This Row],[Unit Cost]]</f>
        <v>13.28</v>
      </c>
      <c r="U1099" s="8">
        <f>Sales_Analysis[[#This Row],[Net Sales ]]-Sales_Analysis[[#This Row],[Cost Of Good Sold]]</f>
        <v>13.070000000000002</v>
      </c>
      <c r="V1099" s="8">
        <f>IF(Sales_Analysis[[#This Row],[Order Status]]="Completed",Sales_Analysis[[#This Row],[Net Sales ]],0)</f>
        <v>0</v>
      </c>
      <c r="W1099" s="8">
        <f>IF(Sales_Analysis[[#This Row],[Order Status]]="Completed",Sales_Analysis[[#This Row],[Gross Profit ]],0)</f>
        <v>0</v>
      </c>
    </row>
    <row r="1100" spans="1:23">
      <c r="A1100" t="s">
        <v>1814</v>
      </c>
      <c r="B1100" s="7">
        <v>46096</v>
      </c>
      <c r="C1100" t="s">
        <v>168</v>
      </c>
      <c r="D1100">
        <v>4</v>
      </c>
      <c r="E1100">
        <v>50.46</v>
      </c>
      <c r="F1100">
        <v>0.05</v>
      </c>
      <c r="G1100">
        <v>0</v>
      </c>
      <c r="H1100" t="s">
        <v>212</v>
      </c>
      <c r="I1100" t="s">
        <v>18</v>
      </c>
      <c r="J1100" t="s">
        <v>208</v>
      </c>
      <c r="K1100" t="s">
        <v>209</v>
      </c>
      <c r="L1100" t="s">
        <v>1522</v>
      </c>
      <c r="M1100" t="s">
        <v>169</v>
      </c>
      <c r="N1100" t="s">
        <v>32</v>
      </c>
      <c r="O1100">
        <v>23.03</v>
      </c>
      <c r="P1100">
        <v>50.46</v>
      </c>
      <c r="Q1100">
        <f>Sales_Analysis[[#This Row],[Quantity]]*Sales_Analysis[[#This Row],[Unit Selling Price]]</f>
        <v>201.84</v>
      </c>
      <c r="R1100">
        <f>Sales_Analysis[[#This Row],[Gross Sales ]]*Sales_Analysis[[#This Row],[Discount Pct]]</f>
        <v>10.092000000000001</v>
      </c>
      <c r="S1100" s="8">
        <f>Sales_Analysis[[#This Row],[Gross Sales ]]-Sales_Analysis[[#This Row],[Discount Amount]]</f>
        <v>191.74799999999999</v>
      </c>
      <c r="T1100" s="8">
        <f>Sales_Analysis[[#This Row],[Quantity]]*Sales_Analysis[[#This Row],[Unit Cost]]</f>
        <v>92.12</v>
      </c>
      <c r="U1100" s="8">
        <f>Sales_Analysis[[#This Row],[Net Sales ]]-Sales_Analysis[[#This Row],[Cost Of Good Sold]]</f>
        <v>99.627999999999986</v>
      </c>
      <c r="V1100" s="8">
        <f>IF(Sales_Analysis[[#This Row],[Order Status]]="Completed",Sales_Analysis[[#This Row],[Net Sales ]],0)</f>
        <v>191.74799999999999</v>
      </c>
      <c r="W1100" s="8">
        <f>IF(Sales_Analysis[[#This Row],[Order Status]]="Completed",Sales_Analysis[[#This Row],[Gross Profit ]],0)</f>
        <v>99.627999999999986</v>
      </c>
    </row>
    <row r="1101" spans="1:23">
      <c r="A1101" t="s">
        <v>1815</v>
      </c>
      <c r="B1101" s="7">
        <v>46096</v>
      </c>
      <c r="C1101" t="s">
        <v>83</v>
      </c>
      <c r="D1101">
        <v>3</v>
      </c>
      <c r="E1101">
        <v>79.31</v>
      </c>
      <c r="F1101">
        <v>0.05</v>
      </c>
      <c r="G1101">
        <v>9.99</v>
      </c>
      <c r="H1101" t="s">
        <v>207</v>
      </c>
      <c r="I1101" t="s">
        <v>12</v>
      </c>
      <c r="J1101" t="s">
        <v>213</v>
      </c>
      <c r="K1101" t="s">
        <v>209</v>
      </c>
      <c r="L1101" t="s">
        <v>1806</v>
      </c>
      <c r="M1101" t="s">
        <v>84</v>
      </c>
      <c r="N1101" t="s">
        <v>11</v>
      </c>
      <c r="O1101">
        <v>36.44</v>
      </c>
      <c r="P1101">
        <v>79.31</v>
      </c>
      <c r="Q1101">
        <f>Sales_Analysis[[#This Row],[Quantity]]*Sales_Analysis[[#This Row],[Unit Selling Price]]</f>
        <v>237.93</v>
      </c>
      <c r="R1101">
        <f>Sales_Analysis[[#This Row],[Gross Sales ]]*Sales_Analysis[[#This Row],[Discount Pct]]</f>
        <v>11.896500000000001</v>
      </c>
      <c r="S1101" s="8">
        <f>Sales_Analysis[[#This Row],[Gross Sales ]]-Sales_Analysis[[#This Row],[Discount Amount]]</f>
        <v>226.0335</v>
      </c>
      <c r="T1101" s="8">
        <f>Sales_Analysis[[#This Row],[Quantity]]*Sales_Analysis[[#This Row],[Unit Cost]]</f>
        <v>109.32</v>
      </c>
      <c r="U1101" s="8">
        <f>Sales_Analysis[[#This Row],[Net Sales ]]-Sales_Analysis[[#This Row],[Cost Of Good Sold]]</f>
        <v>116.71350000000001</v>
      </c>
      <c r="V1101" s="8">
        <f>IF(Sales_Analysis[[#This Row],[Order Status]]="Completed",Sales_Analysis[[#This Row],[Net Sales ]],0)</f>
        <v>226.0335</v>
      </c>
      <c r="W1101" s="8">
        <f>IF(Sales_Analysis[[#This Row],[Order Status]]="Completed",Sales_Analysis[[#This Row],[Gross Profit ]],0)</f>
        <v>116.71350000000001</v>
      </c>
    </row>
    <row r="1102" spans="1:23">
      <c r="A1102" t="s">
        <v>1816</v>
      </c>
      <c r="B1102" s="7">
        <v>46096</v>
      </c>
      <c r="C1102" t="s">
        <v>146</v>
      </c>
      <c r="D1102">
        <v>2</v>
      </c>
      <c r="E1102">
        <v>30.05</v>
      </c>
      <c r="F1102">
        <v>0</v>
      </c>
      <c r="G1102">
        <v>0</v>
      </c>
      <c r="H1102" t="s">
        <v>212</v>
      </c>
      <c r="I1102" t="s">
        <v>54</v>
      </c>
      <c r="J1102" t="s">
        <v>213</v>
      </c>
      <c r="K1102" t="s">
        <v>209</v>
      </c>
      <c r="L1102" t="s">
        <v>944</v>
      </c>
      <c r="M1102" t="s">
        <v>147</v>
      </c>
      <c r="N1102" t="s">
        <v>27</v>
      </c>
      <c r="O1102">
        <v>17.329999999999998</v>
      </c>
      <c r="P1102">
        <v>30.05</v>
      </c>
      <c r="Q1102">
        <f>Sales_Analysis[[#This Row],[Quantity]]*Sales_Analysis[[#This Row],[Unit Selling Price]]</f>
        <v>60.1</v>
      </c>
      <c r="R1102">
        <f>Sales_Analysis[[#This Row],[Gross Sales ]]*Sales_Analysis[[#This Row],[Discount Pct]]</f>
        <v>0</v>
      </c>
      <c r="S1102" s="8">
        <f>Sales_Analysis[[#This Row],[Gross Sales ]]-Sales_Analysis[[#This Row],[Discount Amount]]</f>
        <v>60.1</v>
      </c>
      <c r="T1102" s="8">
        <f>Sales_Analysis[[#This Row],[Quantity]]*Sales_Analysis[[#This Row],[Unit Cost]]</f>
        <v>34.659999999999997</v>
      </c>
      <c r="U1102" s="8">
        <f>Sales_Analysis[[#This Row],[Net Sales ]]-Sales_Analysis[[#This Row],[Cost Of Good Sold]]</f>
        <v>25.440000000000005</v>
      </c>
      <c r="V1102" s="8">
        <f>IF(Sales_Analysis[[#This Row],[Order Status]]="Completed",Sales_Analysis[[#This Row],[Net Sales ]],0)</f>
        <v>60.1</v>
      </c>
      <c r="W1102" s="8">
        <f>IF(Sales_Analysis[[#This Row],[Order Status]]="Completed",Sales_Analysis[[#This Row],[Gross Profit ]],0)</f>
        <v>25.440000000000005</v>
      </c>
    </row>
    <row r="1103" spans="1:23">
      <c r="A1103" t="s">
        <v>1817</v>
      </c>
      <c r="B1103" s="7">
        <v>46096</v>
      </c>
      <c r="C1103" t="s">
        <v>77</v>
      </c>
      <c r="D1103">
        <v>1</v>
      </c>
      <c r="E1103">
        <v>47.77</v>
      </c>
      <c r="F1103">
        <v>0</v>
      </c>
      <c r="G1103">
        <v>0</v>
      </c>
      <c r="H1103" t="s">
        <v>216</v>
      </c>
      <c r="I1103" t="s">
        <v>18</v>
      </c>
      <c r="J1103" t="s">
        <v>217</v>
      </c>
      <c r="K1103" t="s">
        <v>209</v>
      </c>
      <c r="L1103" t="s">
        <v>231</v>
      </c>
      <c r="M1103" t="s">
        <v>78</v>
      </c>
      <c r="N1103" t="s">
        <v>11</v>
      </c>
      <c r="O1103">
        <v>21.34</v>
      </c>
      <c r="P1103">
        <v>47.77</v>
      </c>
      <c r="Q1103">
        <f>Sales_Analysis[[#This Row],[Quantity]]*Sales_Analysis[[#This Row],[Unit Selling Price]]</f>
        <v>47.77</v>
      </c>
      <c r="R1103">
        <f>Sales_Analysis[[#This Row],[Gross Sales ]]*Sales_Analysis[[#This Row],[Discount Pct]]</f>
        <v>0</v>
      </c>
      <c r="S1103" s="8">
        <f>Sales_Analysis[[#This Row],[Gross Sales ]]-Sales_Analysis[[#This Row],[Discount Amount]]</f>
        <v>47.77</v>
      </c>
      <c r="T1103" s="8">
        <f>Sales_Analysis[[#This Row],[Quantity]]*Sales_Analysis[[#This Row],[Unit Cost]]</f>
        <v>21.34</v>
      </c>
      <c r="U1103" s="8">
        <f>Sales_Analysis[[#This Row],[Net Sales ]]-Sales_Analysis[[#This Row],[Cost Of Good Sold]]</f>
        <v>26.430000000000003</v>
      </c>
      <c r="V1103" s="8">
        <f>IF(Sales_Analysis[[#This Row],[Order Status]]="Completed",Sales_Analysis[[#This Row],[Net Sales ]],0)</f>
        <v>47.77</v>
      </c>
      <c r="W1103" s="8">
        <f>IF(Sales_Analysis[[#This Row],[Order Status]]="Completed",Sales_Analysis[[#This Row],[Gross Profit ]],0)</f>
        <v>26.430000000000003</v>
      </c>
    </row>
    <row r="1104" spans="1:23">
      <c r="A1104" t="s">
        <v>1818</v>
      </c>
      <c r="B1104" s="7">
        <v>46096</v>
      </c>
      <c r="C1104" t="s">
        <v>158</v>
      </c>
      <c r="D1104">
        <v>1</v>
      </c>
      <c r="E1104">
        <v>44.59</v>
      </c>
      <c r="F1104">
        <v>0</v>
      </c>
      <c r="G1104">
        <v>4.99</v>
      </c>
      <c r="H1104" t="s">
        <v>216</v>
      </c>
      <c r="I1104" t="s">
        <v>12</v>
      </c>
      <c r="J1104" t="s">
        <v>217</v>
      </c>
      <c r="K1104" t="s">
        <v>209</v>
      </c>
      <c r="L1104" t="s">
        <v>367</v>
      </c>
      <c r="M1104" t="s">
        <v>159</v>
      </c>
      <c r="N1104" t="s">
        <v>27</v>
      </c>
      <c r="O1104">
        <v>19.489999999999998</v>
      </c>
      <c r="P1104">
        <v>44.59</v>
      </c>
      <c r="Q1104">
        <f>Sales_Analysis[[#This Row],[Quantity]]*Sales_Analysis[[#This Row],[Unit Selling Price]]</f>
        <v>44.59</v>
      </c>
      <c r="R1104">
        <f>Sales_Analysis[[#This Row],[Gross Sales ]]*Sales_Analysis[[#This Row],[Discount Pct]]</f>
        <v>0</v>
      </c>
      <c r="S1104" s="8">
        <f>Sales_Analysis[[#This Row],[Gross Sales ]]-Sales_Analysis[[#This Row],[Discount Amount]]</f>
        <v>44.59</v>
      </c>
      <c r="T1104" s="8">
        <f>Sales_Analysis[[#This Row],[Quantity]]*Sales_Analysis[[#This Row],[Unit Cost]]</f>
        <v>19.489999999999998</v>
      </c>
      <c r="U1104" s="8">
        <f>Sales_Analysis[[#This Row],[Net Sales ]]-Sales_Analysis[[#This Row],[Cost Of Good Sold]]</f>
        <v>25.100000000000005</v>
      </c>
      <c r="V1104" s="8">
        <f>IF(Sales_Analysis[[#This Row],[Order Status]]="Completed",Sales_Analysis[[#This Row],[Net Sales ]],0)</f>
        <v>44.59</v>
      </c>
      <c r="W1104" s="8">
        <f>IF(Sales_Analysis[[#This Row],[Order Status]]="Completed",Sales_Analysis[[#This Row],[Gross Profit ]],0)</f>
        <v>25.100000000000005</v>
      </c>
    </row>
    <row r="1105" spans="1:23">
      <c r="A1105" t="s">
        <v>1819</v>
      </c>
      <c r="B1105" s="7">
        <v>46096</v>
      </c>
      <c r="C1105" t="s">
        <v>89</v>
      </c>
      <c r="D1105">
        <v>2</v>
      </c>
      <c r="E1105">
        <v>81.14</v>
      </c>
      <c r="F1105">
        <v>0.1</v>
      </c>
      <c r="G1105">
        <v>6.99</v>
      </c>
      <c r="H1105" t="s">
        <v>216</v>
      </c>
      <c r="I1105" t="s">
        <v>37</v>
      </c>
      <c r="J1105" t="s">
        <v>217</v>
      </c>
      <c r="K1105" t="s">
        <v>209</v>
      </c>
      <c r="L1105" t="s">
        <v>1329</v>
      </c>
      <c r="M1105" t="s">
        <v>90</v>
      </c>
      <c r="N1105" t="s">
        <v>11</v>
      </c>
      <c r="O1105">
        <v>34.53</v>
      </c>
      <c r="P1105">
        <v>81.14</v>
      </c>
      <c r="Q1105">
        <f>Sales_Analysis[[#This Row],[Quantity]]*Sales_Analysis[[#This Row],[Unit Selling Price]]</f>
        <v>162.28</v>
      </c>
      <c r="R1105">
        <f>Sales_Analysis[[#This Row],[Gross Sales ]]*Sales_Analysis[[#This Row],[Discount Pct]]</f>
        <v>16.228000000000002</v>
      </c>
      <c r="S1105" s="8">
        <f>Sales_Analysis[[#This Row],[Gross Sales ]]-Sales_Analysis[[#This Row],[Discount Amount]]</f>
        <v>146.05199999999999</v>
      </c>
      <c r="T1105" s="8">
        <f>Sales_Analysis[[#This Row],[Quantity]]*Sales_Analysis[[#This Row],[Unit Cost]]</f>
        <v>69.06</v>
      </c>
      <c r="U1105" s="8">
        <f>Sales_Analysis[[#This Row],[Net Sales ]]-Sales_Analysis[[#This Row],[Cost Of Good Sold]]</f>
        <v>76.99199999999999</v>
      </c>
      <c r="V1105" s="8">
        <f>IF(Sales_Analysis[[#This Row],[Order Status]]="Completed",Sales_Analysis[[#This Row],[Net Sales ]],0)</f>
        <v>146.05199999999999</v>
      </c>
      <c r="W1105" s="8">
        <f>IF(Sales_Analysis[[#This Row],[Order Status]]="Completed",Sales_Analysis[[#This Row],[Gross Profit ]],0)</f>
        <v>76.99199999999999</v>
      </c>
    </row>
    <row r="1106" spans="1:23">
      <c r="A1106" t="s">
        <v>1820</v>
      </c>
      <c r="B1106" s="7">
        <v>46096</v>
      </c>
      <c r="C1106" t="s">
        <v>144</v>
      </c>
      <c r="D1106">
        <v>1</v>
      </c>
      <c r="E1106">
        <v>12.74</v>
      </c>
      <c r="F1106">
        <v>0</v>
      </c>
      <c r="G1106">
        <v>0</v>
      </c>
      <c r="H1106" t="s">
        <v>216</v>
      </c>
      <c r="I1106" t="s">
        <v>37</v>
      </c>
      <c r="J1106" t="s">
        <v>213</v>
      </c>
      <c r="K1106" t="s">
        <v>304</v>
      </c>
      <c r="L1106" t="s">
        <v>1821</v>
      </c>
      <c r="M1106" t="s">
        <v>145</v>
      </c>
      <c r="N1106" t="s">
        <v>27</v>
      </c>
      <c r="O1106">
        <v>5.81</v>
      </c>
      <c r="P1106">
        <v>12.74</v>
      </c>
      <c r="Q1106">
        <f>Sales_Analysis[[#This Row],[Quantity]]*Sales_Analysis[[#This Row],[Unit Selling Price]]</f>
        <v>12.74</v>
      </c>
      <c r="R1106">
        <f>Sales_Analysis[[#This Row],[Gross Sales ]]*Sales_Analysis[[#This Row],[Discount Pct]]</f>
        <v>0</v>
      </c>
      <c r="S1106" s="8">
        <f>Sales_Analysis[[#This Row],[Gross Sales ]]-Sales_Analysis[[#This Row],[Discount Amount]]</f>
        <v>12.74</v>
      </c>
      <c r="T1106" s="8">
        <f>Sales_Analysis[[#This Row],[Quantity]]*Sales_Analysis[[#This Row],[Unit Cost]]</f>
        <v>5.81</v>
      </c>
      <c r="U1106" s="8">
        <f>Sales_Analysis[[#This Row],[Net Sales ]]-Sales_Analysis[[#This Row],[Cost Of Good Sold]]</f>
        <v>6.9300000000000006</v>
      </c>
      <c r="V1106" s="8">
        <f>IF(Sales_Analysis[[#This Row],[Order Status]]="Completed",Sales_Analysis[[#This Row],[Net Sales ]],0)</f>
        <v>0</v>
      </c>
      <c r="W1106" s="8">
        <f>IF(Sales_Analysis[[#This Row],[Order Status]]="Completed",Sales_Analysis[[#This Row],[Gross Profit ]],0)</f>
        <v>0</v>
      </c>
    </row>
    <row r="1107" spans="1:23">
      <c r="A1107" t="s">
        <v>1822</v>
      </c>
      <c r="B1107" s="7">
        <v>46096</v>
      </c>
      <c r="C1107" t="s">
        <v>156</v>
      </c>
      <c r="D1107">
        <v>3</v>
      </c>
      <c r="E1107">
        <v>24.86</v>
      </c>
      <c r="F1107">
        <v>0</v>
      </c>
      <c r="G1107">
        <v>9.99</v>
      </c>
      <c r="H1107" t="s">
        <v>216</v>
      </c>
      <c r="I1107" t="s">
        <v>224</v>
      </c>
      <c r="J1107" t="s">
        <v>208</v>
      </c>
      <c r="K1107" t="s">
        <v>209</v>
      </c>
      <c r="L1107" t="s">
        <v>1329</v>
      </c>
      <c r="M1107" t="s">
        <v>157</v>
      </c>
      <c r="N1107" t="s">
        <v>27</v>
      </c>
      <c r="O1107">
        <v>16.329999999999998</v>
      </c>
      <c r="P1107">
        <v>24.86</v>
      </c>
      <c r="Q1107">
        <f>Sales_Analysis[[#This Row],[Quantity]]*Sales_Analysis[[#This Row],[Unit Selling Price]]</f>
        <v>74.58</v>
      </c>
      <c r="R1107">
        <f>Sales_Analysis[[#This Row],[Gross Sales ]]*Sales_Analysis[[#This Row],[Discount Pct]]</f>
        <v>0</v>
      </c>
      <c r="S1107" s="8">
        <f>Sales_Analysis[[#This Row],[Gross Sales ]]-Sales_Analysis[[#This Row],[Discount Amount]]</f>
        <v>74.58</v>
      </c>
      <c r="T1107" s="8">
        <f>Sales_Analysis[[#This Row],[Quantity]]*Sales_Analysis[[#This Row],[Unit Cost]]</f>
        <v>48.989999999999995</v>
      </c>
      <c r="U1107" s="8">
        <f>Sales_Analysis[[#This Row],[Net Sales ]]-Sales_Analysis[[#This Row],[Cost Of Good Sold]]</f>
        <v>25.590000000000003</v>
      </c>
      <c r="V1107" s="8">
        <f>IF(Sales_Analysis[[#This Row],[Order Status]]="Completed",Sales_Analysis[[#This Row],[Net Sales ]],0)</f>
        <v>74.58</v>
      </c>
      <c r="W1107" s="8">
        <f>IF(Sales_Analysis[[#This Row],[Order Status]]="Completed",Sales_Analysis[[#This Row],[Gross Profit ]],0)</f>
        <v>25.590000000000003</v>
      </c>
    </row>
    <row r="1108" spans="1:23">
      <c r="A1108" t="s">
        <v>1823</v>
      </c>
      <c r="B1108" s="7">
        <v>46096</v>
      </c>
      <c r="C1108" t="s">
        <v>85</v>
      </c>
      <c r="D1108">
        <v>1</v>
      </c>
      <c r="E1108">
        <v>20.7</v>
      </c>
      <c r="F1108">
        <v>0.1</v>
      </c>
      <c r="G1108">
        <v>4.99</v>
      </c>
      <c r="H1108" t="s">
        <v>207</v>
      </c>
      <c r="I1108" t="s">
        <v>37</v>
      </c>
      <c r="J1108" t="s">
        <v>217</v>
      </c>
      <c r="K1108" t="s">
        <v>209</v>
      </c>
      <c r="L1108" t="s">
        <v>1440</v>
      </c>
      <c r="M1108" t="s">
        <v>86</v>
      </c>
      <c r="N1108" t="s">
        <v>11</v>
      </c>
      <c r="O1108">
        <v>8.5299999999999994</v>
      </c>
      <c r="P1108">
        <v>20.7</v>
      </c>
      <c r="Q1108">
        <f>Sales_Analysis[[#This Row],[Quantity]]*Sales_Analysis[[#This Row],[Unit Selling Price]]</f>
        <v>20.7</v>
      </c>
      <c r="R1108">
        <f>Sales_Analysis[[#This Row],[Gross Sales ]]*Sales_Analysis[[#This Row],[Discount Pct]]</f>
        <v>2.0699999999999998</v>
      </c>
      <c r="S1108" s="8">
        <f>Sales_Analysis[[#This Row],[Gross Sales ]]-Sales_Analysis[[#This Row],[Discount Amount]]</f>
        <v>18.63</v>
      </c>
      <c r="T1108" s="8">
        <f>Sales_Analysis[[#This Row],[Quantity]]*Sales_Analysis[[#This Row],[Unit Cost]]</f>
        <v>8.5299999999999994</v>
      </c>
      <c r="U1108" s="8">
        <f>Sales_Analysis[[#This Row],[Net Sales ]]-Sales_Analysis[[#This Row],[Cost Of Good Sold]]</f>
        <v>10.1</v>
      </c>
      <c r="V1108" s="8">
        <f>IF(Sales_Analysis[[#This Row],[Order Status]]="Completed",Sales_Analysis[[#This Row],[Net Sales ]],0)</f>
        <v>18.63</v>
      </c>
      <c r="W1108" s="8">
        <f>IF(Sales_Analysis[[#This Row],[Order Status]]="Completed",Sales_Analysis[[#This Row],[Gross Profit ]],0)</f>
        <v>10.1</v>
      </c>
    </row>
    <row r="1109" spans="1:23">
      <c r="A1109" t="s">
        <v>1824</v>
      </c>
      <c r="B1109" s="7">
        <v>46097</v>
      </c>
      <c r="C1109" t="s">
        <v>124</v>
      </c>
      <c r="D1109">
        <v>6</v>
      </c>
      <c r="E1109">
        <v>79.47</v>
      </c>
      <c r="F1109">
        <v>0</v>
      </c>
      <c r="G1109">
        <v>9.99</v>
      </c>
      <c r="H1109" t="s">
        <v>216</v>
      </c>
      <c r="I1109" t="s">
        <v>18</v>
      </c>
      <c r="J1109" t="s">
        <v>208</v>
      </c>
      <c r="K1109" t="s">
        <v>209</v>
      </c>
      <c r="L1109" t="s">
        <v>1064</v>
      </c>
      <c r="M1109" t="s">
        <v>125</v>
      </c>
      <c r="N1109" t="s">
        <v>21</v>
      </c>
      <c r="O1109">
        <v>38</v>
      </c>
      <c r="P1109">
        <v>79.47</v>
      </c>
      <c r="Q1109">
        <f>Sales_Analysis[[#This Row],[Quantity]]*Sales_Analysis[[#This Row],[Unit Selling Price]]</f>
        <v>476.82</v>
      </c>
      <c r="R1109">
        <f>Sales_Analysis[[#This Row],[Gross Sales ]]*Sales_Analysis[[#This Row],[Discount Pct]]</f>
        <v>0</v>
      </c>
      <c r="S1109" s="8">
        <f>Sales_Analysis[[#This Row],[Gross Sales ]]-Sales_Analysis[[#This Row],[Discount Amount]]</f>
        <v>476.82</v>
      </c>
      <c r="T1109" s="8">
        <f>Sales_Analysis[[#This Row],[Quantity]]*Sales_Analysis[[#This Row],[Unit Cost]]</f>
        <v>228</v>
      </c>
      <c r="U1109" s="8">
        <f>Sales_Analysis[[#This Row],[Net Sales ]]-Sales_Analysis[[#This Row],[Cost Of Good Sold]]</f>
        <v>248.82</v>
      </c>
      <c r="V1109" s="8">
        <f>IF(Sales_Analysis[[#This Row],[Order Status]]="Completed",Sales_Analysis[[#This Row],[Net Sales ]],0)</f>
        <v>476.82</v>
      </c>
      <c r="W1109" s="8">
        <f>IF(Sales_Analysis[[#This Row],[Order Status]]="Completed",Sales_Analysis[[#This Row],[Gross Profit ]],0)</f>
        <v>248.82</v>
      </c>
    </row>
    <row r="1110" spans="1:23">
      <c r="A1110" t="s">
        <v>1825</v>
      </c>
      <c r="B1110" s="7">
        <v>46097</v>
      </c>
      <c r="C1110" t="s">
        <v>100</v>
      </c>
      <c r="D1110">
        <v>6</v>
      </c>
      <c r="E1110">
        <v>47.38</v>
      </c>
      <c r="F1110">
        <v>0</v>
      </c>
      <c r="G1110">
        <v>4.99</v>
      </c>
      <c r="H1110" t="s">
        <v>216</v>
      </c>
      <c r="I1110" t="s">
        <v>12</v>
      </c>
      <c r="J1110" t="s">
        <v>217</v>
      </c>
      <c r="K1110" t="s">
        <v>209</v>
      </c>
      <c r="L1110" t="s">
        <v>1826</v>
      </c>
      <c r="M1110" t="s">
        <v>101</v>
      </c>
      <c r="N1110" t="s">
        <v>17</v>
      </c>
      <c r="O1110">
        <v>31.21</v>
      </c>
      <c r="P1110">
        <v>47.38</v>
      </c>
      <c r="Q1110">
        <f>Sales_Analysis[[#This Row],[Quantity]]*Sales_Analysis[[#This Row],[Unit Selling Price]]</f>
        <v>284.28000000000003</v>
      </c>
      <c r="R1110">
        <f>Sales_Analysis[[#This Row],[Gross Sales ]]*Sales_Analysis[[#This Row],[Discount Pct]]</f>
        <v>0</v>
      </c>
      <c r="S1110" s="8">
        <f>Sales_Analysis[[#This Row],[Gross Sales ]]-Sales_Analysis[[#This Row],[Discount Amount]]</f>
        <v>284.28000000000003</v>
      </c>
      <c r="T1110" s="8">
        <f>Sales_Analysis[[#This Row],[Quantity]]*Sales_Analysis[[#This Row],[Unit Cost]]</f>
        <v>187.26</v>
      </c>
      <c r="U1110" s="8">
        <f>Sales_Analysis[[#This Row],[Net Sales ]]-Sales_Analysis[[#This Row],[Cost Of Good Sold]]</f>
        <v>97.020000000000039</v>
      </c>
      <c r="V1110" s="8">
        <f>IF(Sales_Analysis[[#This Row],[Order Status]]="Completed",Sales_Analysis[[#This Row],[Net Sales ]],0)</f>
        <v>284.28000000000003</v>
      </c>
      <c r="W1110" s="8">
        <f>IF(Sales_Analysis[[#This Row],[Order Status]]="Completed",Sales_Analysis[[#This Row],[Gross Profit ]],0)</f>
        <v>97.020000000000039</v>
      </c>
    </row>
    <row r="1111" spans="1:23">
      <c r="A1111" t="s">
        <v>1827</v>
      </c>
      <c r="B1111" s="7">
        <v>46097</v>
      </c>
      <c r="C1111" t="s">
        <v>174</v>
      </c>
      <c r="D1111">
        <v>4</v>
      </c>
      <c r="E1111">
        <v>72.45</v>
      </c>
      <c r="F1111">
        <v>0</v>
      </c>
      <c r="G1111">
        <v>0</v>
      </c>
      <c r="H1111" t="s">
        <v>216</v>
      </c>
      <c r="I1111" t="s">
        <v>37</v>
      </c>
      <c r="J1111" t="s">
        <v>217</v>
      </c>
      <c r="K1111" t="s">
        <v>209</v>
      </c>
      <c r="L1111" t="s">
        <v>561</v>
      </c>
      <c r="M1111" t="s">
        <v>175</v>
      </c>
      <c r="N1111" t="s">
        <v>32</v>
      </c>
      <c r="O1111">
        <v>30.61</v>
      </c>
      <c r="P1111">
        <v>72.45</v>
      </c>
      <c r="Q1111">
        <f>Sales_Analysis[[#This Row],[Quantity]]*Sales_Analysis[[#This Row],[Unit Selling Price]]</f>
        <v>289.8</v>
      </c>
      <c r="R1111">
        <f>Sales_Analysis[[#This Row],[Gross Sales ]]*Sales_Analysis[[#This Row],[Discount Pct]]</f>
        <v>0</v>
      </c>
      <c r="S1111" s="8">
        <f>Sales_Analysis[[#This Row],[Gross Sales ]]-Sales_Analysis[[#This Row],[Discount Amount]]</f>
        <v>289.8</v>
      </c>
      <c r="T1111" s="8">
        <f>Sales_Analysis[[#This Row],[Quantity]]*Sales_Analysis[[#This Row],[Unit Cost]]</f>
        <v>122.44</v>
      </c>
      <c r="U1111" s="8">
        <f>Sales_Analysis[[#This Row],[Net Sales ]]-Sales_Analysis[[#This Row],[Cost Of Good Sold]]</f>
        <v>167.36</v>
      </c>
      <c r="V1111" s="8">
        <f>IF(Sales_Analysis[[#This Row],[Order Status]]="Completed",Sales_Analysis[[#This Row],[Net Sales ]],0)</f>
        <v>289.8</v>
      </c>
      <c r="W1111" s="8">
        <f>IF(Sales_Analysis[[#This Row],[Order Status]]="Completed",Sales_Analysis[[#This Row],[Gross Profit ]],0)</f>
        <v>167.36</v>
      </c>
    </row>
    <row r="1112" spans="1:23">
      <c r="A1112" t="s">
        <v>1828</v>
      </c>
      <c r="B1112" s="7">
        <v>46097</v>
      </c>
      <c r="C1112" t="s">
        <v>172</v>
      </c>
      <c r="D1112">
        <v>3</v>
      </c>
      <c r="E1112">
        <v>80.63</v>
      </c>
      <c r="F1112">
        <v>0.05</v>
      </c>
      <c r="G1112">
        <v>9.99</v>
      </c>
      <c r="H1112" t="s">
        <v>212</v>
      </c>
      <c r="I1112" t="s">
        <v>12</v>
      </c>
      <c r="J1112" t="s">
        <v>217</v>
      </c>
      <c r="K1112" t="s">
        <v>209</v>
      </c>
      <c r="L1112" t="s">
        <v>1489</v>
      </c>
      <c r="M1112" t="s">
        <v>173</v>
      </c>
      <c r="N1112" t="s">
        <v>32</v>
      </c>
      <c r="O1112">
        <v>44.56</v>
      </c>
      <c r="P1112">
        <v>80.63</v>
      </c>
      <c r="Q1112">
        <f>Sales_Analysis[[#This Row],[Quantity]]*Sales_Analysis[[#This Row],[Unit Selling Price]]</f>
        <v>241.89</v>
      </c>
      <c r="R1112">
        <f>Sales_Analysis[[#This Row],[Gross Sales ]]*Sales_Analysis[[#This Row],[Discount Pct]]</f>
        <v>12.0945</v>
      </c>
      <c r="S1112" s="8">
        <f>Sales_Analysis[[#This Row],[Gross Sales ]]-Sales_Analysis[[#This Row],[Discount Amount]]</f>
        <v>229.79549999999998</v>
      </c>
      <c r="T1112" s="8">
        <f>Sales_Analysis[[#This Row],[Quantity]]*Sales_Analysis[[#This Row],[Unit Cost]]</f>
        <v>133.68</v>
      </c>
      <c r="U1112" s="8">
        <f>Sales_Analysis[[#This Row],[Net Sales ]]-Sales_Analysis[[#This Row],[Cost Of Good Sold]]</f>
        <v>96.115499999999969</v>
      </c>
      <c r="V1112" s="8">
        <f>IF(Sales_Analysis[[#This Row],[Order Status]]="Completed",Sales_Analysis[[#This Row],[Net Sales ]],0)</f>
        <v>229.79549999999998</v>
      </c>
      <c r="W1112" s="8">
        <f>IF(Sales_Analysis[[#This Row],[Order Status]]="Completed",Sales_Analysis[[#This Row],[Gross Profit ]],0)</f>
        <v>96.115499999999969</v>
      </c>
    </row>
    <row r="1113" spans="1:23">
      <c r="A1113" t="s">
        <v>1829</v>
      </c>
      <c r="B1113" s="7">
        <v>46097</v>
      </c>
      <c r="C1113" t="s">
        <v>124</v>
      </c>
      <c r="D1113">
        <v>1</v>
      </c>
      <c r="E1113">
        <v>79.47</v>
      </c>
      <c r="F1113">
        <v>0.15</v>
      </c>
      <c r="G1113">
        <v>0</v>
      </c>
      <c r="H1113" t="s">
        <v>216</v>
      </c>
      <c r="I1113" t="s">
        <v>224</v>
      </c>
      <c r="J1113" t="s">
        <v>213</v>
      </c>
      <c r="K1113" t="s">
        <v>304</v>
      </c>
      <c r="L1113" t="s">
        <v>1515</v>
      </c>
      <c r="M1113" t="s">
        <v>125</v>
      </c>
      <c r="N1113" t="s">
        <v>21</v>
      </c>
      <c r="O1113">
        <v>38</v>
      </c>
      <c r="P1113">
        <v>79.47</v>
      </c>
      <c r="Q1113">
        <f>Sales_Analysis[[#This Row],[Quantity]]*Sales_Analysis[[#This Row],[Unit Selling Price]]</f>
        <v>79.47</v>
      </c>
      <c r="R1113">
        <f>Sales_Analysis[[#This Row],[Gross Sales ]]*Sales_Analysis[[#This Row],[Discount Pct]]</f>
        <v>11.920499999999999</v>
      </c>
      <c r="S1113" s="8">
        <f>Sales_Analysis[[#This Row],[Gross Sales ]]-Sales_Analysis[[#This Row],[Discount Amount]]</f>
        <v>67.549499999999995</v>
      </c>
      <c r="T1113" s="8">
        <f>Sales_Analysis[[#This Row],[Quantity]]*Sales_Analysis[[#This Row],[Unit Cost]]</f>
        <v>38</v>
      </c>
      <c r="U1113" s="8">
        <f>Sales_Analysis[[#This Row],[Net Sales ]]-Sales_Analysis[[#This Row],[Cost Of Good Sold]]</f>
        <v>29.549499999999995</v>
      </c>
      <c r="V1113" s="8">
        <f>IF(Sales_Analysis[[#This Row],[Order Status]]="Completed",Sales_Analysis[[#This Row],[Net Sales ]],0)</f>
        <v>0</v>
      </c>
      <c r="W1113" s="8">
        <f>IF(Sales_Analysis[[#This Row],[Order Status]]="Completed",Sales_Analysis[[#This Row],[Gross Profit ]],0)</f>
        <v>0</v>
      </c>
    </row>
    <row r="1114" spans="1:23">
      <c r="A1114" t="s">
        <v>1830</v>
      </c>
      <c r="B1114" s="7">
        <v>46097</v>
      </c>
      <c r="C1114" t="s">
        <v>118</v>
      </c>
      <c r="D1114">
        <v>2</v>
      </c>
      <c r="E1114">
        <v>41.81</v>
      </c>
      <c r="F1114">
        <v>0</v>
      </c>
      <c r="G1114">
        <v>0</v>
      </c>
      <c r="H1114" t="s">
        <v>207</v>
      </c>
      <c r="I1114" t="s">
        <v>224</v>
      </c>
      <c r="J1114" t="s">
        <v>217</v>
      </c>
      <c r="K1114" t="s">
        <v>209</v>
      </c>
      <c r="L1114" t="s">
        <v>465</v>
      </c>
      <c r="M1114" t="s">
        <v>119</v>
      </c>
      <c r="N1114" t="s">
        <v>21</v>
      </c>
      <c r="O1114">
        <v>22.64</v>
      </c>
      <c r="P1114">
        <v>41.81</v>
      </c>
      <c r="Q1114">
        <f>Sales_Analysis[[#This Row],[Quantity]]*Sales_Analysis[[#This Row],[Unit Selling Price]]</f>
        <v>83.62</v>
      </c>
      <c r="R1114">
        <f>Sales_Analysis[[#This Row],[Gross Sales ]]*Sales_Analysis[[#This Row],[Discount Pct]]</f>
        <v>0</v>
      </c>
      <c r="S1114" s="8">
        <f>Sales_Analysis[[#This Row],[Gross Sales ]]-Sales_Analysis[[#This Row],[Discount Amount]]</f>
        <v>83.62</v>
      </c>
      <c r="T1114" s="8">
        <f>Sales_Analysis[[#This Row],[Quantity]]*Sales_Analysis[[#This Row],[Unit Cost]]</f>
        <v>45.28</v>
      </c>
      <c r="U1114" s="8">
        <f>Sales_Analysis[[#This Row],[Net Sales ]]-Sales_Analysis[[#This Row],[Cost Of Good Sold]]</f>
        <v>38.340000000000003</v>
      </c>
      <c r="V1114" s="8">
        <f>IF(Sales_Analysis[[#This Row],[Order Status]]="Completed",Sales_Analysis[[#This Row],[Net Sales ]],0)</f>
        <v>83.62</v>
      </c>
      <c r="W1114" s="8">
        <f>IF(Sales_Analysis[[#This Row],[Order Status]]="Completed",Sales_Analysis[[#This Row],[Gross Profit ]],0)</f>
        <v>38.340000000000003</v>
      </c>
    </row>
    <row r="1115" spans="1:23">
      <c r="A1115" t="s">
        <v>1831</v>
      </c>
      <c r="B1115" s="7">
        <v>46097</v>
      </c>
      <c r="C1115" t="s">
        <v>142</v>
      </c>
      <c r="D1115">
        <v>5</v>
      </c>
      <c r="E1115">
        <v>100.1</v>
      </c>
      <c r="F1115">
        <v>0.1</v>
      </c>
      <c r="G1115">
        <v>6.99</v>
      </c>
      <c r="H1115" t="s">
        <v>216</v>
      </c>
      <c r="I1115" t="s">
        <v>54</v>
      </c>
      <c r="J1115" t="s">
        <v>208</v>
      </c>
      <c r="K1115" t="s">
        <v>209</v>
      </c>
      <c r="L1115" t="s">
        <v>263</v>
      </c>
      <c r="M1115" t="s">
        <v>143</v>
      </c>
      <c r="N1115" t="s">
        <v>27</v>
      </c>
      <c r="O1115">
        <v>41.96</v>
      </c>
      <c r="P1115">
        <v>100.1</v>
      </c>
      <c r="Q1115">
        <f>Sales_Analysis[[#This Row],[Quantity]]*Sales_Analysis[[#This Row],[Unit Selling Price]]</f>
        <v>500.5</v>
      </c>
      <c r="R1115">
        <f>Sales_Analysis[[#This Row],[Gross Sales ]]*Sales_Analysis[[#This Row],[Discount Pct]]</f>
        <v>50.050000000000004</v>
      </c>
      <c r="S1115" s="8">
        <f>Sales_Analysis[[#This Row],[Gross Sales ]]-Sales_Analysis[[#This Row],[Discount Amount]]</f>
        <v>450.45</v>
      </c>
      <c r="T1115" s="8">
        <f>Sales_Analysis[[#This Row],[Quantity]]*Sales_Analysis[[#This Row],[Unit Cost]]</f>
        <v>209.8</v>
      </c>
      <c r="U1115" s="8">
        <f>Sales_Analysis[[#This Row],[Net Sales ]]-Sales_Analysis[[#This Row],[Cost Of Good Sold]]</f>
        <v>240.64999999999998</v>
      </c>
      <c r="V1115" s="8">
        <f>IF(Sales_Analysis[[#This Row],[Order Status]]="Completed",Sales_Analysis[[#This Row],[Net Sales ]],0)</f>
        <v>450.45</v>
      </c>
      <c r="W1115" s="8">
        <f>IF(Sales_Analysis[[#This Row],[Order Status]]="Completed",Sales_Analysis[[#This Row],[Gross Profit ]],0)</f>
        <v>240.64999999999998</v>
      </c>
    </row>
    <row r="1116" spans="1:23">
      <c r="A1116" t="s">
        <v>1832</v>
      </c>
      <c r="B1116" s="7">
        <v>46097</v>
      </c>
      <c r="C1116" t="s">
        <v>140</v>
      </c>
      <c r="D1116">
        <v>2</v>
      </c>
      <c r="E1116">
        <v>25.18</v>
      </c>
      <c r="F1116">
        <v>0.15</v>
      </c>
      <c r="G1116">
        <v>0</v>
      </c>
      <c r="H1116" t="s">
        <v>212</v>
      </c>
      <c r="I1116" t="s">
        <v>18</v>
      </c>
      <c r="J1116" t="s">
        <v>217</v>
      </c>
      <c r="K1116" t="s">
        <v>209</v>
      </c>
      <c r="L1116" t="s">
        <v>593</v>
      </c>
      <c r="M1116" t="s">
        <v>141</v>
      </c>
      <c r="N1116" t="s">
        <v>27</v>
      </c>
      <c r="O1116">
        <v>13.85</v>
      </c>
      <c r="P1116">
        <v>25.18</v>
      </c>
      <c r="Q1116">
        <f>Sales_Analysis[[#This Row],[Quantity]]*Sales_Analysis[[#This Row],[Unit Selling Price]]</f>
        <v>50.36</v>
      </c>
      <c r="R1116">
        <f>Sales_Analysis[[#This Row],[Gross Sales ]]*Sales_Analysis[[#This Row],[Discount Pct]]</f>
        <v>7.5539999999999994</v>
      </c>
      <c r="S1116" s="8">
        <f>Sales_Analysis[[#This Row],[Gross Sales ]]-Sales_Analysis[[#This Row],[Discount Amount]]</f>
        <v>42.805999999999997</v>
      </c>
      <c r="T1116" s="8">
        <f>Sales_Analysis[[#This Row],[Quantity]]*Sales_Analysis[[#This Row],[Unit Cost]]</f>
        <v>27.7</v>
      </c>
      <c r="U1116" s="8">
        <f>Sales_Analysis[[#This Row],[Net Sales ]]-Sales_Analysis[[#This Row],[Cost Of Good Sold]]</f>
        <v>15.105999999999998</v>
      </c>
      <c r="V1116" s="8">
        <f>IF(Sales_Analysis[[#This Row],[Order Status]]="Completed",Sales_Analysis[[#This Row],[Net Sales ]],0)</f>
        <v>42.805999999999997</v>
      </c>
      <c r="W1116" s="8">
        <f>IF(Sales_Analysis[[#This Row],[Order Status]]="Completed",Sales_Analysis[[#This Row],[Gross Profit ]],0)</f>
        <v>15.105999999999998</v>
      </c>
    </row>
    <row r="1117" spans="1:23">
      <c r="A1117" t="s">
        <v>1833</v>
      </c>
      <c r="B1117" s="7">
        <v>46098</v>
      </c>
      <c r="C1117" t="s">
        <v>174</v>
      </c>
      <c r="D1117">
        <v>3</v>
      </c>
      <c r="E1117">
        <v>72.45</v>
      </c>
      <c r="F1117">
        <v>0.2</v>
      </c>
      <c r="G1117">
        <v>9.99</v>
      </c>
      <c r="H1117" t="s">
        <v>216</v>
      </c>
      <c r="I1117" t="s">
        <v>12</v>
      </c>
      <c r="J1117" t="s">
        <v>208</v>
      </c>
      <c r="K1117" t="s">
        <v>209</v>
      </c>
      <c r="L1117" t="s">
        <v>569</v>
      </c>
      <c r="M1117" t="s">
        <v>175</v>
      </c>
      <c r="N1117" t="s">
        <v>32</v>
      </c>
      <c r="O1117">
        <v>30.61</v>
      </c>
      <c r="P1117">
        <v>72.45</v>
      </c>
      <c r="Q1117">
        <f>Sales_Analysis[[#This Row],[Quantity]]*Sales_Analysis[[#This Row],[Unit Selling Price]]</f>
        <v>217.35000000000002</v>
      </c>
      <c r="R1117">
        <f>Sales_Analysis[[#This Row],[Gross Sales ]]*Sales_Analysis[[#This Row],[Discount Pct]]</f>
        <v>43.470000000000006</v>
      </c>
      <c r="S1117" s="8">
        <f>Sales_Analysis[[#This Row],[Gross Sales ]]-Sales_Analysis[[#This Row],[Discount Amount]]</f>
        <v>173.88000000000002</v>
      </c>
      <c r="T1117" s="8">
        <f>Sales_Analysis[[#This Row],[Quantity]]*Sales_Analysis[[#This Row],[Unit Cost]]</f>
        <v>91.83</v>
      </c>
      <c r="U1117" s="8">
        <f>Sales_Analysis[[#This Row],[Net Sales ]]-Sales_Analysis[[#This Row],[Cost Of Good Sold]]</f>
        <v>82.050000000000026</v>
      </c>
      <c r="V1117" s="8">
        <f>IF(Sales_Analysis[[#This Row],[Order Status]]="Completed",Sales_Analysis[[#This Row],[Net Sales ]],0)</f>
        <v>173.88000000000002</v>
      </c>
      <c r="W1117" s="8">
        <f>IF(Sales_Analysis[[#This Row],[Order Status]]="Completed",Sales_Analysis[[#This Row],[Gross Profit ]],0)</f>
        <v>82.050000000000026</v>
      </c>
    </row>
    <row r="1118" spans="1:23">
      <c r="A1118" t="s">
        <v>1834</v>
      </c>
      <c r="B1118" s="7">
        <v>46098</v>
      </c>
      <c r="C1118" t="s">
        <v>96</v>
      </c>
      <c r="D1118">
        <v>3</v>
      </c>
      <c r="E1118">
        <v>26.72</v>
      </c>
      <c r="F1118">
        <v>0</v>
      </c>
      <c r="G1118">
        <v>0</v>
      </c>
      <c r="H1118" t="s">
        <v>212</v>
      </c>
      <c r="I1118" t="s">
        <v>224</v>
      </c>
      <c r="J1118" t="s">
        <v>217</v>
      </c>
      <c r="K1118" t="s">
        <v>209</v>
      </c>
      <c r="L1118" t="s">
        <v>1392</v>
      </c>
      <c r="M1118" t="s">
        <v>97</v>
      </c>
      <c r="N1118" t="s">
        <v>17</v>
      </c>
      <c r="O1118">
        <v>14.4</v>
      </c>
      <c r="P1118">
        <v>26.72</v>
      </c>
      <c r="Q1118">
        <f>Sales_Analysis[[#This Row],[Quantity]]*Sales_Analysis[[#This Row],[Unit Selling Price]]</f>
        <v>80.16</v>
      </c>
      <c r="R1118">
        <f>Sales_Analysis[[#This Row],[Gross Sales ]]*Sales_Analysis[[#This Row],[Discount Pct]]</f>
        <v>0</v>
      </c>
      <c r="S1118" s="8">
        <f>Sales_Analysis[[#This Row],[Gross Sales ]]-Sales_Analysis[[#This Row],[Discount Amount]]</f>
        <v>80.16</v>
      </c>
      <c r="T1118" s="8">
        <f>Sales_Analysis[[#This Row],[Quantity]]*Sales_Analysis[[#This Row],[Unit Cost]]</f>
        <v>43.2</v>
      </c>
      <c r="U1118" s="8">
        <f>Sales_Analysis[[#This Row],[Net Sales ]]-Sales_Analysis[[#This Row],[Cost Of Good Sold]]</f>
        <v>36.959999999999994</v>
      </c>
      <c r="V1118" s="8">
        <f>IF(Sales_Analysis[[#This Row],[Order Status]]="Completed",Sales_Analysis[[#This Row],[Net Sales ]],0)</f>
        <v>80.16</v>
      </c>
      <c r="W1118" s="8">
        <f>IF(Sales_Analysis[[#This Row],[Order Status]]="Completed",Sales_Analysis[[#This Row],[Gross Profit ]],0)</f>
        <v>36.959999999999994</v>
      </c>
    </row>
    <row r="1119" spans="1:23">
      <c r="A1119" t="s">
        <v>1835</v>
      </c>
      <c r="B1119" s="7">
        <v>46098</v>
      </c>
      <c r="C1119" t="s">
        <v>138</v>
      </c>
      <c r="D1119">
        <v>2</v>
      </c>
      <c r="E1119">
        <v>56</v>
      </c>
      <c r="F1119">
        <v>0</v>
      </c>
      <c r="G1119">
        <v>0</v>
      </c>
      <c r="H1119" t="s">
        <v>212</v>
      </c>
      <c r="I1119" t="s">
        <v>37</v>
      </c>
      <c r="J1119" t="s">
        <v>213</v>
      </c>
      <c r="K1119" t="s">
        <v>209</v>
      </c>
      <c r="L1119" t="s">
        <v>1248</v>
      </c>
      <c r="M1119" t="s">
        <v>139</v>
      </c>
      <c r="N1119" t="s">
        <v>21</v>
      </c>
      <c r="O1119">
        <v>37.14</v>
      </c>
      <c r="P1119">
        <v>56</v>
      </c>
      <c r="Q1119">
        <f>Sales_Analysis[[#This Row],[Quantity]]*Sales_Analysis[[#This Row],[Unit Selling Price]]</f>
        <v>112</v>
      </c>
      <c r="R1119">
        <f>Sales_Analysis[[#This Row],[Gross Sales ]]*Sales_Analysis[[#This Row],[Discount Pct]]</f>
        <v>0</v>
      </c>
      <c r="S1119" s="8">
        <f>Sales_Analysis[[#This Row],[Gross Sales ]]-Sales_Analysis[[#This Row],[Discount Amount]]</f>
        <v>112</v>
      </c>
      <c r="T1119" s="8">
        <f>Sales_Analysis[[#This Row],[Quantity]]*Sales_Analysis[[#This Row],[Unit Cost]]</f>
        <v>74.28</v>
      </c>
      <c r="U1119" s="8">
        <f>Sales_Analysis[[#This Row],[Net Sales ]]-Sales_Analysis[[#This Row],[Cost Of Good Sold]]</f>
        <v>37.72</v>
      </c>
      <c r="V1119" s="8">
        <f>IF(Sales_Analysis[[#This Row],[Order Status]]="Completed",Sales_Analysis[[#This Row],[Net Sales ]],0)</f>
        <v>112</v>
      </c>
      <c r="W1119" s="8">
        <f>IF(Sales_Analysis[[#This Row],[Order Status]]="Completed",Sales_Analysis[[#This Row],[Gross Profit ]],0)</f>
        <v>37.72</v>
      </c>
    </row>
    <row r="1120" spans="1:23">
      <c r="A1120" t="s">
        <v>1836</v>
      </c>
      <c r="B1120" s="7">
        <v>46098</v>
      </c>
      <c r="C1120" t="s">
        <v>172</v>
      </c>
      <c r="D1120">
        <v>2</v>
      </c>
      <c r="E1120">
        <v>80.63</v>
      </c>
      <c r="F1120">
        <v>0</v>
      </c>
      <c r="G1120">
        <v>9.99</v>
      </c>
      <c r="H1120" t="s">
        <v>212</v>
      </c>
      <c r="I1120" t="s">
        <v>224</v>
      </c>
      <c r="J1120" t="s">
        <v>217</v>
      </c>
      <c r="K1120" t="s">
        <v>209</v>
      </c>
      <c r="L1120" t="s">
        <v>782</v>
      </c>
      <c r="M1120" t="s">
        <v>173</v>
      </c>
      <c r="N1120" t="s">
        <v>32</v>
      </c>
      <c r="O1120">
        <v>44.56</v>
      </c>
      <c r="P1120">
        <v>80.63</v>
      </c>
      <c r="Q1120">
        <f>Sales_Analysis[[#This Row],[Quantity]]*Sales_Analysis[[#This Row],[Unit Selling Price]]</f>
        <v>161.26</v>
      </c>
      <c r="R1120">
        <f>Sales_Analysis[[#This Row],[Gross Sales ]]*Sales_Analysis[[#This Row],[Discount Pct]]</f>
        <v>0</v>
      </c>
      <c r="S1120" s="8">
        <f>Sales_Analysis[[#This Row],[Gross Sales ]]-Sales_Analysis[[#This Row],[Discount Amount]]</f>
        <v>161.26</v>
      </c>
      <c r="T1120" s="8">
        <f>Sales_Analysis[[#This Row],[Quantity]]*Sales_Analysis[[#This Row],[Unit Cost]]</f>
        <v>89.12</v>
      </c>
      <c r="U1120" s="8">
        <f>Sales_Analysis[[#This Row],[Net Sales ]]-Sales_Analysis[[#This Row],[Cost Of Good Sold]]</f>
        <v>72.139999999999986</v>
      </c>
      <c r="V1120" s="8">
        <f>IF(Sales_Analysis[[#This Row],[Order Status]]="Completed",Sales_Analysis[[#This Row],[Net Sales ]],0)</f>
        <v>161.26</v>
      </c>
      <c r="W1120" s="8">
        <f>IF(Sales_Analysis[[#This Row],[Order Status]]="Completed",Sales_Analysis[[#This Row],[Gross Profit ]],0)</f>
        <v>72.139999999999986</v>
      </c>
    </row>
    <row r="1121" spans="1:23">
      <c r="A1121" t="s">
        <v>1837</v>
      </c>
      <c r="B1121" s="7">
        <v>46098</v>
      </c>
      <c r="C1121" t="s">
        <v>73</v>
      </c>
      <c r="D1121">
        <v>2</v>
      </c>
      <c r="E1121">
        <v>23.84</v>
      </c>
      <c r="F1121">
        <v>0</v>
      </c>
      <c r="G1121">
        <v>4.99</v>
      </c>
      <c r="H1121" t="s">
        <v>207</v>
      </c>
      <c r="I1121" t="s">
        <v>224</v>
      </c>
      <c r="J1121" t="s">
        <v>217</v>
      </c>
      <c r="K1121" t="s">
        <v>209</v>
      </c>
      <c r="L1121" t="s">
        <v>1350</v>
      </c>
      <c r="M1121" t="s">
        <v>74</v>
      </c>
      <c r="N1121" t="s">
        <v>11</v>
      </c>
      <c r="O1121">
        <v>11.55</v>
      </c>
      <c r="P1121">
        <v>23.84</v>
      </c>
      <c r="Q1121">
        <f>Sales_Analysis[[#This Row],[Quantity]]*Sales_Analysis[[#This Row],[Unit Selling Price]]</f>
        <v>47.68</v>
      </c>
      <c r="R1121">
        <f>Sales_Analysis[[#This Row],[Gross Sales ]]*Sales_Analysis[[#This Row],[Discount Pct]]</f>
        <v>0</v>
      </c>
      <c r="S1121" s="8">
        <f>Sales_Analysis[[#This Row],[Gross Sales ]]-Sales_Analysis[[#This Row],[Discount Amount]]</f>
        <v>47.68</v>
      </c>
      <c r="T1121" s="8">
        <f>Sales_Analysis[[#This Row],[Quantity]]*Sales_Analysis[[#This Row],[Unit Cost]]</f>
        <v>23.1</v>
      </c>
      <c r="U1121" s="8">
        <f>Sales_Analysis[[#This Row],[Net Sales ]]-Sales_Analysis[[#This Row],[Cost Of Good Sold]]</f>
        <v>24.58</v>
      </c>
      <c r="V1121" s="8">
        <f>IF(Sales_Analysis[[#This Row],[Order Status]]="Completed",Sales_Analysis[[#This Row],[Net Sales ]],0)</f>
        <v>47.68</v>
      </c>
      <c r="W1121" s="8">
        <f>IF(Sales_Analysis[[#This Row],[Order Status]]="Completed",Sales_Analysis[[#This Row],[Gross Profit ]],0)</f>
        <v>24.58</v>
      </c>
    </row>
    <row r="1122" spans="1:23">
      <c r="A1122" t="s">
        <v>1838</v>
      </c>
      <c r="B1122" s="7">
        <v>46098</v>
      </c>
      <c r="C1122" t="s">
        <v>160</v>
      </c>
      <c r="D1122">
        <v>1</v>
      </c>
      <c r="E1122">
        <v>36.47</v>
      </c>
      <c r="F1122">
        <v>0</v>
      </c>
      <c r="G1122">
        <v>9.99</v>
      </c>
      <c r="H1122" t="s">
        <v>216</v>
      </c>
      <c r="I1122" t="s">
        <v>12</v>
      </c>
      <c r="J1122" t="s">
        <v>208</v>
      </c>
      <c r="K1122" t="s">
        <v>209</v>
      </c>
      <c r="L1122" t="s">
        <v>519</v>
      </c>
      <c r="M1122" t="s">
        <v>161</v>
      </c>
      <c r="N1122" t="s">
        <v>27</v>
      </c>
      <c r="O1122">
        <v>21.05</v>
      </c>
      <c r="P1122">
        <v>36.47</v>
      </c>
      <c r="Q1122">
        <f>Sales_Analysis[[#This Row],[Quantity]]*Sales_Analysis[[#This Row],[Unit Selling Price]]</f>
        <v>36.47</v>
      </c>
      <c r="R1122">
        <f>Sales_Analysis[[#This Row],[Gross Sales ]]*Sales_Analysis[[#This Row],[Discount Pct]]</f>
        <v>0</v>
      </c>
      <c r="S1122" s="8">
        <f>Sales_Analysis[[#This Row],[Gross Sales ]]-Sales_Analysis[[#This Row],[Discount Amount]]</f>
        <v>36.47</v>
      </c>
      <c r="T1122" s="8">
        <f>Sales_Analysis[[#This Row],[Quantity]]*Sales_Analysis[[#This Row],[Unit Cost]]</f>
        <v>21.05</v>
      </c>
      <c r="U1122" s="8">
        <f>Sales_Analysis[[#This Row],[Net Sales ]]-Sales_Analysis[[#This Row],[Cost Of Good Sold]]</f>
        <v>15.419999999999998</v>
      </c>
      <c r="V1122" s="8">
        <f>IF(Sales_Analysis[[#This Row],[Order Status]]="Completed",Sales_Analysis[[#This Row],[Net Sales ]],0)</f>
        <v>36.47</v>
      </c>
      <c r="W1122" s="8">
        <f>IF(Sales_Analysis[[#This Row],[Order Status]]="Completed",Sales_Analysis[[#This Row],[Gross Profit ]],0)</f>
        <v>15.419999999999998</v>
      </c>
    </row>
    <row r="1123" spans="1:23">
      <c r="A1123" t="s">
        <v>1839</v>
      </c>
      <c r="B1123" s="7">
        <v>46098</v>
      </c>
      <c r="C1123" t="s">
        <v>106</v>
      </c>
      <c r="D1123">
        <v>1</v>
      </c>
      <c r="E1123">
        <v>85.27</v>
      </c>
      <c r="F1123">
        <v>0</v>
      </c>
      <c r="G1123">
        <v>0</v>
      </c>
      <c r="H1123" t="s">
        <v>207</v>
      </c>
      <c r="I1123" t="s">
        <v>224</v>
      </c>
      <c r="J1123" t="s">
        <v>213</v>
      </c>
      <c r="K1123" t="s">
        <v>209</v>
      </c>
      <c r="L1123" t="s">
        <v>261</v>
      </c>
      <c r="M1123" t="s">
        <v>107</v>
      </c>
      <c r="N1123" t="s">
        <v>17</v>
      </c>
      <c r="O1123">
        <v>43.46</v>
      </c>
      <c r="P1123">
        <v>85.27</v>
      </c>
      <c r="Q1123">
        <f>Sales_Analysis[[#This Row],[Quantity]]*Sales_Analysis[[#This Row],[Unit Selling Price]]</f>
        <v>85.27</v>
      </c>
      <c r="R1123">
        <f>Sales_Analysis[[#This Row],[Gross Sales ]]*Sales_Analysis[[#This Row],[Discount Pct]]</f>
        <v>0</v>
      </c>
      <c r="S1123" s="8">
        <f>Sales_Analysis[[#This Row],[Gross Sales ]]-Sales_Analysis[[#This Row],[Discount Amount]]</f>
        <v>85.27</v>
      </c>
      <c r="T1123" s="8">
        <f>Sales_Analysis[[#This Row],[Quantity]]*Sales_Analysis[[#This Row],[Unit Cost]]</f>
        <v>43.46</v>
      </c>
      <c r="U1123" s="8">
        <f>Sales_Analysis[[#This Row],[Net Sales ]]-Sales_Analysis[[#This Row],[Cost Of Good Sold]]</f>
        <v>41.809999999999995</v>
      </c>
      <c r="V1123" s="8">
        <f>IF(Sales_Analysis[[#This Row],[Order Status]]="Completed",Sales_Analysis[[#This Row],[Net Sales ]],0)</f>
        <v>85.27</v>
      </c>
      <c r="W1123" s="8">
        <f>IF(Sales_Analysis[[#This Row],[Order Status]]="Completed",Sales_Analysis[[#This Row],[Gross Profit ]],0)</f>
        <v>41.809999999999995</v>
      </c>
    </row>
    <row r="1124" spans="1:23">
      <c r="A1124" t="s">
        <v>1840</v>
      </c>
      <c r="B1124" s="7">
        <v>46099</v>
      </c>
      <c r="C1124" t="s">
        <v>112</v>
      </c>
      <c r="D1124">
        <v>1</v>
      </c>
      <c r="E1124">
        <v>48.12</v>
      </c>
      <c r="F1124">
        <v>0</v>
      </c>
      <c r="G1124">
        <v>4.99</v>
      </c>
      <c r="H1124" t="s">
        <v>212</v>
      </c>
      <c r="I1124" t="s">
        <v>12</v>
      </c>
      <c r="J1124" t="s">
        <v>217</v>
      </c>
      <c r="K1124" t="s">
        <v>209</v>
      </c>
      <c r="L1124" t="s">
        <v>408</v>
      </c>
      <c r="M1124" t="s">
        <v>113</v>
      </c>
      <c r="N1124" t="s">
        <v>17</v>
      </c>
      <c r="O1124">
        <v>23.26</v>
      </c>
      <c r="P1124">
        <v>48.12</v>
      </c>
      <c r="Q1124">
        <f>Sales_Analysis[[#This Row],[Quantity]]*Sales_Analysis[[#This Row],[Unit Selling Price]]</f>
        <v>48.12</v>
      </c>
      <c r="R1124">
        <f>Sales_Analysis[[#This Row],[Gross Sales ]]*Sales_Analysis[[#This Row],[Discount Pct]]</f>
        <v>0</v>
      </c>
      <c r="S1124" s="8">
        <f>Sales_Analysis[[#This Row],[Gross Sales ]]-Sales_Analysis[[#This Row],[Discount Amount]]</f>
        <v>48.12</v>
      </c>
      <c r="T1124" s="8">
        <f>Sales_Analysis[[#This Row],[Quantity]]*Sales_Analysis[[#This Row],[Unit Cost]]</f>
        <v>23.26</v>
      </c>
      <c r="U1124" s="8">
        <f>Sales_Analysis[[#This Row],[Net Sales ]]-Sales_Analysis[[#This Row],[Cost Of Good Sold]]</f>
        <v>24.859999999999996</v>
      </c>
      <c r="V1124" s="8">
        <f>IF(Sales_Analysis[[#This Row],[Order Status]]="Completed",Sales_Analysis[[#This Row],[Net Sales ]],0)</f>
        <v>48.12</v>
      </c>
      <c r="W1124" s="8">
        <f>IF(Sales_Analysis[[#This Row],[Order Status]]="Completed",Sales_Analysis[[#This Row],[Gross Profit ]],0)</f>
        <v>24.859999999999996</v>
      </c>
    </row>
    <row r="1125" spans="1:23">
      <c r="A1125" t="s">
        <v>1841</v>
      </c>
      <c r="B1125" s="7">
        <v>46099</v>
      </c>
      <c r="C1125" t="s">
        <v>116</v>
      </c>
      <c r="D1125">
        <v>1</v>
      </c>
      <c r="E1125">
        <v>30.89</v>
      </c>
      <c r="F1125">
        <v>0</v>
      </c>
      <c r="G1125">
        <v>0</v>
      </c>
      <c r="H1125" t="s">
        <v>216</v>
      </c>
      <c r="I1125" t="s">
        <v>54</v>
      </c>
      <c r="J1125" t="s">
        <v>213</v>
      </c>
      <c r="K1125" t="s">
        <v>209</v>
      </c>
      <c r="L1125" t="s">
        <v>1600</v>
      </c>
      <c r="M1125" t="s">
        <v>117</v>
      </c>
      <c r="N1125" t="s">
        <v>21</v>
      </c>
      <c r="O1125">
        <v>13.41</v>
      </c>
      <c r="P1125">
        <v>30.89</v>
      </c>
      <c r="Q1125">
        <f>Sales_Analysis[[#This Row],[Quantity]]*Sales_Analysis[[#This Row],[Unit Selling Price]]</f>
        <v>30.89</v>
      </c>
      <c r="R1125">
        <f>Sales_Analysis[[#This Row],[Gross Sales ]]*Sales_Analysis[[#This Row],[Discount Pct]]</f>
        <v>0</v>
      </c>
      <c r="S1125" s="8">
        <f>Sales_Analysis[[#This Row],[Gross Sales ]]-Sales_Analysis[[#This Row],[Discount Amount]]</f>
        <v>30.89</v>
      </c>
      <c r="T1125" s="8">
        <f>Sales_Analysis[[#This Row],[Quantity]]*Sales_Analysis[[#This Row],[Unit Cost]]</f>
        <v>13.41</v>
      </c>
      <c r="U1125" s="8">
        <f>Sales_Analysis[[#This Row],[Net Sales ]]-Sales_Analysis[[#This Row],[Cost Of Good Sold]]</f>
        <v>17.48</v>
      </c>
      <c r="V1125" s="8">
        <f>IF(Sales_Analysis[[#This Row],[Order Status]]="Completed",Sales_Analysis[[#This Row],[Net Sales ]],0)</f>
        <v>30.89</v>
      </c>
      <c r="W1125" s="8">
        <f>IF(Sales_Analysis[[#This Row],[Order Status]]="Completed",Sales_Analysis[[#This Row],[Gross Profit ]],0)</f>
        <v>17.48</v>
      </c>
    </row>
    <row r="1126" spans="1:23">
      <c r="A1126" t="s">
        <v>1842</v>
      </c>
      <c r="B1126" s="7">
        <v>46099</v>
      </c>
      <c r="C1126" t="s">
        <v>170</v>
      </c>
      <c r="D1126">
        <v>1</v>
      </c>
      <c r="E1126">
        <v>33.19</v>
      </c>
      <c r="F1126">
        <v>0.15</v>
      </c>
      <c r="G1126">
        <v>0</v>
      </c>
      <c r="H1126" t="s">
        <v>212</v>
      </c>
      <c r="I1126" t="s">
        <v>224</v>
      </c>
      <c r="J1126" t="s">
        <v>213</v>
      </c>
      <c r="K1126" t="s">
        <v>281</v>
      </c>
      <c r="L1126" t="s">
        <v>1519</v>
      </c>
      <c r="M1126" t="s">
        <v>171</v>
      </c>
      <c r="N1126" t="s">
        <v>32</v>
      </c>
      <c r="O1126">
        <v>18.73</v>
      </c>
      <c r="P1126">
        <v>33.19</v>
      </c>
      <c r="Q1126">
        <f>Sales_Analysis[[#This Row],[Quantity]]*Sales_Analysis[[#This Row],[Unit Selling Price]]</f>
        <v>33.19</v>
      </c>
      <c r="R1126">
        <f>Sales_Analysis[[#This Row],[Gross Sales ]]*Sales_Analysis[[#This Row],[Discount Pct]]</f>
        <v>4.9784999999999995</v>
      </c>
      <c r="S1126" s="8">
        <f>Sales_Analysis[[#This Row],[Gross Sales ]]-Sales_Analysis[[#This Row],[Discount Amount]]</f>
        <v>28.211499999999997</v>
      </c>
      <c r="T1126" s="8">
        <f>Sales_Analysis[[#This Row],[Quantity]]*Sales_Analysis[[#This Row],[Unit Cost]]</f>
        <v>18.73</v>
      </c>
      <c r="U1126" s="8">
        <f>Sales_Analysis[[#This Row],[Net Sales ]]-Sales_Analysis[[#This Row],[Cost Of Good Sold]]</f>
        <v>9.4814999999999969</v>
      </c>
      <c r="V1126" s="8">
        <f>IF(Sales_Analysis[[#This Row],[Order Status]]="Completed",Sales_Analysis[[#This Row],[Net Sales ]],0)</f>
        <v>0</v>
      </c>
      <c r="W1126" s="8">
        <f>IF(Sales_Analysis[[#This Row],[Order Status]]="Completed",Sales_Analysis[[#This Row],[Gross Profit ]],0)</f>
        <v>0</v>
      </c>
    </row>
    <row r="1127" spans="1:23">
      <c r="A1127" t="s">
        <v>1843</v>
      </c>
      <c r="B1127" s="7">
        <v>46099</v>
      </c>
      <c r="C1127" t="s">
        <v>172</v>
      </c>
      <c r="D1127">
        <v>1</v>
      </c>
      <c r="E1127">
        <v>80.63</v>
      </c>
      <c r="F1127">
        <v>0.15</v>
      </c>
      <c r="G1127">
        <v>4.99</v>
      </c>
      <c r="H1127" t="s">
        <v>207</v>
      </c>
      <c r="I1127" t="s">
        <v>54</v>
      </c>
      <c r="J1127" t="s">
        <v>217</v>
      </c>
      <c r="K1127" t="s">
        <v>209</v>
      </c>
      <c r="L1127" t="s">
        <v>1175</v>
      </c>
      <c r="M1127" t="s">
        <v>173</v>
      </c>
      <c r="N1127" t="s">
        <v>32</v>
      </c>
      <c r="O1127">
        <v>44.56</v>
      </c>
      <c r="P1127">
        <v>80.63</v>
      </c>
      <c r="Q1127">
        <f>Sales_Analysis[[#This Row],[Quantity]]*Sales_Analysis[[#This Row],[Unit Selling Price]]</f>
        <v>80.63</v>
      </c>
      <c r="R1127">
        <f>Sales_Analysis[[#This Row],[Gross Sales ]]*Sales_Analysis[[#This Row],[Discount Pct]]</f>
        <v>12.094499999999998</v>
      </c>
      <c r="S1127" s="8">
        <f>Sales_Analysis[[#This Row],[Gross Sales ]]-Sales_Analysis[[#This Row],[Discount Amount]]</f>
        <v>68.535499999999999</v>
      </c>
      <c r="T1127" s="8">
        <f>Sales_Analysis[[#This Row],[Quantity]]*Sales_Analysis[[#This Row],[Unit Cost]]</f>
        <v>44.56</v>
      </c>
      <c r="U1127" s="8">
        <f>Sales_Analysis[[#This Row],[Net Sales ]]-Sales_Analysis[[#This Row],[Cost Of Good Sold]]</f>
        <v>23.975499999999997</v>
      </c>
      <c r="V1127" s="8">
        <f>IF(Sales_Analysis[[#This Row],[Order Status]]="Completed",Sales_Analysis[[#This Row],[Net Sales ]],0)</f>
        <v>68.535499999999999</v>
      </c>
      <c r="W1127" s="8">
        <f>IF(Sales_Analysis[[#This Row],[Order Status]]="Completed",Sales_Analysis[[#This Row],[Gross Profit ]],0)</f>
        <v>23.975499999999997</v>
      </c>
    </row>
    <row r="1128" spans="1:23">
      <c r="A1128" t="s">
        <v>1844</v>
      </c>
      <c r="B1128" s="7">
        <v>46099</v>
      </c>
      <c r="C1128" t="s">
        <v>116</v>
      </c>
      <c r="D1128">
        <v>2</v>
      </c>
      <c r="E1128">
        <v>30.89</v>
      </c>
      <c r="F1128">
        <v>0</v>
      </c>
      <c r="G1128">
        <v>0</v>
      </c>
      <c r="H1128" t="s">
        <v>207</v>
      </c>
      <c r="I1128" t="s">
        <v>12</v>
      </c>
      <c r="J1128" t="s">
        <v>213</v>
      </c>
      <c r="K1128" t="s">
        <v>304</v>
      </c>
      <c r="L1128" t="s">
        <v>350</v>
      </c>
      <c r="M1128" t="s">
        <v>117</v>
      </c>
      <c r="N1128" t="s">
        <v>21</v>
      </c>
      <c r="O1128">
        <v>13.41</v>
      </c>
      <c r="P1128">
        <v>30.89</v>
      </c>
      <c r="Q1128">
        <f>Sales_Analysis[[#This Row],[Quantity]]*Sales_Analysis[[#This Row],[Unit Selling Price]]</f>
        <v>61.78</v>
      </c>
      <c r="R1128">
        <f>Sales_Analysis[[#This Row],[Gross Sales ]]*Sales_Analysis[[#This Row],[Discount Pct]]</f>
        <v>0</v>
      </c>
      <c r="S1128" s="8">
        <f>Sales_Analysis[[#This Row],[Gross Sales ]]-Sales_Analysis[[#This Row],[Discount Amount]]</f>
        <v>61.78</v>
      </c>
      <c r="T1128" s="8">
        <f>Sales_Analysis[[#This Row],[Quantity]]*Sales_Analysis[[#This Row],[Unit Cost]]</f>
        <v>26.82</v>
      </c>
      <c r="U1128" s="8">
        <f>Sales_Analysis[[#This Row],[Net Sales ]]-Sales_Analysis[[#This Row],[Cost Of Good Sold]]</f>
        <v>34.96</v>
      </c>
      <c r="V1128" s="8">
        <f>IF(Sales_Analysis[[#This Row],[Order Status]]="Completed",Sales_Analysis[[#This Row],[Net Sales ]],0)</f>
        <v>0</v>
      </c>
      <c r="W1128" s="8">
        <f>IF(Sales_Analysis[[#This Row],[Order Status]]="Completed",Sales_Analysis[[#This Row],[Gross Profit ]],0)</f>
        <v>0</v>
      </c>
    </row>
    <row r="1129" spans="1:23">
      <c r="A1129" t="s">
        <v>1845</v>
      </c>
      <c r="B1129" s="7">
        <v>46099</v>
      </c>
      <c r="C1129" t="s">
        <v>79</v>
      </c>
      <c r="D1129">
        <v>4</v>
      </c>
      <c r="E1129">
        <v>12.76</v>
      </c>
      <c r="F1129">
        <v>0</v>
      </c>
      <c r="G1129">
        <v>0</v>
      </c>
      <c r="H1129" t="s">
        <v>212</v>
      </c>
      <c r="I1129" t="s">
        <v>37</v>
      </c>
      <c r="J1129" t="s">
        <v>213</v>
      </c>
      <c r="K1129" t="s">
        <v>209</v>
      </c>
      <c r="L1129" t="s">
        <v>363</v>
      </c>
      <c r="M1129" t="s">
        <v>80</v>
      </c>
      <c r="N1129" t="s">
        <v>11</v>
      </c>
      <c r="O1129">
        <v>7.24</v>
      </c>
      <c r="P1129">
        <v>12.76</v>
      </c>
      <c r="Q1129">
        <f>Sales_Analysis[[#This Row],[Quantity]]*Sales_Analysis[[#This Row],[Unit Selling Price]]</f>
        <v>51.04</v>
      </c>
      <c r="R1129">
        <f>Sales_Analysis[[#This Row],[Gross Sales ]]*Sales_Analysis[[#This Row],[Discount Pct]]</f>
        <v>0</v>
      </c>
      <c r="S1129" s="8">
        <f>Sales_Analysis[[#This Row],[Gross Sales ]]-Sales_Analysis[[#This Row],[Discount Amount]]</f>
        <v>51.04</v>
      </c>
      <c r="T1129" s="8">
        <f>Sales_Analysis[[#This Row],[Quantity]]*Sales_Analysis[[#This Row],[Unit Cost]]</f>
        <v>28.96</v>
      </c>
      <c r="U1129" s="8">
        <f>Sales_Analysis[[#This Row],[Net Sales ]]-Sales_Analysis[[#This Row],[Cost Of Good Sold]]</f>
        <v>22.08</v>
      </c>
      <c r="V1129" s="8">
        <f>IF(Sales_Analysis[[#This Row],[Order Status]]="Completed",Sales_Analysis[[#This Row],[Net Sales ]],0)</f>
        <v>51.04</v>
      </c>
      <c r="W1129" s="8">
        <f>IF(Sales_Analysis[[#This Row],[Order Status]]="Completed",Sales_Analysis[[#This Row],[Gross Profit ]],0)</f>
        <v>22.08</v>
      </c>
    </row>
    <row r="1130" spans="1:23">
      <c r="A1130" t="s">
        <v>1846</v>
      </c>
      <c r="B1130" s="7">
        <v>46099</v>
      </c>
      <c r="C1130" t="s">
        <v>162</v>
      </c>
      <c r="D1130">
        <v>1</v>
      </c>
      <c r="E1130">
        <v>12.2</v>
      </c>
      <c r="F1130">
        <v>0</v>
      </c>
      <c r="G1130">
        <v>0</v>
      </c>
      <c r="H1130" t="s">
        <v>207</v>
      </c>
      <c r="I1130" t="s">
        <v>54</v>
      </c>
      <c r="J1130" t="s">
        <v>217</v>
      </c>
      <c r="K1130" t="s">
        <v>209</v>
      </c>
      <c r="L1130" t="s">
        <v>1431</v>
      </c>
      <c r="M1130" t="s">
        <v>163</v>
      </c>
      <c r="N1130" t="s">
        <v>27</v>
      </c>
      <c r="O1130">
        <v>7.14</v>
      </c>
      <c r="P1130">
        <v>12.2</v>
      </c>
      <c r="Q1130">
        <f>Sales_Analysis[[#This Row],[Quantity]]*Sales_Analysis[[#This Row],[Unit Selling Price]]</f>
        <v>12.2</v>
      </c>
      <c r="R1130">
        <f>Sales_Analysis[[#This Row],[Gross Sales ]]*Sales_Analysis[[#This Row],[Discount Pct]]</f>
        <v>0</v>
      </c>
      <c r="S1130" s="8">
        <f>Sales_Analysis[[#This Row],[Gross Sales ]]-Sales_Analysis[[#This Row],[Discount Amount]]</f>
        <v>12.2</v>
      </c>
      <c r="T1130" s="8">
        <f>Sales_Analysis[[#This Row],[Quantity]]*Sales_Analysis[[#This Row],[Unit Cost]]</f>
        <v>7.14</v>
      </c>
      <c r="U1130" s="8">
        <f>Sales_Analysis[[#This Row],[Net Sales ]]-Sales_Analysis[[#This Row],[Cost Of Good Sold]]</f>
        <v>5.0599999999999996</v>
      </c>
      <c r="V1130" s="8">
        <f>IF(Sales_Analysis[[#This Row],[Order Status]]="Completed",Sales_Analysis[[#This Row],[Net Sales ]],0)</f>
        <v>12.2</v>
      </c>
      <c r="W1130" s="8">
        <f>IF(Sales_Analysis[[#This Row],[Order Status]]="Completed",Sales_Analysis[[#This Row],[Gross Profit ]],0)</f>
        <v>5.0599999999999996</v>
      </c>
    </row>
    <row r="1131" spans="1:23">
      <c r="A1131" t="s">
        <v>1847</v>
      </c>
      <c r="B1131" s="7">
        <v>46099</v>
      </c>
      <c r="C1131" t="s">
        <v>180</v>
      </c>
      <c r="D1131">
        <v>1</v>
      </c>
      <c r="E1131">
        <v>60.42</v>
      </c>
      <c r="F1131">
        <v>0.2</v>
      </c>
      <c r="G1131">
        <v>6.99</v>
      </c>
      <c r="H1131" t="s">
        <v>207</v>
      </c>
      <c r="I1131" t="s">
        <v>12</v>
      </c>
      <c r="J1131" t="s">
        <v>217</v>
      </c>
      <c r="K1131" t="s">
        <v>209</v>
      </c>
      <c r="L1131" t="s">
        <v>970</v>
      </c>
      <c r="M1131" t="s">
        <v>181</v>
      </c>
      <c r="N1131" t="s">
        <v>32</v>
      </c>
      <c r="O1131">
        <v>25.69</v>
      </c>
      <c r="P1131">
        <v>60.42</v>
      </c>
      <c r="Q1131">
        <f>Sales_Analysis[[#This Row],[Quantity]]*Sales_Analysis[[#This Row],[Unit Selling Price]]</f>
        <v>60.42</v>
      </c>
      <c r="R1131">
        <f>Sales_Analysis[[#This Row],[Gross Sales ]]*Sales_Analysis[[#This Row],[Discount Pct]]</f>
        <v>12.084000000000001</v>
      </c>
      <c r="S1131" s="8">
        <f>Sales_Analysis[[#This Row],[Gross Sales ]]-Sales_Analysis[[#This Row],[Discount Amount]]</f>
        <v>48.335999999999999</v>
      </c>
      <c r="T1131" s="8">
        <f>Sales_Analysis[[#This Row],[Quantity]]*Sales_Analysis[[#This Row],[Unit Cost]]</f>
        <v>25.69</v>
      </c>
      <c r="U1131" s="8">
        <f>Sales_Analysis[[#This Row],[Net Sales ]]-Sales_Analysis[[#This Row],[Cost Of Good Sold]]</f>
        <v>22.645999999999997</v>
      </c>
      <c r="V1131" s="8">
        <f>IF(Sales_Analysis[[#This Row],[Order Status]]="Completed",Sales_Analysis[[#This Row],[Net Sales ]],0)</f>
        <v>48.335999999999999</v>
      </c>
      <c r="W1131" s="8">
        <f>IF(Sales_Analysis[[#This Row],[Order Status]]="Completed",Sales_Analysis[[#This Row],[Gross Profit ]],0)</f>
        <v>22.645999999999997</v>
      </c>
    </row>
    <row r="1132" spans="1:23">
      <c r="A1132" t="s">
        <v>1848</v>
      </c>
      <c r="B1132" s="7">
        <v>46099</v>
      </c>
      <c r="C1132" t="s">
        <v>182</v>
      </c>
      <c r="D1132">
        <v>1</v>
      </c>
      <c r="E1132">
        <v>11.57</v>
      </c>
      <c r="F1132">
        <v>0.05</v>
      </c>
      <c r="G1132">
        <v>0</v>
      </c>
      <c r="H1132" t="s">
        <v>212</v>
      </c>
      <c r="I1132" t="s">
        <v>54</v>
      </c>
      <c r="J1132" t="s">
        <v>217</v>
      </c>
      <c r="K1132" t="s">
        <v>209</v>
      </c>
      <c r="L1132" t="s">
        <v>1849</v>
      </c>
      <c r="M1132" t="s">
        <v>183</v>
      </c>
      <c r="N1132" t="s">
        <v>32</v>
      </c>
      <c r="O1132">
        <v>6.42</v>
      </c>
      <c r="P1132">
        <v>11.57</v>
      </c>
      <c r="Q1132">
        <f>Sales_Analysis[[#This Row],[Quantity]]*Sales_Analysis[[#This Row],[Unit Selling Price]]</f>
        <v>11.57</v>
      </c>
      <c r="R1132">
        <f>Sales_Analysis[[#This Row],[Gross Sales ]]*Sales_Analysis[[#This Row],[Discount Pct]]</f>
        <v>0.57850000000000001</v>
      </c>
      <c r="S1132" s="8">
        <f>Sales_Analysis[[#This Row],[Gross Sales ]]-Sales_Analysis[[#This Row],[Discount Amount]]</f>
        <v>10.9915</v>
      </c>
      <c r="T1132" s="8">
        <f>Sales_Analysis[[#This Row],[Quantity]]*Sales_Analysis[[#This Row],[Unit Cost]]</f>
        <v>6.42</v>
      </c>
      <c r="U1132" s="8">
        <f>Sales_Analysis[[#This Row],[Net Sales ]]-Sales_Analysis[[#This Row],[Cost Of Good Sold]]</f>
        <v>4.5715000000000003</v>
      </c>
      <c r="V1132" s="8">
        <f>IF(Sales_Analysis[[#This Row],[Order Status]]="Completed",Sales_Analysis[[#This Row],[Net Sales ]],0)</f>
        <v>10.9915</v>
      </c>
      <c r="W1132" s="8">
        <f>IF(Sales_Analysis[[#This Row],[Order Status]]="Completed",Sales_Analysis[[#This Row],[Gross Profit ]],0)</f>
        <v>4.5715000000000003</v>
      </c>
    </row>
    <row r="1133" spans="1:23">
      <c r="A1133" t="s">
        <v>1850</v>
      </c>
      <c r="B1133" s="7">
        <v>46100</v>
      </c>
      <c r="C1133" t="s">
        <v>124</v>
      </c>
      <c r="D1133">
        <v>8</v>
      </c>
      <c r="E1133">
        <v>79.47</v>
      </c>
      <c r="F1133">
        <v>0</v>
      </c>
      <c r="G1133">
        <v>0</v>
      </c>
      <c r="H1133" t="s">
        <v>212</v>
      </c>
      <c r="I1133" t="s">
        <v>37</v>
      </c>
      <c r="J1133" t="s">
        <v>217</v>
      </c>
      <c r="K1133" t="s">
        <v>209</v>
      </c>
      <c r="L1133" t="s">
        <v>251</v>
      </c>
      <c r="M1133" t="s">
        <v>125</v>
      </c>
      <c r="N1133" t="s">
        <v>21</v>
      </c>
      <c r="O1133">
        <v>38</v>
      </c>
      <c r="P1133">
        <v>79.47</v>
      </c>
      <c r="Q1133">
        <f>Sales_Analysis[[#This Row],[Quantity]]*Sales_Analysis[[#This Row],[Unit Selling Price]]</f>
        <v>635.76</v>
      </c>
      <c r="R1133">
        <f>Sales_Analysis[[#This Row],[Gross Sales ]]*Sales_Analysis[[#This Row],[Discount Pct]]</f>
        <v>0</v>
      </c>
      <c r="S1133" s="8">
        <f>Sales_Analysis[[#This Row],[Gross Sales ]]-Sales_Analysis[[#This Row],[Discount Amount]]</f>
        <v>635.76</v>
      </c>
      <c r="T1133" s="8">
        <f>Sales_Analysis[[#This Row],[Quantity]]*Sales_Analysis[[#This Row],[Unit Cost]]</f>
        <v>304</v>
      </c>
      <c r="U1133" s="8">
        <f>Sales_Analysis[[#This Row],[Net Sales ]]-Sales_Analysis[[#This Row],[Cost Of Good Sold]]</f>
        <v>331.76</v>
      </c>
      <c r="V1133" s="8">
        <f>IF(Sales_Analysis[[#This Row],[Order Status]]="Completed",Sales_Analysis[[#This Row],[Net Sales ]],0)</f>
        <v>635.76</v>
      </c>
      <c r="W1133" s="8">
        <f>IF(Sales_Analysis[[#This Row],[Order Status]]="Completed",Sales_Analysis[[#This Row],[Gross Profit ]],0)</f>
        <v>331.76</v>
      </c>
    </row>
    <row r="1134" spans="1:23">
      <c r="A1134" t="s">
        <v>1851</v>
      </c>
      <c r="B1134" s="7">
        <v>46100</v>
      </c>
      <c r="C1134" t="s">
        <v>108</v>
      </c>
      <c r="D1134">
        <v>2</v>
      </c>
      <c r="E1134">
        <v>23.94</v>
      </c>
      <c r="F1134">
        <v>0</v>
      </c>
      <c r="G1134">
        <v>4.99</v>
      </c>
      <c r="H1134" t="s">
        <v>207</v>
      </c>
      <c r="I1134" t="s">
        <v>224</v>
      </c>
      <c r="J1134" t="s">
        <v>217</v>
      </c>
      <c r="K1134" t="s">
        <v>209</v>
      </c>
      <c r="L1134" t="s">
        <v>710</v>
      </c>
      <c r="M1134" t="s">
        <v>109</v>
      </c>
      <c r="N1134" t="s">
        <v>17</v>
      </c>
      <c r="O1134">
        <v>13.98</v>
      </c>
      <c r="P1134">
        <v>23.94</v>
      </c>
      <c r="Q1134">
        <f>Sales_Analysis[[#This Row],[Quantity]]*Sales_Analysis[[#This Row],[Unit Selling Price]]</f>
        <v>47.88</v>
      </c>
      <c r="R1134">
        <f>Sales_Analysis[[#This Row],[Gross Sales ]]*Sales_Analysis[[#This Row],[Discount Pct]]</f>
        <v>0</v>
      </c>
      <c r="S1134" s="8">
        <f>Sales_Analysis[[#This Row],[Gross Sales ]]-Sales_Analysis[[#This Row],[Discount Amount]]</f>
        <v>47.88</v>
      </c>
      <c r="T1134" s="8">
        <f>Sales_Analysis[[#This Row],[Quantity]]*Sales_Analysis[[#This Row],[Unit Cost]]</f>
        <v>27.96</v>
      </c>
      <c r="U1134" s="8">
        <f>Sales_Analysis[[#This Row],[Net Sales ]]-Sales_Analysis[[#This Row],[Cost Of Good Sold]]</f>
        <v>19.920000000000002</v>
      </c>
      <c r="V1134" s="8">
        <f>IF(Sales_Analysis[[#This Row],[Order Status]]="Completed",Sales_Analysis[[#This Row],[Net Sales ]],0)</f>
        <v>47.88</v>
      </c>
      <c r="W1134" s="8">
        <f>IF(Sales_Analysis[[#This Row],[Order Status]]="Completed",Sales_Analysis[[#This Row],[Gross Profit ]],0)</f>
        <v>19.920000000000002</v>
      </c>
    </row>
    <row r="1135" spans="1:23">
      <c r="A1135" t="s">
        <v>1852</v>
      </c>
      <c r="B1135" s="7">
        <v>46100</v>
      </c>
      <c r="C1135" t="s">
        <v>79</v>
      </c>
      <c r="D1135">
        <v>1</v>
      </c>
      <c r="E1135">
        <v>12.76</v>
      </c>
      <c r="F1135">
        <v>0</v>
      </c>
      <c r="G1135">
        <v>0</v>
      </c>
      <c r="H1135" t="s">
        <v>216</v>
      </c>
      <c r="I1135" t="s">
        <v>224</v>
      </c>
      <c r="J1135" t="s">
        <v>208</v>
      </c>
      <c r="K1135" t="s">
        <v>209</v>
      </c>
      <c r="L1135" t="s">
        <v>418</v>
      </c>
      <c r="M1135" t="s">
        <v>80</v>
      </c>
      <c r="N1135" t="s">
        <v>11</v>
      </c>
      <c r="O1135">
        <v>7.24</v>
      </c>
      <c r="P1135">
        <v>12.76</v>
      </c>
      <c r="Q1135">
        <f>Sales_Analysis[[#This Row],[Quantity]]*Sales_Analysis[[#This Row],[Unit Selling Price]]</f>
        <v>12.76</v>
      </c>
      <c r="R1135">
        <f>Sales_Analysis[[#This Row],[Gross Sales ]]*Sales_Analysis[[#This Row],[Discount Pct]]</f>
        <v>0</v>
      </c>
      <c r="S1135" s="8">
        <f>Sales_Analysis[[#This Row],[Gross Sales ]]-Sales_Analysis[[#This Row],[Discount Amount]]</f>
        <v>12.76</v>
      </c>
      <c r="T1135" s="8">
        <f>Sales_Analysis[[#This Row],[Quantity]]*Sales_Analysis[[#This Row],[Unit Cost]]</f>
        <v>7.24</v>
      </c>
      <c r="U1135" s="8">
        <f>Sales_Analysis[[#This Row],[Net Sales ]]-Sales_Analysis[[#This Row],[Cost Of Good Sold]]</f>
        <v>5.52</v>
      </c>
      <c r="V1135" s="8">
        <f>IF(Sales_Analysis[[#This Row],[Order Status]]="Completed",Sales_Analysis[[#This Row],[Net Sales ]],0)</f>
        <v>12.76</v>
      </c>
      <c r="W1135" s="8">
        <f>IF(Sales_Analysis[[#This Row],[Order Status]]="Completed",Sales_Analysis[[#This Row],[Gross Profit ]],0)</f>
        <v>5.52</v>
      </c>
    </row>
    <row r="1136" spans="1:23">
      <c r="A1136" t="s">
        <v>1853</v>
      </c>
      <c r="B1136" s="7">
        <v>46100</v>
      </c>
      <c r="C1136" t="s">
        <v>114</v>
      </c>
      <c r="D1136">
        <v>2</v>
      </c>
      <c r="E1136">
        <v>87.66</v>
      </c>
      <c r="F1136">
        <v>0.05</v>
      </c>
      <c r="G1136">
        <v>6.99</v>
      </c>
      <c r="H1136" t="s">
        <v>207</v>
      </c>
      <c r="I1136" t="s">
        <v>18</v>
      </c>
      <c r="J1136" t="s">
        <v>208</v>
      </c>
      <c r="K1136" t="s">
        <v>209</v>
      </c>
      <c r="L1136" t="s">
        <v>428</v>
      </c>
      <c r="M1136" t="s">
        <v>115</v>
      </c>
      <c r="N1136" t="s">
        <v>17</v>
      </c>
      <c r="O1136">
        <v>40.340000000000003</v>
      </c>
      <c r="P1136">
        <v>87.66</v>
      </c>
      <c r="Q1136">
        <f>Sales_Analysis[[#This Row],[Quantity]]*Sales_Analysis[[#This Row],[Unit Selling Price]]</f>
        <v>175.32</v>
      </c>
      <c r="R1136">
        <f>Sales_Analysis[[#This Row],[Gross Sales ]]*Sales_Analysis[[#This Row],[Discount Pct]]</f>
        <v>8.766</v>
      </c>
      <c r="S1136" s="8">
        <f>Sales_Analysis[[#This Row],[Gross Sales ]]-Sales_Analysis[[#This Row],[Discount Amount]]</f>
        <v>166.554</v>
      </c>
      <c r="T1136" s="8">
        <f>Sales_Analysis[[#This Row],[Quantity]]*Sales_Analysis[[#This Row],[Unit Cost]]</f>
        <v>80.680000000000007</v>
      </c>
      <c r="U1136" s="8">
        <f>Sales_Analysis[[#This Row],[Net Sales ]]-Sales_Analysis[[#This Row],[Cost Of Good Sold]]</f>
        <v>85.873999999999995</v>
      </c>
      <c r="V1136" s="8">
        <f>IF(Sales_Analysis[[#This Row],[Order Status]]="Completed",Sales_Analysis[[#This Row],[Net Sales ]],0)</f>
        <v>166.554</v>
      </c>
      <c r="W1136" s="8">
        <f>IF(Sales_Analysis[[#This Row],[Order Status]]="Completed",Sales_Analysis[[#This Row],[Gross Profit ]],0)</f>
        <v>85.873999999999995</v>
      </c>
    </row>
    <row r="1137" spans="1:23">
      <c r="A1137" t="s">
        <v>1854</v>
      </c>
      <c r="B1137" s="7">
        <v>46100</v>
      </c>
      <c r="C1137" t="s">
        <v>126</v>
      </c>
      <c r="D1137">
        <v>5</v>
      </c>
      <c r="E1137">
        <v>44.98</v>
      </c>
      <c r="F1137">
        <v>0.05</v>
      </c>
      <c r="G1137">
        <v>4.99</v>
      </c>
      <c r="H1137" t="s">
        <v>216</v>
      </c>
      <c r="I1137" t="s">
        <v>18</v>
      </c>
      <c r="J1137" t="s">
        <v>208</v>
      </c>
      <c r="K1137" t="s">
        <v>209</v>
      </c>
      <c r="L1137" t="s">
        <v>565</v>
      </c>
      <c r="M1137" t="s">
        <v>127</v>
      </c>
      <c r="N1137" t="s">
        <v>21</v>
      </c>
      <c r="O1137">
        <v>23.48</v>
      </c>
      <c r="P1137">
        <v>44.98</v>
      </c>
      <c r="Q1137">
        <f>Sales_Analysis[[#This Row],[Quantity]]*Sales_Analysis[[#This Row],[Unit Selling Price]]</f>
        <v>224.89999999999998</v>
      </c>
      <c r="R1137">
        <f>Sales_Analysis[[#This Row],[Gross Sales ]]*Sales_Analysis[[#This Row],[Discount Pct]]</f>
        <v>11.244999999999999</v>
      </c>
      <c r="S1137" s="8">
        <f>Sales_Analysis[[#This Row],[Gross Sales ]]-Sales_Analysis[[#This Row],[Discount Amount]]</f>
        <v>213.65499999999997</v>
      </c>
      <c r="T1137" s="8">
        <f>Sales_Analysis[[#This Row],[Quantity]]*Sales_Analysis[[#This Row],[Unit Cost]]</f>
        <v>117.4</v>
      </c>
      <c r="U1137" s="8">
        <f>Sales_Analysis[[#This Row],[Net Sales ]]-Sales_Analysis[[#This Row],[Cost Of Good Sold]]</f>
        <v>96.254999999999967</v>
      </c>
      <c r="V1137" s="8">
        <f>IF(Sales_Analysis[[#This Row],[Order Status]]="Completed",Sales_Analysis[[#This Row],[Net Sales ]],0)</f>
        <v>213.65499999999997</v>
      </c>
      <c r="W1137" s="8">
        <f>IF(Sales_Analysis[[#This Row],[Order Status]]="Completed",Sales_Analysis[[#This Row],[Gross Profit ]],0)</f>
        <v>96.254999999999967</v>
      </c>
    </row>
    <row r="1138" spans="1:23">
      <c r="A1138" t="s">
        <v>1855</v>
      </c>
      <c r="B1138" s="7">
        <v>46100</v>
      </c>
      <c r="C1138" t="s">
        <v>170</v>
      </c>
      <c r="D1138">
        <v>4</v>
      </c>
      <c r="E1138">
        <v>33.19</v>
      </c>
      <c r="F1138">
        <v>0</v>
      </c>
      <c r="G1138">
        <v>9.99</v>
      </c>
      <c r="H1138" t="s">
        <v>212</v>
      </c>
      <c r="I1138" t="s">
        <v>224</v>
      </c>
      <c r="J1138" t="s">
        <v>217</v>
      </c>
      <c r="K1138" t="s">
        <v>209</v>
      </c>
      <c r="L1138" t="s">
        <v>1856</v>
      </c>
      <c r="M1138" t="s">
        <v>171</v>
      </c>
      <c r="N1138" t="s">
        <v>32</v>
      </c>
      <c r="O1138">
        <v>18.73</v>
      </c>
      <c r="P1138">
        <v>33.19</v>
      </c>
      <c r="Q1138">
        <f>Sales_Analysis[[#This Row],[Quantity]]*Sales_Analysis[[#This Row],[Unit Selling Price]]</f>
        <v>132.76</v>
      </c>
      <c r="R1138">
        <f>Sales_Analysis[[#This Row],[Gross Sales ]]*Sales_Analysis[[#This Row],[Discount Pct]]</f>
        <v>0</v>
      </c>
      <c r="S1138" s="8">
        <f>Sales_Analysis[[#This Row],[Gross Sales ]]-Sales_Analysis[[#This Row],[Discount Amount]]</f>
        <v>132.76</v>
      </c>
      <c r="T1138" s="8">
        <f>Sales_Analysis[[#This Row],[Quantity]]*Sales_Analysis[[#This Row],[Unit Cost]]</f>
        <v>74.92</v>
      </c>
      <c r="U1138" s="8">
        <f>Sales_Analysis[[#This Row],[Net Sales ]]-Sales_Analysis[[#This Row],[Cost Of Good Sold]]</f>
        <v>57.839999999999989</v>
      </c>
      <c r="V1138" s="8">
        <f>IF(Sales_Analysis[[#This Row],[Order Status]]="Completed",Sales_Analysis[[#This Row],[Net Sales ]],0)</f>
        <v>132.76</v>
      </c>
      <c r="W1138" s="8">
        <f>IF(Sales_Analysis[[#This Row],[Order Status]]="Completed",Sales_Analysis[[#This Row],[Gross Profit ]],0)</f>
        <v>57.839999999999989</v>
      </c>
    </row>
    <row r="1139" spans="1:23">
      <c r="A1139" t="s">
        <v>1857</v>
      </c>
      <c r="B1139" s="7">
        <v>46100</v>
      </c>
      <c r="C1139" t="s">
        <v>116</v>
      </c>
      <c r="D1139">
        <v>2</v>
      </c>
      <c r="E1139">
        <v>30.89</v>
      </c>
      <c r="F1139">
        <v>0.1</v>
      </c>
      <c r="G1139">
        <v>0</v>
      </c>
      <c r="H1139" t="s">
        <v>212</v>
      </c>
      <c r="I1139" t="s">
        <v>18</v>
      </c>
      <c r="J1139" t="s">
        <v>208</v>
      </c>
      <c r="K1139" t="s">
        <v>209</v>
      </c>
      <c r="L1139" t="s">
        <v>630</v>
      </c>
      <c r="M1139" t="s">
        <v>117</v>
      </c>
      <c r="N1139" t="s">
        <v>21</v>
      </c>
      <c r="O1139">
        <v>13.41</v>
      </c>
      <c r="P1139">
        <v>30.89</v>
      </c>
      <c r="Q1139">
        <f>Sales_Analysis[[#This Row],[Quantity]]*Sales_Analysis[[#This Row],[Unit Selling Price]]</f>
        <v>61.78</v>
      </c>
      <c r="R1139">
        <f>Sales_Analysis[[#This Row],[Gross Sales ]]*Sales_Analysis[[#This Row],[Discount Pct]]</f>
        <v>6.1780000000000008</v>
      </c>
      <c r="S1139" s="8">
        <f>Sales_Analysis[[#This Row],[Gross Sales ]]-Sales_Analysis[[#This Row],[Discount Amount]]</f>
        <v>55.602000000000004</v>
      </c>
      <c r="T1139" s="8">
        <f>Sales_Analysis[[#This Row],[Quantity]]*Sales_Analysis[[#This Row],[Unit Cost]]</f>
        <v>26.82</v>
      </c>
      <c r="U1139" s="8">
        <f>Sales_Analysis[[#This Row],[Net Sales ]]-Sales_Analysis[[#This Row],[Cost Of Good Sold]]</f>
        <v>28.782000000000004</v>
      </c>
      <c r="V1139" s="8">
        <f>IF(Sales_Analysis[[#This Row],[Order Status]]="Completed",Sales_Analysis[[#This Row],[Net Sales ]],0)</f>
        <v>55.602000000000004</v>
      </c>
      <c r="W1139" s="8">
        <f>IF(Sales_Analysis[[#This Row],[Order Status]]="Completed",Sales_Analysis[[#This Row],[Gross Profit ]],0)</f>
        <v>28.782000000000004</v>
      </c>
    </row>
    <row r="1140" spans="1:23">
      <c r="A1140" t="s">
        <v>1858</v>
      </c>
      <c r="B1140" s="7">
        <v>46101</v>
      </c>
      <c r="C1140" t="s">
        <v>66</v>
      </c>
      <c r="D1140">
        <v>1</v>
      </c>
      <c r="E1140">
        <v>31.13</v>
      </c>
      <c r="F1140">
        <v>0</v>
      </c>
      <c r="G1140">
        <v>6.99</v>
      </c>
      <c r="H1140" t="s">
        <v>216</v>
      </c>
      <c r="I1140" t="s">
        <v>12</v>
      </c>
      <c r="J1140" t="s">
        <v>208</v>
      </c>
      <c r="K1140" t="s">
        <v>281</v>
      </c>
      <c r="L1140" t="s">
        <v>870</v>
      </c>
      <c r="M1140" t="s">
        <v>67</v>
      </c>
      <c r="N1140" t="s">
        <v>11</v>
      </c>
      <c r="O1140">
        <v>13.79</v>
      </c>
      <c r="P1140">
        <v>31.13</v>
      </c>
      <c r="Q1140">
        <f>Sales_Analysis[[#This Row],[Quantity]]*Sales_Analysis[[#This Row],[Unit Selling Price]]</f>
        <v>31.13</v>
      </c>
      <c r="R1140">
        <f>Sales_Analysis[[#This Row],[Gross Sales ]]*Sales_Analysis[[#This Row],[Discount Pct]]</f>
        <v>0</v>
      </c>
      <c r="S1140" s="8">
        <f>Sales_Analysis[[#This Row],[Gross Sales ]]-Sales_Analysis[[#This Row],[Discount Amount]]</f>
        <v>31.13</v>
      </c>
      <c r="T1140" s="8">
        <f>Sales_Analysis[[#This Row],[Quantity]]*Sales_Analysis[[#This Row],[Unit Cost]]</f>
        <v>13.79</v>
      </c>
      <c r="U1140" s="8">
        <f>Sales_Analysis[[#This Row],[Net Sales ]]-Sales_Analysis[[#This Row],[Cost Of Good Sold]]</f>
        <v>17.34</v>
      </c>
      <c r="V1140" s="8">
        <f>IF(Sales_Analysis[[#This Row],[Order Status]]="Completed",Sales_Analysis[[#This Row],[Net Sales ]],0)</f>
        <v>0</v>
      </c>
      <c r="W1140" s="8">
        <f>IF(Sales_Analysis[[#This Row],[Order Status]]="Completed",Sales_Analysis[[#This Row],[Gross Profit ]],0)</f>
        <v>0</v>
      </c>
    </row>
    <row r="1141" spans="1:23">
      <c r="A1141" t="s">
        <v>1859</v>
      </c>
      <c r="B1141" s="7">
        <v>46101</v>
      </c>
      <c r="C1141" t="s">
        <v>166</v>
      </c>
      <c r="D1141">
        <v>2</v>
      </c>
      <c r="E1141">
        <v>39.19</v>
      </c>
      <c r="F1141">
        <v>0</v>
      </c>
      <c r="G1141">
        <v>9.99</v>
      </c>
      <c r="H1141" t="s">
        <v>212</v>
      </c>
      <c r="I1141" t="s">
        <v>12</v>
      </c>
      <c r="J1141" t="s">
        <v>217</v>
      </c>
      <c r="K1141" t="s">
        <v>209</v>
      </c>
      <c r="L1141" t="s">
        <v>784</v>
      </c>
      <c r="M1141" t="s">
        <v>167</v>
      </c>
      <c r="N1141" t="s">
        <v>32</v>
      </c>
      <c r="O1141">
        <v>18.54</v>
      </c>
      <c r="P1141">
        <v>39.19</v>
      </c>
      <c r="Q1141">
        <f>Sales_Analysis[[#This Row],[Quantity]]*Sales_Analysis[[#This Row],[Unit Selling Price]]</f>
        <v>78.38</v>
      </c>
      <c r="R1141">
        <f>Sales_Analysis[[#This Row],[Gross Sales ]]*Sales_Analysis[[#This Row],[Discount Pct]]</f>
        <v>0</v>
      </c>
      <c r="S1141" s="8">
        <f>Sales_Analysis[[#This Row],[Gross Sales ]]-Sales_Analysis[[#This Row],[Discount Amount]]</f>
        <v>78.38</v>
      </c>
      <c r="T1141" s="8">
        <f>Sales_Analysis[[#This Row],[Quantity]]*Sales_Analysis[[#This Row],[Unit Cost]]</f>
        <v>37.08</v>
      </c>
      <c r="U1141" s="8">
        <f>Sales_Analysis[[#This Row],[Net Sales ]]-Sales_Analysis[[#This Row],[Cost Of Good Sold]]</f>
        <v>41.3</v>
      </c>
      <c r="V1141" s="8">
        <f>IF(Sales_Analysis[[#This Row],[Order Status]]="Completed",Sales_Analysis[[#This Row],[Net Sales ]],0)</f>
        <v>78.38</v>
      </c>
      <c r="W1141" s="8">
        <f>IF(Sales_Analysis[[#This Row],[Order Status]]="Completed",Sales_Analysis[[#This Row],[Gross Profit ]],0)</f>
        <v>41.3</v>
      </c>
    </row>
    <row r="1142" spans="1:23">
      <c r="A1142" t="s">
        <v>1860</v>
      </c>
      <c r="B1142" s="7">
        <v>46101</v>
      </c>
      <c r="C1142" t="s">
        <v>146</v>
      </c>
      <c r="D1142">
        <v>1</v>
      </c>
      <c r="E1142">
        <v>30.05</v>
      </c>
      <c r="F1142">
        <v>0</v>
      </c>
      <c r="G1142">
        <v>0</v>
      </c>
      <c r="H1142" t="s">
        <v>207</v>
      </c>
      <c r="I1142" t="s">
        <v>54</v>
      </c>
      <c r="J1142" t="s">
        <v>213</v>
      </c>
      <c r="K1142" t="s">
        <v>304</v>
      </c>
      <c r="L1142" t="s">
        <v>1371</v>
      </c>
      <c r="M1142" t="s">
        <v>147</v>
      </c>
      <c r="N1142" t="s">
        <v>27</v>
      </c>
      <c r="O1142">
        <v>17.329999999999998</v>
      </c>
      <c r="P1142">
        <v>30.05</v>
      </c>
      <c r="Q1142">
        <f>Sales_Analysis[[#This Row],[Quantity]]*Sales_Analysis[[#This Row],[Unit Selling Price]]</f>
        <v>30.05</v>
      </c>
      <c r="R1142">
        <f>Sales_Analysis[[#This Row],[Gross Sales ]]*Sales_Analysis[[#This Row],[Discount Pct]]</f>
        <v>0</v>
      </c>
      <c r="S1142" s="8">
        <f>Sales_Analysis[[#This Row],[Gross Sales ]]-Sales_Analysis[[#This Row],[Discount Amount]]</f>
        <v>30.05</v>
      </c>
      <c r="T1142" s="8">
        <f>Sales_Analysis[[#This Row],[Quantity]]*Sales_Analysis[[#This Row],[Unit Cost]]</f>
        <v>17.329999999999998</v>
      </c>
      <c r="U1142" s="8">
        <f>Sales_Analysis[[#This Row],[Net Sales ]]-Sales_Analysis[[#This Row],[Cost Of Good Sold]]</f>
        <v>12.720000000000002</v>
      </c>
      <c r="V1142" s="8">
        <f>IF(Sales_Analysis[[#This Row],[Order Status]]="Completed",Sales_Analysis[[#This Row],[Net Sales ]],0)</f>
        <v>0</v>
      </c>
      <c r="W1142" s="8">
        <f>IF(Sales_Analysis[[#This Row],[Order Status]]="Completed",Sales_Analysis[[#This Row],[Gross Profit ]],0)</f>
        <v>0</v>
      </c>
    </row>
    <row r="1143" spans="1:23">
      <c r="A1143" t="s">
        <v>1861</v>
      </c>
      <c r="B1143" s="7">
        <v>46101</v>
      </c>
      <c r="C1143" t="s">
        <v>81</v>
      </c>
      <c r="D1143">
        <v>1</v>
      </c>
      <c r="E1143">
        <v>30.29</v>
      </c>
      <c r="F1143">
        <v>0.1</v>
      </c>
      <c r="G1143">
        <v>4.99</v>
      </c>
      <c r="H1143" t="s">
        <v>212</v>
      </c>
      <c r="I1143" t="s">
        <v>224</v>
      </c>
      <c r="J1143" t="s">
        <v>213</v>
      </c>
      <c r="K1143" t="s">
        <v>209</v>
      </c>
      <c r="L1143" t="s">
        <v>1862</v>
      </c>
      <c r="M1143" t="s">
        <v>82</v>
      </c>
      <c r="N1143" t="s">
        <v>11</v>
      </c>
      <c r="O1143">
        <v>13.1</v>
      </c>
      <c r="P1143">
        <v>30.29</v>
      </c>
      <c r="Q1143">
        <f>Sales_Analysis[[#This Row],[Quantity]]*Sales_Analysis[[#This Row],[Unit Selling Price]]</f>
        <v>30.29</v>
      </c>
      <c r="R1143">
        <f>Sales_Analysis[[#This Row],[Gross Sales ]]*Sales_Analysis[[#This Row],[Discount Pct]]</f>
        <v>3.0289999999999999</v>
      </c>
      <c r="S1143" s="8">
        <f>Sales_Analysis[[#This Row],[Gross Sales ]]-Sales_Analysis[[#This Row],[Discount Amount]]</f>
        <v>27.260999999999999</v>
      </c>
      <c r="T1143" s="8">
        <f>Sales_Analysis[[#This Row],[Quantity]]*Sales_Analysis[[#This Row],[Unit Cost]]</f>
        <v>13.1</v>
      </c>
      <c r="U1143" s="8">
        <f>Sales_Analysis[[#This Row],[Net Sales ]]-Sales_Analysis[[#This Row],[Cost Of Good Sold]]</f>
        <v>14.161</v>
      </c>
      <c r="V1143" s="8">
        <f>IF(Sales_Analysis[[#This Row],[Order Status]]="Completed",Sales_Analysis[[#This Row],[Net Sales ]],0)</f>
        <v>27.260999999999999</v>
      </c>
      <c r="W1143" s="8">
        <f>IF(Sales_Analysis[[#This Row],[Order Status]]="Completed",Sales_Analysis[[#This Row],[Gross Profit ]],0)</f>
        <v>14.161</v>
      </c>
    </row>
    <row r="1144" spans="1:23">
      <c r="A1144" t="s">
        <v>1863</v>
      </c>
      <c r="B1144" s="7">
        <v>46102</v>
      </c>
      <c r="C1144" t="s">
        <v>180</v>
      </c>
      <c r="D1144">
        <v>1</v>
      </c>
      <c r="E1144">
        <v>60.42</v>
      </c>
      <c r="F1144">
        <v>0.1</v>
      </c>
      <c r="G1144">
        <v>0</v>
      </c>
      <c r="H1144" t="s">
        <v>216</v>
      </c>
      <c r="I1144" t="s">
        <v>12</v>
      </c>
      <c r="J1144" t="s">
        <v>213</v>
      </c>
      <c r="K1144" t="s">
        <v>209</v>
      </c>
      <c r="L1144" t="s">
        <v>838</v>
      </c>
      <c r="M1144" t="s">
        <v>181</v>
      </c>
      <c r="N1144" t="s">
        <v>32</v>
      </c>
      <c r="O1144">
        <v>25.69</v>
      </c>
      <c r="P1144">
        <v>60.42</v>
      </c>
      <c r="Q1144">
        <f>Sales_Analysis[[#This Row],[Quantity]]*Sales_Analysis[[#This Row],[Unit Selling Price]]</f>
        <v>60.42</v>
      </c>
      <c r="R1144">
        <f>Sales_Analysis[[#This Row],[Gross Sales ]]*Sales_Analysis[[#This Row],[Discount Pct]]</f>
        <v>6.0420000000000007</v>
      </c>
      <c r="S1144" s="8">
        <f>Sales_Analysis[[#This Row],[Gross Sales ]]-Sales_Analysis[[#This Row],[Discount Amount]]</f>
        <v>54.378</v>
      </c>
      <c r="T1144" s="8">
        <f>Sales_Analysis[[#This Row],[Quantity]]*Sales_Analysis[[#This Row],[Unit Cost]]</f>
        <v>25.69</v>
      </c>
      <c r="U1144" s="8">
        <f>Sales_Analysis[[#This Row],[Net Sales ]]-Sales_Analysis[[#This Row],[Cost Of Good Sold]]</f>
        <v>28.687999999999999</v>
      </c>
      <c r="V1144" s="8">
        <f>IF(Sales_Analysis[[#This Row],[Order Status]]="Completed",Sales_Analysis[[#This Row],[Net Sales ]],0)</f>
        <v>54.378</v>
      </c>
      <c r="W1144" s="8">
        <f>IF(Sales_Analysis[[#This Row],[Order Status]]="Completed",Sales_Analysis[[#This Row],[Gross Profit ]],0)</f>
        <v>28.687999999999999</v>
      </c>
    </row>
    <row r="1145" spans="1:23">
      <c r="A1145" t="s">
        <v>1864</v>
      </c>
      <c r="B1145" s="7">
        <v>46102</v>
      </c>
      <c r="C1145" t="s">
        <v>100</v>
      </c>
      <c r="D1145">
        <v>4</v>
      </c>
      <c r="E1145">
        <v>47.38</v>
      </c>
      <c r="F1145">
        <v>0.15</v>
      </c>
      <c r="G1145">
        <v>9.99</v>
      </c>
      <c r="H1145" t="s">
        <v>207</v>
      </c>
      <c r="I1145" t="s">
        <v>54</v>
      </c>
      <c r="J1145" t="s">
        <v>217</v>
      </c>
      <c r="K1145" t="s">
        <v>209</v>
      </c>
      <c r="L1145" t="s">
        <v>1236</v>
      </c>
      <c r="M1145" t="s">
        <v>101</v>
      </c>
      <c r="N1145" t="s">
        <v>17</v>
      </c>
      <c r="O1145">
        <v>31.21</v>
      </c>
      <c r="P1145">
        <v>47.38</v>
      </c>
      <c r="Q1145">
        <f>Sales_Analysis[[#This Row],[Quantity]]*Sales_Analysis[[#This Row],[Unit Selling Price]]</f>
        <v>189.52</v>
      </c>
      <c r="R1145">
        <f>Sales_Analysis[[#This Row],[Gross Sales ]]*Sales_Analysis[[#This Row],[Discount Pct]]</f>
        <v>28.428000000000001</v>
      </c>
      <c r="S1145" s="8">
        <f>Sales_Analysis[[#This Row],[Gross Sales ]]-Sales_Analysis[[#This Row],[Discount Amount]]</f>
        <v>161.09200000000001</v>
      </c>
      <c r="T1145" s="8">
        <f>Sales_Analysis[[#This Row],[Quantity]]*Sales_Analysis[[#This Row],[Unit Cost]]</f>
        <v>124.84</v>
      </c>
      <c r="U1145" s="8">
        <f>Sales_Analysis[[#This Row],[Net Sales ]]-Sales_Analysis[[#This Row],[Cost Of Good Sold]]</f>
        <v>36.25200000000001</v>
      </c>
      <c r="V1145" s="8">
        <f>IF(Sales_Analysis[[#This Row],[Order Status]]="Completed",Sales_Analysis[[#This Row],[Net Sales ]],0)</f>
        <v>161.09200000000001</v>
      </c>
      <c r="W1145" s="8">
        <f>IF(Sales_Analysis[[#This Row],[Order Status]]="Completed",Sales_Analysis[[#This Row],[Gross Profit ]],0)</f>
        <v>36.25200000000001</v>
      </c>
    </row>
    <row r="1146" spans="1:23">
      <c r="A1146" t="s">
        <v>1865</v>
      </c>
      <c r="B1146" s="7">
        <v>46102</v>
      </c>
      <c r="C1146" t="s">
        <v>66</v>
      </c>
      <c r="D1146">
        <v>4</v>
      </c>
      <c r="E1146">
        <v>31.13</v>
      </c>
      <c r="F1146">
        <v>0</v>
      </c>
      <c r="G1146">
        <v>0</v>
      </c>
      <c r="H1146" t="s">
        <v>207</v>
      </c>
      <c r="I1146" t="s">
        <v>54</v>
      </c>
      <c r="J1146" t="s">
        <v>217</v>
      </c>
      <c r="K1146" t="s">
        <v>209</v>
      </c>
      <c r="L1146" t="s">
        <v>445</v>
      </c>
      <c r="M1146" t="s">
        <v>67</v>
      </c>
      <c r="N1146" t="s">
        <v>11</v>
      </c>
      <c r="O1146">
        <v>13.79</v>
      </c>
      <c r="P1146">
        <v>31.13</v>
      </c>
      <c r="Q1146">
        <f>Sales_Analysis[[#This Row],[Quantity]]*Sales_Analysis[[#This Row],[Unit Selling Price]]</f>
        <v>124.52</v>
      </c>
      <c r="R1146">
        <f>Sales_Analysis[[#This Row],[Gross Sales ]]*Sales_Analysis[[#This Row],[Discount Pct]]</f>
        <v>0</v>
      </c>
      <c r="S1146" s="8">
        <f>Sales_Analysis[[#This Row],[Gross Sales ]]-Sales_Analysis[[#This Row],[Discount Amount]]</f>
        <v>124.52</v>
      </c>
      <c r="T1146" s="8">
        <f>Sales_Analysis[[#This Row],[Quantity]]*Sales_Analysis[[#This Row],[Unit Cost]]</f>
        <v>55.16</v>
      </c>
      <c r="U1146" s="8">
        <f>Sales_Analysis[[#This Row],[Net Sales ]]-Sales_Analysis[[#This Row],[Cost Of Good Sold]]</f>
        <v>69.36</v>
      </c>
      <c r="V1146" s="8">
        <f>IF(Sales_Analysis[[#This Row],[Order Status]]="Completed",Sales_Analysis[[#This Row],[Net Sales ]],0)</f>
        <v>124.52</v>
      </c>
      <c r="W1146" s="8">
        <f>IF(Sales_Analysis[[#This Row],[Order Status]]="Completed",Sales_Analysis[[#This Row],[Gross Profit ]],0)</f>
        <v>69.36</v>
      </c>
    </row>
    <row r="1147" spans="1:23">
      <c r="A1147" t="s">
        <v>1866</v>
      </c>
      <c r="B1147" s="7">
        <v>46102</v>
      </c>
      <c r="C1147" t="s">
        <v>79</v>
      </c>
      <c r="D1147">
        <v>5</v>
      </c>
      <c r="E1147">
        <v>12.76</v>
      </c>
      <c r="F1147">
        <v>0.1</v>
      </c>
      <c r="G1147">
        <v>6.99</v>
      </c>
      <c r="H1147" t="s">
        <v>212</v>
      </c>
      <c r="I1147" t="s">
        <v>224</v>
      </c>
      <c r="J1147" t="s">
        <v>208</v>
      </c>
      <c r="K1147" t="s">
        <v>209</v>
      </c>
      <c r="L1147" t="s">
        <v>1541</v>
      </c>
      <c r="M1147" t="s">
        <v>80</v>
      </c>
      <c r="N1147" t="s">
        <v>11</v>
      </c>
      <c r="O1147">
        <v>7.24</v>
      </c>
      <c r="P1147">
        <v>12.76</v>
      </c>
      <c r="Q1147">
        <f>Sales_Analysis[[#This Row],[Quantity]]*Sales_Analysis[[#This Row],[Unit Selling Price]]</f>
        <v>63.8</v>
      </c>
      <c r="R1147">
        <f>Sales_Analysis[[#This Row],[Gross Sales ]]*Sales_Analysis[[#This Row],[Discount Pct]]</f>
        <v>6.38</v>
      </c>
      <c r="S1147" s="8">
        <f>Sales_Analysis[[#This Row],[Gross Sales ]]-Sales_Analysis[[#This Row],[Discount Amount]]</f>
        <v>57.419999999999995</v>
      </c>
      <c r="T1147" s="8">
        <f>Sales_Analysis[[#This Row],[Quantity]]*Sales_Analysis[[#This Row],[Unit Cost]]</f>
        <v>36.200000000000003</v>
      </c>
      <c r="U1147" s="8">
        <f>Sales_Analysis[[#This Row],[Net Sales ]]-Sales_Analysis[[#This Row],[Cost Of Good Sold]]</f>
        <v>21.219999999999992</v>
      </c>
      <c r="V1147" s="8">
        <f>IF(Sales_Analysis[[#This Row],[Order Status]]="Completed",Sales_Analysis[[#This Row],[Net Sales ]],0)</f>
        <v>57.419999999999995</v>
      </c>
      <c r="W1147" s="8">
        <f>IF(Sales_Analysis[[#This Row],[Order Status]]="Completed",Sales_Analysis[[#This Row],[Gross Profit ]],0)</f>
        <v>21.219999999999992</v>
      </c>
    </row>
    <row r="1148" spans="1:23">
      <c r="A1148" t="s">
        <v>1867</v>
      </c>
      <c r="B1148" s="7">
        <v>46102</v>
      </c>
      <c r="C1148" t="s">
        <v>154</v>
      </c>
      <c r="D1148">
        <v>5</v>
      </c>
      <c r="E1148">
        <v>63.29</v>
      </c>
      <c r="F1148">
        <v>0</v>
      </c>
      <c r="G1148">
        <v>9.99</v>
      </c>
      <c r="H1148" t="s">
        <v>212</v>
      </c>
      <c r="I1148" t="s">
        <v>37</v>
      </c>
      <c r="J1148" t="s">
        <v>217</v>
      </c>
      <c r="K1148" t="s">
        <v>209</v>
      </c>
      <c r="L1148" t="s">
        <v>1868</v>
      </c>
      <c r="M1148" t="s">
        <v>155</v>
      </c>
      <c r="N1148" t="s">
        <v>27</v>
      </c>
      <c r="O1148">
        <v>41.46</v>
      </c>
      <c r="P1148">
        <v>63.29</v>
      </c>
      <c r="Q1148">
        <f>Sales_Analysis[[#This Row],[Quantity]]*Sales_Analysis[[#This Row],[Unit Selling Price]]</f>
        <v>316.45</v>
      </c>
      <c r="R1148">
        <f>Sales_Analysis[[#This Row],[Gross Sales ]]*Sales_Analysis[[#This Row],[Discount Pct]]</f>
        <v>0</v>
      </c>
      <c r="S1148" s="8">
        <f>Sales_Analysis[[#This Row],[Gross Sales ]]-Sales_Analysis[[#This Row],[Discount Amount]]</f>
        <v>316.45</v>
      </c>
      <c r="T1148" s="8">
        <f>Sales_Analysis[[#This Row],[Quantity]]*Sales_Analysis[[#This Row],[Unit Cost]]</f>
        <v>207.3</v>
      </c>
      <c r="U1148" s="8">
        <f>Sales_Analysis[[#This Row],[Net Sales ]]-Sales_Analysis[[#This Row],[Cost Of Good Sold]]</f>
        <v>109.14999999999998</v>
      </c>
      <c r="V1148" s="8">
        <f>IF(Sales_Analysis[[#This Row],[Order Status]]="Completed",Sales_Analysis[[#This Row],[Net Sales ]],0)</f>
        <v>316.45</v>
      </c>
      <c r="W1148" s="8">
        <f>IF(Sales_Analysis[[#This Row],[Order Status]]="Completed",Sales_Analysis[[#This Row],[Gross Profit ]],0)</f>
        <v>109.14999999999998</v>
      </c>
    </row>
    <row r="1149" spans="1:23">
      <c r="A1149" t="s">
        <v>1869</v>
      </c>
      <c r="B1149" s="7">
        <v>46102</v>
      </c>
      <c r="C1149" t="s">
        <v>166</v>
      </c>
      <c r="D1149">
        <v>1</v>
      </c>
      <c r="E1149">
        <v>39.19</v>
      </c>
      <c r="F1149">
        <v>0</v>
      </c>
      <c r="G1149">
        <v>0</v>
      </c>
      <c r="H1149" t="s">
        <v>212</v>
      </c>
      <c r="I1149" t="s">
        <v>12</v>
      </c>
      <c r="J1149" t="s">
        <v>208</v>
      </c>
      <c r="K1149" t="s">
        <v>209</v>
      </c>
      <c r="L1149" t="s">
        <v>1303</v>
      </c>
      <c r="M1149" t="s">
        <v>167</v>
      </c>
      <c r="N1149" t="s">
        <v>32</v>
      </c>
      <c r="O1149">
        <v>18.54</v>
      </c>
      <c r="P1149">
        <v>39.19</v>
      </c>
      <c r="Q1149">
        <f>Sales_Analysis[[#This Row],[Quantity]]*Sales_Analysis[[#This Row],[Unit Selling Price]]</f>
        <v>39.19</v>
      </c>
      <c r="R1149">
        <f>Sales_Analysis[[#This Row],[Gross Sales ]]*Sales_Analysis[[#This Row],[Discount Pct]]</f>
        <v>0</v>
      </c>
      <c r="S1149" s="8">
        <f>Sales_Analysis[[#This Row],[Gross Sales ]]-Sales_Analysis[[#This Row],[Discount Amount]]</f>
        <v>39.19</v>
      </c>
      <c r="T1149" s="8">
        <f>Sales_Analysis[[#This Row],[Quantity]]*Sales_Analysis[[#This Row],[Unit Cost]]</f>
        <v>18.54</v>
      </c>
      <c r="U1149" s="8">
        <f>Sales_Analysis[[#This Row],[Net Sales ]]-Sales_Analysis[[#This Row],[Cost Of Good Sold]]</f>
        <v>20.65</v>
      </c>
      <c r="V1149" s="8">
        <f>IF(Sales_Analysis[[#This Row],[Order Status]]="Completed",Sales_Analysis[[#This Row],[Net Sales ]],0)</f>
        <v>39.19</v>
      </c>
      <c r="W1149" s="8">
        <f>IF(Sales_Analysis[[#This Row],[Order Status]]="Completed",Sales_Analysis[[#This Row],[Gross Profit ]],0)</f>
        <v>20.65</v>
      </c>
    </row>
    <row r="1150" spans="1:23">
      <c r="A1150" t="s">
        <v>1870</v>
      </c>
      <c r="B1150" s="7">
        <v>46102</v>
      </c>
      <c r="C1150" t="s">
        <v>114</v>
      </c>
      <c r="D1150">
        <v>2</v>
      </c>
      <c r="E1150">
        <v>87.66</v>
      </c>
      <c r="F1150">
        <v>0</v>
      </c>
      <c r="G1150">
        <v>0</v>
      </c>
      <c r="H1150" t="s">
        <v>207</v>
      </c>
      <c r="I1150" t="s">
        <v>37</v>
      </c>
      <c r="J1150" t="s">
        <v>217</v>
      </c>
      <c r="K1150" t="s">
        <v>209</v>
      </c>
      <c r="L1150" t="s">
        <v>1085</v>
      </c>
      <c r="M1150" t="s">
        <v>115</v>
      </c>
      <c r="N1150" t="s">
        <v>17</v>
      </c>
      <c r="O1150">
        <v>40.340000000000003</v>
      </c>
      <c r="P1150">
        <v>87.66</v>
      </c>
      <c r="Q1150">
        <f>Sales_Analysis[[#This Row],[Quantity]]*Sales_Analysis[[#This Row],[Unit Selling Price]]</f>
        <v>175.32</v>
      </c>
      <c r="R1150">
        <f>Sales_Analysis[[#This Row],[Gross Sales ]]*Sales_Analysis[[#This Row],[Discount Pct]]</f>
        <v>0</v>
      </c>
      <c r="S1150" s="8">
        <f>Sales_Analysis[[#This Row],[Gross Sales ]]-Sales_Analysis[[#This Row],[Discount Amount]]</f>
        <v>175.32</v>
      </c>
      <c r="T1150" s="8">
        <f>Sales_Analysis[[#This Row],[Quantity]]*Sales_Analysis[[#This Row],[Unit Cost]]</f>
        <v>80.680000000000007</v>
      </c>
      <c r="U1150" s="8">
        <f>Sales_Analysis[[#This Row],[Net Sales ]]-Sales_Analysis[[#This Row],[Cost Of Good Sold]]</f>
        <v>94.639999999999986</v>
      </c>
      <c r="V1150" s="8">
        <f>IF(Sales_Analysis[[#This Row],[Order Status]]="Completed",Sales_Analysis[[#This Row],[Net Sales ]],0)</f>
        <v>175.32</v>
      </c>
      <c r="W1150" s="8">
        <f>IF(Sales_Analysis[[#This Row],[Order Status]]="Completed",Sales_Analysis[[#This Row],[Gross Profit ]],0)</f>
        <v>94.639999999999986</v>
      </c>
    </row>
    <row r="1151" spans="1:23">
      <c r="A1151" t="s">
        <v>1871</v>
      </c>
      <c r="B1151" s="7">
        <v>46103</v>
      </c>
      <c r="C1151" t="s">
        <v>142</v>
      </c>
      <c r="D1151">
        <v>1</v>
      </c>
      <c r="E1151">
        <v>100.1</v>
      </c>
      <c r="F1151">
        <v>0.05</v>
      </c>
      <c r="G1151">
        <v>0</v>
      </c>
      <c r="H1151" t="s">
        <v>207</v>
      </c>
      <c r="I1151" t="s">
        <v>18</v>
      </c>
      <c r="J1151" t="s">
        <v>217</v>
      </c>
      <c r="K1151" t="s">
        <v>209</v>
      </c>
      <c r="L1151" t="s">
        <v>651</v>
      </c>
      <c r="M1151" t="s">
        <v>143</v>
      </c>
      <c r="N1151" t="s">
        <v>27</v>
      </c>
      <c r="O1151">
        <v>41.96</v>
      </c>
      <c r="P1151">
        <v>100.1</v>
      </c>
      <c r="Q1151">
        <f>Sales_Analysis[[#This Row],[Quantity]]*Sales_Analysis[[#This Row],[Unit Selling Price]]</f>
        <v>100.1</v>
      </c>
      <c r="R1151">
        <f>Sales_Analysis[[#This Row],[Gross Sales ]]*Sales_Analysis[[#This Row],[Discount Pct]]</f>
        <v>5.0049999999999999</v>
      </c>
      <c r="S1151" s="8">
        <f>Sales_Analysis[[#This Row],[Gross Sales ]]-Sales_Analysis[[#This Row],[Discount Amount]]</f>
        <v>95.094999999999999</v>
      </c>
      <c r="T1151" s="8">
        <f>Sales_Analysis[[#This Row],[Quantity]]*Sales_Analysis[[#This Row],[Unit Cost]]</f>
        <v>41.96</v>
      </c>
      <c r="U1151" s="8">
        <f>Sales_Analysis[[#This Row],[Net Sales ]]-Sales_Analysis[[#This Row],[Cost Of Good Sold]]</f>
        <v>53.134999999999998</v>
      </c>
      <c r="V1151" s="8">
        <f>IF(Sales_Analysis[[#This Row],[Order Status]]="Completed",Sales_Analysis[[#This Row],[Net Sales ]],0)</f>
        <v>95.094999999999999</v>
      </c>
      <c r="W1151" s="8">
        <f>IF(Sales_Analysis[[#This Row],[Order Status]]="Completed",Sales_Analysis[[#This Row],[Gross Profit ]],0)</f>
        <v>53.134999999999998</v>
      </c>
    </row>
    <row r="1152" spans="1:23">
      <c r="A1152" t="s">
        <v>1872</v>
      </c>
      <c r="B1152" s="7">
        <v>46103</v>
      </c>
      <c r="C1152" t="s">
        <v>85</v>
      </c>
      <c r="D1152">
        <v>4</v>
      </c>
      <c r="E1152">
        <v>20.7</v>
      </c>
      <c r="F1152">
        <v>0.15</v>
      </c>
      <c r="G1152">
        <v>4.99</v>
      </c>
      <c r="H1152" t="s">
        <v>212</v>
      </c>
      <c r="I1152" t="s">
        <v>18</v>
      </c>
      <c r="J1152" t="s">
        <v>213</v>
      </c>
      <c r="K1152" t="s">
        <v>209</v>
      </c>
      <c r="L1152" t="s">
        <v>517</v>
      </c>
      <c r="M1152" t="s">
        <v>86</v>
      </c>
      <c r="N1152" t="s">
        <v>11</v>
      </c>
      <c r="O1152">
        <v>8.5299999999999994</v>
      </c>
      <c r="P1152">
        <v>20.7</v>
      </c>
      <c r="Q1152">
        <f>Sales_Analysis[[#This Row],[Quantity]]*Sales_Analysis[[#This Row],[Unit Selling Price]]</f>
        <v>82.8</v>
      </c>
      <c r="R1152">
        <f>Sales_Analysis[[#This Row],[Gross Sales ]]*Sales_Analysis[[#This Row],[Discount Pct]]</f>
        <v>12.42</v>
      </c>
      <c r="S1152" s="8">
        <f>Sales_Analysis[[#This Row],[Gross Sales ]]-Sales_Analysis[[#This Row],[Discount Amount]]</f>
        <v>70.38</v>
      </c>
      <c r="T1152" s="8">
        <f>Sales_Analysis[[#This Row],[Quantity]]*Sales_Analysis[[#This Row],[Unit Cost]]</f>
        <v>34.119999999999997</v>
      </c>
      <c r="U1152" s="8">
        <f>Sales_Analysis[[#This Row],[Net Sales ]]-Sales_Analysis[[#This Row],[Cost Of Good Sold]]</f>
        <v>36.26</v>
      </c>
      <c r="V1152" s="8">
        <f>IF(Sales_Analysis[[#This Row],[Order Status]]="Completed",Sales_Analysis[[#This Row],[Net Sales ]],0)</f>
        <v>70.38</v>
      </c>
      <c r="W1152" s="8">
        <f>IF(Sales_Analysis[[#This Row],[Order Status]]="Completed",Sales_Analysis[[#This Row],[Gross Profit ]],0)</f>
        <v>36.26</v>
      </c>
    </row>
    <row r="1153" spans="1:23">
      <c r="A1153" t="s">
        <v>1873</v>
      </c>
      <c r="B1153" s="7">
        <v>46103</v>
      </c>
      <c r="C1153" t="s">
        <v>116</v>
      </c>
      <c r="D1153">
        <v>4</v>
      </c>
      <c r="E1153">
        <v>30.89</v>
      </c>
      <c r="F1153">
        <v>0</v>
      </c>
      <c r="G1153">
        <v>9.99</v>
      </c>
      <c r="H1153" t="s">
        <v>207</v>
      </c>
      <c r="I1153" t="s">
        <v>37</v>
      </c>
      <c r="J1153" t="s">
        <v>217</v>
      </c>
      <c r="K1153" t="s">
        <v>281</v>
      </c>
      <c r="L1153" t="s">
        <v>404</v>
      </c>
      <c r="M1153" t="s">
        <v>117</v>
      </c>
      <c r="N1153" t="s">
        <v>21</v>
      </c>
      <c r="O1153">
        <v>13.41</v>
      </c>
      <c r="P1153">
        <v>30.89</v>
      </c>
      <c r="Q1153">
        <f>Sales_Analysis[[#This Row],[Quantity]]*Sales_Analysis[[#This Row],[Unit Selling Price]]</f>
        <v>123.56</v>
      </c>
      <c r="R1153">
        <f>Sales_Analysis[[#This Row],[Gross Sales ]]*Sales_Analysis[[#This Row],[Discount Pct]]</f>
        <v>0</v>
      </c>
      <c r="S1153" s="8">
        <f>Sales_Analysis[[#This Row],[Gross Sales ]]-Sales_Analysis[[#This Row],[Discount Amount]]</f>
        <v>123.56</v>
      </c>
      <c r="T1153" s="8">
        <f>Sales_Analysis[[#This Row],[Quantity]]*Sales_Analysis[[#This Row],[Unit Cost]]</f>
        <v>53.64</v>
      </c>
      <c r="U1153" s="8">
        <f>Sales_Analysis[[#This Row],[Net Sales ]]-Sales_Analysis[[#This Row],[Cost Of Good Sold]]</f>
        <v>69.92</v>
      </c>
      <c r="V1153" s="8">
        <f>IF(Sales_Analysis[[#This Row],[Order Status]]="Completed",Sales_Analysis[[#This Row],[Net Sales ]],0)</f>
        <v>0</v>
      </c>
      <c r="W1153" s="8">
        <f>IF(Sales_Analysis[[#This Row],[Order Status]]="Completed",Sales_Analysis[[#This Row],[Gross Profit ]],0)</f>
        <v>0</v>
      </c>
    </row>
    <row r="1154" spans="1:23">
      <c r="A1154" t="s">
        <v>1874</v>
      </c>
      <c r="B1154" s="7">
        <v>46103</v>
      </c>
      <c r="C1154" t="s">
        <v>142</v>
      </c>
      <c r="D1154">
        <v>1</v>
      </c>
      <c r="E1154">
        <v>100.1</v>
      </c>
      <c r="F1154">
        <v>0.05</v>
      </c>
      <c r="G1154">
        <v>0</v>
      </c>
      <c r="H1154" t="s">
        <v>212</v>
      </c>
      <c r="I1154" t="s">
        <v>12</v>
      </c>
      <c r="J1154" t="s">
        <v>208</v>
      </c>
      <c r="K1154" t="s">
        <v>209</v>
      </c>
      <c r="L1154" t="s">
        <v>1875</v>
      </c>
      <c r="M1154" t="s">
        <v>143</v>
      </c>
      <c r="N1154" t="s">
        <v>27</v>
      </c>
      <c r="O1154">
        <v>41.96</v>
      </c>
      <c r="P1154">
        <v>100.1</v>
      </c>
      <c r="Q1154">
        <f>Sales_Analysis[[#This Row],[Quantity]]*Sales_Analysis[[#This Row],[Unit Selling Price]]</f>
        <v>100.1</v>
      </c>
      <c r="R1154">
        <f>Sales_Analysis[[#This Row],[Gross Sales ]]*Sales_Analysis[[#This Row],[Discount Pct]]</f>
        <v>5.0049999999999999</v>
      </c>
      <c r="S1154" s="8">
        <f>Sales_Analysis[[#This Row],[Gross Sales ]]-Sales_Analysis[[#This Row],[Discount Amount]]</f>
        <v>95.094999999999999</v>
      </c>
      <c r="T1154" s="8">
        <f>Sales_Analysis[[#This Row],[Quantity]]*Sales_Analysis[[#This Row],[Unit Cost]]</f>
        <v>41.96</v>
      </c>
      <c r="U1154" s="8">
        <f>Sales_Analysis[[#This Row],[Net Sales ]]-Sales_Analysis[[#This Row],[Cost Of Good Sold]]</f>
        <v>53.134999999999998</v>
      </c>
      <c r="V1154" s="8">
        <f>IF(Sales_Analysis[[#This Row],[Order Status]]="Completed",Sales_Analysis[[#This Row],[Net Sales ]],0)</f>
        <v>95.094999999999999</v>
      </c>
      <c r="W1154" s="8">
        <f>IF(Sales_Analysis[[#This Row],[Order Status]]="Completed",Sales_Analysis[[#This Row],[Gross Profit ]],0)</f>
        <v>53.134999999999998</v>
      </c>
    </row>
    <row r="1155" spans="1:23">
      <c r="A1155" t="s">
        <v>1876</v>
      </c>
      <c r="B1155" s="7">
        <v>46103</v>
      </c>
      <c r="C1155" t="s">
        <v>98</v>
      </c>
      <c r="D1155">
        <v>4</v>
      </c>
      <c r="E1155">
        <v>17.66</v>
      </c>
      <c r="F1155">
        <v>0</v>
      </c>
      <c r="G1155">
        <v>6.99</v>
      </c>
      <c r="H1155" t="s">
        <v>216</v>
      </c>
      <c r="I1155" t="s">
        <v>18</v>
      </c>
      <c r="J1155" t="s">
        <v>213</v>
      </c>
      <c r="K1155" t="s">
        <v>304</v>
      </c>
      <c r="L1155" t="s">
        <v>1877</v>
      </c>
      <c r="M1155" t="s">
        <v>99</v>
      </c>
      <c r="N1155" t="s">
        <v>17</v>
      </c>
      <c r="O1155">
        <v>11.93</v>
      </c>
      <c r="P1155">
        <v>17.66</v>
      </c>
      <c r="Q1155">
        <f>Sales_Analysis[[#This Row],[Quantity]]*Sales_Analysis[[#This Row],[Unit Selling Price]]</f>
        <v>70.64</v>
      </c>
      <c r="R1155">
        <f>Sales_Analysis[[#This Row],[Gross Sales ]]*Sales_Analysis[[#This Row],[Discount Pct]]</f>
        <v>0</v>
      </c>
      <c r="S1155" s="8">
        <f>Sales_Analysis[[#This Row],[Gross Sales ]]-Sales_Analysis[[#This Row],[Discount Amount]]</f>
        <v>70.64</v>
      </c>
      <c r="T1155" s="8">
        <f>Sales_Analysis[[#This Row],[Quantity]]*Sales_Analysis[[#This Row],[Unit Cost]]</f>
        <v>47.72</v>
      </c>
      <c r="U1155" s="8">
        <f>Sales_Analysis[[#This Row],[Net Sales ]]-Sales_Analysis[[#This Row],[Cost Of Good Sold]]</f>
        <v>22.92</v>
      </c>
      <c r="V1155" s="8">
        <f>IF(Sales_Analysis[[#This Row],[Order Status]]="Completed",Sales_Analysis[[#This Row],[Net Sales ]],0)</f>
        <v>0</v>
      </c>
      <c r="W1155" s="8">
        <f>IF(Sales_Analysis[[#This Row],[Order Status]]="Completed",Sales_Analysis[[#This Row],[Gross Profit ]],0)</f>
        <v>0</v>
      </c>
    </row>
    <row r="1156" spans="1:23">
      <c r="A1156" t="s">
        <v>1878</v>
      </c>
      <c r="B1156" s="7">
        <v>46103</v>
      </c>
      <c r="C1156" t="s">
        <v>142</v>
      </c>
      <c r="D1156">
        <v>4</v>
      </c>
      <c r="E1156">
        <v>100.1</v>
      </c>
      <c r="F1156">
        <v>0.1</v>
      </c>
      <c r="G1156">
        <v>4.99</v>
      </c>
      <c r="H1156" t="s">
        <v>212</v>
      </c>
      <c r="I1156" t="s">
        <v>37</v>
      </c>
      <c r="J1156" t="s">
        <v>213</v>
      </c>
      <c r="K1156" t="s">
        <v>209</v>
      </c>
      <c r="L1156" t="s">
        <v>220</v>
      </c>
      <c r="M1156" t="s">
        <v>143</v>
      </c>
      <c r="N1156" t="s">
        <v>27</v>
      </c>
      <c r="O1156">
        <v>41.96</v>
      </c>
      <c r="P1156">
        <v>100.1</v>
      </c>
      <c r="Q1156">
        <f>Sales_Analysis[[#This Row],[Quantity]]*Sales_Analysis[[#This Row],[Unit Selling Price]]</f>
        <v>400.4</v>
      </c>
      <c r="R1156">
        <f>Sales_Analysis[[#This Row],[Gross Sales ]]*Sales_Analysis[[#This Row],[Discount Pct]]</f>
        <v>40.04</v>
      </c>
      <c r="S1156" s="8">
        <f>Sales_Analysis[[#This Row],[Gross Sales ]]-Sales_Analysis[[#This Row],[Discount Amount]]</f>
        <v>360.35999999999996</v>
      </c>
      <c r="T1156" s="8">
        <f>Sales_Analysis[[#This Row],[Quantity]]*Sales_Analysis[[#This Row],[Unit Cost]]</f>
        <v>167.84</v>
      </c>
      <c r="U1156" s="8">
        <f>Sales_Analysis[[#This Row],[Net Sales ]]-Sales_Analysis[[#This Row],[Cost Of Good Sold]]</f>
        <v>192.51999999999995</v>
      </c>
      <c r="V1156" s="8">
        <f>IF(Sales_Analysis[[#This Row],[Order Status]]="Completed",Sales_Analysis[[#This Row],[Net Sales ]],0)</f>
        <v>360.35999999999996</v>
      </c>
      <c r="W1156" s="8">
        <f>IF(Sales_Analysis[[#This Row],[Order Status]]="Completed",Sales_Analysis[[#This Row],[Gross Profit ]],0)</f>
        <v>192.51999999999995</v>
      </c>
    </row>
    <row r="1157" spans="1:23">
      <c r="A1157" t="s">
        <v>1879</v>
      </c>
      <c r="B1157" s="7">
        <v>46104</v>
      </c>
      <c r="C1157" t="s">
        <v>134</v>
      </c>
      <c r="D1157">
        <v>2</v>
      </c>
      <c r="E1157">
        <v>53.25</v>
      </c>
      <c r="F1157">
        <v>0</v>
      </c>
      <c r="G1157">
        <v>0</v>
      </c>
      <c r="H1157" t="s">
        <v>216</v>
      </c>
      <c r="I1157" t="s">
        <v>12</v>
      </c>
      <c r="J1157" t="s">
        <v>208</v>
      </c>
      <c r="K1157" t="s">
        <v>209</v>
      </c>
      <c r="L1157" t="s">
        <v>1880</v>
      </c>
      <c r="M1157" t="s">
        <v>135</v>
      </c>
      <c r="N1157" t="s">
        <v>21</v>
      </c>
      <c r="O1157">
        <v>22.11</v>
      </c>
      <c r="P1157">
        <v>53.25</v>
      </c>
      <c r="Q1157">
        <f>Sales_Analysis[[#This Row],[Quantity]]*Sales_Analysis[[#This Row],[Unit Selling Price]]</f>
        <v>106.5</v>
      </c>
      <c r="R1157">
        <f>Sales_Analysis[[#This Row],[Gross Sales ]]*Sales_Analysis[[#This Row],[Discount Pct]]</f>
        <v>0</v>
      </c>
      <c r="S1157" s="8">
        <f>Sales_Analysis[[#This Row],[Gross Sales ]]-Sales_Analysis[[#This Row],[Discount Amount]]</f>
        <v>106.5</v>
      </c>
      <c r="T1157" s="8">
        <f>Sales_Analysis[[#This Row],[Quantity]]*Sales_Analysis[[#This Row],[Unit Cost]]</f>
        <v>44.22</v>
      </c>
      <c r="U1157" s="8">
        <f>Sales_Analysis[[#This Row],[Net Sales ]]-Sales_Analysis[[#This Row],[Cost Of Good Sold]]</f>
        <v>62.28</v>
      </c>
      <c r="V1157" s="8">
        <f>IF(Sales_Analysis[[#This Row],[Order Status]]="Completed",Sales_Analysis[[#This Row],[Net Sales ]],0)</f>
        <v>106.5</v>
      </c>
      <c r="W1157" s="8">
        <f>IF(Sales_Analysis[[#This Row],[Order Status]]="Completed",Sales_Analysis[[#This Row],[Gross Profit ]],0)</f>
        <v>62.28</v>
      </c>
    </row>
    <row r="1158" spans="1:23">
      <c r="A1158" t="s">
        <v>1881</v>
      </c>
      <c r="B1158" s="7">
        <v>46104</v>
      </c>
      <c r="C1158" t="s">
        <v>162</v>
      </c>
      <c r="D1158">
        <v>2</v>
      </c>
      <c r="E1158">
        <v>12.2</v>
      </c>
      <c r="F1158">
        <v>0</v>
      </c>
      <c r="G1158">
        <v>0</v>
      </c>
      <c r="H1158" t="s">
        <v>207</v>
      </c>
      <c r="I1158" t="s">
        <v>37</v>
      </c>
      <c r="J1158" t="s">
        <v>213</v>
      </c>
      <c r="K1158" t="s">
        <v>209</v>
      </c>
      <c r="L1158" t="s">
        <v>298</v>
      </c>
      <c r="M1158" t="s">
        <v>163</v>
      </c>
      <c r="N1158" t="s">
        <v>27</v>
      </c>
      <c r="O1158">
        <v>7.14</v>
      </c>
      <c r="P1158">
        <v>12.2</v>
      </c>
      <c r="Q1158">
        <f>Sales_Analysis[[#This Row],[Quantity]]*Sales_Analysis[[#This Row],[Unit Selling Price]]</f>
        <v>24.4</v>
      </c>
      <c r="R1158">
        <f>Sales_Analysis[[#This Row],[Gross Sales ]]*Sales_Analysis[[#This Row],[Discount Pct]]</f>
        <v>0</v>
      </c>
      <c r="S1158" s="8">
        <f>Sales_Analysis[[#This Row],[Gross Sales ]]-Sales_Analysis[[#This Row],[Discount Amount]]</f>
        <v>24.4</v>
      </c>
      <c r="T1158" s="8">
        <f>Sales_Analysis[[#This Row],[Quantity]]*Sales_Analysis[[#This Row],[Unit Cost]]</f>
        <v>14.28</v>
      </c>
      <c r="U1158" s="8">
        <f>Sales_Analysis[[#This Row],[Net Sales ]]-Sales_Analysis[[#This Row],[Cost Of Good Sold]]</f>
        <v>10.119999999999999</v>
      </c>
      <c r="V1158" s="8">
        <f>IF(Sales_Analysis[[#This Row],[Order Status]]="Completed",Sales_Analysis[[#This Row],[Net Sales ]],0)</f>
        <v>24.4</v>
      </c>
      <c r="W1158" s="8">
        <f>IF(Sales_Analysis[[#This Row],[Order Status]]="Completed",Sales_Analysis[[#This Row],[Gross Profit ]],0)</f>
        <v>10.119999999999999</v>
      </c>
    </row>
    <row r="1159" spans="1:23">
      <c r="A1159" t="s">
        <v>1882</v>
      </c>
      <c r="B1159" s="7">
        <v>46104</v>
      </c>
      <c r="C1159" t="s">
        <v>108</v>
      </c>
      <c r="D1159">
        <v>1</v>
      </c>
      <c r="E1159">
        <v>23.94</v>
      </c>
      <c r="F1159">
        <v>0</v>
      </c>
      <c r="G1159">
        <v>6.99</v>
      </c>
      <c r="H1159" t="s">
        <v>216</v>
      </c>
      <c r="I1159" t="s">
        <v>54</v>
      </c>
      <c r="J1159" t="s">
        <v>213</v>
      </c>
      <c r="K1159" t="s">
        <v>209</v>
      </c>
      <c r="L1159" t="s">
        <v>1883</v>
      </c>
      <c r="M1159" t="s">
        <v>109</v>
      </c>
      <c r="N1159" t="s">
        <v>17</v>
      </c>
      <c r="O1159">
        <v>13.98</v>
      </c>
      <c r="P1159">
        <v>23.94</v>
      </c>
      <c r="Q1159">
        <f>Sales_Analysis[[#This Row],[Quantity]]*Sales_Analysis[[#This Row],[Unit Selling Price]]</f>
        <v>23.94</v>
      </c>
      <c r="R1159">
        <f>Sales_Analysis[[#This Row],[Gross Sales ]]*Sales_Analysis[[#This Row],[Discount Pct]]</f>
        <v>0</v>
      </c>
      <c r="S1159" s="8">
        <f>Sales_Analysis[[#This Row],[Gross Sales ]]-Sales_Analysis[[#This Row],[Discount Amount]]</f>
        <v>23.94</v>
      </c>
      <c r="T1159" s="8">
        <f>Sales_Analysis[[#This Row],[Quantity]]*Sales_Analysis[[#This Row],[Unit Cost]]</f>
        <v>13.98</v>
      </c>
      <c r="U1159" s="8">
        <f>Sales_Analysis[[#This Row],[Net Sales ]]-Sales_Analysis[[#This Row],[Cost Of Good Sold]]</f>
        <v>9.9600000000000009</v>
      </c>
      <c r="V1159" s="8">
        <f>IF(Sales_Analysis[[#This Row],[Order Status]]="Completed",Sales_Analysis[[#This Row],[Net Sales ]],0)</f>
        <v>23.94</v>
      </c>
      <c r="W1159" s="8">
        <f>IF(Sales_Analysis[[#This Row],[Order Status]]="Completed",Sales_Analysis[[#This Row],[Gross Profit ]],0)</f>
        <v>9.9600000000000009</v>
      </c>
    </row>
    <row r="1160" spans="1:23">
      <c r="A1160" t="s">
        <v>1884</v>
      </c>
      <c r="B1160" s="7">
        <v>46104</v>
      </c>
      <c r="C1160" t="s">
        <v>81</v>
      </c>
      <c r="D1160">
        <v>5</v>
      </c>
      <c r="E1160">
        <v>30.29</v>
      </c>
      <c r="F1160">
        <v>0.15</v>
      </c>
      <c r="G1160">
        <v>6.99</v>
      </c>
      <c r="H1160" t="s">
        <v>207</v>
      </c>
      <c r="I1160" t="s">
        <v>54</v>
      </c>
      <c r="J1160" t="s">
        <v>213</v>
      </c>
      <c r="K1160" t="s">
        <v>209</v>
      </c>
      <c r="L1160" t="s">
        <v>615</v>
      </c>
      <c r="M1160" t="s">
        <v>82</v>
      </c>
      <c r="N1160" t="s">
        <v>11</v>
      </c>
      <c r="O1160">
        <v>13.1</v>
      </c>
      <c r="P1160">
        <v>30.29</v>
      </c>
      <c r="Q1160">
        <f>Sales_Analysis[[#This Row],[Quantity]]*Sales_Analysis[[#This Row],[Unit Selling Price]]</f>
        <v>151.44999999999999</v>
      </c>
      <c r="R1160">
        <f>Sales_Analysis[[#This Row],[Gross Sales ]]*Sales_Analysis[[#This Row],[Discount Pct]]</f>
        <v>22.717499999999998</v>
      </c>
      <c r="S1160" s="8">
        <f>Sales_Analysis[[#This Row],[Gross Sales ]]-Sales_Analysis[[#This Row],[Discount Amount]]</f>
        <v>128.73249999999999</v>
      </c>
      <c r="T1160" s="8">
        <f>Sales_Analysis[[#This Row],[Quantity]]*Sales_Analysis[[#This Row],[Unit Cost]]</f>
        <v>65.5</v>
      </c>
      <c r="U1160" s="8">
        <f>Sales_Analysis[[#This Row],[Net Sales ]]-Sales_Analysis[[#This Row],[Cost Of Good Sold]]</f>
        <v>63.232499999999987</v>
      </c>
      <c r="V1160" s="8">
        <f>IF(Sales_Analysis[[#This Row],[Order Status]]="Completed",Sales_Analysis[[#This Row],[Net Sales ]],0)</f>
        <v>128.73249999999999</v>
      </c>
      <c r="W1160" s="8">
        <f>IF(Sales_Analysis[[#This Row],[Order Status]]="Completed",Sales_Analysis[[#This Row],[Gross Profit ]],0)</f>
        <v>63.232499999999987</v>
      </c>
    </row>
    <row r="1161" spans="1:23">
      <c r="A1161" t="s">
        <v>1885</v>
      </c>
      <c r="B1161" s="7">
        <v>46104</v>
      </c>
      <c r="C1161" t="s">
        <v>75</v>
      </c>
      <c r="D1161">
        <v>2</v>
      </c>
      <c r="E1161">
        <v>55.2</v>
      </c>
      <c r="F1161">
        <v>0</v>
      </c>
      <c r="G1161">
        <v>0</v>
      </c>
      <c r="H1161" t="s">
        <v>212</v>
      </c>
      <c r="I1161" t="s">
        <v>37</v>
      </c>
      <c r="J1161" t="s">
        <v>217</v>
      </c>
      <c r="K1161" t="s">
        <v>209</v>
      </c>
      <c r="L1161" t="s">
        <v>1886</v>
      </c>
      <c r="M1161" t="s">
        <v>76</v>
      </c>
      <c r="N1161" t="s">
        <v>11</v>
      </c>
      <c r="O1161">
        <v>25.85</v>
      </c>
      <c r="P1161">
        <v>55.2</v>
      </c>
      <c r="Q1161">
        <f>Sales_Analysis[[#This Row],[Quantity]]*Sales_Analysis[[#This Row],[Unit Selling Price]]</f>
        <v>110.4</v>
      </c>
      <c r="R1161">
        <f>Sales_Analysis[[#This Row],[Gross Sales ]]*Sales_Analysis[[#This Row],[Discount Pct]]</f>
        <v>0</v>
      </c>
      <c r="S1161" s="8">
        <f>Sales_Analysis[[#This Row],[Gross Sales ]]-Sales_Analysis[[#This Row],[Discount Amount]]</f>
        <v>110.4</v>
      </c>
      <c r="T1161" s="8">
        <f>Sales_Analysis[[#This Row],[Quantity]]*Sales_Analysis[[#This Row],[Unit Cost]]</f>
        <v>51.7</v>
      </c>
      <c r="U1161" s="8">
        <f>Sales_Analysis[[#This Row],[Net Sales ]]-Sales_Analysis[[#This Row],[Cost Of Good Sold]]</f>
        <v>58.7</v>
      </c>
      <c r="V1161" s="8">
        <f>IF(Sales_Analysis[[#This Row],[Order Status]]="Completed",Sales_Analysis[[#This Row],[Net Sales ]],0)</f>
        <v>110.4</v>
      </c>
      <c r="W1161" s="8">
        <f>IF(Sales_Analysis[[#This Row],[Order Status]]="Completed",Sales_Analysis[[#This Row],[Gross Profit ]],0)</f>
        <v>58.7</v>
      </c>
    </row>
    <row r="1162" spans="1:23">
      <c r="A1162" t="s">
        <v>1887</v>
      </c>
      <c r="B1162" s="7">
        <v>46104</v>
      </c>
      <c r="C1162" t="s">
        <v>100</v>
      </c>
      <c r="D1162">
        <v>4</v>
      </c>
      <c r="E1162">
        <v>47.38</v>
      </c>
      <c r="F1162">
        <v>0</v>
      </c>
      <c r="G1162">
        <v>9.99</v>
      </c>
      <c r="H1162" t="s">
        <v>212</v>
      </c>
      <c r="I1162" t="s">
        <v>18</v>
      </c>
      <c r="J1162" t="s">
        <v>208</v>
      </c>
      <c r="K1162" t="s">
        <v>209</v>
      </c>
      <c r="L1162" t="s">
        <v>593</v>
      </c>
      <c r="M1162" t="s">
        <v>101</v>
      </c>
      <c r="N1162" t="s">
        <v>17</v>
      </c>
      <c r="O1162">
        <v>31.21</v>
      </c>
      <c r="P1162">
        <v>47.38</v>
      </c>
      <c r="Q1162">
        <f>Sales_Analysis[[#This Row],[Quantity]]*Sales_Analysis[[#This Row],[Unit Selling Price]]</f>
        <v>189.52</v>
      </c>
      <c r="R1162">
        <f>Sales_Analysis[[#This Row],[Gross Sales ]]*Sales_Analysis[[#This Row],[Discount Pct]]</f>
        <v>0</v>
      </c>
      <c r="S1162" s="8">
        <f>Sales_Analysis[[#This Row],[Gross Sales ]]-Sales_Analysis[[#This Row],[Discount Amount]]</f>
        <v>189.52</v>
      </c>
      <c r="T1162" s="8">
        <f>Sales_Analysis[[#This Row],[Quantity]]*Sales_Analysis[[#This Row],[Unit Cost]]</f>
        <v>124.84</v>
      </c>
      <c r="U1162" s="8">
        <f>Sales_Analysis[[#This Row],[Net Sales ]]-Sales_Analysis[[#This Row],[Cost Of Good Sold]]</f>
        <v>64.680000000000007</v>
      </c>
      <c r="V1162" s="8">
        <f>IF(Sales_Analysis[[#This Row],[Order Status]]="Completed",Sales_Analysis[[#This Row],[Net Sales ]],0)</f>
        <v>189.52</v>
      </c>
      <c r="W1162" s="8">
        <f>IF(Sales_Analysis[[#This Row],[Order Status]]="Completed",Sales_Analysis[[#This Row],[Gross Profit ]],0)</f>
        <v>64.680000000000007</v>
      </c>
    </row>
    <row r="1163" spans="1:23">
      <c r="A1163" t="s">
        <v>1888</v>
      </c>
      <c r="B1163" s="7">
        <v>46104</v>
      </c>
      <c r="C1163" t="s">
        <v>73</v>
      </c>
      <c r="D1163">
        <v>3</v>
      </c>
      <c r="E1163">
        <v>23.84</v>
      </c>
      <c r="F1163">
        <v>0.05</v>
      </c>
      <c r="G1163">
        <v>4.99</v>
      </c>
      <c r="H1163" t="s">
        <v>212</v>
      </c>
      <c r="I1163" t="s">
        <v>18</v>
      </c>
      <c r="J1163" t="s">
        <v>217</v>
      </c>
      <c r="K1163" t="s">
        <v>209</v>
      </c>
      <c r="L1163" t="s">
        <v>543</v>
      </c>
      <c r="M1163" t="s">
        <v>74</v>
      </c>
      <c r="N1163" t="s">
        <v>11</v>
      </c>
      <c r="O1163">
        <v>11.55</v>
      </c>
      <c r="P1163">
        <v>23.84</v>
      </c>
      <c r="Q1163">
        <f>Sales_Analysis[[#This Row],[Quantity]]*Sales_Analysis[[#This Row],[Unit Selling Price]]</f>
        <v>71.52</v>
      </c>
      <c r="R1163">
        <f>Sales_Analysis[[#This Row],[Gross Sales ]]*Sales_Analysis[[#This Row],[Discount Pct]]</f>
        <v>3.5760000000000001</v>
      </c>
      <c r="S1163" s="8">
        <f>Sales_Analysis[[#This Row],[Gross Sales ]]-Sales_Analysis[[#This Row],[Discount Amount]]</f>
        <v>67.944000000000003</v>
      </c>
      <c r="T1163" s="8">
        <f>Sales_Analysis[[#This Row],[Quantity]]*Sales_Analysis[[#This Row],[Unit Cost]]</f>
        <v>34.650000000000006</v>
      </c>
      <c r="U1163" s="8">
        <f>Sales_Analysis[[#This Row],[Net Sales ]]-Sales_Analysis[[#This Row],[Cost Of Good Sold]]</f>
        <v>33.293999999999997</v>
      </c>
      <c r="V1163" s="8">
        <f>IF(Sales_Analysis[[#This Row],[Order Status]]="Completed",Sales_Analysis[[#This Row],[Net Sales ]],0)</f>
        <v>67.944000000000003</v>
      </c>
      <c r="W1163" s="8">
        <f>IF(Sales_Analysis[[#This Row],[Order Status]]="Completed",Sales_Analysis[[#This Row],[Gross Profit ]],0)</f>
        <v>33.293999999999997</v>
      </c>
    </row>
    <row r="1164" spans="1:23">
      <c r="A1164" t="s">
        <v>1889</v>
      </c>
      <c r="B1164" s="7">
        <v>46104</v>
      </c>
      <c r="C1164" t="s">
        <v>156</v>
      </c>
      <c r="D1164">
        <v>3</v>
      </c>
      <c r="E1164">
        <v>24.86</v>
      </c>
      <c r="F1164">
        <v>0</v>
      </c>
      <c r="G1164">
        <v>9.99</v>
      </c>
      <c r="H1164" t="s">
        <v>212</v>
      </c>
      <c r="I1164" t="s">
        <v>54</v>
      </c>
      <c r="J1164" t="s">
        <v>208</v>
      </c>
      <c r="K1164" t="s">
        <v>209</v>
      </c>
      <c r="L1164" t="s">
        <v>1074</v>
      </c>
      <c r="M1164" t="s">
        <v>157</v>
      </c>
      <c r="N1164" t="s">
        <v>27</v>
      </c>
      <c r="O1164">
        <v>16.329999999999998</v>
      </c>
      <c r="P1164">
        <v>24.86</v>
      </c>
      <c r="Q1164">
        <f>Sales_Analysis[[#This Row],[Quantity]]*Sales_Analysis[[#This Row],[Unit Selling Price]]</f>
        <v>74.58</v>
      </c>
      <c r="R1164">
        <f>Sales_Analysis[[#This Row],[Gross Sales ]]*Sales_Analysis[[#This Row],[Discount Pct]]</f>
        <v>0</v>
      </c>
      <c r="S1164" s="8">
        <f>Sales_Analysis[[#This Row],[Gross Sales ]]-Sales_Analysis[[#This Row],[Discount Amount]]</f>
        <v>74.58</v>
      </c>
      <c r="T1164" s="8">
        <f>Sales_Analysis[[#This Row],[Quantity]]*Sales_Analysis[[#This Row],[Unit Cost]]</f>
        <v>48.989999999999995</v>
      </c>
      <c r="U1164" s="8">
        <f>Sales_Analysis[[#This Row],[Net Sales ]]-Sales_Analysis[[#This Row],[Cost Of Good Sold]]</f>
        <v>25.590000000000003</v>
      </c>
      <c r="V1164" s="8">
        <f>IF(Sales_Analysis[[#This Row],[Order Status]]="Completed",Sales_Analysis[[#This Row],[Net Sales ]],0)</f>
        <v>74.58</v>
      </c>
      <c r="W1164" s="8">
        <f>IF(Sales_Analysis[[#This Row],[Order Status]]="Completed",Sales_Analysis[[#This Row],[Gross Profit ]],0)</f>
        <v>25.590000000000003</v>
      </c>
    </row>
    <row r="1165" spans="1:23">
      <c r="A1165" t="s">
        <v>1890</v>
      </c>
      <c r="B1165" s="7">
        <v>46105</v>
      </c>
      <c r="C1165" t="s">
        <v>110</v>
      </c>
      <c r="D1165">
        <v>4</v>
      </c>
      <c r="E1165">
        <v>32.130000000000003</v>
      </c>
      <c r="F1165">
        <v>0.05</v>
      </c>
      <c r="G1165">
        <v>0</v>
      </c>
      <c r="H1165" t="s">
        <v>212</v>
      </c>
      <c r="I1165" t="s">
        <v>54</v>
      </c>
      <c r="J1165" t="s">
        <v>208</v>
      </c>
      <c r="K1165" t="s">
        <v>209</v>
      </c>
      <c r="L1165" t="s">
        <v>843</v>
      </c>
      <c r="M1165" t="s">
        <v>111</v>
      </c>
      <c r="N1165" t="s">
        <v>17</v>
      </c>
      <c r="O1165">
        <v>21.59</v>
      </c>
      <c r="P1165">
        <v>32.130000000000003</v>
      </c>
      <c r="Q1165">
        <f>Sales_Analysis[[#This Row],[Quantity]]*Sales_Analysis[[#This Row],[Unit Selling Price]]</f>
        <v>128.52000000000001</v>
      </c>
      <c r="R1165">
        <f>Sales_Analysis[[#This Row],[Gross Sales ]]*Sales_Analysis[[#This Row],[Discount Pct]]</f>
        <v>6.426000000000001</v>
      </c>
      <c r="S1165" s="8">
        <f>Sales_Analysis[[#This Row],[Gross Sales ]]-Sales_Analysis[[#This Row],[Discount Amount]]</f>
        <v>122.09400000000001</v>
      </c>
      <c r="T1165" s="8">
        <f>Sales_Analysis[[#This Row],[Quantity]]*Sales_Analysis[[#This Row],[Unit Cost]]</f>
        <v>86.36</v>
      </c>
      <c r="U1165" s="8">
        <f>Sales_Analysis[[#This Row],[Net Sales ]]-Sales_Analysis[[#This Row],[Cost Of Good Sold]]</f>
        <v>35.734000000000009</v>
      </c>
      <c r="V1165" s="8">
        <f>IF(Sales_Analysis[[#This Row],[Order Status]]="Completed",Sales_Analysis[[#This Row],[Net Sales ]],0)</f>
        <v>122.09400000000001</v>
      </c>
      <c r="W1165" s="8">
        <f>IF(Sales_Analysis[[#This Row],[Order Status]]="Completed",Sales_Analysis[[#This Row],[Gross Profit ]],0)</f>
        <v>35.734000000000009</v>
      </c>
    </row>
    <row r="1166" spans="1:23">
      <c r="A1166" t="s">
        <v>1891</v>
      </c>
      <c r="B1166" s="7">
        <v>46105</v>
      </c>
      <c r="C1166" t="s">
        <v>69</v>
      </c>
      <c r="D1166">
        <v>3</v>
      </c>
      <c r="E1166">
        <v>73.180000000000007</v>
      </c>
      <c r="F1166">
        <v>0.05</v>
      </c>
      <c r="G1166">
        <v>9.99</v>
      </c>
      <c r="H1166" t="s">
        <v>216</v>
      </c>
      <c r="I1166" t="s">
        <v>54</v>
      </c>
      <c r="J1166" t="s">
        <v>208</v>
      </c>
      <c r="K1166" t="s">
        <v>209</v>
      </c>
      <c r="L1166" t="s">
        <v>595</v>
      </c>
      <c r="M1166" t="s">
        <v>70</v>
      </c>
      <c r="N1166" t="s">
        <v>11</v>
      </c>
      <c r="O1166">
        <v>37</v>
      </c>
      <c r="P1166">
        <v>73.180000000000007</v>
      </c>
      <c r="Q1166">
        <f>Sales_Analysis[[#This Row],[Quantity]]*Sales_Analysis[[#This Row],[Unit Selling Price]]</f>
        <v>219.54000000000002</v>
      </c>
      <c r="R1166">
        <f>Sales_Analysis[[#This Row],[Gross Sales ]]*Sales_Analysis[[#This Row],[Discount Pct]]</f>
        <v>10.977000000000002</v>
      </c>
      <c r="S1166" s="8">
        <f>Sales_Analysis[[#This Row],[Gross Sales ]]-Sales_Analysis[[#This Row],[Discount Amount]]</f>
        <v>208.56300000000002</v>
      </c>
      <c r="T1166" s="8">
        <f>Sales_Analysis[[#This Row],[Quantity]]*Sales_Analysis[[#This Row],[Unit Cost]]</f>
        <v>111</v>
      </c>
      <c r="U1166" s="8">
        <f>Sales_Analysis[[#This Row],[Net Sales ]]-Sales_Analysis[[#This Row],[Cost Of Good Sold]]</f>
        <v>97.563000000000017</v>
      </c>
      <c r="V1166" s="8">
        <f>IF(Sales_Analysis[[#This Row],[Order Status]]="Completed",Sales_Analysis[[#This Row],[Net Sales ]],0)</f>
        <v>208.56300000000002</v>
      </c>
      <c r="W1166" s="8">
        <f>IF(Sales_Analysis[[#This Row],[Order Status]]="Completed",Sales_Analysis[[#This Row],[Gross Profit ]],0)</f>
        <v>97.563000000000017</v>
      </c>
    </row>
    <row r="1167" spans="1:23">
      <c r="A1167" t="s">
        <v>1892</v>
      </c>
      <c r="B1167" s="7">
        <v>46105</v>
      </c>
      <c r="C1167" t="s">
        <v>83</v>
      </c>
      <c r="D1167">
        <v>1</v>
      </c>
      <c r="E1167">
        <v>79.31</v>
      </c>
      <c r="F1167">
        <v>0.1</v>
      </c>
      <c r="G1167">
        <v>9.99</v>
      </c>
      <c r="H1167" t="s">
        <v>207</v>
      </c>
      <c r="I1167" t="s">
        <v>12</v>
      </c>
      <c r="J1167" t="s">
        <v>213</v>
      </c>
      <c r="K1167" t="s">
        <v>209</v>
      </c>
      <c r="L1167" t="s">
        <v>1600</v>
      </c>
      <c r="M1167" t="s">
        <v>84</v>
      </c>
      <c r="N1167" t="s">
        <v>11</v>
      </c>
      <c r="O1167">
        <v>36.44</v>
      </c>
      <c r="P1167">
        <v>79.31</v>
      </c>
      <c r="Q1167">
        <f>Sales_Analysis[[#This Row],[Quantity]]*Sales_Analysis[[#This Row],[Unit Selling Price]]</f>
        <v>79.31</v>
      </c>
      <c r="R1167">
        <f>Sales_Analysis[[#This Row],[Gross Sales ]]*Sales_Analysis[[#This Row],[Discount Pct]]</f>
        <v>7.9310000000000009</v>
      </c>
      <c r="S1167" s="8">
        <f>Sales_Analysis[[#This Row],[Gross Sales ]]-Sales_Analysis[[#This Row],[Discount Amount]]</f>
        <v>71.379000000000005</v>
      </c>
      <c r="T1167" s="8">
        <f>Sales_Analysis[[#This Row],[Quantity]]*Sales_Analysis[[#This Row],[Unit Cost]]</f>
        <v>36.44</v>
      </c>
      <c r="U1167" s="8">
        <f>Sales_Analysis[[#This Row],[Net Sales ]]-Sales_Analysis[[#This Row],[Cost Of Good Sold]]</f>
        <v>34.939000000000007</v>
      </c>
      <c r="V1167" s="8">
        <f>IF(Sales_Analysis[[#This Row],[Order Status]]="Completed",Sales_Analysis[[#This Row],[Net Sales ]],0)</f>
        <v>71.379000000000005</v>
      </c>
      <c r="W1167" s="8">
        <f>IF(Sales_Analysis[[#This Row],[Order Status]]="Completed",Sales_Analysis[[#This Row],[Gross Profit ]],0)</f>
        <v>34.939000000000007</v>
      </c>
    </row>
    <row r="1168" spans="1:23">
      <c r="A1168" t="s">
        <v>1893</v>
      </c>
      <c r="B1168" s="7">
        <v>46105</v>
      </c>
      <c r="C1168" t="s">
        <v>186</v>
      </c>
      <c r="D1168">
        <v>1</v>
      </c>
      <c r="E1168">
        <v>54.93</v>
      </c>
      <c r="F1168">
        <v>0</v>
      </c>
      <c r="G1168">
        <v>0</v>
      </c>
      <c r="H1168" t="s">
        <v>216</v>
      </c>
      <c r="I1168" t="s">
        <v>18</v>
      </c>
      <c r="J1168" t="s">
        <v>208</v>
      </c>
      <c r="K1168" t="s">
        <v>209</v>
      </c>
      <c r="L1168" t="s">
        <v>1512</v>
      </c>
      <c r="M1168" t="s">
        <v>187</v>
      </c>
      <c r="N1168" t="s">
        <v>32</v>
      </c>
      <c r="O1168">
        <v>31.07</v>
      </c>
      <c r="P1168">
        <v>54.93</v>
      </c>
      <c r="Q1168">
        <f>Sales_Analysis[[#This Row],[Quantity]]*Sales_Analysis[[#This Row],[Unit Selling Price]]</f>
        <v>54.93</v>
      </c>
      <c r="R1168">
        <f>Sales_Analysis[[#This Row],[Gross Sales ]]*Sales_Analysis[[#This Row],[Discount Pct]]</f>
        <v>0</v>
      </c>
      <c r="S1168" s="8">
        <f>Sales_Analysis[[#This Row],[Gross Sales ]]-Sales_Analysis[[#This Row],[Discount Amount]]</f>
        <v>54.93</v>
      </c>
      <c r="T1168" s="8">
        <f>Sales_Analysis[[#This Row],[Quantity]]*Sales_Analysis[[#This Row],[Unit Cost]]</f>
        <v>31.07</v>
      </c>
      <c r="U1168" s="8">
        <f>Sales_Analysis[[#This Row],[Net Sales ]]-Sales_Analysis[[#This Row],[Cost Of Good Sold]]</f>
        <v>23.86</v>
      </c>
      <c r="V1168" s="8">
        <f>IF(Sales_Analysis[[#This Row],[Order Status]]="Completed",Sales_Analysis[[#This Row],[Net Sales ]],0)</f>
        <v>54.93</v>
      </c>
      <c r="W1168" s="8">
        <f>IF(Sales_Analysis[[#This Row],[Order Status]]="Completed",Sales_Analysis[[#This Row],[Gross Profit ]],0)</f>
        <v>23.86</v>
      </c>
    </row>
    <row r="1169" spans="1:23">
      <c r="A1169" t="s">
        <v>1894</v>
      </c>
      <c r="B1169" s="7">
        <v>46106</v>
      </c>
      <c r="C1169" t="s">
        <v>106</v>
      </c>
      <c r="D1169">
        <v>2</v>
      </c>
      <c r="E1169">
        <v>85.27</v>
      </c>
      <c r="F1169">
        <v>0.1</v>
      </c>
      <c r="G1169">
        <v>6.99</v>
      </c>
      <c r="H1169" t="s">
        <v>216</v>
      </c>
      <c r="I1169" t="s">
        <v>18</v>
      </c>
      <c r="J1169" t="s">
        <v>208</v>
      </c>
      <c r="K1169" t="s">
        <v>209</v>
      </c>
      <c r="L1169" t="s">
        <v>509</v>
      </c>
      <c r="M1169" t="s">
        <v>107</v>
      </c>
      <c r="N1169" t="s">
        <v>17</v>
      </c>
      <c r="O1169">
        <v>43.46</v>
      </c>
      <c r="P1169">
        <v>85.27</v>
      </c>
      <c r="Q1169">
        <f>Sales_Analysis[[#This Row],[Quantity]]*Sales_Analysis[[#This Row],[Unit Selling Price]]</f>
        <v>170.54</v>
      </c>
      <c r="R1169">
        <f>Sales_Analysis[[#This Row],[Gross Sales ]]*Sales_Analysis[[#This Row],[Discount Pct]]</f>
        <v>17.053999999999998</v>
      </c>
      <c r="S1169" s="8">
        <f>Sales_Analysis[[#This Row],[Gross Sales ]]-Sales_Analysis[[#This Row],[Discount Amount]]</f>
        <v>153.48599999999999</v>
      </c>
      <c r="T1169" s="8">
        <f>Sales_Analysis[[#This Row],[Quantity]]*Sales_Analysis[[#This Row],[Unit Cost]]</f>
        <v>86.92</v>
      </c>
      <c r="U1169" s="8">
        <f>Sales_Analysis[[#This Row],[Net Sales ]]-Sales_Analysis[[#This Row],[Cost Of Good Sold]]</f>
        <v>66.565999999999988</v>
      </c>
      <c r="V1169" s="8">
        <f>IF(Sales_Analysis[[#This Row],[Order Status]]="Completed",Sales_Analysis[[#This Row],[Net Sales ]],0)</f>
        <v>153.48599999999999</v>
      </c>
      <c r="W1169" s="8">
        <f>IF(Sales_Analysis[[#This Row],[Order Status]]="Completed",Sales_Analysis[[#This Row],[Gross Profit ]],0)</f>
        <v>66.565999999999988</v>
      </c>
    </row>
    <row r="1170" spans="1:23">
      <c r="A1170" t="s">
        <v>1895</v>
      </c>
      <c r="B1170" s="7">
        <v>46106</v>
      </c>
      <c r="C1170" t="s">
        <v>120</v>
      </c>
      <c r="D1170">
        <v>1</v>
      </c>
      <c r="E1170">
        <v>33.65</v>
      </c>
      <c r="F1170">
        <v>0</v>
      </c>
      <c r="G1170">
        <v>0</v>
      </c>
      <c r="H1170" t="s">
        <v>212</v>
      </c>
      <c r="I1170" t="s">
        <v>54</v>
      </c>
      <c r="J1170" t="s">
        <v>213</v>
      </c>
      <c r="K1170" t="s">
        <v>209</v>
      </c>
      <c r="L1170" t="s">
        <v>342</v>
      </c>
      <c r="M1170" t="s">
        <v>121</v>
      </c>
      <c r="N1170" t="s">
        <v>21</v>
      </c>
      <c r="O1170">
        <v>17.22</v>
      </c>
      <c r="P1170">
        <v>33.65</v>
      </c>
      <c r="Q1170">
        <f>Sales_Analysis[[#This Row],[Quantity]]*Sales_Analysis[[#This Row],[Unit Selling Price]]</f>
        <v>33.65</v>
      </c>
      <c r="R1170">
        <f>Sales_Analysis[[#This Row],[Gross Sales ]]*Sales_Analysis[[#This Row],[Discount Pct]]</f>
        <v>0</v>
      </c>
      <c r="S1170" s="8">
        <f>Sales_Analysis[[#This Row],[Gross Sales ]]-Sales_Analysis[[#This Row],[Discount Amount]]</f>
        <v>33.65</v>
      </c>
      <c r="T1170" s="8">
        <f>Sales_Analysis[[#This Row],[Quantity]]*Sales_Analysis[[#This Row],[Unit Cost]]</f>
        <v>17.22</v>
      </c>
      <c r="U1170" s="8">
        <f>Sales_Analysis[[#This Row],[Net Sales ]]-Sales_Analysis[[#This Row],[Cost Of Good Sold]]</f>
        <v>16.43</v>
      </c>
      <c r="V1170" s="8">
        <f>IF(Sales_Analysis[[#This Row],[Order Status]]="Completed",Sales_Analysis[[#This Row],[Net Sales ]],0)</f>
        <v>33.65</v>
      </c>
      <c r="W1170" s="8">
        <f>IF(Sales_Analysis[[#This Row],[Order Status]]="Completed",Sales_Analysis[[#This Row],[Gross Profit ]],0)</f>
        <v>16.43</v>
      </c>
    </row>
    <row r="1171" spans="1:23">
      <c r="A1171" t="s">
        <v>1896</v>
      </c>
      <c r="B1171" s="7">
        <v>46106</v>
      </c>
      <c r="C1171" t="s">
        <v>120</v>
      </c>
      <c r="D1171">
        <v>3</v>
      </c>
      <c r="E1171">
        <v>33.65</v>
      </c>
      <c r="F1171">
        <v>0</v>
      </c>
      <c r="G1171">
        <v>0</v>
      </c>
      <c r="H1171" t="s">
        <v>212</v>
      </c>
      <c r="I1171" t="s">
        <v>12</v>
      </c>
      <c r="J1171" t="s">
        <v>213</v>
      </c>
      <c r="K1171" t="s">
        <v>281</v>
      </c>
      <c r="L1171" t="s">
        <v>770</v>
      </c>
      <c r="M1171" t="s">
        <v>121</v>
      </c>
      <c r="N1171" t="s">
        <v>21</v>
      </c>
      <c r="O1171">
        <v>17.22</v>
      </c>
      <c r="P1171">
        <v>33.65</v>
      </c>
      <c r="Q1171">
        <f>Sales_Analysis[[#This Row],[Quantity]]*Sales_Analysis[[#This Row],[Unit Selling Price]]</f>
        <v>100.94999999999999</v>
      </c>
      <c r="R1171">
        <f>Sales_Analysis[[#This Row],[Gross Sales ]]*Sales_Analysis[[#This Row],[Discount Pct]]</f>
        <v>0</v>
      </c>
      <c r="S1171" s="8">
        <f>Sales_Analysis[[#This Row],[Gross Sales ]]-Sales_Analysis[[#This Row],[Discount Amount]]</f>
        <v>100.94999999999999</v>
      </c>
      <c r="T1171" s="8">
        <f>Sales_Analysis[[#This Row],[Quantity]]*Sales_Analysis[[#This Row],[Unit Cost]]</f>
        <v>51.66</v>
      </c>
      <c r="U1171" s="8">
        <f>Sales_Analysis[[#This Row],[Net Sales ]]-Sales_Analysis[[#This Row],[Cost Of Good Sold]]</f>
        <v>49.289999999999992</v>
      </c>
      <c r="V1171" s="8">
        <f>IF(Sales_Analysis[[#This Row],[Order Status]]="Completed",Sales_Analysis[[#This Row],[Net Sales ]],0)</f>
        <v>0</v>
      </c>
      <c r="W1171" s="8">
        <f>IF(Sales_Analysis[[#This Row],[Order Status]]="Completed",Sales_Analysis[[#This Row],[Gross Profit ]],0)</f>
        <v>0</v>
      </c>
    </row>
    <row r="1172" spans="1:23">
      <c r="A1172" t="s">
        <v>1897</v>
      </c>
      <c r="B1172" s="7">
        <v>46106</v>
      </c>
      <c r="C1172" t="s">
        <v>132</v>
      </c>
      <c r="D1172">
        <v>1</v>
      </c>
      <c r="E1172">
        <v>72.08</v>
      </c>
      <c r="F1172">
        <v>0.05</v>
      </c>
      <c r="G1172">
        <v>4.99</v>
      </c>
      <c r="H1172" t="s">
        <v>216</v>
      </c>
      <c r="I1172" t="s">
        <v>18</v>
      </c>
      <c r="J1172" t="s">
        <v>213</v>
      </c>
      <c r="K1172" t="s">
        <v>209</v>
      </c>
      <c r="L1172" t="s">
        <v>1898</v>
      </c>
      <c r="M1172" t="s">
        <v>133</v>
      </c>
      <c r="N1172" t="s">
        <v>21</v>
      </c>
      <c r="O1172">
        <v>45</v>
      </c>
      <c r="P1172">
        <v>72.08</v>
      </c>
      <c r="Q1172">
        <f>Sales_Analysis[[#This Row],[Quantity]]*Sales_Analysis[[#This Row],[Unit Selling Price]]</f>
        <v>72.08</v>
      </c>
      <c r="R1172">
        <f>Sales_Analysis[[#This Row],[Gross Sales ]]*Sales_Analysis[[#This Row],[Discount Pct]]</f>
        <v>3.6040000000000001</v>
      </c>
      <c r="S1172" s="8">
        <f>Sales_Analysis[[#This Row],[Gross Sales ]]-Sales_Analysis[[#This Row],[Discount Amount]]</f>
        <v>68.475999999999999</v>
      </c>
      <c r="T1172" s="8">
        <f>Sales_Analysis[[#This Row],[Quantity]]*Sales_Analysis[[#This Row],[Unit Cost]]</f>
        <v>45</v>
      </c>
      <c r="U1172" s="8">
        <f>Sales_Analysis[[#This Row],[Net Sales ]]-Sales_Analysis[[#This Row],[Cost Of Good Sold]]</f>
        <v>23.475999999999999</v>
      </c>
      <c r="V1172" s="8">
        <f>IF(Sales_Analysis[[#This Row],[Order Status]]="Completed",Sales_Analysis[[#This Row],[Net Sales ]],0)</f>
        <v>68.475999999999999</v>
      </c>
      <c r="W1172" s="8">
        <f>IF(Sales_Analysis[[#This Row],[Order Status]]="Completed",Sales_Analysis[[#This Row],[Gross Profit ]],0)</f>
        <v>23.475999999999999</v>
      </c>
    </row>
    <row r="1173" spans="1:23">
      <c r="A1173" t="s">
        <v>1899</v>
      </c>
      <c r="B1173" s="7">
        <v>46107</v>
      </c>
      <c r="C1173" t="s">
        <v>87</v>
      </c>
      <c r="D1173">
        <v>1</v>
      </c>
      <c r="E1173">
        <v>49.34</v>
      </c>
      <c r="F1173">
        <v>0</v>
      </c>
      <c r="G1173">
        <v>0</v>
      </c>
      <c r="H1173" t="s">
        <v>207</v>
      </c>
      <c r="I1173" t="s">
        <v>18</v>
      </c>
      <c r="J1173" t="s">
        <v>213</v>
      </c>
      <c r="K1173" t="s">
        <v>209</v>
      </c>
      <c r="L1173" t="s">
        <v>626</v>
      </c>
      <c r="M1173" t="s">
        <v>88</v>
      </c>
      <c r="N1173" t="s">
        <v>11</v>
      </c>
      <c r="O1173">
        <v>24.06</v>
      </c>
      <c r="P1173">
        <v>49.34</v>
      </c>
      <c r="Q1173">
        <f>Sales_Analysis[[#This Row],[Quantity]]*Sales_Analysis[[#This Row],[Unit Selling Price]]</f>
        <v>49.34</v>
      </c>
      <c r="R1173">
        <f>Sales_Analysis[[#This Row],[Gross Sales ]]*Sales_Analysis[[#This Row],[Discount Pct]]</f>
        <v>0</v>
      </c>
      <c r="S1173" s="8">
        <f>Sales_Analysis[[#This Row],[Gross Sales ]]-Sales_Analysis[[#This Row],[Discount Amount]]</f>
        <v>49.34</v>
      </c>
      <c r="T1173" s="8">
        <f>Sales_Analysis[[#This Row],[Quantity]]*Sales_Analysis[[#This Row],[Unit Cost]]</f>
        <v>24.06</v>
      </c>
      <c r="U1173" s="8">
        <f>Sales_Analysis[[#This Row],[Net Sales ]]-Sales_Analysis[[#This Row],[Cost Of Good Sold]]</f>
        <v>25.280000000000005</v>
      </c>
      <c r="V1173" s="8">
        <f>IF(Sales_Analysis[[#This Row],[Order Status]]="Completed",Sales_Analysis[[#This Row],[Net Sales ]],0)</f>
        <v>49.34</v>
      </c>
      <c r="W1173" s="8">
        <f>IF(Sales_Analysis[[#This Row],[Order Status]]="Completed",Sales_Analysis[[#This Row],[Gross Profit ]],0)</f>
        <v>25.280000000000005</v>
      </c>
    </row>
    <row r="1174" spans="1:23">
      <c r="A1174" t="s">
        <v>1900</v>
      </c>
      <c r="B1174" s="7">
        <v>46108</v>
      </c>
      <c r="C1174" t="s">
        <v>158</v>
      </c>
      <c r="D1174">
        <v>2</v>
      </c>
      <c r="E1174">
        <v>44.59</v>
      </c>
      <c r="F1174">
        <v>0.15</v>
      </c>
      <c r="G1174">
        <v>0</v>
      </c>
      <c r="H1174" t="s">
        <v>207</v>
      </c>
      <c r="I1174" t="s">
        <v>224</v>
      </c>
      <c r="J1174" t="s">
        <v>217</v>
      </c>
      <c r="K1174" t="s">
        <v>209</v>
      </c>
      <c r="L1174" t="s">
        <v>1041</v>
      </c>
      <c r="M1174" t="s">
        <v>159</v>
      </c>
      <c r="N1174" t="s">
        <v>27</v>
      </c>
      <c r="O1174">
        <v>19.489999999999998</v>
      </c>
      <c r="P1174">
        <v>44.59</v>
      </c>
      <c r="Q1174">
        <f>Sales_Analysis[[#This Row],[Quantity]]*Sales_Analysis[[#This Row],[Unit Selling Price]]</f>
        <v>89.18</v>
      </c>
      <c r="R1174">
        <f>Sales_Analysis[[#This Row],[Gross Sales ]]*Sales_Analysis[[#This Row],[Discount Pct]]</f>
        <v>13.377000000000001</v>
      </c>
      <c r="S1174" s="8">
        <f>Sales_Analysis[[#This Row],[Gross Sales ]]-Sales_Analysis[[#This Row],[Discount Amount]]</f>
        <v>75.803000000000011</v>
      </c>
      <c r="T1174" s="8">
        <f>Sales_Analysis[[#This Row],[Quantity]]*Sales_Analysis[[#This Row],[Unit Cost]]</f>
        <v>38.979999999999997</v>
      </c>
      <c r="U1174" s="8">
        <f>Sales_Analysis[[#This Row],[Net Sales ]]-Sales_Analysis[[#This Row],[Cost Of Good Sold]]</f>
        <v>36.823000000000015</v>
      </c>
      <c r="V1174" s="8">
        <f>IF(Sales_Analysis[[#This Row],[Order Status]]="Completed",Sales_Analysis[[#This Row],[Net Sales ]],0)</f>
        <v>75.803000000000011</v>
      </c>
      <c r="W1174" s="8">
        <f>IF(Sales_Analysis[[#This Row],[Order Status]]="Completed",Sales_Analysis[[#This Row],[Gross Profit ]],0)</f>
        <v>36.823000000000015</v>
      </c>
    </row>
    <row r="1175" spans="1:23">
      <c r="A1175" t="s">
        <v>1901</v>
      </c>
      <c r="B1175" s="7">
        <v>46108</v>
      </c>
      <c r="C1175" t="s">
        <v>104</v>
      </c>
      <c r="D1175">
        <v>2</v>
      </c>
      <c r="E1175">
        <v>29.49</v>
      </c>
      <c r="F1175">
        <v>0</v>
      </c>
      <c r="G1175">
        <v>0</v>
      </c>
      <c r="H1175" t="s">
        <v>212</v>
      </c>
      <c r="I1175" t="s">
        <v>54</v>
      </c>
      <c r="J1175" t="s">
        <v>208</v>
      </c>
      <c r="K1175" t="s">
        <v>304</v>
      </c>
      <c r="L1175" t="s">
        <v>786</v>
      </c>
      <c r="M1175" t="s">
        <v>105</v>
      </c>
      <c r="N1175" t="s">
        <v>17</v>
      </c>
      <c r="O1175">
        <v>13.03</v>
      </c>
      <c r="P1175">
        <v>29.49</v>
      </c>
      <c r="Q1175">
        <f>Sales_Analysis[[#This Row],[Quantity]]*Sales_Analysis[[#This Row],[Unit Selling Price]]</f>
        <v>58.98</v>
      </c>
      <c r="R1175">
        <f>Sales_Analysis[[#This Row],[Gross Sales ]]*Sales_Analysis[[#This Row],[Discount Pct]]</f>
        <v>0</v>
      </c>
      <c r="S1175" s="8">
        <f>Sales_Analysis[[#This Row],[Gross Sales ]]-Sales_Analysis[[#This Row],[Discount Amount]]</f>
        <v>58.98</v>
      </c>
      <c r="T1175" s="8">
        <f>Sales_Analysis[[#This Row],[Quantity]]*Sales_Analysis[[#This Row],[Unit Cost]]</f>
        <v>26.06</v>
      </c>
      <c r="U1175" s="8">
        <f>Sales_Analysis[[#This Row],[Net Sales ]]-Sales_Analysis[[#This Row],[Cost Of Good Sold]]</f>
        <v>32.92</v>
      </c>
      <c r="V1175" s="8">
        <f>IF(Sales_Analysis[[#This Row],[Order Status]]="Completed",Sales_Analysis[[#This Row],[Net Sales ]],0)</f>
        <v>0</v>
      </c>
      <c r="W1175" s="8">
        <f>IF(Sales_Analysis[[#This Row],[Order Status]]="Completed",Sales_Analysis[[#This Row],[Gross Profit ]],0)</f>
        <v>0</v>
      </c>
    </row>
    <row r="1176" spans="1:23">
      <c r="A1176" t="s">
        <v>1902</v>
      </c>
      <c r="B1176" s="7">
        <v>46108</v>
      </c>
      <c r="C1176" t="s">
        <v>144</v>
      </c>
      <c r="D1176">
        <v>1</v>
      </c>
      <c r="E1176">
        <v>12.74</v>
      </c>
      <c r="F1176">
        <v>0.2</v>
      </c>
      <c r="G1176">
        <v>9.99</v>
      </c>
      <c r="H1176" t="s">
        <v>216</v>
      </c>
      <c r="I1176" t="s">
        <v>54</v>
      </c>
      <c r="J1176" t="s">
        <v>208</v>
      </c>
      <c r="K1176" t="s">
        <v>209</v>
      </c>
      <c r="L1176" t="s">
        <v>445</v>
      </c>
      <c r="M1176" t="s">
        <v>145</v>
      </c>
      <c r="N1176" t="s">
        <v>27</v>
      </c>
      <c r="O1176">
        <v>5.81</v>
      </c>
      <c r="P1176">
        <v>12.74</v>
      </c>
      <c r="Q1176">
        <f>Sales_Analysis[[#This Row],[Quantity]]*Sales_Analysis[[#This Row],[Unit Selling Price]]</f>
        <v>12.74</v>
      </c>
      <c r="R1176">
        <f>Sales_Analysis[[#This Row],[Gross Sales ]]*Sales_Analysis[[#This Row],[Discount Pct]]</f>
        <v>2.548</v>
      </c>
      <c r="S1176" s="8">
        <f>Sales_Analysis[[#This Row],[Gross Sales ]]-Sales_Analysis[[#This Row],[Discount Amount]]</f>
        <v>10.192</v>
      </c>
      <c r="T1176" s="8">
        <f>Sales_Analysis[[#This Row],[Quantity]]*Sales_Analysis[[#This Row],[Unit Cost]]</f>
        <v>5.81</v>
      </c>
      <c r="U1176" s="8">
        <f>Sales_Analysis[[#This Row],[Net Sales ]]-Sales_Analysis[[#This Row],[Cost Of Good Sold]]</f>
        <v>4.3820000000000006</v>
      </c>
      <c r="V1176" s="8">
        <f>IF(Sales_Analysis[[#This Row],[Order Status]]="Completed",Sales_Analysis[[#This Row],[Net Sales ]],0)</f>
        <v>10.192</v>
      </c>
      <c r="W1176" s="8">
        <f>IF(Sales_Analysis[[#This Row],[Order Status]]="Completed",Sales_Analysis[[#This Row],[Gross Profit ]],0)</f>
        <v>4.3820000000000006</v>
      </c>
    </row>
    <row r="1177" spans="1:23">
      <c r="A1177" t="s">
        <v>1903</v>
      </c>
      <c r="B1177" s="7">
        <v>46108</v>
      </c>
      <c r="C1177" t="s">
        <v>100</v>
      </c>
      <c r="D1177">
        <v>4</v>
      </c>
      <c r="E1177">
        <v>47.38</v>
      </c>
      <c r="F1177">
        <v>0.1</v>
      </c>
      <c r="G1177">
        <v>9.99</v>
      </c>
      <c r="H1177" t="s">
        <v>207</v>
      </c>
      <c r="I1177" t="s">
        <v>54</v>
      </c>
      <c r="J1177" t="s">
        <v>213</v>
      </c>
      <c r="K1177" t="s">
        <v>209</v>
      </c>
      <c r="L1177" t="s">
        <v>1457</v>
      </c>
      <c r="M1177" t="s">
        <v>101</v>
      </c>
      <c r="N1177" t="s">
        <v>17</v>
      </c>
      <c r="O1177">
        <v>31.21</v>
      </c>
      <c r="P1177">
        <v>47.38</v>
      </c>
      <c r="Q1177">
        <f>Sales_Analysis[[#This Row],[Quantity]]*Sales_Analysis[[#This Row],[Unit Selling Price]]</f>
        <v>189.52</v>
      </c>
      <c r="R1177">
        <f>Sales_Analysis[[#This Row],[Gross Sales ]]*Sales_Analysis[[#This Row],[Discount Pct]]</f>
        <v>18.952000000000002</v>
      </c>
      <c r="S1177" s="8">
        <f>Sales_Analysis[[#This Row],[Gross Sales ]]-Sales_Analysis[[#This Row],[Discount Amount]]</f>
        <v>170.56800000000001</v>
      </c>
      <c r="T1177" s="8">
        <f>Sales_Analysis[[#This Row],[Quantity]]*Sales_Analysis[[#This Row],[Unit Cost]]</f>
        <v>124.84</v>
      </c>
      <c r="U1177" s="8">
        <f>Sales_Analysis[[#This Row],[Net Sales ]]-Sales_Analysis[[#This Row],[Cost Of Good Sold]]</f>
        <v>45.728000000000009</v>
      </c>
      <c r="V1177" s="8">
        <f>IF(Sales_Analysis[[#This Row],[Order Status]]="Completed",Sales_Analysis[[#This Row],[Net Sales ]],0)</f>
        <v>170.56800000000001</v>
      </c>
      <c r="W1177" s="8">
        <f>IF(Sales_Analysis[[#This Row],[Order Status]]="Completed",Sales_Analysis[[#This Row],[Gross Profit ]],0)</f>
        <v>45.728000000000009</v>
      </c>
    </row>
    <row r="1178" spans="1:23">
      <c r="A1178" t="s">
        <v>1904</v>
      </c>
      <c r="B1178" s="7">
        <v>46108</v>
      </c>
      <c r="C1178" t="s">
        <v>136</v>
      </c>
      <c r="D1178">
        <v>2</v>
      </c>
      <c r="E1178">
        <v>26.35</v>
      </c>
      <c r="F1178">
        <v>0.1</v>
      </c>
      <c r="G1178">
        <v>4.99</v>
      </c>
      <c r="H1178" t="s">
        <v>212</v>
      </c>
      <c r="I1178" t="s">
        <v>12</v>
      </c>
      <c r="J1178" t="s">
        <v>217</v>
      </c>
      <c r="K1178" t="s">
        <v>209</v>
      </c>
      <c r="L1178" t="s">
        <v>816</v>
      </c>
      <c r="M1178" t="s">
        <v>137</v>
      </c>
      <c r="N1178" t="s">
        <v>21</v>
      </c>
      <c r="O1178">
        <v>13.28</v>
      </c>
      <c r="P1178">
        <v>26.35</v>
      </c>
      <c r="Q1178">
        <f>Sales_Analysis[[#This Row],[Quantity]]*Sales_Analysis[[#This Row],[Unit Selling Price]]</f>
        <v>52.7</v>
      </c>
      <c r="R1178">
        <f>Sales_Analysis[[#This Row],[Gross Sales ]]*Sales_Analysis[[#This Row],[Discount Pct]]</f>
        <v>5.2700000000000005</v>
      </c>
      <c r="S1178" s="8">
        <f>Sales_Analysis[[#This Row],[Gross Sales ]]-Sales_Analysis[[#This Row],[Discount Amount]]</f>
        <v>47.43</v>
      </c>
      <c r="T1178" s="8">
        <f>Sales_Analysis[[#This Row],[Quantity]]*Sales_Analysis[[#This Row],[Unit Cost]]</f>
        <v>26.56</v>
      </c>
      <c r="U1178" s="8">
        <f>Sales_Analysis[[#This Row],[Net Sales ]]-Sales_Analysis[[#This Row],[Cost Of Good Sold]]</f>
        <v>20.87</v>
      </c>
      <c r="V1178" s="8">
        <f>IF(Sales_Analysis[[#This Row],[Order Status]]="Completed",Sales_Analysis[[#This Row],[Net Sales ]],0)</f>
        <v>47.43</v>
      </c>
      <c r="W1178" s="8">
        <f>IF(Sales_Analysis[[#This Row],[Order Status]]="Completed",Sales_Analysis[[#This Row],[Gross Profit ]],0)</f>
        <v>20.87</v>
      </c>
    </row>
    <row r="1179" spans="1:23">
      <c r="A1179" t="s">
        <v>1905</v>
      </c>
      <c r="B1179" s="7">
        <v>46108</v>
      </c>
      <c r="C1179" t="s">
        <v>148</v>
      </c>
      <c r="D1179">
        <v>2</v>
      </c>
      <c r="E1179">
        <v>76.3</v>
      </c>
      <c r="F1179">
        <v>0.05</v>
      </c>
      <c r="G1179">
        <v>0</v>
      </c>
      <c r="H1179" t="s">
        <v>216</v>
      </c>
      <c r="I1179" t="s">
        <v>54</v>
      </c>
      <c r="J1179" t="s">
        <v>208</v>
      </c>
      <c r="K1179" t="s">
        <v>209</v>
      </c>
      <c r="L1179" t="s">
        <v>645</v>
      </c>
      <c r="M1179" t="s">
        <v>149</v>
      </c>
      <c r="N1179" t="s">
        <v>27</v>
      </c>
      <c r="O1179">
        <v>33.700000000000003</v>
      </c>
      <c r="P1179">
        <v>76.3</v>
      </c>
      <c r="Q1179">
        <f>Sales_Analysis[[#This Row],[Quantity]]*Sales_Analysis[[#This Row],[Unit Selling Price]]</f>
        <v>152.6</v>
      </c>
      <c r="R1179">
        <f>Sales_Analysis[[#This Row],[Gross Sales ]]*Sales_Analysis[[#This Row],[Discount Pct]]</f>
        <v>7.63</v>
      </c>
      <c r="S1179" s="8">
        <f>Sales_Analysis[[#This Row],[Gross Sales ]]-Sales_Analysis[[#This Row],[Discount Amount]]</f>
        <v>144.97</v>
      </c>
      <c r="T1179" s="8">
        <f>Sales_Analysis[[#This Row],[Quantity]]*Sales_Analysis[[#This Row],[Unit Cost]]</f>
        <v>67.400000000000006</v>
      </c>
      <c r="U1179" s="8">
        <f>Sales_Analysis[[#This Row],[Net Sales ]]-Sales_Analysis[[#This Row],[Cost Of Good Sold]]</f>
        <v>77.569999999999993</v>
      </c>
      <c r="V1179" s="8">
        <f>IF(Sales_Analysis[[#This Row],[Order Status]]="Completed",Sales_Analysis[[#This Row],[Net Sales ]],0)</f>
        <v>144.97</v>
      </c>
      <c r="W1179" s="8">
        <f>IF(Sales_Analysis[[#This Row],[Order Status]]="Completed",Sales_Analysis[[#This Row],[Gross Profit ]],0)</f>
        <v>77.569999999999993</v>
      </c>
    </row>
    <row r="1180" spans="1:23">
      <c r="A1180" t="s">
        <v>1906</v>
      </c>
      <c r="B1180" s="7">
        <v>46109</v>
      </c>
      <c r="C1180" t="s">
        <v>186</v>
      </c>
      <c r="D1180">
        <v>3</v>
      </c>
      <c r="E1180">
        <v>54.93</v>
      </c>
      <c r="F1180">
        <v>0.2</v>
      </c>
      <c r="G1180">
        <v>0</v>
      </c>
      <c r="H1180" t="s">
        <v>207</v>
      </c>
      <c r="I1180" t="s">
        <v>18</v>
      </c>
      <c r="J1180" t="s">
        <v>213</v>
      </c>
      <c r="K1180" t="s">
        <v>209</v>
      </c>
      <c r="L1180" t="s">
        <v>329</v>
      </c>
      <c r="M1180" t="s">
        <v>187</v>
      </c>
      <c r="N1180" t="s">
        <v>32</v>
      </c>
      <c r="O1180">
        <v>31.07</v>
      </c>
      <c r="P1180">
        <v>54.93</v>
      </c>
      <c r="Q1180">
        <f>Sales_Analysis[[#This Row],[Quantity]]*Sales_Analysis[[#This Row],[Unit Selling Price]]</f>
        <v>164.79</v>
      </c>
      <c r="R1180">
        <f>Sales_Analysis[[#This Row],[Gross Sales ]]*Sales_Analysis[[#This Row],[Discount Pct]]</f>
        <v>32.957999999999998</v>
      </c>
      <c r="S1180" s="8">
        <f>Sales_Analysis[[#This Row],[Gross Sales ]]-Sales_Analysis[[#This Row],[Discount Amount]]</f>
        <v>131.83199999999999</v>
      </c>
      <c r="T1180" s="8">
        <f>Sales_Analysis[[#This Row],[Quantity]]*Sales_Analysis[[#This Row],[Unit Cost]]</f>
        <v>93.210000000000008</v>
      </c>
      <c r="U1180" s="8">
        <f>Sales_Analysis[[#This Row],[Net Sales ]]-Sales_Analysis[[#This Row],[Cost Of Good Sold]]</f>
        <v>38.621999999999986</v>
      </c>
      <c r="V1180" s="8">
        <f>IF(Sales_Analysis[[#This Row],[Order Status]]="Completed",Sales_Analysis[[#This Row],[Net Sales ]],0)</f>
        <v>131.83199999999999</v>
      </c>
      <c r="W1180" s="8">
        <f>IF(Sales_Analysis[[#This Row],[Order Status]]="Completed",Sales_Analysis[[#This Row],[Gross Profit ]],0)</f>
        <v>38.621999999999986</v>
      </c>
    </row>
    <row r="1181" spans="1:23">
      <c r="A1181" t="s">
        <v>1907</v>
      </c>
      <c r="B1181" s="7">
        <v>46109</v>
      </c>
      <c r="C1181" t="s">
        <v>112</v>
      </c>
      <c r="D1181">
        <v>2</v>
      </c>
      <c r="E1181">
        <v>48.12</v>
      </c>
      <c r="F1181">
        <v>0</v>
      </c>
      <c r="G1181">
        <v>0</v>
      </c>
      <c r="H1181" t="s">
        <v>212</v>
      </c>
      <c r="I1181" t="s">
        <v>12</v>
      </c>
      <c r="J1181" t="s">
        <v>217</v>
      </c>
      <c r="K1181" t="s">
        <v>209</v>
      </c>
      <c r="L1181" t="s">
        <v>479</v>
      </c>
      <c r="M1181" t="s">
        <v>113</v>
      </c>
      <c r="N1181" t="s">
        <v>17</v>
      </c>
      <c r="O1181">
        <v>23.26</v>
      </c>
      <c r="P1181">
        <v>48.12</v>
      </c>
      <c r="Q1181">
        <f>Sales_Analysis[[#This Row],[Quantity]]*Sales_Analysis[[#This Row],[Unit Selling Price]]</f>
        <v>96.24</v>
      </c>
      <c r="R1181">
        <f>Sales_Analysis[[#This Row],[Gross Sales ]]*Sales_Analysis[[#This Row],[Discount Pct]]</f>
        <v>0</v>
      </c>
      <c r="S1181" s="8">
        <f>Sales_Analysis[[#This Row],[Gross Sales ]]-Sales_Analysis[[#This Row],[Discount Amount]]</f>
        <v>96.24</v>
      </c>
      <c r="T1181" s="8">
        <f>Sales_Analysis[[#This Row],[Quantity]]*Sales_Analysis[[#This Row],[Unit Cost]]</f>
        <v>46.52</v>
      </c>
      <c r="U1181" s="8">
        <f>Sales_Analysis[[#This Row],[Net Sales ]]-Sales_Analysis[[#This Row],[Cost Of Good Sold]]</f>
        <v>49.719999999999992</v>
      </c>
      <c r="V1181" s="8">
        <f>IF(Sales_Analysis[[#This Row],[Order Status]]="Completed",Sales_Analysis[[#This Row],[Net Sales ]],0)</f>
        <v>96.24</v>
      </c>
      <c r="W1181" s="8">
        <f>IF(Sales_Analysis[[#This Row],[Order Status]]="Completed",Sales_Analysis[[#This Row],[Gross Profit ]],0)</f>
        <v>49.719999999999992</v>
      </c>
    </row>
    <row r="1182" spans="1:23">
      <c r="A1182" t="s">
        <v>1908</v>
      </c>
      <c r="B1182" s="7">
        <v>46109</v>
      </c>
      <c r="C1182" t="s">
        <v>104</v>
      </c>
      <c r="D1182">
        <v>3</v>
      </c>
      <c r="E1182">
        <v>29.49</v>
      </c>
      <c r="F1182">
        <v>0</v>
      </c>
      <c r="G1182">
        <v>0</v>
      </c>
      <c r="H1182" t="s">
        <v>212</v>
      </c>
      <c r="I1182" t="s">
        <v>54</v>
      </c>
      <c r="J1182" t="s">
        <v>208</v>
      </c>
      <c r="K1182" t="s">
        <v>209</v>
      </c>
      <c r="L1182" t="s">
        <v>595</v>
      </c>
      <c r="M1182" t="s">
        <v>105</v>
      </c>
      <c r="N1182" t="s">
        <v>17</v>
      </c>
      <c r="O1182">
        <v>13.03</v>
      </c>
      <c r="P1182">
        <v>29.49</v>
      </c>
      <c r="Q1182">
        <f>Sales_Analysis[[#This Row],[Quantity]]*Sales_Analysis[[#This Row],[Unit Selling Price]]</f>
        <v>88.47</v>
      </c>
      <c r="R1182">
        <f>Sales_Analysis[[#This Row],[Gross Sales ]]*Sales_Analysis[[#This Row],[Discount Pct]]</f>
        <v>0</v>
      </c>
      <c r="S1182" s="8">
        <f>Sales_Analysis[[#This Row],[Gross Sales ]]-Sales_Analysis[[#This Row],[Discount Amount]]</f>
        <v>88.47</v>
      </c>
      <c r="T1182" s="8">
        <f>Sales_Analysis[[#This Row],[Quantity]]*Sales_Analysis[[#This Row],[Unit Cost]]</f>
        <v>39.089999999999996</v>
      </c>
      <c r="U1182" s="8">
        <f>Sales_Analysis[[#This Row],[Net Sales ]]-Sales_Analysis[[#This Row],[Cost Of Good Sold]]</f>
        <v>49.38</v>
      </c>
      <c r="V1182" s="8">
        <f>IF(Sales_Analysis[[#This Row],[Order Status]]="Completed",Sales_Analysis[[#This Row],[Net Sales ]],0)</f>
        <v>88.47</v>
      </c>
      <c r="W1182" s="8">
        <f>IF(Sales_Analysis[[#This Row],[Order Status]]="Completed",Sales_Analysis[[#This Row],[Gross Profit ]],0)</f>
        <v>49.38</v>
      </c>
    </row>
    <row r="1183" spans="1:23">
      <c r="A1183" t="s">
        <v>1909</v>
      </c>
      <c r="B1183" s="7">
        <v>46109</v>
      </c>
      <c r="C1183" t="s">
        <v>168</v>
      </c>
      <c r="D1183">
        <v>8</v>
      </c>
      <c r="E1183">
        <v>50.46</v>
      </c>
      <c r="F1183">
        <v>0</v>
      </c>
      <c r="G1183">
        <v>4.99</v>
      </c>
      <c r="H1183" t="s">
        <v>212</v>
      </c>
      <c r="I1183" t="s">
        <v>12</v>
      </c>
      <c r="J1183" t="s">
        <v>208</v>
      </c>
      <c r="K1183" t="s">
        <v>209</v>
      </c>
      <c r="L1183" t="s">
        <v>392</v>
      </c>
      <c r="M1183" t="s">
        <v>169</v>
      </c>
      <c r="N1183" t="s">
        <v>32</v>
      </c>
      <c r="O1183">
        <v>23.03</v>
      </c>
      <c r="P1183">
        <v>50.46</v>
      </c>
      <c r="Q1183">
        <f>Sales_Analysis[[#This Row],[Quantity]]*Sales_Analysis[[#This Row],[Unit Selling Price]]</f>
        <v>403.68</v>
      </c>
      <c r="R1183">
        <f>Sales_Analysis[[#This Row],[Gross Sales ]]*Sales_Analysis[[#This Row],[Discount Pct]]</f>
        <v>0</v>
      </c>
      <c r="S1183" s="8">
        <f>Sales_Analysis[[#This Row],[Gross Sales ]]-Sales_Analysis[[#This Row],[Discount Amount]]</f>
        <v>403.68</v>
      </c>
      <c r="T1183" s="8">
        <f>Sales_Analysis[[#This Row],[Quantity]]*Sales_Analysis[[#This Row],[Unit Cost]]</f>
        <v>184.24</v>
      </c>
      <c r="U1183" s="8">
        <f>Sales_Analysis[[#This Row],[Net Sales ]]-Sales_Analysis[[#This Row],[Cost Of Good Sold]]</f>
        <v>219.44</v>
      </c>
      <c r="V1183" s="8">
        <f>IF(Sales_Analysis[[#This Row],[Order Status]]="Completed",Sales_Analysis[[#This Row],[Net Sales ]],0)</f>
        <v>403.68</v>
      </c>
      <c r="W1183" s="8">
        <f>IF(Sales_Analysis[[#This Row],[Order Status]]="Completed",Sales_Analysis[[#This Row],[Gross Profit ]],0)</f>
        <v>219.44</v>
      </c>
    </row>
    <row r="1184" spans="1:23">
      <c r="A1184" t="s">
        <v>1910</v>
      </c>
      <c r="B1184" s="7">
        <v>46109</v>
      </c>
      <c r="C1184" t="s">
        <v>132</v>
      </c>
      <c r="D1184">
        <v>1</v>
      </c>
      <c r="E1184">
        <v>72.08</v>
      </c>
      <c r="F1184">
        <v>0</v>
      </c>
      <c r="G1184">
        <v>0</v>
      </c>
      <c r="H1184" t="s">
        <v>216</v>
      </c>
      <c r="I1184" t="s">
        <v>37</v>
      </c>
      <c r="J1184" t="s">
        <v>208</v>
      </c>
      <c r="K1184" t="s">
        <v>209</v>
      </c>
      <c r="L1184" t="s">
        <v>363</v>
      </c>
      <c r="M1184" t="s">
        <v>133</v>
      </c>
      <c r="N1184" t="s">
        <v>21</v>
      </c>
      <c r="O1184">
        <v>45</v>
      </c>
      <c r="P1184">
        <v>72.08</v>
      </c>
      <c r="Q1184">
        <f>Sales_Analysis[[#This Row],[Quantity]]*Sales_Analysis[[#This Row],[Unit Selling Price]]</f>
        <v>72.08</v>
      </c>
      <c r="R1184">
        <f>Sales_Analysis[[#This Row],[Gross Sales ]]*Sales_Analysis[[#This Row],[Discount Pct]]</f>
        <v>0</v>
      </c>
      <c r="S1184" s="8">
        <f>Sales_Analysis[[#This Row],[Gross Sales ]]-Sales_Analysis[[#This Row],[Discount Amount]]</f>
        <v>72.08</v>
      </c>
      <c r="T1184" s="8">
        <f>Sales_Analysis[[#This Row],[Quantity]]*Sales_Analysis[[#This Row],[Unit Cost]]</f>
        <v>45</v>
      </c>
      <c r="U1184" s="8">
        <f>Sales_Analysis[[#This Row],[Net Sales ]]-Sales_Analysis[[#This Row],[Cost Of Good Sold]]</f>
        <v>27.08</v>
      </c>
      <c r="V1184" s="8">
        <f>IF(Sales_Analysis[[#This Row],[Order Status]]="Completed",Sales_Analysis[[#This Row],[Net Sales ]],0)</f>
        <v>72.08</v>
      </c>
      <c r="W1184" s="8">
        <f>IF(Sales_Analysis[[#This Row],[Order Status]]="Completed",Sales_Analysis[[#This Row],[Gross Profit ]],0)</f>
        <v>27.08</v>
      </c>
    </row>
    <row r="1185" spans="1:23">
      <c r="A1185" t="s">
        <v>1911</v>
      </c>
      <c r="B1185" s="7">
        <v>46109</v>
      </c>
      <c r="C1185" t="s">
        <v>168</v>
      </c>
      <c r="D1185">
        <v>3</v>
      </c>
      <c r="E1185">
        <v>50.46</v>
      </c>
      <c r="F1185">
        <v>0.15</v>
      </c>
      <c r="G1185">
        <v>0</v>
      </c>
      <c r="H1185" t="s">
        <v>207</v>
      </c>
      <c r="I1185" t="s">
        <v>54</v>
      </c>
      <c r="J1185" t="s">
        <v>217</v>
      </c>
      <c r="K1185" t="s">
        <v>209</v>
      </c>
      <c r="L1185" t="s">
        <v>1126</v>
      </c>
      <c r="M1185" t="s">
        <v>169</v>
      </c>
      <c r="N1185" t="s">
        <v>32</v>
      </c>
      <c r="O1185">
        <v>23.03</v>
      </c>
      <c r="P1185">
        <v>50.46</v>
      </c>
      <c r="Q1185">
        <f>Sales_Analysis[[#This Row],[Quantity]]*Sales_Analysis[[#This Row],[Unit Selling Price]]</f>
        <v>151.38</v>
      </c>
      <c r="R1185">
        <f>Sales_Analysis[[#This Row],[Gross Sales ]]*Sales_Analysis[[#This Row],[Discount Pct]]</f>
        <v>22.706999999999997</v>
      </c>
      <c r="S1185" s="8">
        <f>Sales_Analysis[[#This Row],[Gross Sales ]]-Sales_Analysis[[#This Row],[Discount Amount]]</f>
        <v>128.673</v>
      </c>
      <c r="T1185" s="8">
        <f>Sales_Analysis[[#This Row],[Quantity]]*Sales_Analysis[[#This Row],[Unit Cost]]</f>
        <v>69.09</v>
      </c>
      <c r="U1185" s="8">
        <f>Sales_Analysis[[#This Row],[Net Sales ]]-Sales_Analysis[[#This Row],[Cost Of Good Sold]]</f>
        <v>59.582999999999998</v>
      </c>
      <c r="V1185" s="8">
        <f>IF(Sales_Analysis[[#This Row],[Order Status]]="Completed",Sales_Analysis[[#This Row],[Net Sales ]],0)</f>
        <v>128.673</v>
      </c>
      <c r="W1185" s="8">
        <f>IF(Sales_Analysis[[#This Row],[Order Status]]="Completed",Sales_Analysis[[#This Row],[Gross Profit ]],0)</f>
        <v>59.582999999999998</v>
      </c>
    </row>
    <row r="1186" spans="1:23">
      <c r="A1186" t="s">
        <v>1912</v>
      </c>
      <c r="B1186" s="7">
        <v>46109</v>
      </c>
      <c r="C1186" t="s">
        <v>142</v>
      </c>
      <c r="D1186">
        <v>1</v>
      </c>
      <c r="E1186">
        <v>100.1</v>
      </c>
      <c r="F1186">
        <v>0</v>
      </c>
      <c r="G1186">
        <v>0</v>
      </c>
      <c r="H1186" t="s">
        <v>212</v>
      </c>
      <c r="I1186" t="s">
        <v>54</v>
      </c>
      <c r="J1186" t="s">
        <v>217</v>
      </c>
      <c r="K1186" t="s">
        <v>209</v>
      </c>
      <c r="L1186" t="s">
        <v>210</v>
      </c>
      <c r="M1186" t="s">
        <v>143</v>
      </c>
      <c r="N1186" t="s">
        <v>27</v>
      </c>
      <c r="O1186">
        <v>41.96</v>
      </c>
      <c r="P1186">
        <v>100.1</v>
      </c>
      <c r="Q1186">
        <f>Sales_Analysis[[#This Row],[Quantity]]*Sales_Analysis[[#This Row],[Unit Selling Price]]</f>
        <v>100.1</v>
      </c>
      <c r="R1186">
        <f>Sales_Analysis[[#This Row],[Gross Sales ]]*Sales_Analysis[[#This Row],[Discount Pct]]</f>
        <v>0</v>
      </c>
      <c r="S1186" s="8">
        <f>Sales_Analysis[[#This Row],[Gross Sales ]]-Sales_Analysis[[#This Row],[Discount Amount]]</f>
        <v>100.1</v>
      </c>
      <c r="T1186" s="8">
        <f>Sales_Analysis[[#This Row],[Quantity]]*Sales_Analysis[[#This Row],[Unit Cost]]</f>
        <v>41.96</v>
      </c>
      <c r="U1186" s="8">
        <f>Sales_Analysis[[#This Row],[Net Sales ]]-Sales_Analysis[[#This Row],[Cost Of Good Sold]]</f>
        <v>58.139999999999993</v>
      </c>
      <c r="V1186" s="8">
        <f>IF(Sales_Analysis[[#This Row],[Order Status]]="Completed",Sales_Analysis[[#This Row],[Net Sales ]],0)</f>
        <v>100.1</v>
      </c>
      <c r="W1186" s="8">
        <f>IF(Sales_Analysis[[#This Row],[Order Status]]="Completed",Sales_Analysis[[#This Row],[Gross Profit ]],0)</f>
        <v>58.139999999999993</v>
      </c>
    </row>
    <row r="1187" spans="1:23">
      <c r="A1187" t="s">
        <v>1913</v>
      </c>
      <c r="B1187" s="7">
        <v>46109</v>
      </c>
      <c r="C1187" t="s">
        <v>168</v>
      </c>
      <c r="D1187">
        <v>1</v>
      </c>
      <c r="E1187">
        <v>50.46</v>
      </c>
      <c r="F1187">
        <v>0.05</v>
      </c>
      <c r="G1187">
        <v>6.99</v>
      </c>
      <c r="H1187" t="s">
        <v>212</v>
      </c>
      <c r="I1187" t="s">
        <v>224</v>
      </c>
      <c r="J1187" t="s">
        <v>208</v>
      </c>
      <c r="K1187" t="s">
        <v>209</v>
      </c>
      <c r="L1187" t="s">
        <v>1914</v>
      </c>
      <c r="M1187" t="s">
        <v>169</v>
      </c>
      <c r="N1187" t="s">
        <v>32</v>
      </c>
      <c r="O1187">
        <v>23.03</v>
      </c>
      <c r="P1187">
        <v>50.46</v>
      </c>
      <c r="Q1187">
        <f>Sales_Analysis[[#This Row],[Quantity]]*Sales_Analysis[[#This Row],[Unit Selling Price]]</f>
        <v>50.46</v>
      </c>
      <c r="R1187">
        <f>Sales_Analysis[[#This Row],[Gross Sales ]]*Sales_Analysis[[#This Row],[Discount Pct]]</f>
        <v>2.5230000000000001</v>
      </c>
      <c r="S1187" s="8">
        <f>Sales_Analysis[[#This Row],[Gross Sales ]]-Sales_Analysis[[#This Row],[Discount Amount]]</f>
        <v>47.936999999999998</v>
      </c>
      <c r="T1187" s="8">
        <f>Sales_Analysis[[#This Row],[Quantity]]*Sales_Analysis[[#This Row],[Unit Cost]]</f>
        <v>23.03</v>
      </c>
      <c r="U1187" s="8">
        <f>Sales_Analysis[[#This Row],[Net Sales ]]-Sales_Analysis[[#This Row],[Cost Of Good Sold]]</f>
        <v>24.906999999999996</v>
      </c>
      <c r="V1187" s="8">
        <f>IF(Sales_Analysis[[#This Row],[Order Status]]="Completed",Sales_Analysis[[#This Row],[Net Sales ]],0)</f>
        <v>47.936999999999998</v>
      </c>
      <c r="W1187" s="8">
        <f>IF(Sales_Analysis[[#This Row],[Order Status]]="Completed",Sales_Analysis[[#This Row],[Gross Profit ]],0)</f>
        <v>24.906999999999996</v>
      </c>
    </row>
    <row r="1188" spans="1:23">
      <c r="A1188" t="s">
        <v>1915</v>
      </c>
      <c r="B1188" s="7">
        <v>46109</v>
      </c>
      <c r="C1188" t="s">
        <v>114</v>
      </c>
      <c r="D1188">
        <v>1</v>
      </c>
      <c r="E1188">
        <v>87.66</v>
      </c>
      <c r="F1188">
        <v>0</v>
      </c>
      <c r="G1188">
        <v>6.99</v>
      </c>
      <c r="H1188" t="s">
        <v>212</v>
      </c>
      <c r="I1188" t="s">
        <v>54</v>
      </c>
      <c r="J1188" t="s">
        <v>213</v>
      </c>
      <c r="K1188" t="s">
        <v>209</v>
      </c>
      <c r="L1188" t="s">
        <v>806</v>
      </c>
      <c r="M1188" t="s">
        <v>115</v>
      </c>
      <c r="N1188" t="s">
        <v>17</v>
      </c>
      <c r="O1188">
        <v>40.340000000000003</v>
      </c>
      <c r="P1188">
        <v>87.66</v>
      </c>
      <c r="Q1188">
        <f>Sales_Analysis[[#This Row],[Quantity]]*Sales_Analysis[[#This Row],[Unit Selling Price]]</f>
        <v>87.66</v>
      </c>
      <c r="R1188">
        <f>Sales_Analysis[[#This Row],[Gross Sales ]]*Sales_Analysis[[#This Row],[Discount Pct]]</f>
        <v>0</v>
      </c>
      <c r="S1188" s="8">
        <f>Sales_Analysis[[#This Row],[Gross Sales ]]-Sales_Analysis[[#This Row],[Discount Amount]]</f>
        <v>87.66</v>
      </c>
      <c r="T1188" s="8">
        <f>Sales_Analysis[[#This Row],[Quantity]]*Sales_Analysis[[#This Row],[Unit Cost]]</f>
        <v>40.340000000000003</v>
      </c>
      <c r="U1188" s="8">
        <f>Sales_Analysis[[#This Row],[Net Sales ]]-Sales_Analysis[[#This Row],[Cost Of Good Sold]]</f>
        <v>47.319999999999993</v>
      </c>
      <c r="V1188" s="8">
        <f>IF(Sales_Analysis[[#This Row],[Order Status]]="Completed",Sales_Analysis[[#This Row],[Net Sales ]],0)</f>
        <v>87.66</v>
      </c>
      <c r="W1188" s="8">
        <f>IF(Sales_Analysis[[#This Row],[Order Status]]="Completed",Sales_Analysis[[#This Row],[Gross Profit ]],0)</f>
        <v>47.319999999999993</v>
      </c>
    </row>
    <row r="1189" spans="1:23">
      <c r="A1189" t="s">
        <v>1916</v>
      </c>
      <c r="B1189" s="7">
        <v>46110</v>
      </c>
      <c r="C1189" t="s">
        <v>87</v>
      </c>
      <c r="D1189">
        <v>2</v>
      </c>
      <c r="E1189">
        <v>49.34</v>
      </c>
      <c r="F1189">
        <v>0</v>
      </c>
      <c r="G1189">
        <v>0</v>
      </c>
      <c r="H1189" t="s">
        <v>212</v>
      </c>
      <c r="I1189" t="s">
        <v>224</v>
      </c>
      <c r="J1189" t="s">
        <v>217</v>
      </c>
      <c r="K1189" t="s">
        <v>209</v>
      </c>
      <c r="L1189" t="s">
        <v>1371</v>
      </c>
      <c r="M1189" t="s">
        <v>88</v>
      </c>
      <c r="N1189" t="s">
        <v>11</v>
      </c>
      <c r="O1189">
        <v>24.06</v>
      </c>
      <c r="P1189">
        <v>49.34</v>
      </c>
      <c r="Q1189">
        <f>Sales_Analysis[[#This Row],[Quantity]]*Sales_Analysis[[#This Row],[Unit Selling Price]]</f>
        <v>98.68</v>
      </c>
      <c r="R1189">
        <f>Sales_Analysis[[#This Row],[Gross Sales ]]*Sales_Analysis[[#This Row],[Discount Pct]]</f>
        <v>0</v>
      </c>
      <c r="S1189" s="8">
        <f>Sales_Analysis[[#This Row],[Gross Sales ]]-Sales_Analysis[[#This Row],[Discount Amount]]</f>
        <v>98.68</v>
      </c>
      <c r="T1189" s="8">
        <f>Sales_Analysis[[#This Row],[Quantity]]*Sales_Analysis[[#This Row],[Unit Cost]]</f>
        <v>48.12</v>
      </c>
      <c r="U1189" s="8">
        <f>Sales_Analysis[[#This Row],[Net Sales ]]-Sales_Analysis[[#This Row],[Cost Of Good Sold]]</f>
        <v>50.560000000000009</v>
      </c>
      <c r="V1189" s="8">
        <f>IF(Sales_Analysis[[#This Row],[Order Status]]="Completed",Sales_Analysis[[#This Row],[Net Sales ]],0)</f>
        <v>98.68</v>
      </c>
      <c r="W1189" s="8">
        <f>IF(Sales_Analysis[[#This Row],[Order Status]]="Completed",Sales_Analysis[[#This Row],[Gross Profit ]],0)</f>
        <v>50.560000000000009</v>
      </c>
    </row>
    <row r="1190" spans="1:23">
      <c r="A1190" t="s">
        <v>1917</v>
      </c>
      <c r="B1190" s="7">
        <v>46110</v>
      </c>
      <c r="C1190" t="s">
        <v>100</v>
      </c>
      <c r="D1190">
        <v>1</v>
      </c>
      <c r="E1190">
        <v>47.38</v>
      </c>
      <c r="F1190">
        <v>0</v>
      </c>
      <c r="G1190">
        <v>0</v>
      </c>
      <c r="H1190" t="s">
        <v>212</v>
      </c>
      <c r="I1190" t="s">
        <v>54</v>
      </c>
      <c r="J1190" t="s">
        <v>208</v>
      </c>
      <c r="K1190" t="s">
        <v>209</v>
      </c>
      <c r="L1190" t="s">
        <v>356</v>
      </c>
      <c r="M1190" t="s">
        <v>101</v>
      </c>
      <c r="N1190" t="s">
        <v>17</v>
      </c>
      <c r="O1190">
        <v>31.21</v>
      </c>
      <c r="P1190">
        <v>47.38</v>
      </c>
      <c r="Q1190">
        <f>Sales_Analysis[[#This Row],[Quantity]]*Sales_Analysis[[#This Row],[Unit Selling Price]]</f>
        <v>47.38</v>
      </c>
      <c r="R1190">
        <f>Sales_Analysis[[#This Row],[Gross Sales ]]*Sales_Analysis[[#This Row],[Discount Pct]]</f>
        <v>0</v>
      </c>
      <c r="S1190" s="8">
        <f>Sales_Analysis[[#This Row],[Gross Sales ]]-Sales_Analysis[[#This Row],[Discount Amount]]</f>
        <v>47.38</v>
      </c>
      <c r="T1190" s="8">
        <f>Sales_Analysis[[#This Row],[Quantity]]*Sales_Analysis[[#This Row],[Unit Cost]]</f>
        <v>31.21</v>
      </c>
      <c r="U1190" s="8">
        <f>Sales_Analysis[[#This Row],[Net Sales ]]-Sales_Analysis[[#This Row],[Cost Of Good Sold]]</f>
        <v>16.170000000000002</v>
      </c>
      <c r="V1190" s="8">
        <f>IF(Sales_Analysis[[#This Row],[Order Status]]="Completed",Sales_Analysis[[#This Row],[Net Sales ]],0)</f>
        <v>47.38</v>
      </c>
      <c r="W1190" s="8">
        <f>IF(Sales_Analysis[[#This Row],[Order Status]]="Completed",Sales_Analysis[[#This Row],[Gross Profit ]],0)</f>
        <v>16.170000000000002</v>
      </c>
    </row>
    <row r="1191" spans="1:23">
      <c r="A1191" t="s">
        <v>1918</v>
      </c>
      <c r="B1191" s="7">
        <v>46110</v>
      </c>
      <c r="C1191" t="s">
        <v>148</v>
      </c>
      <c r="D1191">
        <v>3</v>
      </c>
      <c r="E1191">
        <v>76.3</v>
      </c>
      <c r="F1191">
        <v>0</v>
      </c>
      <c r="G1191">
        <v>9.99</v>
      </c>
      <c r="H1191" t="s">
        <v>207</v>
      </c>
      <c r="I1191" t="s">
        <v>18</v>
      </c>
      <c r="J1191" t="s">
        <v>213</v>
      </c>
      <c r="K1191" t="s">
        <v>304</v>
      </c>
      <c r="L1191" t="s">
        <v>802</v>
      </c>
      <c r="M1191" t="s">
        <v>149</v>
      </c>
      <c r="N1191" t="s">
        <v>27</v>
      </c>
      <c r="O1191">
        <v>33.700000000000003</v>
      </c>
      <c r="P1191">
        <v>76.3</v>
      </c>
      <c r="Q1191">
        <f>Sales_Analysis[[#This Row],[Quantity]]*Sales_Analysis[[#This Row],[Unit Selling Price]]</f>
        <v>228.89999999999998</v>
      </c>
      <c r="R1191">
        <f>Sales_Analysis[[#This Row],[Gross Sales ]]*Sales_Analysis[[#This Row],[Discount Pct]]</f>
        <v>0</v>
      </c>
      <c r="S1191" s="8">
        <f>Sales_Analysis[[#This Row],[Gross Sales ]]-Sales_Analysis[[#This Row],[Discount Amount]]</f>
        <v>228.89999999999998</v>
      </c>
      <c r="T1191" s="8">
        <f>Sales_Analysis[[#This Row],[Quantity]]*Sales_Analysis[[#This Row],[Unit Cost]]</f>
        <v>101.10000000000001</v>
      </c>
      <c r="U1191" s="8">
        <f>Sales_Analysis[[#This Row],[Net Sales ]]-Sales_Analysis[[#This Row],[Cost Of Good Sold]]</f>
        <v>127.79999999999997</v>
      </c>
      <c r="V1191" s="8">
        <f>IF(Sales_Analysis[[#This Row],[Order Status]]="Completed",Sales_Analysis[[#This Row],[Net Sales ]],0)</f>
        <v>0</v>
      </c>
      <c r="W1191" s="8">
        <f>IF(Sales_Analysis[[#This Row],[Order Status]]="Completed",Sales_Analysis[[#This Row],[Gross Profit ]],0)</f>
        <v>0</v>
      </c>
    </row>
    <row r="1192" spans="1:23">
      <c r="A1192" t="s">
        <v>1919</v>
      </c>
      <c r="B1192" s="7">
        <v>46111</v>
      </c>
      <c r="C1192" t="s">
        <v>138</v>
      </c>
      <c r="D1192">
        <v>4</v>
      </c>
      <c r="E1192">
        <v>56</v>
      </c>
      <c r="F1192">
        <v>0.05</v>
      </c>
      <c r="G1192">
        <v>6.99</v>
      </c>
      <c r="H1192" t="s">
        <v>212</v>
      </c>
      <c r="I1192" t="s">
        <v>54</v>
      </c>
      <c r="J1192" t="s">
        <v>217</v>
      </c>
      <c r="K1192" t="s">
        <v>209</v>
      </c>
      <c r="L1192" t="s">
        <v>710</v>
      </c>
      <c r="M1192" t="s">
        <v>139</v>
      </c>
      <c r="N1192" t="s">
        <v>21</v>
      </c>
      <c r="O1192">
        <v>37.14</v>
      </c>
      <c r="P1192">
        <v>56</v>
      </c>
      <c r="Q1192">
        <f>Sales_Analysis[[#This Row],[Quantity]]*Sales_Analysis[[#This Row],[Unit Selling Price]]</f>
        <v>224</v>
      </c>
      <c r="R1192">
        <f>Sales_Analysis[[#This Row],[Gross Sales ]]*Sales_Analysis[[#This Row],[Discount Pct]]</f>
        <v>11.200000000000001</v>
      </c>
      <c r="S1192" s="8">
        <f>Sales_Analysis[[#This Row],[Gross Sales ]]-Sales_Analysis[[#This Row],[Discount Amount]]</f>
        <v>212.8</v>
      </c>
      <c r="T1192" s="8">
        <f>Sales_Analysis[[#This Row],[Quantity]]*Sales_Analysis[[#This Row],[Unit Cost]]</f>
        <v>148.56</v>
      </c>
      <c r="U1192" s="8">
        <f>Sales_Analysis[[#This Row],[Net Sales ]]-Sales_Analysis[[#This Row],[Cost Of Good Sold]]</f>
        <v>64.240000000000009</v>
      </c>
      <c r="V1192" s="8">
        <f>IF(Sales_Analysis[[#This Row],[Order Status]]="Completed",Sales_Analysis[[#This Row],[Net Sales ]],0)</f>
        <v>212.8</v>
      </c>
      <c r="W1192" s="8">
        <f>IF(Sales_Analysis[[#This Row],[Order Status]]="Completed",Sales_Analysis[[#This Row],[Gross Profit ]],0)</f>
        <v>64.240000000000009</v>
      </c>
    </row>
    <row r="1193" spans="1:23">
      <c r="A1193" t="s">
        <v>1920</v>
      </c>
      <c r="B1193" s="7">
        <v>46111</v>
      </c>
      <c r="C1193" t="s">
        <v>75</v>
      </c>
      <c r="D1193">
        <v>6</v>
      </c>
      <c r="E1193">
        <v>55.2</v>
      </c>
      <c r="F1193">
        <v>0</v>
      </c>
      <c r="G1193">
        <v>0</v>
      </c>
      <c r="H1193" t="s">
        <v>207</v>
      </c>
      <c r="I1193" t="s">
        <v>12</v>
      </c>
      <c r="J1193" t="s">
        <v>217</v>
      </c>
      <c r="K1193" t="s">
        <v>209</v>
      </c>
      <c r="L1193" t="s">
        <v>1137</v>
      </c>
      <c r="M1193" t="s">
        <v>76</v>
      </c>
      <c r="N1193" t="s">
        <v>11</v>
      </c>
      <c r="O1193">
        <v>25.85</v>
      </c>
      <c r="P1193">
        <v>55.2</v>
      </c>
      <c r="Q1193">
        <f>Sales_Analysis[[#This Row],[Quantity]]*Sales_Analysis[[#This Row],[Unit Selling Price]]</f>
        <v>331.20000000000005</v>
      </c>
      <c r="R1193">
        <f>Sales_Analysis[[#This Row],[Gross Sales ]]*Sales_Analysis[[#This Row],[Discount Pct]]</f>
        <v>0</v>
      </c>
      <c r="S1193" s="8">
        <f>Sales_Analysis[[#This Row],[Gross Sales ]]-Sales_Analysis[[#This Row],[Discount Amount]]</f>
        <v>331.20000000000005</v>
      </c>
      <c r="T1193" s="8">
        <f>Sales_Analysis[[#This Row],[Quantity]]*Sales_Analysis[[#This Row],[Unit Cost]]</f>
        <v>155.10000000000002</v>
      </c>
      <c r="U1193" s="8">
        <f>Sales_Analysis[[#This Row],[Net Sales ]]-Sales_Analysis[[#This Row],[Cost Of Good Sold]]</f>
        <v>176.10000000000002</v>
      </c>
      <c r="V1193" s="8">
        <f>IF(Sales_Analysis[[#This Row],[Order Status]]="Completed",Sales_Analysis[[#This Row],[Net Sales ]],0)</f>
        <v>331.20000000000005</v>
      </c>
      <c r="W1193" s="8">
        <f>IF(Sales_Analysis[[#This Row],[Order Status]]="Completed",Sales_Analysis[[#This Row],[Gross Profit ]],0)</f>
        <v>176.10000000000002</v>
      </c>
    </row>
    <row r="1194" spans="1:23">
      <c r="A1194" t="s">
        <v>1921</v>
      </c>
      <c r="B1194" s="7">
        <v>46111</v>
      </c>
      <c r="C1194" t="s">
        <v>128</v>
      </c>
      <c r="D1194">
        <v>1</v>
      </c>
      <c r="E1194">
        <v>74.72</v>
      </c>
      <c r="F1194">
        <v>0</v>
      </c>
      <c r="G1194">
        <v>9.99</v>
      </c>
      <c r="H1194" t="s">
        <v>216</v>
      </c>
      <c r="I1194" t="s">
        <v>54</v>
      </c>
      <c r="J1194" t="s">
        <v>217</v>
      </c>
      <c r="K1194" t="s">
        <v>209</v>
      </c>
      <c r="L1194" t="s">
        <v>1877</v>
      </c>
      <c r="M1194" t="s">
        <v>129</v>
      </c>
      <c r="N1194" t="s">
        <v>21</v>
      </c>
      <c r="O1194">
        <v>36.28</v>
      </c>
      <c r="P1194">
        <v>74.72</v>
      </c>
      <c r="Q1194">
        <f>Sales_Analysis[[#This Row],[Quantity]]*Sales_Analysis[[#This Row],[Unit Selling Price]]</f>
        <v>74.72</v>
      </c>
      <c r="R1194">
        <f>Sales_Analysis[[#This Row],[Gross Sales ]]*Sales_Analysis[[#This Row],[Discount Pct]]</f>
        <v>0</v>
      </c>
      <c r="S1194" s="8">
        <f>Sales_Analysis[[#This Row],[Gross Sales ]]-Sales_Analysis[[#This Row],[Discount Amount]]</f>
        <v>74.72</v>
      </c>
      <c r="T1194" s="8">
        <f>Sales_Analysis[[#This Row],[Quantity]]*Sales_Analysis[[#This Row],[Unit Cost]]</f>
        <v>36.28</v>
      </c>
      <c r="U1194" s="8">
        <f>Sales_Analysis[[#This Row],[Net Sales ]]-Sales_Analysis[[#This Row],[Cost Of Good Sold]]</f>
        <v>38.44</v>
      </c>
      <c r="V1194" s="8">
        <f>IF(Sales_Analysis[[#This Row],[Order Status]]="Completed",Sales_Analysis[[#This Row],[Net Sales ]],0)</f>
        <v>74.72</v>
      </c>
      <c r="W1194" s="8">
        <f>IF(Sales_Analysis[[#This Row],[Order Status]]="Completed",Sales_Analysis[[#This Row],[Gross Profit ]],0)</f>
        <v>38.44</v>
      </c>
    </row>
    <row r="1195" spans="1:23">
      <c r="A1195" t="s">
        <v>1922</v>
      </c>
      <c r="B1195" s="7">
        <v>46111</v>
      </c>
      <c r="C1195" t="s">
        <v>71</v>
      </c>
      <c r="D1195">
        <v>1</v>
      </c>
      <c r="E1195">
        <v>11.23</v>
      </c>
      <c r="F1195">
        <v>0</v>
      </c>
      <c r="G1195">
        <v>9.99</v>
      </c>
      <c r="H1195" t="s">
        <v>216</v>
      </c>
      <c r="I1195" t="s">
        <v>12</v>
      </c>
      <c r="J1195" t="s">
        <v>217</v>
      </c>
      <c r="K1195" t="s">
        <v>209</v>
      </c>
      <c r="L1195" t="s">
        <v>1923</v>
      </c>
      <c r="M1195" t="s">
        <v>72</v>
      </c>
      <c r="N1195" t="s">
        <v>11</v>
      </c>
      <c r="O1195">
        <v>6.46</v>
      </c>
      <c r="P1195">
        <v>11.23</v>
      </c>
      <c r="Q1195">
        <f>Sales_Analysis[[#This Row],[Quantity]]*Sales_Analysis[[#This Row],[Unit Selling Price]]</f>
        <v>11.23</v>
      </c>
      <c r="R1195">
        <f>Sales_Analysis[[#This Row],[Gross Sales ]]*Sales_Analysis[[#This Row],[Discount Pct]]</f>
        <v>0</v>
      </c>
      <c r="S1195" s="8">
        <f>Sales_Analysis[[#This Row],[Gross Sales ]]-Sales_Analysis[[#This Row],[Discount Amount]]</f>
        <v>11.23</v>
      </c>
      <c r="T1195" s="8">
        <f>Sales_Analysis[[#This Row],[Quantity]]*Sales_Analysis[[#This Row],[Unit Cost]]</f>
        <v>6.46</v>
      </c>
      <c r="U1195" s="8">
        <f>Sales_Analysis[[#This Row],[Net Sales ]]-Sales_Analysis[[#This Row],[Cost Of Good Sold]]</f>
        <v>4.7700000000000005</v>
      </c>
      <c r="V1195" s="8">
        <f>IF(Sales_Analysis[[#This Row],[Order Status]]="Completed",Sales_Analysis[[#This Row],[Net Sales ]],0)</f>
        <v>11.23</v>
      </c>
      <c r="W1195" s="8">
        <f>IF(Sales_Analysis[[#This Row],[Order Status]]="Completed",Sales_Analysis[[#This Row],[Gross Profit ]],0)</f>
        <v>4.7700000000000005</v>
      </c>
    </row>
    <row r="1196" spans="1:23">
      <c r="A1196" t="s">
        <v>1924</v>
      </c>
      <c r="B1196" s="7">
        <v>46111</v>
      </c>
      <c r="C1196" t="s">
        <v>138</v>
      </c>
      <c r="D1196">
        <v>1</v>
      </c>
      <c r="E1196">
        <v>56</v>
      </c>
      <c r="F1196">
        <v>0</v>
      </c>
      <c r="G1196">
        <v>4.99</v>
      </c>
      <c r="H1196" t="s">
        <v>207</v>
      </c>
      <c r="I1196" t="s">
        <v>18</v>
      </c>
      <c r="J1196" t="s">
        <v>217</v>
      </c>
      <c r="K1196" t="s">
        <v>281</v>
      </c>
      <c r="L1196" t="s">
        <v>225</v>
      </c>
      <c r="M1196" t="s">
        <v>139</v>
      </c>
      <c r="N1196" t="s">
        <v>21</v>
      </c>
      <c r="O1196">
        <v>37.14</v>
      </c>
      <c r="P1196">
        <v>56</v>
      </c>
      <c r="Q1196">
        <f>Sales_Analysis[[#This Row],[Quantity]]*Sales_Analysis[[#This Row],[Unit Selling Price]]</f>
        <v>56</v>
      </c>
      <c r="R1196">
        <f>Sales_Analysis[[#This Row],[Gross Sales ]]*Sales_Analysis[[#This Row],[Discount Pct]]</f>
        <v>0</v>
      </c>
      <c r="S1196" s="8">
        <f>Sales_Analysis[[#This Row],[Gross Sales ]]-Sales_Analysis[[#This Row],[Discount Amount]]</f>
        <v>56</v>
      </c>
      <c r="T1196" s="8">
        <f>Sales_Analysis[[#This Row],[Quantity]]*Sales_Analysis[[#This Row],[Unit Cost]]</f>
        <v>37.14</v>
      </c>
      <c r="U1196" s="8">
        <f>Sales_Analysis[[#This Row],[Net Sales ]]-Sales_Analysis[[#This Row],[Cost Of Good Sold]]</f>
        <v>18.86</v>
      </c>
      <c r="V1196" s="8">
        <f>IF(Sales_Analysis[[#This Row],[Order Status]]="Completed",Sales_Analysis[[#This Row],[Net Sales ]],0)</f>
        <v>0</v>
      </c>
      <c r="W1196" s="8">
        <f>IF(Sales_Analysis[[#This Row],[Order Status]]="Completed",Sales_Analysis[[#This Row],[Gross Profit ]],0)</f>
        <v>0</v>
      </c>
    </row>
    <row r="1197" spans="1:23">
      <c r="A1197" t="s">
        <v>1925</v>
      </c>
      <c r="B1197" s="7">
        <v>46111</v>
      </c>
      <c r="C1197" t="s">
        <v>116</v>
      </c>
      <c r="D1197">
        <v>8</v>
      </c>
      <c r="E1197">
        <v>30.89</v>
      </c>
      <c r="F1197">
        <v>0.05</v>
      </c>
      <c r="G1197">
        <v>0</v>
      </c>
      <c r="H1197" t="s">
        <v>212</v>
      </c>
      <c r="I1197" t="s">
        <v>224</v>
      </c>
      <c r="J1197" t="s">
        <v>217</v>
      </c>
      <c r="K1197" t="s">
        <v>209</v>
      </c>
      <c r="L1197" t="s">
        <v>635</v>
      </c>
      <c r="M1197" t="s">
        <v>117</v>
      </c>
      <c r="N1197" t="s">
        <v>21</v>
      </c>
      <c r="O1197">
        <v>13.41</v>
      </c>
      <c r="P1197">
        <v>30.89</v>
      </c>
      <c r="Q1197">
        <f>Sales_Analysis[[#This Row],[Quantity]]*Sales_Analysis[[#This Row],[Unit Selling Price]]</f>
        <v>247.12</v>
      </c>
      <c r="R1197">
        <f>Sales_Analysis[[#This Row],[Gross Sales ]]*Sales_Analysis[[#This Row],[Discount Pct]]</f>
        <v>12.356000000000002</v>
      </c>
      <c r="S1197" s="8">
        <f>Sales_Analysis[[#This Row],[Gross Sales ]]-Sales_Analysis[[#This Row],[Discount Amount]]</f>
        <v>234.76400000000001</v>
      </c>
      <c r="T1197" s="8">
        <f>Sales_Analysis[[#This Row],[Quantity]]*Sales_Analysis[[#This Row],[Unit Cost]]</f>
        <v>107.28</v>
      </c>
      <c r="U1197" s="8">
        <f>Sales_Analysis[[#This Row],[Net Sales ]]-Sales_Analysis[[#This Row],[Cost Of Good Sold]]</f>
        <v>127.48400000000001</v>
      </c>
      <c r="V1197" s="8">
        <f>IF(Sales_Analysis[[#This Row],[Order Status]]="Completed",Sales_Analysis[[#This Row],[Net Sales ]],0)</f>
        <v>234.76400000000001</v>
      </c>
      <c r="W1197" s="8">
        <f>IF(Sales_Analysis[[#This Row],[Order Status]]="Completed",Sales_Analysis[[#This Row],[Gross Profit ]],0)</f>
        <v>127.48400000000001</v>
      </c>
    </row>
    <row r="1198" spans="1:23">
      <c r="A1198" t="s">
        <v>1926</v>
      </c>
      <c r="B1198" s="7">
        <v>46112</v>
      </c>
      <c r="C1198" t="s">
        <v>126</v>
      </c>
      <c r="D1198">
        <v>2</v>
      </c>
      <c r="E1198">
        <v>44.98</v>
      </c>
      <c r="F1198">
        <v>0.15</v>
      </c>
      <c r="G1198">
        <v>9.99</v>
      </c>
      <c r="H1198" t="s">
        <v>212</v>
      </c>
      <c r="I1198" t="s">
        <v>18</v>
      </c>
      <c r="J1198" t="s">
        <v>208</v>
      </c>
      <c r="K1198" t="s">
        <v>209</v>
      </c>
      <c r="L1198" t="s">
        <v>1283</v>
      </c>
      <c r="M1198" t="s">
        <v>127</v>
      </c>
      <c r="N1198" t="s">
        <v>21</v>
      </c>
      <c r="O1198">
        <v>23.48</v>
      </c>
      <c r="P1198">
        <v>44.98</v>
      </c>
      <c r="Q1198">
        <f>Sales_Analysis[[#This Row],[Quantity]]*Sales_Analysis[[#This Row],[Unit Selling Price]]</f>
        <v>89.96</v>
      </c>
      <c r="R1198">
        <f>Sales_Analysis[[#This Row],[Gross Sales ]]*Sales_Analysis[[#This Row],[Discount Pct]]</f>
        <v>13.493999999999998</v>
      </c>
      <c r="S1198" s="8">
        <f>Sales_Analysis[[#This Row],[Gross Sales ]]-Sales_Analysis[[#This Row],[Discount Amount]]</f>
        <v>76.465999999999994</v>
      </c>
      <c r="T1198" s="8">
        <f>Sales_Analysis[[#This Row],[Quantity]]*Sales_Analysis[[#This Row],[Unit Cost]]</f>
        <v>46.96</v>
      </c>
      <c r="U1198" s="8">
        <f>Sales_Analysis[[#This Row],[Net Sales ]]-Sales_Analysis[[#This Row],[Cost Of Good Sold]]</f>
        <v>29.505999999999993</v>
      </c>
      <c r="V1198" s="8">
        <f>IF(Sales_Analysis[[#This Row],[Order Status]]="Completed",Sales_Analysis[[#This Row],[Net Sales ]],0)</f>
        <v>76.465999999999994</v>
      </c>
      <c r="W1198" s="8">
        <f>IF(Sales_Analysis[[#This Row],[Order Status]]="Completed",Sales_Analysis[[#This Row],[Gross Profit ]],0)</f>
        <v>29.505999999999993</v>
      </c>
    </row>
    <row r="1199" spans="1:23">
      <c r="A1199" t="s">
        <v>1927</v>
      </c>
      <c r="B1199" s="7">
        <v>46112</v>
      </c>
      <c r="C1199" t="s">
        <v>130</v>
      </c>
      <c r="D1199">
        <v>8</v>
      </c>
      <c r="E1199">
        <v>10.18</v>
      </c>
      <c r="F1199">
        <v>0.15</v>
      </c>
      <c r="G1199">
        <v>0</v>
      </c>
      <c r="H1199" t="s">
        <v>216</v>
      </c>
      <c r="I1199" t="s">
        <v>54</v>
      </c>
      <c r="J1199" t="s">
        <v>213</v>
      </c>
      <c r="K1199" t="s">
        <v>209</v>
      </c>
      <c r="L1199" t="s">
        <v>271</v>
      </c>
      <c r="M1199" t="s">
        <v>131</v>
      </c>
      <c r="N1199" t="s">
        <v>21</v>
      </c>
      <c r="O1199">
        <v>4.42</v>
      </c>
      <c r="P1199">
        <v>10.18</v>
      </c>
      <c r="Q1199">
        <f>Sales_Analysis[[#This Row],[Quantity]]*Sales_Analysis[[#This Row],[Unit Selling Price]]</f>
        <v>81.44</v>
      </c>
      <c r="R1199">
        <f>Sales_Analysis[[#This Row],[Gross Sales ]]*Sales_Analysis[[#This Row],[Discount Pct]]</f>
        <v>12.215999999999999</v>
      </c>
      <c r="S1199" s="8">
        <f>Sales_Analysis[[#This Row],[Gross Sales ]]-Sales_Analysis[[#This Row],[Discount Amount]]</f>
        <v>69.224000000000004</v>
      </c>
      <c r="T1199" s="8">
        <f>Sales_Analysis[[#This Row],[Quantity]]*Sales_Analysis[[#This Row],[Unit Cost]]</f>
        <v>35.36</v>
      </c>
      <c r="U1199" s="8">
        <f>Sales_Analysis[[#This Row],[Net Sales ]]-Sales_Analysis[[#This Row],[Cost Of Good Sold]]</f>
        <v>33.864000000000004</v>
      </c>
      <c r="V1199" s="8">
        <f>IF(Sales_Analysis[[#This Row],[Order Status]]="Completed",Sales_Analysis[[#This Row],[Net Sales ]],0)</f>
        <v>69.224000000000004</v>
      </c>
      <c r="W1199" s="8">
        <f>IF(Sales_Analysis[[#This Row],[Order Status]]="Completed",Sales_Analysis[[#This Row],[Gross Profit ]],0)</f>
        <v>33.864000000000004</v>
      </c>
    </row>
    <row r="1200" spans="1:23">
      <c r="A1200" t="s">
        <v>1928</v>
      </c>
      <c r="B1200" s="7">
        <v>46112</v>
      </c>
      <c r="C1200" t="s">
        <v>174</v>
      </c>
      <c r="D1200">
        <v>8</v>
      </c>
      <c r="E1200">
        <v>72.45</v>
      </c>
      <c r="F1200">
        <v>0.1</v>
      </c>
      <c r="G1200">
        <v>0</v>
      </c>
      <c r="H1200" t="s">
        <v>207</v>
      </c>
      <c r="I1200" t="s">
        <v>12</v>
      </c>
      <c r="J1200" t="s">
        <v>213</v>
      </c>
      <c r="K1200" t="s">
        <v>209</v>
      </c>
      <c r="L1200" t="s">
        <v>1414</v>
      </c>
      <c r="M1200" t="s">
        <v>175</v>
      </c>
      <c r="N1200" t="s">
        <v>32</v>
      </c>
      <c r="O1200">
        <v>30.61</v>
      </c>
      <c r="P1200">
        <v>72.45</v>
      </c>
      <c r="Q1200">
        <f>Sales_Analysis[[#This Row],[Quantity]]*Sales_Analysis[[#This Row],[Unit Selling Price]]</f>
        <v>579.6</v>
      </c>
      <c r="R1200">
        <f>Sales_Analysis[[#This Row],[Gross Sales ]]*Sales_Analysis[[#This Row],[Discount Pct]]</f>
        <v>57.960000000000008</v>
      </c>
      <c r="S1200" s="8">
        <f>Sales_Analysis[[#This Row],[Gross Sales ]]-Sales_Analysis[[#This Row],[Discount Amount]]</f>
        <v>521.64</v>
      </c>
      <c r="T1200" s="8">
        <f>Sales_Analysis[[#This Row],[Quantity]]*Sales_Analysis[[#This Row],[Unit Cost]]</f>
        <v>244.88</v>
      </c>
      <c r="U1200" s="8">
        <f>Sales_Analysis[[#This Row],[Net Sales ]]-Sales_Analysis[[#This Row],[Cost Of Good Sold]]</f>
        <v>276.76</v>
      </c>
      <c r="V1200" s="8">
        <f>IF(Sales_Analysis[[#This Row],[Order Status]]="Completed",Sales_Analysis[[#This Row],[Net Sales ]],0)</f>
        <v>521.64</v>
      </c>
      <c r="W1200" s="8">
        <f>IF(Sales_Analysis[[#This Row],[Order Status]]="Completed",Sales_Analysis[[#This Row],[Gross Profit ]],0)</f>
        <v>276.76</v>
      </c>
    </row>
    <row r="1201" spans="1:23">
      <c r="A1201" t="s">
        <v>1929</v>
      </c>
      <c r="B1201" s="7">
        <v>46112</v>
      </c>
      <c r="C1201" t="s">
        <v>106</v>
      </c>
      <c r="D1201">
        <v>2</v>
      </c>
      <c r="E1201">
        <v>85.27</v>
      </c>
      <c r="F1201">
        <v>0</v>
      </c>
      <c r="G1201">
        <v>6.99</v>
      </c>
      <c r="H1201" t="s">
        <v>212</v>
      </c>
      <c r="I1201" t="s">
        <v>37</v>
      </c>
      <c r="J1201" t="s">
        <v>213</v>
      </c>
      <c r="K1201" t="s">
        <v>304</v>
      </c>
      <c r="L1201" t="s">
        <v>1267</v>
      </c>
      <c r="M1201" t="s">
        <v>107</v>
      </c>
      <c r="N1201" t="s">
        <v>17</v>
      </c>
      <c r="O1201">
        <v>43.46</v>
      </c>
      <c r="P1201">
        <v>85.27</v>
      </c>
      <c r="Q1201">
        <f>Sales_Analysis[[#This Row],[Quantity]]*Sales_Analysis[[#This Row],[Unit Selling Price]]</f>
        <v>170.54</v>
      </c>
      <c r="R1201">
        <f>Sales_Analysis[[#This Row],[Gross Sales ]]*Sales_Analysis[[#This Row],[Discount Pct]]</f>
        <v>0</v>
      </c>
      <c r="S1201" s="8">
        <f>Sales_Analysis[[#This Row],[Gross Sales ]]-Sales_Analysis[[#This Row],[Discount Amount]]</f>
        <v>170.54</v>
      </c>
      <c r="T1201" s="8">
        <f>Sales_Analysis[[#This Row],[Quantity]]*Sales_Analysis[[#This Row],[Unit Cost]]</f>
        <v>86.92</v>
      </c>
      <c r="U1201" s="8">
        <f>Sales_Analysis[[#This Row],[Net Sales ]]-Sales_Analysis[[#This Row],[Cost Of Good Sold]]</f>
        <v>83.61999999999999</v>
      </c>
      <c r="V1201" s="8">
        <f>IF(Sales_Analysis[[#This Row],[Order Status]]="Completed",Sales_Analysis[[#This Row],[Net Sales ]],0)</f>
        <v>0</v>
      </c>
      <c r="W1201" s="8">
        <f>IF(Sales_Analysis[[#This Row],[Order Status]]="Completed",Sales_Analysis[[#This Row],[Gross Profit ]],0)</f>
        <v>0</v>
      </c>
    </row>
    <row r="1202" spans="1:23">
      <c r="A1202" t="s">
        <v>1930</v>
      </c>
      <c r="B1202" s="7">
        <v>46112</v>
      </c>
      <c r="C1202" t="s">
        <v>140</v>
      </c>
      <c r="D1202">
        <v>1</v>
      </c>
      <c r="E1202">
        <v>25.18</v>
      </c>
      <c r="F1202">
        <v>0</v>
      </c>
      <c r="G1202">
        <v>0</v>
      </c>
      <c r="H1202" t="s">
        <v>216</v>
      </c>
      <c r="I1202" t="s">
        <v>12</v>
      </c>
      <c r="J1202" t="s">
        <v>213</v>
      </c>
      <c r="K1202" t="s">
        <v>209</v>
      </c>
      <c r="L1202" t="s">
        <v>1195</v>
      </c>
      <c r="M1202" t="s">
        <v>141</v>
      </c>
      <c r="N1202" t="s">
        <v>27</v>
      </c>
      <c r="O1202">
        <v>13.85</v>
      </c>
      <c r="P1202">
        <v>25.18</v>
      </c>
      <c r="Q1202">
        <f>Sales_Analysis[[#This Row],[Quantity]]*Sales_Analysis[[#This Row],[Unit Selling Price]]</f>
        <v>25.18</v>
      </c>
      <c r="R1202">
        <f>Sales_Analysis[[#This Row],[Gross Sales ]]*Sales_Analysis[[#This Row],[Discount Pct]]</f>
        <v>0</v>
      </c>
      <c r="S1202" s="8">
        <f>Sales_Analysis[[#This Row],[Gross Sales ]]-Sales_Analysis[[#This Row],[Discount Amount]]</f>
        <v>25.18</v>
      </c>
      <c r="T1202" s="8">
        <f>Sales_Analysis[[#This Row],[Quantity]]*Sales_Analysis[[#This Row],[Unit Cost]]</f>
        <v>13.85</v>
      </c>
      <c r="U1202" s="8">
        <f>Sales_Analysis[[#This Row],[Net Sales ]]-Sales_Analysis[[#This Row],[Cost Of Good Sold]]</f>
        <v>11.33</v>
      </c>
      <c r="V1202" s="8">
        <f>IF(Sales_Analysis[[#This Row],[Order Status]]="Completed",Sales_Analysis[[#This Row],[Net Sales ]],0)</f>
        <v>25.18</v>
      </c>
      <c r="W1202" s="8">
        <f>IF(Sales_Analysis[[#This Row],[Order Status]]="Completed",Sales_Analysis[[#This Row],[Gross Profit ]],0)</f>
        <v>11.33</v>
      </c>
    </row>
    <row r="1203" spans="1:23">
      <c r="A1203" t="s">
        <v>1931</v>
      </c>
      <c r="B1203" s="7">
        <v>46112</v>
      </c>
      <c r="C1203" t="s">
        <v>180</v>
      </c>
      <c r="D1203">
        <v>4</v>
      </c>
      <c r="E1203">
        <v>60.42</v>
      </c>
      <c r="F1203">
        <v>0.15</v>
      </c>
      <c r="G1203">
        <v>9.99</v>
      </c>
      <c r="H1203" t="s">
        <v>207</v>
      </c>
      <c r="I1203" t="s">
        <v>37</v>
      </c>
      <c r="J1203" t="s">
        <v>208</v>
      </c>
      <c r="K1203" t="s">
        <v>209</v>
      </c>
      <c r="L1203" t="s">
        <v>1387</v>
      </c>
      <c r="M1203" t="s">
        <v>181</v>
      </c>
      <c r="N1203" t="s">
        <v>32</v>
      </c>
      <c r="O1203">
        <v>25.69</v>
      </c>
      <c r="P1203">
        <v>60.42</v>
      </c>
      <c r="Q1203">
        <f>Sales_Analysis[[#This Row],[Quantity]]*Sales_Analysis[[#This Row],[Unit Selling Price]]</f>
        <v>241.68</v>
      </c>
      <c r="R1203">
        <f>Sales_Analysis[[#This Row],[Gross Sales ]]*Sales_Analysis[[#This Row],[Discount Pct]]</f>
        <v>36.252000000000002</v>
      </c>
      <c r="S1203" s="8">
        <f>Sales_Analysis[[#This Row],[Gross Sales ]]-Sales_Analysis[[#This Row],[Discount Amount]]</f>
        <v>205.428</v>
      </c>
      <c r="T1203" s="8">
        <f>Sales_Analysis[[#This Row],[Quantity]]*Sales_Analysis[[#This Row],[Unit Cost]]</f>
        <v>102.76</v>
      </c>
      <c r="U1203" s="8">
        <f>Sales_Analysis[[#This Row],[Net Sales ]]-Sales_Analysis[[#This Row],[Cost Of Good Sold]]</f>
        <v>102.66799999999999</v>
      </c>
      <c r="V1203" s="8">
        <f>IF(Sales_Analysis[[#This Row],[Order Status]]="Completed",Sales_Analysis[[#This Row],[Net Sales ]],0)</f>
        <v>205.428</v>
      </c>
      <c r="W1203" s="8">
        <f>IF(Sales_Analysis[[#This Row],[Order Status]]="Completed",Sales_Analysis[[#This Row],[Gross Profit ]],0)</f>
        <v>102.66799999999999</v>
      </c>
    </row>
    <row r="1204" spans="1:23">
      <c r="A1204" t="s">
        <v>1932</v>
      </c>
      <c r="B1204" s="7">
        <v>46112</v>
      </c>
      <c r="C1204" t="s">
        <v>77</v>
      </c>
      <c r="D1204">
        <v>1</v>
      </c>
      <c r="E1204">
        <v>47.77</v>
      </c>
      <c r="F1204">
        <v>0</v>
      </c>
      <c r="G1204">
        <v>0</v>
      </c>
      <c r="H1204" t="s">
        <v>207</v>
      </c>
      <c r="I1204" t="s">
        <v>54</v>
      </c>
      <c r="J1204" t="s">
        <v>217</v>
      </c>
      <c r="K1204" t="s">
        <v>209</v>
      </c>
      <c r="L1204" t="s">
        <v>367</v>
      </c>
      <c r="M1204" t="s">
        <v>78</v>
      </c>
      <c r="N1204" t="s">
        <v>11</v>
      </c>
      <c r="O1204">
        <v>21.34</v>
      </c>
      <c r="P1204">
        <v>47.77</v>
      </c>
      <c r="Q1204">
        <f>Sales_Analysis[[#This Row],[Quantity]]*Sales_Analysis[[#This Row],[Unit Selling Price]]</f>
        <v>47.77</v>
      </c>
      <c r="R1204">
        <f>Sales_Analysis[[#This Row],[Gross Sales ]]*Sales_Analysis[[#This Row],[Discount Pct]]</f>
        <v>0</v>
      </c>
      <c r="S1204" s="8">
        <f>Sales_Analysis[[#This Row],[Gross Sales ]]-Sales_Analysis[[#This Row],[Discount Amount]]</f>
        <v>47.77</v>
      </c>
      <c r="T1204" s="8">
        <f>Sales_Analysis[[#This Row],[Quantity]]*Sales_Analysis[[#This Row],[Unit Cost]]</f>
        <v>21.34</v>
      </c>
      <c r="U1204" s="8">
        <f>Sales_Analysis[[#This Row],[Net Sales ]]-Sales_Analysis[[#This Row],[Cost Of Good Sold]]</f>
        <v>26.430000000000003</v>
      </c>
      <c r="V1204" s="8">
        <f>IF(Sales_Analysis[[#This Row],[Order Status]]="Completed",Sales_Analysis[[#This Row],[Net Sales ]],0)</f>
        <v>47.77</v>
      </c>
      <c r="W1204" s="8">
        <f>IF(Sales_Analysis[[#This Row],[Order Status]]="Completed",Sales_Analysis[[#This Row],[Gross Profit ]],0)</f>
        <v>26.430000000000003</v>
      </c>
    </row>
    <row r="1205" spans="1:23">
      <c r="A1205" t="s">
        <v>1933</v>
      </c>
      <c r="B1205" s="7">
        <v>46112</v>
      </c>
      <c r="C1205" t="s">
        <v>132</v>
      </c>
      <c r="D1205">
        <v>1</v>
      </c>
      <c r="E1205">
        <v>72.08</v>
      </c>
      <c r="F1205">
        <v>0</v>
      </c>
      <c r="G1205">
        <v>0</v>
      </c>
      <c r="H1205" t="s">
        <v>207</v>
      </c>
      <c r="I1205" t="s">
        <v>18</v>
      </c>
      <c r="J1205" t="s">
        <v>217</v>
      </c>
      <c r="K1205" t="s">
        <v>209</v>
      </c>
      <c r="L1205" t="s">
        <v>970</v>
      </c>
      <c r="M1205" t="s">
        <v>133</v>
      </c>
      <c r="N1205" t="s">
        <v>21</v>
      </c>
      <c r="O1205">
        <v>45</v>
      </c>
      <c r="P1205">
        <v>72.08</v>
      </c>
      <c r="Q1205">
        <f>Sales_Analysis[[#This Row],[Quantity]]*Sales_Analysis[[#This Row],[Unit Selling Price]]</f>
        <v>72.08</v>
      </c>
      <c r="R1205">
        <f>Sales_Analysis[[#This Row],[Gross Sales ]]*Sales_Analysis[[#This Row],[Discount Pct]]</f>
        <v>0</v>
      </c>
      <c r="S1205" s="8">
        <f>Sales_Analysis[[#This Row],[Gross Sales ]]-Sales_Analysis[[#This Row],[Discount Amount]]</f>
        <v>72.08</v>
      </c>
      <c r="T1205" s="8">
        <f>Sales_Analysis[[#This Row],[Quantity]]*Sales_Analysis[[#This Row],[Unit Cost]]</f>
        <v>45</v>
      </c>
      <c r="U1205" s="8">
        <f>Sales_Analysis[[#This Row],[Net Sales ]]-Sales_Analysis[[#This Row],[Cost Of Good Sold]]</f>
        <v>27.08</v>
      </c>
      <c r="V1205" s="8">
        <f>IF(Sales_Analysis[[#This Row],[Order Status]]="Completed",Sales_Analysis[[#This Row],[Net Sales ]],0)</f>
        <v>72.08</v>
      </c>
      <c r="W1205" s="8">
        <f>IF(Sales_Analysis[[#This Row],[Order Status]]="Completed",Sales_Analysis[[#This Row],[Gross Profit ]],0)</f>
        <v>27.08</v>
      </c>
    </row>
    <row r="1206" spans="1:23">
      <c r="A1206" t="s">
        <v>1934</v>
      </c>
      <c r="B1206" s="7">
        <v>46113</v>
      </c>
      <c r="C1206" t="s">
        <v>150</v>
      </c>
      <c r="D1206">
        <v>1</v>
      </c>
      <c r="E1206">
        <v>50.17</v>
      </c>
      <c r="F1206">
        <v>0.05</v>
      </c>
      <c r="G1206">
        <v>6.99</v>
      </c>
      <c r="H1206" t="s">
        <v>207</v>
      </c>
      <c r="I1206" t="s">
        <v>12</v>
      </c>
      <c r="J1206" t="s">
        <v>217</v>
      </c>
      <c r="K1206" t="s">
        <v>209</v>
      </c>
      <c r="L1206" t="s">
        <v>517</v>
      </c>
      <c r="M1206" t="s">
        <v>151</v>
      </c>
      <c r="N1206" t="s">
        <v>27</v>
      </c>
      <c r="O1206">
        <v>28.8</v>
      </c>
      <c r="P1206">
        <v>50.17</v>
      </c>
      <c r="Q1206">
        <f>Sales_Analysis[[#This Row],[Quantity]]*Sales_Analysis[[#This Row],[Unit Selling Price]]</f>
        <v>50.17</v>
      </c>
      <c r="R1206">
        <f>Sales_Analysis[[#This Row],[Gross Sales ]]*Sales_Analysis[[#This Row],[Discount Pct]]</f>
        <v>2.5085000000000002</v>
      </c>
      <c r="S1206" s="8">
        <f>Sales_Analysis[[#This Row],[Gross Sales ]]-Sales_Analysis[[#This Row],[Discount Amount]]</f>
        <v>47.661500000000004</v>
      </c>
      <c r="T1206" s="8">
        <f>Sales_Analysis[[#This Row],[Quantity]]*Sales_Analysis[[#This Row],[Unit Cost]]</f>
        <v>28.8</v>
      </c>
      <c r="U1206" s="8">
        <f>Sales_Analysis[[#This Row],[Net Sales ]]-Sales_Analysis[[#This Row],[Cost Of Good Sold]]</f>
        <v>18.861500000000003</v>
      </c>
      <c r="V1206" s="8">
        <f>IF(Sales_Analysis[[#This Row],[Order Status]]="Completed",Sales_Analysis[[#This Row],[Net Sales ]],0)</f>
        <v>47.661500000000004</v>
      </c>
      <c r="W1206" s="8">
        <f>IF(Sales_Analysis[[#This Row],[Order Status]]="Completed",Sales_Analysis[[#This Row],[Gross Profit ]],0)</f>
        <v>18.861500000000003</v>
      </c>
    </row>
    <row r="1207" spans="1:23">
      <c r="A1207" t="s">
        <v>1935</v>
      </c>
      <c r="B1207" s="7">
        <v>46113</v>
      </c>
      <c r="C1207" t="s">
        <v>66</v>
      </c>
      <c r="D1207">
        <v>1</v>
      </c>
      <c r="E1207">
        <v>31.13</v>
      </c>
      <c r="F1207">
        <v>0.15</v>
      </c>
      <c r="G1207">
        <v>0</v>
      </c>
      <c r="H1207" t="s">
        <v>212</v>
      </c>
      <c r="I1207" t="s">
        <v>54</v>
      </c>
      <c r="J1207" t="s">
        <v>208</v>
      </c>
      <c r="K1207" t="s">
        <v>209</v>
      </c>
      <c r="L1207" t="s">
        <v>1421</v>
      </c>
      <c r="M1207" t="s">
        <v>67</v>
      </c>
      <c r="N1207" t="s">
        <v>11</v>
      </c>
      <c r="O1207">
        <v>13.79</v>
      </c>
      <c r="P1207">
        <v>31.13</v>
      </c>
      <c r="Q1207">
        <f>Sales_Analysis[[#This Row],[Quantity]]*Sales_Analysis[[#This Row],[Unit Selling Price]]</f>
        <v>31.13</v>
      </c>
      <c r="R1207">
        <f>Sales_Analysis[[#This Row],[Gross Sales ]]*Sales_Analysis[[#This Row],[Discount Pct]]</f>
        <v>4.6694999999999993</v>
      </c>
      <c r="S1207" s="8">
        <f>Sales_Analysis[[#This Row],[Gross Sales ]]-Sales_Analysis[[#This Row],[Discount Amount]]</f>
        <v>26.4605</v>
      </c>
      <c r="T1207" s="8">
        <f>Sales_Analysis[[#This Row],[Quantity]]*Sales_Analysis[[#This Row],[Unit Cost]]</f>
        <v>13.79</v>
      </c>
      <c r="U1207" s="8">
        <f>Sales_Analysis[[#This Row],[Net Sales ]]-Sales_Analysis[[#This Row],[Cost Of Good Sold]]</f>
        <v>12.670500000000001</v>
      </c>
      <c r="V1207" s="8">
        <f>IF(Sales_Analysis[[#This Row],[Order Status]]="Completed",Sales_Analysis[[#This Row],[Net Sales ]],0)</f>
        <v>26.4605</v>
      </c>
      <c r="W1207" s="8">
        <f>IF(Sales_Analysis[[#This Row],[Order Status]]="Completed",Sales_Analysis[[#This Row],[Gross Profit ]],0)</f>
        <v>12.670500000000001</v>
      </c>
    </row>
    <row r="1208" spans="1:23">
      <c r="A1208" t="s">
        <v>1936</v>
      </c>
      <c r="B1208" s="7">
        <v>46113</v>
      </c>
      <c r="C1208" t="s">
        <v>132</v>
      </c>
      <c r="D1208">
        <v>1</v>
      </c>
      <c r="E1208">
        <v>72.08</v>
      </c>
      <c r="F1208">
        <v>0.05</v>
      </c>
      <c r="G1208">
        <v>0</v>
      </c>
      <c r="H1208" t="s">
        <v>207</v>
      </c>
      <c r="I1208" t="s">
        <v>54</v>
      </c>
      <c r="J1208" t="s">
        <v>217</v>
      </c>
      <c r="K1208" t="s">
        <v>209</v>
      </c>
      <c r="L1208" t="s">
        <v>379</v>
      </c>
      <c r="M1208" t="s">
        <v>133</v>
      </c>
      <c r="N1208" t="s">
        <v>21</v>
      </c>
      <c r="O1208">
        <v>45</v>
      </c>
      <c r="P1208">
        <v>72.08</v>
      </c>
      <c r="Q1208">
        <f>Sales_Analysis[[#This Row],[Quantity]]*Sales_Analysis[[#This Row],[Unit Selling Price]]</f>
        <v>72.08</v>
      </c>
      <c r="R1208">
        <f>Sales_Analysis[[#This Row],[Gross Sales ]]*Sales_Analysis[[#This Row],[Discount Pct]]</f>
        <v>3.6040000000000001</v>
      </c>
      <c r="S1208" s="8">
        <f>Sales_Analysis[[#This Row],[Gross Sales ]]-Sales_Analysis[[#This Row],[Discount Amount]]</f>
        <v>68.475999999999999</v>
      </c>
      <c r="T1208" s="8">
        <f>Sales_Analysis[[#This Row],[Quantity]]*Sales_Analysis[[#This Row],[Unit Cost]]</f>
        <v>45</v>
      </c>
      <c r="U1208" s="8">
        <f>Sales_Analysis[[#This Row],[Net Sales ]]-Sales_Analysis[[#This Row],[Cost Of Good Sold]]</f>
        <v>23.475999999999999</v>
      </c>
      <c r="V1208" s="8">
        <f>IF(Sales_Analysis[[#This Row],[Order Status]]="Completed",Sales_Analysis[[#This Row],[Net Sales ]],0)</f>
        <v>68.475999999999999</v>
      </c>
      <c r="W1208" s="8">
        <f>IF(Sales_Analysis[[#This Row],[Order Status]]="Completed",Sales_Analysis[[#This Row],[Gross Profit ]],0)</f>
        <v>23.475999999999999</v>
      </c>
    </row>
    <row r="1209" spans="1:23">
      <c r="A1209" t="s">
        <v>1937</v>
      </c>
      <c r="B1209" s="7">
        <v>46113</v>
      </c>
      <c r="C1209" t="s">
        <v>71</v>
      </c>
      <c r="D1209">
        <v>2</v>
      </c>
      <c r="E1209">
        <v>11.23</v>
      </c>
      <c r="F1209">
        <v>0.1</v>
      </c>
      <c r="G1209">
        <v>6.99</v>
      </c>
      <c r="H1209" t="s">
        <v>212</v>
      </c>
      <c r="I1209" t="s">
        <v>224</v>
      </c>
      <c r="J1209" t="s">
        <v>217</v>
      </c>
      <c r="K1209" t="s">
        <v>209</v>
      </c>
      <c r="L1209" t="s">
        <v>453</v>
      </c>
      <c r="M1209" t="s">
        <v>72</v>
      </c>
      <c r="N1209" t="s">
        <v>11</v>
      </c>
      <c r="O1209">
        <v>6.46</v>
      </c>
      <c r="P1209">
        <v>11.23</v>
      </c>
      <c r="Q1209">
        <f>Sales_Analysis[[#This Row],[Quantity]]*Sales_Analysis[[#This Row],[Unit Selling Price]]</f>
        <v>22.46</v>
      </c>
      <c r="R1209">
        <f>Sales_Analysis[[#This Row],[Gross Sales ]]*Sales_Analysis[[#This Row],[Discount Pct]]</f>
        <v>2.246</v>
      </c>
      <c r="S1209" s="8">
        <f>Sales_Analysis[[#This Row],[Gross Sales ]]-Sales_Analysis[[#This Row],[Discount Amount]]</f>
        <v>20.214000000000002</v>
      </c>
      <c r="T1209" s="8">
        <f>Sales_Analysis[[#This Row],[Quantity]]*Sales_Analysis[[#This Row],[Unit Cost]]</f>
        <v>12.92</v>
      </c>
      <c r="U1209" s="8">
        <f>Sales_Analysis[[#This Row],[Net Sales ]]-Sales_Analysis[[#This Row],[Cost Of Good Sold]]</f>
        <v>7.2940000000000023</v>
      </c>
      <c r="V1209" s="8">
        <f>IF(Sales_Analysis[[#This Row],[Order Status]]="Completed",Sales_Analysis[[#This Row],[Net Sales ]],0)</f>
        <v>20.214000000000002</v>
      </c>
      <c r="W1209" s="8">
        <f>IF(Sales_Analysis[[#This Row],[Order Status]]="Completed",Sales_Analysis[[#This Row],[Gross Profit ]],0)</f>
        <v>7.2940000000000023</v>
      </c>
    </row>
    <row r="1210" spans="1:23">
      <c r="A1210" t="s">
        <v>1938</v>
      </c>
      <c r="B1210" s="7">
        <v>46113</v>
      </c>
      <c r="C1210" t="s">
        <v>108</v>
      </c>
      <c r="D1210">
        <v>1</v>
      </c>
      <c r="E1210">
        <v>23.94</v>
      </c>
      <c r="F1210">
        <v>0.1</v>
      </c>
      <c r="G1210">
        <v>9.99</v>
      </c>
      <c r="H1210" t="s">
        <v>212</v>
      </c>
      <c r="I1210" t="s">
        <v>18</v>
      </c>
      <c r="J1210" t="s">
        <v>217</v>
      </c>
      <c r="K1210" t="s">
        <v>209</v>
      </c>
      <c r="L1210" t="s">
        <v>705</v>
      </c>
      <c r="M1210" t="s">
        <v>109</v>
      </c>
      <c r="N1210" t="s">
        <v>17</v>
      </c>
      <c r="O1210">
        <v>13.98</v>
      </c>
      <c r="P1210">
        <v>23.94</v>
      </c>
      <c r="Q1210">
        <f>Sales_Analysis[[#This Row],[Quantity]]*Sales_Analysis[[#This Row],[Unit Selling Price]]</f>
        <v>23.94</v>
      </c>
      <c r="R1210">
        <f>Sales_Analysis[[#This Row],[Gross Sales ]]*Sales_Analysis[[#This Row],[Discount Pct]]</f>
        <v>2.3940000000000001</v>
      </c>
      <c r="S1210" s="8">
        <f>Sales_Analysis[[#This Row],[Gross Sales ]]-Sales_Analysis[[#This Row],[Discount Amount]]</f>
        <v>21.545999999999999</v>
      </c>
      <c r="T1210" s="8">
        <f>Sales_Analysis[[#This Row],[Quantity]]*Sales_Analysis[[#This Row],[Unit Cost]]</f>
        <v>13.98</v>
      </c>
      <c r="U1210" s="8">
        <f>Sales_Analysis[[#This Row],[Net Sales ]]-Sales_Analysis[[#This Row],[Cost Of Good Sold]]</f>
        <v>7.5659999999999989</v>
      </c>
      <c r="V1210" s="8">
        <f>IF(Sales_Analysis[[#This Row],[Order Status]]="Completed",Sales_Analysis[[#This Row],[Net Sales ]],0)</f>
        <v>21.545999999999999</v>
      </c>
      <c r="W1210" s="8">
        <f>IF(Sales_Analysis[[#This Row],[Order Status]]="Completed",Sales_Analysis[[#This Row],[Gross Profit ]],0)</f>
        <v>7.5659999999999989</v>
      </c>
    </row>
    <row r="1211" spans="1:23">
      <c r="A1211" t="s">
        <v>1939</v>
      </c>
      <c r="B1211" s="7">
        <v>46114</v>
      </c>
      <c r="C1211" t="s">
        <v>182</v>
      </c>
      <c r="D1211">
        <v>1</v>
      </c>
      <c r="E1211">
        <v>11.57</v>
      </c>
      <c r="F1211">
        <v>0</v>
      </c>
      <c r="G1211">
        <v>0</v>
      </c>
      <c r="H1211" t="s">
        <v>207</v>
      </c>
      <c r="I1211" t="s">
        <v>224</v>
      </c>
      <c r="J1211" t="s">
        <v>213</v>
      </c>
      <c r="K1211" t="s">
        <v>209</v>
      </c>
      <c r="L1211" t="s">
        <v>710</v>
      </c>
      <c r="M1211" t="s">
        <v>183</v>
      </c>
      <c r="N1211" t="s">
        <v>32</v>
      </c>
      <c r="O1211">
        <v>6.42</v>
      </c>
      <c r="P1211">
        <v>11.57</v>
      </c>
      <c r="Q1211">
        <f>Sales_Analysis[[#This Row],[Quantity]]*Sales_Analysis[[#This Row],[Unit Selling Price]]</f>
        <v>11.57</v>
      </c>
      <c r="R1211">
        <f>Sales_Analysis[[#This Row],[Gross Sales ]]*Sales_Analysis[[#This Row],[Discount Pct]]</f>
        <v>0</v>
      </c>
      <c r="S1211" s="8">
        <f>Sales_Analysis[[#This Row],[Gross Sales ]]-Sales_Analysis[[#This Row],[Discount Amount]]</f>
        <v>11.57</v>
      </c>
      <c r="T1211" s="8">
        <f>Sales_Analysis[[#This Row],[Quantity]]*Sales_Analysis[[#This Row],[Unit Cost]]</f>
        <v>6.42</v>
      </c>
      <c r="U1211" s="8">
        <f>Sales_Analysis[[#This Row],[Net Sales ]]-Sales_Analysis[[#This Row],[Cost Of Good Sold]]</f>
        <v>5.15</v>
      </c>
      <c r="V1211" s="8">
        <f>IF(Sales_Analysis[[#This Row],[Order Status]]="Completed",Sales_Analysis[[#This Row],[Net Sales ]],0)</f>
        <v>11.57</v>
      </c>
      <c r="W1211" s="8">
        <f>IF(Sales_Analysis[[#This Row],[Order Status]]="Completed",Sales_Analysis[[#This Row],[Gross Profit ]],0)</f>
        <v>5.15</v>
      </c>
    </row>
    <row r="1212" spans="1:23">
      <c r="A1212" t="s">
        <v>1940</v>
      </c>
      <c r="B1212" s="7">
        <v>46114</v>
      </c>
      <c r="C1212" t="s">
        <v>122</v>
      </c>
      <c r="D1212">
        <v>6</v>
      </c>
      <c r="E1212">
        <v>29.71</v>
      </c>
      <c r="F1212">
        <v>0.05</v>
      </c>
      <c r="G1212">
        <v>4.99</v>
      </c>
      <c r="H1212" t="s">
        <v>216</v>
      </c>
      <c r="I1212" t="s">
        <v>54</v>
      </c>
      <c r="J1212" t="s">
        <v>213</v>
      </c>
      <c r="K1212" t="s">
        <v>209</v>
      </c>
      <c r="L1212" t="s">
        <v>1025</v>
      </c>
      <c r="M1212" t="s">
        <v>123</v>
      </c>
      <c r="N1212" t="s">
        <v>21</v>
      </c>
      <c r="O1212">
        <v>17.55</v>
      </c>
      <c r="P1212">
        <v>29.71</v>
      </c>
      <c r="Q1212">
        <f>Sales_Analysis[[#This Row],[Quantity]]*Sales_Analysis[[#This Row],[Unit Selling Price]]</f>
        <v>178.26</v>
      </c>
      <c r="R1212">
        <f>Sales_Analysis[[#This Row],[Gross Sales ]]*Sales_Analysis[[#This Row],[Discount Pct]]</f>
        <v>8.9130000000000003</v>
      </c>
      <c r="S1212" s="8">
        <f>Sales_Analysis[[#This Row],[Gross Sales ]]-Sales_Analysis[[#This Row],[Discount Amount]]</f>
        <v>169.34699999999998</v>
      </c>
      <c r="T1212" s="8">
        <f>Sales_Analysis[[#This Row],[Quantity]]*Sales_Analysis[[#This Row],[Unit Cost]]</f>
        <v>105.30000000000001</v>
      </c>
      <c r="U1212" s="8">
        <f>Sales_Analysis[[#This Row],[Net Sales ]]-Sales_Analysis[[#This Row],[Cost Of Good Sold]]</f>
        <v>64.046999999999969</v>
      </c>
      <c r="V1212" s="8">
        <f>IF(Sales_Analysis[[#This Row],[Order Status]]="Completed",Sales_Analysis[[#This Row],[Net Sales ]],0)</f>
        <v>169.34699999999998</v>
      </c>
      <c r="W1212" s="8">
        <f>IF(Sales_Analysis[[#This Row],[Order Status]]="Completed",Sales_Analysis[[#This Row],[Gross Profit ]],0)</f>
        <v>64.046999999999969</v>
      </c>
    </row>
    <row r="1213" spans="1:23">
      <c r="A1213" t="s">
        <v>1941</v>
      </c>
      <c r="B1213" s="7">
        <v>46114</v>
      </c>
      <c r="C1213" t="s">
        <v>73</v>
      </c>
      <c r="D1213">
        <v>2</v>
      </c>
      <c r="E1213">
        <v>23.84</v>
      </c>
      <c r="F1213">
        <v>0.05</v>
      </c>
      <c r="G1213">
        <v>0</v>
      </c>
      <c r="H1213" t="s">
        <v>212</v>
      </c>
      <c r="I1213" t="s">
        <v>54</v>
      </c>
      <c r="J1213" t="s">
        <v>217</v>
      </c>
      <c r="K1213" t="s">
        <v>209</v>
      </c>
      <c r="L1213" t="s">
        <v>1724</v>
      </c>
      <c r="M1213" t="s">
        <v>74</v>
      </c>
      <c r="N1213" t="s">
        <v>11</v>
      </c>
      <c r="O1213">
        <v>11.55</v>
      </c>
      <c r="P1213">
        <v>23.84</v>
      </c>
      <c r="Q1213">
        <f>Sales_Analysis[[#This Row],[Quantity]]*Sales_Analysis[[#This Row],[Unit Selling Price]]</f>
        <v>47.68</v>
      </c>
      <c r="R1213">
        <f>Sales_Analysis[[#This Row],[Gross Sales ]]*Sales_Analysis[[#This Row],[Discount Pct]]</f>
        <v>2.3839999999999999</v>
      </c>
      <c r="S1213" s="8">
        <f>Sales_Analysis[[#This Row],[Gross Sales ]]-Sales_Analysis[[#This Row],[Discount Amount]]</f>
        <v>45.295999999999999</v>
      </c>
      <c r="T1213" s="8">
        <f>Sales_Analysis[[#This Row],[Quantity]]*Sales_Analysis[[#This Row],[Unit Cost]]</f>
        <v>23.1</v>
      </c>
      <c r="U1213" s="8">
        <f>Sales_Analysis[[#This Row],[Net Sales ]]-Sales_Analysis[[#This Row],[Cost Of Good Sold]]</f>
        <v>22.195999999999998</v>
      </c>
      <c r="V1213" s="8">
        <f>IF(Sales_Analysis[[#This Row],[Order Status]]="Completed",Sales_Analysis[[#This Row],[Net Sales ]],0)</f>
        <v>45.295999999999999</v>
      </c>
      <c r="W1213" s="8">
        <f>IF(Sales_Analysis[[#This Row],[Order Status]]="Completed",Sales_Analysis[[#This Row],[Gross Profit ]],0)</f>
        <v>22.195999999999998</v>
      </c>
    </row>
    <row r="1214" spans="1:23">
      <c r="A1214" t="s">
        <v>1942</v>
      </c>
      <c r="B1214" s="7">
        <v>46114</v>
      </c>
      <c r="C1214" t="s">
        <v>126</v>
      </c>
      <c r="D1214">
        <v>2</v>
      </c>
      <c r="E1214">
        <v>44.98</v>
      </c>
      <c r="F1214">
        <v>0</v>
      </c>
      <c r="G1214">
        <v>0</v>
      </c>
      <c r="H1214" t="s">
        <v>212</v>
      </c>
      <c r="I1214" t="s">
        <v>18</v>
      </c>
      <c r="J1214" t="s">
        <v>213</v>
      </c>
      <c r="K1214" t="s">
        <v>209</v>
      </c>
      <c r="L1214" t="s">
        <v>816</v>
      </c>
      <c r="M1214" t="s">
        <v>127</v>
      </c>
      <c r="N1214" t="s">
        <v>21</v>
      </c>
      <c r="O1214">
        <v>23.48</v>
      </c>
      <c r="P1214">
        <v>44.98</v>
      </c>
      <c r="Q1214">
        <f>Sales_Analysis[[#This Row],[Quantity]]*Sales_Analysis[[#This Row],[Unit Selling Price]]</f>
        <v>89.96</v>
      </c>
      <c r="R1214">
        <f>Sales_Analysis[[#This Row],[Gross Sales ]]*Sales_Analysis[[#This Row],[Discount Pct]]</f>
        <v>0</v>
      </c>
      <c r="S1214" s="8">
        <f>Sales_Analysis[[#This Row],[Gross Sales ]]-Sales_Analysis[[#This Row],[Discount Amount]]</f>
        <v>89.96</v>
      </c>
      <c r="T1214" s="8">
        <f>Sales_Analysis[[#This Row],[Quantity]]*Sales_Analysis[[#This Row],[Unit Cost]]</f>
        <v>46.96</v>
      </c>
      <c r="U1214" s="8">
        <f>Sales_Analysis[[#This Row],[Net Sales ]]-Sales_Analysis[[#This Row],[Cost Of Good Sold]]</f>
        <v>42.999999999999993</v>
      </c>
      <c r="V1214" s="8">
        <f>IF(Sales_Analysis[[#This Row],[Order Status]]="Completed",Sales_Analysis[[#This Row],[Net Sales ]],0)</f>
        <v>89.96</v>
      </c>
      <c r="W1214" s="8">
        <f>IF(Sales_Analysis[[#This Row],[Order Status]]="Completed",Sales_Analysis[[#This Row],[Gross Profit ]],0)</f>
        <v>42.999999999999993</v>
      </c>
    </row>
    <row r="1215" spans="1:23">
      <c r="A1215" t="s">
        <v>1943</v>
      </c>
      <c r="B1215" s="7">
        <v>46114</v>
      </c>
      <c r="C1215" t="s">
        <v>83</v>
      </c>
      <c r="D1215">
        <v>2</v>
      </c>
      <c r="E1215">
        <v>79.31</v>
      </c>
      <c r="F1215">
        <v>0</v>
      </c>
      <c r="G1215">
        <v>4.99</v>
      </c>
      <c r="H1215" t="s">
        <v>216</v>
      </c>
      <c r="I1215" t="s">
        <v>224</v>
      </c>
      <c r="J1215" t="s">
        <v>208</v>
      </c>
      <c r="K1215" t="s">
        <v>281</v>
      </c>
      <c r="L1215" t="s">
        <v>533</v>
      </c>
      <c r="M1215" t="s">
        <v>84</v>
      </c>
      <c r="N1215" t="s">
        <v>11</v>
      </c>
      <c r="O1215">
        <v>36.44</v>
      </c>
      <c r="P1215">
        <v>79.31</v>
      </c>
      <c r="Q1215">
        <f>Sales_Analysis[[#This Row],[Quantity]]*Sales_Analysis[[#This Row],[Unit Selling Price]]</f>
        <v>158.62</v>
      </c>
      <c r="R1215">
        <f>Sales_Analysis[[#This Row],[Gross Sales ]]*Sales_Analysis[[#This Row],[Discount Pct]]</f>
        <v>0</v>
      </c>
      <c r="S1215" s="8">
        <f>Sales_Analysis[[#This Row],[Gross Sales ]]-Sales_Analysis[[#This Row],[Discount Amount]]</f>
        <v>158.62</v>
      </c>
      <c r="T1215" s="8">
        <f>Sales_Analysis[[#This Row],[Quantity]]*Sales_Analysis[[#This Row],[Unit Cost]]</f>
        <v>72.88</v>
      </c>
      <c r="U1215" s="8">
        <f>Sales_Analysis[[#This Row],[Net Sales ]]-Sales_Analysis[[#This Row],[Cost Of Good Sold]]</f>
        <v>85.740000000000009</v>
      </c>
      <c r="V1215" s="8">
        <f>IF(Sales_Analysis[[#This Row],[Order Status]]="Completed",Sales_Analysis[[#This Row],[Net Sales ]],0)</f>
        <v>0</v>
      </c>
      <c r="W1215" s="8">
        <f>IF(Sales_Analysis[[#This Row],[Order Status]]="Completed",Sales_Analysis[[#This Row],[Gross Profit ]],0)</f>
        <v>0</v>
      </c>
    </row>
    <row r="1216" spans="1:23">
      <c r="A1216" t="s">
        <v>1944</v>
      </c>
      <c r="B1216" s="7">
        <v>46114</v>
      </c>
      <c r="C1216" t="s">
        <v>128</v>
      </c>
      <c r="D1216">
        <v>1</v>
      </c>
      <c r="E1216">
        <v>74.72</v>
      </c>
      <c r="F1216">
        <v>0.15</v>
      </c>
      <c r="G1216">
        <v>4.99</v>
      </c>
      <c r="H1216" t="s">
        <v>207</v>
      </c>
      <c r="I1216" t="s">
        <v>18</v>
      </c>
      <c r="J1216" t="s">
        <v>208</v>
      </c>
      <c r="K1216" t="s">
        <v>209</v>
      </c>
      <c r="L1216" t="s">
        <v>1030</v>
      </c>
      <c r="M1216" t="s">
        <v>129</v>
      </c>
      <c r="N1216" t="s">
        <v>21</v>
      </c>
      <c r="O1216">
        <v>36.28</v>
      </c>
      <c r="P1216">
        <v>74.72</v>
      </c>
      <c r="Q1216">
        <f>Sales_Analysis[[#This Row],[Quantity]]*Sales_Analysis[[#This Row],[Unit Selling Price]]</f>
        <v>74.72</v>
      </c>
      <c r="R1216">
        <f>Sales_Analysis[[#This Row],[Gross Sales ]]*Sales_Analysis[[#This Row],[Discount Pct]]</f>
        <v>11.208</v>
      </c>
      <c r="S1216" s="8">
        <f>Sales_Analysis[[#This Row],[Gross Sales ]]-Sales_Analysis[[#This Row],[Discount Amount]]</f>
        <v>63.512</v>
      </c>
      <c r="T1216" s="8">
        <f>Sales_Analysis[[#This Row],[Quantity]]*Sales_Analysis[[#This Row],[Unit Cost]]</f>
        <v>36.28</v>
      </c>
      <c r="U1216" s="8">
        <f>Sales_Analysis[[#This Row],[Net Sales ]]-Sales_Analysis[[#This Row],[Cost Of Good Sold]]</f>
        <v>27.231999999999999</v>
      </c>
      <c r="V1216" s="8">
        <f>IF(Sales_Analysis[[#This Row],[Order Status]]="Completed",Sales_Analysis[[#This Row],[Net Sales ]],0)</f>
        <v>63.512</v>
      </c>
      <c r="W1216" s="8">
        <f>IF(Sales_Analysis[[#This Row],[Order Status]]="Completed",Sales_Analysis[[#This Row],[Gross Profit ]],0)</f>
        <v>27.231999999999999</v>
      </c>
    </row>
    <row r="1217" spans="1:23">
      <c r="A1217" t="s">
        <v>1945</v>
      </c>
      <c r="B1217" s="7">
        <v>46114</v>
      </c>
      <c r="C1217" t="s">
        <v>79</v>
      </c>
      <c r="D1217">
        <v>2</v>
      </c>
      <c r="E1217">
        <v>12.76</v>
      </c>
      <c r="F1217">
        <v>0</v>
      </c>
      <c r="G1217">
        <v>0</v>
      </c>
      <c r="H1217" t="s">
        <v>212</v>
      </c>
      <c r="I1217" t="s">
        <v>54</v>
      </c>
      <c r="J1217" t="s">
        <v>217</v>
      </c>
      <c r="K1217" t="s">
        <v>209</v>
      </c>
      <c r="L1217" t="s">
        <v>1766</v>
      </c>
      <c r="M1217" t="s">
        <v>80</v>
      </c>
      <c r="N1217" t="s">
        <v>11</v>
      </c>
      <c r="O1217">
        <v>7.24</v>
      </c>
      <c r="P1217">
        <v>12.76</v>
      </c>
      <c r="Q1217">
        <f>Sales_Analysis[[#This Row],[Quantity]]*Sales_Analysis[[#This Row],[Unit Selling Price]]</f>
        <v>25.52</v>
      </c>
      <c r="R1217">
        <f>Sales_Analysis[[#This Row],[Gross Sales ]]*Sales_Analysis[[#This Row],[Discount Pct]]</f>
        <v>0</v>
      </c>
      <c r="S1217" s="8">
        <f>Sales_Analysis[[#This Row],[Gross Sales ]]-Sales_Analysis[[#This Row],[Discount Amount]]</f>
        <v>25.52</v>
      </c>
      <c r="T1217" s="8">
        <f>Sales_Analysis[[#This Row],[Quantity]]*Sales_Analysis[[#This Row],[Unit Cost]]</f>
        <v>14.48</v>
      </c>
      <c r="U1217" s="8">
        <f>Sales_Analysis[[#This Row],[Net Sales ]]-Sales_Analysis[[#This Row],[Cost Of Good Sold]]</f>
        <v>11.04</v>
      </c>
      <c r="V1217" s="8">
        <f>IF(Sales_Analysis[[#This Row],[Order Status]]="Completed",Sales_Analysis[[#This Row],[Net Sales ]],0)</f>
        <v>25.52</v>
      </c>
      <c r="W1217" s="8">
        <f>IF(Sales_Analysis[[#This Row],[Order Status]]="Completed",Sales_Analysis[[#This Row],[Gross Profit ]],0)</f>
        <v>11.04</v>
      </c>
    </row>
    <row r="1218" spans="1:23">
      <c r="A1218" t="s">
        <v>1946</v>
      </c>
      <c r="B1218" s="7">
        <v>46114</v>
      </c>
      <c r="C1218" t="s">
        <v>154</v>
      </c>
      <c r="D1218">
        <v>4</v>
      </c>
      <c r="E1218">
        <v>63.29</v>
      </c>
      <c r="F1218">
        <v>0.1</v>
      </c>
      <c r="G1218">
        <v>0</v>
      </c>
      <c r="H1218" t="s">
        <v>216</v>
      </c>
      <c r="I1218" t="s">
        <v>37</v>
      </c>
      <c r="J1218" t="s">
        <v>213</v>
      </c>
      <c r="K1218" t="s">
        <v>209</v>
      </c>
      <c r="L1218" t="s">
        <v>881</v>
      </c>
      <c r="M1218" t="s">
        <v>155</v>
      </c>
      <c r="N1218" t="s">
        <v>27</v>
      </c>
      <c r="O1218">
        <v>41.46</v>
      </c>
      <c r="P1218">
        <v>63.29</v>
      </c>
      <c r="Q1218">
        <f>Sales_Analysis[[#This Row],[Quantity]]*Sales_Analysis[[#This Row],[Unit Selling Price]]</f>
        <v>253.16</v>
      </c>
      <c r="R1218">
        <f>Sales_Analysis[[#This Row],[Gross Sales ]]*Sales_Analysis[[#This Row],[Discount Pct]]</f>
        <v>25.316000000000003</v>
      </c>
      <c r="S1218" s="8">
        <f>Sales_Analysis[[#This Row],[Gross Sales ]]-Sales_Analysis[[#This Row],[Discount Amount]]</f>
        <v>227.84399999999999</v>
      </c>
      <c r="T1218" s="8">
        <f>Sales_Analysis[[#This Row],[Quantity]]*Sales_Analysis[[#This Row],[Unit Cost]]</f>
        <v>165.84</v>
      </c>
      <c r="U1218" s="8">
        <f>Sales_Analysis[[#This Row],[Net Sales ]]-Sales_Analysis[[#This Row],[Cost Of Good Sold]]</f>
        <v>62.003999999999991</v>
      </c>
      <c r="V1218" s="8">
        <f>IF(Sales_Analysis[[#This Row],[Order Status]]="Completed",Sales_Analysis[[#This Row],[Net Sales ]],0)</f>
        <v>227.84399999999999</v>
      </c>
      <c r="W1218" s="8">
        <f>IF(Sales_Analysis[[#This Row],[Order Status]]="Completed",Sales_Analysis[[#This Row],[Gross Profit ]],0)</f>
        <v>62.003999999999991</v>
      </c>
    </row>
    <row r="1219" spans="1:23">
      <c r="A1219" t="s">
        <v>1947</v>
      </c>
      <c r="B1219" s="7">
        <v>46115</v>
      </c>
      <c r="C1219" t="s">
        <v>77</v>
      </c>
      <c r="D1219">
        <v>8</v>
      </c>
      <c r="E1219">
        <v>47.77</v>
      </c>
      <c r="F1219">
        <v>0</v>
      </c>
      <c r="G1219">
        <v>9.99</v>
      </c>
      <c r="H1219" t="s">
        <v>207</v>
      </c>
      <c r="I1219" t="s">
        <v>18</v>
      </c>
      <c r="J1219" t="s">
        <v>213</v>
      </c>
      <c r="K1219" t="s">
        <v>209</v>
      </c>
      <c r="L1219" t="s">
        <v>481</v>
      </c>
      <c r="M1219" t="s">
        <v>78</v>
      </c>
      <c r="N1219" t="s">
        <v>11</v>
      </c>
      <c r="O1219">
        <v>21.34</v>
      </c>
      <c r="P1219">
        <v>47.77</v>
      </c>
      <c r="Q1219">
        <f>Sales_Analysis[[#This Row],[Quantity]]*Sales_Analysis[[#This Row],[Unit Selling Price]]</f>
        <v>382.16</v>
      </c>
      <c r="R1219">
        <f>Sales_Analysis[[#This Row],[Gross Sales ]]*Sales_Analysis[[#This Row],[Discount Pct]]</f>
        <v>0</v>
      </c>
      <c r="S1219" s="8">
        <f>Sales_Analysis[[#This Row],[Gross Sales ]]-Sales_Analysis[[#This Row],[Discount Amount]]</f>
        <v>382.16</v>
      </c>
      <c r="T1219" s="8">
        <f>Sales_Analysis[[#This Row],[Quantity]]*Sales_Analysis[[#This Row],[Unit Cost]]</f>
        <v>170.72</v>
      </c>
      <c r="U1219" s="8">
        <f>Sales_Analysis[[#This Row],[Net Sales ]]-Sales_Analysis[[#This Row],[Cost Of Good Sold]]</f>
        <v>211.44000000000003</v>
      </c>
      <c r="V1219" s="8">
        <f>IF(Sales_Analysis[[#This Row],[Order Status]]="Completed",Sales_Analysis[[#This Row],[Net Sales ]],0)</f>
        <v>382.16</v>
      </c>
      <c r="W1219" s="8">
        <f>IF(Sales_Analysis[[#This Row],[Order Status]]="Completed",Sales_Analysis[[#This Row],[Gross Profit ]],0)</f>
        <v>211.44000000000003</v>
      </c>
    </row>
    <row r="1220" spans="1:23">
      <c r="A1220" t="s">
        <v>1948</v>
      </c>
      <c r="B1220" s="7">
        <v>46115</v>
      </c>
      <c r="C1220" t="s">
        <v>106</v>
      </c>
      <c r="D1220">
        <v>1</v>
      </c>
      <c r="E1220">
        <v>85.27</v>
      </c>
      <c r="F1220">
        <v>0</v>
      </c>
      <c r="G1220">
        <v>9.99</v>
      </c>
      <c r="H1220" t="s">
        <v>212</v>
      </c>
      <c r="I1220" t="s">
        <v>18</v>
      </c>
      <c r="J1220" t="s">
        <v>208</v>
      </c>
      <c r="K1220" t="s">
        <v>209</v>
      </c>
      <c r="L1220" t="s">
        <v>1949</v>
      </c>
      <c r="M1220" t="s">
        <v>107</v>
      </c>
      <c r="N1220" t="s">
        <v>17</v>
      </c>
      <c r="O1220">
        <v>43.46</v>
      </c>
      <c r="P1220">
        <v>85.27</v>
      </c>
      <c r="Q1220">
        <f>Sales_Analysis[[#This Row],[Quantity]]*Sales_Analysis[[#This Row],[Unit Selling Price]]</f>
        <v>85.27</v>
      </c>
      <c r="R1220">
        <f>Sales_Analysis[[#This Row],[Gross Sales ]]*Sales_Analysis[[#This Row],[Discount Pct]]</f>
        <v>0</v>
      </c>
      <c r="S1220" s="8">
        <f>Sales_Analysis[[#This Row],[Gross Sales ]]-Sales_Analysis[[#This Row],[Discount Amount]]</f>
        <v>85.27</v>
      </c>
      <c r="T1220" s="8">
        <f>Sales_Analysis[[#This Row],[Quantity]]*Sales_Analysis[[#This Row],[Unit Cost]]</f>
        <v>43.46</v>
      </c>
      <c r="U1220" s="8">
        <f>Sales_Analysis[[#This Row],[Net Sales ]]-Sales_Analysis[[#This Row],[Cost Of Good Sold]]</f>
        <v>41.809999999999995</v>
      </c>
      <c r="V1220" s="8">
        <f>IF(Sales_Analysis[[#This Row],[Order Status]]="Completed",Sales_Analysis[[#This Row],[Net Sales ]],0)</f>
        <v>85.27</v>
      </c>
      <c r="W1220" s="8">
        <f>IF(Sales_Analysis[[#This Row],[Order Status]]="Completed",Sales_Analysis[[#This Row],[Gross Profit ]],0)</f>
        <v>41.809999999999995</v>
      </c>
    </row>
    <row r="1221" spans="1:23">
      <c r="A1221" t="s">
        <v>1950</v>
      </c>
      <c r="B1221" s="7">
        <v>46115</v>
      </c>
      <c r="C1221" t="s">
        <v>132</v>
      </c>
      <c r="D1221">
        <v>3</v>
      </c>
      <c r="E1221">
        <v>72.08</v>
      </c>
      <c r="F1221">
        <v>0</v>
      </c>
      <c r="G1221">
        <v>0</v>
      </c>
      <c r="H1221" t="s">
        <v>212</v>
      </c>
      <c r="I1221" t="s">
        <v>12</v>
      </c>
      <c r="J1221" t="s">
        <v>217</v>
      </c>
      <c r="K1221" t="s">
        <v>209</v>
      </c>
      <c r="L1221" t="s">
        <v>312</v>
      </c>
      <c r="M1221" t="s">
        <v>133</v>
      </c>
      <c r="N1221" t="s">
        <v>21</v>
      </c>
      <c r="O1221">
        <v>45</v>
      </c>
      <c r="P1221">
        <v>72.08</v>
      </c>
      <c r="Q1221">
        <f>Sales_Analysis[[#This Row],[Quantity]]*Sales_Analysis[[#This Row],[Unit Selling Price]]</f>
        <v>216.24</v>
      </c>
      <c r="R1221">
        <f>Sales_Analysis[[#This Row],[Gross Sales ]]*Sales_Analysis[[#This Row],[Discount Pct]]</f>
        <v>0</v>
      </c>
      <c r="S1221" s="8">
        <f>Sales_Analysis[[#This Row],[Gross Sales ]]-Sales_Analysis[[#This Row],[Discount Amount]]</f>
        <v>216.24</v>
      </c>
      <c r="T1221" s="8">
        <f>Sales_Analysis[[#This Row],[Quantity]]*Sales_Analysis[[#This Row],[Unit Cost]]</f>
        <v>135</v>
      </c>
      <c r="U1221" s="8">
        <f>Sales_Analysis[[#This Row],[Net Sales ]]-Sales_Analysis[[#This Row],[Cost Of Good Sold]]</f>
        <v>81.240000000000009</v>
      </c>
      <c r="V1221" s="8">
        <f>IF(Sales_Analysis[[#This Row],[Order Status]]="Completed",Sales_Analysis[[#This Row],[Net Sales ]],0)</f>
        <v>216.24</v>
      </c>
      <c r="W1221" s="8">
        <f>IF(Sales_Analysis[[#This Row],[Order Status]]="Completed",Sales_Analysis[[#This Row],[Gross Profit ]],0)</f>
        <v>81.240000000000009</v>
      </c>
    </row>
    <row r="1222" spans="1:23">
      <c r="A1222" t="s">
        <v>1951</v>
      </c>
      <c r="B1222" s="7">
        <v>46115</v>
      </c>
      <c r="C1222" t="s">
        <v>136</v>
      </c>
      <c r="D1222">
        <v>2</v>
      </c>
      <c r="E1222">
        <v>26.35</v>
      </c>
      <c r="F1222">
        <v>0</v>
      </c>
      <c r="G1222">
        <v>9.99</v>
      </c>
      <c r="H1222" t="s">
        <v>216</v>
      </c>
      <c r="I1222" t="s">
        <v>224</v>
      </c>
      <c r="J1222" t="s">
        <v>217</v>
      </c>
      <c r="K1222" t="s">
        <v>209</v>
      </c>
      <c r="L1222" t="s">
        <v>1025</v>
      </c>
      <c r="M1222" t="s">
        <v>137</v>
      </c>
      <c r="N1222" t="s">
        <v>21</v>
      </c>
      <c r="O1222">
        <v>13.28</v>
      </c>
      <c r="P1222">
        <v>26.35</v>
      </c>
      <c r="Q1222">
        <f>Sales_Analysis[[#This Row],[Quantity]]*Sales_Analysis[[#This Row],[Unit Selling Price]]</f>
        <v>52.7</v>
      </c>
      <c r="R1222">
        <f>Sales_Analysis[[#This Row],[Gross Sales ]]*Sales_Analysis[[#This Row],[Discount Pct]]</f>
        <v>0</v>
      </c>
      <c r="S1222" s="8">
        <f>Sales_Analysis[[#This Row],[Gross Sales ]]-Sales_Analysis[[#This Row],[Discount Amount]]</f>
        <v>52.7</v>
      </c>
      <c r="T1222" s="8">
        <f>Sales_Analysis[[#This Row],[Quantity]]*Sales_Analysis[[#This Row],[Unit Cost]]</f>
        <v>26.56</v>
      </c>
      <c r="U1222" s="8">
        <f>Sales_Analysis[[#This Row],[Net Sales ]]-Sales_Analysis[[#This Row],[Cost Of Good Sold]]</f>
        <v>26.140000000000004</v>
      </c>
      <c r="V1222" s="8">
        <f>IF(Sales_Analysis[[#This Row],[Order Status]]="Completed",Sales_Analysis[[#This Row],[Net Sales ]],0)</f>
        <v>52.7</v>
      </c>
      <c r="W1222" s="8">
        <f>IF(Sales_Analysis[[#This Row],[Order Status]]="Completed",Sales_Analysis[[#This Row],[Gross Profit ]],0)</f>
        <v>26.140000000000004</v>
      </c>
    </row>
    <row r="1223" spans="1:23">
      <c r="A1223" t="s">
        <v>1952</v>
      </c>
      <c r="B1223" s="7">
        <v>46115</v>
      </c>
      <c r="C1223" t="s">
        <v>110</v>
      </c>
      <c r="D1223">
        <v>1</v>
      </c>
      <c r="E1223">
        <v>32.130000000000003</v>
      </c>
      <c r="F1223">
        <v>0.15</v>
      </c>
      <c r="G1223">
        <v>0</v>
      </c>
      <c r="H1223" t="s">
        <v>207</v>
      </c>
      <c r="I1223" t="s">
        <v>224</v>
      </c>
      <c r="J1223" t="s">
        <v>213</v>
      </c>
      <c r="K1223" t="s">
        <v>209</v>
      </c>
      <c r="L1223" t="s">
        <v>222</v>
      </c>
      <c r="M1223" t="s">
        <v>111</v>
      </c>
      <c r="N1223" t="s">
        <v>17</v>
      </c>
      <c r="O1223">
        <v>21.59</v>
      </c>
      <c r="P1223">
        <v>32.130000000000003</v>
      </c>
      <c r="Q1223">
        <f>Sales_Analysis[[#This Row],[Quantity]]*Sales_Analysis[[#This Row],[Unit Selling Price]]</f>
        <v>32.130000000000003</v>
      </c>
      <c r="R1223">
        <f>Sales_Analysis[[#This Row],[Gross Sales ]]*Sales_Analysis[[#This Row],[Discount Pct]]</f>
        <v>4.8195000000000006</v>
      </c>
      <c r="S1223" s="8">
        <f>Sales_Analysis[[#This Row],[Gross Sales ]]-Sales_Analysis[[#This Row],[Discount Amount]]</f>
        <v>27.310500000000001</v>
      </c>
      <c r="T1223" s="8">
        <f>Sales_Analysis[[#This Row],[Quantity]]*Sales_Analysis[[#This Row],[Unit Cost]]</f>
        <v>21.59</v>
      </c>
      <c r="U1223" s="8">
        <f>Sales_Analysis[[#This Row],[Net Sales ]]-Sales_Analysis[[#This Row],[Cost Of Good Sold]]</f>
        <v>5.7205000000000013</v>
      </c>
      <c r="V1223" s="8">
        <f>IF(Sales_Analysis[[#This Row],[Order Status]]="Completed",Sales_Analysis[[#This Row],[Net Sales ]],0)</f>
        <v>27.310500000000001</v>
      </c>
      <c r="W1223" s="8">
        <f>IF(Sales_Analysis[[#This Row],[Order Status]]="Completed",Sales_Analysis[[#This Row],[Gross Profit ]],0)</f>
        <v>5.7205000000000013</v>
      </c>
    </row>
    <row r="1224" spans="1:23">
      <c r="A1224" t="s">
        <v>1953</v>
      </c>
      <c r="B1224" s="7">
        <v>46115</v>
      </c>
      <c r="C1224" t="s">
        <v>120</v>
      </c>
      <c r="D1224">
        <v>1</v>
      </c>
      <c r="E1224">
        <v>33.65</v>
      </c>
      <c r="F1224">
        <v>0</v>
      </c>
      <c r="G1224">
        <v>9.99</v>
      </c>
      <c r="H1224" t="s">
        <v>207</v>
      </c>
      <c r="I1224" t="s">
        <v>224</v>
      </c>
      <c r="J1224" t="s">
        <v>213</v>
      </c>
      <c r="K1224" t="s">
        <v>209</v>
      </c>
      <c r="L1224" t="s">
        <v>826</v>
      </c>
      <c r="M1224" t="s">
        <v>121</v>
      </c>
      <c r="N1224" t="s">
        <v>21</v>
      </c>
      <c r="O1224">
        <v>17.22</v>
      </c>
      <c r="P1224">
        <v>33.65</v>
      </c>
      <c r="Q1224">
        <f>Sales_Analysis[[#This Row],[Quantity]]*Sales_Analysis[[#This Row],[Unit Selling Price]]</f>
        <v>33.65</v>
      </c>
      <c r="R1224">
        <f>Sales_Analysis[[#This Row],[Gross Sales ]]*Sales_Analysis[[#This Row],[Discount Pct]]</f>
        <v>0</v>
      </c>
      <c r="S1224" s="8">
        <f>Sales_Analysis[[#This Row],[Gross Sales ]]-Sales_Analysis[[#This Row],[Discount Amount]]</f>
        <v>33.65</v>
      </c>
      <c r="T1224" s="8">
        <f>Sales_Analysis[[#This Row],[Quantity]]*Sales_Analysis[[#This Row],[Unit Cost]]</f>
        <v>17.22</v>
      </c>
      <c r="U1224" s="8">
        <f>Sales_Analysis[[#This Row],[Net Sales ]]-Sales_Analysis[[#This Row],[Cost Of Good Sold]]</f>
        <v>16.43</v>
      </c>
      <c r="V1224" s="8">
        <f>IF(Sales_Analysis[[#This Row],[Order Status]]="Completed",Sales_Analysis[[#This Row],[Net Sales ]],0)</f>
        <v>33.65</v>
      </c>
      <c r="W1224" s="8">
        <f>IF(Sales_Analysis[[#This Row],[Order Status]]="Completed",Sales_Analysis[[#This Row],[Gross Profit ]],0)</f>
        <v>16.43</v>
      </c>
    </row>
    <row r="1225" spans="1:23">
      <c r="A1225" t="s">
        <v>1954</v>
      </c>
      <c r="B1225" s="7">
        <v>46115</v>
      </c>
      <c r="C1225" t="s">
        <v>176</v>
      </c>
      <c r="D1225">
        <v>1</v>
      </c>
      <c r="E1225">
        <v>11.86</v>
      </c>
      <c r="F1225">
        <v>0.05</v>
      </c>
      <c r="G1225">
        <v>4.99</v>
      </c>
      <c r="H1225" t="s">
        <v>216</v>
      </c>
      <c r="I1225" t="s">
        <v>54</v>
      </c>
      <c r="J1225" t="s">
        <v>213</v>
      </c>
      <c r="K1225" t="s">
        <v>209</v>
      </c>
      <c r="L1225" t="s">
        <v>1350</v>
      </c>
      <c r="M1225" t="s">
        <v>177</v>
      </c>
      <c r="N1225" t="s">
        <v>32</v>
      </c>
      <c r="O1225">
        <v>4.93</v>
      </c>
      <c r="P1225">
        <v>11.86</v>
      </c>
      <c r="Q1225">
        <f>Sales_Analysis[[#This Row],[Quantity]]*Sales_Analysis[[#This Row],[Unit Selling Price]]</f>
        <v>11.86</v>
      </c>
      <c r="R1225">
        <f>Sales_Analysis[[#This Row],[Gross Sales ]]*Sales_Analysis[[#This Row],[Discount Pct]]</f>
        <v>0.59299999999999997</v>
      </c>
      <c r="S1225" s="8">
        <f>Sales_Analysis[[#This Row],[Gross Sales ]]-Sales_Analysis[[#This Row],[Discount Amount]]</f>
        <v>11.266999999999999</v>
      </c>
      <c r="T1225" s="8">
        <f>Sales_Analysis[[#This Row],[Quantity]]*Sales_Analysis[[#This Row],[Unit Cost]]</f>
        <v>4.93</v>
      </c>
      <c r="U1225" s="8">
        <f>Sales_Analysis[[#This Row],[Net Sales ]]-Sales_Analysis[[#This Row],[Cost Of Good Sold]]</f>
        <v>6.3369999999999997</v>
      </c>
      <c r="V1225" s="8">
        <f>IF(Sales_Analysis[[#This Row],[Order Status]]="Completed",Sales_Analysis[[#This Row],[Net Sales ]],0)</f>
        <v>11.266999999999999</v>
      </c>
      <c r="W1225" s="8">
        <f>IF(Sales_Analysis[[#This Row],[Order Status]]="Completed",Sales_Analysis[[#This Row],[Gross Profit ]],0)</f>
        <v>6.3369999999999997</v>
      </c>
    </row>
    <row r="1226" spans="1:23">
      <c r="A1226" t="s">
        <v>1955</v>
      </c>
      <c r="B1226" s="7">
        <v>46115</v>
      </c>
      <c r="C1226" t="s">
        <v>79</v>
      </c>
      <c r="D1226">
        <v>6</v>
      </c>
      <c r="E1226">
        <v>12.76</v>
      </c>
      <c r="F1226">
        <v>0</v>
      </c>
      <c r="G1226">
        <v>0</v>
      </c>
      <c r="H1226" t="s">
        <v>216</v>
      </c>
      <c r="I1226" t="s">
        <v>12</v>
      </c>
      <c r="J1226" t="s">
        <v>213</v>
      </c>
      <c r="K1226" t="s">
        <v>209</v>
      </c>
      <c r="L1226" t="s">
        <v>928</v>
      </c>
      <c r="M1226" t="s">
        <v>80</v>
      </c>
      <c r="N1226" t="s">
        <v>11</v>
      </c>
      <c r="O1226">
        <v>7.24</v>
      </c>
      <c r="P1226">
        <v>12.76</v>
      </c>
      <c r="Q1226">
        <f>Sales_Analysis[[#This Row],[Quantity]]*Sales_Analysis[[#This Row],[Unit Selling Price]]</f>
        <v>76.56</v>
      </c>
      <c r="R1226">
        <f>Sales_Analysis[[#This Row],[Gross Sales ]]*Sales_Analysis[[#This Row],[Discount Pct]]</f>
        <v>0</v>
      </c>
      <c r="S1226" s="8">
        <f>Sales_Analysis[[#This Row],[Gross Sales ]]-Sales_Analysis[[#This Row],[Discount Amount]]</f>
        <v>76.56</v>
      </c>
      <c r="T1226" s="8">
        <f>Sales_Analysis[[#This Row],[Quantity]]*Sales_Analysis[[#This Row],[Unit Cost]]</f>
        <v>43.44</v>
      </c>
      <c r="U1226" s="8">
        <f>Sales_Analysis[[#This Row],[Net Sales ]]-Sales_Analysis[[#This Row],[Cost Of Good Sold]]</f>
        <v>33.120000000000005</v>
      </c>
      <c r="V1226" s="8">
        <f>IF(Sales_Analysis[[#This Row],[Order Status]]="Completed",Sales_Analysis[[#This Row],[Net Sales ]],0)</f>
        <v>76.56</v>
      </c>
      <c r="W1226" s="8">
        <f>IF(Sales_Analysis[[#This Row],[Order Status]]="Completed",Sales_Analysis[[#This Row],[Gross Profit ]],0)</f>
        <v>33.120000000000005</v>
      </c>
    </row>
    <row r="1227" spans="1:23">
      <c r="A1227" t="s">
        <v>1956</v>
      </c>
      <c r="B1227" s="7">
        <v>46115</v>
      </c>
      <c r="C1227" t="s">
        <v>122</v>
      </c>
      <c r="D1227">
        <v>1</v>
      </c>
      <c r="E1227">
        <v>29.71</v>
      </c>
      <c r="F1227">
        <v>0.05</v>
      </c>
      <c r="G1227">
        <v>9.99</v>
      </c>
      <c r="H1227" t="s">
        <v>212</v>
      </c>
      <c r="I1227" t="s">
        <v>37</v>
      </c>
      <c r="J1227" t="s">
        <v>208</v>
      </c>
      <c r="K1227" t="s">
        <v>209</v>
      </c>
      <c r="L1227" t="s">
        <v>257</v>
      </c>
      <c r="M1227" t="s">
        <v>123</v>
      </c>
      <c r="N1227" t="s">
        <v>21</v>
      </c>
      <c r="O1227">
        <v>17.55</v>
      </c>
      <c r="P1227">
        <v>29.71</v>
      </c>
      <c r="Q1227">
        <f>Sales_Analysis[[#This Row],[Quantity]]*Sales_Analysis[[#This Row],[Unit Selling Price]]</f>
        <v>29.71</v>
      </c>
      <c r="R1227">
        <f>Sales_Analysis[[#This Row],[Gross Sales ]]*Sales_Analysis[[#This Row],[Discount Pct]]</f>
        <v>1.4855</v>
      </c>
      <c r="S1227" s="8">
        <f>Sales_Analysis[[#This Row],[Gross Sales ]]-Sales_Analysis[[#This Row],[Discount Amount]]</f>
        <v>28.224499999999999</v>
      </c>
      <c r="T1227" s="8">
        <f>Sales_Analysis[[#This Row],[Quantity]]*Sales_Analysis[[#This Row],[Unit Cost]]</f>
        <v>17.55</v>
      </c>
      <c r="U1227" s="8">
        <f>Sales_Analysis[[#This Row],[Net Sales ]]-Sales_Analysis[[#This Row],[Cost Of Good Sold]]</f>
        <v>10.674499999999998</v>
      </c>
      <c r="V1227" s="8">
        <f>IF(Sales_Analysis[[#This Row],[Order Status]]="Completed",Sales_Analysis[[#This Row],[Net Sales ]],0)</f>
        <v>28.224499999999999</v>
      </c>
      <c r="W1227" s="8">
        <f>IF(Sales_Analysis[[#This Row],[Order Status]]="Completed",Sales_Analysis[[#This Row],[Gross Profit ]],0)</f>
        <v>10.674499999999998</v>
      </c>
    </row>
    <row r="1228" spans="1:23">
      <c r="A1228" t="s">
        <v>1957</v>
      </c>
      <c r="B1228" s="7">
        <v>46116</v>
      </c>
      <c r="C1228" t="s">
        <v>158</v>
      </c>
      <c r="D1228">
        <v>1</v>
      </c>
      <c r="E1228">
        <v>44.59</v>
      </c>
      <c r="F1228">
        <v>0</v>
      </c>
      <c r="G1228">
        <v>9.99</v>
      </c>
      <c r="H1228" t="s">
        <v>207</v>
      </c>
      <c r="I1228" t="s">
        <v>224</v>
      </c>
      <c r="J1228" t="s">
        <v>208</v>
      </c>
      <c r="K1228" t="s">
        <v>209</v>
      </c>
      <c r="L1228" t="s">
        <v>1541</v>
      </c>
      <c r="M1228" t="s">
        <v>159</v>
      </c>
      <c r="N1228" t="s">
        <v>27</v>
      </c>
      <c r="O1228">
        <v>19.489999999999998</v>
      </c>
      <c r="P1228">
        <v>44.59</v>
      </c>
      <c r="Q1228">
        <f>Sales_Analysis[[#This Row],[Quantity]]*Sales_Analysis[[#This Row],[Unit Selling Price]]</f>
        <v>44.59</v>
      </c>
      <c r="R1228">
        <f>Sales_Analysis[[#This Row],[Gross Sales ]]*Sales_Analysis[[#This Row],[Discount Pct]]</f>
        <v>0</v>
      </c>
      <c r="S1228" s="8">
        <f>Sales_Analysis[[#This Row],[Gross Sales ]]-Sales_Analysis[[#This Row],[Discount Amount]]</f>
        <v>44.59</v>
      </c>
      <c r="T1228" s="8">
        <f>Sales_Analysis[[#This Row],[Quantity]]*Sales_Analysis[[#This Row],[Unit Cost]]</f>
        <v>19.489999999999998</v>
      </c>
      <c r="U1228" s="8">
        <f>Sales_Analysis[[#This Row],[Net Sales ]]-Sales_Analysis[[#This Row],[Cost Of Good Sold]]</f>
        <v>25.100000000000005</v>
      </c>
      <c r="V1228" s="8">
        <f>IF(Sales_Analysis[[#This Row],[Order Status]]="Completed",Sales_Analysis[[#This Row],[Net Sales ]],0)</f>
        <v>44.59</v>
      </c>
      <c r="W1228" s="8">
        <f>IF(Sales_Analysis[[#This Row],[Order Status]]="Completed",Sales_Analysis[[#This Row],[Gross Profit ]],0)</f>
        <v>25.100000000000005</v>
      </c>
    </row>
    <row r="1229" spans="1:23">
      <c r="A1229" t="s">
        <v>1958</v>
      </c>
      <c r="B1229" s="7">
        <v>46116</v>
      </c>
      <c r="C1229" t="s">
        <v>160</v>
      </c>
      <c r="D1229">
        <v>5</v>
      </c>
      <c r="E1229">
        <v>36.47</v>
      </c>
      <c r="F1229">
        <v>0.05</v>
      </c>
      <c r="G1229">
        <v>6.99</v>
      </c>
      <c r="H1229" t="s">
        <v>207</v>
      </c>
      <c r="I1229" t="s">
        <v>224</v>
      </c>
      <c r="J1229" t="s">
        <v>213</v>
      </c>
      <c r="K1229" t="s">
        <v>209</v>
      </c>
      <c r="L1229" t="s">
        <v>782</v>
      </c>
      <c r="M1229" t="s">
        <v>161</v>
      </c>
      <c r="N1229" t="s">
        <v>27</v>
      </c>
      <c r="O1229">
        <v>21.05</v>
      </c>
      <c r="P1229">
        <v>36.47</v>
      </c>
      <c r="Q1229">
        <f>Sales_Analysis[[#This Row],[Quantity]]*Sales_Analysis[[#This Row],[Unit Selling Price]]</f>
        <v>182.35</v>
      </c>
      <c r="R1229">
        <f>Sales_Analysis[[#This Row],[Gross Sales ]]*Sales_Analysis[[#This Row],[Discount Pct]]</f>
        <v>9.1174999999999997</v>
      </c>
      <c r="S1229" s="8">
        <f>Sales_Analysis[[#This Row],[Gross Sales ]]-Sales_Analysis[[#This Row],[Discount Amount]]</f>
        <v>173.23249999999999</v>
      </c>
      <c r="T1229" s="8">
        <f>Sales_Analysis[[#This Row],[Quantity]]*Sales_Analysis[[#This Row],[Unit Cost]]</f>
        <v>105.25</v>
      </c>
      <c r="U1229" s="8">
        <f>Sales_Analysis[[#This Row],[Net Sales ]]-Sales_Analysis[[#This Row],[Cost Of Good Sold]]</f>
        <v>67.982499999999987</v>
      </c>
      <c r="V1229" s="8">
        <f>IF(Sales_Analysis[[#This Row],[Order Status]]="Completed",Sales_Analysis[[#This Row],[Net Sales ]],0)</f>
        <v>173.23249999999999</v>
      </c>
      <c r="W1229" s="8">
        <f>IF(Sales_Analysis[[#This Row],[Order Status]]="Completed",Sales_Analysis[[#This Row],[Gross Profit ]],0)</f>
        <v>67.982499999999987</v>
      </c>
    </row>
    <row r="1230" spans="1:23">
      <c r="A1230" t="s">
        <v>1959</v>
      </c>
      <c r="B1230" s="7">
        <v>46116</v>
      </c>
      <c r="C1230" t="s">
        <v>75</v>
      </c>
      <c r="D1230">
        <v>2</v>
      </c>
      <c r="E1230">
        <v>55.2</v>
      </c>
      <c r="F1230">
        <v>0</v>
      </c>
      <c r="G1230">
        <v>6.99</v>
      </c>
      <c r="H1230" t="s">
        <v>207</v>
      </c>
      <c r="I1230" t="s">
        <v>37</v>
      </c>
      <c r="J1230" t="s">
        <v>217</v>
      </c>
      <c r="K1230" t="s">
        <v>209</v>
      </c>
      <c r="L1230" t="s">
        <v>1113</v>
      </c>
      <c r="M1230" t="s">
        <v>76</v>
      </c>
      <c r="N1230" t="s">
        <v>11</v>
      </c>
      <c r="O1230">
        <v>25.85</v>
      </c>
      <c r="P1230">
        <v>55.2</v>
      </c>
      <c r="Q1230">
        <f>Sales_Analysis[[#This Row],[Quantity]]*Sales_Analysis[[#This Row],[Unit Selling Price]]</f>
        <v>110.4</v>
      </c>
      <c r="R1230">
        <f>Sales_Analysis[[#This Row],[Gross Sales ]]*Sales_Analysis[[#This Row],[Discount Pct]]</f>
        <v>0</v>
      </c>
      <c r="S1230" s="8">
        <f>Sales_Analysis[[#This Row],[Gross Sales ]]-Sales_Analysis[[#This Row],[Discount Amount]]</f>
        <v>110.4</v>
      </c>
      <c r="T1230" s="8">
        <f>Sales_Analysis[[#This Row],[Quantity]]*Sales_Analysis[[#This Row],[Unit Cost]]</f>
        <v>51.7</v>
      </c>
      <c r="U1230" s="8">
        <f>Sales_Analysis[[#This Row],[Net Sales ]]-Sales_Analysis[[#This Row],[Cost Of Good Sold]]</f>
        <v>58.7</v>
      </c>
      <c r="V1230" s="8">
        <f>IF(Sales_Analysis[[#This Row],[Order Status]]="Completed",Sales_Analysis[[#This Row],[Net Sales ]],0)</f>
        <v>110.4</v>
      </c>
      <c r="W1230" s="8">
        <f>IF(Sales_Analysis[[#This Row],[Order Status]]="Completed",Sales_Analysis[[#This Row],[Gross Profit ]],0)</f>
        <v>58.7</v>
      </c>
    </row>
    <row r="1231" spans="1:23">
      <c r="A1231" t="s">
        <v>1960</v>
      </c>
      <c r="B1231" s="7">
        <v>46116</v>
      </c>
      <c r="C1231" t="s">
        <v>170</v>
      </c>
      <c r="D1231">
        <v>1</v>
      </c>
      <c r="E1231">
        <v>33.19</v>
      </c>
      <c r="F1231">
        <v>0</v>
      </c>
      <c r="G1231">
        <v>0</v>
      </c>
      <c r="H1231" t="s">
        <v>207</v>
      </c>
      <c r="I1231" t="s">
        <v>18</v>
      </c>
      <c r="J1231" t="s">
        <v>208</v>
      </c>
      <c r="K1231" t="s">
        <v>209</v>
      </c>
      <c r="L1231" t="s">
        <v>348</v>
      </c>
      <c r="M1231" t="s">
        <v>171</v>
      </c>
      <c r="N1231" t="s">
        <v>32</v>
      </c>
      <c r="O1231">
        <v>18.73</v>
      </c>
      <c r="P1231">
        <v>33.19</v>
      </c>
      <c r="Q1231">
        <f>Sales_Analysis[[#This Row],[Quantity]]*Sales_Analysis[[#This Row],[Unit Selling Price]]</f>
        <v>33.19</v>
      </c>
      <c r="R1231">
        <f>Sales_Analysis[[#This Row],[Gross Sales ]]*Sales_Analysis[[#This Row],[Discount Pct]]</f>
        <v>0</v>
      </c>
      <c r="S1231" s="8">
        <f>Sales_Analysis[[#This Row],[Gross Sales ]]-Sales_Analysis[[#This Row],[Discount Amount]]</f>
        <v>33.19</v>
      </c>
      <c r="T1231" s="8">
        <f>Sales_Analysis[[#This Row],[Quantity]]*Sales_Analysis[[#This Row],[Unit Cost]]</f>
        <v>18.73</v>
      </c>
      <c r="U1231" s="8">
        <f>Sales_Analysis[[#This Row],[Net Sales ]]-Sales_Analysis[[#This Row],[Cost Of Good Sold]]</f>
        <v>14.459999999999997</v>
      </c>
      <c r="V1231" s="8">
        <f>IF(Sales_Analysis[[#This Row],[Order Status]]="Completed",Sales_Analysis[[#This Row],[Net Sales ]],0)</f>
        <v>33.19</v>
      </c>
      <c r="W1231" s="8">
        <f>IF(Sales_Analysis[[#This Row],[Order Status]]="Completed",Sales_Analysis[[#This Row],[Gross Profit ]],0)</f>
        <v>14.459999999999997</v>
      </c>
    </row>
    <row r="1232" spans="1:23">
      <c r="A1232" t="s">
        <v>1961</v>
      </c>
      <c r="B1232" s="7">
        <v>46116</v>
      </c>
      <c r="C1232" t="s">
        <v>83</v>
      </c>
      <c r="D1232">
        <v>2</v>
      </c>
      <c r="E1232">
        <v>79.31</v>
      </c>
      <c r="F1232">
        <v>0</v>
      </c>
      <c r="G1232">
        <v>0</v>
      </c>
      <c r="H1232" t="s">
        <v>212</v>
      </c>
      <c r="I1232" t="s">
        <v>18</v>
      </c>
      <c r="J1232" t="s">
        <v>213</v>
      </c>
      <c r="K1232" t="s">
        <v>209</v>
      </c>
      <c r="L1232" t="s">
        <v>453</v>
      </c>
      <c r="M1232" t="s">
        <v>84</v>
      </c>
      <c r="N1232" t="s">
        <v>11</v>
      </c>
      <c r="O1232">
        <v>36.44</v>
      </c>
      <c r="P1232">
        <v>79.31</v>
      </c>
      <c r="Q1232">
        <f>Sales_Analysis[[#This Row],[Quantity]]*Sales_Analysis[[#This Row],[Unit Selling Price]]</f>
        <v>158.62</v>
      </c>
      <c r="R1232">
        <f>Sales_Analysis[[#This Row],[Gross Sales ]]*Sales_Analysis[[#This Row],[Discount Pct]]</f>
        <v>0</v>
      </c>
      <c r="S1232" s="8">
        <f>Sales_Analysis[[#This Row],[Gross Sales ]]-Sales_Analysis[[#This Row],[Discount Amount]]</f>
        <v>158.62</v>
      </c>
      <c r="T1232" s="8">
        <f>Sales_Analysis[[#This Row],[Quantity]]*Sales_Analysis[[#This Row],[Unit Cost]]</f>
        <v>72.88</v>
      </c>
      <c r="U1232" s="8">
        <f>Sales_Analysis[[#This Row],[Net Sales ]]-Sales_Analysis[[#This Row],[Cost Of Good Sold]]</f>
        <v>85.740000000000009</v>
      </c>
      <c r="V1232" s="8">
        <f>IF(Sales_Analysis[[#This Row],[Order Status]]="Completed",Sales_Analysis[[#This Row],[Net Sales ]],0)</f>
        <v>158.62</v>
      </c>
      <c r="W1232" s="8">
        <f>IF(Sales_Analysis[[#This Row],[Order Status]]="Completed",Sales_Analysis[[#This Row],[Gross Profit ]],0)</f>
        <v>85.740000000000009</v>
      </c>
    </row>
    <row r="1233" spans="1:23">
      <c r="A1233" t="s">
        <v>1962</v>
      </c>
      <c r="B1233" s="7">
        <v>46116</v>
      </c>
      <c r="C1233" t="s">
        <v>128</v>
      </c>
      <c r="D1233">
        <v>1</v>
      </c>
      <c r="E1233">
        <v>74.72</v>
      </c>
      <c r="F1233">
        <v>0</v>
      </c>
      <c r="G1233">
        <v>4.99</v>
      </c>
      <c r="H1233" t="s">
        <v>207</v>
      </c>
      <c r="I1233" t="s">
        <v>54</v>
      </c>
      <c r="J1233" t="s">
        <v>217</v>
      </c>
      <c r="K1233" t="s">
        <v>209</v>
      </c>
      <c r="L1233" t="s">
        <v>1248</v>
      </c>
      <c r="M1233" t="s">
        <v>129</v>
      </c>
      <c r="N1233" t="s">
        <v>21</v>
      </c>
      <c r="O1233">
        <v>36.28</v>
      </c>
      <c r="P1233">
        <v>74.72</v>
      </c>
      <c r="Q1233">
        <f>Sales_Analysis[[#This Row],[Quantity]]*Sales_Analysis[[#This Row],[Unit Selling Price]]</f>
        <v>74.72</v>
      </c>
      <c r="R1233">
        <f>Sales_Analysis[[#This Row],[Gross Sales ]]*Sales_Analysis[[#This Row],[Discount Pct]]</f>
        <v>0</v>
      </c>
      <c r="S1233" s="8">
        <f>Sales_Analysis[[#This Row],[Gross Sales ]]-Sales_Analysis[[#This Row],[Discount Amount]]</f>
        <v>74.72</v>
      </c>
      <c r="T1233" s="8">
        <f>Sales_Analysis[[#This Row],[Quantity]]*Sales_Analysis[[#This Row],[Unit Cost]]</f>
        <v>36.28</v>
      </c>
      <c r="U1233" s="8">
        <f>Sales_Analysis[[#This Row],[Net Sales ]]-Sales_Analysis[[#This Row],[Cost Of Good Sold]]</f>
        <v>38.44</v>
      </c>
      <c r="V1233" s="8">
        <f>IF(Sales_Analysis[[#This Row],[Order Status]]="Completed",Sales_Analysis[[#This Row],[Net Sales ]],0)</f>
        <v>74.72</v>
      </c>
      <c r="W1233" s="8">
        <f>IF(Sales_Analysis[[#This Row],[Order Status]]="Completed",Sales_Analysis[[#This Row],[Gross Profit ]],0)</f>
        <v>38.44</v>
      </c>
    </row>
    <row r="1234" spans="1:23">
      <c r="A1234" t="s">
        <v>1963</v>
      </c>
      <c r="B1234" s="7">
        <v>46117</v>
      </c>
      <c r="C1234" t="s">
        <v>136</v>
      </c>
      <c r="D1234">
        <v>1</v>
      </c>
      <c r="E1234">
        <v>26.35</v>
      </c>
      <c r="F1234">
        <v>0.2</v>
      </c>
      <c r="G1234">
        <v>0</v>
      </c>
      <c r="H1234" t="s">
        <v>212</v>
      </c>
      <c r="I1234" t="s">
        <v>37</v>
      </c>
      <c r="J1234" t="s">
        <v>217</v>
      </c>
      <c r="K1234" t="s">
        <v>209</v>
      </c>
      <c r="L1234" t="s">
        <v>1145</v>
      </c>
      <c r="M1234" t="s">
        <v>137</v>
      </c>
      <c r="N1234" t="s">
        <v>21</v>
      </c>
      <c r="O1234">
        <v>13.28</v>
      </c>
      <c r="P1234">
        <v>26.35</v>
      </c>
      <c r="Q1234">
        <f>Sales_Analysis[[#This Row],[Quantity]]*Sales_Analysis[[#This Row],[Unit Selling Price]]</f>
        <v>26.35</v>
      </c>
      <c r="R1234">
        <f>Sales_Analysis[[#This Row],[Gross Sales ]]*Sales_Analysis[[#This Row],[Discount Pct]]</f>
        <v>5.2700000000000005</v>
      </c>
      <c r="S1234" s="8">
        <f>Sales_Analysis[[#This Row],[Gross Sales ]]-Sales_Analysis[[#This Row],[Discount Amount]]</f>
        <v>21.080000000000002</v>
      </c>
      <c r="T1234" s="8">
        <f>Sales_Analysis[[#This Row],[Quantity]]*Sales_Analysis[[#This Row],[Unit Cost]]</f>
        <v>13.28</v>
      </c>
      <c r="U1234" s="8">
        <f>Sales_Analysis[[#This Row],[Net Sales ]]-Sales_Analysis[[#This Row],[Cost Of Good Sold]]</f>
        <v>7.8000000000000025</v>
      </c>
      <c r="V1234" s="8">
        <f>IF(Sales_Analysis[[#This Row],[Order Status]]="Completed",Sales_Analysis[[#This Row],[Net Sales ]],0)</f>
        <v>21.080000000000002</v>
      </c>
      <c r="W1234" s="8">
        <f>IF(Sales_Analysis[[#This Row],[Order Status]]="Completed",Sales_Analysis[[#This Row],[Gross Profit ]],0)</f>
        <v>7.8000000000000025</v>
      </c>
    </row>
    <row r="1235" spans="1:23">
      <c r="A1235" t="s">
        <v>1964</v>
      </c>
      <c r="B1235" s="7">
        <v>46117</v>
      </c>
      <c r="C1235" t="s">
        <v>73</v>
      </c>
      <c r="D1235">
        <v>2</v>
      </c>
      <c r="E1235">
        <v>23.84</v>
      </c>
      <c r="F1235">
        <v>0.15</v>
      </c>
      <c r="G1235">
        <v>6.99</v>
      </c>
      <c r="H1235" t="s">
        <v>207</v>
      </c>
      <c r="I1235" t="s">
        <v>54</v>
      </c>
      <c r="J1235" t="s">
        <v>213</v>
      </c>
      <c r="K1235" t="s">
        <v>209</v>
      </c>
      <c r="L1235" t="s">
        <v>689</v>
      </c>
      <c r="M1235" t="s">
        <v>74</v>
      </c>
      <c r="N1235" t="s">
        <v>11</v>
      </c>
      <c r="O1235">
        <v>11.55</v>
      </c>
      <c r="P1235">
        <v>23.84</v>
      </c>
      <c r="Q1235">
        <f>Sales_Analysis[[#This Row],[Quantity]]*Sales_Analysis[[#This Row],[Unit Selling Price]]</f>
        <v>47.68</v>
      </c>
      <c r="R1235">
        <f>Sales_Analysis[[#This Row],[Gross Sales ]]*Sales_Analysis[[#This Row],[Discount Pct]]</f>
        <v>7.1520000000000001</v>
      </c>
      <c r="S1235" s="8">
        <f>Sales_Analysis[[#This Row],[Gross Sales ]]-Sales_Analysis[[#This Row],[Discount Amount]]</f>
        <v>40.527999999999999</v>
      </c>
      <c r="T1235" s="8">
        <f>Sales_Analysis[[#This Row],[Quantity]]*Sales_Analysis[[#This Row],[Unit Cost]]</f>
        <v>23.1</v>
      </c>
      <c r="U1235" s="8">
        <f>Sales_Analysis[[#This Row],[Net Sales ]]-Sales_Analysis[[#This Row],[Cost Of Good Sold]]</f>
        <v>17.427999999999997</v>
      </c>
      <c r="V1235" s="8">
        <f>IF(Sales_Analysis[[#This Row],[Order Status]]="Completed",Sales_Analysis[[#This Row],[Net Sales ]],0)</f>
        <v>40.527999999999999</v>
      </c>
      <c r="W1235" s="8">
        <f>IF(Sales_Analysis[[#This Row],[Order Status]]="Completed",Sales_Analysis[[#This Row],[Gross Profit ]],0)</f>
        <v>17.427999999999997</v>
      </c>
    </row>
    <row r="1236" spans="1:23">
      <c r="A1236" t="s">
        <v>1965</v>
      </c>
      <c r="B1236" s="7">
        <v>46117</v>
      </c>
      <c r="C1236" t="s">
        <v>118</v>
      </c>
      <c r="D1236">
        <v>5</v>
      </c>
      <c r="E1236">
        <v>41.81</v>
      </c>
      <c r="F1236">
        <v>0</v>
      </c>
      <c r="G1236">
        <v>6.99</v>
      </c>
      <c r="H1236" t="s">
        <v>212</v>
      </c>
      <c r="I1236" t="s">
        <v>18</v>
      </c>
      <c r="J1236" t="s">
        <v>217</v>
      </c>
      <c r="K1236" t="s">
        <v>209</v>
      </c>
      <c r="L1236" t="s">
        <v>1064</v>
      </c>
      <c r="M1236" t="s">
        <v>119</v>
      </c>
      <c r="N1236" t="s">
        <v>21</v>
      </c>
      <c r="O1236">
        <v>22.64</v>
      </c>
      <c r="P1236">
        <v>41.81</v>
      </c>
      <c r="Q1236">
        <f>Sales_Analysis[[#This Row],[Quantity]]*Sales_Analysis[[#This Row],[Unit Selling Price]]</f>
        <v>209.05</v>
      </c>
      <c r="R1236">
        <f>Sales_Analysis[[#This Row],[Gross Sales ]]*Sales_Analysis[[#This Row],[Discount Pct]]</f>
        <v>0</v>
      </c>
      <c r="S1236" s="8">
        <f>Sales_Analysis[[#This Row],[Gross Sales ]]-Sales_Analysis[[#This Row],[Discount Amount]]</f>
        <v>209.05</v>
      </c>
      <c r="T1236" s="8">
        <f>Sales_Analysis[[#This Row],[Quantity]]*Sales_Analysis[[#This Row],[Unit Cost]]</f>
        <v>113.2</v>
      </c>
      <c r="U1236" s="8">
        <f>Sales_Analysis[[#This Row],[Net Sales ]]-Sales_Analysis[[#This Row],[Cost Of Good Sold]]</f>
        <v>95.850000000000009</v>
      </c>
      <c r="V1236" s="8">
        <f>IF(Sales_Analysis[[#This Row],[Order Status]]="Completed",Sales_Analysis[[#This Row],[Net Sales ]],0)</f>
        <v>209.05</v>
      </c>
      <c r="W1236" s="8">
        <f>IF(Sales_Analysis[[#This Row],[Order Status]]="Completed",Sales_Analysis[[#This Row],[Gross Profit ]],0)</f>
        <v>95.850000000000009</v>
      </c>
    </row>
    <row r="1237" spans="1:23">
      <c r="A1237" t="s">
        <v>1966</v>
      </c>
      <c r="B1237" s="7">
        <v>46118</v>
      </c>
      <c r="C1237" t="s">
        <v>150</v>
      </c>
      <c r="D1237">
        <v>5</v>
      </c>
      <c r="E1237">
        <v>50.17</v>
      </c>
      <c r="F1237">
        <v>0</v>
      </c>
      <c r="G1237">
        <v>4.99</v>
      </c>
      <c r="H1237" t="s">
        <v>212</v>
      </c>
      <c r="I1237" t="s">
        <v>54</v>
      </c>
      <c r="J1237" t="s">
        <v>217</v>
      </c>
      <c r="K1237" t="s">
        <v>209</v>
      </c>
      <c r="L1237" t="s">
        <v>1045</v>
      </c>
      <c r="M1237" t="s">
        <v>151</v>
      </c>
      <c r="N1237" t="s">
        <v>27</v>
      </c>
      <c r="O1237">
        <v>28.8</v>
      </c>
      <c r="P1237">
        <v>50.17</v>
      </c>
      <c r="Q1237">
        <f>Sales_Analysis[[#This Row],[Quantity]]*Sales_Analysis[[#This Row],[Unit Selling Price]]</f>
        <v>250.85000000000002</v>
      </c>
      <c r="R1237">
        <f>Sales_Analysis[[#This Row],[Gross Sales ]]*Sales_Analysis[[#This Row],[Discount Pct]]</f>
        <v>0</v>
      </c>
      <c r="S1237" s="8">
        <f>Sales_Analysis[[#This Row],[Gross Sales ]]-Sales_Analysis[[#This Row],[Discount Amount]]</f>
        <v>250.85000000000002</v>
      </c>
      <c r="T1237" s="8">
        <f>Sales_Analysis[[#This Row],[Quantity]]*Sales_Analysis[[#This Row],[Unit Cost]]</f>
        <v>144</v>
      </c>
      <c r="U1237" s="8">
        <f>Sales_Analysis[[#This Row],[Net Sales ]]-Sales_Analysis[[#This Row],[Cost Of Good Sold]]</f>
        <v>106.85000000000002</v>
      </c>
      <c r="V1237" s="8">
        <f>IF(Sales_Analysis[[#This Row],[Order Status]]="Completed",Sales_Analysis[[#This Row],[Net Sales ]],0)</f>
        <v>250.85000000000002</v>
      </c>
      <c r="W1237" s="8">
        <f>IF(Sales_Analysis[[#This Row],[Order Status]]="Completed",Sales_Analysis[[#This Row],[Gross Profit ]],0)</f>
        <v>106.85000000000002</v>
      </c>
    </row>
    <row r="1238" spans="1:23">
      <c r="A1238" t="s">
        <v>1967</v>
      </c>
      <c r="B1238" s="7">
        <v>46118</v>
      </c>
      <c r="C1238" t="s">
        <v>130</v>
      </c>
      <c r="D1238">
        <v>2</v>
      </c>
      <c r="E1238">
        <v>10.18</v>
      </c>
      <c r="F1238">
        <v>0.15</v>
      </c>
      <c r="G1238">
        <v>4.99</v>
      </c>
      <c r="H1238" t="s">
        <v>212</v>
      </c>
      <c r="I1238" t="s">
        <v>12</v>
      </c>
      <c r="J1238" t="s">
        <v>208</v>
      </c>
      <c r="K1238" t="s">
        <v>209</v>
      </c>
      <c r="L1238" t="s">
        <v>284</v>
      </c>
      <c r="M1238" t="s">
        <v>131</v>
      </c>
      <c r="N1238" t="s">
        <v>21</v>
      </c>
      <c r="O1238">
        <v>4.42</v>
      </c>
      <c r="P1238">
        <v>10.18</v>
      </c>
      <c r="Q1238">
        <f>Sales_Analysis[[#This Row],[Quantity]]*Sales_Analysis[[#This Row],[Unit Selling Price]]</f>
        <v>20.36</v>
      </c>
      <c r="R1238">
        <f>Sales_Analysis[[#This Row],[Gross Sales ]]*Sales_Analysis[[#This Row],[Discount Pct]]</f>
        <v>3.0539999999999998</v>
      </c>
      <c r="S1238" s="8">
        <f>Sales_Analysis[[#This Row],[Gross Sales ]]-Sales_Analysis[[#This Row],[Discount Amount]]</f>
        <v>17.306000000000001</v>
      </c>
      <c r="T1238" s="8">
        <f>Sales_Analysis[[#This Row],[Quantity]]*Sales_Analysis[[#This Row],[Unit Cost]]</f>
        <v>8.84</v>
      </c>
      <c r="U1238" s="8">
        <f>Sales_Analysis[[#This Row],[Net Sales ]]-Sales_Analysis[[#This Row],[Cost Of Good Sold]]</f>
        <v>8.4660000000000011</v>
      </c>
      <c r="V1238" s="8">
        <f>IF(Sales_Analysis[[#This Row],[Order Status]]="Completed",Sales_Analysis[[#This Row],[Net Sales ]],0)</f>
        <v>17.306000000000001</v>
      </c>
      <c r="W1238" s="8">
        <f>IF(Sales_Analysis[[#This Row],[Order Status]]="Completed",Sales_Analysis[[#This Row],[Gross Profit ]],0)</f>
        <v>8.4660000000000011</v>
      </c>
    </row>
    <row r="1239" spans="1:23">
      <c r="A1239" t="s">
        <v>1968</v>
      </c>
      <c r="B1239" s="7">
        <v>46118</v>
      </c>
      <c r="C1239" t="s">
        <v>114</v>
      </c>
      <c r="D1239">
        <v>1</v>
      </c>
      <c r="E1239">
        <v>87.66</v>
      </c>
      <c r="F1239">
        <v>0.1</v>
      </c>
      <c r="G1239">
        <v>0</v>
      </c>
      <c r="H1239" t="s">
        <v>207</v>
      </c>
      <c r="I1239" t="s">
        <v>18</v>
      </c>
      <c r="J1239" t="s">
        <v>217</v>
      </c>
      <c r="K1239" t="s">
        <v>209</v>
      </c>
      <c r="L1239" t="s">
        <v>1826</v>
      </c>
      <c r="M1239" t="s">
        <v>115</v>
      </c>
      <c r="N1239" t="s">
        <v>17</v>
      </c>
      <c r="O1239">
        <v>40.340000000000003</v>
      </c>
      <c r="P1239">
        <v>87.66</v>
      </c>
      <c r="Q1239">
        <f>Sales_Analysis[[#This Row],[Quantity]]*Sales_Analysis[[#This Row],[Unit Selling Price]]</f>
        <v>87.66</v>
      </c>
      <c r="R1239">
        <f>Sales_Analysis[[#This Row],[Gross Sales ]]*Sales_Analysis[[#This Row],[Discount Pct]]</f>
        <v>8.766</v>
      </c>
      <c r="S1239" s="8">
        <f>Sales_Analysis[[#This Row],[Gross Sales ]]-Sales_Analysis[[#This Row],[Discount Amount]]</f>
        <v>78.893999999999991</v>
      </c>
      <c r="T1239" s="8">
        <f>Sales_Analysis[[#This Row],[Quantity]]*Sales_Analysis[[#This Row],[Unit Cost]]</f>
        <v>40.340000000000003</v>
      </c>
      <c r="U1239" s="8">
        <f>Sales_Analysis[[#This Row],[Net Sales ]]-Sales_Analysis[[#This Row],[Cost Of Good Sold]]</f>
        <v>38.553999999999988</v>
      </c>
      <c r="V1239" s="8">
        <f>IF(Sales_Analysis[[#This Row],[Order Status]]="Completed",Sales_Analysis[[#This Row],[Net Sales ]],0)</f>
        <v>78.893999999999991</v>
      </c>
      <c r="W1239" s="8">
        <f>IF(Sales_Analysis[[#This Row],[Order Status]]="Completed",Sales_Analysis[[#This Row],[Gross Profit ]],0)</f>
        <v>38.553999999999988</v>
      </c>
    </row>
    <row r="1240" spans="1:23">
      <c r="A1240" t="s">
        <v>1969</v>
      </c>
      <c r="B1240" s="7">
        <v>46118</v>
      </c>
      <c r="C1240" t="s">
        <v>75</v>
      </c>
      <c r="D1240">
        <v>2</v>
      </c>
      <c r="E1240">
        <v>55.2</v>
      </c>
      <c r="F1240">
        <v>0</v>
      </c>
      <c r="G1240">
        <v>9.99</v>
      </c>
      <c r="H1240" t="s">
        <v>216</v>
      </c>
      <c r="I1240" t="s">
        <v>37</v>
      </c>
      <c r="J1240" t="s">
        <v>217</v>
      </c>
      <c r="K1240" t="s">
        <v>209</v>
      </c>
      <c r="L1240" t="s">
        <v>561</v>
      </c>
      <c r="M1240" t="s">
        <v>76</v>
      </c>
      <c r="N1240" t="s">
        <v>11</v>
      </c>
      <c r="O1240">
        <v>25.85</v>
      </c>
      <c r="P1240">
        <v>55.2</v>
      </c>
      <c r="Q1240">
        <f>Sales_Analysis[[#This Row],[Quantity]]*Sales_Analysis[[#This Row],[Unit Selling Price]]</f>
        <v>110.4</v>
      </c>
      <c r="R1240">
        <f>Sales_Analysis[[#This Row],[Gross Sales ]]*Sales_Analysis[[#This Row],[Discount Pct]]</f>
        <v>0</v>
      </c>
      <c r="S1240" s="8">
        <f>Sales_Analysis[[#This Row],[Gross Sales ]]-Sales_Analysis[[#This Row],[Discount Amount]]</f>
        <v>110.4</v>
      </c>
      <c r="T1240" s="8">
        <f>Sales_Analysis[[#This Row],[Quantity]]*Sales_Analysis[[#This Row],[Unit Cost]]</f>
        <v>51.7</v>
      </c>
      <c r="U1240" s="8">
        <f>Sales_Analysis[[#This Row],[Net Sales ]]-Sales_Analysis[[#This Row],[Cost Of Good Sold]]</f>
        <v>58.7</v>
      </c>
      <c r="V1240" s="8">
        <f>IF(Sales_Analysis[[#This Row],[Order Status]]="Completed",Sales_Analysis[[#This Row],[Net Sales ]],0)</f>
        <v>110.4</v>
      </c>
      <c r="W1240" s="8">
        <f>IF(Sales_Analysis[[#This Row],[Order Status]]="Completed",Sales_Analysis[[#This Row],[Gross Profit ]],0)</f>
        <v>58.7</v>
      </c>
    </row>
    <row r="1241" spans="1:23">
      <c r="A1241" t="s">
        <v>1970</v>
      </c>
      <c r="B1241" s="7">
        <v>46118</v>
      </c>
      <c r="C1241" t="s">
        <v>150</v>
      </c>
      <c r="D1241">
        <v>2</v>
      </c>
      <c r="E1241">
        <v>50.17</v>
      </c>
      <c r="F1241">
        <v>0.15</v>
      </c>
      <c r="G1241">
        <v>9.99</v>
      </c>
      <c r="H1241" t="s">
        <v>216</v>
      </c>
      <c r="I1241" t="s">
        <v>18</v>
      </c>
      <c r="J1241" t="s">
        <v>217</v>
      </c>
      <c r="K1241" t="s">
        <v>209</v>
      </c>
      <c r="L1241" t="s">
        <v>975</v>
      </c>
      <c r="M1241" t="s">
        <v>151</v>
      </c>
      <c r="N1241" t="s">
        <v>27</v>
      </c>
      <c r="O1241">
        <v>28.8</v>
      </c>
      <c r="P1241">
        <v>50.17</v>
      </c>
      <c r="Q1241">
        <f>Sales_Analysis[[#This Row],[Quantity]]*Sales_Analysis[[#This Row],[Unit Selling Price]]</f>
        <v>100.34</v>
      </c>
      <c r="R1241">
        <f>Sales_Analysis[[#This Row],[Gross Sales ]]*Sales_Analysis[[#This Row],[Discount Pct]]</f>
        <v>15.051</v>
      </c>
      <c r="S1241" s="8">
        <f>Sales_Analysis[[#This Row],[Gross Sales ]]-Sales_Analysis[[#This Row],[Discount Amount]]</f>
        <v>85.289000000000001</v>
      </c>
      <c r="T1241" s="8">
        <f>Sales_Analysis[[#This Row],[Quantity]]*Sales_Analysis[[#This Row],[Unit Cost]]</f>
        <v>57.6</v>
      </c>
      <c r="U1241" s="8">
        <f>Sales_Analysis[[#This Row],[Net Sales ]]-Sales_Analysis[[#This Row],[Cost Of Good Sold]]</f>
        <v>27.689</v>
      </c>
      <c r="V1241" s="8">
        <f>IF(Sales_Analysis[[#This Row],[Order Status]]="Completed",Sales_Analysis[[#This Row],[Net Sales ]],0)</f>
        <v>85.289000000000001</v>
      </c>
      <c r="W1241" s="8">
        <f>IF(Sales_Analysis[[#This Row],[Order Status]]="Completed",Sales_Analysis[[#This Row],[Gross Profit ]],0)</f>
        <v>27.689</v>
      </c>
    </row>
    <row r="1242" spans="1:23">
      <c r="A1242" t="s">
        <v>1971</v>
      </c>
      <c r="B1242" s="7">
        <v>46118</v>
      </c>
      <c r="C1242" t="s">
        <v>128</v>
      </c>
      <c r="D1242">
        <v>2</v>
      </c>
      <c r="E1242">
        <v>74.72</v>
      </c>
      <c r="F1242">
        <v>0.05</v>
      </c>
      <c r="G1242">
        <v>9.99</v>
      </c>
      <c r="H1242" t="s">
        <v>216</v>
      </c>
      <c r="I1242" t="s">
        <v>54</v>
      </c>
      <c r="J1242" t="s">
        <v>217</v>
      </c>
      <c r="K1242" t="s">
        <v>209</v>
      </c>
      <c r="L1242" t="s">
        <v>895</v>
      </c>
      <c r="M1242" t="s">
        <v>129</v>
      </c>
      <c r="N1242" t="s">
        <v>21</v>
      </c>
      <c r="O1242">
        <v>36.28</v>
      </c>
      <c r="P1242">
        <v>74.72</v>
      </c>
      <c r="Q1242">
        <f>Sales_Analysis[[#This Row],[Quantity]]*Sales_Analysis[[#This Row],[Unit Selling Price]]</f>
        <v>149.44</v>
      </c>
      <c r="R1242">
        <f>Sales_Analysis[[#This Row],[Gross Sales ]]*Sales_Analysis[[#This Row],[Discount Pct]]</f>
        <v>7.4720000000000004</v>
      </c>
      <c r="S1242" s="8">
        <f>Sales_Analysis[[#This Row],[Gross Sales ]]-Sales_Analysis[[#This Row],[Discount Amount]]</f>
        <v>141.96799999999999</v>
      </c>
      <c r="T1242" s="8">
        <f>Sales_Analysis[[#This Row],[Quantity]]*Sales_Analysis[[#This Row],[Unit Cost]]</f>
        <v>72.56</v>
      </c>
      <c r="U1242" s="8">
        <f>Sales_Analysis[[#This Row],[Net Sales ]]-Sales_Analysis[[#This Row],[Cost Of Good Sold]]</f>
        <v>69.407999999999987</v>
      </c>
      <c r="V1242" s="8">
        <f>IF(Sales_Analysis[[#This Row],[Order Status]]="Completed",Sales_Analysis[[#This Row],[Net Sales ]],0)</f>
        <v>141.96799999999999</v>
      </c>
      <c r="W1242" s="8">
        <f>IF(Sales_Analysis[[#This Row],[Order Status]]="Completed",Sales_Analysis[[#This Row],[Gross Profit ]],0)</f>
        <v>69.407999999999987</v>
      </c>
    </row>
    <row r="1243" spans="1:23">
      <c r="A1243" t="s">
        <v>1972</v>
      </c>
      <c r="B1243" s="7">
        <v>46119</v>
      </c>
      <c r="C1243" t="s">
        <v>158</v>
      </c>
      <c r="D1243">
        <v>3</v>
      </c>
      <c r="E1243">
        <v>44.59</v>
      </c>
      <c r="F1243">
        <v>0</v>
      </c>
      <c r="G1243">
        <v>0</v>
      </c>
      <c r="H1243" t="s">
        <v>216</v>
      </c>
      <c r="I1243" t="s">
        <v>224</v>
      </c>
      <c r="J1243" t="s">
        <v>213</v>
      </c>
      <c r="K1243" t="s">
        <v>209</v>
      </c>
      <c r="L1243" t="s">
        <v>1492</v>
      </c>
      <c r="M1243" t="s">
        <v>159</v>
      </c>
      <c r="N1243" t="s">
        <v>27</v>
      </c>
      <c r="O1243">
        <v>19.489999999999998</v>
      </c>
      <c r="P1243">
        <v>44.59</v>
      </c>
      <c r="Q1243">
        <f>Sales_Analysis[[#This Row],[Quantity]]*Sales_Analysis[[#This Row],[Unit Selling Price]]</f>
        <v>133.77000000000001</v>
      </c>
      <c r="R1243">
        <f>Sales_Analysis[[#This Row],[Gross Sales ]]*Sales_Analysis[[#This Row],[Discount Pct]]</f>
        <v>0</v>
      </c>
      <c r="S1243" s="8">
        <f>Sales_Analysis[[#This Row],[Gross Sales ]]-Sales_Analysis[[#This Row],[Discount Amount]]</f>
        <v>133.77000000000001</v>
      </c>
      <c r="T1243" s="8">
        <f>Sales_Analysis[[#This Row],[Quantity]]*Sales_Analysis[[#This Row],[Unit Cost]]</f>
        <v>58.47</v>
      </c>
      <c r="U1243" s="8">
        <f>Sales_Analysis[[#This Row],[Net Sales ]]-Sales_Analysis[[#This Row],[Cost Of Good Sold]]</f>
        <v>75.300000000000011</v>
      </c>
      <c r="V1243" s="8">
        <f>IF(Sales_Analysis[[#This Row],[Order Status]]="Completed",Sales_Analysis[[#This Row],[Net Sales ]],0)</f>
        <v>133.77000000000001</v>
      </c>
      <c r="W1243" s="8">
        <f>IF(Sales_Analysis[[#This Row],[Order Status]]="Completed",Sales_Analysis[[#This Row],[Gross Profit ]],0)</f>
        <v>75.300000000000011</v>
      </c>
    </row>
    <row r="1244" spans="1:23">
      <c r="A1244" t="s">
        <v>1973</v>
      </c>
      <c r="B1244" s="7">
        <v>46119</v>
      </c>
      <c r="C1244" t="s">
        <v>124</v>
      </c>
      <c r="D1244">
        <v>1</v>
      </c>
      <c r="E1244">
        <v>79.47</v>
      </c>
      <c r="F1244">
        <v>0.05</v>
      </c>
      <c r="G1244">
        <v>4.99</v>
      </c>
      <c r="H1244" t="s">
        <v>207</v>
      </c>
      <c r="I1244" t="s">
        <v>12</v>
      </c>
      <c r="J1244" t="s">
        <v>208</v>
      </c>
      <c r="K1244" t="s">
        <v>209</v>
      </c>
      <c r="L1244" t="s">
        <v>602</v>
      </c>
      <c r="M1244" t="s">
        <v>125</v>
      </c>
      <c r="N1244" t="s">
        <v>21</v>
      </c>
      <c r="O1244">
        <v>38</v>
      </c>
      <c r="P1244">
        <v>79.47</v>
      </c>
      <c r="Q1244">
        <f>Sales_Analysis[[#This Row],[Quantity]]*Sales_Analysis[[#This Row],[Unit Selling Price]]</f>
        <v>79.47</v>
      </c>
      <c r="R1244">
        <f>Sales_Analysis[[#This Row],[Gross Sales ]]*Sales_Analysis[[#This Row],[Discount Pct]]</f>
        <v>3.9735</v>
      </c>
      <c r="S1244" s="8">
        <f>Sales_Analysis[[#This Row],[Gross Sales ]]-Sales_Analysis[[#This Row],[Discount Amount]]</f>
        <v>75.496499999999997</v>
      </c>
      <c r="T1244" s="8">
        <f>Sales_Analysis[[#This Row],[Quantity]]*Sales_Analysis[[#This Row],[Unit Cost]]</f>
        <v>38</v>
      </c>
      <c r="U1244" s="8">
        <f>Sales_Analysis[[#This Row],[Net Sales ]]-Sales_Analysis[[#This Row],[Cost Of Good Sold]]</f>
        <v>37.496499999999997</v>
      </c>
      <c r="V1244" s="8">
        <f>IF(Sales_Analysis[[#This Row],[Order Status]]="Completed",Sales_Analysis[[#This Row],[Net Sales ]],0)</f>
        <v>75.496499999999997</v>
      </c>
      <c r="W1244" s="8">
        <f>IF(Sales_Analysis[[#This Row],[Order Status]]="Completed",Sales_Analysis[[#This Row],[Gross Profit ]],0)</f>
        <v>37.496499999999997</v>
      </c>
    </row>
    <row r="1245" spans="1:23">
      <c r="A1245" t="s">
        <v>1974</v>
      </c>
      <c r="B1245" s="7">
        <v>46119</v>
      </c>
      <c r="C1245" t="s">
        <v>102</v>
      </c>
      <c r="D1245">
        <v>1</v>
      </c>
      <c r="E1245">
        <v>18.5</v>
      </c>
      <c r="F1245">
        <v>0.05</v>
      </c>
      <c r="G1245">
        <v>6.99</v>
      </c>
      <c r="H1245" t="s">
        <v>207</v>
      </c>
      <c r="I1245" t="s">
        <v>18</v>
      </c>
      <c r="J1245" t="s">
        <v>208</v>
      </c>
      <c r="K1245" t="s">
        <v>209</v>
      </c>
      <c r="L1245" t="s">
        <v>218</v>
      </c>
      <c r="M1245" t="s">
        <v>103</v>
      </c>
      <c r="N1245" t="s">
        <v>17</v>
      </c>
      <c r="O1245">
        <v>7.75</v>
      </c>
      <c r="P1245">
        <v>18.5</v>
      </c>
      <c r="Q1245">
        <f>Sales_Analysis[[#This Row],[Quantity]]*Sales_Analysis[[#This Row],[Unit Selling Price]]</f>
        <v>18.5</v>
      </c>
      <c r="R1245">
        <f>Sales_Analysis[[#This Row],[Gross Sales ]]*Sales_Analysis[[#This Row],[Discount Pct]]</f>
        <v>0.92500000000000004</v>
      </c>
      <c r="S1245" s="8">
        <f>Sales_Analysis[[#This Row],[Gross Sales ]]-Sales_Analysis[[#This Row],[Discount Amount]]</f>
        <v>17.574999999999999</v>
      </c>
      <c r="T1245" s="8">
        <f>Sales_Analysis[[#This Row],[Quantity]]*Sales_Analysis[[#This Row],[Unit Cost]]</f>
        <v>7.75</v>
      </c>
      <c r="U1245" s="8">
        <f>Sales_Analysis[[#This Row],[Net Sales ]]-Sales_Analysis[[#This Row],[Cost Of Good Sold]]</f>
        <v>9.8249999999999993</v>
      </c>
      <c r="V1245" s="8">
        <f>IF(Sales_Analysis[[#This Row],[Order Status]]="Completed",Sales_Analysis[[#This Row],[Net Sales ]],0)</f>
        <v>17.574999999999999</v>
      </c>
      <c r="W1245" s="8">
        <f>IF(Sales_Analysis[[#This Row],[Order Status]]="Completed",Sales_Analysis[[#This Row],[Gross Profit ]],0)</f>
        <v>9.8249999999999993</v>
      </c>
    </row>
    <row r="1246" spans="1:23">
      <c r="A1246" t="s">
        <v>1975</v>
      </c>
      <c r="B1246" s="7">
        <v>46119</v>
      </c>
      <c r="C1246" t="s">
        <v>94</v>
      </c>
      <c r="D1246">
        <v>1</v>
      </c>
      <c r="E1246">
        <v>74.41</v>
      </c>
      <c r="F1246">
        <v>0.1</v>
      </c>
      <c r="G1246">
        <v>0</v>
      </c>
      <c r="H1246" t="s">
        <v>207</v>
      </c>
      <c r="I1246" t="s">
        <v>18</v>
      </c>
      <c r="J1246" t="s">
        <v>213</v>
      </c>
      <c r="K1246" t="s">
        <v>209</v>
      </c>
      <c r="L1246" t="s">
        <v>936</v>
      </c>
      <c r="M1246" t="s">
        <v>95</v>
      </c>
      <c r="N1246" t="s">
        <v>17</v>
      </c>
      <c r="O1246">
        <v>33.549999999999997</v>
      </c>
      <c r="P1246">
        <v>74.41</v>
      </c>
      <c r="Q1246">
        <f>Sales_Analysis[[#This Row],[Quantity]]*Sales_Analysis[[#This Row],[Unit Selling Price]]</f>
        <v>74.41</v>
      </c>
      <c r="R1246">
        <f>Sales_Analysis[[#This Row],[Gross Sales ]]*Sales_Analysis[[#This Row],[Discount Pct]]</f>
        <v>7.4409999999999998</v>
      </c>
      <c r="S1246" s="8">
        <f>Sales_Analysis[[#This Row],[Gross Sales ]]-Sales_Analysis[[#This Row],[Discount Amount]]</f>
        <v>66.968999999999994</v>
      </c>
      <c r="T1246" s="8">
        <f>Sales_Analysis[[#This Row],[Quantity]]*Sales_Analysis[[#This Row],[Unit Cost]]</f>
        <v>33.549999999999997</v>
      </c>
      <c r="U1246" s="8">
        <f>Sales_Analysis[[#This Row],[Net Sales ]]-Sales_Analysis[[#This Row],[Cost Of Good Sold]]</f>
        <v>33.418999999999997</v>
      </c>
      <c r="V1246" s="8">
        <f>IF(Sales_Analysis[[#This Row],[Order Status]]="Completed",Sales_Analysis[[#This Row],[Net Sales ]],0)</f>
        <v>66.968999999999994</v>
      </c>
      <c r="W1246" s="8">
        <f>IF(Sales_Analysis[[#This Row],[Order Status]]="Completed",Sales_Analysis[[#This Row],[Gross Profit ]],0)</f>
        <v>33.418999999999997</v>
      </c>
    </row>
    <row r="1247" spans="1:23">
      <c r="A1247" t="s">
        <v>1976</v>
      </c>
      <c r="B1247" s="7">
        <v>46119</v>
      </c>
      <c r="C1247" t="s">
        <v>69</v>
      </c>
      <c r="D1247">
        <v>3</v>
      </c>
      <c r="E1247">
        <v>73.180000000000007</v>
      </c>
      <c r="F1247">
        <v>0.1</v>
      </c>
      <c r="G1247">
        <v>0</v>
      </c>
      <c r="H1247" t="s">
        <v>216</v>
      </c>
      <c r="I1247" t="s">
        <v>18</v>
      </c>
      <c r="J1247" t="s">
        <v>217</v>
      </c>
      <c r="K1247" t="s">
        <v>209</v>
      </c>
      <c r="L1247" t="s">
        <v>1244</v>
      </c>
      <c r="M1247" t="s">
        <v>70</v>
      </c>
      <c r="N1247" t="s">
        <v>11</v>
      </c>
      <c r="O1247">
        <v>37</v>
      </c>
      <c r="P1247">
        <v>73.180000000000007</v>
      </c>
      <c r="Q1247">
        <f>Sales_Analysis[[#This Row],[Quantity]]*Sales_Analysis[[#This Row],[Unit Selling Price]]</f>
        <v>219.54000000000002</v>
      </c>
      <c r="R1247">
        <f>Sales_Analysis[[#This Row],[Gross Sales ]]*Sales_Analysis[[#This Row],[Discount Pct]]</f>
        <v>21.954000000000004</v>
      </c>
      <c r="S1247" s="8">
        <f>Sales_Analysis[[#This Row],[Gross Sales ]]-Sales_Analysis[[#This Row],[Discount Amount]]</f>
        <v>197.58600000000001</v>
      </c>
      <c r="T1247" s="8">
        <f>Sales_Analysis[[#This Row],[Quantity]]*Sales_Analysis[[#This Row],[Unit Cost]]</f>
        <v>111</v>
      </c>
      <c r="U1247" s="8">
        <f>Sales_Analysis[[#This Row],[Net Sales ]]-Sales_Analysis[[#This Row],[Cost Of Good Sold]]</f>
        <v>86.586000000000013</v>
      </c>
      <c r="V1247" s="8">
        <f>IF(Sales_Analysis[[#This Row],[Order Status]]="Completed",Sales_Analysis[[#This Row],[Net Sales ]],0)</f>
        <v>197.58600000000001</v>
      </c>
      <c r="W1247" s="8">
        <f>IF(Sales_Analysis[[#This Row],[Order Status]]="Completed",Sales_Analysis[[#This Row],[Gross Profit ]],0)</f>
        <v>86.586000000000013</v>
      </c>
    </row>
    <row r="1248" spans="1:23">
      <c r="A1248" t="s">
        <v>1977</v>
      </c>
      <c r="B1248" s="7">
        <v>46119</v>
      </c>
      <c r="C1248" t="s">
        <v>154</v>
      </c>
      <c r="D1248">
        <v>4</v>
      </c>
      <c r="E1248">
        <v>63.29</v>
      </c>
      <c r="F1248">
        <v>0</v>
      </c>
      <c r="G1248">
        <v>9.99</v>
      </c>
      <c r="H1248" t="s">
        <v>207</v>
      </c>
      <c r="I1248" t="s">
        <v>224</v>
      </c>
      <c r="J1248" t="s">
        <v>217</v>
      </c>
      <c r="K1248" t="s">
        <v>209</v>
      </c>
      <c r="L1248" t="s">
        <v>659</v>
      </c>
      <c r="M1248" t="s">
        <v>155</v>
      </c>
      <c r="N1248" t="s">
        <v>27</v>
      </c>
      <c r="O1248">
        <v>41.46</v>
      </c>
      <c r="P1248">
        <v>63.29</v>
      </c>
      <c r="Q1248">
        <f>Sales_Analysis[[#This Row],[Quantity]]*Sales_Analysis[[#This Row],[Unit Selling Price]]</f>
        <v>253.16</v>
      </c>
      <c r="R1248">
        <f>Sales_Analysis[[#This Row],[Gross Sales ]]*Sales_Analysis[[#This Row],[Discount Pct]]</f>
        <v>0</v>
      </c>
      <c r="S1248" s="8">
        <f>Sales_Analysis[[#This Row],[Gross Sales ]]-Sales_Analysis[[#This Row],[Discount Amount]]</f>
        <v>253.16</v>
      </c>
      <c r="T1248" s="8">
        <f>Sales_Analysis[[#This Row],[Quantity]]*Sales_Analysis[[#This Row],[Unit Cost]]</f>
        <v>165.84</v>
      </c>
      <c r="U1248" s="8">
        <f>Sales_Analysis[[#This Row],[Net Sales ]]-Sales_Analysis[[#This Row],[Cost Of Good Sold]]</f>
        <v>87.32</v>
      </c>
      <c r="V1248" s="8">
        <f>IF(Sales_Analysis[[#This Row],[Order Status]]="Completed",Sales_Analysis[[#This Row],[Net Sales ]],0)</f>
        <v>253.16</v>
      </c>
      <c r="W1248" s="8">
        <f>IF(Sales_Analysis[[#This Row],[Order Status]]="Completed",Sales_Analysis[[#This Row],[Gross Profit ]],0)</f>
        <v>87.32</v>
      </c>
    </row>
    <row r="1249" spans="1:23">
      <c r="A1249" t="s">
        <v>1978</v>
      </c>
      <c r="B1249" s="7">
        <v>46119</v>
      </c>
      <c r="C1249" t="s">
        <v>122</v>
      </c>
      <c r="D1249">
        <v>2</v>
      </c>
      <c r="E1249">
        <v>29.71</v>
      </c>
      <c r="F1249">
        <v>0.15</v>
      </c>
      <c r="G1249">
        <v>0</v>
      </c>
      <c r="H1249" t="s">
        <v>207</v>
      </c>
      <c r="I1249" t="s">
        <v>12</v>
      </c>
      <c r="J1249" t="s">
        <v>217</v>
      </c>
      <c r="K1249" t="s">
        <v>209</v>
      </c>
      <c r="L1249" t="s">
        <v>267</v>
      </c>
      <c r="M1249" t="s">
        <v>123</v>
      </c>
      <c r="N1249" t="s">
        <v>21</v>
      </c>
      <c r="O1249">
        <v>17.55</v>
      </c>
      <c r="P1249">
        <v>29.71</v>
      </c>
      <c r="Q1249">
        <f>Sales_Analysis[[#This Row],[Quantity]]*Sales_Analysis[[#This Row],[Unit Selling Price]]</f>
        <v>59.42</v>
      </c>
      <c r="R1249">
        <f>Sales_Analysis[[#This Row],[Gross Sales ]]*Sales_Analysis[[#This Row],[Discount Pct]]</f>
        <v>8.9130000000000003</v>
      </c>
      <c r="S1249" s="8">
        <f>Sales_Analysis[[#This Row],[Gross Sales ]]-Sales_Analysis[[#This Row],[Discount Amount]]</f>
        <v>50.507000000000005</v>
      </c>
      <c r="T1249" s="8">
        <f>Sales_Analysis[[#This Row],[Quantity]]*Sales_Analysis[[#This Row],[Unit Cost]]</f>
        <v>35.1</v>
      </c>
      <c r="U1249" s="8">
        <f>Sales_Analysis[[#This Row],[Net Sales ]]-Sales_Analysis[[#This Row],[Cost Of Good Sold]]</f>
        <v>15.407000000000004</v>
      </c>
      <c r="V1249" s="8">
        <f>IF(Sales_Analysis[[#This Row],[Order Status]]="Completed",Sales_Analysis[[#This Row],[Net Sales ]],0)</f>
        <v>50.507000000000005</v>
      </c>
      <c r="W1249" s="8">
        <f>IF(Sales_Analysis[[#This Row],[Order Status]]="Completed",Sales_Analysis[[#This Row],[Gross Profit ]],0)</f>
        <v>15.407000000000004</v>
      </c>
    </row>
    <row r="1250" spans="1:23">
      <c r="A1250" t="s">
        <v>1979</v>
      </c>
      <c r="B1250" s="7">
        <v>46119</v>
      </c>
      <c r="C1250" t="s">
        <v>148</v>
      </c>
      <c r="D1250">
        <v>2</v>
      </c>
      <c r="E1250">
        <v>76.3</v>
      </c>
      <c r="F1250">
        <v>0</v>
      </c>
      <c r="G1250">
        <v>9.99</v>
      </c>
      <c r="H1250" t="s">
        <v>207</v>
      </c>
      <c r="I1250" t="s">
        <v>54</v>
      </c>
      <c r="J1250" t="s">
        <v>208</v>
      </c>
      <c r="K1250" t="s">
        <v>209</v>
      </c>
      <c r="L1250" t="s">
        <v>1880</v>
      </c>
      <c r="M1250" t="s">
        <v>149</v>
      </c>
      <c r="N1250" t="s">
        <v>27</v>
      </c>
      <c r="O1250">
        <v>33.700000000000003</v>
      </c>
      <c r="P1250">
        <v>76.3</v>
      </c>
      <c r="Q1250">
        <f>Sales_Analysis[[#This Row],[Quantity]]*Sales_Analysis[[#This Row],[Unit Selling Price]]</f>
        <v>152.6</v>
      </c>
      <c r="R1250">
        <f>Sales_Analysis[[#This Row],[Gross Sales ]]*Sales_Analysis[[#This Row],[Discount Pct]]</f>
        <v>0</v>
      </c>
      <c r="S1250" s="8">
        <f>Sales_Analysis[[#This Row],[Gross Sales ]]-Sales_Analysis[[#This Row],[Discount Amount]]</f>
        <v>152.6</v>
      </c>
      <c r="T1250" s="8">
        <f>Sales_Analysis[[#This Row],[Quantity]]*Sales_Analysis[[#This Row],[Unit Cost]]</f>
        <v>67.400000000000006</v>
      </c>
      <c r="U1250" s="8">
        <f>Sales_Analysis[[#This Row],[Net Sales ]]-Sales_Analysis[[#This Row],[Cost Of Good Sold]]</f>
        <v>85.199999999999989</v>
      </c>
      <c r="V1250" s="8">
        <f>IF(Sales_Analysis[[#This Row],[Order Status]]="Completed",Sales_Analysis[[#This Row],[Net Sales ]],0)</f>
        <v>152.6</v>
      </c>
      <c r="W1250" s="8">
        <f>IF(Sales_Analysis[[#This Row],[Order Status]]="Completed",Sales_Analysis[[#This Row],[Gross Profit ]],0)</f>
        <v>85.199999999999989</v>
      </c>
    </row>
    <row r="1251" spans="1:23">
      <c r="A1251" t="s">
        <v>1980</v>
      </c>
      <c r="B1251" s="7">
        <v>46120</v>
      </c>
      <c r="C1251" t="s">
        <v>178</v>
      </c>
      <c r="D1251">
        <v>1</v>
      </c>
      <c r="E1251">
        <v>77.760000000000005</v>
      </c>
      <c r="F1251">
        <v>0</v>
      </c>
      <c r="G1251">
        <v>0</v>
      </c>
      <c r="H1251" t="s">
        <v>207</v>
      </c>
      <c r="I1251" t="s">
        <v>224</v>
      </c>
      <c r="J1251" t="s">
        <v>208</v>
      </c>
      <c r="K1251" t="s">
        <v>209</v>
      </c>
      <c r="L1251" t="s">
        <v>267</v>
      </c>
      <c r="M1251" t="s">
        <v>179</v>
      </c>
      <c r="N1251" t="s">
        <v>32</v>
      </c>
      <c r="O1251">
        <v>44.67</v>
      </c>
      <c r="P1251">
        <v>77.760000000000005</v>
      </c>
      <c r="Q1251">
        <f>Sales_Analysis[[#This Row],[Quantity]]*Sales_Analysis[[#This Row],[Unit Selling Price]]</f>
        <v>77.760000000000005</v>
      </c>
      <c r="R1251">
        <f>Sales_Analysis[[#This Row],[Gross Sales ]]*Sales_Analysis[[#This Row],[Discount Pct]]</f>
        <v>0</v>
      </c>
      <c r="S1251" s="8">
        <f>Sales_Analysis[[#This Row],[Gross Sales ]]-Sales_Analysis[[#This Row],[Discount Amount]]</f>
        <v>77.760000000000005</v>
      </c>
      <c r="T1251" s="8">
        <f>Sales_Analysis[[#This Row],[Quantity]]*Sales_Analysis[[#This Row],[Unit Cost]]</f>
        <v>44.67</v>
      </c>
      <c r="U1251" s="8">
        <f>Sales_Analysis[[#This Row],[Net Sales ]]-Sales_Analysis[[#This Row],[Cost Of Good Sold]]</f>
        <v>33.090000000000003</v>
      </c>
      <c r="V1251" s="8">
        <f>IF(Sales_Analysis[[#This Row],[Order Status]]="Completed",Sales_Analysis[[#This Row],[Net Sales ]],0)</f>
        <v>77.760000000000005</v>
      </c>
      <c r="W1251" s="8">
        <f>IF(Sales_Analysis[[#This Row],[Order Status]]="Completed",Sales_Analysis[[#This Row],[Gross Profit ]],0)</f>
        <v>33.090000000000003</v>
      </c>
    </row>
    <row r="1252" spans="1:23">
      <c r="A1252" t="s">
        <v>1981</v>
      </c>
      <c r="B1252" s="7">
        <v>46120</v>
      </c>
      <c r="C1252" t="s">
        <v>172</v>
      </c>
      <c r="D1252">
        <v>6</v>
      </c>
      <c r="E1252">
        <v>80.63</v>
      </c>
      <c r="F1252">
        <v>0</v>
      </c>
      <c r="G1252">
        <v>0</v>
      </c>
      <c r="H1252" t="s">
        <v>216</v>
      </c>
      <c r="I1252" t="s">
        <v>18</v>
      </c>
      <c r="J1252" t="s">
        <v>213</v>
      </c>
      <c r="K1252" t="s">
        <v>209</v>
      </c>
      <c r="L1252" t="s">
        <v>1150</v>
      </c>
      <c r="M1252" t="s">
        <v>173</v>
      </c>
      <c r="N1252" t="s">
        <v>32</v>
      </c>
      <c r="O1252">
        <v>44.56</v>
      </c>
      <c r="P1252">
        <v>80.63</v>
      </c>
      <c r="Q1252">
        <f>Sales_Analysis[[#This Row],[Quantity]]*Sales_Analysis[[#This Row],[Unit Selling Price]]</f>
        <v>483.78</v>
      </c>
      <c r="R1252">
        <f>Sales_Analysis[[#This Row],[Gross Sales ]]*Sales_Analysis[[#This Row],[Discount Pct]]</f>
        <v>0</v>
      </c>
      <c r="S1252" s="8">
        <f>Sales_Analysis[[#This Row],[Gross Sales ]]-Sales_Analysis[[#This Row],[Discount Amount]]</f>
        <v>483.78</v>
      </c>
      <c r="T1252" s="8">
        <f>Sales_Analysis[[#This Row],[Quantity]]*Sales_Analysis[[#This Row],[Unit Cost]]</f>
        <v>267.36</v>
      </c>
      <c r="U1252" s="8">
        <f>Sales_Analysis[[#This Row],[Net Sales ]]-Sales_Analysis[[#This Row],[Cost Of Good Sold]]</f>
        <v>216.41999999999996</v>
      </c>
      <c r="V1252" s="8">
        <f>IF(Sales_Analysis[[#This Row],[Order Status]]="Completed",Sales_Analysis[[#This Row],[Net Sales ]],0)</f>
        <v>483.78</v>
      </c>
      <c r="W1252" s="8">
        <f>IF(Sales_Analysis[[#This Row],[Order Status]]="Completed",Sales_Analysis[[#This Row],[Gross Profit ]],0)</f>
        <v>216.41999999999996</v>
      </c>
    </row>
    <row r="1253" spans="1:23">
      <c r="A1253" t="s">
        <v>1982</v>
      </c>
      <c r="B1253" s="7">
        <v>46120</v>
      </c>
      <c r="C1253" t="s">
        <v>104</v>
      </c>
      <c r="D1253">
        <v>2</v>
      </c>
      <c r="E1253">
        <v>29.49</v>
      </c>
      <c r="F1253">
        <v>0.1</v>
      </c>
      <c r="G1253">
        <v>0</v>
      </c>
      <c r="H1253" t="s">
        <v>212</v>
      </c>
      <c r="I1253" t="s">
        <v>224</v>
      </c>
      <c r="J1253" t="s">
        <v>213</v>
      </c>
      <c r="K1253" t="s">
        <v>209</v>
      </c>
      <c r="L1253" t="s">
        <v>1576</v>
      </c>
      <c r="M1253" t="s">
        <v>105</v>
      </c>
      <c r="N1253" t="s">
        <v>17</v>
      </c>
      <c r="O1253">
        <v>13.03</v>
      </c>
      <c r="P1253">
        <v>29.49</v>
      </c>
      <c r="Q1253">
        <f>Sales_Analysis[[#This Row],[Quantity]]*Sales_Analysis[[#This Row],[Unit Selling Price]]</f>
        <v>58.98</v>
      </c>
      <c r="R1253">
        <f>Sales_Analysis[[#This Row],[Gross Sales ]]*Sales_Analysis[[#This Row],[Discount Pct]]</f>
        <v>5.8979999999999997</v>
      </c>
      <c r="S1253" s="8">
        <f>Sales_Analysis[[#This Row],[Gross Sales ]]-Sales_Analysis[[#This Row],[Discount Amount]]</f>
        <v>53.081999999999994</v>
      </c>
      <c r="T1253" s="8">
        <f>Sales_Analysis[[#This Row],[Quantity]]*Sales_Analysis[[#This Row],[Unit Cost]]</f>
        <v>26.06</v>
      </c>
      <c r="U1253" s="8">
        <f>Sales_Analysis[[#This Row],[Net Sales ]]-Sales_Analysis[[#This Row],[Cost Of Good Sold]]</f>
        <v>27.021999999999995</v>
      </c>
      <c r="V1253" s="8">
        <f>IF(Sales_Analysis[[#This Row],[Order Status]]="Completed",Sales_Analysis[[#This Row],[Net Sales ]],0)</f>
        <v>53.081999999999994</v>
      </c>
      <c r="W1253" s="8">
        <f>IF(Sales_Analysis[[#This Row],[Order Status]]="Completed",Sales_Analysis[[#This Row],[Gross Profit ]],0)</f>
        <v>27.021999999999995</v>
      </c>
    </row>
    <row r="1254" spans="1:23">
      <c r="A1254" t="s">
        <v>1983</v>
      </c>
      <c r="B1254" s="7">
        <v>46120</v>
      </c>
      <c r="C1254" t="s">
        <v>144</v>
      </c>
      <c r="D1254">
        <v>2</v>
      </c>
      <c r="E1254">
        <v>12.74</v>
      </c>
      <c r="F1254">
        <v>0.05</v>
      </c>
      <c r="G1254">
        <v>9.99</v>
      </c>
      <c r="H1254" t="s">
        <v>212</v>
      </c>
      <c r="I1254" t="s">
        <v>12</v>
      </c>
      <c r="J1254" t="s">
        <v>208</v>
      </c>
      <c r="K1254" t="s">
        <v>209</v>
      </c>
      <c r="L1254" t="s">
        <v>1984</v>
      </c>
      <c r="M1254" t="s">
        <v>145</v>
      </c>
      <c r="N1254" t="s">
        <v>27</v>
      </c>
      <c r="O1254">
        <v>5.81</v>
      </c>
      <c r="P1254">
        <v>12.74</v>
      </c>
      <c r="Q1254">
        <f>Sales_Analysis[[#This Row],[Quantity]]*Sales_Analysis[[#This Row],[Unit Selling Price]]</f>
        <v>25.48</v>
      </c>
      <c r="R1254">
        <f>Sales_Analysis[[#This Row],[Gross Sales ]]*Sales_Analysis[[#This Row],[Discount Pct]]</f>
        <v>1.274</v>
      </c>
      <c r="S1254" s="8">
        <f>Sales_Analysis[[#This Row],[Gross Sales ]]-Sales_Analysis[[#This Row],[Discount Amount]]</f>
        <v>24.206</v>
      </c>
      <c r="T1254" s="8">
        <f>Sales_Analysis[[#This Row],[Quantity]]*Sales_Analysis[[#This Row],[Unit Cost]]</f>
        <v>11.62</v>
      </c>
      <c r="U1254" s="8">
        <f>Sales_Analysis[[#This Row],[Net Sales ]]-Sales_Analysis[[#This Row],[Cost Of Good Sold]]</f>
        <v>12.586</v>
      </c>
      <c r="V1254" s="8">
        <f>IF(Sales_Analysis[[#This Row],[Order Status]]="Completed",Sales_Analysis[[#This Row],[Net Sales ]],0)</f>
        <v>24.206</v>
      </c>
      <c r="W1254" s="8">
        <f>IF(Sales_Analysis[[#This Row],[Order Status]]="Completed",Sales_Analysis[[#This Row],[Gross Profit ]],0)</f>
        <v>12.586</v>
      </c>
    </row>
    <row r="1255" spans="1:23">
      <c r="A1255" t="s">
        <v>1985</v>
      </c>
      <c r="B1255" s="7">
        <v>46121</v>
      </c>
      <c r="C1255" t="s">
        <v>166</v>
      </c>
      <c r="D1255">
        <v>5</v>
      </c>
      <c r="E1255">
        <v>39.19</v>
      </c>
      <c r="F1255">
        <v>0.05</v>
      </c>
      <c r="G1255">
        <v>9.99</v>
      </c>
      <c r="H1255" t="s">
        <v>207</v>
      </c>
      <c r="I1255" t="s">
        <v>18</v>
      </c>
      <c r="J1255" t="s">
        <v>208</v>
      </c>
      <c r="K1255" t="s">
        <v>209</v>
      </c>
      <c r="L1255" t="s">
        <v>1287</v>
      </c>
      <c r="M1255" t="s">
        <v>167</v>
      </c>
      <c r="N1255" t="s">
        <v>32</v>
      </c>
      <c r="O1255">
        <v>18.54</v>
      </c>
      <c r="P1255">
        <v>39.19</v>
      </c>
      <c r="Q1255">
        <f>Sales_Analysis[[#This Row],[Quantity]]*Sales_Analysis[[#This Row],[Unit Selling Price]]</f>
        <v>195.95</v>
      </c>
      <c r="R1255">
        <f>Sales_Analysis[[#This Row],[Gross Sales ]]*Sales_Analysis[[#This Row],[Discount Pct]]</f>
        <v>9.7974999999999994</v>
      </c>
      <c r="S1255" s="8">
        <f>Sales_Analysis[[#This Row],[Gross Sales ]]-Sales_Analysis[[#This Row],[Discount Amount]]</f>
        <v>186.15249999999997</v>
      </c>
      <c r="T1255" s="8">
        <f>Sales_Analysis[[#This Row],[Quantity]]*Sales_Analysis[[#This Row],[Unit Cost]]</f>
        <v>92.699999999999989</v>
      </c>
      <c r="U1255" s="8">
        <f>Sales_Analysis[[#This Row],[Net Sales ]]-Sales_Analysis[[#This Row],[Cost Of Good Sold]]</f>
        <v>93.452499999999986</v>
      </c>
      <c r="V1255" s="8">
        <f>IF(Sales_Analysis[[#This Row],[Order Status]]="Completed",Sales_Analysis[[#This Row],[Net Sales ]],0)</f>
        <v>186.15249999999997</v>
      </c>
      <c r="W1255" s="8">
        <f>IF(Sales_Analysis[[#This Row],[Order Status]]="Completed",Sales_Analysis[[#This Row],[Gross Profit ]],0)</f>
        <v>93.452499999999986</v>
      </c>
    </row>
    <row r="1256" spans="1:23">
      <c r="A1256" t="s">
        <v>1986</v>
      </c>
      <c r="B1256" s="7">
        <v>46121</v>
      </c>
      <c r="C1256" t="s">
        <v>140</v>
      </c>
      <c r="D1256">
        <v>1</v>
      </c>
      <c r="E1256">
        <v>25.18</v>
      </c>
      <c r="F1256">
        <v>0.1</v>
      </c>
      <c r="G1256">
        <v>9.99</v>
      </c>
      <c r="H1256" t="s">
        <v>207</v>
      </c>
      <c r="I1256" t="s">
        <v>54</v>
      </c>
      <c r="J1256" t="s">
        <v>208</v>
      </c>
      <c r="K1256" t="s">
        <v>209</v>
      </c>
      <c r="L1256" t="s">
        <v>797</v>
      </c>
      <c r="M1256" t="s">
        <v>141</v>
      </c>
      <c r="N1256" t="s">
        <v>27</v>
      </c>
      <c r="O1256">
        <v>13.85</v>
      </c>
      <c r="P1256">
        <v>25.18</v>
      </c>
      <c r="Q1256">
        <f>Sales_Analysis[[#This Row],[Quantity]]*Sales_Analysis[[#This Row],[Unit Selling Price]]</f>
        <v>25.18</v>
      </c>
      <c r="R1256">
        <f>Sales_Analysis[[#This Row],[Gross Sales ]]*Sales_Analysis[[#This Row],[Discount Pct]]</f>
        <v>2.5180000000000002</v>
      </c>
      <c r="S1256" s="8">
        <f>Sales_Analysis[[#This Row],[Gross Sales ]]-Sales_Analysis[[#This Row],[Discount Amount]]</f>
        <v>22.661999999999999</v>
      </c>
      <c r="T1256" s="8">
        <f>Sales_Analysis[[#This Row],[Quantity]]*Sales_Analysis[[#This Row],[Unit Cost]]</f>
        <v>13.85</v>
      </c>
      <c r="U1256" s="8">
        <f>Sales_Analysis[[#This Row],[Net Sales ]]-Sales_Analysis[[#This Row],[Cost Of Good Sold]]</f>
        <v>8.8119999999999994</v>
      </c>
      <c r="V1256" s="8">
        <f>IF(Sales_Analysis[[#This Row],[Order Status]]="Completed",Sales_Analysis[[#This Row],[Net Sales ]],0)</f>
        <v>22.661999999999999</v>
      </c>
      <c r="W1256" s="8">
        <f>IF(Sales_Analysis[[#This Row],[Order Status]]="Completed",Sales_Analysis[[#This Row],[Gross Profit ]],0)</f>
        <v>8.8119999999999994</v>
      </c>
    </row>
    <row r="1257" spans="1:23">
      <c r="A1257" t="s">
        <v>1987</v>
      </c>
      <c r="B1257" s="7">
        <v>46121</v>
      </c>
      <c r="C1257" t="s">
        <v>108</v>
      </c>
      <c r="D1257">
        <v>2</v>
      </c>
      <c r="E1257">
        <v>23.94</v>
      </c>
      <c r="F1257">
        <v>0</v>
      </c>
      <c r="G1257">
        <v>0</v>
      </c>
      <c r="H1257" t="s">
        <v>207</v>
      </c>
      <c r="I1257" t="s">
        <v>12</v>
      </c>
      <c r="J1257" t="s">
        <v>213</v>
      </c>
      <c r="K1257" t="s">
        <v>304</v>
      </c>
      <c r="L1257" t="s">
        <v>531</v>
      </c>
      <c r="M1257" t="s">
        <v>109</v>
      </c>
      <c r="N1257" t="s">
        <v>17</v>
      </c>
      <c r="O1257">
        <v>13.98</v>
      </c>
      <c r="P1257">
        <v>23.94</v>
      </c>
      <c r="Q1257">
        <f>Sales_Analysis[[#This Row],[Quantity]]*Sales_Analysis[[#This Row],[Unit Selling Price]]</f>
        <v>47.88</v>
      </c>
      <c r="R1257">
        <f>Sales_Analysis[[#This Row],[Gross Sales ]]*Sales_Analysis[[#This Row],[Discount Pct]]</f>
        <v>0</v>
      </c>
      <c r="S1257" s="8">
        <f>Sales_Analysis[[#This Row],[Gross Sales ]]-Sales_Analysis[[#This Row],[Discount Amount]]</f>
        <v>47.88</v>
      </c>
      <c r="T1257" s="8">
        <f>Sales_Analysis[[#This Row],[Quantity]]*Sales_Analysis[[#This Row],[Unit Cost]]</f>
        <v>27.96</v>
      </c>
      <c r="U1257" s="8">
        <f>Sales_Analysis[[#This Row],[Net Sales ]]-Sales_Analysis[[#This Row],[Cost Of Good Sold]]</f>
        <v>19.920000000000002</v>
      </c>
      <c r="V1257" s="8">
        <f>IF(Sales_Analysis[[#This Row],[Order Status]]="Completed",Sales_Analysis[[#This Row],[Net Sales ]],0)</f>
        <v>0</v>
      </c>
      <c r="W1257" s="8">
        <f>IF(Sales_Analysis[[#This Row],[Order Status]]="Completed",Sales_Analysis[[#This Row],[Gross Profit ]],0)</f>
        <v>0</v>
      </c>
    </row>
    <row r="1258" spans="1:23">
      <c r="A1258" t="s">
        <v>1988</v>
      </c>
      <c r="B1258" s="7">
        <v>46121</v>
      </c>
      <c r="C1258" t="s">
        <v>83</v>
      </c>
      <c r="D1258">
        <v>5</v>
      </c>
      <c r="E1258">
        <v>79.31</v>
      </c>
      <c r="F1258">
        <v>0.15</v>
      </c>
      <c r="G1258">
        <v>9.99</v>
      </c>
      <c r="H1258" t="s">
        <v>212</v>
      </c>
      <c r="I1258" t="s">
        <v>12</v>
      </c>
      <c r="J1258" t="s">
        <v>217</v>
      </c>
      <c r="K1258" t="s">
        <v>209</v>
      </c>
      <c r="L1258" t="s">
        <v>1497</v>
      </c>
      <c r="M1258" t="s">
        <v>84</v>
      </c>
      <c r="N1258" t="s">
        <v>11</v>
      </c>
      <c r="O1258">
        <v>36.44</v>
      </c>
      <c r="P1258">
        <v>79.31</v>
      </c>
      <c r="Q1258">
        <f>Sales_Analysis[[#This Row],[Quantity]]*Sales_Analysis[[#This Row],[Unit Selling Price]]</f>
        <v>396.55</v>
      </c>
      <c r="R1258">
        <f>Sales_Analysis[[#This Row],[Gross Sales ]]*Sales_Analysis[[#This Row],[Discount Pct]]</f>
        <v>59.482500000000002</v>
      </c>
      <c r="S1258" s="8">
        <f>Sales_Analysis[[#This Row],[Gross Sales ]]-Sales_Analysis[[#This Row],[Discount Amount]]</f>
        <v>337.0675</v>
      </c>
      <c r="T1258" s="8">
        <f>Sales_Analysis[[#This Row],[Quantity]]*Sales_Analysis[[#This Row],[Unit Cost]]</f>
        <v>182.2</v>
      </c>
      <c r="U1258" s="8">
        <f>Sales_Analysis[[#This Row],[Net Sales ]]-Sales_Analysis[[#This Row],[Cost Of Good Sold]]</f>
        <v>154.86750000000001</v>
      </c>
      <c r="V1258" s="8">
        <f>IF(Sales_Analysis[[#This Row],[Order Status]]="Completed",Sales_Analysis[[#This Row],[Net Sales ]],0)</f>
        <v>337.0675</v>
      </c>
      <c r="W1258" s="8">
        <f>IF(Sales_Analysis[[#This Row],[Order Status]]="Completed",Sales_Analysis[[#This Row],[Gross Profit ]],0)</f>
        <v>154.86750000000001</v>
      </c>
    </row>
    <row r="1259" spans="1:23">
      <c r="A1259" t="s">
        <v>1989</v>
      </c>
      <c r="B1259" s="7">
        <v>46121</v>
      </c>
      <c r="C1259" t="s">
        <v>162</v>
      </c>
      <c r="D1259">
        <v>2</v>
      </c>
      <c r="E1259">
        <v>12.2</v>
      </c>
      <c r="F1259">
        <v>0.05</v>
      </c>
      <c r="G1259">
        <v>0</v>
      </c>
      <c r="H1259" t="s">
        <v>212</v>
      </c>
      <c r="I1259" t="s">
        <v>224</v>
      </c>
      <c r="J1259" t="s">
        <v>217</v>
      </c>
      <c r="K1259" t="s">
        <v>209</v>
      </c>
      <c r="L1259" t="s">
        <v>1187</v>
      </c>
      <c r="M1259" t="s">
        <v>163</v>
      </c>
      <c r="N1259" t="s">
        <v>27</v>
      </c>
      <c r="O1259">
        <v>7.14</v>
      </c>
      <c r="P1259">
        <v>12.2</v>
      </c>
      <c r="Q1259">
        <f>Sales_Analysis[[#This Row],[Quantity]]*Sales_Analysis[[#This Row],[Unit Selling Price]]</f>
        <v>24.4</v>
      </c>
      <c r="R1259">
        <f>Sales_Analysis[[#This Row],[Gross Sales ]]*Sales_Analysis[[#This Row],[Discount Pct]]</f>
        <v>1.22</v>
      </c>
      <c r="S1259" s="8">
        <f>Sales_Analysis[[#This Row],[Gross Sales ]]-Sales_Analysis[[#This Row],[Discount Amount]]</f>
        <v>23.18</v>
      </c>
      <c r="T1259" s="8">
        <f>Sales_Analysis[[#This Row],[Quantity]]*Sales_Analysis[[#This Row],[Unit Cost]]</f>
        <v>14.28</v>
      </c>
      <c r="U1259" s="8">
        <f>Sales_Analysis[[#This Row],[Net Sales ]]-Sales_Analysis[[#This Row],[Cost Of Good Sold]]</f>
        <v>8.9</v>
      </c>
      <c r="V1259" s="8">
        <f>IF(Sales_Analysis[[#This Row],[Order Status]]="Completed",Sales_Analysis[[#This Row],[Net Sales ]],0)</f>
        <v>23.18</v>
      </c>
      <c r="W1259" s="8">
        <f>IF(Sales_Analysis[[#This Row],[Order Status]]="Completed",Sales_Analysis[[#This Row],[Gross Profit ]],0)</f>
        <v>8.9</v>
      </c>
    </row>
    <row r="1260" spans="1:23">
      <c r="A1260" t="s">
        <v>1990</v>
      </c>
      <c r="B1260" s="7">
        <v>46121</v>
      </c>
      <c r="C1260" t="s">
        <v>104</v>
      </c>
      <c r="D1260">
        <v>4</v>
      </c>
      <c r="E1260">
        <v>29.49</v>
      </c>
      <c r="F1260">
        <v>0.2</v>
      </c>
      <c r="G1260">
        <v>0</v>
      </c>
      <c r="H1260" t="s">
        <v>216</v>
      </c>
      <c r="I1260" t="s">
        <v>18</v>
      </c>
      <c r="J1260" t="s">
        <v>208</v>
      </c>
      <c r="K1260" t="s">
        <v>209</v>
      </c>
      <c r="L1260" t="s">
        <v>282</v>
      </c>
      <c r="M1260" t="s">
        <v>105</v>
      </c>
      <c r="N1260" t="s">
        <v>17</v>
      </c>
      <c r="O1260">
        <v>13.03</v>
      </c>
      <c r="P1260">
        <v>29.49</v>
      </c>
      <c r="Q1260">
        <f>Sales_Analysis[[#This Row],[Quantity]]*Sales_Analysis[[#This Row],[Unit Selling Price]]</f>
        <v>117.96</v>
      </c>
      <c r="R1260">
        <f>Sales_Analysis[[#This Row],[Gross Sales ]]*Sales_Analysis[[#This Row],[Discount Pct]]</f>
        <v>23.591999999999999</v>
      </c>
      <c r="S1260" s="8">
        <f>Sales_Analysis[[#This Row],[Gross Sales ]]-Sales_Analysis[[#This Row],[Discount Amount]]</f>
        <v>94.367999999999995</v>
      </c>
      <c r="T1260" s="8">
        <f>Sales_Analysis[[#This Row],[Quantity]]*Sales_Analysis[[#This Row],[Unit Cost]]</f>
        <v>52.12</v>
      </c>
      <c r="U1260" s="8">
        <f>Sales_Analysis[[#This Row],[Net Sales ]]-Sales_Analysis[[#This Row],[Cost Of Good Sold]]</f>
        <v>42.247999999999998</v>
      </c>
      <c r="V1260" s="8">
        <f>IF(Sales_Analysis[[#This Row],[Order Status]]="Completed",Sales_Analysis[[#This Row],[Net Sales ]],0)</f>
        <v>94.367999999999995</v>
      </c>
      <c r="W1260" s="8">
        <f>IF(Sales_Analysis[[#This Row],[Order Status]]="Completed",Sales_Analysis[[#This Row],[Gross Profit ]],0)</f>
        <v>42.247999999999998</v>
      </c>
    </row>
    <row r="1261" spans="1:23">
      <c r="A1261" t="s">
        <v>1991</v>
      </c>
      <c r="B1261" s="7">
        <v>46121</v>
      </c>
      <c r="C1261" t="s">
        <v>156</v>
      </c>
      <c r="D1261">
        <v>2</v>
      </c>
      <c r="E1261">
        <v>24.86</v>
      </c>
      <c r="F1261">
        <v>0</v>
      </c>
      <c r="G1261">
        <v>6.99</v>
      </c>
      <c r="H1261" t="s">
        <v>212</v>
      </c>
      <c r="I1261" t="s">
        <v>37</v>
      </c>
      <c r="J1261" t="s">
        <v>208</v>
      </c>
      <c r="K1261" t="s">
        <v>209</v>
      </c>
      <c r="L1261" t="s">
        <v>503</v>
      </c>
      <c r="M1261" t="s">
        <v>157</v>
      </c>
      <c r="N1261" t="s">
        <v>27</v>
      </c>
      <c r="O1261">
        <v>16.329999999999998</v>
      </c>
      <c r="P1261">
        <v>24.86</v>
      </c>
      <c r="Q1261">
        <f>Sales_Analysis[[#This Row],[Quantity]]*Sales_Analysis[[#This Row],[Unit Selling Price]]</f>
        <v>49.72</v>
      </c>
      <c r="R1261">
        <f>Sales_Analysis[[#This Row],[Gross Sales ]]*Sales_Analysis[[#This Row],[Discount Pct]]</f>
        <v>0</v>
      </c>
      <c r="S1261" s="8">
        <f>Sales_Analysis[[#This Row],[Gross Sales ]]-Sales_Analysis[[#This Row],[Discount Amount]]</f>
        <v>49.72</v>
      </c>
      <c r="T1261" s="8">
        <f>Sales_Analysis[[#This Row],[Quantity]]*Sales_Analysis[[#This Row],[Unit Cost]]</f>
        <v>32.659999999999997</v>
      </c>
      <c r="U1261" s="8">
        <f>Sales_Analysis[[#This Row],[Net Sales ]]-Sales_Analysis[[#This Row],[Cost Of Good Sold]]</f>
        <v>17.060000000000002</v>
      </c>
      <c r="V1261" s="8">
        <f>IF(Sales_Analysis[[#This Row],[Order Status]]="Completed",Sales_Analysis[[#This Row],[Net Sales ]],0)</f>
        <v>49.72</v>
      </c>
      <c r="W1261" s="8">
        <f>IF(Sales_Analysis[[#This Row],[Order Status]]="Completed",Sales_Analysis[[#This Row],[Gross Profit ]],0)</f>
        <v>17.060000000000002</v>
      </c>
    </row>
    <row r="1262" spans="1:23">
      <c r="A1262" t="s">
        <v>1992</v>
      </c>
      <c r="B1262" s="7">
        <v>46121</v>
      </c>
      <c r="C1262" t="s">
        <v>176</v>
      </c>
      <c r="D1262">
        <v>2</v>
      </c>
      <c r="E1262">
        <v>11.86</v>
      </c>
      <c r="F1262">
        <v>0.1</v>
      </c>
      <c r="G1262">
        <v>9.99</v>
      </c>
      <c r="H1262" t="s">
        <v>207</v>
      </c>
      <c r="I1262" t="s">
        <v>12</v>
      </c>
      <c r="J1262" t="s">
        <v>217</v>
      </c>
      <c r="K1262" t="s">
        <v>209</v>
      </c>
      <c r="L1262" t="s">
        <v>1993</v>
      </c>
      <c r="M1262" t="s">
        <v>177</v>
      </c>
      <c r="N1262" t="s">
        <v>32</v>
      </c>
      <c r="O1262">
        <v>4.93</v>
      </c>
      <c r="P1262">
        <v>11.86</v>
      </c>
      <c r="Q1262">
        <f>Sales_Analysis[[#This Row],[Quantity]]*Sales_Analysis[[#This Row],[Unit Selling Price]]</f>
        <v>23.72</v>
      </c>
      <c r="R1262">
        <f>Sales_Analysis[[#This Row],[Gross Sales ]]*Sales_Analysis[[#This Row],[Discount Pct]]</f>
        <v>2.3719999999999999</v>
      </c>
      <c r="S1262" s="8">
        <f>Sales_Analysis[[#This Row],[Gross Sales ]]-Sales_Analysis[[#This Row],[Discount Amount]]</f>
        <v>21.347999999999999</v>
      </c>
      <c r="T1262" s="8">
        <f>Sales_Analysis[[#This Row],[Quantity]]*Sales_Analysis[[#This Row],[Unit Cost]]</f>
        <v>9.86</v>
      </c>
      <c r="U1262" s="8">
        <f>Sales_Analysis[[#This Row],[Net Sales ]]-Sales_Analysis[[#This Row],[Cost Of Good Sold]]</f>
        <v>11.488</v>
      </c>
      <c r="V1262" s="8">
        <f>IF(Sales_Analysis[[#This Row],[Order Status]]="Completed",Sales_Analysis[[#This Row],[Net Sales ]],0)</f>
        <v>21.347999999999999</v>
      </c>
      <c r="W1262" s="8">
        <f>IF(Sales_Analysis[[#This Row],[Order Status]]="Completed",Sales_Analysis[[#This Row],[Gross Profit ]],0)</f>
        <v>11.488</v>
      </c>
    </row>
    <row r="1263" spans="1:23">
      <c r="A1263" t="s">
        <v>1994</v>
      </c>
      <c r="B1263" s="7">
        <v>46122</v>
      </c>
      <c r="C1263" t="s">
        <v>144</v>
      </c>
      <c r="D1263">
        <v>3</v>
      </c>
      <c r="E1263">
        <v>12.74</v>
      </c>
      <c r="F1263">
        <v>0.1</v>
      </c>
      <c r="G1263">
        <v>6.99</v>
      </c>
      <c r="H1263" t="s">
        <v>216</v>
      </c>
      <c r="I1263" t="s">
        <v>54</v>
      </c>
      <c r="J1263" t="s">
        <v>213</v>
      </c>
      <c r="K1263" t="s">
        <v>209</v>
      </c>
      <c r="L1263" t="s">
        <v>1043</v>
      </c>
      <c r="M1263" t="s">
        <v>145</v>
      </c>
      <c r="N1263" t="s">
        <v>27</v>
      </c>
      <c r="O1263">
        <v>5.81</v>
      </c>
      <c r="P1263">
        <v>12.74</v>
      </c>
      <c r="Q1263">
        <f>Sales_Analysis[[#This Row],[Quantity]]*Sales_Analysis[[#This Row],[Unit Selling Price]]</f>
        <v>38.22</v>
      </c>
      <c r="R1263">
        <f>Sales_Analysis[[#This Row],[Gross Sales ]]*Sales_Analysis[[#This Row],[Discount Pct]]</f>
        <v>3.8220000000000001</v>
      </c>
      <c r="S1263" s="8">
        <f>Sales_Analysis[[#This Row],[Gross Sales ]]-Sales_Analysis[[#This Row],[Discount Amount]]</f>
        <v>34.397999999999996</v>
      </c>
      <c r="T1263" s="8">
        <f>Sales_Analysis[[#This Row],[Quantity]]*Sales_Analysis[[#This Row],[Unit Cost]]</f>
        <v>17.43</v>
      </c>
      <c r="U1263" s="8">
        <f>Sales_Analysis[[#This Row],[Net Sales ]]-Sales_Analysis[[#This Row],[Cost Of Good Sold]]</f>
        <v>16.967999999999996</v>
      </c>
      <c r="V1263" s="8">
        <f>IF(Sales_Analysis[[#This Row],[Order Status]]="Completed",Sales_Analysis[[#This Row],[Net Sales ]],0)</f>
        <v>34.397999999999996</v>
      </c>
      <c r="W1263" s="8">
        <f>IF(Sales_Analysis[[#This Row],[Order Status]]="Completed",Sales_Analysis[[#This Row],[Gross Profit ]],0)</f>
        <v>16.967999999999996</v>
      </c>
    </row>
    <row r="1264" spans="1:23">
      <c r="A1264" t="s">
        <v>1995</v>
      </c>
      <c r="B1264" s="7">
        <v>46122</v>
      </c>
      <c r="C1264" t="s">
        <v>150</v>
      </c>
      <c r="D1264">
        <v>3</v>
      </c>
      <c r="E1264">
        <v>50.17</v>
      </c>
      <c r="F1264">
        <v>0</v>
      </c>
      <c r="G1264">
        <v>6.99</v>
      </c>
      <c r="H1264" t="s">
        <v>212</v>
      </c>
      <c r="I1264" t="s">
        <v>18</v>
      </c>
      <c r="J1264" t="s">
        <v>213</v>
      </c>
      <c r="K1264" t="s">
        <v>209</v>
      </c>
      <c r="L1264" t="s">
        <v>237</v>
      </c>
      <c r="M1264" t="s">
        <v>151</v>
      </c>
      <c r="N1264" t="s">
        <v>27</v>
      </c>
      <c r="O1264">
        <v>28.8</v>
      </c>
      <c r="P1264">
        <v>50.17</v>
      </c>
      <c r="Q1264">
        <f>Sales_Analysis[[#This Row],[Quantity]]*Sales_Analysis[[#This Row],[Unit Selling Price]]</f>
        <v>150.51</v>
      </c>
      <c r="R1264">
        <f>Sales_Analysis[[#This Row],[Gross Sales ]]*Sales_Analysis[[#This Row],[Discount Pct]]</f>
        <v>0</v>
      </c>
      <c r="S1264" s="8">
        <f>Sales_Analysis[[#This Row],[Gross Sales ]]-Sales_Analysis[[#This Row],[Discount Amount]]</f>
        <v>150.51</v>
      </c>
      <c r="T1264" s="8">
        <f>Sales_Analysis[[#This Row],[Quantity]]*Sales_Analysis[[#This Row],[Unit Cost]]</f>
        <v>86.4</v>
      </c>
      <c r="U1264" s="8">
        <f>Sales_Analysis[[#This Row],[Net Sales ]]-Sales_Analysis[[#This Row],[Cost Of Good Sold]]</f>
        <v>64.109999999999985</v>
      </c>
      <c r="V1264" s="8">
        <f>IF(Sales_Analysis[[#This Row],[Order Status]]="Completed",Sales_Analysis[[#This Row],[Net Sales ]],0)</f>
        <v>150.51</v>
      </c>
      <c r="W1264" s="8">
        <f>IF(Sales_Analysis[[#This Row],[Order Status]]="Completed",Sales_Analysis[[#This Row],[Gross Profit ]],0)</f>
        <v>64.109999999999985</v>
      </c>
    </row>
    <row r="1265" spans="1:23">
      <c r="A1265" t="s">
        <v>1996</v>
      </c>
      <c r="B1265" s="7">
        <v>46122</v>
      </c>
      <c r="C1265" t="s">
        <v>164</v>
      </c>
      <c r="D1265">
        <v>6</v>
      </c>
      <c r="E1265">
        <v>93.35</v>
      </c>
      <c r="F1265">
        <v>0</v>
      </c>
      <c r="G1265">
        <v>0</v>
      </c>
      <c r="H1265" t="s">
        <v>212</v>
      </c>
      <c r="I1265" t="s">
        <v>224</v>
      </c>
      <c r="J1265" t="s">
        <v>213</v>
      </c>
      <c r="K1265" t="s">
        <v>209</v>
      </c>
      <c r="L1265" t="s">
        <v>902</v>
      </c>
      <c r="M1265" t="s">
        <v>165</v>
      </c>
      <c r="N1265" t="s">
        <v>32</v>
      </c>
      <c r="O1265">
        <v>39.76</v>
      </c>
      <c r="P1265">
        <v>93.35</v>
      </c>
      <c r="Q1265">
        <f>Sales_Analysis[[#This Row],[Quantity]]*Sales_Analysis[[#This Row],[Unit Selling Price]]</f>
        <v>560.09999999999991</v>
      </c>
      <c r="R1265">
        <f>Sales_Analysis[[#This Row],[Gross Sales ]]*Sales_Analysis[[#This Row],[Discount Pct]]</f>
        <v>0</v>
      </c>
      <c r="S1265" s="8">
        <f>Sales_Analysis[[#This Row],[Gross Sales ]]-Sales_Analysis[[#This Row],[Discount Amount]]</f>
        <v>560.09999999999991</v>
      </c>
      <c r="T1265" s="8">
        <f>Sales_Analysis[[#This Row],[Quantity]]*Sales_Analysis[[#This Row],[Unit Cost]]</f>
        <v>238.56</v>
      </c>
      <c r="U1265" s="8">
        <f>Sales_Analysis[[#This Row],[Net Sales ]]-Sales_Analysis[[#This Row],[Cost Of Good Sold]]</f>
        <v>321.53999999999991</v>
      </c>
      <c r="V1265" s="8">
        <f>IF(Sales_Analysis[[#This Row],[Order Status]]="Completed",Sales_Analysis[[#This Row],[Net Sales ]],0)</f>
        <v>560.09999999999991</v>
      </c>
      <c r="W1265" s="8">
        <f>IF(Sales_Analysis[[#This Row],[Order Status]]="Completed",Sales_Analysis[[#This Row],[Gross Profit ]],0)</f>
        <v>321.53999999999991</v>
      </c>
    </row>
    <row r="1266" spans="1:23">
      <c r="A1266" t="s">
        <v>1997</v>
      </c>
      <c r="B1266" s="7">
        <v>46122</v>
      </c>
      <c r="C1266" t="s">
        <v>106</v>
      </c>
      <c r="D1266">
        <v>1</v>
      </c>
      <c r="E1266">
        <v>85.27</v>
      </c>
      <c r="F1266">
        <v>0.05</v>
      </c>
      <c r="G1266">
        <v>4.99</v>
      </c>
      <c r="H1266" t="s">
        <v>207</v>
      </c>
      <c r="I1266" t="s">
        <v>54</v>
      </c>
      <c r="J1266" t="s">
        <v>208</v>
      </c>
      <c r="K1266" t="s">
        <v>209</v>
      </c>
      <c r="L1266" t="s">
        <v>1489</v>
      </c>
      <c r="M1266" t="s">
        <v>107</v>
      </c>
      <c r="N1266" t="s">
        <v>17</v>
      </c>
      <c r="O1266">
        <v>43.46</v>
      </c>
      <c r="P1266">
        <v>85.27</v>
      </c>
      <c r="Q1266">
        <f>Sales_Analysis[[#This Row],[Quantity]]*Sales_Analysis[[#This Row],[Unit Selling Price]]</f>
        <v>85.27</v>
      </c>
      <c r="R1266">
        <f>Sales_Analysis[[#This Row],[Gross Sales ]]*Sales_Analysis[[#This Row],[Discount Pct]]</f>
        <v>4.2634999999999996</v>
      </c>
      <c r="S1266" s="8">
        <f>Sales_Analysis[[#This Row],[Gross Sales ]]-Sales_Analysis[[#This Row],[Discount Amount]]</f>
        <v>81.006500000000003</v>
      </c>
      <c r="T1266" s="8">
        <f>Sales_Analysis[[#This Row],[Quantity]]*Sales_Analysis[[#This Row],[Unit Cost]]</f>
        <v>43.46</v>
      </c>
      <c r="U1266" s="8">
        <f>Sales_Analysis[[#This Row],[Net Sales ]]-Sales_Analysis[[#This Row],[Cost Of Good Sold]]</f>
        <v>37.546500000000002</v>
      </c>
      <c r="V1266" s="8">
        <f>IF(Sales_Analysis[[#This Row],[Order Status]]="Completed",Sales_Analysis[[#This Row],[Net Sales ]],0)</f>
        <v>81.006500000000003</v>
      </c>
      <c r="W1266" s="8">
        <f>IF(Sales_Analysis[[#This Row],[Order Status]]="Completed",Sales_Analysis[[#This Row],[Gross Profit ]],0)</f>
        <v>37.546500000000002</v>
      </c>
    </row>
    <row r="1267" spans="1:23">
      <c r="A1267" t="s">
        <v>1998</v>
      </c>
      <c r="B1267" s="7">
        <v>46122</v>
      </c>
      <c r="C1267" t="s">
        <v>158</v>
      </c>
      <c r="D1267">
        <v>8</v>
      </c>
      <c r="E1267">
        <v>44.59</v>
      </c>
      <c r="F1267">
        <v>0.2</v>
      </c>
      <c r="G1267">
        <v>0</v>
      </c>
      <c r="H1267" t="s">
        <v>207</v>
      </c>
      <c r="I1267" t="s">
        <v>37</v>
      </c>
      <c r="J1267" t="s">
        <v>208</v>
      </c>
      <c r="K1267" t="s">
        <v>209</v>
      </c>
      <c r="L1267" t="s">
        <v>893</v>
      </c>
      <c r="M1267" t="s">
        <v>159</v>
      </c>
      <c r="N1267" t="s">
        <v>27</v>
      </c>
      <c r="O1267">
        <v>19.489999999999998</v>
      </c>
      <c r="P1267">
        <v>44.59</v>
      </c>
      <c r="Q1267">
        <f>Sales_Analysis[[#This Row],[Quantity]]*Sales_Analysis[[#This Row],[Unit Selling Price]]</f>
        <v>356.72</v>
      </c>
      <c r="R1267">
        <f>Sales_Analysis[[#This Row],[Gross Sales ]]*Sales_Analysis[[#This Row],[Discount Pct]]</f>
        <v>71.344000000000008</v>
      </c>
      <c r="S1267" s="8">
        <f>Sales_Analysis[[#This Row],[Gross Sales ]]-Sales_Analysis[[#This Row],[Discount Amount]]</f>
        <v>285.37600000000003</v>
      </c>
      <c r="T1267" s="8">
        <f>Sales_Analysis[[#This Row],[Quantity]]*Sales_Analysis[[#This Row],[Unit Cost]]</f>
        <v>155.91999999999999</v>
      </c>
      <c r="U1267" s="8">
        <f>Sales_Analysis[[#This Row],[Net Sales ]]-Sales_Analysis[[#This Row],[Cost Of Good Sold]]</f>
        <v>129.45600000000005</v>
      </c>
      <c r="V1267" s="8">
        <f>IF(Sales_Analysis[[#This Row],[Order Status]]="Completed",Sales_Analysis[[#This Row],[Net Sales ]],0)</f>
        <v>285.37600000000003</v>
      </c>
      <c r="W1267" s="8">
        <f>IF(Sales_Analysis[[#This Row],[Order Status]]="Completed",Sales_Analysis[[#This Row],[Gross Profit ]],0)</f>
        <v>129.45600000000005</v>
      </c>
    </row>
    <row r="1268" spans="1:23">
      <c r="A1268" t="s">
        <v>1999</v>
      </c>
      <c r="B1268" s="7">
        <v>46122</v>
      </c>
      <c r="C1268" t="s">
        <v>164</v>
      </c>
      <c r="D1268">
        <v>3</v>
      </c>
      <c r="E1268">
        <v>93.35</v>
      </c>
      <c r="F1268">
        <v>0.15</v>
      </c>
      <c r="G1268">
        <v>0</v>
      </c>
      <c r="H1268" t="s">
        <v>207</v>
      </c>
      <c r="I1268" t="s">
        <v>37</v>
      </c>
      <c r="J1268" t="s">
        <v>217</v>
      </c>
      <c r="K1268" t="s">
        <v>209</v>
      </c>
      <c r="L1268" t="s">
        <v>553</v>
      </c>
      <c r="M1268" t="s">
        <v>165</v>
      </c>
      <c r="N1268" t="s">
        <v>32</v>
      </c>
      <c r="O1268">
        <v>39.76</v>
      </c>
      <c r="P1268">
        <v>93.35</v>
      </c>
      <c r="Q1268">
        <f>Sales_Analysis[[#This Row],[Quantity]]*Sales_Analysis[[#This Row],[Unit Selling Price]]</f>
        <v>280.04999999999995</v>
      </c>
      <c r="R1268">
        <f>Sales_Analysis[[#This Row],[Gross Sales ]]*Sales_Analysis[[#This Row],[Discount Pct]]</f>
        <v>42.007499999999993</v>
      </c>
      <c r="S1268" s="8">
        <f>Sales_Analysis[[#This Row],[Gross Sales ]]-Sales_Analysis[[#This Row],[Discount Amount]]</f>
        <v>238.04249999999996</v>
      </c>
      <c r="T1268" s="8">
        <f>Sales_Analysis[[#This Row],[Quantity]]*Sales_Analysis[[#This Row],[Unit Cost]]</f>
        <v>119.28</v>
      </c>
      <c r="U1268" s="8">
        <f>Sales_Analysis[[#This Row],[Net Sales ]]-Sales_Analysis[[#This Row],[Cost Of Good Sold]]</f>
        <v>118.76249999999996</v>
      </c>
      <c r="V1268" s="8">
        <f>IF(Sales_Analysis[[#This Row],[Order Status]]="Completed",Sales_Analysis[[#This Row],[Net Sales ]],0)</f>
        <v>238.04249999999996</v>
      </c>
      <c r="W1268" s="8">
        <f>IF(Sales_Analysis[[#This Row],[Order Status]]="Completed",Sales_Analysis[[#This Row],[Gross Profit ]],0)</f>
        <v>118.76249999999996</v>
      </c>
    </row>
    <row r="1269" spans="1:23">
      <c r="A1269" t="s">
        <v>2000</v>
      </c>
      <c r="B1269" s="7">
        <v>46122</v>
      </c>
      <c r="C1269" t="s">
        <v>174</v>
      </c>
      <c r="D1269">
        <v>3</v>
      </c>
      <c r="E1269">
        <v>72.45</v>
      </c>
      <c r="F1269">
        <v>0</v>
      </c>
      <c r="G1269">
        <v>0</v>
      </c>
      <c r="H1269" t="s">
        <v>207</v>
      </c>
      <c r="I1269" t="s">
        <v>224</v>
      </c>
      <c r="J1269" t="s">
        <v>217</v>
      </c>
      <c r="K1269" t="s">
        <v>209</v>
      </c>
      <c r="L1269" t="s">
        <v>2001</v>
      </c>
      <c r="M1269" t="s">
        <v>175</v>
      </c>
      <c r="N1269" t="s">
        <v>32</v>
      </c>
      <c r="O1269">
        <v>30.61</v>
      </c>
      <c r="P1269">
        <v>72.45</v>
      </c>
      <c r="Q1269">
        <f>Sales_Analysis[[#This Row],[Quantity]]*Sales_Analysis[[#This Row],[Unit Selling Price]]</f>
        <v>217.35000000000002</v>
      </c>
      <c r="R1269">
        <f>Sales_Analysis[[#This Row],[Gross Sales ]]*Sales_Analysis[[#This Row],[Discount Pct]]</f>
        <v>0</v>
      </c>
      <c r="S1269" s="8">
        <f>Sales_Analysis[[#This Row],[Gross Sales ]]-Sales_Analysis[[#This Row],[Discount Amount]]</f>
        <v>217.35000000000002</v>
      </c>
      <c r="T1269" s="8">
        <f>Sales_Analysis[[#This Row],[Quantity]]*Sales_Analysis[[#This Row],[Unit Cost]]</f>
        <v>91.83</v>
      </c>
      <c r="U1269" s="8">
        <f>Sales_Analysis[[#This Row],[Net Sales ]]-Sales_Analysis[[#This Row],[Cost Of Good Sold]]</f>
        <v>125.52000000000002</v>
      </c>
      <c r="V1269" s="8">
        <f>IF(Sales_Analysis[[#This Row],[Order Status]]="Completed",Sales_Analysis[[#This Row],[Net Sales ]],0)</f>
        <v>217.35000000000002</v>
      </c>
      <c r="W1269" s="8">
        <f>IF(Sales_Analysis[[#This Row],[Order Status]]="Completed",Sales_Analysis[[#This Row],[Gross Profit ]],0)</f>
        <v>125.52000000000002</v>
      </c>
    </row>
    <row r="1270" spans="1:23">
      <c r="A1270" t="s">
        <v>2002</v>
      </c>
      <c r="B1270" s="7">
        <v>46122</v>
      </c>
      <c r="C1270" t="s">
        <v>102</v>
      </c>
      <c r="D1270">
        <v>1</v>
      </c>
      <c r="E1270">
        <v>18.5</v>
      </c>
      <c r="F1270">
        <v>0.15</v>
      </c>
      <c r="G1270">
        <v>9.99</v>
      </c>
      <c r="H1270" t="s">
        <v>216</v>
      </c>
      <c r="I1270" t="s">
        <v>18</v>
      </c>
      <c r="J1270" t="s">
        <v>217</v>
      </c>
      <c r="K1270" t="s">
        <v>209</v>
      </c>
      <c r="L1270" t="s">
        <v>2003</v>
      </c>
      <c r="M1270" t="s">
        <v>103</v>
      </c>
      <c r="N1270" t="s">
        <v>17</v>
      </c>
      <c r="O1270">
        <v>7.75</v>
      </c>
      <c r="P1270">
        <v>18.5</v>
      </c>
      <c r="Q1270">
        <f>Sales_Analysis[[#This Row],[Quantity]]*Sales_Analysis[[#This Row],[Unit Selling Price]]</f>
        <v>18.5</v>
      </c>
      <c r="R1270">
        <f>Sales_Analysis[[#This Row],[Gross Sales ]]*Sales_Analysis[[#This Row],[Discount Pct]]</f>
        <v>2.7749999999999999</v>
      </c>
      <c r="S1270" s="8">
        <f>Sales_Analysis[[#This Row],[Gross Sales ]]-Sales_Analysis[[#This Row],[Discount Amount]]</f>
        <v>15.725</v>
      </c>
      <c r="T1270" s="8">
        <f>Sales_Analysis[[#This Row],[Quantity]]*Sales_Analysis[[#This Row],[Unit Cost]]</f>
        <v>7.75</v>
      </c>
      <c r="U1270" s="8">
        <f>Sales_Analysis[[#This Row],[Net Sales ]]-Sales_Analysis[[#This Row],[Cost Of Good Sold]]</f>
        <v>7.9749999999999996</v>
      </c>
      <c r="V1270" s="8">
        <f>IF(Sales_Analysis[[#This Row],[Order Status]]="Completed",Sales_Analysis[[#This Row],[Net Sales ]],0)</f>
        <v>15.725</v>
      </c>
      <c r="W1270" s="8">
        <f>IF(Sales_Analysis[[#This Row],[Order Status]]="Completed",Sales_Analysis[[#This Row],[Gross Profit ]],0)</f>
        <v>7.9749999999999996</v>
      </c>
    </row>
    <row r="1271" spans="1:23">
      <c r="A1271" t="s">
        <v>2004</v>
      </c>
      <c r="B1271" s="7">
        <v>46122</v>
      </c>
      <c r="C1271" t="s">
        <v>116</v>
      </c>
      <c r="D1271">
        <v>1</v>
      </c>
      <c r="E1271">
        <v>30.89</v>
      </c>
      <c r="F1271">
        <v>0.05</v>
      </c>
      <c r="G1271">
        <v>9.99</v>
      </c>
      <c r="H1271" t="s">
        <v>212</v>
      </c>
      <c r="I1271" t="s">
        <v>224</v>
      </c>
      <c r="J1271" t="s">
        <v>213</v>
      </c>
      <c r="K1271" t="s">
        <v>209</v>
      </c>
      <c r="L1271" t="s">
        <v>889</v>
      </c>
      <c r="M1271" t="s">
        <v>117</v>
      </c>
      <c r="N1271" t="s">
        <v>21</v>
      </c>
      <c r="O1271">
        <v>13.41</v>
      </c>
      <c r="P1271">
        <v>30.89</v>
      </c>
      <c r="Q1271">
        <f>Sales_Analysis[[#This Row],[Quantity]]*Sales_Analysis[[#This Row],[Unit Selling Price]]</f>
        <v>30.89</v>
      </c>
      <c r="R1271">
        <f>Sales_Analysis[[#This Row],[Gross Sales ]]*Sales_Analysis[[#This Row],[Discount Pct]]</f>
        <v>1.5445000000000002</v>
      </c>
      <c r="S1271" s="8">
        <f>Sales_Analysis[[#This Row],[Gross Sales ]]-Sales_Analysis[[#This Row],[Discount Amount]]</f>
        <v>29.345500000000001</v>
      </c>
      <c r="T1271" s="8">
        <f>Sales_Analysis[[#This Row],[Quantity]]*Sales_Analysis[[#This Row],[Unit Cost]]</f>
        <v>13.41</v>
      </c>
      <c r="U1271" s="8">
        <f>Sales_Analysis[[#This Row],[Net Sales ]]-Sales_Analysis[[#This Row],[Cost Of Good Sold]]</f>
        <v>15.935500000000001</v>
      </c>
      <c r="V1271" s="8">
        <f>IF(Sales_Analysis[[#This Row],[Order Status]]="Completed",Sales_Analysis[[#This Row],[Net Sales ]],0)</f>
        <v>29.345500000000001</v>
      </c>
      <c r="W1271" s="8">
        <f>IF(Sales_Analysis[[#This Row],[Order Status]]="Completed",Sales_Analysis[[#This Row],[Gross Profit ]],0)</f>
        <v>15.935500000000001</v>
      </c>
    </row>
    <row r="1272" spans="1:23">
      <c r="A1272" t="s">
        <v>2005</v>
      </c>
      <c r="B1272" s="7">
        <v>46122</v>
      </c>
      <c r="C1272" t="s">
        <v>146</v>
      </c>
      <c r="D1272">
        <v>5</v>
      </c>
      <c r="E1272">
        <v>30.05</v>
      </c>
      <c r="F1272">
        <v>0.1</v>
      </c>
      <c r="G1272">
        <v>0</v>
      </c>
      <c r="H1272" t="s">
        <v>216</v>
      </c>
      <c r="I1272" t="s">
        <v>12</v>
      </c>
      <c r="J1272" t="s">
        <v>217</v>
      </c>
      <c r="K1272" t="s">
        <v>209</v>
      </c>
      <c r="L1272" t="s">
        <v>288</v>
      </c>
      <c r="M1272" t="s">
        <v>147</v>
      </c>
      <c r="N1272" t="s">
        <v>27</v>
      </c>
      <c r="O1272">
        <v>17.329999999999998</v>
      </c>
      <c r="P1272">
        <v>30.05</v>
      </c>
      <c r="Q1272">
        <f>Sales_Analysis[[#This Row],[Quantity]]*Sales_Analysis[[#This Row],[Unit Selling Price]]</f>
        <v>150.25</v>
      </c>
      <c r="R1272">
        <f>Sales_Analysis[[#This Row],[Gross Sales ]]*Sales_Analysis[[#This Row],[Discount Pct]]</f>
        <v>15.025</v>
      </c>
      <c r="S1272" s="8">
        <f>Sales_Analysis[[#This Row],[Gross Sales ]]-Sales_Analysis[[#This Row],[Discount Amount]]</f>
        <v>135.22499999999999</v>
      </c>
      <c r="T1272" s="8">
        <f>Sales_Analysis[[#This Row],[Quantity]]*Sales_Analysis[[#This Row],[Unit Cost]]</f>
        <v>86.649999999999991</v>
      </c>
      <c r="U1272" s="8">
        <f>Sales_Analysis[[#This Row],[Net Sales ]]-Sales_Analysis[[#This Row],[Cost Of Good Sold]]</f>
        <v>48.575000000000003</v>
      </c>
      <c r="V1272" s="8">
        <f>IF(Sales_Analysis[[#This Row],[Order Status]]="Completed",Sales_Analysis[[#This Row],[Net Sales ]],0)</f>
        <v>135.22499999999999</v>
      </c>
      <c r="W1272" s="8">
        <f>IF(Sales_Analysis[[#This Row],[Order Status]]="Completed",Sales_Analysis[[#This Row],[Gross Profit ]],0)</f>
        <v>48.575000000000003</v>
      </c>
    </row>
    <row r="1273" spans="1:23">
      <c r="A1273" t="s">
        <v>2006</v>
      </c>
      <c r="B1273" s="7">
        <v>46122</v>
      </c>
      <c r="C1273" t="s">
        <v>81</v>
      </c>
      <c r="D1273">
        <v>2</v>
      </c>
      <c r="E1273">
        <v>30.29</v>
      </c>
      <c r="F1273">
        <v>0.05</v>
      </c>
      <c r="G1273">
        <v>4.99</v>
      </c>
      <c r="H1273" t="s">
        <v>216</v>
      </c>
      <c r="I1273" t="s">
        <v>37</v>
      </c>
      <c r="J1273" t="s">
        <v>217</v>
      </c>
      <c r="K1273" t="s">
        <v>209</v>
      </c>
      <c r="L1273" t="s">
        <v>679</v>
      </c>
      <c r="M1273" t="s">
        <v>82</v>
      </c>
      <c r="N1273" t="s">
        <v>11</v>
      </c>
      <c r="O1273">
        <v>13.1</v>
      </c>
      <c r="P1273">
        <v>30.29</v>
      </c>
      <c r="Q1273">
        <f>Sales_Analysis[[#This Row],[Quantity]]*Sales_Analysis[[#This Row],[Unit Selling Price]]</f>
        <v>60.58</v>
      </c>
      <c r="R1273">
        <f>Sales_Analysis[[#This Row],[Gross Sales ]]*Sales_Analysis[[#This Row],[Discount Pct]]</f>
        <v>3.0289999999999999</v>
      </c>
      <c r="S1273" s="8">
        <f>Sales_Analysis[[#This Row],[Gross Sales ]]-Sales_Analysis[[#This Row],[Discount Amount]]</f>
        <v>57.551000000000002</v>
      </c>
      <c r="T1273" s="8">
        <f>Sales_Analysis[[#This Row],[Quantity]]*Sales_Analysis[[#This Row],[Unit Cost]]</f>
        <v>26.2</v>
      </c>
      <c r="U1273" s="8">
        <f>Sales_Analysis[[#This Row],[Net Sales ]]-Sales_Analysis[[#This Row],[Cost Of Good Sold]]</f>
        <v>31.351000000000003</v>
      </c>
      <c r="V1273" s="8">
        <f>IF(Sales_Analysis[[#This Row],[Order Status]]="Completed",Sales_Analysis[[#This Row],[Net Sales ]],0)</f>
        <v>57.551000000000002</v>
      </c>
      <c r="W1273" s="8">
        <f>IF(Sales_Analysis[[#This Row],[Order Status]]="Completed",Sales_Analysis[[#This Row],[Gross Profit ]],0)</f>
        <v>31.351000000000003</v>
      </c>
    </row>
    <row r="1274" spans="1:23">
      <c r="A1274" t="s">
        <v>2007</v>
      </c>
      <c r="B1274" s="7">
        <v>46122</v>
      </c>
      <c r="C1274" t="s">
        <v>158</v>
      </c>
      <c r="D1274">
        <v>1</v>
      </c>
      <c r="E1274">
        <v>44.59</v>
      </c>
      <c r="F1274">
        <v>0.05</v>
      </c>
      <c r="G1274">
        <v>0</v>
      </c>
      <c r="H1274" t="s">
        <v>212</v>
      </c>
      <c r="I1274" t="s">
        <v>37</v>
      </c>
      <c r="J1274" t="s">
        <v>217</v>
      </c>
      <c r="K1274" t="s">
        <v>209</v>
      </c>
      <c r="L1274" t="s">
        <v>1487</v>
      </c>
      <c r="M1274" t="s">
        <v>159</v>
      </c>
      <c r="N1274" t="s">
        <v>27</v>
      </c>
      <c r="O1274">
        <v>19.489999999999998</v>
      </c>
      <c r="P1274">
        <v>44.59</v>
      </c>
      <c r="Q1274">
        <f>Sales_Analysis[[#This Row],[Quantity]]*Sales_Analysis[[#This Row],[Unit Selling Price]]</f>
        <v>44.59</v>
      </c>
      <c r="R1274">
        <f>Sales_Analysis[[#This Row],[Gross Sales ]]*Sales_Analysis[[#This Row],[Discount Pct]]</f>
        <v>2.2295000000000003</v>
      </c>
      <c r="S1274" s="8">
        <f>Sales_Analysis[[#This Row],[Gross Sales ]]-Sales_Analysis[[#This Row],[Discount Amount]]</f>
        <v>42.360500000000002</v>
      </c>
      <c r="T1274" s="8">
        <f>Sales_Analysis[[#This Row],[Quantity]]*Sales_Analysis[[#This Row],[Unit Cost]]</f>
        <v>19.489999999999998</v>
      </c>
      <c r="U1274" s="8">
        <f>Sales_Analysis[[#This Row],[Net Sales ]]-Sales_Analysis[[#This Row],[Cost Of Good Sold]]</f>
        <v>22.870500000000003</v>
      </c>
      <c r="V1274" s="8">
        <f>IF(Sales_Analysis[[#This Row],[Order Status]]="Completed",Sales_Analysis[[#This Row],[Net Sales ]],0)</f>
        <v>42.360500000000002</v>
      </c>
      <c r="W1274" s="8">
        <f>IF(Sales_Analysis[[#This Row],[Order Status]]="Completed",Sales_Analysis[[#This Row],[Gross Profit ]],0)</f>
        <v>22.870500000000003</v>
      </c>
    </row>
    <row r="1275" spans="1:23">
      <c r="A1275" t="s">
        <v>2008</v>
      </c>
      <c r="B1275" s="7">
        <v>46123</v>
      </c>
      <c r="C1275" t="s">
        <v>132</v>
      </c>
      <c r="D1275">
        <v>1</v>
      </c>
      <c r="E1275">
        <v>72.08</v>
      </c>
      <c r="F1275">
        <v>0</v>
      </c>
      <c r="G1275">
        <v>9.99</v>
      </c>
      <c r="H1275" t="s">
        <v>216</v>
      </c>
      <c r="I1275" t="s">
        <v>18</v>
      </c>
      <c r="J1275" t="s">
        <v>208</v>
      </c>
      <c r="K1275" t="s">
        <v>209</v>
      </c>
      <c r="L1275" t="s">
        <v>696</v>
      </c>
      <c r="M1275" t="s">
        <v>133</v>
      </c>
      <c r="N1275" t="s">
        <v>21</v>
      </c>
      <c r="O1275">
        <v>45</v>
      </c>
      <c r="P1275">
        <v>72.08</v>
      </c>
      <c r="Q1275">
        <f>Sales_Analysis[[#This Row],[Quantity]]*Sales_Analysis[[#This Row],[Unit Selling Price]]</f>
        <v>72.08</v>
      </c>
      <c r="R1275">
        <f>Sales_Analysis[[#This Row],[Gross Sales ]]*Sales_Analysis[[#This Row],[Discount Pct]]</f>
        <v>0</v>
      </c>
      <c r="S1275" s="8">
        <f>Sales_Analysis[[#This Row],[Gross Sales ]]-Sales_Analysis[[#This Row],[Discount Amount]]</f>
        <v>72.08</v>
      </c>
      <c r="T1275" s="8">
        <f>Sales_Analysis[[#This Row],[Quantity]]*Sales_Analysis[[#This Row],[Unit Cost]]</f>
        <v>45</v>
      </c>
      <c r="U1275" s="8">
        <f>Sales_Analysis[[#This Row],[Net Sales ]]-Sales_Analysis[[#This Row],[Cost Of Good Sold]]</f>
        <v>27.08</v>
      </c>
      <c r="V1275" s="8">
        <f>IF(Sales_Analysis[[#This Row],[Order Status]]="Completed",Sales_Analysis[[#This Row],[Net Sales ]],0)</f>
        <v>72.08</v>
      </c>
      <c r="W1275" s="8">
        <f>IF(Sales_Analysis[[#This Row],[Order Status]]="Completed",Sales_Analysis[[#This Row],[Gross Profit ]],0)</f>
        <v>27.08</v>
      </c>
    </row>
    <row r="1276" spans="1:23">
      <c r="A1276" t="s">
        <v>2009</v>
      </c>
      <c r="B1276" s="7">
        <v>46123</v>
      </c>
      <c r="C1276" t="s">
        <v>89</v>
      </c>
      <c r="D1276">
        <v>1</v>
      </c>
      <c r="E1276">
        <v>81.14</v>
      </c>
      <c r="F1276">
        <v>0.05</v>
      </c>
      <c r="G1276">
        <v>9.99</v>
      </c>
      <c r="H1276" t="s">
        <v>216</v>
      </c>
      <c r="I1276" t="s">
        <v>54</v>
      </c>
      <c r="J1276" t="s">
        <v>208</v>
      </c>
      <c r="K1276" t="s">
        <v>209</v>
      </c>
      <c r="L1276" t="s">
        <v>814</v>
      </c>
      <c r="M1276" t="s">
        <v>90</v>
      </c>
      <c r="N1276" t="s">
        <v>11</v>
      </c>
      <c r="O1276">
        <v>34.53</v>
      </c>
      <c r="P1276">
        <v>81.14</v>
      </c>
      <c r="Q1276">
        <f>Sales_Analysis[[#This Row],[Quantity]]*Sales_Analysis[[#This Row],[Unit Selling Price]]</f>
        <v>81.14</v>
      </c>
      <c r="R1276">
        <f>Sales_Analysis[[#This Row],[Gross Sales ]]*Sales_Analysis[[#This Row],[Discount Pct]]</f>
        <v>4.0570000000000004</v>
      </c>
      <c r="S1276" s="8">
        <f>Sales_Analysis[[#This Row],[Gross Sales ]]-Sales_Analysis[[#This Row],[Discount Amount]]</f>
        <v>77.082999999999998</v>
      </c>
      <c r="T1276" s="8">
        <f>Sales_Analysis[[#This Row],[Quantity]]*Sales_Analysis[[#This Row],[Unit Cost]]</f>
        <v>34.53</v>
      </c>
      <c r="U1276" s="8">
        <f>Sales_Analysis[[#This Row],[Net Sales ]]-Sales_Analysis[[#This Row],[Cost Of Good Sold]]</f>
        <v>42.552999999999997</v>
      </c>
      <c r="V1276" s="8">
        <f>IF(Sales_Analysis[[#This Row],[Order Status]]="Completed",Sales_Analysis[[#This Row],[Net Sales ]],0)</f>
        <v>77.082999999999998</v>
      </c>
      <c r="W1276" s="8">
        <f>IF(Sales_Analysis[[#This Row],[Order Status]]="Completed",Sales_Analysis[[#This Row],[Gross Profit ]],0)</f>
        <v>42.552999999999997</v>
      </c>
    </row>
    <row r="1277" spans="1:23">
      <c r="A1277" t="s">
        <v>2010</v>
      </c>
      <c r="B1277" s="7">
        <v>46123</v>
      </c>
      <c r="C1277" t="s">
        <v>92</v>
      </c>
      <c r="D1277">
        <v>8</v>
      </c>
      <c r="E1277">
        <v>46.87</v>
      </c>
      <c r="F1277">
        <v>0</v>
      </c>
      <c r="G1277">
        <v>6.99</v>
      </c>
      <c r="H1277" t="s">
        <v>207</v>
      </c>
      <c r="I1277" t="s">
        <v>54</v>
      </c>
      <c r="J1277" t="s">
        <v>213</v>
      </c>
      <c r="K1277" t="s">
        <v>209</v>
      </c>
      <c r="L1277" t="s">
        <v>1409</v>
      </c>
      <c r="M1277" t="s">
        <v>93</v>
      </c>
      <c r="N1277" t="s">
        <v>17</v>
      </c>
      <c r="O1277">
        <v>21.33</v>
      </c>
      <c r="P1277">
        <v>46.87</v>
      </c>
      <c r="Q1277">
        <f>Sales_Analysis[[#This Row],[Quantity]]*Sales_Analysis[[#This Row],[Unit Selling Price]]</f>
        <v>374.96</v>
      </c>
      <c r="R1277">
        <f>Sales_Analysis[[#This Row],[Gross Sales ]]*Sales_Analysis[[#This Row],[Discount Pct]]</f>
        <v>0</v>
      </c>
      <c r="S1277" s="8">
        <f>Sales_Analysis[[#This Row],[Gross Sales ]]-Sales_Analysis[[#This Row],[Discount Amount]]</f>
        <v>374.96</v>
      </c>
      <c r="T1277" s="8">
        <f>Sales_Analysis[[#This Row],[Quantity]]*Sales_Analysis[[#This Row],[Unit Cost]]</f>
        <v>170.64</v>
      </c>
      <c r="U1277" s="8">
        <f>Sales_Analysis[[#This Row],[Net Sales ]]-Sales_Analysis[[#This Row],[Cost Of Good Sold]]</f>
        <v>204.32</v>
      </c>
      <c r="V1277" s="8">
        <f>IF(Sales_Analysis[[#This Row],[Order Status]]="Completed",Sales_Analysis[[#This Row],[Net Sales ]],0)</f>
        <v>374.96</v>
      </c>
      <c r="W1277" s="8">
        <f>IF(Sales_Analysis[[#This Row],[Order Status]]="Completed",Sales_Analysis[[#This Row],[Gross Profit ]],0)</f>
        <v>204.32</v>
      </c>
    </row>
    <row r="1278" spans="1:23">
      <c r="A1278" t="s">
        <v>2011</v>
      </c>
      <c r="B1278" s="7">
        <v>46123</v>
      </c>
      <c r="C1278" t="s">
        <v>124</v>
      </c>
      <c r="D1278">
        <v>2</v>
      </c>
      <c r="E1278">
        <v>79.47</v>
      </c>
      <c r="F1278">
        <v>0</v>
      </c>
      <c r="G1278">
        <v>0</v>
      </c>
      <c r="H1278" t="s">
        <v>216</v>
      </c>
      <c r="I1278" t="s">
        <v>54</v>
      </c>
      <c r="J1278" t="s">
        <v>213</v>
      </c>
      <c r="K1278" t="s">
        <v>209</v>
      </c>
      <c r="L1278" t="s">
        <v>435</v>
      </c>
      <c r="M1278" t="s">
        <v>125</v>
      </c>
      <c r="N1278" t="s">
        <v>21</v>
      </c>
      <c r="O1278">
        <v>38</v>
      </c>
      <c r="P1278">
        <v>79.47</v>
      </c>
      <c r="Q1278">
        <f>Sales_Analysis[[#This Row],[Quantity]]*Sales_Analysis[[#This Row],[Unit Selling Price]]</f>
        <v>158.94</v>
      </c>
      <c r="R1278">
        <f>Sales_Analysis[[#This Row],[Gross Sales ]]*Sales_Analysis[[#This Row],[Discount Pct]]</f>
        <v>0</v>
      </c>
      <c r="S1278" s="8">
        <f>Sales_Analysis[[#This Row],[Gross Sales ]]-Sales_Analysis[[#This Row],[Discount Amount]]</f>
        <v>158.94</v>
      </c>
      <c r="T1278" s="8">
        <f>Sales_Analysis[[#This Row],[Quantity]]*Sales_Analysis[[#This Row],[Unit Cost]]</f>
        <v>76</v>
      </c>
      <c r="U1278" s="8">
        <f>Sales_Analysis[[#This Row],[Net Sales ]]-Sales_Analysis[[#This Row],[Cost Of Good Sold]]</f>
        <v>82.94</v>
      </c>
      <c r="V1278" s="8">
        <f>IF(Sales_Analysis[[#This Row],[Order Status]]="Completed",Sales_Analysis[[#This Row],[Net Sales ]],0)</f>
        <v>158.94</v>
      </c>
      <c r="W1278" s="8">
        <f>IF(Sales_Analysis[[#This Row],[Order Status]]="Completed",Sales_Analysis[[#This Row],[Gross Profit ]],0)</f>
        <v>82.94</v>
      </c>
    </row>
    <row r="1279" spans="1:23">
      <c r="A1279" t="s">
        <v>2012</v>
      </c>
      <c r="B1279" s="7">
        <v>46124</v>
      </c>
      <c r="C1279" t="s">
        <v>162</v>
      </c>
      <c r="D1279">
        <v>1</v>
      </c>
      <c r="E1279">
        <v>12.2</v>
      </c>
      <c r="F1279">
        <v>0</v>
      </c>
      <c r="G1279">
        <v>0</v>
      </c>
      <c r="H1279" t="s">
        <v>216</v>
      </c>
      <c r="I1279" t="s">
        <v>54</v>
      </c>
      <c r="J1279" t="s">
        <v>217</v>
      </c>
      <c r="K1279" t="s">
        <v>209</v>
      </c>
      <c r="L1279" t="s">
        <v>333</v>
      </c>
      <c r="M1279" t="s">
        <v>163</v>
      </c>
      <c r="N1279" t="s">
        <v>27</v>
      </c>
      <c r="O1279">
        <v>7.14</v>
      </c>
      <c r="P1279">
        <v>12.2</v>
      </c>
      <c r="Q1279">
        <f>Sales_Analysis[[#This Row],[Quantity]]*Sales_Analysis[[#This Row],[Unit Selling Price]]</f>
        <v>12.2</v>
      </c>
      <c r="R1279">
        <f>Sales_Analysis[[#This Row],[Gross Sales ]]*Sales_Analysis[[#This Row],[Discount Pct]]</f>
        <v>0</v>
      </c>
      <c r="S1279" s="8">
        <f>Sales_Analysis[[#This Row],[Gross Sales ]]-Sales_Analysis[[#This Row],[Discount Amount]]</f>
        <v>12.2</v>
      </c>
      <c r="T1279" s="8">
        <f>Sales_Analysis[[#This Row],[Quantity]]*Sales_Analysis[[#This Row],[Unit Cost]]</f>
        <v>7.14</v>
      </c>
      <c r="U1279" s="8">
        <f>Sales_Analysis[[#This Row],[Net Sales ]]-Sales_Analysis[[#This Row],[Cost Of Good Sold]]</f>
        <v>5.0599999999999996</v>
      </c>
      <c r="V1279" s="8">
        <f>IF(Sales_Analysis[[#This Row],[Order Status]]="Completed",Sales_Analysis[[#This Row],[Net Sales ]],0)</f>
        <v>12.2</v>
      </c>
      <c r="W1279" s="8">
        <f>IF(Sales_Analysis[[#This Row],[Order Status]]="Completed",Sales_Analysis[[#This Row],[Gross Profit ]],0)</f>
        <v>5.0599999999999996</v>
      </c>
    </row>
    <row r="1280" spans="1:23">
      <c r="A1280" t="s">
        <v>2013</v>
      </c>
      <c r="B1280" s="7">
        <v>46124</v>
      </c>
      <c r="C1280" t="s">
        <v>96</v>
      </c>
      <c r="D1280">
        <v>2</v>
      </c>
      <c r="E1280">
        <v>26.72</v>
      </c>
      <c r="F1280">
        <v>0</v>
      </c>
      <c r="G1280">
        <v>0</v>
      </c>
      <c r="H1280" t="s">
        <v>216</v>
      </c>
      <c r="I1280" t="s">
        <v>12</v>
      </c>
      <c r="J1280" t="s">
        <v>213</v>
      </c>
      <c r="K1280" t="s">
        <v>209</v>
      </c>
      <c r="L1280" t="s">
        <v>1806</v>
      </c>
      <c r="M1280" t="s">
        <v>97</v>
      </c>
      <c r="N1280" t="s">
        <v>17</v>
      </c>
      <c r="O1280">
        <v>14.4</v>
      </c>
      <c r="P1280">
        <v>26.72</v>
      </c>
      <c r="Q1280">
        <f>Sales_Analysis[[#This Row],[Quantity]]*Sales_Analysis[[#This Row],[Unit Selling Price]]</f>
        <v>53.44</v>
      </c>
      <c r="R1280">
        <f>Sales_Analysis[[#This Row],[Gross Sales ]]*Sales_Analysis[[#This Row],[Discount Pct]]</f>
        <v>0</v>
      </c>
      <c r="S1280" s="8">
        <f>Sales_Analysis[[#This Row],[Gross Sales ]]-Sales_Analysis[[#This Row],[Discount Amount]]</f>
        <v>53.44</v>
      </c>
      <c r="T1280" s="8">
        <f>Sales_Analysis[[#This Row],[Quantity]]*Sales_Analysis[[#This Row],[Unit Cost]]</f>
        <v>28.8</v>
      </c>
      <c r="U1280" s="8">
        <f>Sales_Analysis[[#This Row],[Net Sales ]]-Sales_Analysis[[#This Row],[Cost Of Good Sold]]</f>
        <v>24.639999999999997</v>
      </c>
      <c r="V1280" s="8">
        <f>IF(Sales_Analysis[[#This Row],[Order Status]]="Completed",Sales_Analysis[[#This Row],[Net Sales ]],0)</f>
        <v>53.44</v>
      </c>
      <c r="W1280" s="8">
        <f>IF(Sales_Analysis[[#This Row],[Order Status]]="Completed",Sales_Analysis[[#This Row],[Gross Profit ]],0)</f>
        <v>24.639999999999997</v>
      </c>
    </row>
    <row r="1281" spans="1:23">
      <c r="A1281" t="s">
        <v>2014</v>
      </c>
      <c r="B1281" s="7">
        <v>46124</v>
      </c>
      <c r="C1281" t="s">
        <v>77</v>
      </c>
      <c r="D1281">
        <v>2</v>
      </c>
      <c r="E1281">
        <v>47.77</v>
      </c>
      <c r="F1281">
        <v>0</v>
      </c>
      <c r="G1281">
        <v>0</v>
      </c>
      <c r="H1281" t="s">
        <v>216</v>
      </c>
      <c r="I1281" t="s">
        <v>54</v>
      </c>
      <c r="J1281" t="s">
        <v>208</v>
      </c>
      <c r="K1281" t="s">
        <v>209</v>
      </c>
      <c r="L1281" t="s">
        <v>618</v>
      </c>
      <c r="M1281" t="s">
        <v>78</v>
      </c>
      <c r="N1281" t="s">
        <v>11</v>
      </c>
      <c r="O1281">
        <v>21.34</v>
      </c>
      <c r="P1281">
        <v>47.77</v>
      </c>
      <c r="Q1281">
        <f>Sales_Analysis[[#This Row],[Quantity]]*Sales_Analysis[[#This Row],[Unit Selling Price]]</f>
        <v>95.54</v>
      </c>
      <c r="R1281">
        <f>Sales_Analysis[[#This Row],[Gross Sales ]]*Sales_Analysis[[#This Row],[Discount Pct]]</f>
        <v>0</v>
      </c>
      <c r="S1281" s="8">
        <f>Sales_Analysis[[#This Row],[Gross Sales ]]-Sales_Analysis[[#This Row],[Discount Amount]]</f>
        <v>95.54</v>
      </c>
      <c r="T1281" s="8">
        <f>Sales_Analysis[[#This Row],[Quantity]]*Sales_Analysis[[#This Row],[Unit Cost]]</f>
        <v>42.68</v>
      </c>
      <c r="U1281" s="8">
        <f>Sales_Analysis[[#This Row],[Net Sales ]]-Sales_Analysis[[#This Row],[Cost Of Good Sold]]</f>
        <v>52.860000000000007</v>
      </c>
      <c r="V1281" s="8">
        <f>IF(Sales_Analysis[[#This Row],[Order Status]]="Completed",Sales_Analysis[[#This Row],[Net Sales ]],0)</f>
        <v>95.54</v>
      </c>
      <c r="W1281" s="8">
        <f>IF(Sales_Analysis[[#This Row],[Order Status]]="Completed",Sales_Analysis[[#This Row],[Gross Profit ]],0)</f>
        <v>52.860000000000007</v>
      </c>
    </row>
    <row r="1282" spans="1:23">
      <c r="A1282" t="s">
        <v>2015</v>
      </c>
      <c r="B1282" s="7">
        <v>46124</v>
      </c>
      <c r="C1282" t="s">
        <v>172</v>
      </c>
      <c r="D1282">
        <v>1</v>
      </c>
      <c r="E1282">
        <v>80.63</v>
      </c>
      <c r="F1282">
        <v>0.05</v>
      </c>
      <c r="G1282">
        <v>0</v>
      </c>
      <c r="H1282" t="s">
        <v>212</v>
      </c>
      <c r="I1282" t="s">
        <v>18</v>
      </c>
      <c r="J1282" t="s">
        <v>208</v>
      </c>
      <c r="K1282" t="s">
        <v>209</v>
      </c>
      <c r="L1282" t="s">
        <v>860</v>
      </c>
      <c r="M1282" t="s">
        <v>173</v>
      </c>
      <c r="N1282" t="s">
        <v>32</v>
      </c>
      <c r="O1282">
        <v>44.56</v>
      </c>
      <c r="P1282">
        <v>80.63</v>
      </c>
      <c r="Q1282">
        <f>Sales_Analysis[[#This Row],[Quantity]]*Sales_Analysis[[#This Row],[Unit Selling Price]]</f>
        <v>80.63</v>
      </c>
      <c r="R1282">
        <f>Sales_Analysis[[#This Row],[Gross Sales ]]*Sales_Analysis[[#This Row],[Discount Pct]]</f>
        <v>4.0315000000000003</v>
      </c>
      <c r="S1282" s="8">
        <f>Sales_Analysis[[#This Row],[Gross Sales ]]-Sales_Analysis[[#This Row],[Discount Amount]]</f>
        <v>76.598500000000001</v>
      </c>
      <c r="T1282" s="8">
        <f>Sales_Analysis[[#This Row],[Quantity]]*Sales_Analysis[[#This Row],[Unit Cost]]</f>
        <v>44.56</v>
      </c>
      <c r="U1282" s="8">
        <f>Sales_Analysis[[#This Row],[Net Sales ]]-Sales_Analysis[[#This Row],[Cost Of Good Sold]]</f>
        <v>32.038499999999999</v>
      </c>
      <c r="V1282" s="8">
        <f>IF(Sales_Analysis[[#This Row],[Order Status]]="Completed",Sales_Analysis[[#This Row],[Net Sales ]],0)</f>
        <v>76.598500000000001</v>
      </c>
      <c r="W1282" s="8">
        <f>IF(Sales_Analysis[[#This Row],[Order Status]]="Completed",Sales_Analysis[[#This Row],[Gross Profit ]],0)</f>
        <v>32.038499999999999</v>
      </c>
    </row>
    <row r="1283" spans="1:23">
      <c r="A1283" t="s">
        <v>2016</v>
      </c>
      <c r="B1283" s="7">
        <v>46125</v>
      </c>
      <c r="C1283" t="s">
        <v>156</v>
      </c>
      <c r="D1283">
        <v>4</v>
      </c>
      <c r="E1283">
        <v>24.86</v>
      </c>
      <c r="F1283">
        <v>0.15</v>
      </c>
      <c r="G1283">
        <v>0</v>
      </c>
      <c r="H1283" t="s">
        <v>212</v>
      </c>
      <c r="I1283" t="s">
        <v>37</v>
      </c>
      <c r="J1283" t="s">
        <v>213</v>
      </c>
      <c r="K1283" t="s">
        <v>209</v>
      </c>
      <c r="L1283" t="s">
        <v>567</v>
      </c>
      <c r="M1283" t="s">
        <v>157</v>
      </c>
      <c r="N1283" t="s">
        <v>27</v>
      </c>
      <c r="O1283">
        <v>16.329999999999998</v>
      </c>
      <c r="P1283">
        <v>24.86</v>
      </c>
      <c r="Q1283">
        <f>Sales_Analysis[[#This Row],[Quantity]]*Sales_Analysis[[#This Row],[Unit Selling Price]]</f>
        <v>99.44</v>
      </c>
      <c r="R1283">
        <f>Sales_Analysis[[#This Row],[Gross Sales ]]*Sales_Analysis[[#This Row],[Discount Pct]]</f>
        <v>14.915999999999999</v>
      </c>
      <c r="S1283" s="8">
        <f>Sales_Analysis[[#This Row],[Gross Sales ]]-Sales_Analysis[[#This Row],[Discount Amount]]</f>
        <v>84.524000000000001</v>
      </c>
      <c r="T1283" s="8">
        <f>Sales_Analysis[[#This Row],[Quantity]]*Sales_Analysis[[#This Row],[Unit Cost]]</f>
        <v>65.319999999999993</v>
      </c>
      <c r="U1283" s="8">
        <f>Sales_Analysis[[#This Row],[Net Sales ]]-Sales_Analysis[[#This Row],[Cost Of Good Sold]]</f>
        <v>19.204000000000008</v>
      </c>
      <c r="V1283" s="8">
        <f>IF(Sales_Analysis[[#This Row],[Order Status]]="Completed",Sales_Analysis[[#This Row],[Net Sales ]],0)</f>
        <v>84.524000000000001</v>
      </c>
      <c r="W1283" s="8">
        <f>IF(Sales_Analysis[[#This Row],[Order Status]]="Completed",Sales_Analysis[[#This Row],[Gross Profit ]],0)</f>
        <v>19.204000000000008</v>
      </c>
    </row>
    <row r="1284" spans="1:23">
      <c r="A1284" t="s">
        <v>2017</v>
      </c>
      <c r="B1284" s="7">
        <v>46125</v>
      </c>
      <c r="C1284" t="s">
        <v>180</v>
      </c>
      <c r="D1284">
        <v>3</v>
      </c>
      <c r="E1284">
        <v>60.42</v>
      </c>
      <c r="F1284">
        <v>0</v>
      </c>
      <c r="G1284">
        <v>0</v>
      </c>
      <c r="H1284" t="s">
        <v>212</v>
      </c>
      <c r="I1284" t="s">
        <v>37</v>
      </c>
      <c r="J1284" t="s">
        <v>213</v>
      </c>
      <c r="K1284" t="s">
        <v>209</v>
      </c>
      <c r="L1284" t="s">
        <v>465</v>
      </c>
      <c r="M1284" t="s">
        <v>181</v>
      </c>
      <c r="N1284" t="s">
        <v>32</v>
      </c>
      <c r="O1284">
        <v>25.69</v>
      </c>
      <c r="P1284">
        <v>60.42</v>
      </c>
      <c r="Q1284">
        <f>Sales_Analysis[[#This Row],[Quantity]]*Sales_Analysis[[#This Row],[Unit Selling Price]]</f>
        <v>181.26</v>
      </c>
      <c r="R1284">
        <f>Sales_Analysis[[#This Row],[Gross Sales ]]*Sales_Analysis[[#This Row],[Discount Pct]]</f>
        <v>0</v>
      </c>
      <c r="S1284" s="8">
        <f>Sales_Analysis[[#This Row],[Gross Sales ]]-Sales_Analysis[[#This Row],[Discount Amount]]</f>
        <v>181.26</v>
      </c>
      <c r="T1284" s="8">
        <f>Sales_Analysis[[#This Row],[Quantity]]*Sales_Analysis[[#This Row],[Unit Cost]]</f>
        <v>77.070000000000007</v>
      </c>
      <c r="U1284" s="8">
        <f>Sales_Analysis[[#This Row],[Net Sales ]]-Sales_Analysis[[#This Row],[Cost Of Good Sold]]</f>
        <v>104.18999999999998</v>
      </c>
      <c r="V1284" s="8">
        <f>IF(Sales_Analysis[[#This Row],[Order Status]]="Completed",Sales_Analysis[[#This Row],[Net Sales ]],0)</f>
        <v>181.26</v>
      </c>
      <c r="W1284" s="8">
        <f>IF(Sales_Analysis[[#This Row],[Order Status]]="Completed",Sales_Analysis[[#This Row],[Gross Profit ]],0)</f>
        <v>104.18999999999998</v>
      </c>
    </row>
    <row r="1285" spans="1:23">
      <c r="A1285" t="s">
        <v>2018</v>
      </c>
      <c r="B1285" s="7">
        <v>46125</v>
      </c>
      <c r="C1285" t="s">
        <v>98</v>
      </c>
      <c r="D1285">
        <v>3</v>
      </c>
      <c r="E1285">
        <v>17.66</v>
      </c>
      <c r="F1285">
        <v>0</v>
      </c>
      <c r="G1285">
        <v>0</v>
      </c>
      <c r="H1285" t="s">
        <v>216</v>
      </c>
      <c r="I1285" t="s">
        <v>37</v>
      </c>
      <c r="J1285" t="s">
        <v>213</v>
      </c>
      <c r="K1285" t="s">
        <v>209</v>
      </c>
      <c r="L1285" t="s">
        <v>770</v>
      </c>
      <c r="M1285" t="s">
        <v>99</v>
      </c>
      <c r="N1285" t="s">
        <v>17</v>
      </c>
      <c r="O1285">
        <v>11.93</v>
      </c>
      <c r="P1285">
        <v>17.66</v>
      </c>
      <c r="Q1285">
        <f>Sales_Analysis[[#This Row],[Quantity]]*Sales_Analysis[[#This Row],[Unit Selling Price]]</f>
        <v>52.980000000000004</v>
      </c>
      <c r="R1285">
        <f>Sales_Analysis[[#This Row],[Gross Sales ]]*Sales_Analysis[[#This Row],[Discount Pct]]</f>
        <v>0</v>
      </c>
      <c r="S1285" s="8">
        <f>Sales_Analysis[[#This Row],[Gross Sales ]]-Sales_Analysis[[#This Row],[Discount Amount]]</f>
        <v>52.980000000000004</v>
      </c>
      <c r="T1285" s="8">
        <f>Sales_Analysis[[#This Row],[Quantity]]*Sales_Analysis[[#This Row],[Unit Cost]]</f>
        <v>35.79</v>
      </c>
      <c r="U1285" s="8">
        <f>Sales_Analysis[[#This Row],[Net Sales ]]-Sales_Analysis[[#This Row],[Cost Of Good Sold]]</f>
        <v>17.190000000000005</v>
      </c>
      <c r="V1285" s="8">
        <f>IF(Sales_Analysis[[#This Row],[Order Status]]="Completed",Sales_Analysis[[#This Row],[Net Sales ]],0)</f>
        <v>52.980000000000004</v>
      </c>
      <c r="W1285" s="8">
        <f>IF(Sales_Analysis[[#This Row],[Order Status]]="Completed",Sales_Analysis[[#This Row],[Gross Profit ]],0)</f>
        <v>17.190000000000005</v>
      </c>
    </row>
    <row r="1286" spans="1:23">
      <c r="A1286" t="s">
        <v>2019</v>
      </c>
      <c r="B1286" s="7">
        <v>46126</v>
      </c>
      <c r="C1286" t="s">
        <v>104</v>
      </c>
      <c r="D1286">
        <v>1</v>
      </c>
      <c r="E1286">
        <v>29.49</v>
      </c>
      <c r="F1286">
        <v>0</v>
      </c>
      <c r="G1286">
        <v>9.99</v>
      </c>
      <c r="H1286" t="s">
        <v>207</v>
      </c>
      <c r="I1286" t="s">
        <v>37</v>
      </c>
      <c r="J1286" t="s">
        <v>208</v>
      </c>
      <c r="K1286" t="s">
        <v>209</v>
      </c>
      <c r="L1286" t="s">
        <v>261</v>
      </c>
      <c r="M1286" t="s">
        <v>105</v>
      </c>
      <c r="N1286" t="s">
        <v>17</v>
      </c>
      <c r="O1286">
        <v>13.03</v>
      </c>
      <c r="P1286">
        <v>29.49</v>
      </c>
      <c r="Q1286">
        <f>Sales_Analysis[[#This Row],[Quantity]]*Sales_Analysis[[#This Row],[Unit Selling Price]]</f>
        <v>29.49</v>
      </c>
      <c r="R1286">
        <f>Sales_Analysis[[#This Row],[Gross Sales ]]*Sales_Analysis[[#This Row],[Discount Pct]]</f>
        <v>0</v>
      </c>
      <c r="S1286" s="8">
        <f>Sales_Analysis[[#This Row],[Gross Sales ]]-Sales_Analysis[[#This Row],[Discount Amount]]</f>
        <v>29.49</v>
      </c>
      <c r="T1286" s="8">
        <f>Sales_Analysis[[#This Row],[Quantity]]*Sales_Analysis[[#This Row],[Unit Cost]]</f>
        <v>13.03</v>
      </c>
      <c r="U1286" s="8">
        <f>Sales_Analysis[[#This Row],[Net Sales ]]-Sales_Analysis[[#This Row],[Cost Of Good Sold]]</f>
        <v>16.46</v>
      </c>
      <c r="V1286" s="8">
        <f>IF(Sales_Analysis[[#This Row],[Order Status]]="Completed",Sales_Analysis[[#This Row],[Net Sales ]],0)</f>
        <v>29.49</v>
      </c>
      <c r="W1286" s="8">
        <f>IF(Sales_Analysis[[#This Row],[Order Status]]="Completed",Sales_Analysis[[#This Row],[Gross Profit ]],0)</f>
        <v>16.46</v>
      </c>
    </row>
    <row r="1287" spans="1:23">
      <c r="A1287" t="s">
        <v>2020</v>
      </c>
      <c r="B1287" s="7">
        <v>46126</v>
      </c>
      <c r="C1287" t="s">
        <v>98</v>
      </c>
      <c r="D1287">
        <v>2</v>
      </c>
      <c r="E1287">
        <v>17.66</v>
      </c>
      <c r="F1287">
        <v>0</v>
      </c>
      <c r="G1287">
        <v>0</v>
      </c>
      <c r="H1287" t="s">
        <v>216</v>
      </c>
      <c r="I1287" t="s">
        <v>54</v>
      </c>
      <c r="J1287" t="s">
        <v>213</v>
      </c>
      <c r="K1287" t="s">
        <v>209</v>
      </c>
      <c r="L1287" t="s">
        <v>342</v>
      </c>
      <c r="M1287" t="s">
        <v>99</v>
      </c>
      <c r="N1287" t="s">
        <v>17</v>
      </c>
      <c r="O1287">
        <v>11.93</v>
      </c>
      <c r="P1287">
        <v>17.66</v>
      </c>
      <c r="Q1287">
        <f>Sales_Analysis[[#This Row],[Quantity]]*Sales_Analysis[[#This Row],[Unit Selling Price]]</f>
        <v>35.32</v>
      </c>
      <c r="R1287">
        <f>Sales_Analysis[[#This Row],[Gross Sales ]]*Sales_Analysis[[#This Row],[Discount Pct]]</f>
        <v>0</v>
      </c>
      <c r="S1287" s="8">
        <f>Sales_Analysis[[#This Row],[Gross Sales ]]-Sales_Analysis[[#This Row],[Discount Amount]]</f>
        <v>35.32</v>
      </c>
      <c r="T1287" s="8">
        <f>Sales_Analysis[[#This Row],[Quantity]]*Sales_Analysis[[#This Row],[Unit Cost]]</f>
        <v>23.86</v>
      </c>
      <c r="U1287" s="8">
        <f>Sales_Analysis[[#This Row],[Net Sales ]]-Sales_Analysis[[#This Row],[Cost Of Good Sold]]</f>
        <v>11.46</v>
      </c>
      <c r="V1287" s="8">
        <f>IF(Sales_Analysis[[#This Row],[Order Status]]="Completed",Sales_Analysis[[#This Row],[Net Sales ]],0)</f>
        <v>35.32</v>
      </c>
      <c r="W1287" s="8">
        <f>IF(Sales_Analysis[[#This Row],[Order Status]]="Completed",Sales_Analysis[[#This Row],[Gross Profit ]],0)</f>
        <v>11.46</v>
      </c>
    </row>
    <row r="1288" spans="1:23">
      <c r="A1288" t="s">
        <v>2021</v>
      </c>
      <c r="B1288" s="7">
        <v>46126</v>
      </c>
      <c r="C1288" t="s">
        <v>174</v>
      </c>
      <c r="D1288">
        <v>3</v>
      </c>
      <c r="E1288">
        <v>72.45</v>
      </c>
      <c r="F1288">
        <v>0</v>
      </c>
      <c r="G1288">
        <v>6.99</v>
      </c>
      <c r="H1288" t="s">
        <v>207</v>
      </c>
      <c r="I1288" t="s">
        <v>37</v>
      </c>
      <c r="J1288" t="s">
        <v>217</v>
      </c>
      <c r="K1288" t="s">
        <v>209</v>
      </c>
      <c r="L1288" t="s">
        <v>986</v>
      </c>
      <c r="M1288" t="s">
        <v>175</v>
      </c>
      <c r="N1288" t="s">
        <v>32</v>
      </c>
      <c r="O1288">
        <v>30.61</v>
      </c>
      <c r="P1288">
        <v>72.45</v>
      </c>
      <c r="Q1288">
        <f>Sales_Analysis[[#This Row],[Quantity]]*Sales_Analysis[[#This Row],[Unit Selling Price]]</f>
        <v>217.35000000000002</v>
      </c>
      <c r="R1288">
        <f>Sales_Analysis[[#This Row],[Gross Sales ]]*Sales_Analysis[[#This Row],[Discount Pct]]</f>
        <v>0</v>
      </c>
      <c r="S1288" s="8">
        <f>Sales_Analysis[[#This Row],[Gross Sales ]]-Sales_Analysis[[#This Row],[Discount Amount]]</f>
        <v>217.35000000000002</v>
      </c>
      <c r="T1288" s="8">
        <f>Sales_Analysis[[#This Row],[Quantity]]*Sales_Analysis[[#This Row],[Unit Cost]]</f>
        <v>91.83</v>
      </c>
      <c r="U1288" s="8">
        <f>Sales_Analysis[[#This Row],[Net Sales ]]-Sales_Analysis[[#This Row],[Cost Of Good Sold]]</f>
        <v>125.52000000000002</v>
      </c>
      <c r="V1288" s="8">
        <f>IF(Sales_Analysis[[#This Row],[Order Status]]="Completed",Sales_Analysis[[#This Row],[Net Sales ]],0)</f>
        <v>217.35000000000002</v>
      </c>
      <c r="W1288" s="8">
        <f>IF(Sales_Analysis[[#This Row],[Order Status]]="Completed",Sales_Analysis[[#This Row],[Gross Profit ]],0)</f>
        <v>125.52000000000002</v>
      </c>
    </row>
    <row r="1289" spans="1:23">
      <c r="A1289" t="s">
        <v>2022</v>
      </c>
      <c r="B1289" s="7">
        <v>46126</v>
      </c>
      <c r="C1289" t="s">
        <v>98</v>
      </c>
      <c r="D1289">
        <v>1</v>
      </c>
      <c r="E1289">
        <v>17.66</v>
      </c>
      <c r="F1289">
        <v>0.1</v>
      </c>
      <c r="G1289">
        <v>0</v>
      </c>
      <c r="H1289" t="s">
        <v>216</v>
      </c>
      <c r="I1289" t="s">
        <v>54</v>
      </c>
      <c r="J1289" t="s">
        <v>213</v>
      </c>
      <c r="K1289" t="s">
        <v>209</v>
      </c>
      <c r="L1289" t="s">
        <v>1160</v>
      </c>
      <c r="M1289" t="s">
        <v>99</v>
      </c>
      <c r="N1289" t="s">
        <v>17</v>
      </c>
      <c r="O1289">
        <v>11.93</v>
      </c>
      <c r="P1289">
        <v>17.66</v>
      </c>
      <c r="Q1289">
        <f>Sales_Analysis[[#This Row],[Quantity]]*Sales_Analysis[[#This Row],[Unit Selling Price]]</f>
        <v>17.66</v>
      </c>
      <c r="R1289">
        <f>Sales_Analysis[[#This Row],[Gross Sales ]]*Sales_Analysis[[#This Row],[Discount Pct]]</f>
        <v>1.766</v>
      </c>
      <c r="S1289" s="8">
        <f>Sales_Analysis[[#This Row],[Gross Sales ]]-Sales_Analysis[[#This Row],[Discount Amount]]</f>
        <v>15.894</v>
      </c>
      <c r="T1289" s="8">
        <f>Sales_Analysis[[#This Row],[Quantity]]*Sales_Analysis[[#This Row],[Unit Cost]]</f>
        <v>11.93</v>
      </c>
      <c r="U1289" s="8">
        <f>Sales_Analysis[[#This Row],[Net Sales ]]-Sales_Analysis[[#This Row],[Cost Of Good Sold]]</f>
        <v>3.9640000000000004</v>
      </c>
      <c r="V1289" s="8">
        <f>IF(Sales_Analysis[[#This Row],[Order Status]]="Completed",Sales_Analysis[[#This Row],[Net Sales ]],0)</f>
        <v>15.894</v>
      </c>
      <c r="W1289" s="8">
        <f>IF(Sales_Analysis[[#This Row],[Order Status]]="Completed",Sales_Analysis[[#This Row],[Gross Profit ]],0)</f>
        <v>3.9640000000000004</v>
      </c>
    </row>
    <row r="1290" spans="1:23">
      <c r="A1290" t="s">
        <v>2023</v>
      </c>
      <c r="B1290" s="7">
        <v>46126</v>
      </c>
      <c r="C1290" t="s">
        <v>87</v>
      </c>
      <c r="D1290">
        <v>3</v>
      </c>
      <c r="E1290">
        <v>49.34</v>
      </c>
      <c r="F1290">
        <v>0.05</v>
      </c>
      <c r="G1290">
        <v>0</v>
      </c>
      <c r="H1290" t="s">
        <v>212</v>
      </c>
      <c r="I1290" t="s">
        <v>12</v>
      </c>
      <c r="J1290" t="s">
        <v>208</v>
      </c>
      <c r="K1290" t="s">
        <v>209</v>
      </c>
      <c r="L1290" t="s">
        <v>1766</v>
      </c>
      <c r="M1290" t="s">
        <v>88</v>
      </c>
      <c r="N1290" t="s">
        <v>11</v>
      </c>
      <c r="O1290">
        <v>24.06</v>
      </c>
      <c r="P1290">
        <v>49.34</v>
      </c>
      <c r="Q1290">
        <f>Sales_Analysis[[#This Row],[Quantity]]*Sales_Analysis[[#This Row],[Unit Selling Price]]</f>
        <v>148.02000000000001</v>
      </c>
      <c r="R1290">
        <f>Sales_Analysis[[#This Row],[Gross Sales ]]*Sales_Analysis[[#This Row],[Discount Pct]]</f>
        <v>7.4010000000000007</v>
      </c>
      <c r="S1290" s="8">
        <f>Sales_Analysis[[#This Row],[Gross Sales ]]-Sales_Analysis[[#This Row],[Discount Amount]]</f>
        <v>140.619</v>
      </c>
      <c r="T1290" s="8">
        <f>Sales_Analysis[[#This Row],[Quantity]]*Sales_Analysis[[#This Row],[Unit Cost]]</f>
        <v>72.179999999999993</v>
      </c>
      <c r="U1290" s="8">
        <f>Sales_Analysis[[#This Row],[Net Sales ]]-Sales_Analysis[[#This Row],[Cost Of Good Sold]]</f>
        <v>68.439000000000007</v>
      </c>
      <c r="V1290" s="8">
        <f>IF(Sales_Analysis[[#This Row],[Order Status]]="Completed",Sales_Analysis[[#This Row],[Net Sales ]],0)</f>
        <v>140.619</v>
      </c>
      <c r="W1290" s="8">
        <f>IF(Sales_Analysis[[#This Row],[Order Status]]="Completed",Sales_Analysis[[#This Row],[Gross Profit ]],0)</f>
        <v>68.439000000000007</v>
      </c>
    </row>
    <row r="1291" spans="1:23">
      <c r="A1291" t="s">
        <v>2024</v>
      </c>
      <c r="B1291" s="7">
        <v>46126</v>
      </c>
      <c r="C1291" t="s">
        <v>146</v>
      </c>
      <c r="D1291">
        <v>3</v>
      </c>
      <c r="E1291">
        <v>30.05</v>
      </c>
      <c r="F1291">
        <v>0</v>
      </c>
      <c r="G1291">
        <v>0</v>
      </c>
      <c r="H1291" t="s">
        <v>216</v>
      </c>
      <c r="I1291" t="s">
        <v>224</v>
      </c>
      <c r="J1291" t="s">
        <v>213</v>
      </c>
      <c r="K1291" t="s">
        <v>209</v>
      </c>
      <c r="L1291" t="s">
        <v>654</v>
      </c>
      <c r="M1291" t="s">
        <v>147</v>
      </c>
      <c r="N1291" t="s">
        <v>27</v>
      </c>
      <c r="O1291">
        <v>17.329999999999998</v>
      </c>
      <c r="P1291">
        <v>30.05</v>
      </c>
      <c r="Q1291">
        <f>Sales_Analysis[[#This Row],[Quantity]]*Sales_Analysis[[#This Row],[Unit Selling Price]]</f>
        <v>90.15</v>
      </c>
      <c r="R1291">
        <f>Sales_Analysis[[#This Row],[Gross Sales ]]*Sales_Analysis[[#This Row],[Discount Pct]]</f>
        <v>0</v>
      </c>
      <c r="S1291" s="8">
        <f>Sales_Analysis[[#This Row],[Gross Sales ]]-Sales_Analysis[[#This Row],[Discount Amount]]</f>
        <v>90.15</v>
      </c>
      <c r="T1291" s="8">
        <f>Sales_Analysis[[#This Row],[Quantity]]*Sales_Analysis[[#This Row],[Unit Cost]]</f>
        <v>51.989999999999995</v>
      </c>
      <c r="U1291" s="8">
        <f>Sales_Analysis[[#This Row],[Net Sales ]]-Sales_Analysis[[#This Row],[Cost Of Good Sold]]</f>
        <v>38.160000000000011</v>
      </c>
      <c r="V1291" s="8">
        <f>IF(Sales_Analysis[[#This Row],[Order Status]]="Completed",Sales_Analysis[[#This Row],[Net Sales ]],0)</f>
        <v>90.15</v>
      </c>
      <c r="W1291" s="8">
        <f>IF(Sales_Analysis[[#This Row],[Order Status]]="Completed",Sales_Analysis[[#This Row],[Gross Profit ]],0)</f>
        <v>38.160000000000011</v>
      </c>
    </row>
    <row r="1292" spans="1:23">
      <c r="A1292" t="s">
        <v>2025</v>
      </c>
      <c r="B1292" s="7">
        <v>46126</v>
      </c>
      <c r="C1292" t="s">
        <v>116</v>
      </c>
      <c r="D1292">
        <v>4</v>
      </c>
      <c r="E1292">
        <v>30.89</v>
      </c>
      <c r="F1292">
        <v>0</v>
      </c>
      <c r="G1292">
        <v>0</v>
      </c>
      <c r="H1292" t="s">
        <v>212</v>
      </c>
      <c r="I1292" t="s">
        <v>224</v>
      </c>
      <c r="J1292" t="s">
        <v>208</v>
      </c>
      <c r="K1292" t="s">
        <v>209</v>
      </c>
      <c r="L1292" t="s">
        <v>1457</v>
      </c>
      <c r="M1292" t="s">
        <v>117</v>
      </c>
      <c r="N1292" t="s">
        <v>21</v>
      </c>
      <c r="O1292">
        <v>13.41</v>
      </c>
      <c r="P1292">
        <v>30.89</v>
      </c>
      <c r="Q1292">
        <f>Sales_Analysis[[#This Row],[Quantity]]*Sales_Analysis[[#This Row],[Unit Selling Price]]</f>
        <v>123.56</v>
      </c>
      <c r="R1292">
        <f>Sales_Analysis[[#This Row],[Gross Sales ]]*Sales_Analysis[[#This Row],[Discount Pct]]</f>
        <v>0</v>
      </c>
      <c r="S1292" s="8">
        <f>Sales_Analysis[[#This Row],[Gross Sales ]]-Sales_Analysis[[#This Row],[Discount Amount]]</f>
        <v>123.56</v>
      </c>
      <c r="T1292" s="8">
        <f>Sales_Analysis[[#This Row],[Quantity]]*Sales_Analysis[[#This Row],[Unit Cost]]</f>
        <v>53.64</v>
      </c>
      <c r="U1292" s="8">
        <f>Sales_Analysis[[#This Row],[Net Sales ]]-Sales_Analysis[[#This Row],[Cost Of Good Sold]]</f>
        <v>69.92</v>
      </c>
      <c r="V1292" s="8">
        <f>IF(Sales_Analysis[[#This Row],[Order Status]]="Completed",Sales_Analysis[[#This Row],[Net Sales ]],0)</f>
        <v>123.56</v>
      </c>
      <c r="W1292" s="8">
        <f>IF(Sales_Analysis[[#This Row],[Order Status]]="Completed",Sales_Analysis[[#This Row],[Gross Profit ]],0)</f>
        <v>69.92</v>
      </c>
    </row>
    <row r="1293" spans="1:23">
      <c r="A1293" t="s">
        <v>2026</v>
      </c>
      <c r="B1293" s="7">
        <v>46126</v>
      </c>
      <c r="C1293" t="s">
        <v>178</v>
      </c>
      <c r="D1293">
        <v>5</v>
      </c>
      <c r="E1293">
        <v>77.760000000000005</v>
      </c>
      <c r="F1293">
        <v>0.1</v>
      </c>
      <c r="G1293">
        <v>6.99</v>
      </c>
      <c r="H1293" t="s">
        <v>212</v>
      </c>
      <c r="I1293" t="s">
        <v>54</v>
      </c>
      <c r="J1293" t="s">
        <v>213</v>
      </c>
      <c r="K1293" t="s">
        <v>209</v>
      </c>
      <c r="L1293" t="s">
        <v>768</v>
      </c>
      <c r="M1293" t="s">
        <v>179</v>
      </c>
      <c r="N1293" t="s">
        <v>32</v>
      </c>
      <c r="O1293">
        <v>44.67</v>
      </c>
      <c r="P1293">
        <v>77.760000000000005</v>
      </c>
      <c r="Q1293">
        <f>Sales_Analysis[[#This Row],[Quantity]]*Sales_Analysis[[#This Row],[Unit Selling Price]]</f>
        <v>388.8</v>
      </c>
      <c r="R1293">
        <f>Sales_Analysis[[#This Row],[Gross Sales ]]*Sales_Analysis[[#This Row],[Discount Pct]]</f>
        <v>38.880000000000003</v>
      </c>
      <c r="S1293" s="8">
        <f>Sales_Analysis[[#This Row],[Gross Sales ]]-Sales_Analysis[[#This Row],[Discount Amount]]</f>
        <v>349.92</v>
      </c>
      <c r="T1293" s="8">
        <f>Sales_Analysis[[#This Row],[Quantity]]*Sales_Analysis[[#This Row],[Unit Cost]]</f>
        <v>223.35000000000002</v>
      </c>
      <c r="U1293" s="8">
        <f>Sales_Analysis[[#This Row],[Net Sales ]]-Sales_Analysis[[#This Row],[Cost Of Good Sold]]</f>
        <v>126.57</v>
      </c>
      <c r="V1293" s="8">
        <f>IF(Sales_Analysis[[#This Row],[Order Status]]="Completed",Sales_Analysis[[#This Row],[Net Sales ]],0)</f>
        <v>349.92</v>
      </c>
      <c r="W1293" s="8">
        <f>IF(Sales_Analysis[[#This Row],[Order Status]]="Completed",Sales_Analysis[[#This Row],[Gross Profit ]],0)</f>
        <v>126.57</v>
      </c>
    </row>
    <row r="1294" spans="1:23">
      <c r="A1294" t="s">
        <v>2027</v>
      </c>
      <c r="B1294" s="7">
        <v>46126</v>
      </c>
      <c r="C1294" t="s">
        <v>186</v>
      </c>
      <c r="D1294">
        <v>4</v>
      </c>
      <c r="E1294">
        <v>54.93</v>
      </c>
      <c r="F1294">
        <v>0.1</v>
      </c>
      <c r="G1294">
        <v>9.99</v>
      </c>
      <c r="H1294" t="s">
        <v>212</v>
      </c>
      <c r="I1294" t="s">
        <v>54</v>
      </c>
      <c r="J1294" t="s">
        <v>213</v>
      </c>
      <c r="K1294" t="s">
        <v>209</v>
      </c>
      <c r="L1294" t="s">
        <v>602</v>
      </c>
      <c r="M1294" t="s">
        <v>187</v>
      </c>
      <c r="N1294" t="s">
        <v>32</v>
      </c>
      <c r="O1294">
        <v>31.07</v>
      </c>
      <c r="P1294">
        <v>54.93</v>
      </c>
      <c r="Q1294">
        <f>Sales_Analysis[[#This Row],[Quantity]]*Sales_Analysis[[#This Row],[Unit Selling Price]]</f>
        <v>219.72</v>
      </c>
      <c r="R1294">
        <f>Sales_Analysis[[#This Row],[Gross Sales ]]*Sales_Analysis[[#This Row],[Discount Pct]]</f>
        <v>21.972000000000001</v>
      </c>
      <c r="S1294" s="8">
        <f>Sales_Analysis[[#This Row],[Gross Sales ]]-Sales_Analysis[[#This Row],[Discount Amount]]</f>
        <v>197.74799999999999</v>
      </c>
      <c r="T1294" s="8">
        <f>Sales_Analysis[[#This Row],[Quantity]]*Sales_Analysis[[#This Row],[Unit Cost]]</f>
        <v>124.28</v>
      </c>
      <c r="U1294" s="8">
        <f>Sales_Analysis[[#This Row],[Net Sales ]]-Sales_Analysis[[#This Row],[Cost Of Good Sold]]</f>
        <v>73.467999999999989</v>
      </c>
      <c r="V1294" s="8">
        <f>IF(Sales_Analysis[[#This Row],[Order Status]]="Completed",Sales_Analysis[[#This Row],[Net Sales ]],0)</f>
        <v>197.74799999999999</v>
      </c>
      <c r="W1294" s="8">
        <f>IF(Sales_Analysis[[#This Row],[Order Status]]="Completed",Sales_Analysis[[#This Row],[Gross Profit ]],0)</f>
        <v>73.467999999999989</v>
      </c>
    </row>
    <row r="1295" spans="1:23">
      <c r="A1295" t="s">
        <v>2028</v>
      </c>
      <c r="B1295" s="7">
        <v>46127</v>
      </c>
      <c r="C1295" t="s">
        <v>142</v>
      </c>
      <c r="D1295">
        <v>3</v>
      </c>
      <c r="E1295">
        <v>100.1</v>
      </c>
      <c r="F1295">
        <v>0</v>
      </c>
      <c r="G1295">
        <v>0</v>
      </c>
      <c r="H1295" t="s">
        <v>207</v>
      </c>
      <c r="I1295" t="s">
        <v>37</v>
      </c>
      <c r="J1295" t="s">
        <v>213</v>
      </c>
      <c r="K1295" t="s">
        <v>209</v>
      </c>
      <c r="L1295" t="s">
        <v>1089</v>
      </c>
      <c r="M1295" t="s">
        <v>143</v>
      </c>
      <c r="N1295" t="s">
        <v>27</v>
      </c>
      <c r="O1295">
        <v>41.96</v>
      </c>
      <c r="P1295">
        <v>100.1</v>
      </c>
      <c r="Q1295">
        <f>Sales_Analysis[[#This Row],[Quantity]]*Sales_Analysis[[#This Row],[Unit Selling Price]]</f>
        <v>300.29999999999995</v>
      </c>
      <c r="R1295">
        <f>Sales_Analysis[[#This Row],[Gross Sales ]]*Sales_Analysis[[#This Row],[Discount Pct]]</f>
        <v>0</v>
      </c>
      <c r="S1295" s="8">
        <f>Sales_Analysis[[#This Row],[Gross Sales ]]-Sales_Analysis[[#This Row],[Discount Amount]]</f>
        <v>300.29999999999995</v>
      </c>
      <c r="T1295" s="8">
        <f>Sales_Analysis[[#This Row],[Quantity]]*Sales_Analysis[[#This Row],[Unit Cost]]</f>
        <v>125.88</v>
      </c>
      <c r="U1295" s="8">
        <f>Sales_Analysis[[#This Row],[Net Sales ]]-Sales_Analysis[[#This Row],[Cost Of Good Sold]]</f>
        <v>174.41999999999996</v>
      </c>
      <c r="V1295" s="8">
        <f>IF(Sales_Analysis[[#This Row],[Order Status]]="Completed",Sales_Analysis[[#This Row],[Net Sales ]],0)</f>
        <v>300.29999999999995</v>
      </c>
      <c r="W1295" s="8">
        <f>IF(Sales_Analysis[[#This Row],[Order Status]]="Completed",Sales_Analysis[[#This Row],[Gross Profit ]],0)</f>
        <v>174.41999999999996</v>
      </c>
    </row>
    <row r="1296" spans="1:23">
      <c r="A1296" t="s">
        <v>2029</v>
      </c>
      <c r="B1296" s="7">
        <v>46127</v>
      </c>
      <c r="C1296" t="s">
        <v>144</v>
      </c>
      <c r="D1296">
        <v>2</v>
      </c>
      <c r="E1296">
        <v>12.74</v>
      </c>
      <c r="F1296">
        <v>0.05</v>
      </c>
      <c r="G1296">
        <v>0</v>
      </c>
      <c r="H1296" t="s">
        <v>207</v>
      </c>
      <c r="I1296" t="s">
        <v>18</v>
      </c>
      <c r="J1296" t="s">
        <v>213</v>
      </c>
      <c r="K1296" t="s">
        <v>209</v>
      </c>
      <c r="L1296" t="s">
        <v>310</v>
      </c>
      <c r="M1296" t="s">
        <v>145</v>
      </c>
      <c r="N1296" t="s">
        <v>27</v>
      </c>
      <c r="O1296">
        <v>5.81</v>
      </c>
      <c r="P1296">
        <v>12.74</v>
      </c>
      <c r="Q1296">
        <f>Sales_Analysis[[#This Row],[Quantity]]*Sales_Analysis[[#This Row],[Unit Selling Price]]</f>
        <v>25.48</v>
      </c>
      <c r="R1296">
        <f>Sales_Analysis[[#This Row],[Gross Sales ]]*Sales_Analysis[[#This Row],[Discount Pct]]</f>
        <v>1.274</v>
      </c>
      <c r="S1296" s="8">
        <f>Sales_Analysis[[#This Row],[Gross Sales ]]-Sales_Analysis[[#This Row],[Discount Amount]]</f>
        <v>24.206</v>
      </c>
      <c r="T1296" s="8">
        <f>Sales_Analysis[[#This Row],[Quantity]]*Sales_Analysis[[#This Row],[Unit Cost]]</f>
        <v>11.62</v>
      </c>
      <c r="U1296" s="8">
        <f>Sales_Analysis[[#This Row],[Net Sales ]]-Sales_Analysis[[#This Row],[Cost Of Good Sold]]</f>
        <v>12.586</v>
      </c>
      <c r="V1296" s="8">
        <f>IF(Sales_Analysis[[#This Row],[Order Status]]="Completed",Sales_Analysis[[#This Row],[Net Sales ]],0)</f>
        <v>24.206</v>
      </c>
      <c r="W1296" s="8">
        <f>IF(Sales_Analysis[[#This Row],[Order Status]]="Completed",Sales_Analysis[[#This Row],[Gross Profit ]],0)</f>
        <v>12.586</v>
      </c>
    </row>
    <row r="1297" spans="1:23">
      <c r="A1297" t="s">
        <v>2030</v>
      </c>
      <c r="B1297" s="7">
        <v>46127</v>
      </c>
      <c r="C1297" t="s">
        <v>148</v>
      </c>
      <c r="D1297">
        <v>4</v>
      </c>
      <c r="E1297">
        <v>76.3</v>
      </c>
      <c r="F1297">
        <v>0</v>
      </c>
      <c r="G1297">
        <v>4.99</v>
      </c>
      <c r="H1297" t="s">
        <v>216</v>
      </c>
      <c r="I1297" t="s">
        <v>18</v>
      </c>
      <c r="J1297" t="s">
        <v>213</v>
      </c>
      <c r="K1297" t="s">
        <v>209</v>
      </c>
      <c r="L1297" t="s">
        <v>1826</v>
      </c>
      <c r="M1297" t="s">
        <v>149</v>
      </c>
      <c r="N1297" t="s">
        <v>27</v>
      </c>
      <c r="O1297">
        <v>33.700000000000003</v>
      </c>
      <c r="P1297">
        <v>76.3</v>
      </c>
      <c r="Q1297">
        <f>Sales_Analysis[[#This Row],[Quantity]]*Sales_Analysis[[#This Row],[Unit Selling Price]]</f>
        <v>305.2</v>
      </c>
      <c r="R1297">
        <f>Sales_Analysis[[#This Row],[Gross Sales ]]*Sales_Analysis[[#This Row],[Discount Pct]]</f>
        <v>0</v>
      </c>
      <c r="S1297" s="8">
        <f>Sales_Analysis[[#This Row],[Gross Sales ]]-Sales_Analysis[[#This Row],[Discount Amount]]</f>
        <v>305.2</v>
      </c>
      <c r="T1297" s="8">
        <f>Sales_Analysis[[#This Row],[Quantity]]*Sales_Analysis[[#This Row],[Unit Cost]]</f>
        <v>134.80000000000001</v>
      </c>
      <c r="U1297" s="8">
        <f>Sales_Analysis[[#This Row],[Net Sales ]]-Sales_Analysis[[#This Row],[Cost Of Good Sold]]</f>
        <v>170.39999999999998</v>
      </c>
      <c r="V1297" s="8">
        <f>IF(Sales_Analysis[[#This Row],[Order Status]]="Completed",Sales_Analysis[[#This Row],[Net Sales ]],0)</f>
        <v>305.2</v>
      </c>
      <c r="W1297" s="8">
        <f>IF(Sales_Analysis[[#This Row],[Order Status]]="Completed",Sales_Analysis[[#This Row],[Gross Profit ]],0)</f>
        <v>170.39999999999998</v>
      </c>
    </row>
    <row r="1298" spans="1:23">
      <c r="A1298" t="s">
        <v>2031</v>
      </c>
      <c r="B1298" s="7">
        <v>46127</v>
      </c>
      <c r="C1298" t="s">
        <v>98</v>
      </c>
      <c r="D1298">
        <v>1</v>
      </c>
      <c r="E1298">
        <v>17.66</v>
      </c>
      <c r="F1298">
        <v>0.05</v>
      </c>
      <c r="G1298">
        <v>4.99</v>
      </c>
      <c r="H1298" t="s">
        <v>207</v>
      </c>
      <c r="I1298" t="s">
        <v>54</v>
      </c>
      <c r="J1298" t="s">
        <v>213</v>
      </c>
      <c r="K1298" t="s">
        <v>209</v>
      </c>
      <c r="L1298" t="s">
        <v>282</v>
      </c>
      <c r="M1298" t="s">
        <v>99</v>
      </c>
      <c r="N1298" t="s">
        <v>17</v>
      </c>
      <c r="O1298">
        <v>11.93</v>
      </c>
      <c r="P1298">
        <v>17.66</v>
      </c>
      <c r="Q1298">
        <f>Sales_Analysis[[#This Row],[Quantity]]*Sales_Analysis[[#This Row],[Unit Selling Price]]</f>
        <v>17.66</v>
      </c>
      <c r="R1298">
        <f>Sales_Analysis[[#This Row],[Gross Sales ]]*Sales_Analysis[[#This Row],[Discount Pct]]</f>
        <v>0.88300000000000001</v>
      </c>
      <c r="S1298" s="8">
        <f>Sales_Analysis[[#This Row],[Gross Sales ]]-Sales_Analysis[[#This Row],[Discount Amount]]</f>
        <v>16.777000000000001</v>
      </c>
      <c r="T1298" s="8">
        <f>Sales_Analysis[[#This Row],[Quantity]]*Sales_Analysis[[#This Row],[Unit Cost]]</f>
        <v>11.93</v>
      </c>
      <c r="U1298" s="8">
        <f>Sales_Analysis[[#This Row],[Net Sales ]]-Sales_Analysis[[#This Row],[Cost Of Good Sold]]</f>
        <v>4.8470000000000013</v>
      </c>
      <c r="V1298" s="8">
        <f>IF(Sales_Analysis[[#This Row],[Order Status]]="Completed",Sales_Analysis[[#This Row],[Net Sales ]],0)</f>
        <v>16.777000000000001</v>
      </c>
      <c r="W1298" s="8">
        <f>IF(Sales_Analysis[[#This Row],[Order Status]]="Completed",Sales_Analysis[[#This Row],[Gross Profit ]],0)</f>
        <v>4.8470000000000013</v>
      </c>
    </row>
    <row r="1299" spans="1:23">
      <c r="A1299" t="s">
        <v>2032</v>
      </c>
      <c r="B1299" s="7">
        <v>46127</v>
      </c>
      <c r="C1299" t="s">
        <v>69</v>
      </c>
      <c r="D1299">
        <v>1</v>
      </c>
      <c r="E1299">
        <v>73.180000000000007</v>
      </c>
      <c r="F1299">
        <v>0.2</v>
      </c>
      <c r="G1299">
        <v>0</v>
      </c>
      <c r="H1299" t="s">
        <v>212</v>
      </c>
      <c r="I1299" t="s">
        <v>37</v>
      </c>
      <c r="J1299" t="s">
        <v>213</v>
      </c>
      <c r="K1299" t="s">
        <v>209</v>
      </c>
      <c r="L1299" t="s">
        <v>791</v>
      </c>
      <c r="M1299" t="s">
        <v>70</v>
      </c>
      <c r="N1299" t="s">
        <v>11</v>
      </c>
      <c r="O1299">
        <v>37</v>
      </c>
      <c r="P1299">
        <v>73.180000000000007</v>
      </c>
      <c r="Q1299">
        <f>Sales_Analysis[[#This Row],[Quantity]]*Sales_Analysis[[#This Row],[Unit Selling Price]]</f>
        <v>73.180000000000007</v>
      </c>
      <c r="R1299">
        <f>Sales_Analysis[[#This Row],[Gross Sales ]]*Sales_Analysis[[#This Row],[Discount Pct]]</f>
        <v>14.636000000000003</v>
      </c>
      <c r="S1299" s="8">
        <f>Sales_Analysis[[#This Row],[Gross Sales ]]-Sales_Analysis[[#This Row],[Discount Amount]]</f>
        <v>58.544000000000004</v>
      </c>
      <c r="T1299" s="8">
        <f>Sales_Analysis[[#This Row],[Quantity]]*Sales_Analysis[[#This Row],[Unit Cost]]</f>
        <v>37</v>
      </c>
      <c r="U1299" s="8">
        <f>Sales_Analysis[[#This Row],[Net Sales ]]-Sales_Analysis[[#This Row],[Cost Of Good Sold]]</f>
        <v>21.544000000000004</v>
      </c>
      <c r="V1299" s="8">
        <f>IF(Sales_Analysis[[#This Row],[Order Status]]="Completed",Sales_Analysis[[#This Row],[Net Sales ]],0)</f>
        <v>58.544000000000004</v>
      </c>
      <c r="W1299" s="8">
        <f>IF(Sales_Analysis[[#This Row],[Order Status]]="Completed",Sales_Analysis[[#This Row],[Gross Profit ]],0)</f>
        <v>21.544000000000004</v>
      </c>
    </row>
    <row r="1300" spans="1:23">
      <c r="A1300" t="s">
        <v>2033</v>
      </c>
      <c r="B1300" s="7">
        <v>46127</v>
      </c>
      <c r="C1300" t="s">
        <v>124</v>
      </c>
      <c r="D1300">
        <v>4</v>
      </c>
      <c r="E1300">
        <v>79.47</v>
      </c>
      <c r="F1300">
        <v>0.05</v>
      </c>
      <c r="G1300">
        <v>0</v>
      </c>
      <c r="H1300" t="s">
        <v>207</v>
      </c>
      <c r="I1300" t="s">
        <v>54</v>
      </c>
      <c r="J1300" t="s">
        <v>217</v>
      </c>
      <c r="K1300" t="s">
        <v>304</v>
      </c>
      <c r="L1300" t="s">
        <v>1763</v>
      </c>
      <c r="M1300" t="s">
        <v>125</v>
      </c>
      <c r="N1300" t="s">
        <v>21</v>
      </c>
      <c r="O1300">
        <v>38</v>
      </c>
      <c r="P1300">
        <v>79.47</v>
      </c>
      <c r="Q1300">
        <f>Sales_Analysis[[#This Row],[Quantity]]*Sales_Analysis[[#This Row],[Unit Selling Price]]</f>
        <v>317.88</v>
      </c>
      <c r="R1300">
        <f>Sales_Analysis[[#This Row],[Gross Sales ]]*Sales_Analysis[[#This Row],[Discount Pct]]</f>
        <v>15.894</v>
      </c>
      <c r="S1300" s="8">
        <f>Sales_Analysis[[#This Row],[Gross Sales ]]-Sales_Analysis[[#This Row],[Discount Amount]]</f>
        <v>301.98599999999999</v>
      </c>
      <c r="T1300" s="8">
        <f>Sales_Analysis[[#This Row],[Quantity]]*Sales_Analysis[[#This Row],[Unit Cost]]</f>
        <v>152</v>
      </c>
      <c r="U1300" s="8">
        <f>Sales_Analysis[[#This Row],[Net Sales ]]-Sales_Analysis[[#This Row],[Cost Of Good Sold]]</f>
        <v>149.98599999999999</v>
      </c>
      <c r="V1300" s="8">
        <f>IF(Sales_Analysis[[#This Row],[Order Status]]="Completed",Sales_Analysis[[#This Row],[Net Sales ]],0)</f>
        <v>0</v>
      </c>
      <c r="W1300" s="8">
        <f>IF(Sales_Analysis[[#This Row],[Order Status]]="Completed",Sales_Analysis[[#This Row],[Gross Profit ]],0)</f>
        <v>0</v>
      </c>
    </row>
    <row r="1301" spans="1:23">
      <c r="A1301" t="s">
        <v>2034</v>
      </c>
      <c r="B1301" s="7">
        <v>46127</v>
      </c>
      <c r="C1301" t="s">
        <v>122</v>
      </c>
      <c r="D1301">
        <v>2</v>
      </c>
      <c r="E1301">
        <v>29.71</v>
      </c>
      <c r="F1301">
        <v>0</v>
      </c>
      <c r="G1301">
        <v>6.99</v>
      </c>
      <c r="H1301" t="s">
        <v>207</v>
      </c>
      <c r="I1301" t="s">
        <v>18</v>
      </c>
      <c r="J1301" t="s">
        <v>217</v>
      </c>
      <c r="K1301" t="s">
        <v>209</v>
      </c>
      <c r="L1301" t="s">
        <v>717</v>
      </c>
      <c r="M1301" t="s">
        <v>123</v>
      </c>
      <c r="N1301" t="s">
        <v>21</v>
      </c>
      <c r="O1301">
        <v>17.55</v>
      </c>
      <c r="P1301">
        <v>29.71</v>
      </c>
      <c r="Q1301">
        <f>Sales_Analysis[[#This Row],[Quantity]]*Sales_Analysis[[#This Row],[Unit Selling Price]]</f>
        <v>59.42</v>
      </c>
      <c r="R1301">
        <f>Sales_Analysis[[#This Row],[Gross Sales ]]*Sales_Analysis[[#This Row],[Discount Pct]]</f>
        <v>0</v>
      </c>
      <c r="S1301" s="8">
        <f>Sales_Analysis[[#This Row],[Gross Sales ]]-Sales_Analysis[[#This Row],[Discount Amount]]</f>
        <v>59.42</v>
      </c>
      <c r="T1301" s="8">
        <f>Sales_Analysis[[#This Row],[Quantity]]*Sales_Analysis[[#This Row],[Unit Cost]]</f>
        <v>35.1</v>
      </c>
      <c r="U1301" s="8">
        <f>Sales_Analysis[[#This Row],[Net Sales ]]-Sales_Analysis[[#This Row],[Cost Of Good Sold]]</f>
        <v>24.32</v>
      </c>
      <c r="V1301" s="8">
        <f>IF(Sales_Analysis[[#This Row],[Order Status]]="Completed",Sales_Analysis[[#This Row],[Net Sales ]],0)</f>
        <v>59.42</v>
      </c>
      <c r="W1301" s="8">
        <f>IF(Sales_Analysis[[#This Row],[Order Status]]="Completed",Sales_Analysis[[#This Row],[Gross Profit ]],0)</f>
        <v>24.32</v>
      </c>
    </row>
    <row r="1302" spans="1:23">
      <c r="A1302" t="s">
        <v>2035</v>
      </c>
      <c r="B1302" s="7">
        <v>46128</v>
      </c>
      <c r="C1302" t="s">
        <v>146</v>
      </c>
      <c r="D1302">
        <v>3</v>
      </c>
      <c r="E1302">
        <v>30.05</v>
      </c>
      <c r="F1302">
        <v>0.1</v>
      </c>
      <c r="G1302">
        <v>0</v>
      </c>
      <c r="H1302" t="s">
        <v>212</v>
      </c>
      <c r="I1302" t="s">
        <v>54</v>
      </c>
      <c r="J1302" t="s">
        <v>217</v>
      </c>
      <c r="K1302" t="s">
        <v>209</v>
      </c>
      <c r="L1302" t="s">
        <v>302</v>
      </c>
      <c r="M1302" t="s">
        <v>147</v>
      </c>
      <c r="N1302" t="s">
        <v>27</v>
      </c>
      <c r="O1302">
        <v>17.329999999999998</v>
      </c>
      <c r="P1302">
        <v>30.05</v>
      </c>
      <c r="Q1302">
        <f>Sales_Analysis[[#This Row],[Quantity]]*Sales_Analysis[[#This Row],[Unit Selling Price]]</f>
        <v>90.15</v>
      </c>
      <c r="R1302">
        <f>Sales_Analysis[[#This Row],[Gross Sales ]]*Sales_Analysis[[#This Row],[Discount Pct]]</f>
        <v>9.0150000000000006</v>
      </c>
      <c r="S1302" s="8">
        <f>Sales_Analysis[[#This Row],[Gross Sales ]]-Sales_Analysis[[#This Row],[Discount Amount]]</f>
        <v>81.135000000000005</v>
      </c>
      <c r="T1302" s="8">
        <f>Sales_Analysis[[#This Row],[Quantity]]*Sales_Analysis[[#This Row],[Unit Cost]]</f>
        <v>51.989999999999995</v>
      </c>
      <c r="U1302" s="8">
        <f>Sales_Analysis[[#This Row],[Net Sales ]]-Sales_Analysis[[#This Row],[Cost Of Good Sold]]</f>
        <v>29.14500000000001</v>
      </c>
      <c r="V1302" s="8">
        <f>IF(Sales_Analysis[[#This Row],[Order Status]]="Completed",Sales_Analysis[[#This Row],[Net Sales ]],0)</f>
        <v>81.135000000000005</v>
      </c>
      <c r="W1302" s="8">
        <f>IF(Sales_Analysis[[#This Row],[Order Status]]="Completed",Sales_Analysis[[#This Row],[Gross Profit ]],0)</f>
        <v>29.14500000000001</v>
      </c>
    </row>
    <row r="1303" spans="1:23">
      <c r="A1303" t="s">
        <v>2036</v>
      </c>
      <c r="B1303" s="7">
        <v>46128</v>
      </c>
      <c r="C1303" t="s">
        <v>89</v>
      </c>
      <c r="D1303">
        <v>1</v>
      </c>
      <c r="E1303">
        <v>81.14</v>
      </c>
      <c r="F1303">
        <v>0</v>
      </c>
      <c r="G1303">
        <v>4.99</v>
      </c>
      <c r="H1303" t="s">
        <v>212</v>
      </c>
      <c r="I1303" t="s">
        <v>37</v>
      </c>
      <c r="J1303" t="s">
        <v>213</v>
      </c>
      <c r="K1303" t="s">
        <v>209</v>
      </c>
      <c r="L1303" t="s">
        <v>1489</v>
      </c>
      <c r="M1303" t="s">
        <v>90</v>
      </c>
      <c r="N1303" t="s">
        <v>11</v>
      </c>
      <c r="O1303">
        <v>34.53</v>
      </c>
      <c r="P1303">
        <v>81.14</v>
      </c>
      <c r="Q1303">
        <f>Sales_Analysis[[#This Row],[Quantity]]*Sales_Analysis[[#This Row],[Unit Selling Price]]</f>
        <v>81.14</v>
      </c>
      <c r="R1303">
        <f>Sales_Analysis[[#This Row],[Gross Sales ]]*Sales_Analysis[[#This Row],[Discount Pct]]</f>
        <v>0</v>
      </c>
      <c r="S1303" s="8">
        <f>Sales_Analysis[[#This Row],[Gross Sales ]]-Sales_Analysis[[#This Row],[Discount Amount]]</f>
        <v>81.14</v>
      </c>
      <c r="T1303" s="8">
        <f>Sales_Analysis[[#This Row],[Quantity]]*Sales_Analysis[[#This Row],[Unit Cost]]</f>
        <v>34.53</v>
      </c>
      <c r="U1303" s="8">
        <f>Sales_Analysis[[#This Row],[Net Sales ]]-Sales_Analysis[[#This Row],[Cost Of Good Sold]]</f>
        <v>46.61</v>
      </c>
      <c r="V1303" s="8">
        <f>IF(Sales_Analysis[[#This Row],[Order Status]]="Completed",Sales_Analysis[[#This Row],[Net Sales ]],0)</f>
        <v>81.14</v>
      </c>
      <c r="W1303" s="8">
        <f>IF(Sales_Analysis[[#This Row],[Order Status]]="Completed",Sales_Analysis[[#This Row],[Gross Profit ]],0)</f>
        <v>46.61</v>
      </c>
    </row>
    <row r="1304" spans="1:23">
      <c r="A1304" t="s">
        <v>2037</v>
      </c>
      <c r="B1304" s="7">
        <v>46128</v>
      </c>
      <c r="C1304" t="s">
        <v>132</v>
      </c>
      <c r="D1304">
        <v>8</v>
      </c>
      <c r="E1304">
        <v>72.08</v>
      </c>
      <c r="F1304">
        <v>0.1</v>
      </c>
      <c r="G1304">
        <v>6.99</v>
      </c>
      <c r="H1304" t="s">
        <v>216</v>
      </c>
      <c r="I1304" t="s">
        <v>54</v>
      </c>
      <c r="J1304" t="s">
        <v>217</v>
      </c>
      <c r="K1304" t="s">
        <v>209</v>
      </c>
      <c r="L1304" t="s">
        <v>2038</v>
      </c>
      <c r="M1304" t="s">
        <v>133</v>
      </c>
      <c r="N1304" t="s">
        <v>21</v>
      </c>
      <c r="O1304">
        <v>45</v>
      </c>
      <c r="P1304">
        <v>72.08</v>
      </c>
      <c r="Q1304">
        <f>Sales_Analysis[[#This Row],[Quantity]]*Sales_Analysis[[#This Row],[Unit Selling Price]]</f>
        <v>576.64</v>
      </c>
      <c r="R1304">
        <f>Sales_Analysis[[#This Row],[Gross Sales ]]*Sales_Analysis[[#This Row],[Discount Pct]]</f>
        <v>57.664000000000001</v>
      </c>
      <c r="S1304" s="8">
        <f>Sales_Analysis[[#This Row],[Gross Sales ]]-Sales_Analysis[[#This Row],[Discount Amount]]</f>
        <v>518.976</v>
      </c>
      <c r="T1304" s="8">
        <f>Sales_Analysis[[#This Row],[Quantity]]*Sales_Analysis[[#This Row],[Unit Cost]]</f>
        <v>360</v>
      </c>
      <c r="U1304" s="8">
        <f>Sales_Analysis[[#This Row],[Net Sales ]]-Sales_Analysis[[#This Row],[Cost Of Good Sold]]</f>
        <v>158.976</v>
      </c>
      <c r="V1304" s="8">
        <f>IF(Sales_Analysis[[#This Row],[Order Status]]="Completed",Sales_Analysis[[#This Row],[Net Sales ]],0)</f>
        <v>518.976</v>
      </c>
      <c r="W1304" s="8">
        <f>IF(Sales_Analysis[[#This Row],[Order Status]]="Completed",Sales_Analysis[[#This Row],[Gross Profit ]],0)</f>
        <v>158.976</v>
      </c>
    </row>
    <row r="1305" spans="1:23">
      <c r="A1305" t="s">
        <v>2039</v>
      </c>
      <c r="B1305" s="7">
        <v>46128</v>
      </c>
      <c r="C1305" t="s">
        <v>120</v>
      </c>
      <c r="D1305">
        <v>1</v>
      </c>
      <c r="E1305">
        <v>33.65</v>
      </c>
      <c r="F1305">
        <v>0.15</v>
      </c>
      <c r="G1305">
        <v>9.99</v>
      </c>
      <c r="H1305" t="s">
        <v>216</v>
      </c>
      <c r="I1305" t="s">
        <v>224</v>
      </c>
      <c r="J1305" t="s">
        <v>213</v>
      </c>
      <c r="K1305" t="s">
        <v>209</v>
      </c>
      <c r="L1305" t="s">
        <v>1116</v>
      </c>
      <c r="M1305" t="s">
        <v>121</v>
      </c>
      <c r="N1305" t="s">
        <v>21</v>
      </c>
      <c r="O1305">
        <v>17.22</v>
      </c>
      <c r="P1305">
        <v>33.65</v>
      </c>
      <c r="Q1305">
        <f>Sales_Analysis[[#This Row],[Quantity]]*Sales_Analysis[[#This Row],[Unit Selling Price]]</f>
        <v>33.65</v>
      </c>
      <c r="R1305">
        <f>Sales_Analysis[[#This Row],[Gross Sales ]]*Sales_Analysis[[#This Row],[Discount Pct]]</f>
        <v>5.0474999999999994</v>
      </c>
      <c r="S1305" s="8">
        <f>Sales_Analysis[[#This Row],[Gross Sales ]]-Sales_Analysis[[#This Row],[Discount Amount]]</f>
        <v>28.602499999999999</v>
      </c>
      <c r="T1305" s="8">
        <f>Sales_Analysis[[#This Row],[Quantity]]*Sales_Analysis[[#This Row],[Unit Cost]]</f>
        <v>17.22</v>
      </c>
      <c r="U1305" s="8">
        <f>Sales_Analysis[[#This Row],[Net Sales ]]-Sales_Analysis[[#This Row],[Cost Of Good Sold]]</f>
        <v>11.3825</v>
      </c>
      <c r="V1305" s="8">
        <f>IF(Sales_Analysis[[#This Row],[Order Status]]="Completed",Sales_Analysis[[#This Row],[Net Sales ]],0)</f>
        <v>28.602499999999999</v>
      </c>
      <c r="W1305" s="8">
        <f>IF(Sales_Analysis[[#This Row],[Order Status]]="Completed",Sales_Analysis[[#This Row],[Gross Profit ]],0)</f>
        <v>11.3825</v>
      </c>
    </row>
    <row r="1306" spans="1:23">
      <c r="A1306" t="s">
        <v>2040</v>
      </c>
      <c r="B1306" s="7">
        <v>46128</v>
      </c>
      <c r="C1306" t="s">
        <v>152</v>
      </c>
      <c r="D1306">
        <v>2</v>
      </c>
      <c r="E1306">
        <v>39.21</v>
      </c>
      <c r="F1306">
        <v>0</v>
      </c>
      <c r="G1306">
        <v>9.99</v>
      </c>
      <c r="H1306" t="s">
        <v>212</v>
      </c>
      <c r="I1306" t="s">
        <v>12</v>
      </c>
      <c r="J1306" t="s">
        <v>217</v>
      </c>
      <c r="K1306" t="s">
        <v>209</v>
      </c>
      <c r="L1306" t="s">
        <v>2041</v>
      </c>
      <c r="M1306" t="s">
        <v>153</v>
      </c>
      <c r="N1306" t="s">
        <v>27</v>
      </c>
      <c r="O1306">
        <v>19.66</v>
      </c>
      <c r="P1306">
        <v>39.21</v>
      </c>
      <c r="Q1306">
        <f>Sales_Analysis[[#This Row],[Quantity]]*Sales_Analysis[[#This Row],[Unit Selling Price]]</f>
        <v>78.42</v>
      </c>
      <c r="R1306">
        <f>Sales_Analysis[[#This Row],[Gross Sales ]]*Sales_Analysis[[#This Row],[Discount Pct]]</f>
        <v>0</v>
      </c>
      <c r="S1306" s="8">
        <f>Sales_Analysis[[#This Row],[Gross Sales ]]-Sales_Analysis[[#This Row],[Discount Amount]]</f>
        <v>78.42</v>
      </c>
      <c r="T1306" s="8">
        <f>Sales_Analysis[[#This Row],[Quantity]]*Sales_Analysis[[#This Row],[Unit Cost]]</f>
        <v>39.32</v>
      </c>
      <c r="U1306" s="8">
        <f>Sales_Analysis[[#This Row],[Net Sales ]]-Sales_Analysis[[#This Row],[Cost Of Good Sold]]</f>
        <v>39.1</v>
      </c>
      <c r="V1306" s="8">
        <f>IF(Sales_Analysis[[#This Row],[Order Status]]="Completed",Sales_Analysis[[#This Row],[Net Sales ]],0)</f>
        <v>78.42</v>
      </c>
      <c r="W1306" s="8">
        <f>IF(Sales_Analysis[[#This Row],[Order Status]]="Completed",Sales_Analysis[[#This Row],[Gross Profit ]],0)</f>
        <v>39.1</v>
      </c>
    </row>
    <row r="1307" spans="1:23">
      <c r="A1307" t="s">
        <v>2042</v>
      </c>
      <c r="B1307" s="7">
        <v>46128</v>
      </c>
      <c r="C1307" t="s">
        <v>178</v>
      </c>
      <c r="D1307">
        <v>1</v>
      </c>
      <c r="E1307">
        <v>77.760000000000005</v>
      </c>
      <c r="F1307">
        <v>0</v>
      </c>
      <c r="G1307">
        <v>6.99</v>
      </c>
      <c r="H1307" t="s">
        <v>216</v>
      </c>
      <c r="I1307" t="s">
        <v>12</v>
      </c>
      <c r="J1307" t="s">
        <v>208</v>
      </c>
      <c r="K1307" t="s">
        <v>209</v>
      </c>
      <c r="L1307" t="s">
        <v>2043</v>
      </c>
      <c r="M1307" t="s">
        <v>179</v>
      </c>
      <c r="N1307" t="s">
        <v>32</v>
      </c>
      <c r="O1307">
        <v>44.67</v>
      </c>
      <c r="P1307">
        <v>77.760000000000005</v>
      </c>
      <c r="Q1307">
        <f>Sales_Analysis[[#This Row],[Quantity]]*Sales_Analysis[[#This Row],[Unit Selling Price]]</f>
        <v>77.760000000000005</v>
      </c>
      <c r="R1307">
        <f>Sales_Analysis[[#This Row],[Gross Sales ]]*Sales_Analysis[[#This Row],[Discount Pct]]</f>
        <v>0</v>
      </c>
      <c r="S1307" s="8">
        <f>Sales_Analysis[[#This Row],[Gross Sales ]]-Sales_Analysis[[#This Row],[Discount Amount]]</f>
        <v>77.760000000000005</v>
      </c>
      <c r="T1307" s="8">
        <f>Sales_Analysis[[#This Row],[Quantity]]*Sales_Analysis[[#This Row],[Unit Cost]]</f>
        <v>44.67</v>
      </c>
      <c r="U1307" s="8">
        <f>Sales_Analysis[[#This Row],[Net Sales ]]-Sales_Analysis[[#This Row],[Cost Of Good Sold]]</f>
        <v>33.090000000000003</v>
      </c>
      <c r="V1307" s="8">
        <f>IF(Sales_Analysis[[#This Row],[Order Status]]="Completed",Sales_Analysis[[#This Row],[Net Sales ]],0)</f>
        <v>77.760000000000005</v>
      </c>
      <c r="W1307" s="8">
        <f>IF(Sales_Analysis[[#This Row],[Order Status]]="Completed",Sales_Analysis[[#This Row],[Gross Profit ]],0)</f>
        <v>33.090000000000003</v>
      </c>
    </row>
    <row r="1308" spans="1:23">
      <c r="A1308" t="s">
        <v>2044</v>
      </c>
      <c r="B1308" s="7">
        <v>46128</v>
      </c>
      <c r="C1308" t="s">
        <v>140</v>
      </c>
      <c r="D1308">
        <v>1</v>
      </c>
      <c r="E1308">
        <v>25.18</v>
      </c>
      <c r="F1308">
        <v>0</v>
      </c>
      <c r="G1308">
        <v>9.99</v>
      </c>
      <c r="H1308" t="s">
        <v>212</v>
      </c>
      <c r="I1308" t="s">
        <v>54</v>
      </c>
      <c r="J1308" t="s">
        <v>208</v>
      </c>
      <c r="K1308" t="s">
        <v>209</v>
      </c>
      <c r="L1308" t="s">
        <v>1092</v>
      </c>
      <c r="M1308" t="s">
        <v>141</v>
      </c>
      <c r="N1308" t="s">
        <v>27</v>
      </c>
      <c r="O1308">
        <v>13.85</v>
      </c>
      <c r="P1308">
        <v>25.18</v>
      </c>
      <c r="Q1308">
        <f>Sales_Analysis[[#This Row],[Quantity]]*Sales_Analysis[[#This Row],[Unit Selling Price]]</f>
        <v>25.18</v>
      </c>
      <c r="R1308">
        <f>Sales_Analysis[[#This Row],[Gross Sales ]]*Sales_Analysis[[#This Row],[Discount Pct]]</f>
        <v>0</v>
      </c>
      <c r="S1308" s="8">
        <f>Sales_Analysis[[#This Row],[Gross Sales ]]-Sales_Analysis[[#This Row],[Discount Amount]]</f>
        <v>25.18</v>
      </c>
      <c r="T1308" s="8">
        <f>Sales_Analysis[[#This Row],[Quantity]]*Sales_Analysis[[#This Row],[Unit Cost]]</f>
        <v>13.85</v>
      </c>
      <c r="U1308" s="8">
        <f>Sales_Analysis[[#This Row],[Net Sales ]]-Sales_Analysis[[#This Row],[Cost Of Good Sold]]</f>
        <v>11.33</v>
      </c>
      <c r="V1308" s="8">
        <f>IF(Sales_Analysis[[#This Row],[Order Status]]="Completed",Sales_Analysis[[#This Row],[Net Sales ]],0)</f>
        <v>25.18</v>
      </c>
      <c r="W1308" s="8">
        <f>IF(Sales_Analysis[[#This Row],[Order Status]]="Completed",Sales_Analysis[[#This Row],[Gross Profit ]],0)</f>
        <v>11.33</v>
      </c>
    </row>
    <row r="1309" spans="1:23">
      <c r="A1309" t="s">
        <v>2045</v>
      </c>
      <c r="B1309" s="7">
        <v>46128</v>
      </c>
      <c r="C1309" t="s">
        <v>148</v>
      </c>
      <c r="D1309">
        <v>1</v>
      </c>
      <c r="E1309">
        <v>76.3</v>
      </c>
      <c r="F1309">
        <v>0</v>
      </c>
      <c r="G1309">
        <v>4.99</v>
      </c>
      <c r="H1309" t="s">
        <v>216</v>
      </c>
      <c r="I1309" t="s">
        <v>54</v>
      </c>
      <c r="J1309" t="s">
        <v>217</v>
      </c>
      <c r="K1309" t="s">
        <v>209</v>
      </c>
      <c r="L1309" t="s">
        <v>441</v>
      </c>
      <c r="M1309" t="s">
        <v>149</v>
      </c>
      <c r="N1309" t="s">
        <v>27</v>
      </c>
      <c r="O1309">
        <v>33.700000000000003</v>
      </c>
      <c r="P1309">
        <v>76.3</v>
      </c>
      <c r="Q1309">
        <f>Sales_Analysis[[#This Row],[Quantity]]*Sales_Analysis[[#This Row],[Unit Selling Price]]</f>
        <v>76.3</v>
      </c>
      <c r="R1309">
        <f>Sales_Analysis[[#This Row],[Gross Sales ]]*Sales_Analysis[[#This Row],[Discount Pct]]</f>
        <v>0</v>
      </c>
      <c r="S1309" s="8">
        <f>Sales_Analysis[[#This Row],[Gross Sales ]]-Sales_Analysis[[#This Row],[Discount Amount]]</f>
        <v>76.3</v>
      </c>
      <c r="T1309" s="8">
        <f>Sales_Analysis[[#This Row],[Quantity]]*Sales_Analysis[[#This Row],[Unit Cost]]</f>
        <v>33.700000000000003</v>
      </c>
      <c r="U1309" s="8">
        <f>Sales_Analysis[[#This Row],[Net Sales ]]-Sales_Analysis[[#This Row],[Cost Of Good Sold]]</f>
        <v>42.599999999999994</v>
      </c>
      <c r="V1309" s="8">
        <f>IF(Sales_Analysis[[#This Row],[Order Status]]="Completed",Sales_Analysis[[#This Row],[Net Sales ]],0)</f>
        <v>76.3</v>
      </c>
      <c r="W1309" s="8">
        <f>IF(Sales_Analysis[[#This Row],[Order Status]]="Completed",Sales_Analysis[[#This Row],[Gross Profit ]],0)</f>
        <v>42.599999999999994</v>
      </c>
    </row>
    <row r="1310" spans="1:23">
      <c r="A1310" t="s">
        <v>2046</v>
      </c>
      <c r="B1310" s="7">
        <v>46129</v>
      </c>
      <c r="C1310" t="s">
        <v>108</v>
      </c>
      <c r="D1310">
        <v>1</v>
      </c>
      <c r="E1310">
        <v>23.94</v>
      </c>
      <c r="F1310">
        <v>0</v>
      </c>
      <c r="G1310">
        <v>0</v>
      </c>
      <c r="H1310" t="s">
        <v>216</v>
      </c>
      <c r="I1310" t="s">
        <v>224</v>
      </c>
      <c r="J1310" t="s">
        <v>217</v>
      </c>
      <c r="K1310" t="s">
        <v>209</v>
      </c>
      <c r="L1310" t="s">
        <v>845</v>
      </c>
      <c r="M1310" t="s">
        <v>109</v>
      </c>
      <c r="N1310" t="s">
        <v>17</v>
      </c>
      <c r="O1310">
        <v>13.98</v>
      </c>
      <c r="P1310">
        <v>23.94</v>
      </c>
      <c r="Q1310">
        <f>Sales_Analysis[[#This Row],[Quantity]]*Sales_Analysis[[#This Row],[Unit Selling Price]]</f>
        <v>23.94</v>
      </c>
      <c r="R1310">
        <f>Sales_Analysis[[#This Row],[Gross Sales ]]*Sales_Analysis[[#This Row],[Discount Pct]]</f>
        <v>0</v>
      </c>
      <c r="S1310" s="8">
        <f>Sales_Analysis[[#This Row],[Gross Sales ]]-Sales_Analysis[[#This Row],[Discount Amount]]</f>
        <v>23.94</v>
      </c>
      <c r="T1310" s="8">
        <f>Sales_Analysis[[#This Row],[Quantity]]*Sales_Analysis[[#This Row],[Unit Cost]]</f>
        <v>13.98</v>
      </c>
      <c r="U1310" s="8">
        <f>Sales_Analysis[[#This Row],[Net Sales ]]-Sales_Analysis[[#This Row],[Cost Of Good Sold]]</f>
        <v>9.9600000000000009</v>
      </c>
      <c r="V1310" s="8">
        <f>IF(Sales_Analysis[[#This Row],[Order Status]]="Completed",Sales_Analysis[[#This Row],[Net Sales ]],0)</f>
        <v>23.94</v>
      </c>
      <c r="W1310" s="8">
        <f>IF(Sales_Analysis[[#This Row],[Order Status]]="Completed",Sales_Analysis[[#This Row],[Gross Profit ]],0)</f>
        <v>9.9600000000000009</v>
      </c>
    </row>
    <row r="1311" spans="1:23">
      <c r="A1311" t="s">
        <v>2047</v>
      </c>
      <c r="B1311" s="7">
        <v>46129</v>
      </c>
      <c r="C1311" t="s">
        <v>186</v>
      </c>
      <c r="D1311">
        <v>2</v>
      </c>
      <c r="E1311">
        <v>54.93</v>
      </c>
      <c r="F1311">
        <v>0</v>
      </c>
      <c r="G1311">
        <v>9.99</v>
      </c>
      <c r="H1311" t="s">
        <v>207</v>
      </c>
      <c r="I1311" t="s">
        <v>12</v>
      </c>
      <c r="J1311" t="s">
        <v>217</v>
      </c>
      <c r="K1311" t="s">
        <v>209</v>
      </c>
      <c r="L1311" t="s">
        <v>1211</v>
      </c>
      <c r="M1311" t="s">
        <v>187</v>
      </c>
      <c r="N1311" t="s">
        <v>32</v>
      </c>
      <c r="O1311">
        <v>31.07</v>
      </c>
      <c r="P1311">
        <v>54.93</v>
      </c>
      <c r="Q1311">
        <f>Sales_Analysis[[#This Row],[Quantity]]*Sales_Analysis[[#This Row],[Unit Selling Price]]</f>
        <v>109.86</v>
      </c>
      <c r="R1311">
        <f>Sales_Analysis[[#This Row],[Gross Sales ]]*Sales_Analysis[[#This Row],[Discount Pct]]</f>
        <v>0</v>
      </c>
      <c r="S1311" s="8">
        <f>Sales_Analysis[[#This Row],[Gross Sales ]]-Sales_Analysis[[#This Row],[Discount Amount]]</f>
        <v>109.86</v>
      </c>
      <c r="T1311" s="8">
        <f>Sales_Analysis[[#This Row],[Quantity]]*Sales_Analysis[[#This Row],[Unit Cost]]</f>
        <v>62.14</v>
      </c>
      <c r="U1311" s="8">
        <f>Sales_Analysis[[#This Row],[Net Sales ]]-Sales_Analysis[[#This Row],[Cost Of Good Sold]]</f>
        <v>47.72</v>
      </c>
      <c r="V1311" s="8">
        <f>IF(Sales_Analysis[[#This Row],[Order Status]]="Completed",Sales_Analysis[[#This Row],[Net Sales ]],0)</f>
        <v>109.86</v>
      </c>
      <c r="W1311" s="8">
        <f>IF(Sales_Analysis[[#This Row],[Order Status]]="Completed",Sales_Analysis[[#This Row],[Gross Profit ]],0)</f>
        <v>47.72</v>
      </c>
    </row>
    <row r="1312" spans="1:23">
      <c r="A1312" t="s">
        <v>2048</v>
      </c>
      <c r="B1312" s="7">
        <v>46129</v>
      </c>
      <c r="C1312" t="s">
        <v>166</v>
      </c>
      <c r="D1312">
        <v>2</v>
      </c>
      <c r="E1312">
        <v>39.19</v>
      </c>
      <c r="F1312">
        <v>0</v>
      </c>
      <c r="G1312">
        <v>0</v>
      </c>
      <c r="H1312" t="s">
        <v>216</v>
      </c>
      <c r="I1312" t="s">
        <v>12</v>
      </c>
      <c r="J1312" t="s">
        <v>208</v>
      </c>
      <c r="K1312" t="s">
        <v>209</v>
      </c>
      <c r="L1312" t="s">
        <v>1025</v>
      </c>
      <c r="M1312" t="s">
        <v>167</v>
      </c>
      <c r="N1312" t="s">
        <v>32</v>
      </c>
      <c r="O1312">
        <v>18.54</v>
      </c>
      <c r="P1312">
        <v>39.19</v>
      </c>
      <c r="Q1312">
        <f>Sales_Analysis[[#This Row],[Quantity]]*Sales_Analysis[[#This Row],[Unit Selling Price]]</f>
        <v>78.38</v>
      </c>
      <c r="R1312">
        <f>Sales_Analysis[[#This Row],[Gross Sales ]]*Sales_Analysis[[#This Row],[Discount Pct]]</f>
        <v>0</v>
      </c>
      <c r="S1312" s="8">
        <f>Sales_Analysis[[#This Row],[Gross Sales ]]-Sales_Analysis[[#This Row],[Discount Amount]]</f>
        <v>78.38</v>
      </c>
      <c r="T1312" s="8">
        <f>Sales_Analysis[[#This Row],[Quantity]]*Sales_Analysis[[#This Row],[Unit Cost]]</f>
        <v>37.08</v>
      </c>
      <c r="U1312" s="8">
        <f>Sales_Analysis[[#This Row],[Net Sales ]]-Sales_Analysis[[#This Row],[Cost Of Good Sold]]</f>
        <v>41.3</v>
      </c>
      <c r="V1312" s="8">
        <f>IF(Sales_Analysis[[#This Row],[Order Status]]="Completed",Sales_Analysis[[#This Row],[Net Sales ]],0)</f>
        <v>78.38</v>
      </c>
      <c r="W1312" s="8">
        <f>IF(Sales_Analysis[[#This Row],[Order Status]]="Completed",Sales_Analysis[[#This Row],[Gross Profit ]],0)</f>
        <v>41.3</v>
      </c>
    </row>
    <row r="1313" spans="1:23">
      <c r="A1313" t="s">
        <v>2049</v>
      </c>
      <c r="B1313" s="7">
        <v>46129</v>
      </c>
      <c r="C1313" t="s">
        <v>124</v>
      </c>
      <c r="D1313">
        <v>1</v>
      </c>
      <c r="E1313">
        <v>79.47</v>
      </c>
      <c r="F1313">
        <v>0.15</v>
      </c>
      <c r="G1313">
        <v>9.99</v>
      </c>
      <c r="H1313" t="s">
        <v>212</v>
      </c>
      <c r="I1313" t="s">
        <v>224</v>
      </c>
      <c r="J1313" t="s">
        <v>217</v>
      </c>
      <c r="K1313" t="s">
        <v>209</v>
      </c>
      <c r="L1313" t="s">
        <v>656</v>
      </c>
      <c r="M1313" t="s">
        <v>125</v>
      </c>
      <c r="N1313" t="s">
        <v>21</v>
      </c>
      <c r="O1313">
        <v>38</v>
      </c>
      <c r="P1313">
        <v>79.47</v>
      </c>
      <c r="Q1313">
        <f>Sales_Analysis[[#This Row],[Quantity]]*Sales_Analysis[[#This Row],[Unit Selling Price]]</f>
        <v>79.47</v>
      </c>
      <c r="R1313">
        <f>Sales_Analysis[[#This Row],[Gross Sales ]]*Sales_Analysis[[#This Row],[Discount Pct]]</f>
        <v>11.920499999999999</v>
      </c>
      <c r="S1313" s="8">
        <f>Sales_Analysis[[#This Row],[Gross Sales ]]-Sales_Analysis[[#This Row],[Discount Amount]]</f>
        <v>67.549499999999995</v>
      </c>
      <c r="T1313" s="8">
        <f>Sales_Analysis[[#This Row],[Quantity]]*Sales_Analysis[[#This Row],[Unit Cost]]</f>
        <v>38</v>
      </c>
      <c r="U1313" s="8">
        <f>Sales_Analysis[[#This Row],[Net Sales ]]-Sales_Analysis[[#This Row],[Cost Of Good Sold]]</f>
        <v>29.549499999999995</v>
      </c>
      <c r="V1313" s="8">
        <f>IF(Sales_Analysis[[#This Row],[Order Status]]="Completed",Sales_Analysis[[#This Row],[Net Sales ]],0)</f>
        <v>67.549499999999995</v>
      </c>
      <c r="W1313" s="8">
        <f>IF(Sales_Analysis[[#This Row],[Order Status]]="Completed",Sales_Analysis[[#This Row],[Gross Profit ]],0)</f>
        <v>29.549499999999995</v>
      </c>
    </row>
    <row r="1314" spans="1:23">
      <c r="A1314" t="s">
        <v>2050</v>
      </c>
      <c r="B1314" s="7">
        <v>46129</v>
      </c>
      <c r="C1314" t="s">
        <v>73</v>
      </c>
      <c r="D1314">
        <v>3</v>
      </c>
      <c r="E1314">
        <v>23.84</v>
      </c>
      <c r="F1314">
        <v>0.15</v>
      </c>
      <c r="G1314">
        <v>4.99</v>
      </c>
      <c r="H1314" t="s">
        <v>207</v>
      </c>
      <c r="I1314" t="s">
        <v>18</v>
      </c>
      <c r="J1314" t="s">
        <v>217</v>
      </c>
      <c r="K1314" t="s">
        <v>304</v>
      </c>
      <c r="L1314" t="s">
        <v>1335</v>
      </c>
      <c r="M1314" t="s">
        <v>74</v>
      </c>
      <c r="N1314" t="s">
        <v>11</v>
      </c>
      <c r="O1314">
        <v>11.55</v>
      </c>
      <c r="P1314">
        <v>23.84</v>
      </c>
      <c r="Q1314">
        <f>Sales_Analysis[[#This Row],[Quantity]]*Sales_Analysis[[#This Row],[Unit Selling Price]]</f>
        <v>71.52</v>
      </c>
      <c r="R1314">
        <f>Sales_Analysis[[#This Row],[Gross Sales ]]*Sales_Analysis[[#This Row],[Discount Pct]]</f>
        <v>10.728</v>
      </c>
      <c r="S1314" s="8">
        <f>Sales_Analysis[[#This Row],[Gross Sales ]]-Sales_Analysis[[#This Row],[Discount Amount]]</f>
        <v>60.791999999999994</v>
      </c>
      <c r="T1314" s="8">
        <f>Sales_Analysis[[#This Row],[Quantity]]*Sales_Analysis[[#This Row],[Unit Cost]]</f>
        <v>34.650000000000006</v>
      </c>
      <c r="U1314" s="8">
        <f>Sales_Analysis[[#This Row],[Net Sales ]]-Sales_Analysis[[#This Row],[Cost Of Good Sold]]</f>
        <v>26.141999999999989</v>
      </c>
      <c r="V1314" s="8">
        <f>IF(Sales_Analysis[[#This Row],[Order Status]]="Completed",Sales_Analysis[[#This Row],[Net Sales ]],0)</f>
        <v>0</v>
      </c>
      <c r="W1314" s="8">
        <f>IF(Sales_Analysis[[#This Row],[Order Status]]="Completed",Sales_Analysis[[#This Row],[Gross Profit ]],0)</f>
        <v>0</v>
      </c>
    </row>
    <row r="1315" spans="1:23">
      <c r="A1315" t="s">
        <v>2051</v>
      </c>
      <c r="B1315" s="7">
        <v>46129</v>
      </c>
      <c r="C1315" t="s">
        <v>108</v>
      </c>
      <c r="D1315">
        <v>1</v>
      </c>
      <c r="E1315">
        <v>23.94</v>
      </c>
      <c r="F1315">
        <v>0.15</v>
      </c>
      <c r="G1315">
        <v>4.99</v>
      </c>
      <c r="H1315" t="s">
        <v>207</v>
      </c>
      <c r="I1315" t="s">
        <v>37</v>
      </c>
      <c r="J1315" t="s">
        <v>217</v>
      </c>
      <c r="K1315" t="s">
        <v>209</v>
      </c>
      <c r="L1315" t="s">
        <v>227</v>
      </c>
      <c r="M1315" t="s">
        <v>109</v>
      </c>
      <c r="N1315" t="s">
        <v>17</v>
      </c>
      <c r="O1315">
        <v>13.98</v>
      </c>
      <c r="P1315">
        <v>23.94</v>
      </c>
      <c r="Q1315">
        <f>Sales_Analysis[[#This Row],[Quantity]]*Sales_Analysis[[#This Row],[Unit Selling Price]]</f>
        <v>23.94</v>
      </c>
      <c r="R1315">
        <f>Sales_Analysis[[#This Row],[Gross Sales ]]*Sales_Analysis[[#This Row],[Discount Pct]]</f>
        <v>3.5910000000000002</v>
      </c>
      <c r="S1315" s="8">
        <f>Sales_Analysis[[#This Row],[Gross Sales ]]-Sales_Analysis[[#This Row],[Discount Amount]]</f>
        <v>20.349</v>
      </c>
      <c r="T1315" s="8">
        <f>Sales_Analysis[[#This Row],[Quantity]]*Sales_Analysis[[#This Row],[Unit Cost]]</f>
        <v>13.98</v>
      </c>
      <c r="U1315" s="8">
        <f>Sales_Analysis[[#This Row],[Net Sales ]]-Sales_Analysis[[#This Row],[Cost Of Good Sold]]</f>
        <v>6.3689999999999998</v>
      </c>
      <c r="V1315" s="8">
        <f>IF(Sales_Analysis[[#This Row],[Order Status]]="Completed",Sales_Analysis[[#This Row],[Net Sales ]],0)</f>
        <v>20.349</v>
      </c>
      <c r="W1315" s="8">
        <f>IF(Sales_Analysis[[#This Row],[Order Status]]="Completed",Sales_Analysis[[#This Row],[Gross Profit ]],0)</f>
        <v>6.3689999999999998</v>
      </c>
    </row>
    <row r="1316" spans="1:23">
      <c r="A1316" t="s">
        <v>2052</v>
      </c>
      <c r="B1316" s="7">
        <v>46130</v>
      </c>
      <c r="C1316" t="s">
        <v>134</v>
      </c>
      <c r="D1316">
        <v>2</v>
      </c>
      <c r="E1316">
        <v>53.25</v>
      </c>
      <c r="F1316">
        <v>0.05</v>
      </c>
      <c r="G1316">
        <v>0</v>
      </c>
      <c r="H1316" t="s">
        <v>207</v>
      </c>
      <c r="I1316" t="s">
        <v>224</v>
      </c>
      <c r="J1316" t="s">
        <v>208</v>
      </c>
      <c r="K1316" t="s">
        <v>209</v>
      </c>
      <c r="L1316" t="s">
        <v>1826</v>
      </c>
      <c r="M1316" t="s">
        <v>135</v>
      </c>
      <c r="N1316" t="s">
        <v>21</v>
      </c>
      <c r="O1316">
        <v>22.11</v>
      </c>
      <c r="P1316">
        <v>53.25</v>
      </c>
      <c r="Q1316">
        <f>Sales_Analysis[[#This Row],[Quantity]]*Sales_Analysis[[#This Row],[Unit Selling Price]]</f>
        <v>106.5</v>
      </c>
      <c r="R1316">
        <f>Sales_Analysis[[#This Row],[Gross Sales ]]*Sales_Analysis[[#This Row],[Discount Pct]]</f>
        <v>5.3250000000000002</v>
      </c>
      <c r="S1316" s="8">
        <f>Sales_Analysis[[#This Row],[Gross Sales ]]-Sales_Analysis[[#This Row],[Discount Amount]]</f>
        <v>101.175</v>
      </c>
      <c r="T1316" s="8">
        <f>Sales_Analysis[[#This Row],[Quantity]]*Sales_Analysis[[#This Row],[Unit Cost]]</f>
        <v>44.22</v>
      </c>
      <c r="U1316" s="8">
        <f>Sales_Analysis[[#This Row],[Net Sales ]]-Sales_Analysis[[#This Row],[Cost Of Good Sold]]</f>
        <v>56.954999999999998</v>
      </c>
      <c r="V1316" s="8">
        <f>IF(Sales_Analysis[[#This Row],[Order Status]]="Completed",Sales_Analysis[[#This Row],[Net Sales ]],0)</f>
        <v>101.175</v>
      </c>
      <c r="W1316" s="8">
        <f>IF(Sales_Analysis[[#This Row],[Order Status]]="Completed",Sales_Analysis[[#This Row],[Gross Profit ]],0)</f>
        <v>56.954999999999998</v>
      </c>
    </row>
    <row r="1317" spans="1:23">
      <c r="A1317" t="s">
        <v>2053</v>
      </c>
      <c r="B1317" s="7">
        <v>46130</v>
      </c>
      <c r="C1317" t="s">
        <v>69</v>
      </c>
      <c r="D1317">
        <v>2</v>
      </c>
      <c r="E1317">
        <v>73.180000000000007</v>
      </c>
      <c r="F1317">
        <v>0.15</v>
      </c>
      <c r="G1317">
        <v>9.99</v>
      </c>
      <c r="H1317" t="s">
        <v>212</v>
      </c>
      <c r="I1317" t="s">
        <v>224</v>
      </c>
      <c r="J1317" t="s">
        <v>213</v>
      </c>
      <c r="K1317" t="s">
        <v>209</v>
      </c>
      <c r="L1317" t="s">
        <v>2054</v>
      </c>
      <c r="M1317" t="s">
        <v>70</v>
      </c>
      <c r="N1317" t="s">
        <v>11</v>
      </c>
      <c r="O1317">
        <v>37</v>
      </c>
      <c r="P1317">
        <v>73.180000000000007</v>
      </c>
      <c r="Q1317">
        <f>Sales_Analysis[[#This Row],[Quantity]]*Sales_Analysis[[#This Row],[Unit Selling Price]]</f>
        <v>146.36000000000001</v>
      </c>
      <c r="R1317">
        <f>Sales_Analysis[[#This Row],[Gross Sales ]]*Sales_Analysis[[#This Row],[Discount Pct]]</f>
        <v>21.954000000000001</v>
      </c>
      <c r="S1317" s="8">
        <f>Sales_Analysis[[#This Row],[Gross Sales ]]-Sales_Analysis[[#This Row],[Discount Amount]]</f>
        <v>124.40600000000001</v>
      </c>
      <c r="T1317" s="8">
        <f>Sales_Analysis[[#This Row],[Quantity]]*Sales_Analysis[[#This Row],[Unit Cost]]</f>
        <v>74</v>
      </c>
      <c r="U1317" s="8">
        <f>Sales_Analysis[[#This Row],[Net Sales ]]-Sales_Analysis[[#This Row],[Cost Of Good Sold]]</f>
        <v>50.406000000000006</v>
      </c>
      <c r="V1317" s="8">
        <f>IF(Sales_Analysis[[#This Row],[Order Status]]="Completed",Sales_Analysis[[#This Row],[Net Sales ]],0)</f>
        <v>124.40600000000001</v>
      </c>
      <c r="W1317" s="8">
        <f>IF(Sales_Analysis[[#This Row],[Order Status]]="Completed",Sales_Analysis[[#This Row],[Gross Profit ]],0)</f>
        <v>50.406000000000006</v>
      </c>
    </row>
    <row r="1318" spans="1:23">
      <c r="A1318" t="s">
        <v>2055</v>
      </c>
      <c r="B1318" s="7">
        <v>46130</v>
      </c>
      <c r="C1318" t="s">
        <v>130</v>
      </c>
      <c r="D1318">
        <v>1</v>
      </c>
      <c r="E1318">
        <v>10.18</v>
      </c>
      <c r="F1318">
        <v>0.1</v>
      </c>
      <c r="G1318">
        <v>0</v>
      </c>
      <c r="H1318" t="s">
        <v>216</v>
      </c>
      <c r="I1318" t="s">
        <v>18</v>
      </c>
      <c r="J1318" t="s">
        <v>208</v>
      </c>
      <c r="K1318" t="s">
        <v>209</v>
      </c>
      <c r="L1318" t="s">
        <v>1821</v>
      </c>
      <c r="M1318" t="s">
        <v>131</v>
      </c>
      <c r="N1318" t="s">
        <v>21</v>
      </c>
      <c r="O1318">
        <v>4.42</v>
      </c>
      <c r="P1318">
        <v>10.18</v>
      </c>
      <c r="Q1318">
        <f>Sales_Analysis[[#This Row],[Quantity]]*Sales_Analysis[[#This Row],[Unit Selling Price]]</f>
        <v>10.18</v>
      </c>
      <c r="R1318">
        <f>Sales_Analysis[[#This Row],[Gross Sales ]]*Sales_Analysis[[#This Row],[Discount Pct]]</f>
        <v>1.018</v>
      </c>
      <c r="S1318" s="8">
        <f>Sales_Analysis[[#This Row],[Gross Sales ]]-Sales_Analysis[[#This Row],[Discount Amount]]</f>
        <v>9.161999999999999</v>
      </c>
      <c r="T1318" s="8">
        <f>Sales_Analysis[[#This Row],[Quantity]]*Sales_Analysis[[#This Row],[Unit Cost]]</f>
        <v>4.42</v>
      </c>
      <c r="U1318" s="8">
        <f>Sales_Analysis[[#This Row],[Net Sales ]]-Sales_Analysis[[#This Row],[Cost Of Good Sold]]</f>
        <v>4.7419999999999991</v>
      </c>
      <c r="V1318" s="8">
        <f>IF(Sales_Analysis[[#This Row],[Order Status]]="Completed",Sales_Analysis[[#This Row],[Net Sales ]],0)</f>
        <v>9.161999999999999</v>
      </c>
      <c r="W1318" s="8">
        <f>IF(Sales_Analysis[[#This Row],[Order Status]]="Completed",Sales_Analysis[[#This Row],[Gross Profit ]],0)</f>
        <v>4.7419999999999991</v>
      </c>
    </row>
    <row r="1319" spans="1:23">
      <c r="A1319" t="s">
        <v>2056</v>
      </c>
      <c r="B1319" s="7">
        <v>46130</v>
      </c>
      <c r="C1319" t="s">
        <v>124</v>
      </c>
      <c r="D1319">
        <v>3</v>
      </c>
      <c r="E1319">
        <v>79.47</v>
      </c>
      <c r="F1319">
        <v>0</v>
      </c>
      <c r="G1319">
        <v>0</v>
      </c>
      <c r="H1319" t="s">
        <v>216</v>
      </c>
      <c r="I1319" t="s">
        <v>224</v>
      </c>
      <c r="J1319" t="s">
        <v>213</v>
      </c>
      <c r="K1319" t="s">
        <v>209</v>
      </c>
      <c r="L1319" t="s">
        <v>2057</v>
      </c>
      <c r="M1319" t="s">
        <v>125</v>
      </c>
      <c r="N1319" t="s">
        <v>21</v>
      </c>
      <c r="O1319">
        <v>38</v>
      </c>
      <c r="P1319">
        <v>79.47</v>
      </c>
      <c r="Q1319">
        <f>Sales_Analysis[[#This Row],[Quantity]]*Sales_Analysis[[#This Row],[Unit Selling Price]]</f>
        <v>238.41</v>
      </c>
      <c r="R1319">
        <f>Sales_Analysis[[#This Row],[Gross Sales ]]*Sales_Analysis[[#This Row],[Discount Pct]]</f>
        <v>0</v>
      </c>
      <c r="S1319" s="8">
        <f>Sales_Analysis[[#This Row],[Gross Sales ]]-Sales_Analysis[[#This Row],[Discount Amount]]</f>
        <v>238.41</v>
      </c>
      <c r="T1319" s="8">
        <f>Sales_Analysis[[#This Row],[Quantity]]*Sales_Analysis[[#This Row],[Unit Cost]]</f>
        <v>114</v>
      </c>
      <c r="U1319" s="8">
        <f>Sales_Analysis[[#This Row],[Net Sales ]]-Sales_Analysis[[#This Row],[Cost Of Good Sold]]</f>
        <v>124.41</v>
      </c>
      <c r="V1319" s="8">
        <f>IF(Sales_Analysis[[#This Row],[Order Status]]="Completed",Sales_Analysis[[#This Row],[Net Sales ]],0)</f>
        <v>238.41</v>
      </c>
      <c r="W1319" s="8">
        <f>IF(Sales_Analysis[[#This Row],[Order Status]]="Completed",Sales_Analysis[[#This Row],[Gross Profit ]],0)</f>
        <v>124.41</v>
      </c>
    </row>
    <row r="1320" spans="1:23">
      <c r="A1320" t="s">
        <v>2058</v>
      </c>
      <c r="B1320" s="7">
        <v>46130</v>
      </c>
      <c r="C1320" t="s">
        <v>116</v>
      </c>
      <c r="D1320">
        <v>5</v>
      </c>
      <c r="E1320">
        <v>30.89</v>
      </c>
      <c r="F1320">
        <v>0</v>
      </c>
      <c r="G1320">
        <v>0</v>
      </c>
      <c r="H1320" t="s">
        <v>212</v>
      </c>
      <c r="I1320" t="s">
        <v>37</v>
      </c>
      <c r="J1320" t="s">
        <v>208</v>
      </c>
      <c r="K1320" t="s">
        <v>209</v>
      </c>
      <c r="L1320" t="s">
        <v>348</v>
      </c>
      <c r="M1320" t="s">
        <v>117</v>
      </c>
      <c r="N1320" t="s">
        <v>21</v>
      </c>
      <c r="O1320">
        <v>13.41</v>
      </c>
      <c r="P1320">
        <v>30.89</v>
      </c>
      <c r="Q1320">
        <f>Sales_Analysis[[#This Row],[Quantity]]*Sales_Analysis[[#This Row],[Unit Selling Price]]</f>
        <v>154.44999999999999</v>
      </c>
      <c r="R1320">
        <f>Sales_Analysis[[#This Row],[Gross Sales ]]*Sales_Analysis[[#This Row],[Discount Pct]]</f>
        <v>0</v>
      </c>
      <c r="S1320" s="8">
        <f>Sales_Analysis[[#This Row],[Gross Sales ]]-Sales_Analysis[[#This Row],[Discount Amount]]</f>
        <v>154.44999999999999</v>
      </c>
      <c r="T1320" s="8">
        <f>Sales_Analysis[[#This Row],[Quantity]]*Sales_Analysis[[#This Row],[Unit Cost]]</f>
        <v>67.05</v>
      </c>
      <c r="U1320" s="8">
        <f>Sales_Analysis[[#This Row],[Net Sales ]]-Sales_Analysis[[#This Row],[Cost Of Good Sold]]</f>
        <v>87.399999999999991</v>
      </c>
      <c r="V1320" s="8">
        <f>IF(Sales_Analysis[[#This Row],[Order Status]]="Completed",Sales_Analysis[[#This Row],[Net Sales ]],0)</f>
        <v>154.44999999999999</v>
      </c>
      <c r="W1320" s="8">
        <f>IF(Sales_Analysis[[#This Row],[Order Status]]="Completed",Sales_Analysis[[#This Row],[Gross Profit ]],0)</f>
        <v>87.399999999999991</v>
      </c>
    </row>
    <row r="1321" spans="1:23">
      <c r="A1321" t="s">
        <v>2059</v>
      </c>
      <c r="B1321" s="7">
        <v>46130</v>
      </c>
      <c r="C1321" t="s">
        <v>144</v>
      </c>
      <c r="D1321">
        <v>1</v>
      </c>
      <c r="E1321">
        <v>12.74</v>
      </c>
      <c r="F1321">
        <v>0.15</v>
      </c>
      <c r="G1321">
        <v>9.99</v>
      </c>
      <c r="H1321" t="s">
        <v>216</v>
      </c>
      <c r="I1321" t="s">
        <v>12</v>
      </c>
      <c r="J1321" t="s">
        <v>213</v>
      </c>
      <c r="K1321" t="s">
        <v>209</v>
      </c>
      <c r="L1321" t="s">
        <v>686</v>
      </c>
      <c r="M1321" t="s">
        <v>145</v>
      </c>
      <c r="N1321" t="s">
        <v>27</v>
      </c>
      <c r="O1321">
        <v>5.81</v>
      </c>
      <c r="P1321">
        <v>12.74</v>
      </c>
      <c r="Q1321">
        <f>Sales_Analysis[[#This Row],[Quantity]]*Sales_Analysis[[#This Row],[Unit Selling Price]]</f>
        <v>12.74</v>
      </c>
      <c r="R1321">
        <f>Sales_Analysis[[#This Row],[Gross Sales ]]*Sales_Analysis[[#This Row],[Discount Pct]]</f>
        <v>1.911</v>
      </c>
      <c r="S1321" s="8">
        <f>Sales_Analysis[[#This Row],[Gross Sales ]]-Sales_Analysis[[#This Row],[Discount Amount]]</f>
        <v>10.829000000000001</v>
      </c>
      <c r="T1321" s="8">
        <f>Sales_Analysis[[#This Row],[Quantity]]*Sales_Analysis[[#This Row],[Unit Cost]]</f>
        <v>5.81</v>
      </c>
      <c r="U1321" s="8">
        <f>Sales_Analysis[[#This Row],[Net Sales ]]-Sales_Analysis[[#This Row],[Cost Of Good Sold]]</f>
        <v>5.019000000000001</v>
      </c>
      <c r="V1321" s="8">
        <f>IF(Sales_Analysis[[#This Row],[Order Status]]="Completed",Sales_Analysis[[#This Row],[Net Sales ]],0)</f>
        <v>10.829000000000001</v>
      </c>
      <c r="W1321" s="8">
        <f>IF(Sales_Analysis[[#This Row],[Order Status]]="Completed",Sales_Analysis[[#This Row],[Gross Profit ]],0)</f>
        <v>5.019000000000001</v>
      </c>
    </row>
    <row r="1322" spans="1:23">
      <c r="A1322" t="s">
        <v>2060</v>
      </c>
      <c r="B1322" s="7">
        <v>46131</v>
      </c>
      <c r="C1322" t="s">
        <v>138</v>
      </c>
      <c r="D1322">
        <v>2</v>
      </c>
      <c r="E1322">
        <v>56</v>
      </c>
      <c r="F1322">
        <v>0</v>
      </c>
      <c r="G1322">
        <v>0</v>
      </c>
      <c r="H1322" t="s">
        <v>212</v>
      </c>
      <c r="I1322" t="s">
        <v>12</v>
      </c>
      <c r="J1322" t="s">
        <v>208</v>
      </c>
      <c r="K1322" t="s">
        <v>209</v>
      </c>
      <c r="L1322" t="s">
        <v>490</v>
      </c>
      <c r="M1322" t="s">
        <v>139</v>
      </c>
      <c r="N1322" t="s">
        <v>21</v>
      </c>
      <c r="O1322">
        <v>37.14</v>
      </c>
      <c r="P1322">
        <v>56</v>
      </c>
      <c r="Q1322">
        <f>Sales_Analysis[[#This Row],[Quantity]]*Sales_Analysis[[#This Row],[Unit Selling Price]]</f>
        <v>112</v>
      </c>
      <c r="R1322">
        <f>Sales_Analysis[[#This Row],[Gross Sales ]]*Sales_Analysis[[#This Row],[Discount Pct]]</f>
        <v>0</v>
      </c>
      <c r="S1322" s="8">
        <f>Sales_Analysis[[#This Row],[Gross Sales ]]-Sales_Analysis[[#This Row],[Discount Amount]]</f>
        <v>112</v>
      </c>
      <c r="T1322" s="8">
        <f>Sales_Analysis[[#This Row],[Quantity]]*Sales_Analysis[[#This Row],[Unit Cost]]</f>
        <v>74.28</v>
      </c>
      <c r="U1322" s="8">
        <f>Sales_Analysis[[#This Row],[Net Sales ]]-Sales_Analysis[[#This Row],[Cost Of Good Sold]]</f>
        <v>37.72</v>
      </c>
      <c r="V1322" s="8">
        <f>IF(Sales_Analysis[[#This Row],[Order Status]]="Completed",Sales_Analysis[[#This Row],[Net Sales ]],0)</f>
        <v>112</v>
      </c>
      <c r="W1322" s="8">
        <f>IF(Sales_Analysis[[#This Row],[Order Status]]="Completed",Sales_Analysis[[#This Row],[Gross Profit ]],0)</f>
        <v>37.72</v>
      </c>
    </row>
    <row r="1323" spans="1:23">
      <c r="A1323" t="s">
        <v>2061</v>
      </c>
      <c r="B1323" s="7">
        <v>46131</v>
      </c>
      <c r="C1323" t="s">
        <v>168</v>
      </c>
      <c r="D1323">
        <v>1</v>
      </c>
      <c r="E1323">
        <v>50.46</v>
      </c>
      <c r="F1323">
        <v>0</v>
      </c>
      <c r="G1323">
        <v>0</v>
      </c>
      <c r="H1323" t="s">
        <v>207</v>
      </c>
      <c r="I1323" t="s">
        <v>54</v>
      </c>
      <c r="J1323" t="s">
        <v>213</v>
      </c>
      <c r="K1323" t="s">
        <v>209</v>
      </c>
      <c r="L1323" t="s">
        <v>986</v>
      </c>
      <c r="M1323" t="s">
        <v>169</v>
      </c>
      <c r="N1323" t="s">
        <v>32</v>
      </c>
      <c r="O1323">
        <v>23.03</v>
      </c>
      <c r="P1323">
        <v>50.46</v>
      </c>
      <c r="Q1323">
        <f>Sales_Analysis[[#This Row],[Quantity]]*Sales_Analysis[[#This Row],[Unit Selling Price]]</f>
        <v>50.46</v>
      </c>
      <c r="R1323">
        <f>Sales_Analysis[[#This Row],[Gross Sales ]]*Sales_Analysis[[#This Row],[Discount Pct]]</f>
        <v>0</v>
      </c>
      <c r="S1323" s="8">
        <f>Sales_Analysis[[#This Row],[Gross Sales ]]-Sales_Analysis[[#This Row],[Discount Amount]]</f>
        <v>50.46</v>
      </c>
      <c r="T1323" s="8">
        <f>Sales_Analysis[[#This Row],[Quantity]]*Sales_Analysis[[#This Row],[Unit Cost]]</f>
        <v>23.03</v>
      </c>
      <c r="U1323" s="8">
        <f>Sales_Analysis[[#This Row],[Net Sales ]]-Sales_Analysis[[#This Row],[Cost Of Good Sold]]</f>
        <v>27.43</v>
      </c>
      <c r="V1323" s="8">
        <f>IF(Sales_Analysis[[#This Row],[Order Status]]="Completed",Sales_Analysis[[#This Row],[Net Sales ]],0)</f>
        <v>50.46</v>
      </c>
      <c r="W1323" s="8">
        <f>IF(Sales_Analysis[[#This Row],[Order Status]]="Completed",Sales_Analysis[[#This Row],[Gross Profit ]],0)</f>
        <v>27.43</v>
      </c>
    </row>
    <row r="1324" spans="1:23">
      <c r="A1324" t="s">
        <v>2062</v>
      </c>
      <c r="B1324" s="7">
        <v>46131</v>
      </c>
      <c r="C1324" t="s">
        <v>140</v>
      </c>
      <c r="D1324">
        <v>1</v>
      </c>
      <c r="E1324">
        <v>25.18</v>
      </c>
      <c r="F1324">
        <v>0</v>
      </c>
      <c r="G1324">
        <v>9.99</v>
      </c>
      <c r="H1324" t="s">
        <v>207</v>
      </c>
      <c r="I1324" t="s">
        <v>224</v>
      </c>
      <c r="J1324" t="s">
        <v>217</v>
      </c>
      <c r="K1324" t="s">
        <v>209</v>
      </c>
      <c r="L1324" t="s">
        <v>1914</v>
      </c>
      <c r="M1324" t="s">
        <v>141</v>
      </c>
      <c r="N1324" t="s">
        <v>27</v>
      </c>
      <c r="O1324">
        <v>13.85</v>
      </c>
      <c r="P1324">
        <v>25.18</v>
      </c>
      <c r="Q1324">
        <f>Sales_Analysis[[#This Row],[Quantity]]*Sales_Analysis[[#This Row],[Unit Selling Price]]</f>
        <v>25.18</v>
      </c>
      <c r="R1324">
        <f>Sales_Analysis[[#This Row],[Gross Sales ]]*Sales_Analysis[[#This Row],[Discount Pct]]</f>
        <v>0</v>
      </c>
      <c r="S1324" s="8">
        <f>Sales_Analysis[[#This Row],[Gross Sales ]]-Sales_Analysis[[#This Row],[Discount Amount]]</f>
        <v>25.18</v>
      </c>
      <c r="T1324" s="8">
        <f>Sales_Analysis[[#This Row],[Quantity]]*Sales_Analysis[[#This Row],[Unit Cost]]</f>
        <v>13.85</v>
      </c>
      <c r="U1324" s="8">
        <f>Sales_Analysis[[#This Row],[Net Sales ]]-Sales_Analysis[[#This Row],[Cost Of Good Sold]]</f>
        <v>11.33</v>
      </c>
      <c r="V1324" s="8">
        <f>IF(Sales_Analysis[[#This Row],[Order Status]]="Completed",Sales_Analysis[[#This Row],[Net Sales ]],0)</f>
        <v>25.18</v>
      </c>
      <c r="W1324" s="8">
        <f>IF(Sales_Analysis[[#This Row],[Order Status]]="Completed",Sales_Analysis[[#This Row],[Gross Profit ]],0)</f>
        <v>11.33</v>
      </c>
    </row>
    <row r="1325" spans="1:23">
      <c r="A1325" t="s">
        <v>2063</v>
      </c>
      <c r="B1325" s="7">
        <v>46131</v>
      </c>
      <c r="C1325" t="s">
        <v>164</v>
      </c>
      <c r="D1325">
        <v>2</v>
      </c>
      <c r="E1325">
        <v>93.35</v>
      </c>
      <c r="F1325">
        <v>0.05</v>
      </c>
      <c r="G1325">
        <v>0</v>
      </c>
      <c r="H1325" t="s">
        <v>207</v>
      </c>
      <c r="I1325" t="s">
        <v>224</v>
      </c>
      <c r="J1325" t="s">
        <v>208</v>
      </c>
      <c r="K1325" t="s">
        <v>209</v>
      </c>
      <c r="L1325" t="s">
        <v>830</v>
      </c>
      <c r="M1325" t="s">
        <v>165</v>
      </c>
      <c r="N1325" t="s">
        <v>32</v>
      </c>
      <c r="O1325">
        <v>39.76</v>
      </c>
      <c r="P1325">
        <v>93.35</v>
      </c>
      <c r="Q1325">
        <f>Sales_Analysis[[#This Row],[Quantity]]*Sales_Analysis[[#This Row],[Unit Selling Price]]</f>
        <v>186.7</v>
      </c>
      <c r="R1325">
        <f>Sales_Analysis[[#This Row],[Gross Sales ]]*Sales_Analysis[[#This Row],[Discount Pct]]</f>
        <v>9.3349999999999991</v>
      </c>
      <c r="S1325" s="8">
        <f>Sales_Analysis[[#This Row],[Gross Sales ]]-Sales_Analysis[[#This Row],[Discount Amount]]</f>
        <v>177.36499999999998</v>
      </c>
      <c r="T1325" s="8">
        <f>Sales_Analysis[[#This Row],[Quantity]]*Sales_Analysis[[#This Row],[Unit Cost]]</f>
        <v>79.52</v>
      </c>
      <c r="U1325" s="8">
        <f>Sales_Analysis[[#This Row],[Net Sales ]]-Sales_Analysis[[#This Row],[Cost Of Good Sold]]</f>
        <v>97.844999999999985</v>
      </c>
      <c r="V1325" s="8">
        <f>IF(Sales_Analysis[[#This Row],[Order Status]]="Completed",Sales_Analysis[[#This Row],[Net Sales ]],0)</f>
        <v>177.36499999999998</v>
      </c>
      <c r="W1325" s="8">
        <f>IF(Sales_Analysis[[#This Row],[Order Status]]="Completed",Sales_Analysis[[#This Row],[Gross Profit ]],0)</f>
        <v>97.844999999999985</v>
      </c>
    </row>
    <row r="1326" spans="1:23">
      <c r="A1326" t="s">
        <v>2064</v>
      </c>
      <c r="B1326" s="7">
        <v>46131</v>
      </c>
      <c r="C1326" t="s">
        <v>144</v>
      </c>
      <c r="D1326">
        <v>1</v>
      </c>
      <c r="E1326">
        <v>12.74</v>
      </c>
      <c r="F1326">
        <v>0</v>
      </c>
      <c r="G1326">
        <v>0</v>
      </c>
      <c r="H1326" t="s">
        <v>212</v>
      </c>
      <c r="I1326" t="s">
        <v>37</v>
      </c>
      <c r="J1326" t="s">
        <v>217</v>
      </c>
      <c r="K1326" t="s">
        <v>209</v>
      </c>
      <c r="L1326" t="s">
        <v>824</v>
      </c>
      <c r="M1326" t="s">
        <v>145</v>
      </c>
      <c r="N1326" t="s">
        <v>27</v>
      </c>
      <c r="O1326">
        <v>5.81</v>
      </c>
      <c r="P1326">
        <v>12.74</v>
      </c>
      <c r="Q1326">
        <f>Sales_Analysis[[#This Row],[Quantity]]*Sales_Analysis[[#This Row],[Unit Selling Price]]</f>
        <v>12.74</v>
      </c>
      <c r="R1326">
        <f>Sales_Analysis[[#This Row],[Gross Sales ]]*Sales_Analysis[[#This Row],[Discount Pct]]</f>
        <v>0</v>
      </c>
      <c r="S1326" s="8">
        <f>Sales_Analysis[[#This Row],[Gross Sales ]]-Sales_Analysis[[#This Row],[Discount Amount]]</f>
        <v>12.74</v>
      </c>
      <c r="T1326" s="8">
        <f>Sales_Analysis[[#This Row],[Quantity]]*Sales_Analysis[[#This Row],[Unit Cost]]</f>
        <v>5.81</v>
      </c>
      <c r="U1326" s="8">
        <f>Sales_Analysis[[#This Row],[Net Sales ]]-Sales_Analysis[[#This Row],[Cost Of Good Sold]]</f>
        <v>6.9300000000000006</v>
      </c>
      <c r="V1326" s="8">
        <f>IF(Sales_Analysis[[#This Row],[Order Status]]="Completed",Sales_Analysis[[#This Row],[Net Sales ]],0)</f>
        <v>12.74</v>
      </c>
      <c r="W1326" s="8">
        <f>IF(Sales_Analysis[[#This Row],[Order Status]]="Completed",Sales_Analysis[[#This Row],[Gross Profit ]],0)</f>
        <v>6.9300000000000006</v>
      </c>
    </row>
    <row r="1327" spans="1:23">
      <c r="A1327" t="s">
        <v>2065</v>
      </c>
      <c r="B1327" s="7">
        <v>46131</v>
      </c>
      <c r="C1327" t="s">
        <v>130</v>
      </c>
      <c r="D1327">
        <v>2</v>
      </c>
      <c r="E1327">
        <v>10.18</v>
      </c>
      <c r="F1327">
        <v>0.05</v>
      </c>
      <c r="G1327">
        <v>0</v>
      </c>
      <c r="H1327" t="s">
        <v>216</v>
      </c>
      <c r="I1327" t="s">
        <v>37</v>
      </c>
      <c r="J1327" t="s">
        <v>217</v>
      </c>
      <c r="K1327" t="s">
        <v>209</v>
      </c>
      <c r="L1327" t="s">
        <v>348</v>
      </c>
      <c r="M1327" t="s">
        <v>131</v>
      </c>
      <c r="N1327" t="s">
        <v>21</v>
      </c>
      <c r="O1327">
        <v>4.42</v>
      </c>
      <c r="P1327">
        <v>10.18</v>
      </c>
      <c r="Q1327">
        <f>Sales_Analysis[[#This Row],[Quantity]]*Sales_Analysis[[#This Row],[Unit Selling Price]]</f>
        <v>20.36</v>
      </c>
      <c r="R1327">
        <f>Sales_Analysis[[#This Row],[Gross Sales ]]*Sales_Analysis[[#This Row],[Discount Pct]]</f>
        <v>1.018</v>
      </c>
      <c r="S1327" s="8">
        <f>Sales_Analysis[[#This Row],[Gross Sales ]]-Sales_Analysis[[#This Row],[Discount Amount]]</f>
        <v>19.341999999999999</v>
      </c>
      <c r="T1327" s="8">
        <f>Sales_Analysis[[#This Row],[Quantity]]*Sales_Analysis[[#This Row],[Unit Cost]]</f>
        <v>8.84</v>
      </c>
      <c r="U1327" s="8">
        <f>Sales_Analysis[[#This Row],[Net Sales ]]-Sales_Analysis[[#This Row],[Cost Of Good Sold]]</f>
        <v>10.501999999999999</v>
      </c>
      <c r="V1327" s="8">
        <f>IF(Sales_Analysis[[#This Row],[Order Status]]="Completed",Sales_Analysis[[#This Row],[Net Sales ]],0)</f>
        <v>19.341999999999999</v>
      </c>
      <c r="W1327" s="8">
        <f>IF(Sales_Analysis[[#This Row],[Order Status]]="Completed",Sales_Analysis[[#This Row],[Gross Profit ]],0)</f>
        <v>10.501999999999999</v>
      </c>
    </row>
    <row r="1328" spans="1:23">
      <c r="A1328" t="s">
        <v>2066</v>
      </c>
      <c r="B1328" s="7">
        <v>46132</v>
      </c>
      <c r="C1328" t="s">
        <v>112</v>
      </c>
      <c r="D1328">
        <v>1</v>
      </c>
      <c r="E1328">
        <v>48.12</v>
      </c>
      <c r="F1328">
        <v>0.15</v>
      </c>
      <c r="G1328">
        <v>0</v>
      </c>
      <c r="H1328" t="s">
        <v>212</v>
      </c>
      <c r="I1328" t="s">
        <v>18</v>
      </c>
      <c r="J1328" t="s">
        <v>213</v>
      </c>
      <c r="K1328" t="s">
        <v>209</v>
      </c>
      <c r="L1328" t="s">
        <v>928</v>
      </c>
      <c r="M1328" t="s">
        <v>113</v>
      </c>
      <c r="N1328" t="s">
        <v>17</v>
      </c>
      <c r="O1328">
        <v>23.26</v>
      </c>
      <c r="P1328">
        <v>48.12</v>
      </c>
      <c r="Q1328">
        <f>Sales_Analysis[[#This Row],[Quantity]]*Sales_Analysis[[#This Row],[Unit Selling Price]]</f>
        <v>48.12</v>
      </c>
      <c r="R1328">
        <f>Sales_Analysis[[#This Row],[Gross Sales ]]*Sales_Analysis[[#This Row],[Discount Pct]]</f>
        <v>7.2179999999999991</v>
      </c>
      <c r="S1328" s="8">
        <f>Sales_Analysis[[#This Row],[Gross Sales ]]-Sales_Analysis[[#This Row],[Discount Amount]]</f>
        <v>40.902000000000001</v>
      </c>
      <c r="T1328" s="8">
        <f>Sales_Analysis[[#This Row],[Quantity]]*Sales_Analysis[[#This Row],[Unit Cost]]</f>
        <v>23.26</v>
      </c>
      <c r="U1328" s="8">
        <f>Sales_Analysis[[#This Row],[Net Sales ]]-Sales_Analysis[[#This Row],[Cost Of Good Sold]]</f>
        <v>17.641999999999999</v>
      </c>
      <c r="V1328" s="8">
        <f>IF(Sales_Analysis[[#This Row],[Order Status]]="Completed",Sales_Analysis[[#This Row],[Net Sales ]],0)</f>
        <v>40.902000000000001</v>
      </c>
      <c r="W1328" s="8">
        <f>IF(Sales_Analysis[[#This Row],[Order Status]]="Completed",Sales_Analysis[[#This Row],[Gross Profit ]],0)</f>
        <v>17.641999999999999</v>
      </c>
    </row>
    <row r="1329" spans="1:23">
      <c r="A1329" t="s">
        <v>2067</v>
      </c>
      <c r="B1329" s="7">
        <v>46132</v>
      </c>
      <c r="C1329" t="s">
        <v>89</v>
      </c>
      <c r="D1329">
        <v>4</v>
      </c>
      <c r="E1329">
        <v>81.14</v>
      </c>
      <c r="F1329">
        <v>0.05</v>
      </c>
      <c r="G1329">
        <v>0</v>
      </c>
      <c r="H1329" t="s">
        <v>216</v>
      </c>
      <c r="I1329" t="s">
        <v>12</v>
      </c>
      <c r="J1329" t="s">
        <v>217</v>
      </c>
      <c r="K1329" t="s">
        <v>209</v>
      </c>
      <c r="L1329" t="s">
        <v>814</v>
      </c>
      <c r="M1329" t="s">
        <v>90</v>
      </c>
      <c r="N1329" t="s">
        <v>11</v>
      </c>
      <c r="O1329">
        <v>34.53</v>
      </c>
      <c r="P1329">
        <v>81.14</v>
      </c>
      <c r="Q1329">
        <f>Sales_Analysis[[#This Row],[Quantity]]*Sales_Analysis[[#This Row],[Unit Selling Price]]</f>
        <v>324.56</v>
      </c>
      <c r="R1329">
        <f>Sales_Analysis[[#This Row],[Gross Sales ]]*Sales_Analysis[[#This Row],[Discount Pct]]</f>
        <v>16.228000000000002</v>
      </c>
      <c r="S1329" s="8">
        <f>Sales_Analysis[[#This Row],[Gross Sales ]]-Sales_Analysis[[#This Row],[Discount Amount]]</f>
        <v>308.33199999999999</v>
      </c>
      <c r="T1329" s="8">
        <f>Sales_Analysis[[#This Row],[Quantity]]*Sales_Analysis[[#This Row],[Unit Cost]]</f>
        <v>138.12</v>
      </c>
      <c r="U1329" s="8">
        <f>Sales_Analysis[[#This Row],[Net Sales ]]-Sales_Analysis[[#This Row],[Cost Of Good Sold]]</f>
        <v>170.21199999999999</v>
      </c>
      <c r="V1329" s="8">
        <f>IF(Sales_Analysis[[#This Row],[Order Status]]="Completed",Sales_Analysis[[#This Row],[Net Sales ]],0)</f>
        <v>308.33199999999999</v>
      </c>
      <c r="W1329" s="8">
        <f>IF(Sales_Analysis[[#This Row],[Order Status]]="Completed",Sales_Analysis[[#This Row],[Gross Profit ]],0)</f>
        <v>170.21199999999999</v>
      </c>
    </row>
    <row r="1330" spans="1:23">
      <c r="A1330" t="s">
        <v>2068</v>
      </c>
      <c r="B1330" s="7">
        <v>46132</v>
      </c>
      <c r="C1330" t="s">
        <v>150</v>
      </c>
      <c r="D1330">
        <v>2</v>
      </c>
      <c r="E1330">
        <v>50.17</v>
      </c>
      <c r="F1330">
        <v>0.05</v>
      </c>
      <c r="G1330">
        <v>4.99</v>
      </c>
      <c r="H1330" t="s">
        <v>207</v>
      </c>
      <c r="I1330" t="s">
        <v>12</v>
      </c>
      <c r="J1330" t="s">
        <v>208</v>
      </c>
      <c r="K1330" t="s">
        <v>209</v>
      </c>
      <c r="L1330" t="s">
        <v>360</v>
      </c>
      <c r="M1330" t="s">
        <v>151</v>
      </c>
      <c r="N1330" t="s">
        <v>27</v>
      </c>
      <c r="O1330">
        <v>28.8</v>
      </c>
      <c r="P1330">
        <v>50.17</v>
      </c>
      <c r="Q1330">
        <f>Sales_Analysis[[#This Row],[Quantity]]*Sales_Analysis[[#This Row],[Unit Selling Price]]</f>
        <v>100.34</v>
      </c>
      <c r="R1330">
        <f>Sales_Analysis[[#This Row],[Gross Sales ]]*Sales_Analysis[[#This Row],[Discount Pct]]</f>
        <v>5.0170000000000003</v>
      </c>
      <c r="S1330" s="8">
        <f>Sales_Analysis[[#This Row],[Gross Sales ]]-Sales_Analysis[[#This Row],[Discount Amount]]</f>
        <v>95.323000000000008</v>
      </c>
      <c r="T1330" s="8">
        <f>Sales_Analysis[[#This Row],[Quantity]]*Sales_Analysis[[#This Row],[Unit Cost]]</f>
        <v>57.6</v>
      </c>
      <c r="U1330" s="8">
        <f>Sales_Analysis[[#This Row],[Net Sales ]]-Sales_Analysis[[#This Row],[Cost Of Good Sold]]</f>
        <v>37.723000000000006</v>
      </c>
      <c r="V1330" s="8">
        <f>IF(Sales_Analysis[[#This Row],[Order Status]]="Completed",Sales_Analysis[[#This Row],[Net Sales ]],0)</f>
        <v>95.323000000000008</v>
      </c>
      <c r="W1330" s="8">
        <f>IF(Sales_Analysis[[#This Row],[Order Status]]="Completed",Sales_Analysis[[#This Row],[Gross Profit ]],0)</f>
        <v>37.723000000000006</v>
      </c>
    </row>
    <row r="1331" spans="1:23">
      <c r="A1331" t="s">
        <v>2069</v>
      </c>
      <c r="B1331" s="7">
        <v>46132</v>
      </c>
      <c r="C1331" t="s">
        <v>100</v>
      </c>
      <c r="D1331">
        <v>6</v>
      </c>
      <c r="E1331">
        <v>47.38</v>
      </c>
      <c r="F1331">
        <v>0</v>
      </c>
      <c r="G1331">
        <v>0</v>
      </c>
      <c r="H1331" t="s">
        <v>207</v>
      </c>
      <c r="I1331" t="s">
        <v>18</v>
      </c>
      <c r="J1331" t="s">
        <v>213</v>
      </c>
      <c r="K1331" t="s">
        <v>209</v>
      </c>
      <c r="L1331" t="s">
        <v>637</v>
      </c>
      <c r="M1331" t="s">
        <v>101</v>
      </c>
      <c r="N1331" t="s">
        <v>17</v>
      </c>
      <c r="O1331">
        <v>31.21</v>
      </c>
      <c r="P1331">
        <v>47.38</v>
      </c>
      <c r="Q1331">
        <f>Sales_Analysis[[#This Row],[Quantity]]*Sales_Analysis[[#This Row],[Unit Selling Price]]</f>
        <v>284.28000000000003</v>
      </c>
      <c r="R1331">
        <f>Sales_Analysis[[#This Row],[Gross Sales ]]*Sales_Analysis[[#This Row],[Discount Pct]]</f>
        <v>0</v>
      </c>
      <c r="S1331" s="8">
        <f>Sales_Analysis[[#This Row],[Gross Sales ]]-Sales_Analysis[[#This Row],[Discount Amount]]</f>
        <v>284.28000000000003</v>
      </c>
      <c r="T1331" s="8">
        <f>Sales_Analysis[[#This Row],[Quantity]]*Sales_Analysis[[#This Row],[Unit Cost]]</f>
        <v>187.26</v>
      </c>
      <c r="U1331" s="8">
        <f>Sales_Analysis[[#This Row],[Net Sales ]]-Sales_Analysis[[#This Row],[Cost Of Good Sold]]</f>
        <v>97.020000000000039</v>
      </c>
      <c r="V1331" s="8">
        <f>IF(Sales_Analysis[[#This Row],[Order Status]]="Completed",Sales_Analysis[[#This Row],[Net Sales ]],0)</f>
        <v>284.28000000000003</v>
      </c>
      <c r="W1331" s="8">
        <f>IF(Sales_Analysis[[#This Row],[Order Status]]="Completed",Sales_Analysis[[#This Row],[Gross Profit ]],0)</f>
        <v>97.020000000000039</v>
      </c>
    </row>
    <row r="1332" spans="1:23">
      <c r="A1332" t="s">
        <v>2070</v>
      </c>
      <c r="B1332" s="7">
        <v>46132</v>
      </c>
      <c r="C1332" t="s">
        <v>130</v>
      </c>
      <c r="D1332">
        <v>1</v>
      </c>
      <c r="E1332">
        <v>10.18</v>
      </c>
      <c r="F1332">
        <v>0</v>
      </c>
      <c r="G1332">
        <v>0</v>
      </c>
      <c r="H1332" t="s">
        <v>216</v>
      </c>
      <c r="I1332" t="s">
        <v>37</v>
      </c>
      <c r="J1332" t="s">
        <v>208</v>
      </c>
      <c r="K1332" t="s">
        <v>209</v>
      </c>
      <c r="L1332" t="s">
        <v>1329</v>
      </c>
      <c r="M1332" t="s">
        <v>131</v>
      </c>
      <c r="N1332" t="s">
        <v>21</v>
      </c>
      <c r="O1332">
        <v>4.42</v>
      </c>
      <c r="P1332">
        <v>10.18</v>
      </c>
      <c r="Q1332">
        <f>Sales_Analysis[[#This Row],[Quantity]]*Sales_Analysis[[#This Row],[Unit Selling Price]]</f>
        <v>10.18</v>
      </c>
      <c r="R1332">
        <f>Sales_Analysis[[#This Row],[Gross Sales ]]*Sales_Analysis[[#This Row],[Discount Pct]]</f>
        <v>0</v>
      </c>
      <c r="S1332" s="8">
        <f>Sales_Analysis[[#This Row],[Gross Sales ]]-Sales_Analysis[[#This Row],[Discount Amount]]</f>
        <v>10.18</v>
      </c>
      <c r="T1332" s="8">
        <f>Sales_Analysis[[#This Row],[Quantity]]*Sales_Analysis[[#This Row],[Unit Cost]]</f>
        <v>4.42</v>
      </c>
      <c r="U1332" s="8">
        <f>Sales_Analysis[[#This Row],[Net Sales ]]-Sales_Analysis[[#This Row],[Cost Of Good Sold]]</f>
        <v>5.76</v>
      </c>
      <c r="V1332" s="8">
        <f>IF(Sales_Analysis[[#This Row],[Order Status]]="Completed",Sales_Analysis[[#This Row],[Net Sales ]],0)</f>
        <v>10.18</v>
      </c>
      <c r="W1332" s="8">
        <f>IF(Sales_Analysis[[#This Row],[Order Status]]="Completed",Sales_Analysis[[#This Row],[Gross Profit ]],0)</f>
        <v>5.76</v>
      </c>
    </row>
    <row r="1333" spans="1:23">
      <c r="A1333" t="s">
        <v>2071</v>
      </c>
      <c r="B1333" s="7">
        <v>46132</v>
      </c>
      <c r="C1333" t="s">
        <v>142</v>
      </c>
      <c r="D1333">
        <v>2</v>
      </c>
      <c r="E1333">
        <v>100.1</v>
      </c>
      <c r="F1333">
        <v>0</v>
      </c>
      <c r="G1333">
        <v>4.99</v>
      </c>
      <c r="H1333" t="s">
        <v>212</v>
      </c>
      <c r="I1333" t="s">
        <v>18</v>
      </c>
      <c r="J1333" t="s">
        <v>213</v>
      </c>
      <c r="K1333" t="s">
        <v>209</v>
      </c>
      <c r="L1333" t="s">
        <v>874</v>
      </c>
      <c r="M1333" t="s">
        <v>143</v>
      </c>
      <c r="N1333" t="s">
        <v>27</v>
      </c>
      <c r="O1333">
        <v>41.96</v>
      </c>
      <c r="P1333">
        <v>100.1</v>
      </c>
      <c r="Q1333">
        <f>Sales_Analysis[[#This Row],[Quantity]]*Sales_Analysis[[#This Row],[Unit Selling Price]]</f>
        <v>200.2</v>
      </c>
      <c r="R1333">
        <f>Sales_Analysis[[#This Row],[Gross Sales ]]*Sales_Analysis[[#This Row],[Discount Pct]]</f>
        <v>0</v>
      </c>
      <c r="S1333" s="8">
        <f>Sales_Analysis[[#This Row],[Gross Sales ]]-Sales_Analysis[[#This Row],[Discount Amount]]</f>
        <v>200.2</v>
      </c>
      <c r="T1333" s="8">
        <f>Sales_Analysis[[#This Row],[Quantity]]*Sales_Analysis[[#This Row],[Unit Cost]]</f>
        <v>83.92</v>
      </c>
      <c r="U1333" s="8">
        <f>Sales_Analysis[[#This Row],[Net Sales ]]-Sales_Analysis[[#This Row],[Cost Of Good Sold]]</f>
        <v>116.27999999999999</v>
      </c>
      <c r="V1333" s="8">
        <f>IF(Sales_Analysis[[#This Row],[Order Status]]="Completed",Sales_Analysis[[#This Row],[Net Sales ]],0)</f>
        <v>200.2</v>
      </c>
      <c r="W1333" s="8">
        <f>IF(Sales_Analysis[[#This Row],[Order Status]]="Completed",Sales_Analysis[[#This Row],[Gross Profit ]],0)</f>
        <v>116.27999999999999</v>
      </c>
    </row>
    <row r="1334" spans="1:23">
      <c r="A1334" t="s">
        <v>2072</v>
      </c>
      <c r="B1334" s="7">
        <v>46132</v>
      </c>
      <c r="C1334" t="s">
        <v>100</v>
      </c>
      <c r="D1334">
        <v>2</v>
      </c>
      <c r="E1334">
        <v>47.38</v>
      </c>
      <c r="F1334">
        <v>0</v>
      </c>
      <c r="G1334">
        <v>6.99</v>
      </c>
      <c r="H1334" t="s">
        <v>216</v>
      </c>
      <c r="I1334" t="s">
        <v>12</v>
      </c>
      <c r="J1334" t="s">
        <v>217</v>
      </c>
      <c r="K1334" t="s">
        <v>209</v>
      </c>
      <c r="L1334" t="s">
        <v>953</v>
      </c>
      <c r="M1334" t="s">
        <v>101</v>
      </c>
      <c r="N1334" t="s">
        <v>17</v>
      </c>
      <c r="O1334">
        <v>31.21</v>
      </c>
      <c r="P1334">
        <v>47.38</v>
      </c>
      <c r="Q1334">
        <f>Sales_Analysis[[#This Row],[Quantity]]*Sales_Analysis[[#This Row],[Unit Selling Price]]</f>
        <v>94.76</v>
      </c>
      <c r="R1334">
        <f>Sales_Analysis[[#This Row],[Gross Sales ]]*Sales_Analysis[[#This Row],[Discount Pct]]</f>
        <v>0</v>
      </c>
      <c r="S1334" s="8">
        <f>Sales_Analysis[[#This Row],[Gross Sales ]]-Sales_Analysis[[#This Row],[Discount Amount]]</f>
        <v>94.76</v>
      </c>
      <c r="T1334" s="8">
        <f>Sales_Analysis[[#This Row],[Quantity]]*Sales_Analysis[[#This Row],[Unit Cost]]</f>
        <v>62.42</v>
      </c>
      <c r="U1334" s="8">
        <f>Sales_Analysis[[#This Row],[Net Sales ]]-Sales_Analysis[[#This Row],[Cost Of Good Sold]]</f>
        <v>32.340000000000003</v>
      </c>
      <c r="V1334" s="8">
        <f>IF(Sales_Analysis[[#This Row],[Order Status]]="Completed",Sales_Analysis[[#This Row],[Net Sales ]],0)</f>
        <v>94.76</v>
      </c>
      <c r="W1334" s="8">
        <f>IF(Sales_Analysis[[#This Row],[Order Status]]="Completed",Sales_Analysis[[#This Row],[Gross Profit ]],0)</f>
        <v>32.340000000000003</v>
      </c>
    </row>
    <row r="1335" spans="1:23">
      <c r="A1335" t="s">
        <v>2073</v>
      </c>
      <c r="B1335" s="7">
        <v>46132</v>
      </c>
      <c r="C1335" t="s">
        <v>104</v>
      </c>
      <c r="D1335">
        <v>2</v>
      </c>
      <c r="E1335">
        <v>29.49</v>
      </c>
      <c r="F1335">
        <v>0.15</v>
      </c>
      <c r="G1335">
        <v>9.99</v>
      </c>
      <c r="H1335" t="s">
        <v>212</v>
      </c>
      <c r="I1335" t="s">
        <v>18</v>
      </c>
      <c r="J1335" t="s">
        <v>208</v>
      </c>
      <c r="K1335" t="s">
        <v>209</v>
      </c>
      <c r="L1335" t="s">
        <v>1678</v>
      </c>
      <c r="M1335" t="s">
        <v>105</v>
      </c>
      <c r="N1335" t="s">
        <v>17</v>
      </c>
      <c r="O1335">
        <v>13.03</v>
      </c>
      <c r="P1335">
        <v>29.49</v>
      </c>
      <c r="Q1335">
        <f>Sales_Analysis[[#This Row],[Quantity]]*Sales_Analysis[[#This Row],[Unit Selling Price]]</f>
        <v>58.98</v>
      </c>
      <c r="R1335">
        <f>Sales_Analysis[[#This Row],[Gross Sales ]]*Sales_Analysis[[#This Row],[Discount Pct]]</f>
        <v>8.8469999999999995</v>
      </c>
      <c r="S1335" s="8">
        <f>Sales_Analysis[[#This Row],[Gross Sales ]]-Sales_Analysis[[#This Row],[Discount Amount]]</f>
        <v>50.132999999999996</v>
      </c>
      <c r="T1335" s="8">
        <f>Sales_Analysis[[#This Row],[Quantity]]*Sales_Analysis[[#This Row],[Unit Cost]]</f>
        <v>26.06</v>
      </c>
      <c r="U1335" s="8">
        <f>Sales_Analysis[[#This Row],[Net Sales ]]-Sales_Analysis[[#This Row],[Cost Of Good Sold]]</f>
        <v>24.072999999999997</v>
      </c>
      <c r="V1335" s="8">
        <f>IF(Sales_Analysis[[#This Row],[Order Status]]="Completed",Sales_Analysis[[#This Row],[Net Sales ]],0)</f>
        <v>50.132999999999996</v>
      </c>
      <c r="W1335" s="8">
        <f>IF(Sales_Analysis[[#This Row],[Order Status]]="Completed",Sales_Analysis[[#This Row],[Gross Profit ]],0)</f>
        <v>24.072999999999997</v>
      </c>
    </row>
    <row r="1336" spans="1:23">
      <c r="A1336" t="s">
        <v>2074</v>
      </c>
      <c r="B1336" s="7">
        <v>46132</v>
      </c>
      <c r="C1336" t="s">
        <v>83</v>
      </c>
      <c r="D1336">
        <v>1</v>
      </c>
      <c r="E1336">
        <v>79.31</v>
      </c>
      <c r="F1336">
        <v>0</v>
      </c>
      <c r="G1336">
        <v>9.99</v>
      </c>
      <c r="H1336" t="s">
        <v>216</v>
      </c>
      <c r="I1336" t="s">
        <v>37</v>
      </c>
      <c r="J1336" t="s">
        <v>213</v>
      </c>
      <c r="K1336" t="s">
        <v>209</v>
      </c>
      <c r="L1336" t="s">
        <v>2075</v>
      </c>
      <c r="M1336" t="s">
        <v>84</v>
      </c>
      <c r="N1336" t="s">
        <v>11</v>
      </c>
      <c r="O1336">
        <v>36.44</v>
      </c>
      <c r="P1336">
        <v>79.31</v>
      </c>
      <c r="Q1336">
        <f>Sales_Analysis[[#This Row],[Quantity]]*Sales_Analysis[[#This Row],[Unit Selling Price]]</f>
        <v>79.31</v>
      </c>
      <c r="R1336">
        <f>Sales_Analysis[[#This Row],[Gross Sales ]]*Sales_Analysis[[#This Row],[Discount Pct]]</f>
        <v>0</v>
      </c>
      <c r="S1336" s="8">
        <f>Sales_Analysis[[#This Row],[Gross Sales ]]-Sales_Analysis[[#This Row],[Discount Amount]]</f>
        <v>79.31</v>
      </c>
      <c r="T1336" s="8">
        <f>Sales_Analysis[[#This Row],[Quantity]]*Sales_Analysis[[#This Row],[Unit Cost]]</f>
        <v>36.44</v>
      </c>
      <c r="U1336" s="8">
        <f>Sales_Analysis[[#This Row],[Net Sales ]]-Sales_Analysis[[#This Row],[Cost Of Good Sold]]</f>
        <v>42.870000000000005</v>
      </c>
      <c r="V1336" s="8">
        <f>IF(Sales_Analysis[[#This Row],[Order Status]]="Completed",Sales_Analysis[[#This Row],[Net Sales ]],0)</f>
        <v>79.31</v>
      </c>
      <c r="W1336" s="8">
        <f>IF(Sales_Analysis[[#This Row],[Order Status]]="Completed",Sales_Analysis[[#This Row],[Gross Profit ]],0)</f>
        <v>42.870000000000005</v>
      </c>
    </row>
    <row r="1337" spans="1:23">
      <c r="A1337" t="s">
        <v>2076</v>
      </c>
      <c r="B1337" s="7">
        <v>46132</v>
      </c>
      <c r="C1337" t="s">
        <v>180</v>
      </c>
      <c r="D1337">
        <v>4</v>
      </c>
      <c r="E1337">
        <v>60.42</v>
      </c>
      <c r="F1337">
        <v>0</v>
      </c>
      <c r="G1337">
        <v>4.99</v>
      </c>
      <c r="H1337" t="s">
        <v>216</v>
      </c>
      <c r="I1337" t="s">
        <v>54</v>
      </c>
      <c r="J1337" t="s">
        <v>213</v>
      </c>
      <c r="K1337" t="s">
        <v>209</v>
      </c>
      <c r="L1337" t="s">
        <v>1614</v>
      </c>
      <c r="M1337" t="s">
        <v>181</v>
      </c>
      <c r="N1337" t="s">
        <v>32</v>
      </c>
      <c r="O1337">
        <v>25.69</v>
      </c>
      <c r="P1337">
        <v>60.42</v>
      </c>
      <c r="Q1337">
        <f>Sales_Analysis[[#This Row],[Quantity]]*Sales_Analysis[[#This Row],[Unit Selling Price]]</f>
        <v>241.68</v>
      </c>
      <c r="R1337">
        <f>Sales_Analysis[[#This Row],[Gross Sales ]]*Sales_Analysis[[#This Row],[Discount Pct]]</f>
        <v>0</v>
      </c>
      <c r="S1337" s="8">
        <f>Sales_Analysis[[#This Row],[Gross Sales ]]-Sales_Analysis[[#This Row],[Discount Amount]]</f>
        <v>241.68</v>
      </c>
      <c r="T1337" s="8">
        <f>Sales_Analysis[[#This Row],[Quantity]]*Sales_Analysis[[#This Row],[Unit Cost]]</f>
        <v>102.76</v>
      </c>
      <c r="U1337" s="8">
        <f>Sales_Analysis[[#This Row],[Net Sales ]]-Sales_Analysis[[#This Row],[Cost Of Good Sold]]</f>
        <v>138.92000000000002</v>
      </c>
      <c r="V1337" s="8">
        <f>IF(Sales_Analysis[[#This Row],[Order Status]]="Completed",Sales_Analysis[[#This Row],[Net Sales ]],0)</f>
        <v>241.68</v>
      </c>
      <c r="W1337" s="8">
        <f>IF(Sales_Analysis[[#This Row],[Order Status]]="Completed",Sales_Analysis[[#This Row],[Gross Profit ]],0)</f>
        <v>138.92000000000002</v>
      </c>
    </row>
    <row r="1338" spans="1:23">
      <c r="A1338" t="s">
        <v>2077</v>
      </c>
      <c r="B1338" s="7">
        <v>46133</v>
      </c>
      <c r="C1338" t="s">
        <v>150</v>
      </c>
      <c r="D1338">
        <v>3</v>
      </c>
      <c r="E1338">
        <v>50.17</v>
      </c>
      <c r="F1338">
        <v>0</v>
      </c>
      <c r="G1338">
        <v>0</v>
      </c>
      <c r="H1338" t="s">
        <v>212</v>
      </c>
      <c r="I1338" t="s">
        <v>54</v>
      </c>
      <c r="J1338" t="s">
        <v>213</v>
      </c>
      <c r="K1338" t="s">
        <v>209</v>
      </c>
      <c r="L1338" t="s">
        <v>2078</v>
      </c>
      <c r="M1338" t="s">
        <v>151</v>
      </c>
      <c r="N1338" t="s">
        <v>27</v>
      </c>
      <c r="O1338">
        <v>28.8</v>
      </c>
      <c r="P1338">
        <v>50.17</v>
      </c>
      <c r="Q1338">
        <f>Sales_Analysis[[#This Row],[Quantity]]*Sales_Analysis[[#This Row],[Unit Selling Price]]</f>
        <v>150.51</v>
      </c>
      <c r="R1338">
        <f>Sales_Analysis[[#This Row],[Gross Sales ]]*Sales_Analysis[[#This Row],[Discount Pct]]</f>
        <v>0</v>
      </c>
      <c r="S1338" s="8">
        <f>Sales_Analysis[[#This Row],[Gross Sales ]]-Sales_Analysis[[#This Row],[Discount Amount]]</f>
        <v>150.51</v>
      </c>
      <c r="T1338" s="8">
        <f>Sales_Analysis[[#This Row],[Quantity]]*Sales_Analysis[[#This Row],[Unit Cost]]</f>
        <v>86.4</v>
      </c>
      <c r="U1338" s="8">
        <f>Sales_Analysis[[#This Row],[Net Sales ]]-Sales_Analysis[[#This Row],[Cost Of Good Sold]]</f>
        <v>64.109999999999985</v>
      </c>
      <c r="V1338" s="8">
        <f>IF(Sales_Analysis[[#This Row],[Order Status]]="Completed",Sales_Analysis[[#This Row],[Net Sales ]],0)</f>
        <v>150.51</v>
      </c>
      <c r="W1338" s="8">
        <f>IF(Sales_Analysis[[#This Row],[Order Status]]="Completed",Sales_Analysis[[#This Row],[Gross Profit ]],0)</f>
        <v>64.109999999999985</v>
      </c>
    </row>
    <row r="1339" spans="1:23">
      <c r="A1339" t="s">
        <v>2079</v>
      </c>
      <c r="B1339" s="7">
        <v>46133</v>
      </c>
      <c r="C1339" t="s">
        <v>83</v>
      </c>
      <c r="D1339">
        <v>1</v>
      </c>
      <c r="E1339">
        <v>79.31</v>
      </c>
      <c r="F1339">
        <v>0</v>
      </c>
      <c r="G1339">
        <v>6.99</v>
      </c>
      <c r="H1339" t="s">
        <v>207</v>
      </c>
      <c r="I1339" t="s">
        <v>37</v>
      </c>
      <c r="J1339" t="s">
        <v>213</v>
      </c>
      <c r="K1339" t="s">
        <v>209</v>
      </c>
      <c r="L1339" t="s">
        <v>628</v>
      </c>
      <c r="M1339" t="s">
        <v>84</v>
      </c>
      <c r="N1339" t="s">
        <v>11</v>
      </c>
      <c r="O1339">
        <v>36.44</v>
      </c>
      <c r="P1339">
        <v>79.31</v>
      </c>
      <c r="Q1339">
        <f>Sales_Analysis[[#This Row],[Quantity]]*Sales_Analysis[[#This Row],[Unit Selling Price]]</f>
        <v>79.31</v>
      </c>
      <c r="R1339">
        <f>Sales_Analysis[[#This Row],[Gross Sales ]]*Sales_Analysis[[#This Row],[Discount Pct]]</f>
        <v>0</v>
      </c>
      <c r="S1339" s="8">
        <f>Sales_Analysis[[#This Row],[Gross Sales ]]-Sales_Analysis[[#This Row],[Discount Amount]]</f>
        <v>79.31</v>
      </c>
      <c r="T1339" s="8">
        <f>Sales_Analysis[[#This Row],[Quantity]]*Sales_Analysis[[#This Row],[Unit Cost]]</f>
        <v>36.44</v>
      </c>
      <c r="U1339" s="8">
        <f>Sales_Analysis[[#This Row],[Net Sales ]]-Sales_Analysis[[#This Row],[Cost Of Good Sold]]</f>
        <v>42.870000000000005</v>
      </c>
      <c r="V1339" s="8">
        <f>IF(Sales_Analysis[[#This Row],[Order Status]]="Completed",Sales_Analysis[[#This Row],[Net Sales ]],0)</f>
        <v>79.31</v>
      </c>
      <c r="W1339" s="8">
        <f>IF(Sales_Analysis[[#This Row],[Order Status]]="Completed",Sales_Analysis[[#This Row],[Gross Profit ]],0)</f>
        <v>42.870000000000005</v>
      </c>
    </row>
    <row r="1340" spans="1:23">
      <c r="A1340" t="s">
        <v>2080</v>
      </c>
      <c r="B1340" s="7">
        <v>46133</v>
      </c>
      <c r="C1340" t="s">
        <v>120</v>
      </c>
      <c r="D1340">
        <v>1</v>
      </c>
      <c r="E1340">
        <v>33.65</v>
      </c>
      <c r="F1340">
        <v>0</v>
      </c>
      <c r="G1340">
        <v>0</v>
      </c>
      <c r="H1340" t="s">
        <v>216</v>
      </c>
      <c r="I1340" t="s">
        <v>37</v>
      </c>
      <c r="J1340" t="s">
        <v>208</v>
      </c>
      <c r="K1340" t="s">
        <v>209</v>
      </c>
      <c r="L1340" t="s">
        <v>459</v>
      </c>
      <c r="M1340" t="s">
        <v>121</v>
      </c>
      <c r="N1340" t="s">
        <v>21</v>
      </c>
      <c r="O1340">
        <v>17.22</v>
      </c>
      <c r="P1340">
        <v>33.65</v>
      </c>
      <c r="Q1340">
        <f>Sales_Analysis[[#This Row],[Quantity]]*Sales_Analysis[[#This Row],[Unit Selling Price]]</f>
        <v>33.65</v>
      </c>
      <c r="R1340">
        <f>Sales_Analysis[[#This Row],[Gross Sales ]]*Sales_Analysis[[#This Row],[Discount Pct]]</f>
        <v>0</v>
      </c>
      <c r="S1340" s="8">
        <f>Sales_Analysis[[#This Row],[Gross Sales ]]-Sales_Analysis[[#This Row],[Discount Amount]]</f>
        <v>33.65</v>
      </c>
      <c r="T1340" s="8">
        <f>Sales_Analysis[[#This Row],[Quantity]]*Sales_Analysis[[#This Row],[Unit Cost]]</f>
        <v>17.22</v>
      </c>
      <c r="U1340" s="8">
        <f>Sales_Analysis[[#This Row],[Net Sales ]]-Sales_Analysis[[#This Row],[Cost Of Good Sold]]</f>
        <v>16.43</v>
      </c>
      <c r="V1340" s="8">
        <f>IF(Sales_Analysis[[#This Row],[Order Status]]="Completed",Sales_Analysis[[#This Row],[Net Sales ]],0)</f>
        <v>33.65</v>
      </c>
      <c r="W1340" s="8">
        <f>IF(Sales_Analysis[[#This Row],[Order Status]]="Completed",Sales_Analysis[[#This Row],[Gross Profit ]],0)</f>
        <v>16.43</v>
      </c>
    </row>
    <row r="1341" spans="1:23">
      <c r="A1341" t="s">
        <v>2081</v>
      </c>
      <c r="B1341" s="7">
        <v>46133</v>
      </c>
      <c r="C1341" t="s">
        <v>116</v>
      </c>
      <c r="D1341">
        <v>3</v>
      </c>
      <c r="E1341">
        <v>30.89</v>
      </c>
      <c r="F1341">
        <v>0.15</v>
      </c>
      <c r="G1341">
        <v>0</v>
      </c>
      <c r="H1341" t="s">
        <v>212</v>
      </c>
      <c r="I1341" t="s">
        <v>224</v>
      </c>
      <c r="J1341" t="s">
        <v>208</v>
      </c>
      <c r="K1341" t="s">
        <v>209</v>
      </c>
      <c r="L1341" t="s">
        <v>402</v>
      </c>
      <c r="M1341" t="s">
        <v>117</v>
      </c>
      <c r="N1341" t="s">
        <v>21</v>
      </c>
      <c r="O1341">
        <v>13.41</v>
      </c>
      <c r="P1341">
        <v>30.89</v>
      </c>
      <c r="Q1341">
        <f>Sales_Analysis[[#This Row],[Quantity]]*Sales_Analysis[[#This Row],[Unit Selling Price]]</f>
        <v>92.67</v>
      </c>
      <c r="R1341">
        <f>Sales_Analysis[[#This Row],[Gross Sales ]]*Sales_Analysis[[#This Row],[Discount Pct]]</f>
        <v>13.900499999999999</v>
      </c>
      <c r="S1341" s="8">
        <f>Sales_Analysis[[#This Row],[Gross Sales ]]-Sales_Analysis[[#This Row],[Discount Amount]]</f>
        <v>78.769500000000008</v>
      </c>
      <c r="T1341" s="8">
        <f>Sales_Analysis[[#This Row],[Quantity]]*Sales_Analysis[[#This Row],[Unit Cost]]</f>
        <v>40.230000000000004</v>
      </c>
      <c r="U1341" s="8">
        <f>Sales_Analysis[[#This Row],[Net Sales ]]-Sales_Analysis[[#This Row],[Cost Of Good Sold]]</f>
        <v>38.539500000000004</v>
      </c>
      <c r="V1341" s="8">
        <f>IF(Sales_Analysis[[#This Row],[Order Status]]="Completed",Sales_Analysis[[#This Row],[Net Sales ]],0)</f>
        <v>78.769500000000008</v>
      </c>
      <c r="W1341" s="8">
        <f>IF(Sales_Analysis[[#This Row],[Order Status]]="Completed",Sales_Analysis[[#This Row],[Gross Profit ]],0)</f>
        <v>38.539500000000004</v>
      </c>
    </row>
    <row r="1342" spans="1:23">
      <c r="A1342" t="s">
        <v>2082</v>
      </c>
      <c r="B1342" s="7">
        <v>46133</v>
      </c>
      <c r="C1342" t="s">
        <v>144</v>
      </c>
      <c r="D1342">
        <v>1</v>
      </c>
      <c r="E1342">
        <v>12.74</v>
      </c>
      <c r="F1342">
        <v>0</v>
      </c>
      <c r="G1342">
        <v>0</v>
      </c>
      <c r="H1342" t="s">
        <v>216</v>
      </c>
      <c r="I1342" t="s">
        <v>18</v>
      </c>
      <c r="J1342" t="s">
        <v>217</v>
      </c>
      <c r="K1342" t="s">
        <v>304</v>
      </c>
      <c r="L1342" t="s">
        <v>321</v>
      </c>
      <c r="M1342" t="s">
        <v>145</v>
      </c>
      <c r="N1342" t="s">
        <v>27</v>
      </c>
      <c r="O1342">
        <v>5.81</v>
      </c>
      <c r="P1342">
        <v>12.74</v>
      </c>
      <c r="Q1342">
        <f>Sales_Analysis[[#This Row],[Quantity]]*Sales_Analysis[[#This Row],[Unit Selling Price]]</f>
        <v>12.74</v>
      </c>
      <c r="R1342">
        <f>Sales_Analysis[[#This Row],[Gross Sales ]]*Sales_Analysis[[#This Row],[Discount Pct]]</f>
        <v>0</v>
      </c>
      <c r="S1342" s="8">
        <f>Sales_Analysis[[#This Row],[Gross Sales ]]-Sales_Analysis[[#This Row],[Discount Amount]]</f>
        <v>12.74</v>
      </c>
      <c r="T1342" s="8">
        <f>Sales_Analysis[[#This Row],[Quantity]]*Sales_Analysis[[#This Row],[Unit Cost]]</f>
        <v>5.81</v>
      </c>
      <c r="U1342" s="8">
        <f>Sales_Analysis[[#This Row],[Net Sales ]]-Sales_Analysis[[#This Row],[Cost Of Good Sold]]</f>
        <v>6.9300000000000006</v>
      </c>
      <c r="V1342" s="8">
        <f>IF(Sales_Analysis[[#This Row],[Order Status]]="Completed",Sales_Analysis[[#This Row],[Net Sales ]],0)</f>
        <v>0</v>
      </c>
      <c r="W1342" s="8">
        <f>IF(Sales_Analysis[[#This Row],[Order Status]]="Completed",Sales_Analysis[[#This Row],[Gross Profit ]],0)</f>
        <v>0</v>
      </c>
    </row>
    <row r="1343" spans="1:23">
      <c r="A1343" t="s">
        <v>2083</v>
      </c>
      <c r="B1343" s="7">
        <v>46133</v>
      </c>
      <c r="C1343" t="s">
        <v>144</v>
      </c>
      <c r="D1343">
        <v>1</v>
      </c>
      <c r="E1343">
        <v>12.74</v>
      </c>
      <c r="F1343">
        <v>0.15</v>
      </c>
      <c r="G1343">
        <v>0</v>
      </c>
      <c r="H1343" t="s">
        <v>212</v>
      </c>
      <c r="I1343" t="s">
        <v>224</v>
      </c>
      <c r="J1343" t="s">
        <v>217</v>
      </c>
      <c r="K1343" t="s">
        <v>209</v>
      </c>
      <c r="L1343" t="s">
        <v>492</v>
      </c>
      <c r="M1343" t="s">
        <v>145</v>
      </c>
      <c r="N1343" t="s">
        <v>27</v>
      </c>
      <c r="O1343">
        <v>5.81</v>
      </c>
      <c r="P1343">
        <v>12.74</v>
      </c>
      <c r="Q1343">
        <f>Sales_Analysis[[#This Row],[Quantity]]*Sales_Analysis[[#This Row],[Unit Selling Price]]</f>
        <v>12.74</v>
      </c>
      <c r="R1343">
        <f>Sales_Analysis[[#This Row],[Gross Sales ]]*Sales_Analysis[[#This Row],[Discount Pct]]</f>
        <v>1.911</v>
      </c>
      <c r="S1343" s="8">
        <f>Sales_Analysis[[#This Row],[Gross Sales ]]-Sales_Analysis[[#This Row],[Discount Amount]]</f>
        <v>10.829000000000001</v>
      </c>
      <c r="T1343" s="8">
        <f>Sales_Analysis[[#This Row],[Quantity]]*Sales_Analysis[[#This Row],[Unit Cost]]</f>
        <v>5.81</v>
      </c>
      <c r="U1343" s="8">
        <f>Sales_Analysis[[#This Row],[Net Sales ]]-Sales_Analysis[[#This Row],[Cost Of Good Sold]]</f>
        <v>5.019000000000001</v>
      </c>
      <c r="V1343" s="8">
        <f>IF(Sales_Analysis[[#This Row],[Order Status]]="Completed",Sales_Analysis[[#This Row],[Net Sales ]],0)</f>
        <v>10.829000000000001</v>
      </c>
      <c r="W1343" s="8">
        <f>IF(Sales_Analysis[[#This Row],[Order Status]]="Completed",Sales_Analysis[[#This Row],[Gross Profit ]],0)</f>
        <v>5.019000000000001</v>
      </c>
    </row>
    <row r="1344" spans="1:23">
      <c r="A1344" t="s">
        <v>2084</v>
      </c>
      <c r="B1344" s="7">
        <v>46133</v>
      </c>
      <c r="C1344" t="s">
        <v>110</v>
      </c>
      <c r="D1344">
        <v>2</v>
      </c>
      <c r="E1344">
        <v>32.130000000000003</v>
      </c>
      <c r="F1344">
        <v>0</v>
      </c>
      <c r="G1344">
        <v>0</v>
      </c>
      <c r="H1344" t="s">
        <v>212</v>
      </c>
      <c r="I1344" t="s">
        <v>224</v>
      </c>
      <c r="J1344" t="s">
        <v>217</v>
      </c>
      <c r="K1344" t="s">
        <v>209</v>
      </c>
      <c r="L1344" t="s">
        <v>1195</v>
      </c>
      <c r="M1344" t="s">
        <v>111</v>
      </c>
      <c r="N1344" t="s">
        <v>17</v>
      </c>
      <c r="O1344">
        <v>21.59</v>
      </c>
      <c r="P1344">
        <v>32.130000000000003</v>
      </c>
      <c r="Q1344">
        <f>Sales_Analysis[[#This Row],[Quantity]]*Sales_Analysis[[#This Row],[Unit Selling Price]]</f>
        <v>64.260000000000005</v>
      </c>
      <c r="R1344">
        <f>Sales_Analysis[[#This Row],[Gross Sales ]]*Sales_Analysis[[#This Row],[Discount Pct]]</f>
        <v>0</v>
      </c>
      <c r="S1344" s="8">
        <f>Sales_Analysis[[#This Row],[Gross Sales ]]-Sales_Analysis[[#This Row],[Discount Amount]]</f>
        <v>64.260000000000005</v>
      </c>
      <c r="T1344" s="8">
        <f>Sales_Analysis[[#This Row],[Quantity]]*Sales_Analysis[[#This Row],[Unit Cost]]</f>
        <v>43.18</v>
      </c>
      <c r="U1344" s="8">
        <f>Sales_Analysis[[#This Row],[Net Sales ]]-Sales_Analysis[[#This Row],[Cost Of Good Sold]]</f>
        <v>21.080000000000005</v>
      </c>
      <c r="V1344" s="8">
        <f>IF(Sales_Analysis[[#This Row],[Order Status]]="Completed",Sales_Analysis[[#This Row],[Net Sales ]],0)</f>
        <v>64.260000000000005</v>
      </c>
      <c r="W1344" s="8">
        <f>IF(Sales_Analysis[[#This Row],[Order Status]]="Completed",Sales_Analysis[[#This Row],[Gross Profit ]],0)</f>
        <v>21.080000000000005</v>
      </c>
    </row>
    <row r="1345" spans="1:23">
      <c r="A1345" t="s">
        <v>2085</v>
      </c>
      <c r="B1345" s="7">
        <v>46134</v>
      </c>
      <c r="C1345" t="s">
        <v>126</v>
      </c>
      <c r="D1345">
        <v>2</v>
      </c>
      <c r="E1345">
        <v>44.98</v>
      </c>
      <c r="F1345">
        <v>0</v>
      </c>
      <c r="G1345">
        <v>4.99</v>
      </c>
      <c r="H1345" t="s">
        <v>207</v>
      </c>
      <c r="I1345" t="s">
        <v>12</v>
      </c>
      <c r="J1345" t="s">
        <v>217</v>
      </c>
      <c r="K1345" t="s">
        <v>209</v>
      </c>
      <c r="L1345" t="s">
        <v>1639</v>
      </c>
      <c r="M1345" t="s">
        <v>127</v>
      </c>
      <c r="N1345" t="s">
        <v>21</v>
      </c>
      <c r="O1345">
        <v>23.48</v>
      </c>
      <c r="P1345">
        <v>44.98</v>
      </c>
      <c r="Q1345">
        <f>Sales_Analysis[[#This Row],[Quantity]]*Sales_Analysis[[#This Row],[Unit Selling Price]]</f>
        <v>89.96</v>
      </c>
      <c r="R1345">
        <f>Sales_Analysis[[#This Row],[Gross Sales ]]*Sales_Analysis[[#This Row],[Discount Pct]]</f>
        <v>0</v>
      </c>
      <c r="S1345" s="8">
        <f>Sales_Analysis[[#This Row],[Gross Sales ]]-Sales_Analysis[[#This Row],[Discount Amount]]</f>
        <v>89.96</v>
      </c>
      <c r="T1345" s="8">
        <f>Sales_Analysis[[#This Row],[Quantity]]*Sales_Analysis[[#This Row],[Unit Cost]]</f>
        <v>46.96</v>
      </c>
      <c r="U1345" s="8">
        <f>Sales_Analysis[[#This Row],[Net Sales ]]-Sales_Analysis[[#This Row],[Cost Of Good Sold]]</f>
        <v>42.999999999999993</v>
      </c>
      <c r="V1345" s="8">
        <f>IF(Sales_Analysis[[#This Row],[Order Status]]="Completed",Sales_Analysis[[#This Row],[Net Sales ]],0)</f>
        <v>89.96</v>
      </c>
      <c r="W1345" s="8">
        <f>IF(Sales_Analysis[[#This Row],[Order Status]]="Completed",Sales_Analysis[[#This Row],[Gross Profit ]],0)</f>
        <v>42.999999999999993</v>
      </c>
    </row>
    <row r="1346" spans="1:23">
      <c r="A1346" t="s">
        <v>2086</v>
      </c>
      <c r="B1346" s="7">
        <v>46134</v>
      </c>
      <c r="C1346" t="s">
        <v>148</v>
      </c>
      <c r="D1346">
        <v>5</v>
      </c>
      <c r="E1346">
        <v>76.3</v>
      </c>
      <c r="F1346">
        <v>0</v>
      </c>
      <c r="G1346">
        <v>0</v>
      </c>
      <c r="H1346" t="s">
        <v>212</v>
      </c>
      <c r="I1346" t="s">
        <v>12</v>
      </c>
      <c r="J1346" t="s">
        <v>213</v>
      </c>
      <c r="K1346" t="s">
        <v>209</v>
      </c>
      <c r="L1346" t="s">
        <v>453</v>
      </c>
      <c r="M1346" t="s">
        <v>149</v>
      </c>
      <c r="N1346" t="s">
        <v>27</v>
      </c>
      <c r="O1346">
        <v>33.700000000000003</v>
      </c>
      <c r="P1346">
        <v>76.3</v>
      </c>
      <c r="Q1346">
        <f>Sales_Analysis[[#This Row],[Quantity]]*Sales_Analysis[[#This Row],[Unit Selling Price]]</f>
        <v>381.5</v>
      </c>
      <c r="R1346">
        <f>Sales_Analysis[[#This Row],[Gross Sales ]]*Sales_Analysis[[#This Row],[Discount Pct]]</f>
        <v>0</v>
      </c>
      <c r="S1346" s="8">
        <f>Sales_Analysis[[#This Row],[Gross Sales ]]-Sales_Analysis[[#This Row],[Discount Amount]]</f>
        <v>381.5</v>
      </c>
      <c r="T1346" s="8">
        <f>Sales_Analysis[[#This Row],[Quantity]]*Sales_Analysis[[#This Row],[Unit Cost]]</f>
        <v>168.5</v>
      </c>
      <c r="U1346" s="8">
        <f>Sales_Analysis[[#This Row],[Net Sales ]]-Sales_Analysis[[#This Row],[Cost Of Good Sold]]</f>
        <v>213</v>
      </c>
      <c r="V1346" s="8">
        <f>IF(Sales_Analysis[[#This Row],[Order Status]]="Completed",Sales_Analysis[[#This Row],[Net Sales ]],0)</f>
        <v>381.5</v>
      </c>
      <c r="W1346" s="8">
        <f>IF(Sales_Analysis[[#This Row],[Order Status]]="Completed",Sales_Analysis[[#This Row],[Gross Profit ]],0)</f>
        <v>213</v>
      </c>
    </row>
    <row r="1347" spans="1:23">
      <c r="A1347" t="s">
        <v>2087</v>
      </c>
      <c r="B1347" s="7">
        <v>46134</v>
      </c>
      <c r="C1347" t="s">
        <v>184</v>
      </c>
      <c r="D1347">
        <v>5</v>
      </c>
      <c r="E1347">
        <v>31.55</v>
      </c>
      <c r="F1347">
        <v>0</v>
      </c>
      <c r="G1347">
        <v>0</v>
      </c>
      <c r="H1347" t="s">
        <v>212</v>
      </c>
      <c r="I1347" t="s">
        <v>224</v>
      </c>
      <c r="J1347" t="s">
        <v>208</v>
      </c>
      <c r="K1347" t="s">
        <v>209</v>
      </c>
      <c r="L1347" t="s">
        <v>1758</v>
      </c>
      <c r="M1347" t="s">
        <v>185</v>
      </c>
      <c r="N1347" t="s">
        <v>32</v>
      </c>
      <c r="O1347">
        <v>18.04</v>
      </c>
      <c r="P1347">
        <v>31.55</v>
      </c>
      <c r="Q1347">
        <f>Sales_Analysis[[#This Row],[Quantity]]*Sales_Analysis[[#This Row],[Unit Selling Price]]</f>
        <v>157.75</v>
      </c>
      <c r="R1347">
        <f>Sales_Analysis[[#This Row],[Gross Sales ]]*Sales_Analysis[[#This Row],[Discount Pct]]</f>
        <v>0</v>
      </c>
      <c r="S1347" s="8">
        <f>Sales_Analysis[[#This Row],[Gross Sales ]]-Sales_Analysis[[#This Row],[Discount Amount]]</f>
        <v>157.75</v>
      </c>
      <c r="T1347" s="8">
        <f>Sales_Analysis[[#This Row],[Quantity]]*Sales_Analysis[[#This Row],[Unit Cost]]</f>
        <v>90.199999999999989</v>
      </c>
      <c r="U1347" s="8">
        <f>Sales_Analysis[[#This Row],[Net Sales ]]-Sales_Analysis[[#This Row],[Cost Of Good Sold]]</f>
        <v>67.550000000000011</v>
      </c>
      <c r="V1347" s="8">
        <f>IF(Sales_Analysis[[#This Row],[Order Status]]="Completed",Sales_Analysis[[#This Row],[Net Sales ]],0)</f>
        <v>157.75</v>
      </c>
      <c r="W1347" s="8">
        <f>IF(Sales_Analysis[[#This Row],[Order Status]]="Completed",Sales_Analysis[[#This Row],[Gross Profit ]],0)</f>
        <v>67.550000000000011</v>
      </c>
    </row>
    <row r="1348" spans="1:23">
      <c r="A1348" t="s">
        <v>2088</v>
      </c>
      <c r="B1348" s="7">
        <v>46134</v>
      </c>
      <c r="C1348" t="s">
        <v>120</v>
      </c>
      <c r="D1348">
        <v>2</v>
      </c>
      <c r="E1348">
        <v>33.65</v>
      </c>
      <c r="F1348">
        <v>0.2</v>
      </c>
      <c r="G1348">
        <v>0</v>
      </c>
      <c r="H1348" t="s">
        <v>207</v>
      </c>
      <c r="I1348" t="s">
        <v>37</v>
      </c>
      <c r="J1348" t="s">
        <v>208</v>
      </c>
      <c r="K1348" t="s">
        <v>209</v>
      </c>
      <c r="L1348" t="s">
        <v>499</v>
      </c>
      <c r="M1348" t="s">
        <v>121</v>
      </c>
      <c r="N1348" t="s">
        <v>21</v>
      </c>
      <c r="O1348">
        <v>17.22</v>
      </c>
      <c r="P1348">
        <v>33.65</v>
      </c>
      <c r="Q1348">
        <f>Sales_Analysis[[#This Row],[Quantity]]*Sales_Analysis[[#This Row],[Unit Selling Price]]</f>
        <v>67.3</v>
      </c>
      <c r="R1348">
        <f>Sales_Analysis[[#This Row],[Gross Sales ]]*Sales_Analysis[[#This Row],[Discount Pct]]</f>
        <v>13.46</v>
      </c>
      <c r="S1348" s="8">
        <f>Sales_Analysis[[#This Row],[Gross Sales ]]-Sales_Analysis[[#This Row],[Discount Amount]]</f>
        <v>53.839999999999996</v>
      </c>
      <c r="T1348" s="8">
        <f>Sales_Analysis[[#This Row],[Quantity]]*Sales_Analysis[[#This Row],[Unit Cost]]</f>
        <v>34.44</v>
      </c>
      <c r="U1348" s="8">
        <f>Sales_Analysis[[#This Row],[Net Sales ]]-Sales_Analysis[[#This Row],[Cost Of Good Sold]]</f>
        <v>19.399999999999999</v>
      </c>
      <c r="V1348" s="8">
        <f>IF(Sales_Analysis[[#This Row],[Order Status]]="Completed",Sales_Analysis[[#This Row],[Net Sales ]],0)</f>
        <v>53.839999999999996</v>
      </c>
      <c r="W1348" s="8">
        <f>IF(Sales_Analysis[[#This Row],[Order Status]]="Completed",Sales_Analysis[[#This Row],[Gross Profit ]],0)</f>
        <v>19.399999999999999</v>
      </c>
    </row>
    <row r="1349" spans="1:23">
      <c r="A1349" t="s">
        <v>2089</v>
      </c>
      <c r="B1349" s="7">
        <v>46134</v>
      </c>
      <c r="C1349" t="s">
        <v>142</v>
      </c>
      <c r="D1349">
        <v>2</v>
      </c>
      <c r="E1349">
        <v>100.1</v>
      </c>
      <c r="F1349">
        <v>0</v>
      </c>
      <c r="G1349">
        <v>0</v>
      </c>
      <c r="H1349" t="s">
        <v>216</v>
      </c>
      <c r="I1349" t="s">
        <v>18</v>
      </c>
      <c r="J1349" t="s">
        <v>208</v>
      </c>
      <c r="K1349" t="s">
        <v>209</v>
      </c>
      <c r="L1349" t="s">
        <v>669</v>
      </c>
      <c r="M1349" t="s">
        <v>143</v>
      </c>
      <c r="N1349" t="s">
        <v>27</v>
      </c>
      <c r="O1349">
        <v>41.96</v>
      </c>
      <c r="P1349">
        <v>100.1</v>
      </c>
      <c r="Q1349">
        <f>Sales_Analysis[[#This Row],[Quantity]]*Sales_Analysis[[#This Row],[Unit Selling Price]]</f>
        <v>200.2</v>
      </c>
      <c r="R1349">
        <f>Sales_Analysis[[#This Row],[Gross Sales ]]*Sales_Analysis[[#This Row],[Discount Pct]]</f>
        <v>0</v>
      </c>
      <c r="S1349" s="8">
        <f>Sales_Analysis[[#This Row],[Gross Sales ]]-Sales_Analysis[[#This Row],[Discount Amount]]</f>
        <v>200.2</v>
      </c>
      <c r="T1349" s="8">
        <f>Sales_Analysis[[#This Row],[Quantity]]*Sales_Analysis[[#This Row],[Unit Cost]]</f>
        <v>83.92</v>
      </c>
      <c r="U1349" s="8">
        <f>Sales_Analysis[[#This Row],[Net Sales ]]-Sales_Analysis[[#This Row],[Cost Of Good Sold]]</f>
        <v>116.27999999999999</v>
      </c>
      <c r="V1349" s="8">
        <f>IF(Sales_Analysis[[#This Row],[Order Status]]="Completed",Sales_Analysis[[#This Row],[Net Sales ]],0)</f>
        <v>200.2</v>
      </c>
      <c r="W1349" s="8">
        <f>IF(Sales_Analysis[[#This Row],[Order Status]]="Completed",Sales_Analysis[[#This Row],[Gross Profit ]],0)</f>
        <v>116.27999999999999</v>
      </c>
    </row>
    <row r="1350" spans="1:23">
      <c r="A1350" t="s">
        <v>2090</v>
      </c>
      <c r="B1350" s="7">
        <v>46134</v>
      </c>
      <c r="C1350" t="s">
        <v>98</v>
      </c>
      <c r="D1350">
        <v>3</v>
      </c>
      <c r="E1350">
        <v>17.66</v>
      </c>
      <c r="F1350">
        <v>0</v>
      </c>
      <c r="G1350">
        <v>0</v>
      </c>
      <c r="H1350" t="s">
        <v>212</v>
      </c>
      <c r="I1350" t="s">
        <v>37</v>
      </c>
      <c r="J1350" t="s">
        <v>213</v>
      </c>
      <c r="K1350" t="s">
        <v>209</v>
      </c>
      <c r="L1350" t="s">
        <v>1659</v>
      </c>
      <c r="M1350" t="s">
        <v>99</v>
      </c>
      <c r="N1350" t="s">
        <v>17</v>
      </c>
      <c r="O1350">
        <v>11.93</v>
      </c>
      <c r="P1350">
        <v>17.66</v>
      </c>
      <c r="Q1350">
        <f>Sales_Analysis[[#This Row],[Quantity]]*Sales_Analysis[[#This Row],[Unit Selling Price]]</f>
        <v>52.980000000000004</v>
      </c>
      <c r="R1350">
        <f>Sales_Analysis[[#This Row],[Gross Sales ]]*Sales_Analysis[[#This Row],[Discount Pct]]</f>
        <v>0</v>
      </c>
      <c r="S1350" s="8">
        <f>Sales_Analysis[[#This Row],[Gross Sales ]]-Sales_Analysis[[#This Row],[Discount Amount]]</f>
        <v>52.980000000000004</v>
      </c>
      <c r="T1350" s="8">
        <f>Sales_Analysis[[#This Row],[Quantity]]*Sales_Analysis[[#This Row],[Unit Cost]]</f>
        <v>35.79</v>
      </c>
      <c r="U1350" s="8">
        <f>Sales_Analysis[[#This Row],[Net Sales ]]-Sales_Analysis[[#This Row],[Cost Of Good Sold]]</f>
        <v>17.190000000000005</v>
      </c>
      <c r="V1350" s="8">
        <f>IF(Sales_Analysis[[#This Row],[Order Status]]="Completed",Sales_Analysis[[#This Row],[Net Sales ]],0)</f>
        <v>52.980000000000004</v>
      </c>
      <c r="W1350" s="8">
        <f>IF(Sales_Analysis[[#This Row],[Order Status]]="Completed",Sales_Analysis[[#This Row],[Gross Profit ]],0)</f>
        <v>17.190000000000005</v>
      </c>
    </row>
    <row r="1351" spans="1:23">
      <c r="A1351" t="s">
        <v>2091</v>
      </c>
      <c r="B1351" s="7">
        <v>46135</v>
      </c>
      <c r="C1351" t="s">
        <v>138</v>
      </c>
      <c r="D1351">
        <v>1</v>
      </c>
      <c r="E1351">
        <v>56</v>
      </c>
      <c r="F1351">
        <v>0.1</v>
      </c>
      <c r="G1351">
        <v>6.99</v>
      </c>
      <c r="H1351" t="s">
        <v>212</v>
      </c>
      <c r="I1351" t="s">
        <v>224</v>
      </c>
      <c r="J1351" t="s">
        <v>213</v>
      </c>
      <c r="K1351" t="s">
        <v>209</v>
      </c>
      <c r="L1351" t="s">
        <v>1064</v>
      </c>
      <c r="M1351" t="s">
        <v>139</v>
      </c>
      <c r="N1351" t="s">
        <v>21</v>
      </c>
      <c r="O1351">
        <v>37.14</v>
      </c>
      <c r="P1351">
        <v>56</v>
      </c>
      <c r="Q1351">
        <f>Sales_Analysis[[#This Row],[Quantity]]*Sales_Analysis[[#This Row],[Unit Selling Price]]</f>
        <v>56</v>
      </c>
      <c r="R1351">
        <f>Sales_Analysis[[#This Row],[Gross Sales ]]*Sales_Analysis[[#This Row],[Discount Pct]]</f>
        <v>5.6000000000000005</v>
      </c>
      <c r="S1351" s="8">
        <f>Sales_Analysis[[#This Row],[Gross Sales ]]-Sales_Analysis[[#This Row],[Discount Amount]]</f>
        <v>50.4</v>
      </c>
      <c r="T1351" s="8">
        <f>Sales_Analysis[[#This Row],[Quantity]]*Sales_Analysis[[#This Row],[Unit Cost]]</f>
        <v>37.14</v>
      </c>
      <c r="U1351" s="8">
        <f>Sales_Analysis[[#This Row],[Net Sales ]]-Sales_Analysis[[#This Row],[Cost Of Good Sold]]</f>
        <v>13.259999999999998</v>
      </c>
      <c r="V1351" s="8">
        <f>IF(Sales_Analysis[[#This Row],[Order Status]]="Completed",Sales_Analysis[[#This Row],[Net Sales ]],0)</f>
        <v>50.4</v>
      </c>
      <c r="W1351" s="8">
        <f>IF(Sales_Analysis[[#This Row],[Order Status]]="Completed",Sales_Analysis[[#This Row],[Gross Profit ]],0)</f>
        <v>13.259999999999998</v>
      </c>
    </row>
    <row r="1352" spans="1:23">
      <c r="A1352" t="s">
        <v>2092</v>
      </c>
      <c r="B1352" s="7">
        <v>46135</v>
      </c>
      <c r="C1352" t="s">
        <v>104</v>
      </c>
      <c r="D1352">
        <v>2</v>
      </c>
      <c r="E1352">
        <v>29.49</v>
      </c>
      <c r="F1352">
        <v>0.05</v>
      </c>
      <c r="G1352">
        <v>0</v>
      </c>
      <c r="H1352" t="s">
        <v>207</v>
      </c>
      <c r="I1352" t="s">
        <v>224</v>
      </c>
      <c r="J1352" t="s">
        <v>213</v>
      </c>
      <c r="K1352" t="s">
        <v>209</v>
      </c>
      <c r="L1352" t="s">
        <v>2093</v>
      </c>
      <c r="M1352" t="s">
        <v>105</v>
      </c>
      <c r="N1352" t="s">
        <v>17</v>
      </c>
      <c r="O1352">
        <v>13.03</v>
      </c>
      <c r="P1352">
        <v>29.49</v>
      </c>
      <c r="Q1352">
        <f>Sales_Analysis[[#This Row],[Quantity]]*Sales_Analysis[[#This Row],[Unit Selling Price]]</f>
        <v>58.98</v>
      </c>
      <c r="R1352">
        <f>Sales_Analysis[[#This Row],[Gross Sales ]]*Sales_Analysis[[#This Row],[Discount Pct]]</f>
        <v>2.9489999999999998</v>
      </c>
      <c r="S1352" s="8">
        <f>Sales_Analysis[[#This Row],[Gross Sales ]]-Sales_Analysis[[#This Row],[Discount Amount]]</f>
        <v>56.030999999999999</v>
      </c>
      <c r="T1352" s="8">
        <f>Sales_Analysis[[#This Row],[Quantity]]*Sales_Analysis[[#This Row],[Unit Cost]]</f>
        <v>26.06</v>
      </c>
      <c r="U1352" s="8">
        <f>Sales_Analysis[[#This Row],[Net Sales ]]-Sales_Analysis[[#This Row],[Cost Of Good Sold]]</f>
        <v>29.971</v>
      </c>
      <c r="V1352" s="8">
        <f>IF(Sales_Analysis[[#This Row],[Order Status]]="Completed",Sales_Analysis[[#This Row],[Net Sales ]],0)</f>
        <v>56.030999999999999</v>
      </c>
      <c r="W1352" s="8">
        <f>IF(Sales_Analysis[[#This Row],[Order Status]]="Completed",Sales_Analysis[[#This Row],[Gross Profit ]],0)</f>
        <v>29.971</v>
      </c>
    </row>
    <row r="1353" spans="1:23">
      <c r="A1353" t="s">
        <v>2094</v>
      </c>
      <c r="B1353" s="7">
        <v>46135</v>
      </c>
      <c r="C1353" t="s">
        <v>128</v>
      </c>
      <c r="D1353">
        <v>5</v>
      </c>
      <c r="E1353">
        <v>74.72</v>
      </c>
      <c r="F1353">
        <v>0.05</v>
      </c>
      <c r="G1353">
        <v>0</v>
      </c>
      <c r="H1353" t="s">
        <v>212</v>
      </c>
      <c r="I1353" t="s">
        <v>12</v>
      </c>
      <c r="J1353" t="s">
        <v>213</v>
      </c>
      <c r="K1353" t="s">
        <v>209</v>
      </c>
      <c r="L1353" t="s">
        <v>2095</v>
      </c>
      <c r="M1353" t="s">
        <v>129</v>
      </c>
      <c r="N1353" t="s">
        <v>21</v>
      </c>
      <c r="O1353">
        <v>36.28</v>
      </c>
      <c r="P1353">
        <v>74.72</v>
      </c>
      <c r="Q1353">
        <f>Sales_Analysis[[#This Row],[Quantity]]*Sales_Analysis[[#This Row],[Unit Selling Price]]</f>
        <v>373.6</v>
      </c>
      <c r="R1353">
        <f>Sales_Analysis[[#This Row],[Gross Sales ]]*Sales_Analysis[[#This Row],[Discount Pct]]</f>
        <v>18.680000000000003</v>
      </c>
      <c r="S1353" s="8">
        <f>Sales_Analysis[[#This Row],[Gross Sales ]]-Sales_Analysis[[#This Row],[Discount Amount]]</f>
        <v>354.92</v>
      </c>
      <c r="T1353" s="8">
        <f>Sales_Analysis[[#This Row],[Quantity]]*Sales_Analysis[[#This Row],[Unit Cost]]</f>
        <v>181.4</v>
      </c>
      <c r="U1353" s="8">
        <f>Sales_Analysis[[#This Row],[Net Sales ]]-Sales_Analysis[[#This Row],[Cost Of Good Sold]]</f>
        <v>173.52</v>
      </c>
      <c r="V1353" s="8">
        <f>IF(Sales_Analysis[[#This Row],[Order Status]]="Completed",Sales_Analysis[[#This Row],[Net Sales ]],0)</f>
        <v>354.92</v>
      </c>
      <c r="W1353" s="8">
        <f>IF(Sales_Analysis[[#This Row],[Order Status]]="Completed",Sales_Analysis[[#This Row],[Gross Profit ]],0)</f>
        <v>173.52</v>
      </c>
    </row>
    <row r="1354" spans="1:23">
      <c r="A1354" t="s">
        <v>2096</v>
      </c>
      <c r="B1354" s="7">
        <v>46135</v>
      </c>
      <c r="C1354" t="s">
        <v>134</v>
      </c>
      <c r="D1354">
        <v>1</v>
      </c>
      <c r="E1354">
        <v>53.25</v>
      </c>
      <c r="F1354">
        <v>0</v>
      </c>
      <c r="G1354">
        <v>9.99</v>
      </c>
      <c r="H1354" t="s">
        <v>207</v>
      </c>
      <c r="I1354" t="s">
        <v>12</v>
      </c>
      <c r="J1354" t="s">
        <v>217</v>
      </c>
      <c r="K1354" t="s">
        <v>209</v>
      </c>
      <c r="L1354" t="s">
        <v>1141</v>
      </c>
      <c r="M1354" t="s">
        <v>135</v>
      </c>
      <c r="N1354" t="s">
        <v>21</v>
      </c>
      <c r="O1354">
        <v>22.11</v>
      </c>
      <c r="P1354">
        <v>53.25</v>
      </c>
      <c r="Q1354">
        <f>Sales_Analysis[[#This Row],[Quantity]]*Sales_Analysis[[#This Row],[Unit Selling Price]]</f>
        <v>53.25</v>
      </c>
      <c r="R1354">
        <f>Sales_Analysis[[#This Row],[Gross Sales ]]*Sales_Analysis[[#This Row],[Discount Pct]]</f>
        <v>0</v>
      </c>
      <c r="S1354" s="8">
        <f>Sales_Analysis[[#This Row],[Gross Sales ]]-Sales_Analysis[[#This Row],[Discount Amount]]</f>
        <v>53.25</v>
      </c>
      <c r="T1354" s="8">
        <f>Sales_Analysis[[#This Row],[Quantity]]*Sales_Analysis[[#This Row],[Unit Cost]]</f>
        <v>22.11</v>
      </c>
      <c r="U1354" s="8">
        <f>Sales_Analysis[[#This Row],[Net Sales ]]-Sales_Analysis[[#This Row],[Cost Of Good Sold]]</f>
        <v>31.14</v>
      </c>
      <c r="V1354" s="8">
        <f>IF(Sales_Analysis[[#This Row],[Order Status]]="Completed",Sales_Analysis[[#This Row],[Net Sales ]],0)</f>
        <v>53.25</v>
      </c>
      <c r="W1354" s="8">
        <f>IF(Sales_Analysis[[#This Row],[Order Status]]="Completed",Sales_Analysis[[#This Row],[Gross Profit ]],0)</f>
        <v>31.14</v>
      </c>
    </row>
    <row r="1355" spans="1:23">
      <c r="A1355" t="s">
        <v>2097</v>
      </c>
      <c r="B1355" s="7">
        <v>46136</v>
      </c>
      <c r="C1355" t="s">
        <v>69</v>
      </c>
      <c r="D1355">
        <v>1</v>
      </c>
      <c r="E1355">
        <v>73.180000000000007</v>
      </c>
      <c r="F1355">
        <v>0.05</v>
      </c>
      <c r="G1355">
        <v>0</v>
      </c>
      <c r="H1355" t="s">
        <v>207</v>
      </c>
      <c r="I1355" t="s">
        <v>18</v>
      </c>
      <c r="J1355" t="s">
        <v>217</v>
      </c>
      <c r="K1355" t="s">
        <v>209</v>
      </c>
      <c r="L1355" t="s">
        <v>2098</v>
      </c>
      <c r="M1355" t="s">
        <v>70</v>
      </c>
      <c r="N1355" t="s">
        <v>11</v>
      </c>
      <c r="O1355">
        <v>37</v>
      </c>
      <c r="P1355">
        <v>73.180000000000007</v>
      </c>
      <c r="Q1355">
        <f>Sales_Analysis[[#This Row],[Quantity]]*Sales_Analysis[[#This Row],[Unit Selling Price]]</f>
        <v>73.180000000000007</v>
      </c>
      <c r="R1355">
        <f>Sales_Analysis[[#This Row],[Gross Sales ]]*Sales_Analysis[[#This Row],[Discount Pct]]</f>
        <v>3.6590000000000007</v>
      </c>
      <c r="S1355" s="8">
        <f>Sales_Analysis[[#This Row],[Gross Sales ]]-Sales_Analysis[[#This Row],[Discount Amount]]</f>
        <v>69.521000000000001</v>
      </c>
      <c r="T1355" s="8">
        <f>Sales_Analysis[[#This Row],[Quantity]]*Sales_Analysis[[#This Row],[Unit Cost]]</f>
        <v>37</v>
      </c>
      <c r="U1355" s="8">
        <f>Sales_Analysis[[#This Row],[Net Sales ]]-Sales_Analysis[[#This Row],[Cost Of Good Sold]]</f>
        <v>32.521000000000001</v>
      </c>
      <c r="V1355" s="8">
        <f>IF(Sales_Analysis[[#This Row],[Order Status]]="Completed",Sales_Analysis[[#This Row],[Net Sales ]],0)</f>
        <v>69.521000000000001</v>
      </c>
      <c r="W1355" s="8">
        <f>IF(Sales_Analysis[[#This Row],[Order Status]]="Completed",Sales_Analysis[[#This Row],[Gross Profit ]],0)</f>
        <v>32.521000000000001</v>
      </c>
    </row>
    <row r="1356" spans="1:23">
      <c r="A1356" t="s">
        <v>2099</v>
      </c>
      <c r="B1356" s="7">
        <v>46136</v>
      </c>
      <c r="C1356" t="s">
        <v>174</v>
      </c>
      <c r="D1356">
        <v>1</v>
      </c>
      <c r="E1356">
        <v>72.45</v>
      </c>
      <c r="F1356">
        <v>0.1</v>
      </c>
      <c r="G1356">
        <v>0</v>
      </c>
      <c r="H1356" t="s">
        <v>216</v>
      </c>
      <c r="I1356" t="s">
        <v>54</v>
      </c>
      <c r="J1356" t="s">
        <v>213</v>
      </c>
      <c r="K1356" t="s">
        <v>209</v>
      </c>
      <c r="L1356" t="s">
        <v>455</v>
      </c>
      <c r="M1356" t="s">
        <v>175</v>
      </c>
      <c r="N1356" t="s">
        <v>32</v>
      </c>
      <c r="O1356">
        <v>30.61</v>
      </c>
      <c r="P1356">
        <v>72.45</v>
      </c>
      <c r="Q1356">
        <f>Sales_Analysis[[#This Row],[Quantity]]*Sales_Analysis[[#This Row],[Unit Selling Price]]</f>
        <v>72.45</v>
      </c>
      <c r="R1356">
        <f>Sales_Analysis[[#This Row],[Gross Sales ]]*Sales_Analysis[[#This Row],[Discount Pct]]</f>
        <v>7.245000000000001</v>
      </c>
      <c r="S1356" s="8">
        <f>Sales_Analysis[[#This Row],[Gross Sales ]]-Sales_Analysis[[#This Row],[Discount Amount]]</f>
        <v>65.204999999999998</v>
      </c>
      <c r="T1356" s="8">
        <f>Sales_Analysis[[#This Row],[Quantity]]*Sales_Analysis[[#This Row],[Unit Cost]]</f>
        <v>30.61</v>
      </c>
      <c r="U1356" s="8">
        <f>Sales_Analysis[[#This Row],[Net Sales ]]-Sales_Analysis[[#This Row],[Cost Of Good Sold]]</f>
        <v>34.594999999999999</v>
      </c>
      <c r="V1356" s="8">
        <f>IF(Sales_Analysis[[#This Row],[Order Status]]="Completed",Sales_Analysis[[#This Row],[Net Sales ]],0)</f>
        <v>65.204999999999998</v>
      </c>
      <c r="W1356" s="8">
        <f>IF(Sales_Analysis[[#This Row],[Order Status]]="Completed",Sales_Analysis[[#This Row],[Gross Profit ]],0)</f>
        <v>34.594999999999999</v>
      </c>
    </row>
    <row r="1357" spans="1:23">
      <c r="A1357" t="s">
        <v>2100</v>
      </c>
      <c r="B1357" s="7">
        <v>46136</v>
      </c>
      <c r="C1357" t="s">
        <v>71</v>
      </c>
      <c r="D1357">
        <v>2</v>
      </c>
      <c r="E1357">
        <v>11.23</v>
      </c>
      <c r="F1357">
        <v>0.1</v>
      </c>
      <c r="G1357">
        <v>0</v>
      </c>
      <c r="H1357" t="s">
        <v>207</v>
      </c>
      <c r="I1357" t="s">
        <v>18</v>
      </c>
      <c r="J1357" t="s">
        <v>217</v>
      </c>
      <c r="K1357" t="s">
        <v>209</v>
      </c>
      <c r="L1357" t="s">
        <v>620</v>
      </c>
      <c r="M1357" t="s">
        <v>72</v>
      </c>
      <c r="N1357" t="s">
        <v>11</v>
      </c>
      <c r="O1357">
        <v>6.46</v>
      </c>
      <c r="P1357">
        <v>11.23</v>
      </c>
      <c r="Q1357">
        <f>Sales_Analysis[[#This Row],[Quantity]]*Sales_Analysis[[#This Row],[Unit Selling Price]]</f>
        <v>22.46</v>
      </c>
      <c r="R1357">
        <f>Sales_Analysis[[#This Row],[Gross Sales ]]*Sales_Analysis[[#This Row],[Discount Pct]]</f>
        <v>2.246</v>
      </c>
      <c r="S1357" s="8">
        <f>Sales_Analysis[[#This Row],[Gross Sales ]]-Sales_Analysis[[#This Row],[Discount Amount]]</f>
        <v>20.214000000000002</v>
      </c>
      <c r="T1357" s="8">
        <f>Sales_Analysis[[#This Row],[Quantity]]*Sales_Analysis[[#This Row],[Unit Cost]]</f>
        <v>12.92</v>
      </c>
      <c r="U1357" s="8">
        <f>Sales_Analysis[[#This Row],[Net Sales ]]-Sales_Analysis[[#This Row],[Cost Of Good Sold]]</f>
        <v>7.2940000000000023</v>
      </c>
      <c r="V1357" s="8">
        <f>IF(Sales_Analysis[[#This Row],[Order Status]]="Completed",Sales_Analysis[[#This Row],[Net Sales ]],0)</f>
        <v>20.214000000000002</v>
      </c>
      <c r="W1357" s="8">
        <f>IF(Sales_Analysis[[#This Row],[Order Status]]="Completed",Sales_Analysis[[#This Row],[Gross Profit ]],0)</f>
        <v>7.2940000000000023</v>
      </c>
    </row>
    <row r="1358" spans="1:23">
      <c r="A1358" t="s">
        <v>2101</v>
      </c>
      <c r="B1358" s="7">
        <v>46136</v>
      </c>
      <c r="C1358" t="s">
        <v>182</v>
      </c>
      <c r="D1358">
        <v>1</v>
      </c>
      <c r="E1358">
        <v>11.57</v>
      </c>
      <c r="F1358">
        <v>0</v>
      </c>
      <c r="G1358">
        <v>9.99</v>
      </c>
      <c r="H1358" t="s">
        <v>207</v>
      </c>
      <c r="I1358" t="s">
        <v>54</v>
      </c>
      <c r="J1358" t="s">
        <v>217</v>
      </c>
      <c r="K1358" t="s">
        <v>209</v>
      </c>
      <c r="L1358" t="s">
        <v>531</v>
      </c>
      <c r="M1358" t="s">
        <v>183</v>
      </c>
      <c r="N1358" t="s">
        <v>32</v>
      </c>
      <c r="O1358">
        <v>6.42</v>
      </c>
      <c r="P1358">
        <v>11.57</v>
      </c>
      <c r="Q1358">
        <f>Sales_Analysis[[#This Row],[Quantity]]*Sales_Analysis[[#This Row],[Unit Selling Price]]</f>
        <v>11.57</v>
      </c>
      <c r="R1358">
        <f>Sales_Analysis[[#This Row],[Gross Sales ]]*Sales_Analysis[[#This Row],[Discount Pct]]</f>
        <v>0</v>
      </c>
      <c r="S1358" s="8">
        <f>Sales_Analysis[[#This Row],[Gross Sales ]]-Sales_Analysis[[#This Row],[Discount Amount]]</f>
        <v>11.57</v>
      </c>
      <c r="T1358" s="8">
        <f>Sales_Analysis[[#This Row],[Quantity]]*Sales_Analysis[[#This Row],[Unit Cost]]</f>
        <v>6.42</v>
      </c>
      <c r="U1358" s="8">
        <f>Sales_Analysis[[#This Row],[Net Sales ]]-Sales_Analysis[[#This Row],[Cost Of Good Sold]]</f>
        <v>5.15</v>
      </c>
      <c r="V1358" s="8">
        <f>IF(Sales_Analysis[[#This Row],[Order Status]]="Completed",Sales_Analysis[[#This Row],[Net Sales ]],0)</f>
        <v>11.57</v>
      </c>
      <c r="W1358" s="8">
        <f>IF(Sales_Analysis[[#This Row],[Order Status]]="Completed",Sales_Analysis[[#This Row],[Gross Profit ]],0)</f>
        <v>5.15</v>
      </c>
    </row>
    <row r="1359" spans="1:23">
      <c r="A1359" t="s">
        <v>2102</v>
      </c>
      <c r="B1359" s="7">
        <v>46136</v>
      </c>
      <c r="C1359" t="s">
        <v>92</v>
      </c>
      <c r="D1359">
        <v>2</v>
      </c>
      <c r="E1359">
        <v>46.87</v>
      </c>
      <c r="F1359">
        <v>0</v>
      </c>
      <c r="G1359">
        <v>0</v>
      </c>
      <c r="H1359" t="s">
        <v>216</v>
      </c>
      <c r="I1359" t="s">
        <v>37</v>
      </c>
      <c r="J1359" t="s">
        <v>217</v>
      </c>
      <c r="K1359" t="s">
        <v>209</v>
      </c>
      <c r="L1359" t="s">
        <v>243</v>
      </c>
      <c r="M1359" t="s">
        <v>93</v>
      </c>
      <c r="N1359" t="s">
        <v>17</v>
      </c>
      <c r="O1359">
        <v>21.33</v>
      </c>
      <c r="P1359">
        <v>46.87</v>
      </c>
      <c r="Q1359">
        <f>Sales_Analysis[[#This Row],[Quantity]]*Sales_Analysis[[#This Row],[Unit Selling Price]]</f>
        <v>93.74</v>
      </c>
      <c r="R1359">
        <f>Sales_Analysis[[#This Row],[Gross Sales ]]*Sales_Analysis[[#This Row],[Discount Pct]]</f>
        <v>0</v>
      </c>
      <c r="S1359" s="8">
        <f>Sales_Analysis[[#This Row],[Gross Sales ]]-Sales_Analysis[[#This Row],[Discount Amount]]</f>
        <v>93.74</v>
      </c>
      <c r="T1359" s="8">
        <f>Sales_Analysis[[#This Row],[Quantity]]*Sales_Analysis[[#This Row],[Unit Cost]]</f>
        <v>42.66</v>
      </c>
      <c r="U1359" s="8">
        <f>Sales_Analysis[[#This Row],[Net Sales ]]-Sales_Analysis[[#This Row],[Cost Of Good Sold]]</f>
        <v>51.08</v>
      </c>
      <c r="V1359" s="8">
        <f>IF(Sales_Analysis[[#This Row],[Order Status]]="Completed",Sales_Analysis[[#This Row],[Net Sales ]],0)</f>
        <v>93.74</v>
      </c>
      <c r="W1359" s="8">
        <f>IF(Sales_Analysis[[#This Row],[Order Status]]="Completed",Sales_Analysis[[#This Row],[Gross Profit ]],0)</f>
        <v>51.08</v>
      </c>
    </row>
    <row r="1360" spans="1:23">
      <c r="A1360" t="s">
        <v>2103</v>
      </c>
      <c r="B1360" s="7">
        <v>46136</v>
      </c>
      <c r="C1360" t="s">
        <v>172</v>
      </c>
      <c r="D1360">
        <v>2</v>
      </c>
      <c r="E1360">
        <v>80.63</v>
      </c>
      <c r="F1360">
        <v>0</v>
      </c>
      <c r="G1360">
        <v>9.99</v>
      </c>
      <c r="H1360" t="s">
        <v>207</v>
      </c>
      <c r="I1360" t="s">
        <v>12</v>
      </c>
      <c r="J1360" t="s">
        <v>217</v>
      </c>
      <c r="K1360" t="s">
        <v>209</v>
      </c>
      <c r="L1360" t="s">
        <v>595</v>
      </c>
      <c r="M1360" t="s">
        <v>173</v>
      </c>
      <c r="N1360" t="s">
        <v>32</v>
      </c>
      <c r="O1360">
        <v>44.56</v>
      </c>
      <c r="P1360">
        <v>80.63</v>
      </c>
      <c r="Q1360">
        <f>Sales_Analysis[[#This Row],[Quantity]]*Sales_Analysis[[#This Row],[Unit Selling Price]]</f>
        <v>161.26</v>
      </c>
      <c r="R1360">
        <f>Sales_Analysis[[#This Row],[Gross Sales ]]*Sales_Analysis[[#This Row],[Discount Pct]]</f>
        <v>0</v>
      </c>
      <c r="S1360" s="8">
        <f>Sales_Analysis[[#This Row],[Gross Sales ]]-Sales_Analysis[[#This Row],[Discount Amount]]</f>
        <v>161.26</v>
      </c>
      <c r="T1360" s="8">
        <f>Sales_Analysis[[#This Row],[Quantity]]*Sales_Analysis[[#This Row],[Unit Cost]]</f>
        <v>89.12</v>
      </c>
      <c r="U1360" s="8">
        <f>Sales_Analysis[[#This Row],[Net Sales ]]-Sales_Analysis[[#This Row],[Cost Of Good Sold]]</f>
        <v>72.139999999999986</v>
      </c>
      <c r="V1360" s="8">
        <f>IF(Sales_Analysis[[#This Row],[Order Status]]="Completed",Sales_Analysis[[#This Row],[Net Sales ]],0)</f>
        <v>161.26</v>
      </c>
      <c r="W1360" s="8">
        <f>IF(Sales_Analysis[[#This Row],[Order Status]]="Completed",Sales_Analysis[[#This Row],[Gross Profit ]],0)</f>
        <v>72.139999999999986</v>
      </c>
    </row>
    <row r="1361" spans="1:23">
      <c r="A1361" t="s">
        <v>2104</v>
      </c>
      <c r="B1361" s="7">
        <v>46136</v>
      </c>
      <c r="C1361" t="s">
        <v>180</v>
      </c>
      <c r="D1361">
        <v>3</v>
      </c>
      <c r="E1361">
        <v>60.42</v>
      </c>
      <c r="F1361">
        <v>0.1</v>
      </c>
      <c r="G1361">
        <v>4.99</v>
      </c>
      <c r="H1361" t="s">
        <v>207</v>
      </c>
      <c r="I1361" t="s">
        <v>224</v>
      </c>
      <c r="J1361" t="s">
        <v>208</v>
      </c>
      <c r="K1361" t="s">
        <v>209</v>
      </c>
      <c r="L1361" t="s">
        <v>1914</v>
      </c>
      <c r="M1361" t="s">
        <v>181</v>
      </c>
      <c r="N1361" t="s">
        <v>32</v>
      </c>
      <c r="O1361">
        <v>25.69</v>
      </c>
      <c r="P1361">
        <v>60.42</v>
      </c>
      <c r="Q1361">
        <f>Sales_Analysis[[#This Row],[Quantity]]*Sales_Analysis[[#This Row],[Unit Selling Price]]</f>
        <v>181.26</v>
      </c>
      <c r="R1361">
        <f>Sales_Analysis[[#This Row],[Gross Sales ]]*Sales_Analysis[[#This Row],[Discount Pct]]</f>
        <v>18.126000000000001</v>
      </c>
      <c r="S1361" s="8">
        <f>Sales_Analysis[[#This Row],[Gross Sales ]]-Sales_Analysis[[#This Row],[Discount Amount]]</f>
        <v>163.13399999999999</v>
      </c>
      <c r="T1361" s="8">
        <f>Sales_Analysis[[#This Row],[Quantity]]*Sales_Analysis[[#This Row],[Unit Cost]]</f>
        <v>77.070000000000007</v>
      </c>
      <c r="U1361" s="8">
        <f>Sales_Analysis[[#This Row],[Net Sales ]]-Sales_Analysis[[#This Row],[Cost Of Good Sold]]</f>
        <v>86.063999999999979</v>
      </c>
      <c r="V1361" s="8">
        <f>IF(Sales_Analysis[[#This Row],[Order Status]]="Completed",Sales_Analysis[[#This Row],[Net Sales ]],0)</f>
        <v>163.13399999999999</v>
      </c>
      <c r="W1361" s="8">
        <f>IF(Sales_Analysis[[#This Row],[Order Status]]="Completed",Sales_Analysis[[#This Row],[Gross Profit ]],0)</f>
        <v>86.063999999999979</v>
      </c>
    </row>
    <row r="1362" spans="1:23">
      <c r="A1362" t="s">
        <v>2105</v>
      </c>
      <c r="B1362" s="7">
        <v>46136</v>
      </c>
      <c r="C1362" t="s">
        <v>77</v>
      </c>
      <c r="D1362">
        <v>3</v>
      </c>
      <c r="E1362">
        <v>47.77</v>
      </c>
      <c r="F1362">
        <v>0.1</v>
      </c>
      <c r="G1362">
        <v>4.99</v>
      </c>
      <c r="H1362" t="s">
        <v>212</v>
      </c>
      <c r="I1362" t="s">
        <v>12</v>
      </c>
      <c r="J1362" t="s">
        <v>208</v>
      </c>
      <c r="K1362" t="s">
        <v>209</v>
      </c>
      <c r="L1362" t="s">
        <v>473</v>
      </c>
      <c r="M1362" t="s">
        <v>78</v>
      </c>
      <c r="N1362" t="s">
        <v>11</v>
      </c>
      <c r="O1362">
        <v>21.34</v>
      </c>
      <c r="P1362">
        <v>47.77</v>
      </c>
      <c r="Q1362">
        <f>Sales_Analysis[[#This Row],[Quantity]]*Sales_Analysis[[#This Row],[Unit Selling Price]]</f>
        <v>143.31</v>
      </c>
      <c r="R1362">
        <f>Sales_Analysis[[#This Row],[Gross Sales ]]*Sales_Analysis[[#This Row],[Discount Pct]]</f>
        <v>14.331000000000001</v>
      </c>
      <c r="S1362" s="8">
        <f>Sales_Analysis[[#This Row],[Gross Sales ]]-Sales_Analysis[[#This Row],[Discount Amount]]</f>
        <v>128.97900000000001</v>
      </c>
      <c r="T1362" s="8">
        <f>Sales_Analysis[[#This Row],[Quantity]]*Sales_Analysis[[#This Row],[Unit Cost]]</f>
        <v>64.02</v>
      </c>
      <c r="U1362" s="8">
        <f>Sales_Analysis[[#This Row],[Net Sales ]]-Sales_Analysis[[#This Row],[Cost Of Good Sold]]</f>
        <v>64.959000000000017</v>
      </c>
      <c r="V1362" s="8">
        <f>IF(Sales_Analysis[[#This Row],[Order Status]]="Completed",Sales_Analysis[[#This Row],[Net Sales ]],0)</f>
        <v>128.97900000000001</v>
      </c>
      <c r="W1362" s="8">
        <f>IF(Sales_Analysis[[#This Row],[Order Status]]="Completed",Sales_Analysis[[#This Row],[Gross Profit ]],0)</f>
        <v>64.959000000000017</v>
      </c>
    </row>
    <row r="1363" spans="1:23">
      <c r="A1363" t="s">
        <v>2106</v>
      </c>
      <c r="B1363" s="7">
        <v>46136</v>
      </c>
      <c r="C1363" t="s">
        <v>87</v>
      </c>
      <c r="D1363">
        <v>1</v>
      </c>
      <c r="E1363">
        <v>49.34</v>
      </c>
      <c r="F1363">
        <v>0</v>
      </c>
      <c r="G1363">
        <v>6.99</v>
      </c>
      <c r="H1363" t="s">
        <v>216</v>
      </c>
      <c r="I1363" t="s">
        <v>54</v>
      </c>
      <c r="J1363" t="s">
        <v>217</v>
      </c>
      <c r="K1363" t="s">
        <v>209</v>
      </c>
      <c r="L1363" t="s">
        <v>1753</v>
      </c>
      <c r="M1363" t="s">
        <v>88</v>
      </c>
      <c r="N1363" t="s">
        <v>11</v>
      </c>
      <c r="O1363">
        <v>24.06</v>
      </c>
      <c r="P1363">
        <v>49.34</v>
      </c>
      <c r="Q1363">
        <f>Sales_Analysis[[#This Row],[Quantity]]*Sales_Analysis[[#This Row],[Unit Selling Price]]</f>
        <v>49.34</v>
      </c>
      <c r="R1363">
        <f>Sales_Analysis[[#This Row],[Gross Sales ]]*Sales_Analysis[[#This Row],[Discount Pct]]</f>
        <v>0</v>
      </c>
      <c r="S1363" s="8">
        <f>Sales_Analysis[[#This Row],[Gross Sales ]]-Sales_Analysis[[#This Row],[Discount Amount]]</f>
        <v>49.34</v>
      </c>
      <c r="T1363" s="8">
        <f>Sales_Analysis[[#This Row],[Quantity]]*Sales_Analysis[[#This Row],[Unit Cost]]</f>
        <v>24.06</v>
      </c>
      <c r="U1363" s="8">
        <f>Sales_Analysis[[#This Row],[Net Sales ]]-Sales_Analysis[[#This Row],[Cost Of Good Sold]]</f>
        <v>25.280000000000005</v>
      </c>
      <c r="V1363" s="8">
        <f>IF(Sales_Analysis[[#This Row],[Order Status]]="Completed",Sales_Analysis[[#This Row],[Net Sales ]],0)</f>
        <v>49.34</v>
      </c>
      <c r="W1363" s="8">
        <f>IF(Sales_Analysis[[#This Row],[Order Status]]="Completed",Sales_Analysis[[#This Row],[Gross Profit ]],0)</f>
        <v>25.280000000000005</v>
      </c>
    </row>
    <row r="1364" spans="1:23">
      <c r="A1364" t="s">
        <v>2107</v>
      </c>
      <c r="B1364" s="7">
        <v>46136</v>
      </c>
      <c r="C1364" t="s">
        <v>176</v>
      </c>
      <c r="D1364">
        <v>2</v>
      </c>
      <c r="E1364">
        <v>11.86</v>
      </c>
      <c r="F1364">
        <v>0.05</v>
      </c>
      <c r="G1364">
        <v>9.99</v>
      </c>
      <c r="H1364" t="s">
        <v>212</v>
      </c>
      <c r="I1364" t="s">
        <v>12</v>
      </c>
      <c r="J1364" t="s">
        <v>213</v>
      </c>
      <c r="K1364" t="s">
        <v>209</v>
      </c>
      <c r="L1364" t="s">
        <v>727</v>
      </c>
      <c r="M1364" t="s">
        <v>177</v>
      </c>
      <c r="N1364" t="s">
        <v>32</v>
      </c>
      <c r="O1364">
        <v>4.93</v>
      </c>
      <c r="P1364">
        <v>11.86</v>
      </c>
      <c r="Q1364">
        <f>Sales_Analysis[[#This Row],[Quantity]]*Sales_Analysis[[#This Row],[Unit Selling Price]]</f>
        <v>23.72</v>
      </c>
      <c r="R1364">
        <f>Sales_Analysis[[#This Row],[Gross Sales ]]*Sales_Analysis[[#This Row],[Discount Pct]]</f>
        <v>1.1859999999999999</v>
      </c>
      <c r="S1364" s="8">
        <f>Sales_Analysis[[#This Row],[Gross Sales ]]-Sales_Analysis[[#This Row],[Discount Amount]]</f>
        <v>22.533999999999999</v>
      </c>
      <c r="T1364" s="8">
        <f>Sales_Analysis[[#This Row],[Quantity]]*Sales_Analysis[[#This Row],[Unit Cost]]</f>
        <v>9.86</v>
      </c>
      <c r="U1364" s="8">
        <f>Sales_Analysis[[#This Row],[Net Sales ]]-Sales_Analysis[[#This Row],[Cost Of Good Sold]]</f>
        <v>12.673999999999999</v>
      </c>
      <c r="V1364" s="8">
        <f>IF(Sales_Analysis[[#This Row],[Order Status]]="Completed",Sales_Analysis[[#This Row],[Net Sales ]],0)</f>
        <v>22.533999999999999</v>
      </c>
      <c r="W1364" s="8">
        <f>IF(Sales_Analysis[[#This Row],[Order Status]]="Completed",Sales_Analysis[[#This Row],[Gross Profit ]],0)</f>
        <v>12.673999999999999</v>
      </c>
    </row>
    <row r="1365" spans="1:23">
      <c r="A1365" t="s">
        <v>2108</v>
      </c>
      <c r="B1365" s="7">
        <v>46136</v>
      </c>
      <c r="C1365" t="s">
        <v>126</v>
      </c>
      <c r="D1365">
        <v>4</v>
      </c>
      <c r="E1365">
        <v>44.98</v>
      </c>
      <c r="F1365">
        <v>0</v>
      </c>
      <c r="G1365">
        <v>0</v>
      </c>
      <c r="H1365" t="s">
        <v>207</v>
      </c>
      <c r="I1365" t="s">
        <v>54</v>
      </c>
      <c r="J1365" t="s">
        <v>213</v>
      </c>
      <c r="K1365" t="s">
        <v>209</v>
      </c>
      <c r="L1365" t="s">
        <v>337</v>
      </c>
      <c r="M1365" t="s">
        <v>127</v>
      </c>
      <c r="N1365" t="s">
        <v>21</v>
      </c>
      <c r="O1365">
        <v>23.48</v>
      </c>
      <c r="P1365">
        <v>44.98</v>
      </c>
      <c r="Q1365">
        <f>Sales_Analysis[[#This Row],[Quantity]]*Sales_Analysis[[#This Row],[Unit Selling Price]]</f>
        <v>179.92</v>
      </c>
      <c r="R1365">
        <f>Sales_Analysis[[#This Row],[Gross Sales ]]*Sales_Analysis[[#This Row],[Discount Pct]]</f>
        <v>0</v>
      </c>
      <c r="S1365" s="8">
        <f>Sales_Analysis[[#This Row],[Gross Sales ]]-Sales_Analysis[[#This Row],[Discount Amount]]</f>
        <v>179.92</v>
      </c>
      <c r="T1365" s="8">
        <f>Sales_Analysis[[#This Row],[Quantity]]*Sales_Analysis[[#This Row],[Unit Cost]]</f>
        <v>93.92</v>
      </c>
      <c r="U1365" s="8">
        <f>Sales_Analysis[[#This Row],[Net Sales ]]-Sales_Analysis[[#This Row],[Cost Of Good Sold]]</f>
        <v>85.999999999999986</v>
      </c>
      <c r="V1365" s="8">
        <f>IF(Sales_Analysis[[#This Row],[Order Status]]="Completed",Sales_Analysis[[#This Row],[Net Sales ]],0)</f>
        <v>179.92</v>
      </c>
      <c r="W1365" s="8">
        <f>IF(Sales_Analysis[[#This Row],[Order Status]]="Completed",Sales_Analysis[[#This Row],[Gross Profit ]],0)</f>
        <v>85.999999999999986</v>
      </c>
    </row>
    <row r="1366" spans="1:23">
      <c r="A1366" t="s">
        <v>2109</v>
      </c>
      <c r="B1366" s="7">
        <v>46136</v>
      </c>
      <c r="C1366" t="s">
        <v>102</v>
      </c>
      <c r="D1366">
        <v>1</v>
      </c>
      <c r="E1366">
        <v>18.5</v>
      </c>
      <c r="F1366">
        <v>0.1</v>
      </c>
      <c r="G1366">
        <v>6.99</v>
      </c>
      <c r="H1366" t="s">
        <v>212</v>
      </c>
      <c r="I1366" t="s">
        <v>54</v>
      </c>
      <c r="J1366" t="s">
        <v>208</v>
      </c>
      <c r="K1366" t="s">
        <v>209</v>
      </c>
      <c r="L1366" t="s">
        <v>229</v>
      </c>
      <c r="M1366" t="s">
        <v>103</v>
      </c>
      <c r="N1366" t="s">
        <v>17</v>
      </c>
      <c r="O1366">
        <v>7.75</v>
      </c>
      <c r="P1366">
        <v>18.5</v>
      </c>
      <c r="Q1366">
        <f>Sales_Analysis[[#This Row],[Quantity]]*Sales_Analysis[[#This Row],[Unit Selling Price]]</f>
        <v>18.5</v>
      </c>
      <c r="R1366">
        <f>Sales_Analysis[[#This Row],[Gross Sales ]]*Sales_Analysis[[#This Row],[Discount Pct]]</f>
        <v>1.85</v>
      </c>
      <c r="S1366" s="8">
        <f>Sales_Analysis[[#This Row],[Gross Sales ]]-Sales_Analysis[[#This Row],[Discount Amount]]</f>
        <v>16.649999999999999</v>
      </c>
      <c r="T1366" s="8">
        <f>Sales_Analysis[[#This Row],[Quantity]]*Sales_Analysis[[#This Row],[Unit Cost]]</f>
        <v>7.75</v>
      </c>
      <c r="U1366" s="8">
        <f>Sales_Analysis[[#This Row],[Net Sales ]]-Sales_Analysis[[#This Row],[Cost Of Good Sold]]</f>
        <v>8.8999999999999986</v>
      </c>
      <c r="V1366" s="8">
        <f>IF(Sales_Analysis[[#This Row],[Order Status]]="Completed",Sales_Analysis[[#This Row],[Net Sales ]],0)</f>
        <v>16.649999999999999</v>
      </c>
      <c r="W1366" s="8">
        <f>IF(Sales_Analysis[[#This Row],[Order Status]]="Completed",Sales_Analysis[[#This Row],[Gross Profit ]],0)</f>
        <v>8.8999999999999986</v>
      </c>
    </row>
    <row r="1367" spans="1:23">
      <c r="A1367" t="s">
        <v>2110</v>
      </c>
      <c r="B1367" s="7">
        <v>46136</v>
      </c>
      <c r="C1367" t="s">
        <v>166</v>
      </c>
      <c r="D1367">
        <v>4</v>
      </c>
      <c r="E1367">
        <v>39.19</v>
      </c>
      <c r="F1367">
        <v>0</v>
      </c>
      <c r="G1367">
        <v>0</v>
      </c>
      <c r="H1367" t="s">
        <v>212</v>
      </c>
      <c r="I1367" t="s">
        <v>224</v>
      </c>
      <c r="J1367" t="s">
        <v>213</v>
      </c>
      <c r="K1367" t="s">
        <v>209</v>
      </c>
      <c r="L1367" t="s">
        <v>437</v>
      </c>
      <c r="M1367" t="s">
        <v>167</v>
      </c>
      <c r="N1367" t="s">
        <v>32</v>
      </c>
      <c r="O1367">
        <v>18.54</v>
      </c>
      <c r="P1367">
        <v>39.19</v>
      </c>
      <c r="Q1367">
        <f>Sales_Analysis[[#This Row],[Quantity]]*Sales_Analysis[[#This Row],[Unit Selling Price]]</f>
        <v>156.76</v>
      </c>
      <c r="R1367">
        <f>Sales_Analysis[[#This Row],[Gross Sales ]]*Sales_Analysis[[#This Row],[Discount Pct]]</f>
        <v>0</v>
      </c>
      <c r="S1367" s="8">
        <f>Sales_Analysis[[#This Row],[Gross Sales ]]-Sales_Analysis[[#This Row],[Discount Amount]]</f>
        <v>156.76</v>
      </c>
      <c r="T1367" s="8">
        <f>Sales_Analysis[[#This Row],[Quantity]]*Sales_Analysis[[#This Row],[Unit Cost]]</f>
        <v>74.16</v>
      </c>
      <c r="U1367" s="8">
        <f>Sales_Analysis[[#This Row],[Net Sales ]]-Sales_Analysis[[#This Row],[Cost Of Good Sold]]</f>
        <v>82.6</v>
      </c>
      <c r="V1367" s="8">
        <f>IF(Sales_Analysis[[#This Row],[Order Status]]="Completed",Sales_Analysis[[#This Row],[Net Sales ]],0)</f>
        <v>156.76</v>
      </c>
      <c r="W1367" s="8">
        <f>IF(Sales_Analysis[[#This Row],[Order Status]]="Completed",Sales_Analysis[[#This Row],[Gross Profit ]],0)</f>
        <v>82.6</v>
      </c>
    </row>
    <row r="1368" spans="1:23">
      <c r="A1368" t="s">
        <v>2111</v>
      </c>
      <c r="B1368" s="7">
        <v>46136</v>
      </c>
      <c r="C1368" t="s">
        <v>75</v>
      </c>
      <c r="D1368">
        <v>5</v>
      </c>
      <c r="E1368">
        <v>55.2</v>
      </c>
      <c r="F1368">
        <v>0.05</v>
      </c>
      <c r="G1368">
        <v>0</v>
      </c>
      <c r="H1368" t="s">
        <v>207</v>
      </c>
      <c r="I1368" t="s">
        <v>18</v>
      </c>
      <c r="J1368" t="s">
        <v>213</v>
      </c>
      <c r="K1368" t="s">
        <v>209</v>
      </c>
      <c r="L1368" t="s">
        <v>475</v>
      </c>
      <c r="M1368" t="s">
        <v>76</v>
      </c>
      <c r="N1368" t="s">
        <v>11</v>
      </c>
      <c r="O1368">
        <v>25.85</v>
      </c>
      <c r="P1368">
        <v>55.2</v>
      </c>
      <c r="Q1368">
        <f>Sales_Analysis[[#This Row],[Quantity]]*Sales_Analysis[[#This Row],[Unit Selling Price]]</f>
        <v>276</v>
      </c>
      <c r="R1368">
        <f>Sales_Analysis[[#This Row],[Gross Sales ]]*Sales_Analysis[[#This Row],[Discount Pct]]</f>
        <v>13.8</v>
      </c>
      <c r="S1368" s="8">
        <f>Sales_Analysis[[#This Row],[Gross Sales ]]-Sales_Analysis[[#This Row],[Discount Amount]]</f>
        <v>262.2</v>
      </c>
      <c r="T1368" s="8">
        <f>Sales_Analysis[[#This Row],[Quantity]]*Sales_Analysis[[#This Row],[Unit Cost]]</f>
        <v>129.25</v>
      </c>
      <c r="U1368" s="8">
        <f>Sales_Analysis[[#This Row],[Net Sales ]]-Sales_Analysis[[#This Row],[Cost Of Good Sold]]</f>
        <v>132.94999999999999</v>
      </c>
      <c r="V1368" s="8">
        <f>IF(Sales_Analysis[[#This Row],[Order Status]]="Completed",Sales_Analysis[[#This Row],[Net Sales ]],0)</f>
        <v>262.2</v>
      </c>
      <c r="W1368" s="8">
        <f>IF(Sales_Analysis[[#This Row],[Order Status]]="Completed",Sales_Analysis[[#This Row],[Gross Profit ]],0)</f>
        <v>132.94999999999999</v>
      </c>
    </row>
    <row r="1369" spans="1:23">
      <c r="A1369" t="s">
        <v>2112</v>
      </c>
      <c r="B1369" s="7">
        <v>46136</v>
      </c>
      <c r="C1369" t="s">
        <v>180</v>
      </c>
      <c r="D1369">
        <v>1</v>
      </c>
      <c r="E1369">
        <v>60.42</v>
      </c>
      <c r="F1369">
        <v>0</v>
      </c>
      <c r="G1369">
        <v>6.99</v>
      </c>
      <c r="H1369" t="s">
        <v>212</v>
      </c>
      <c r="I1369" t="s">
        <v>224</v>
      </c>
      <c r="J1369" t="s">
        <v>213</v>
      </c>
      <c r="K1369" t="s">
        <v>209</v>
      </c>
      <c r="L1369" t="s">
        <v>977</v>
      </c>
      <c r="M1369" t="s">
        <v>181</v>
      </c>
      <c r="N1369" t="s">
        <v>32</v>
      </c>
      <c r="O1369">
        <v>25.69</v>
      </c>
      <c r="P1369">
        <v>60.42</v>
      </c>
      <c r="Q1369">
        <f>Sales_Analysis[[#This Row],[Quantity]]*Sales_Analysis[[#This Row],[Unit Selling Price]]</f>
        <v>60.42</v>
      </c>
      <c r="R1369">
        <f>Sales_Analysis[[#This Row],[Gross Sales ]]*Sales_Analysis[[#This Row],[Discount Pct]]</f>
        <v>0</v>
      </c>
      <c r="S1369" s="8">
        <f>Sales_Analysis[[#This Row],[Gross Sales ]]-Sales_Analysis[[#This Row],[Discount Amount]]</f>
        <v>60.42</v>
      </c>
      <c r="T1369" s="8">
        <f>Sales_Analysis[[#This Row],[Quantity]]*Sales_Analysis[[#This Row],[Unit Cost]]</f>
        <v>25.69</v>
      </c>
      <c r="U1369" s="8">
        <f>Sales_Analysis[[#This Row],[Net Sales ]]-Sales_Analysis[[#This Row],[Cost Of Good Sold]]</f>
        <v>34.730000000000004</v>
      </c>
      <c r="V1369" s="8">
        <f>IF(Sales_Analysis[[#This Row],[Order Status]]="Completed",Sales_Analysis[[#This Row],[Net Sales ]],0)</f>
        <v>60.42</v>
      </c>
      <c r="W1369" s="8">
        <f>IF(Sales_Analysis[[#This Row],[Order Status]]="Completed",Sales_Analysis[[#This Row],[Gross Profit ]],0)</f>
        <v>34.730000000000004</v>
      </c>
    </row>
    <row r="1370" spans="1:23">
      <c r="A1370" t="s">
        <v>2113</v>
      </c>
      <c r="B1370" s="7">
        <v>46137</v>
      </c>
      <c r="C1370" t="s">
        <v>140</v>
      </c>
      <c r="D1370">
        <v>2</v>
      </c>
      <c r="E1370">
        <v>25.18</v>
      </c>
      <c r="F1370">
        <v>0</v>
      </c>
      <c r="G1370">
        <v>0</v>
      </c>
      <c r="H1370" t="s">
        <v>212</v>
      </c>
      <c r="I1370" t="s">
        <v>18</v>
      </c>
      <c r="J1370" t="s">
        <v>208</v>
      </c>
      <c r="K1370" t="s">
        <v>209</v>
      </c>
      <c r="L1370" t="s">
        <v>2038</v>
      </c>
      <c r="M1370" t="s">
        <v>141</v>
      </c>
      <c r="N1370" t="s">
        <v>27</v>
      </c>
      <c r="O1370">
        <v>13.85</v>
      </c>
      <c r="P1370">
        <v>25.18</v>
      </c>
      <c r="Q1370">
        <f>Sales_Analysis[[#This Row],[Quantity]]*Sales_Analysis[[#This Row],[Unit Selling Price]]</f>
        <v>50.36</v>
      </c>
      <c r="R1370">
        <f>Sales_Analysis[[#This Row],[Gross Sales ]]*Sales_Analysis[[#This Row],[Discount Pct]]</f>
        <v>0</v>
      </c>
      <c r="S1370" s="8">
        <f>Sales_Analysis[[#This Row],[Gross Sales ]]-Sales_Analysis[[#This Row],[Discount Amount]]</f>
        <v>50.36</v>
      </c>
      <c r="T1370" s="8">
        <f>Sales_Analysis[[#This Row],[Quantity]]*Sales_Analysis[[#This Row],[Unit Cost]]</f>
        <v>27.7</v>
      </c>
      <c r="U1370" s="8">
        <f>Sales_Analysis[[#This Row],[Net Sales ]]-Sales_Analysis[[#This Row],[Cost Of Good Sold]]</f>
        <v>22.66</v>
      </c>
      <c r="V1370" s="8">
        <f>IF(Sales_Analysis[[#This Row],[Order Status]]="Completed",Sales_Analysis[[#This Row],[Net Sales ]],0)</f>
        <v>50.36</v>
      </c>
      <c r="W1370" s="8">
        <f>IF(Sales_Analysis[[#This Row],[Order Status]]="Completed",Sales_Analysis[[#This Row],[Gross Profit ]],0)</f>
        <v>22.66</v>
      </c>
    </row>
    <row r="1371" spans="1:23">
      <c r="A1371" t="s">
        <v>2114</v>
      </c>
      <c r="B1371" s="7">
        <v>46137</v>
      </c>
      <c r="C1371" t="s">
        <v>79</v>
      </c>
      <c r="D1371">
        <v>1</v>
      </c>
      <c r="E1371">
        <v>12.76</v>
      </c>
      <c r="F1371">
        <v>0.05</v>
      </c>
      <c r="G1371">
        <v>0</v>
      </c>
      <c r="H1371" t="s">
        <v>207</v>
      </c>
      <c r="I1371" t="s">
        <v>18</v>
      </c>
      <c r="J1371" t="s">
        <v>217</v>
      </c>
      <c r="K1371" t="s">
        <v>209</v>
      </c>
      <c r="L1371" t="s">
        <v>371</v>
      </c>
      <c r="M1371" t="s">
        <v>80</v>
      </c>
      <c r="N1371" t="s">
        <v>11</v>
      </c>
      <c r="O1371">
        <v>7.24</v>
      </c>
      <c r="P1371">
        <v>12.76</v>
      </c>
      <c r="Q1371">
        <f>Sales_Analysis[[#This Row],[Quantity]]*Sales_Analysis[[#This Row],[Unit Selling Price]]</f>
        <v>12.76</v>
      </c>
      <c r="R1371">
        <f>Sales_Analysis[[#This Row],[Gross Sales ]]*Sales_Analysis[[#This Row],[Discount Pct]]</f>
        <v>0.63800000000000001</v>
      </c>
      <c r="S1371" s="8">
        <f>Sales_Analysis[[#This Row],[Gross Sales ]]-Sales_Analysis[[#This Row],[Discount Amount]]</f>
        <v>12.122</v>
      </c>
      <c r="T1371" s="8">
        <f>Sales_Analysis[[#This Row],[Quantity]]*Sales_Analysis[[#This Row],[Unit Cost]]</f>
        <v>7.24</v>
      </c>
      <c r="U1371" s="8">
        <f>Sales_Analysis[[#This Row],[Net Sales ]]-Sales_Analysis[[#This Row],[Cost Of Good Sold]]</f>
        <v>4.8819999999999997</v>
      </c>
      <c r="V1371" s="8">
        <f>IF(Sales_Analysis[[#This Row],[Order Status]]="Completed",Sales_Analysis[[#This Row],[Net Sales ]],0)</f>
        <v>12.122</v>
      </c>
      <c r="W1371" s="8">
        <f>IF(Sales_Analysis[[#This Row],[Order Status]]="Completed",Sales_Analysis[[#This Row],[Gross Profit ]],0)</f>
        <v>4.8819999999999997</v>
      </c>
    </row>
    <row r="1372" spans="1:23">
      <c r="A1372" t="s">
        <v>2115</v>
      </c>
      <c r="B1372" s="7">
        <v>46137</v>
      </c>
      <c r="C1372" t="s">
        <v>100</v>
      </c>
      <c r="D1372">
        <v>2</v>
      </c>
      <c r="E1372">
        <v>47.38</v>
      </c>
      <c r="F1372">
        <v>0.1</v>
      </c>
      <c r="G1372">
        <v>0</v>
      </c>
      <c r="H1372" t="s">
        <v>212</v>
      </c>
      <c r="I1372" t="s">
        <v>18</v>
      </c>
      <c r="J1372" t="s">
        <v>217</v>
      </c>
      <c r="K1372" t="s">
        <v>209</v>
      </c>
      <c r="L1372" t="s">
        <v>459</v>
      </c>
      <c r="M1372" t="s">
        <v>101</v>
      </c>
      <c r="N1372" t="s">
        <v>17</v>
      </c>
      <c r="O1372">
        <v>31.21</v>
      </c>
      <c r="P1372">
        <v>47.38</v>
      </c>
      <c r="Q1372">
        <f>Sales_Analysis[[#This Row],[Quantity]]*Sales_Analysis[[#This Row],[Unit Selling Price]]</f>
        <v>94.76</v>
      </c>
      <c r="R1372">
        <f>Sales_Analysis[[#This Row],[Gross Sales ]]*Sales_Analysis[[#This Row],[Discount Pct]]</f>
        <v>9.4760000000000009</v>
      </c>
      <c r="S1372" s="8">
        <f>Sales_Analysis[[#This Row],[Gross Sales ]]-Sales_Analysis[[#This Row],[Discount Amount]]</f>
        <v>85.284000000000006</v>
      </c>
      <c r="T1372" s="8">
        <f>Sales_Analysis[[#This Row],[Quantity]]*Sales_Analysis[[#This Row],[Unit Cost]]</f>
        <v>62.42</v>
      </c>
      <c r="U1372" s="8">
        <f>Sales_Analysis[[#This Row],[Net Sales ]]-Sales_Analysis[[#This Row],[Cost Of Good Sold]]</f>
        <v>22.864000000000004</v>
      </c>
      <c r="V1372" s="8">
        <f>IF(Sales_Analysis[[#This Row],[Order Status]]="Completed",Sales_Analysis[[#This Row],[Net Sales ]],0)</f>
        <v>85.284000000000006</v>
      </c>
      <c r="W1372" s="8">
        <f>IF(Sales_Analysis[[#This Row],[Order Status]]="Completed",Sales_Analysis[[#This Row],[Gross Profit ]],0)</f>
        <v>22.864000000000004</v>
      </c>
    </row>
    <row r="1373" spans="1:23">
      <c r="A1373" t="s">
        <v>2116</v>
      </c>
      <c r="B1373" s="7">
        <v>46137</v>
      </c>
      <c r="C1373" t="s">
        <v>118</v>
      </c>
      <c r="D1373">
        <v>2</v>
      </c>
      <c r="E1373">
        <v>41.81</v>
      </c>
      <c r="F1373">
        <v>0.05</v>
      </c>
      <c r="G1373">
        <v>6.99</v>
      </c>
      <c r="H1373" t="s">
        <v>212</v>
      </c>
      <c r="I1373" t="s">
        <v>54</v>
      </c>
      <c r="J1373" t="s">
        <v>208</v>
      </c>
      <c r="K1373" t="s">
        <v>209</v>
      </c>
      <c r="L1373" t="s">
        <v>2117</v>
      </c>
      <c r="M1373" t="s">
        <v>119</v>
      </c>
      <c r="N1373" t="s">
        <v>21</v>
      </c>
      <c r="O1373">
        <v>22.64</v>
      </c>
      <c r="P1373">
        <v>41.81</v>
      </c>
      <c r="Q1373">
        <f>Sales_Analysis[[#This Row],[Quantity]]*Sales_Analysis[[#This Row],[Unit Selling Price]]</f>
        <v>83.62</v>
      </c>
      <c r="R1373">
        <f>Sales_Analysis[[#This Row],[Gross Sales ]]*Sales_Analysis[[#This Row],[Discount Pct]]</f>
        <v>4.181</v>
      </c>
      <c r="S1373" s="8">
        <f>Sales_Analysis[[#This Row],[Gross Sales ]]-Sales_Analysis[[#This Row],[Discount Amount]]</f>
        <v>79.439000000000007</v>
      </c>
      <c r="T1373" s="8">
        <f>Sales_Analysis[[#This Row],[Quantity]]*Sales_Analysis[[#This Row],[Unit Cost]]</f>
        <v>45.28</v>
      </c>
      <c r="U1373" s="8">
        <f>Sales_Analysis[[#This Row],[Net Sales ]]-Sales_Analysis[[#This Row],[Cost Of Good Sold]]</f>
        <v>34.159000000000006</v>
      </c>
      <c r="V1373" s="8">
        <f>IF(Sales_Analysis[[#This Row],[Order Status]]="Completed",Sales_Analysis[[#This Row],[Net Sales ]],0)</f>
        <v>79.439000000000007</v>
      </c>
      <c r="W1373" s="8">
        <f>IF(Sales_Analysis[[#This Row],[Order Status]]="Completed",Sales_Analysis[[#This Row],[Gross Profit ]],0)</f>
        <v>34.159000000000006</v>
      </c>
    </row>
    <row r="1374" spans="1:23">
      <c r="A1374" t="s">
        <v>2118</v>
      </c>
      <c r="B1374" s="7">
        <v>46137</v>
      </c>
      <c r="C1374" t="s">
        <v>172</v>
      </c>
      <c r="D1374">
        <v>4</v>
      </c>
      <c r="E1374">
        <v>80.63</v>
      </c>
      <c r="F1374">
        <v>0</v>
      </c>
      <c r="G1374">
        <v>0</v>
      </c>
      <c r="H1374" t="s">
        <v>212</v>
      </c>
      <c r="I1374" t="s">
        <v>12</v>
      </c>
      <c r="J1374" t="s">
        <v>213</v>
      </c>
      <c r="K1374" t="s">
        <v>209</v>
      </c>
      <c r="L1374" t="s">
        <v>354</v>
      </c>
      <c r="M1374" t="s">
        <v>173</v>
      </c>
      <c r="N1374" t="s">
        <v>32</v>
      </c>
      <c r="O1374">
        <v>44.56</v>
      </c>
      <c r="P1374">
        <v>80.63</v>
      </c>
      <c r="Q1374">
        <f>Sales_Analysis[[#This Row],[Quantity]]*Sales_Analysis[[#This Row],[Unit Selling Price]]</f>
        <v>322.52</v>
      </c>
      <c r="R1374">
        <f>Sales_Analysis[[#This Row],[Gross Sales ]]*Sales_Analysis[[#This Row],[Discount Pct]]</f>
        <v>0</v>
      </c>
      <c r="S1374" s="8">
        <f>Sales_Analysis[[#This Row],[Gross Sales ]]-Sales_Analysis[[#This Row],[Discount Amount]]</f>
        <v>322.52</v>
      </c>
      <c r="T1374" s="8">
        <f>Sales_Analysis[[#This Row],[Quantity]]*Sales_Analysis[[#This Row],[Unit Cost]]</f>
        <v>178.24</v>
      </c>
      <c r="U1374" s="8">
        <f>Sales_Analysis[[#This Row],[Net Sales ]]-Sales_Analysis[[#This Row],[Cost Of Good Sold]]</f>
        <v>144.27999999999997</v>
      </c>
      <c r="V1374" s="8">
        <f>IF(Sales_Analysis[[#This Row],[Order Status]]="Completed",Sales_Analysis[[#This Row],[Net Sales ]],0)</f>
        <v>322.52</v>
      </c>
      <c r="W1374" s="8">
        <f>IF(Sales_Analysis[[#This Row],[Order Status]]="Completed",Sales_Analysis[[#This Row],[Gross Profit ]],0)</f>
        <v>144.27999999999997</v>
      </c>
    </row>
    <row r="1375" spans="1:23">
      <c r="A1375" t="s">
        <v>2119</v>
      </c>
      <c r="B1375" s="7">
        <v>46137</v>
      </c>
      <c r="C1375" t="s">
        <v>180</v>
      </c>
      <c r="D1375">
        <v>1</v>
      </c>
      <c r="E1375">
        <v>60.42</v>
      </c>
      <c r="F1375">
        <v>0</v>
      </c>
      <c r="G1375">
        <v>9.99</v>
      </c>
      <c r="H1375" t="s">
        <v>207</v>
      </c>
      <c r="I1375" t="s">
        <v>12</v>
      </c>
      <c r="J1375" t="s">
        <v>217</v>
      </c>
      <c r="K1375" t="s">
        <v>209</v>
      </c>
      <c r="L1375" t="s">
        <v>1485</v>
      </c>
      <c r="M1375" t="s">
        <v>181</v>
      </c>
      <c r="N1375" t="s">
        <v>32</v>
      </c>
      <c r="O1375">
        <v>25.69</v>
      </c>
      <c r="P1375">
        <v>60.42</v>
      </c>
      <c r="Q1375">
        <f>Sales_Analysis[[#This Row],[Quantity]]*Sales_Analysis[[#This Row],[Unit Selling Price]]</f>
        <v>60.42</v>
      </c>
      <c r="R1375">
        <f>Sales_Analysis[[#This Row],[Gross Sales ]]*Sales_Analysis[[#This Row],[Discount Pct]]</f>
        <v>0</v>
      </c>
      <c r="S1375" s="8">
        <f>Sales_Analysis[[#This Row],[Gross Sales ]]-Sales_Analysis[[#This Row],[Discount Amount]]</f>
        <v>60.42</v>
      </c>
      <c r="T1375" s="8">
        <f>Sales_Analysis[[#This Row],[Quantity]]*Sales_Analysis[[#This Row],[Unit Cost]]</f>
        <v>25.69</v>
      </c>
      <c r="U1375" s="8">
        <f>Sales_Analysis[[#This Row],[Net Sales ]]-Sales_Analysis[[#This Row],[Cost Of Good Sold]]</f>
        <v>34.730000000000004</v>
      </c>
      <c r="V1375" s="8">
        <f>IF(Sales_Analysis[[#This Row],[Order Status]]="Completed",Sales_Analysis[[#This Row],[Net Sales ]],0)</f>
        <v>60.42</v>
      </c>
      <c r="W1375" s="8">
        <f>IF(Sales_Analysis[[#This Row],[Order Status]]="Completed",Sales_Analysis[[#This Row],[Gross Profit ]],0)</f>
        <v>34.730000000000004</v>
      </c>
    </row>
    <row r="1376" spans="1:23">
      <c r="A1376" t="s">
        <v>2120</v>
      </c>
      <c r="B1376" s="7">
        <v>46137</v>
      </c>
      <c r="C1376" t="s">
        <v>180</v>
      </c>
      <c r="D1376">
        <v>1</v>
      </c>
      <c r="E1376">
        <v>60.42</v>
      </c>
      <c r="F1376">
        <v>0.05</v>
      </c>
      <c r="G1376">
        <v>6.99</v>
      </c>
      <c r="H1376" t="s">
        <v>212</v>
      </c>
      <c r="I1376" t="s">
        <v>54</v>
      </c>
      <c r="J1376" t="s">
        <v>213</v>
      </c>
      <c r="K1376" t="s">
        <v>304</v>
      </c>
      <c r="L1376" t="s">
        <v>2121</v>
      </c>
      <c r="M1376" t="s">
        <v>181</v>
      </c>
      <c r="N1376" t="s">
        <v>32</v>
      </c>
      <c r="O1376">
        <v>25.69</v>
      </c>
      <c r="P1376">
        <v>60.42</v>
      </c>
      <c r="Q1376">
        <f>Sales_Analysis[[#This Row],[Quantity]]*Sales_Analysis[[#This Row],[Unit Selling Price]]</f>
        <v>60.42</v>
      </c>
      <c r="R1376">
        <f>Sales_Analysis[[#This Row],[Gross Sales ]]*Sales_Analysis[[#This Row],[Discount Pct]]</f>
        <v>3.0210000000000004</v>
      </c>
      <c r="S1376" s="8">
        <f>Sales_Analysis[[#This Row],[Gross Sales ]]-Sales_Analysis[[#This Row],[Discount Amount]]</f>
        <v>57.399000000000001</v>
      </c>
      <c r="T1376" s="8">
        <f>Sales_Analysis[[#This Row],[Quantity]]*Sales_Analysis[[#This Row],[Unit Cost]]</f>
        <v>25.69</v>
      </c>
      <c r="U1376" s="8">
        <f>Sales_Analysis[[#This Row],[Net Sales ]]-Sales_Analysis[[#This Row],[Cost Of Good Sold]]</f>
        <v>31.709</v>
      </c>
      <c r="V1376" s="8">
        <f>IF(Sales_Analysis[[#This Row],[Order Status]]="Completed",Sales_Analysis[[#This Row],[Net Sales ]],0)</f>
        <v>0</v>
      </c>
      <c r="W1376" s="8">
        <f>IF(Sales_Analysis[[#This Row],[Order Status]]="Completed",Sales_Analysis[[#This Row],[Gross Profit ]],0)</f>
        <v>0</v>
      </c>
    </row>
    <row r="1377" spans="1:23">
      <c r="A1377" t="s">
        <v>2122</v>
      </c>
      <c r="B1377" s="7">
        <v>46137</v>
      </c>
      <c r="C1377" t="s">
        <v>182</v>
      </c>
      <c r="D1377">
        <v>3</v>
      </c>
      <c r="E1377">
        <v>11.57</v>
      </c>
      <c r="F1377">
        <v>0.15</v>
      </c>
      <c r="G1377">
        <v>9.99</v>
      </c>
      <c r="H1377" t="s">
        <v>212</v>
      </c>
      <c r="I1377" t="s">
        <v>224</v>
      </c>
      <c r="J1377" t="s">
        <v>208</v>
      </c>
      <c r="K1377" t="s">
        <v>304</v>
      </c>
      <c r="L1377" t="s">
        <v>1236</v>
      </c>
      <c r="M1377" t="s">
        <v>183</v>
      </c>
      <c r="N1377" t="s">
        <v>32</v>
      </c>
      <c r="O1377">
        <v>6.42</v>
      </c>
      <c r="P1377">
        <v>11.57</v>
      </c>
      <c r="Q1377">
        <f>Sales_Analysis[[#This Row],[Quantity]]*Sales_Analysis[[#This Row],[Unit Selling Price]]</f>
        <v>34.71</v>
      </c>
      <c r="R1377">
        <f>Sales_Analysis[[#This Row],[Gross Sales ]]*Sales_Analysis[[#This Row],[Discount Pct]]</f>
        <v>5.2065000000000001</v>
      </c>
      <c r="S1377" s="8">
        <f>Sales_Analysis[[#This Row],[Gross Sales ]]-Sales_Analysis[[#This Row],[Discount Amount]]</f>
        <v>29.503500000000003</v>
      </c>
      <c r="T1377" s="8">
        <f>Sales_Analysis[[#This Row],[Quantity]]*Sales_Analysis[[#This Row],[Unit Cost]]</f>
        <v>19.259999999999998</v>
      </c>
      <c r="U1377" s="8">
        <f>Sales_Analysis[[#This Row],[Net Sales ]]-Sales_Analysis[[#This Row],[Cost Of Good Sold]]</f>
        <v>10.243500000000004</v>
      </c>
      <c r="V1377" s="8">
        <f>IF(Sales_Analysis[[#This Row],[Order Status]]="Completed",Sales_Analysis[[#This Row],[Net Sales ]],0)</f>
        <v>0</v>
      </c>
      <c r="W1377" s="8">
        <f>IF(Sales_Analysis[[#This Row],[Order Status]]="Completed",Sales_Analysis[[#This Row],[Gross Profit ]],0)</f>
        <v>0</v>
      </c>
    </row>
    <row r="1378" spans="1:23">
      <c r="A1378" t="s">
        <v>2123</v>
      </c>
      <c r="B1378" s="7">
        <v>46138</v>
      </c>
      <c r="C1378" t="s">
        <v>160</v>
      </c>
      <c r="D1378">
        <v>6</v>
      </c>
      <c r="E1378">
        <v>36.47</v>
      </c>
      <c r="F1378">
        <v>0.1</v>
      </c>
      <c r="G1378">
        <v>0</v>
      </c>
      <c r="H1378" t="s">
        <v>216</v>
      </c>
      <c r="I1378" t="s">
        <v>224</v>
      </c>
      <c r="J1378" t="s">
        <v>208</v>
      </c>
      <c r="K1378" t="s">
        <v>209</v>
      </c>
      <c r="L1378" t="s">
        <v>277</v>
      </c>
      <c r="M1378" t="s">
        <v>161</v>
      </c>
      <c r="N1378" t="s">
        <v>27</v>
      </c>
      <c r="O1378">
        <v>21.05</v>
      </c>
      <c r="P1378">
        <v>36.47</v>
      </c>
      <c r="Q1378">
        <f>Sales_Analysis[[#This Row],[Quantity]]*Sales_Analysis[[#This Row],[Unit Selling Price]]</f>
        <v>218.82</v>
      </c>
      <c r="R1378">
        <f>Sales_Analysis[[#This Row],[Gross Sales ]]*Sales_Analysis[[#This Row],[Discount Pct]]</f>
        <v>21.882000000000001</v>
      </c>
      <c r="S1378" s="8">
        <f>Sales_Analysis[[#This Row],[Gross Sales ]]-Sales_Analysis[[#This Row],[Discount Amount]]</f>
        <v>196.93799999999999</v>
      </c>
      <c r="T1378" s="8">
        <f>Sales_Analysis[[#This Row],[Quantity]]*Sales_Analysis[[#This Row],[Unit Cost]]</f>
        <v>126.30000000000001</v>
      </c>
      <c r="U1378" s="8">
        <f>Sales_Analysis[[#This Row],[Net Sales ]]-Sales_Analysis[[#This Row],[Cost Of Good Sold]]</f>
        <v>70.637999999999977</v>
      </c>
      <c r="V1378" s="8">
        <f>IF(Sales_Analysis[[#This Row],[Order Status]]="Completed",Sales_Analysis[[#This Row],[Net Sales ]],0)</f>
        <v>196.93799999999999</v>
      </c>
      <c r="W1378" s="8">
        <f>IF(Sales_Analysis[[#This Row],[Order Status]]="Completed",Sales_Analysis[[#This Row],[Gross Profit ]],0)</f>
        <v>70.637999999999977</v>
      </c>
    </row>
    <row r="1379" spans="1:23">
      <c r="A1379" t="s">
        <v>2124</v>
      </c>
      <c r="B1379" s="7">
        <v>46138</v>
      </c>
      <c r="C1379" t="s">
        <v>156</v>
      </c>
      <c r="D1379">
        <v>4</v>
      </c>
      <c r="E1379">
        <v>24.86</v>
      </c>
      <c r="F1379">
        <v>0.15</v>
      </c>
      <c r="G1379">
        <v>0</v>
      </c>
      <c r="H1379" t="s">
        <v>216</v>
      </c>
      <c r="I1379" t="s">
        <v>37</v>
      </c>
      <c r="J1379" t="s">
        <v>217</v>
      </c>
      <c r="K1379" t="s">
        <v>209</v>
      </c>
      <c r="L1379" t="s">
        <v>930</v>
      </c>
      <c r="M1379" t="s">
        <v>157</v>
      </c>
      <c r="N1379" t="s">
        <v>27</v>
      </c>
      <c r="O1379">
        <v>16.329999999999998</v>
      </c>
      <c r="P1379">
        <v>24.86</v>
      </c>
      <c r="Q1379">
        <f>Sales_Analysis[[#This Row],[Quantity]]*Sales_Analysis[[#This Row],[Unit Selling Price]]</f>
        <v>99.44</v>
      </c>
      <c r="R1379">
        <f>Sales_Analysis[[#This Row],[Gross Sales ]]*Sales_Analysis[[#This Row],[Discount Pct]]</f>
        <v>14.915999999999999</v>
      </c>
      <c r="S1379" s="8">
        <f>Sales_Analysis[[#This Row],[Gross Sales ]]-Sales_Analysis[[#This Row],[Discount Amount]]</f>
        <v>84.524000000000001</v>
      </c>
      <c r="T1379" s="8">
        <f>Sales_Analysis[[#This Row],[Quantity]]*Sales_Analysis[[#This Row],[Unit Cost]]</f>
        <v>65.319999999999993</v>
      </c>
      <c r="U1379" s="8">
        <f>Sales_Analysis[[#This Row],[Net Sales ]]-Sales_Analysis[[#This Row],[Cost Of Good Sold]]</f>
        <v>19.204000000000008</v>
      </c>
      <c r="V1379" s="8">
        <f>IF(Sales_Analysis[[#This Row],[Order Status]]="Completed",Sales_Analysis[[#This Row],[Net Sales ]],0)</f>
        <v>84.524000000000001</v>
      </c>
      <c r="W1379" s="8">
        <f>IF(Sales_Analysis[[#This Row],[Order Status]]="Completed",Sales_Analysis[[#This Row],[Gross Profit ]],0)</f>
        <v>19.204000000000008</v>
      </c>
    </row>
    <row r="1380" spans="1:23">
      <c r="A1380" t="s">
        <v>2125</v>
      </c>
      <c r="B1380" s="7">
        <v>46138</v>
      </c>
      <c r="C1380" t="s">
        <v>92</v>
      </c>
      <c r="D1380">
        <v>1</v>
      </c>
      <c r="E1380">
        <v>46.87</v>
      </c>
      <c r="F1380">
        <v>0</v>
      </c>
      <c r="G1380">
        <v>4.99</v>
      </c>
      <c r="H1380" t="s">
        <v>212</v>
      </c>
      <c r="I1380" t="s">
        <v>224</v>
      </c>
      <c r="J1380" t="s">
        <v>208</v>
      </c>
      <c r="K1380" t="s">
        <v>209</v>
      </c>
      <c r="L1380" t="s">
        <v>494</v>
      </c>
      <c r="M1380" t="s">
        <v>93</v>
      </c>
      <c r="N1380" t="s">
        <v>17</v>
      </c>
      <c r="O1380">
        <v>21.33</v>
      </c>
      <c r="P1380">
        <v>46.87</v>
      </c>
      <c r="Q1380">
        <f>Sales_Analysis[[#This Row],[Quantity]]*Sales_Analysis[[#This Row],[Unit Selling Price]]</f>
        <v>46.87</v>
      </c>
      <c r="R1380">
        <f>Sales_Analysis[[#This Row],[Gross Sales ]]*Sales_Analysis[[#This Row],[Discount Pct]]</f>
        <v>0</v>
      </c>
      <c r="S1380" s="8">
        <f>Sales_Analysis[[#This Row],[Gross Sales ]]-Sales_Analysis[[#This Row],[Discount Amount]]</f>
        <v>46.87</v>
      </c>
      <c r="T1380" s="8">
        <f>Sales_Analysis[[#This Row],[Quantity]]*Sales_Analysis[[#This Row],[Unit Cost]]</f>
        <v>21.33</v>
      </c>
      <c r="U1380" s="8">
        <f>Sales_Analysis[[#This Row],[Net Sales ]]-Sales_Analysis[[#This Row],[Cost Of Good Sold]]</f>
        <v>25.54</v>
      </c>
      <c r="V1380" s="8">
        <f>IF(Sales_Analysis[[#This Row],[Order Status]]="Completed",Sales_Analysis[[#This Row],[Net Sales ]],0)</f>
        <v>46.87</v>
      </c>
      <c r="W1380" s="8">
        <f>IF(Sales_Analysis[[#This Row],[Order Status]]="Completed",Sales_Analysis[[#This Row],[Gross Profit ]],0)</f>
        <v>25.54</v>
      </c>
    </row>
    <row r="1381" spans="1:23">
      <c r="A1381" t="s">
        <v>2126</v>
      </c>
      <c r="B1381" s="7">
        <v>46138</v>
      </c>
      <c r="C1381" t="s">
        <v>69</v>
      </c>
      <c r="D1381">
        <v>3</v>
      </c>
      <c r="E1381">
        <v>73.180000000000007</v>
      </c>
      <c r="F1381">
        <v>0.05</v>
      </c>
      <c r="G1381">
        <v>9.99</v>
      </c>
      <c r="H1381" t="s">
        <v>212</v>
      </c>
      <c r="I1381" t="s">
        <v>12</v>
      </c>
      <c r="J1381" t="s">
        <v>208</v>
      </c>
      <c r="K1381" t="s">
        <v>209</v>
      </c>
      <c r="L1381" t="s">
        <v>1883</v>
      </c>
      <c r="M1381" t="s">
        <v>70</v>
      </c>
      <c r="N1381" t="s">
        <v>11</v>
      </c>
      <c r="O1381">
        <v>37</v>
      </c>
      <c r="P1381">
        <v>73.180000000000007</v>
      </c>
      <c r="Q1381">
        <f>Sales_Analysis[[#This Row],[Quantity]]*Sales_Analysis[[#This Row],[Unit Selling Price]]</f>
        <v>219.54000000000002</v>
      </c>
      <c r="R1381">
        <f>Sales_Analysis[[#This Row],[Gross Sales ]]*Sales_Analysis[[#This Row],[Discount Pct]]</f>
        <v>10.977000000000002</v>
      </c>
      <c r="S1381" s="8">
        <f>Sales_Analysis[[#This Row],[Gross Sales ]]-Sales_Analysis[[#This Row],[Discount Amount]]</f>
        <v>208.56300000000002</v>
      </c>
      <c r="T1381" s="8">
        <f>Sales_Analysis[[#This Row],[Quantity]]*Sales_Analysis[[#This Row],[Unit Cost]]</f>
        <v>111</v>
      </c>
      <c r="U1381" s="8">
        <f>Sales_Analysis[[#This Row],[Net Sales ]]-Sales_Analysis[[#This Row],[Cost Of Good Sold]]</f>
        <v>97.563000000000017</v>
      </c>
      <c r="V1381" s="8">
        <f>IF(Sales_Analysis[[#This Row],[Order Status]]="Completed",Sales_Analysis[[#This Row],[Net Sales ]],0)</f>
        <v>208.56300000000002</v>
      </c>
      <c r="W1381" s="8">
        <f>IF(Sales_Analysis[[#This Row],[Order Status]]="Completed",Sales_Analysis[[#This Row],[Gross Profit ]],0)</f>
        <v>97.563000000000017</v>
      </c>
    </row>
    <row r="1382" spans="1:23">
      <c r="A1382" t="s">
        <v>2127</v>
      </c>
      <c r="B1382" s="7">
        <v>46138</v>
      </c>
      <c r="C1382" t="s">
        <v>182</v>
      </c>
      <c r="D1382">
        <v>1</v>
      </c>
      <c r="E1382">
        <v>11.57</v>
      </c>
      <c r="F1382">
        <v>0</v>
      </c>
      <c r="G1382">
        <v>0</v>
      </c>
      <c r="H1382" t="s">
        <v>212</v>
      </c>
      <c r="I1382" t="s">
        <v>18</v>
      </c>
      <c r="J1382" t="s">
        <v>208</v>
      </c>
      <c r="K1382" t="s">
        <v>304</v>
      </c>
      <c r="L1382" t="s">
        <v>227</v>
      </c>
      <c r="M1382" t="s">
        <v>183</v>
      </c>
      <c r="N1382" t="s">
        <v>32</v>
      </c>
      <c r="O1382">
        <v>6.42</v>
      </c>
      <c r="P1382">
        <v>11.57</v>
      </c>
      <c r="Q1382">
        <f>Sales_Analysis[[#This Row],[Quantity]]*Sales_Analysis[[#This Row],[Unit Selling Price]]</f>
        <v>11.57</v>
      </c>
      <c r="R1382">
        <f>Sales_Analysis[[#This Row],[Gross Sales ]]*Sales_Analysis[[#This Row],[Discount Pct]]</f>
        <v>0</v>
      </c>
      <c r="S1382" s="8">
        <f>Sales_Analysis[[#This Row],[Gross Sales ]]-Sales_Analysis[[#This Row],[Discount Amount]]</f>
        <v>11.57</v>
      </c>
      <c r="T1382" s="8">
        <f>Sales_Analysis[[#This Row],[Quantity]]*Sales_Analysis[[#This Row],[Unit Cost]]</f>
        <v>6.42</v>
      </c>
      <c r="U1382" s="8">
        <f>Sales_Analysis[[#This Row],[Net Sales ]]-Sales_Analysis[[#This Row],[Cost Of Good Sold]]</f>
        <v>5.15</v>
      </c>
      <c r="V1382" s="8">
        <f>IF(Sales_Analysis[[#This Row],[Order Status]]="Completed",Sales_Analysis[[#This Row],[Net Sales ]],0)</f>
        <v>0</v>
      </c>
      <c r="W1382" s="8">
        <f>IF(Sales_Analysis[[#This Row],[Order Status]]="Completed",Sales_Analysis[[#This Row],[Gross Profit ]],0)</f>
        <v>0</v>
      </c>
    </row>
    <row r="1383" spans="1:23">
      <c r="A1383" t="s">
        <v>2128</v>
      </c>
      <c r="B1383" s="7">
        <v>46138</v>
      </c>
      <c r="C1383" t="s">
        <v>156</v>
      </c>
      <c r="D1383">
        <v>4</v>
      </c>
      <c r="E1383">
        <v>24.86</v>
      </c>
      <c r="F1383">
        <v>0</v>
      </c>
      <c r="G1383">
        <v>0</v>
      </c>
      <c r="H1383" t="s">
        <v>216</v>
      </c>
      <c r="I1383" t="s">
        <v>12</v>
      </c>
      <c r="J1383" t="s">
        <v>217</v>
      </c>
      <c r="K1383" t="s">
        <v>209</v>
      </c>
      <c r="L1383" t="s">
        <v>406</v>
      </c>
      <c r="M1383" t="s">
        <v>157</v>
      </c>
      <c r="N1383" t="s">
        <v>27</v>
      </c>
      <c r="O1383">
        <v>16.329999999999998</v>
      </c>
      <c r="P1383">
        <v>24.86</v>
      </c>
      <c r="Q1383">
        <f>Sales_Analysis[[#This Row],[Quantity]]*Sales_Analysis[[#This Row],[Unit Selling Price]]</f>
        <v>99.44</v>
      </c>
      <c r="R1383">
        <f>Sales_Analysis[[#This Row],[Gross Sales ]]*Sales_Analysis[[#This Row],[Discount Pct]]</f>
        <v>0</v>
      </c>
      <c r="S1383" s="8">
        <f>Sales_Analysis[[#This Row],[Gross Sales ]]-Sales_Analysis[[#This Row],[Discount Amount]]</f>
        <v>99.44</v>
      </c>
      <c r="T1383" s="8">
        <f>Sales_Analysis[[#This Row],[Quantity]]*Sales_Analysis[[#This Row],[Unit Cost]]</f>
        <v>65.319999999999993</v>
      </c>
      <c r="U1383" s="8">
        <f>Sales_Analysis[[#This Row],[Net Sales ]]-Sales_Analysis[[#This Row],[Cost Of Good Sold]]</f>
        <v>34.120000000000005</v>
      </c>
      <c r="V1383" s="8">
        <f>IF(Sales_Analysis[[#This Row],[Order Status]]="Completed",Sales_Analysis[[#This Row],[Net Sales ]],0)</f>
        <v>99.44</v>
      </c>
      <c r="W1383" s="8">
        <f>IF(Sales_Analysis[[#This Row],[Order Status]]="Completed",Sales_Analysis[[#This Row],[Gross Profit ]],0)</f>
        <v>34.120000000000005</v>
      </c>
    </row>
    <row r="1384" spans="1:23">
      <c r="A1384" t="s">
        <v>2129</v>
      </c>
      <c r="B1384" s="7">
        <v>46138</v>
      </c>
      <c r="C1384" t="s">
        <v>85</v>
      </c>
      <c r="D1384">
        <v>2</v>
      </c>
      <c r="E1384">
        <v>20.7</v>
      </c>
      <c r="F1384">
        <v>0</v>
      </c>
      <c r="G1384">
        <v>6.99</v>
      </c>
      <c r="H1384" t="s">
        <v>212</v>
      </c>
      <c r="I1384" t="s">
        <v>18</v>
      </c>
      <c r="J1384" t="s">
        <v>208</v>
      </c>
      <c r="K1384" t="s">
        <v>209</v>
      </c>
      <c r="L1384" t="s">
        <v>2130</v>
      </c>
      <c r="M1384" t="s">
        <v>86</v>
      </c>
      <c r="N1384" t="s">
        <v>11</v>
      </c>
      <c r="O1384">
        <v>8.5299999999999994</v>
      </c>
      <c r="P1384">
        <v>20.7</v>
      </c>
      <c r="Q1384">
        <f>Sales_Analysis[[#This Row],[Quantity]]*Sales_Analysis[[#This Row],[Unit Selling Price]]</f>
        <v>41.4</v>
      </c>
      <c r="R1384">
        <f>Sales_Analysis[[#This Row],[Gross Sales ]]*Sales_Analysis[[#This Row],[Discount Pct]]</f>
        <v>0</v>
      </c>
      <c r="S1384" s="8">
        <f>Sales_Analysis[[#This Row],[Gross Sales ]]-Sales_Analysis[[#This Row],[Discount Amount]]</f>
        <v>41.4</v>
      </c>
      <c r="T1384" s="8">
        <f>Sales_Analysis[[#This Row],[Quantity]]*Sales_Analysis[[#This Row],[Unit Cost]]</f>
        <v>17.059999999999999</v>
      </c>
      <c r="U1384" s="8">
        <f>Sales_Analysis[[#This Row],[Net Sales ]]-Sales_Analysis[[#This Row],[Cost Of Good Sold]]</f>
        <v>24.34</v>
      </c>
      <c r="V1384" s="8">
        <f>IF(Sales_Analysis[[#This Row],[Order Status]]="Completed",Sales_Analysis[[#This Row],[Net Sales ]],0)</f>
        <v>41.4</v>
      </c>
      <c r="W1384" s="8">
        <f>IF(Sales_Analysis[[#This Row],[Order Status]]="Completed",Sales_Analysis[[#This Row],[Gross Profit ]],0)</f>
        <v>24.34</v>
      </c>
    </row>
    <row r="1385" spans="1:23">
      <c r="A1385" t="s">
        <v>2131</v>
      </c>
      <c r="B1385" s="7">
        <v>46139</v>
      </c>
      <c r="C1385" t="s">
        <v>160</v>
      </c>
      <c r="D1385">
        <v>4</v>
      </c>
      <c r="E1385">
        <v>36.47</v>
      </c>
      <c r="F1385">
        <v>0</v>
      </c>
      <c r="G1385">
        <v>0</v>
      </c>
      <c r="H1385" t="s">
        <v>212</v>
      </c>
      <c r="I1385" t="s">
        <v>37</v>
      </c>
      <c r="J1385" t="s">
        <v>213</v>
      </c>
      <c r="K1385" t="s">
        <v>209</v>
      </c>
      <c r="L1385" t="s">
        <v>373</v>
      </c>
      <c r="M1385" t="s">
        <v>161</v>
      </c>
      <c r="N1385" t="s">
        <v>27</v>
      </c>
      <c r="O1385">
        <v>21.05</v>
      </c>
      <c r="P1385">
        <v>36.47</v>
      </c>
      <c r="Q1385">
        <f>Sales_Analysis[[#This Row],[Quantity]]*Sales_Analysis[[#This Row],[Unit Selling Price]]</f>
        <v>145.88</v>
      </c>
      <c r="R1385">
        <f>Sales_Analysis[[#This Row],[Gross Sales ]]*Sales_Analysis[[#This Row],[Discount Pct]]</f>
        <v>0</v>
      </c>
      <c r="S1385" s="8">
        <f>Sales_Analysis[[#This Row],[Gross Sales ]]-Sales_Analysis[[#This Row],[Discount Amount]]</f>
        <v>145.88</v>
      </c>
      <c r="T1385" s="8">
        <f>Sales_Analysis[[#This Row],[Quantity]]*Sales_Analysis[[#This Row],[Unit Cost]]</f>
        <v>84.2</v>
      </c>
      <c r="U1385" s="8">
        <f>Sales_Analysis[[#This Row],[Net Sales ]]-Sales_Analysis[[#This Row],[Cost Of Good Sold]]</f>
        <v>61.679999999999993</v>
      </c>
      <c r="V1385" s="8">
        <f>IF(Sales_Analysis[[#This Row],[Order Status]]="Completed",Sales_Analysis[[#This Row],[Net Sales ]],0)</f>
        <v>145.88</v>
      </c>
      <c r="W1385" s="8">
        <f>IF(Sales_Analysis[[#This Row],[Order Status]]="Completed",Sales_Analysis[[#This Row],[Gross Profit ]],0)</f>
        <v>61.679999999999993</v>
      </c>
    </row>
    <row r="1386" spans="1:23">
      <c r="A1386" t="s">
        <v>2132</v>
      </c>
      <c r="B1386" s="7">
        <v>46139</v>
      </c>
      <c r="C1386" t="s">
        <v>156</v>
      </c>
      <c r="D1386">
        <v>1</v>
      </c>
      <c r="E1386">
        <v>24.86</v>
      </c>
      <c r="F1386">
        <v>0.05</v>
      </c>
      <c r="G1386">
        <v>4.99</v>
      </c>
      <c r="H1386" t="s">
        <v>216</v>
      </c>
      <c r="I1386" t="s">
        <v>12</v>
      </c>
      <c r="J1386" t="s">
        <v>213</v>
      </c>
      <c r="K1386" t="s">
        <v>209</v>
      </c>
      <c r="L1386" t="s">
        <v>2133</v>
      </c>
      <c r="M1386" t="s">
        <v>157</v>
      </c>
      <c r="N1386" t="s">
        <v>27</v>
      </c>
      <c r="O1386">
        <v>16.329999999999998</v>
      </c>
      <c r="P1386">
        <v>24.86</v>
      </c>
      <c r="Q1386">
        <f>Sales_Analysis[[#This Row],[Quantity]]*Sales_Analysis[[#This Row],[Unit Selling Price]]</f>
        <v>24.86</v>
      </c>
      <c r="R1386">
        <f>Sales_Analysis[[#This Row],[Gross Sales ]]*Sales_Analysis[[#This Row],[Discount Pct]]</f>
        <v>1.2430000000000001</v>
      </c>
      <c r="S1386" s="8">
        <f>Sales_Analysis[[#This Row],[Gross Sales ]]-Sales_Analysis[[#This Row],[Discount Amount]]</f>
        <v>23.617000000000001</v>
      </c>
      <c r="T1386" s="8">
        <f>Sales_Analysis[[#This Row],[Quantity]]*Sales_Analysis[[#This Row],[Unit Cost]]</f>
        <v>16.329999999999998</v>
      </c>
      <c r="U1386" s="8">
        <f>Sales_Analysis[[#This Row],[Net Sales ]]-Sales_Analysis[[#This Row],[Cost Of Good Sold]]</f>
        <v>7.2870000000000026</v>
      </c>
      <c r="V1386" s="8">
        <f>IF(Sales_Analysis[[#This Row],[Order Status]]="Completed",Sales_Analysis[[#This Row],[Net Sales ]],0)</f>
        <v>23.617000000000001</v>
      </c>
      <c r="W1386" s="8">
        <f>IF(Sales_Analysis[[#This Row],[Order Status]]="Completed",Sales_Analysis[[#This Row],[Gross Profit ]],0)</f>
        <v>7.2870000000000026</v>
      </c>
    </row>
    <row r="1387" spans="1:23">
      <c r="A1387" t="s">
        <v>2134</v>
      </c>
      <c r="B1387" s="7">
        <v>46139</v>
      </c>
      <c r="C1387" t="s">
        <v>66</v>
      </c>
      <c r="D1387">
        <v>2</v>
      </c>
      <c r="E1387">
        <v>31.13</v>
      </c>
      <c r="F1387">
        <v>0.2</v>
      </c>
      <c r="G1387">
        <v>9.99</v>
      </c>
      <c r="H1387" t="s">
        <v>216</v>
      </c>
      <c r="I1387" t="s">
        <v>12</v>
      </c>
      <c r="J1387" t="s">
        <v>213</v>
      </c>
      <c r="K1387" t="s">
        <v>209</v>
      </c>
      <c r="L1387" t="s">
        <v>494</v>
      </c>
      <c r="M1387" t="s">
        <v>67</v>
      </c>
      <c r="N1387" t="s">
        <v>11</v>
      </c>
      <c r="O1387">
        <v>13.79</v>
      </c>
      <c r="P1387">
        <v>31.13</v>
      </c>
      <c r="Q1387">
        <f>Sales_Analysis[[#This Row],[Quantity]]*Sales_Analysis[[#This Row],[Unit Selling Price]]</f>
        <v>62.26</v>
      </c>
      <c r="R1387">
        <f>Sales_Analysis[[#This Row],[Gross Sales ]]*Sales_Analysis[[#This Row],[Discount Pct]]</f>
        <v>12.452</v>
      </c>
      <c r="S1387" s="8">
        <f>Sales_Analysis[[#This Row],[Gross Sales ]]-Sales_Analysis[[#This Row],[Discount Amount]]</f>
        <v>49.808</v>
      </c>
      <c r="T1387" s="8">
        <f>Sales_Analysis[[#This Row],[Quantity]]*Sales_Analysis[[#This Row],[Unit Cost]]</f>
        <v>27.58</v>
      </c>
      <c r="U1387" s="8">
        <f>Sales_Analysis[[#This Row],[Net Sales ]]-Sales_Analysis[[#This Row],[Cost Of Good Sold]]</f>
        <v>22.228000000000002</v>
      </c>
      <c r="V1387" s="8">
        <f>IF(Sales_Analysis[[#This Row],[Order Status]]="Completed",Sales_Analysis[[#This Row],[Net Sales ]],0)</f>
        <v>49.808</v>
      </c>
      <c r="W1387" s="8">
        <f>IF(Sales_Analysis[[#This Row],[Order Status]]="Completed",Sales_Analysis[[#This Row],[Gross Profit ]],0)</f>
        <v>22.228000000000002</v>
      </c>
    </row>
    <row r="1388" spans="1:23">
      <c r="A1388" t="s">
        <v>2135</v>
      </c>
      <c r="B1388" s="7">
        <v>46139</v>
      </c>
      <c r="C1388" t="s">
        <v>81</v>
      </c>
      <c r="D1388">
        <v>2</v>
      </c>
      <c r="E1388">
        <v>30.29</v>
      </c>
      <c r="F1388">
        <v>0</v>
      </c>
      <c r="G1388">
        <v>9.99</v>
      </c>
      <c r="H1388" t="s">
        <v>216</v>
      </c>
      <c r="I1388" t="s">
        <v>12</v>
      </c>
      <c r="J1388" t="s">
        <v>213</v>
      </c>
      <c r="K1388" t="s">
        <v>209</v>
      </c>
      <c r="L1388" t="s">
        <v>1019</v>
      </c>
      <c r="M1388" t="s">
        <v>82</v>
      </c>
      <c r="N1388" t="s">
        <v>11</v>
      </c>
      <c r="O1388">
        <v>13.1</v>
      </c>
      <c r="P1388">
        <v>30.29</v>
      </c>
      <c r="Q1388">
        <f>Sales_Analysis[[#This Row],[Quantity]]*Sales_Analysis[[#This Row],[Unit Selling Price]]</f>
        <v>60.58</v>
      </c>
      <c r="R1388">
        <f>Sales_Analysis[[#This Row],[Gross Sales ]]*Sales_Analysis[[#This Row],[Discount Pct]]</f>
        <v>0</v>
      </c>
      <c r="S1388" s="8">
        <f>Sales_Analysis[[#This Row],[Gross Sales ]]-Sales_Analysis[[#This Row],[Discount Amount]]</f>
        <v>60.58</v>
      </c>
      <c r="T1388" s="8">
        <f>Sales_Analysis[[#This Row],[Quantity]]*Sales_Analysis[[#This Row],[Unit Cost]]</f>
        <v>26.2</v>
      </c>
      <c r="U1388" s="8">
        <f>Sales_Analysis[[#This Row],[Net Sales ]]-Sales_Analysis[[#This Row],[Cost Of Good Sold]]</f>
        <v>34.379999999999995</v>
      </c>
      <c r="V1388" s="8">
        <f>IF(Sales_Analysis[[#This Row],[Order Status]]="Completed",Sales_Analysis[[#This Row],[Net Sales ]],0)</f>
        <v>60.58</v>
      </c>
      <c r="W1388" s="8">
        <f>IF(Sales_Analysis[[#This Row],[Order Status]]="Completed",Sales_Analysis[[#This Row],[Gross Profit ]],0)</f>
        <v>34.379999999999995</v>
      </c>
    </row>
    <row r="1389" spans="1:23">
      <c r="A1389" t="s">
        <v>2136</v>
      </c>
      <c r="B1389" s="7">
        <v>46139</v>
      </c>
      <c r="C1389" t="s">
        <v>170</v>
      </c>
      <c r="D1389">
        <v>2</v>
      </c>
      <c r="E1389">
        <v>33.19</v>
      </c>
      <c r="F1389">
        <v>0.1</v>
      </c>
      <c r="G1389">
        <v>0</v>
      </c>
      <c r="H1389" t="s">
        <v>207</v>
      </c>
      <c r="I1389" t="s">
        <v>37</v>
      </c>
      <c r="J1389" t="s">
        <v>208</v>
      </c>
      <c r="K1389" t="s">
        <v>209</v>
      </c>
      <c r="L1389" t="s">
        <v>639</v>
      </c>
      <c r="M1389" t="s">
        <v>171</v>
      </c>
      <c r="N1389" t="s">
        <v>32</v>
      </c>
      <c r="O1389">
        <v>18.73</v>
      </c>
      <c r="P1389">
        <v>33.19</v>
      </c>
      <c r="Q1389">
        <f>Sales_Analysis[[#This Row],[Quantity]]*Sales_Analysis[[#This Row],[Unit Selling Price]]</f>
        <v>66.38</v>
      </c>
      <c r="R1389">
        <f>Sales_Analysis[[#This Row],[Gross Sales ]]*Sales_Analysis[[#This Row],[Discount Pct]]</f>
        <v>6.6379999999999999</v>
      </c>
      <c r="S1389" s="8">
        <f>Sales_Analysis[[#This Row],[Gross Sales ]]-Sales_Analysis[[#This Row],[Discount Amount]]</f>
        <v>59.741999999999997</v>
      </c>
      <c r="T1389" s="8">
        <f>Sales_Analysis[[#This Row],[Quantity]]*Sales_Analysis[[#This Row],[Unit Cost]]</f>
        <v>37.46</v>
      </c>
      <c r="U1389" s="8">
        <f>Sales_Analysis[[#This Row],[Net Sales ]]-Sales_Analysis[[#This Row],[Cost Of Good Sold]]</f>
        <v>22.281999999999996</v>
      </c>
      <c r="V1389" s="8">
        <f>IF(Sales_Analysis[[#This Row],[Order Status]]="Completed",Sales_Analysis[[#This Row],[Net Sales ]],0)</f>
        <v>59.741999999999997</v>
      </c>
      <c r="W1389" s="8">
        <f>IF(Sales_Analysis[[#This Row],[Order Status]]="Completed",Sales_Analysis[[#This Row],[Gross Profit ]],0)</f>
        <v>22.281999999999996</v>
      </c>
    </row>
    <row r="1390" spans="1:23">
      <c r="A1390" t="s">
        <v>2137</v>
      </c>
      <c r="B1390" s="7">
        <v>46139</v>
      </c>
      <c r="C1390" t="s">
        <v>102</v>
      </c>
      <c r="D1390">
        <v>3</v>
      </c>
      <c r="E1390">
        <v>18.5</v>
      </c>
      <c r="F1390">
        <v>0</v>
      </c>
      <c r="G1390">
        <v>6.99</v>
      </c>
      <c r="H1390" t="s">
        <v>216</v>
      </c>
      <c r="I1390" t="s">
        <v>37</v>
      </c>
      <c r="J1390" t="s">
        <v>213</v>
      </c>
      <c r="K1390" t="s">
        <v>209</v>
      </c>
      <c r="L1390" t="s">
        <v>1228</v>
      </c>
      <c r="M1390" t="s">
        <v>103</v>
      </c>
      <c r="N1390" t="s">
        <v>17</v>
      </c>
      <c r="O1390">
        <v>7.75</v>
      </c>
      <c r="P1390">
        <v>18.5</v>
      </c>
      <c r="Q1390">
        <f>Sales_Analysis[[#This Row],[Quantity]]*Sales_Analysis[[#This Row],[Unit Selling Price]]</f>
        <v>55.5</v>
      </c>
      <c r="R1390">
        <f>Sales_Analysis[[#This Row],[Gross Sales ]]*Sales_Analysis[[#This Row],[Discount Pct]]</f>
        <v>0</v>
      </c>
      <c r="S1390" s="8">
        <f>Sales_Analysis[[#This Row],[Gross Sales ]]-Sales_Analysis[[#This Row],[Discount Amount]]</f>
        <v>55.5</v>
      </c>
      <c r="T1390" s="8">
        <f>Sales_Analysis[[#This Row],[Quantity]]*Sales_Analysis[[#This Row],[Unit Cost]]</f>
        <v>23.25</v>
      </c>
      <c r="U1390" s="8">
        <f>Sales_Analysis[[#This Row],[Net Sales ]]-Sales_Analysis[[#This Row],[Cost Of Good Sold]]</f>
        <v>32.25</v>
      </c>
      <c r="V1390" s="8">
        <f>IF(Sales_Analysis[[#This Row],[Order Status]]="Completed",Sales_Analysis[[#This Row],[Net Sales ]],0)</f>
        <v>55.5</v>
      </c>
      <c r="W1390" s="8">
        <f>IF(Sales_Analysis[[#This Row],[Order Status]]="Completed",Sales_Analysis[[#This Row],[Gross Profit ]],0)</f>
        <v>32.25</v>
      </c>
    </row>
    <row r="1391" spans="1:23">
      <c r="A1391" t="s">
        <v>2138</v>
      </c>
      <c r="B1391" s="7">
        <v>46139</v>
      </c>
      <c r="C1391" t="s">
        <v>136</v>
      </c>
      <c r="D1391">
        <v>5</v>
      </c>
      <c r="E1391">
        <v>26.35</v>
      </c>
      <c r="F1391">
        <v>0.1</v>
      </c>
      <c r="G1391">
        <v>4.99</v>
      </c>
      <c r="H1391" t="s">
        <v>216</v>
      </c>
      <c r="I1391" t="s">
        <v>18</v>
      </c>
      <c r="J1391" t="s">
        <v>217</v>
      </c>
      <c r="K1391" t="s">
        <v>209</v>
      </c>
      <c r="L1391" t="s">
        <v>624</v>
      </c>
      <c r="M1391" t="s">
        <v>137</v>
      </c>
      <c r="N1391" t="s">
        <v>21</v>
      </c>
      <c r="O1391">
        <v>13.28</v>
      </c>
      <c r="P1391">
        <v>26.35</v>
      </c>
      <c r="Q1391">
        <f>Sales_Analysis[[#This Row],[Quantity]]*Sales_Analysis[[#This Row],[Unit Selling Price]]</f>
        <v>131.75</v>
      </c>
      <c r="R1391">
        <f>Sales_Analysis[[#This Row],[Gross Sales ]]*Sales_Analysis[[#This Row],[Discount Pct]]</f>
        <v>13.175000000000001</v>
      </c>
      <c r="S1391" s="8">
        <f>Sales_Analysis[[#This Row],[Gross Sales ]]-Sales_Analysis[[#This Row],[Discount Amount]]</f>
        <v>118.575</v>
      </c>
      <c r="T1391" s="8">
        <f>Sales_Analysis[[#This Row],[Quantity]]*Sales_Analysis[[#This Row],[Unit Cost]]</f>
        <v>66.399999999999991</v>
      </c>
      <c r="U1391" s="8">
        <f>Sales_Analysis[[#This Row],[Net Sales ]]-Sales_Analysis[[#This Row],[Cost Of Good Sold]]</f>
        <v>52.175000000000011</v>
      </c>
      <c r="V1391" s="8">
        <f>IF(Sales_Analysis[[#This Row],[Order Status]]="Completed",Sales_Analysis[[#This Row],[Net Sales ]],0)</f>
        <v>118.575</v>
      </c>
      <c r="W1391" s="8">
        <f>IF(Sales_Analysis[[#This Row],[Order Status]]="Completed",Sales_Analysis[[#This Row],[Gross Profit ]],0)</f>
        <v>52.175000000000011</v>
      </c>
    </row>
    <row r="1392" spans="1:23">
      <c r="A1392" t="s">
        <v>2139</v>
      </c>
      <c r="B1392" s="7">
        <v>46139</v>
      </c>
      <c r="C1392" t="s">
        <v>94</v>
      </c>
      <c r="D1392">
        <v>1</v>
      </c>
      <c r="E1392">
        <v>74.41</v>
      </c>
      <c r="F1392">
        <v>0</v>
      </c>
      <c r="G1392">
        <v>0</v>
      </c>
      <c r="H1392" t="s">
        <v>207</v>
      </c>
      <c r="I1392" t="s">
        <v>37</v>
      </c>
      <c r="J1392" t="s">
        <v>208</v>
      </c>
      <c r="K1392" t="s">
        <v>209</v>
      </c>
      <c r="L1392" t="s">
        <v>490</v>
      </c>
      <c r="M1392" t="s">
        <v>95</v>
      </c>
      <c r="N1392" t="s">
        <v>17</v>
      </c>
      <c r="O1392">
        <v>33.549999999999997</v>
      </c>
      <c r="P1392">
        <v>74.41</v>
      </c>
      <c r="Q1392">
        <f>Sales_Analysis[[#This Row],[Quantity]]*Sales_Analysis[[#This Row],[Unit Selling Price]]</f>
        <v>74.41</v>
      </c>
      <c r="R1392">
        <f>Sales_Analysis[[#This Row],[Gross Sales ]]*Sales_Analysis[[#This Row],[Discount Pct]]</f>
        <v>0</v>
      </c>
      <c r="S1392" s="8">
        <f>Sales_Analysis[[#This Row],[Gross Sales ]]-Sales_Analysis[[#This Row],[Discount Amount]]</f>
        <v>74.41</v>
      </c>
      <c r="T1392" s="8">
        <f>Sales_Analysis[[#This Row],[Quantity]]*Sales_Analysis[[#This Row],[Unit Cost]]</f>
        <v>33.549999999999997</v>
      </c>
      <c r="U1392" s="8">
        <f>Sales_Analysis[[#This Row],[Net Sales ]]-Sales_Analysis[[#This Row],[Cost Of Good Sold]]</f>
        <v>40.86</v>
      </c>
      <c r="V1392" s="8">
        <f>IF(Sales_Analysis[[#This Row],[Order Status]]="Completed",Sales_Analysis[[#This Row],[Net Sales ]],0)</f>
        <v>74.41</v>
      </c>
      <c r="W1392" s="8">
        <f>IF(Sales_Analysis[[#This Row],[Order Status]]="Completed",Sales_Analysis[[#This Row],[Gross Profit ]],0)</f>
        <v>40.86</v>
      </c>
    </row>
    <row r="1393" spans="1:23">
      <c r="A1393" t="s">
        <v>2140</v>
      </c>
      <c r="B1393" s="7">
        <v>46139</v>
      </c>
      <c r="C1393" t="s">
        <v>128</v>
      </c>
      <c r="D1393">
        <v>1</v>
      </c>
      <c r="E1393">
        <v>74.72</v>
      </c>
      <c r="F1393">
        <v>0.2</v>
      </c>
      <c r="G1393">
        <v>4.99</v>
      </c>
      <c r="H1393" t="s">
        <v>216</v>
      </c>
      <c r="I1393" t="s">
        <v>224</v>
      </c>
      <c r="J1393" t="s">
        <v>217</v>
      </c>
      <c r="K1393" t="s">
        <v>209</v>
      </c>
      <c r="L1393" t="s">
        <v>1162</v>
      </c>
      <c r="M1393" t="s">
        <v>129</v>
      </c>
      <c r="N1393" t="s">
        <v>21</v>
      </c>
      <c r="O1393">
        <v>36.28</v>
      </c>
      <c r="P1393">
        <v>74.72</v>
      </c>
      <c r="Q1393">
        <f>Sales_Analysis[[#This Row],[Quantity]]*Sales_Analysis[[#This Row],[Unit Selling Price]]</f>
        <v>74.72</v>
      </c>
      <c r="R1393">
        <f>Sales_Analysis[[#This Row],[Gross Sales ]]*Sales_Analysis[[#This Row],[Discount Pct]]</f>
        <v>14.944000000000001</v>
      </c>
      <c r="S1393" s="8">
        <f>Sales_Analysis[[#This Row],[Gross Sales ]]-Sales_Analysis[[#This Row],[Discount Amount]]</f>
        <v>59.775999999999996</v>
      </c>
      <c r="T1393" s="8">
        <f>Sales_Analysis[[#This Row],[Quantity]]*Sales_Analysis[[#This Row],[Unit Cost]]</f>
        <v>36.28</v>
      </c>
      <c r="U1393" s="8">
        <f>Sales_Analysis[[#This Row],[Net Sales ]]-Sales_Analysis[[#This Row],[Cost Of Good Sold]]</f>
        <v>23.495999999999995</v>
      </c>
      <c r="V1393" s="8">
        <f>IF(Sales_Analysis[[#This Row],[Order Status]]="Completed",Sales_Analysis[[#This Row],[Net Sales ]],0)</f>
        <v>59.775999999999996</v>
      </c>
      <c r="W1393" s="8">
        <f>IF(Sales_Analysis[[#This Row],[Order Status]]="Completed",Sales_Analysis[[#This Row],[Gross Profit ]],0)</f>
        <v>23.495999999999995</v>
      </c>
    </row>
    <row r="1394" spans="1:23">
      <c r="A1394" t="s">
        <v>2141</v>
      </c>
      <c r="B1394" s="7">
        <v>46139</v>
      </c>
      <c r="C1394" t="s">
        <v>81</v>
      </c>
      <c r="D1394">
        <v>3</v>
      </c>
      <c r="E1394">
        <v>30.29</v>
      </c>
      <c r="F1394">
        <v>0.05</v>
      </c>
      <c r="G1394">
        <v>4.99</v>
      </c>
      <c r="H1394" t="s">
        <v>216</v>
      </c>
      <c r="I1394" t="s">
        <v>54</v>
      </c>
      <c r="J1394" t="s">
        <v>213</v>
      </c>
      <c r="K1394" t="s">
        <v>209</v>
      </c>
      <c r="L1394" t="s">
        <v>2142</v>
      </c>
      <c r="M1394" t="s">
        <v>82</v>
      </c>
      <c r="N1394" t="s">
        <v>11</v>
      </c>
      <c r="O1394">
        <v>13.1</v>
      </c>
      <c r="P1394">
        <v>30.29</v>
      </c>
      <c r="Q1394">
        <f>Sales_Analysis[[#This Row],[Quantity]]*Sales_Analysis[[#This Row],[Unit Selling Price]]</f>
        <v>90.87</v>
      </c>
      <c r="R1394">
        <f>Sales_Analysis[[#This Row],[Gross Sales ]]*Sales_Analysis[[#This Row],[Discount Pct]]</f>
        <v>4.5435000000000008</v>
      </c>
      <c r="S1394" s="8">
        <f>Sales_Analysis[[#This Row],[Gross Sales ]]-Sales_Analysis[[#This Row],[Discount Amount]]</f>
        <v>86.32650000000001</v>
      </c>
      <c r="T1394" s="8">
        <f>Sales_Analysis[[#This Row],[Quantity]]*Sales_Analysis[[#This Row],[Unit Cost]]</f>
        <v>39.299999999999997</v>
      </c>
      <c r="U1394" s="8">
        <f>Sales_Analysis[[#This Row],[Net Sales ]]-Sales_Analysis[[#This Row],[Cost Of Good Sold]]</f>
        <v>47.026500000000013</v>
      </c>
      <c r="V1394" s="8">
        <f>IF(Sales_Analysis[[#This Row],[Order Status]]="Completed",Sales_Analysis[[#This Row],[Net Sales ]],0)</f>
        <v>86.32650000000001</v>
      </c>
      <c r="W1394" s="8">
        <f>IF(Sales_Analysis[[#This Row],[Order Status]]="Completed",Sales_Analysis[[#This Row],[Gross Profit ]],0)</f>
        <v>47.026500000000013</v>
      </c>
    </row>
    <row r="1395" spans="1:23">
      <c r="A1395" t="s">
        <v>2143</v>
      </c>
      <c r="B1395" s="7">
        <v>46140</v>
      </c>
      <c r="C1395" t="s">
        <v>166</v>
      </c>
      <c r="D1395">
        <v>2</v>
      </c>
      <c r="E1395">
        <v>39.19</v>
      </c>
      <c r="F1395">
        <v>0.05</v>
      </c>
      <c r="G1395">
        <v>4.99</v>
      </c>
      <c r="H1395" t="s">
        <v>216</v>
      </c>
      <c r="I1395" t="s">
        <v>37</v>
      </c>
      <c r="J1395" t="s">
        <v>208</v>
      </c>
      <c r="K1395" t="s">
        <v>209</v>
      </c>
      <c r="L1395" t="s">
        <v>399</v>
      </c>
      <c r="M1395" t="s">
        <v>167</v>
      </c>
      <c r="N1395" t="s">
        <v>32</v>
      </c>
      <c r="O1395">
        <v>18.54</v>
      </c>
      <c r="P1395">
        <v>39.19</v>
      </c>
      <c r="Q1395">
        <f>Sales_Analysis[[#This Row],[Quantity]]*Sales_Analysis[[#This Row],[Unit Selling Price]]</f>
        <v>78.38</v>
      </c>
      <c r="R1395">
        <f>Sales_Analysis[[#This Row],[Gross Sales ]]*Sales_Analysis[[#This Row],[Discount Pct]]</f>
        <v>3.919</v>
      </c>
      <c r="S1395" s="8">
        <f>Sales_Analysis[[#This Row],[Gross Sales ]]-Sales_Analysis[[#This Row],[Discount Amount]]</f>
        <v>74.460999999999999</v>
      </c>
      <c r="T1395" s="8">
        <f>Sales_Analysis[[#This Row],[Quantity]]*Sales_Analysis[[#This Row],[Unit Cost]]</f>
        <v>37.08</v>
      </c>
      <c r="U1395" s="8">
        <f>Sales_Analysis[[#This Row],[Net Sales ]]-Sales_Analysis[[#This Row],[Cost Of Good Sold]]</f>
        <v>37.381</v>
      </c>
      <c r="V1395" s="8">
        <f>IF(Sales_Analysis[[#This Row],[Order Status]]="Completed",Sales_Analysis[[#This Row],[Net Sales ]],0)</f>
        <v>74.460999999999999</v>
      </c>
      <c r="W1395" s="8">
        <f>IF(Sales_Analysis[[#This Row],[Order Status]]="Completed",Sales_Analysis[[#This Row],[Gross Profit ]],0)</f>
        <v>37.381</v>
      </c>
    </row>
    <row r="1396" spans="1:23">
      <c r="A1396" t="s">
        <v>2144</v>
      </c>
      <c r="B1396" s="7">
        <v>46140</v>
      </c>
      <c r="C1396" t="s">
        <v>118</v>
      </c>
      <c r="D1396">
        <v>4</v>
      </c>
      <c r="E1396">
        <v>41.81</v>
      </c>
      <c r="F1396">
        <v>0</v>
      </c>
      <c r="G1396">
        <v>0</v>
      </c>
      <c r="H1396" t="s">
        <v>216</v>
      </c>
      <c r="I1396" t="s">
        <v>54</v>
      </c>
      <c r="J1396" t="s">
        <v>217</v>
      </c>
      <c r="K1396" t="s">
        <v>209</v>
      </c>
      <c r="L1396" t="s">
        <v>363</v>
      </c>
      <c r="M1396" t="s">
        <v>119</v>
      </c>
      <c r="N1396" t="s">
        <v>21</v>
      </c>
      <c r="O1396">
        <v>22.64</v>
      </c>
      <c r="P1396">
        <v>41.81</v>
      </c>
      <c r="Q1396">
        <f>Sales_Analysis[[#This Row],[Quantity]]*Sales_Analysis[[#This Row],[Unit Selling Price]]</f>
        <v>167.24</v>
      </c>
      <c r="R1396">
        <f>Sales_Analysis[[#This Row],[Gross Sales ]]*Sales_Analysis[[#This Row],[Discount Pct]]</f>
        <v>0</v>
      </c>
      <c r="S1396" s="8">
        <f>Sales_Analysis[[#This Row],[Gross Sales ]]-Sales_Analysis[[#This Row],[Discount Amount]]</f>
        <v>167.24</v>
      </c>
      <c r="T1396" s="8">
        <f>Sales_Analysis[[#This Row],[Quantity]]*Sales_Analysis[[#This Row],[Unit Cost]]</f>
        <v>90.56</v>
      </c>
      <c r="U1396" s="8">
        <f>Sales_Analysis[[#This Row],[Net Sales ]]-Sales_Analysis[[#This Row],[Cost Of Good Sold]]</f>
        <v>76.680000000000007</v>
      </c>
      <c r="V1396" s="8">
        <f>IF(Sales_Analysis[[#This Row],[Order Status]]="Completed",Sales_Analysis[[#This Row],[Net Sales ]],0)</f>
        <v>167.24</v>
      </c>
      <c r="W1396" s="8">
        <f>IF(Sales_Analysis[[#This Row],[Order Status]]="Completed",Sales_Analysis[[#This Row],[Gross Profit ]],0)</f>
        <v>76.680000000000007</v>
      </c>
    </row>
    <row r="1397" spans="1:23">
      <c r="A1397" t="s">
        <v>2145</v>
      </c>
      <c r="B1397" s="7">
        <v>46140</v>
      </c>
      <c r="C1397" t="s">
        <v>96</v>
      </c>
      <c r="D1397">
        <v>3</v>
      </c>
      <c r="E1397">
        <v>26.72</v>
      </c>
      <c r="F1397">
        <v>0</v>
      </c>
      <c r="G1397">
        <v>6.99</v>
      </c>
      <c r="H1397" t="s">
        <v>212</v>
      </c>
      <c r="I1397" t="s">
        <v>54</v>
      </c>
      <c r="J1397" t="s">
        <v>208</v>
      </c>
      <c r="K1397" t="s">
        <v>209</v>
      </c>
      <c r="L1397" t="s">
        <v>830</v>
      </c>
      <c r="M1397" t="s">
        <v>97</v>
      </c>
      <c r="N1397" t="s">
        <v>17</v>
      </c>
      <c r="O1397">
        <v>14.4</v>
      </c>
      <c r="P1397">
        <v>26.72</v>
      </c>
      <c r="Q1397">
        <f>Sales_Analysis[[#This Row],[Quantity]]*Sales_Analysis[[#This Row],[Unit Selling Price]]</f>
        <v>80.16</v>
      </c>
      <c r="R1397">
        <f>Sales_Analysis[[#This Row],[Gross Sales ]]*Sales_Analysis[[#This Row],[Discount Pct]]</f>
        <v>0</v>
      </c>
      <c r="S1397" s="8">
        <f>Sales_Analysis[[#This Row],[Gross Sales ]]-Sales_Analysis[[#This Row],[Discount Amount]]</f>
        <v>80.16</v>
      </c>
      <c r="T1397" s="8">
        <f>Sales_Analysis[[#This Row],[Quantity]]*Sales_Analysis[[#This Row],[Unit Cost]]</f>
        <v>43.2</v>
      </c>
      <c r="U1397" s="8">
        <f>Sales_Analysis[[#This Row],[Net Sales ]]-Sales_Analysis[[#This Row],[Cost Of Good Sold]]</f>
        <v>36.959999999999994</v>
      </c>
      <c r="V1397" s="8">
        <f>IF(Sales_Analysis[[#This Row],[Order Status]]="Completed",Sales_Analysis[[#This Row],[Net Sales ]],0)</f>
        <v>80.16</v>
      </c>
      <c r="W1397" s="8">
        <f>IF(Sales_Analysis[[#This Row],[Order Status]]="Completed",Sales_Analysis[[#This Row],[Gross Profit ]],0)</f>
        <v>36.959999999999994</v>
      </c>
    </row>
    <row r="1398" spans="1:23">
      <c r="A1398" t="s">
        <v>2146</v>
      </c>
      <c r="B1398" s="7">
        <v>46140</v>
      </c>
      <c r="C1398" t="s">
        <v>142</v>
      </c>
      <c r="D1398">
        <v>3</v>
      </c>
      <c r="E1398">
        <v>100.1</v>
      </c>
      <c r="F1398">
        <v>0.05</v>
      </c>
      <c r="G1398">
        <v>6.99</v>
      </c>
      <c r="H1398" t="s">
        <v>207</v>
      </c>
      <c r="I1398" t="s">
        <v>54</v>
      </c>
      <c r="J1398" t="s">
        <v>217</v>
      </c>
      <c r="K1398" t="s">
        <v>209</v>
      </c>
      <c r="L1398" t="s">
        <v>696</v>
      </c>
      <c r="M1398" t="s">
        <v>143</v>
      </c>
      <c r="N1398" t="s">
        <v>27</v>
      </c>
      <c r="O1398">
        <v>41.96</v>
      </c>
      <c r="P1398">
        <v>100.1</v>
      </c>
      <c r="Q1398">
        <f>Sales_Analysis[[#This Row],[Quantity]]*Sales_Analysis[[#This Row],[Unit Selling Price]]</f>
        <v>300.29999999999995</v>
      </c>
      <c r="R1398">
        <f>Sales_Analysis[[#This Row],[Gross Sales ]]*Sales_Analysis[[#This Row],[Discount Pct]]</f>
        <v>15.014999999999999</v>
      </c>
      <c r="S1398" s="8">
        <f>Sales_Analysis[[#This Row],[Gross Sales ]]-Sales_Analysis[[#This Row],[Discount Amount]]</f>
        <v>285.28499999999997</v>
      </c>
      <c r="T1398" s="8">
        <f>Sales_Analysis[[#This Row],[Quantity]]*Sales_Analysis[[#This Row],[Unit Cost]]</f>
        <v>125.88</v>
      </c>
      <c r="U1398" s="8">
        <f>Sales_Analysis[[#This Row],[Net Sales ]]-Sales_Analysis[[#This Row],[Cost Of Good Sold]]</f>
        <v>159.40499999999997</v>
      </c>
      <c r="V1398" s="8">
        <f>IF(Sales_Analysis[[#This Row],[Order Status]]="Completed",Sales_Analysis[[#This Row],[Net Sales ]],0)</f>
        <v>285.28499999999997</v>
      </c>
      <c r="W1398" s="8">
        <f>IF(Sales_Analysis[[#This Row],[Order Status]]="Completed",Sales_Analysis[[#This Row],[Gross Profit ]],0)</f>
        <v>159.40499999999997</v>
      </c>
    </row>
    <row r="1399" spans="1:23">
      <c r="A1399" t="s">
        <v>2147</v>
      </c>
      <c r="B1399" s="7">
        <v>46140</v>
      </c>
      <c r="C1399" t="s">
        <v>174</v>
      </c>
      <c r="D1399">
        <v>4</v>
      </c>
      <c r="E1399">
        <v>72.45</v>
      </c>
      <c r="F1399">
        <v>0</v>
      </c>
      <c r="G1399">
        <v>0</v>
      </c>
      <c r="H1399" t="s">
        <v>207</v>
      </c>
      <c r="I1399" t="s">
        <v>54</v>
      </c>
      <c r="J1399" t="s">
        <v>208</v>
      </c>
      <c r="K1399" t="s">
        <v>209</v>
      </c>
      <c r="L1399" t="s">
        <v>895</v>
      </c>
      <c r="M1399" t="s">
        <v>175</v>
      </c>
      <c r="N1399" t="s">
        <v>32</v>
      </c>
      <c r="O1399">
        <v>30.61</v>
      </c>
      <c r="P1399">
        <v>72.45</v>
      </c>
      <c r="Q1399">
        <f>Sales_Analysis[[#This Row],[Quantity]]*Sales_Analysis[[#This Row],[Unit Selling Price]]</f>
        <v>289.8</v>
      </c>
      <c r="R1399">
        <f>Sales_Analysis[[#This Row],[Gross Sales ]]*Sales_Analysis[[#This Row],[Discount Pct]]</f>
        <v>0</v>
      </c>
      <c r="S1399" s="8">
        <f>Sales_Analysis[[#This Row],[Gross Sales ]]-Sales_Analysis[[#This Row],[Discount Amount]]</f>
        <v>289.8</v>
      </c>
      <c r="T1399" s="8">
        <f>Sales_Analysis[[#This Row],[Quantity]]*Sales_Analysis[[#This Row],[Unit Cost]]</f>
        <v>122.44</v>
      </c>
      <c r="U1399" s="8">
        <f>Sales_Analysis[[#This Row],[Net Sales ]]-Sales_Analysis[[#This Row],[Cost Of Good Sold]]</f>
        <v>167.36</v>
      </c>
      <c r="V1399" s="8">
        <f>IF(Sales_Analysis[[#This Row],[Order Status]]="Completed",Sales_Analysis[[#This Row],[Net Sales ]],0)</f>
        <v>289.8</v>
      </c>
      <c r="W1399" s="8">
        <f>IF(Sales_Analysis[[#This Row],[Order Status]]="Completed",Sales_Analysis[[#This Row],[Gross Profit ]],0)</f>
        <v>167.36</v>
      </c>
    </row>
    <row r="1400" spans="1:23">
      <c r="A1400" t="s">
        <v>2148</v>
      </c>
      <c r="B1400" s="7">
        <v>46140</v>
      </c>
      <c r="C1400" t="s">
        <v>94</v>
      </c>
      <c r="D1400">
        <v>1</v>
      </c>
      <c r="E1400">
        <v>74.41</v>
      </c>
      <c r="F1400">
        <v>0.15</v>
      </c>
      <c r="G1400">
        <v>4.99</v>
      </c>
      <c r="H1400" t="s">
        <v>216</v>
      </c>
      <c r="I1400" t="s">
        <v>12</v>
      </c>
      <c r="J1400" t="s">
        <v>217</v>
      </c>
      <c r="K1400" t="s">
        <v>209</v>
      </c>
      <c r="L1400" t="s">
        <v>282</v>
      </c>
      <c r="M1400" t="s">
        <v>95</v>
      </c>
      <c r="N1400" t="s">
        <v>17</v>
      </c>
      <c r="O1400">
        <v>33.549999999999997</v>
      </c>
      <c r="P1400">
        <v>74.41</v>
      </c>
      <c r="Q1400">
        <f>Sales_Analysis[[#This Row],[Quantity]]*Sales_Analysis[[#This Row],[Unit Selling Price]]</f>
        <v>74.41</v>
      </c>
      <c r="R1400">
        <f>Sales_Analysis[[#This Row],[Gross Sales ]]*Sales_Analysis[[#This Row],[Discount Pct]]</f>
        <v>11.161499999999998</v>
      </c>
      <c r="S1400" s="8">
        <f>Sales_Analysis[[#This Row],[Gross Sales ]]-Sales_Analysis[[#This Row],[Discount Amount]]</f>
        <v>63.2485</v>
      </c>
      <c r="T1400" s="8">
        <f>Sales_Analysis[[#This Row],[Quantity]]*Sales_Analysis[[#This Row],[Unit Cost]]</f>
        <v>33.549999999999997</v>
      </c>
      <c r="U1400" s="8">
        <f>Sales_Analysis[[#This Row],[Net Sales ]]-Sales_Analysis[[#This Row],[Cost Of Good Sold]]</f>
        <v>29.698500000000003</v>
      </c>
      <c r="V1400" s="8">
        <f>IF(Sales_Analysis[[#This Row],[Order Status]]="Completed",Sales_Analysis[[#This Row],[Net Sales ]],0)</f>
        <v>63.2485</v>
      </c>
      <c r="W1400" s="8">
        <f>IF(Sales_Analysis[[#This Row],[Order Status]]="Completed",Sales_Analysis[[#This Row],[Gross Profit ]],0)</f>
        <v>29.698500000000003</v>
      </c>
    </row>
    <row r="1401" spans="1:23">
      <c r="A1401" t="s">
        <v>2149</v>
      </c>
      <c r="B1401" s="7">
        <v>46141</v>
      </c>
      <c r="C1401" t="s">
        <v>142</v>
      </c>
      <c r="D1401">
        <v>3</v>
      </c>
      <c r="E1401">
        <v>100.1</v>
      </c>
      <c r="F1401">
        <v>0.2</v>
      </c>
      <c r="G1401">
        <v>0</v>
      </c>
      <c r="H1401" t="s">
        <v>216</v>
      </c>
      <c r="I1401" t="s">
        <v>18</v>
      </c>
      <c r="J1401" t="s">
        <v>217</v>
      </c>
      <c r="K1401" t="s">
        <v>209</v>
      </c>
      <c r="L1401" t="s">
        <v>1426</v>
      </c>
      <c r="M1401" t="s">
        <v>143</v>
      </c>
      <c r="N1401" t="s">
        <v>27</v>
      </c>
      <c r="O1401">
        <v>41.96</v>
      </c>
      <c r="P1401">
        <v>100.1</v>
      </c>
      <c r="Q1401">
        <f>Sales_Analysis[[#This Row],[Quantity]]*Sales_Analysis[[#This Row],[Unit Selling Price]]</f>
        <v>300.29999999999995</v>
      </c>
      <c r="R1401">
        <f>Sales_Analysis[[#This Row],[Gross Sales ]]*Sales_Analysis[[#This Row],[Discount Pct]]</f>
        <v>60.059999999999995</v>
      </c>
      <c r="S1401" s="8">
        <f>Sales_Analysis[[#This Row],[Gross Sales ]]-Sales_Analysis[[#This Row],[Discount Amount]]</f>
        <v>240.23999999999995</v>
      </c>
      <c r="T1401" s="8">
        <f>Sales_Analysis[[#This Row],[Quantity]]*Sales_Analysis[[#This Row],[Unit Cost]]</f>
        <v>125.88</v>
      </c>
      <c r="U1401" s="8">
        <f>Sales_Analysis[[#This Row],[Net Sales ]]-Sales_Analysis[[#This Row],[Cost Of Good Sold]]</f>
        <v>114.35999999999996</v>
      </c>
      <c r="V1401" s="8">
        <f>IF(Sales_Analysis[[#This Row],[Order Status]]="Completed",Sales_Analysis[[#This Row],[Net Sales ]],0)</f>
        <v>240.23999999999995</v>
      </c>
      <c r="W1401" s="8">
        <f>IF(Sales_Analysis[[#This Row],[Order Status]]="Completed",Sales_Analysis[[#This Row],[Gross Profit ]],0)</f>
        <v>114.35999999999996</v>
      </c>
    </row>
    <row r="1402" spans="1:23">
      <c r="A1402" t="s">
        <v>2150</v>
      </c>
      <c r="B1402" s="7">
        <v>46141</v>
      </c>
      <c r="C1402" t="s">
        <v>156</v>
      </c>
      <c r="D1402">
        <v>6</v>
      </c>
      <c r="E1402">
        <v>24.86</v>
      </c>
      <c r="F1402">
        <v>0.1</v>
      </c>
      <c r="G1402">
        <v>0</v>
      </c>
      <c r="H1402" t="s">
        <v>212</v>
      </c>
      <c r="I1402" t="s">
        <v>37</v>
      </c>
      <c r="J1402" t="s">
        <v>208</v>
      </c>
      <c r="K1402" t="s">
        <v>209</v>
      </c>
      <c r="L1402" t="s">
        <v>1228</v>
      </c>
      <c r="M1402" t="s">
        <v>157</v>
      </c>
      <c r="N1402" t="s">
        <v>27</v>
      </c>
      <c r="O1402">
        <v>16.329999999999998</v>
      </c>
      <c r="P1402">
        <v>24.86</v>
      </c>
      <c r="Q1402">
        <f>Sales_Analysis[[#This Row],[Quantity]]*Sales_Analysis[[#This Row],[Unit Selling Price]]</f>
        <v>149.16</v>
      </c>
      <c r="R1402">
        <f>Sales_Analysis[[#This Row],[Gross Sales ]]*Sales_Analysis[[#This Row],[Discount Pct]]</f>
        <v>14.916</v>
      </c>
      <c r="S1402" s="8">
        <f>Sales_Analysis[[#This Row],[Gross Sales ]]-Sales_Analysis[[#This Row],[Discount Amount]]</f>
        <v>134.244</v>
      </c>
      <c r="T1402" s="8">
        <f>Sales_Analysis[[#This Row],[Quantity]]*Sales_Analysis[[#This Row],[Unit Cost]]</f>
        <v>97.97999999999999</v>
      </c>
      <c r="U1402" s="8">
        <f>Sales_Analysis[[#This Row],[Net Sales ]]-Sales_Analysis[[#This Row],[Cost Of Good Sold]]</f>
        <v>36.26400000000001</v>
      </c>
      <c r="V1402" s="8">
        <f>IF(Sales_Analysis[[#This Row],[Order Status]]="Completed",Sales_Analysis[[#This Row],[Net Sales ]],0)</f>
        <v>134.244</v>
      </c>
      <c r="W1402" s="8">
        <f>IF(Sales_Analysis[[#This Row],[Order Status]]="Completed",Sales_Analysis[[#This Row],[Gross Profit ]],0)</f>
        <v>36.26400000000001</v>
      </c>
    </row>
    <row r="1403" spans="1:23">
      <c r="A1403" t="s">
        <v>2151</v>
      </c>
      <c r="B1403" s="7">
        <v>46141</v>
      </c>
      <c r="C1403" t="s">
        <v>124</v>
      </c>
      <c r="D1403">
        <v>6</v>
      </c>
      <c r="E1403">
        <v>79.47</v>
      </c>
      <c r="F1403">
        <v>0</v>
      </c>
      <c r="G1403">
        <v>9.99</v>
      </c>
      <c r="H1403" t="s">
        <v>212</v>
      </c>
      <c r="I1403" t="s">
        <v>12</v>
      </c>
      <c r="J1403" t="s">
        <v>208</v>
      </c>
      <c r="K1403" t="s">
        <v>209</v>
      </c>
      <c r="L1403" t="s">
        <v>2038</v>
      </c>
      <c r="M1403" t="s">
        <v>125</v>
      </c>
      <c r="N1403" t="s">
        <v>21</v>
      </c>
      <c r="O1403">
        <v>38</v>
      </c>
      <c r="P1403">
        <v>79.47</v>
      </c>
      <c r="Q1403">
        <f>Sales_Analysis[[#This Row],[Quantity]]*Sales_Analysis[[#This Row],[Unit Selling Price]]</f>
        <v>476.82</v>
      </c>
      <c r="R1403">
        <f>Sales_Analysis[[#This Row],[Gross Sales ]]*Sales_Analysis[[#This Row],[Discount Pct]]</f>
        <v>0</v>
      </c>
      <c r="S1403" s="8">
        <f>Sales_Analysis[[#This Row],[Gross Sales ]]-Sales_Analysis[[#This Row],[Discount Amount]]</f>
        <v>476.82</v>
      </c>
      <c r="T1403" s="8">
        <f>Sales_Analysis[[#This Row],[Quantity]]*Sales_Analysis[[#This Row],[Unit Cost]]</f>
        <v>228</v>
      </c>
      <c r="U1403" s="8">
        <f>Sales_Analysis[[#This Row],[Net Sales ]]-Sales_Analysis[[#This Row],[Cost Of Good Sold]]</f>
        <v>248.82</v>
      </c>
      <c r="V1403" s="8">
        <f>IF(Sales_Analysis[[#This Row],[Order Status]]="Completed",Sales_Analysis[[#This Row],[Net Sales ]],0)</f>
        <v>476.82</v>
      </c>
      <c r="W1403" s="8">
        <f>IF(Sales_Analysis[[#This Row],[Order Status]]="Completed",Sales_Analysis[[#This Row],[Gross Profit ]],0)</f>
        <v>248.82</v>
      </c>
    </row>
    <row r="1404" spans="1:23">
      <c r="A1404" t="s">
        <v>2152</v>
      </c>
      <c r="B1404" s="7">
        <v>46141</v>
      </c>
      <c r="C1404" t="s">
        <v>160</v>
      </c>
      <c r="D1404">
        <v>1</v>
      </c>
      <c r="E1404">
        <v>36.47</v>
      </c>
      <c r="F1404">
        <v>0.05</v>
      </c>
      <c r="G1404">
        <v>4.99</v>
      </c>
      <c r="H1404" t="s">
        <v>216</v>
      </c>
      <c r="I1404" t="s">
        <v>54</v>
      </c>
      <c r="J1404" t="s">
        <v>213</v>
      </c>
      <c r="K1404" t="s">
        <v>209</v>
      </c>
      <c r="L1404" t="s">
        <v>439</v>
      </c>
      <c r="M1404" t="s">
        <v>161</v>
      </c>
      <c r="N1404" t="s">
        <v>27</v>
      </c>
      <c r="O1404">
        <v>21.05</v>
      </c>
      <c r="P1404">
        <v>36.47</v>
      </c>
      <c r="Q1404">
        <f>Sales_Analysis[[#This Row],[Quantity]]*Sales_Analysis[[#This Row],[Unit Selling Price]]</f>
        <v>36.47</v>
      </c>
      <c r="R1404">
        <f>Sales_Analysis[[#This Row],[Gross Sales ]]*Sales_Analysis[[#This Row],[Discount Pct]]</f>
        <v>1.8235000000000001</v>
      </c>
      <c r="S1404" s="8">
        <f>Sales_Analysis[[#This Row],[Gross Sales ]]-Sales_Analysis[[#This Row],[Discount Amount]]</f>
        <v>34.646499999999996</v>
      </c>
      <c r="T1404" s="8">
        <f>Sales_Analysis[[#This Row],[Quantity]]*Sales_Analysis[[#This Row],[Unit Cost]]</f>
        <v>21.05</v>
      </c>
      <c r="U1404" s="8">
        <f>Sales_Analysis[[#This Row],[Net Sales ]]-Sales_Analysis[[#This Row],[Cost Of Good Sold]]</f>
        <v>13.596499999999995</v>
      </c>
      <c r="V1404" s="8">
        <f>IF(Sales_Analysis[[#This Row],[Order Status]]="Completed",Sales_Analysis[[#This Row],[Net Sales ]],0)</f>
        <v>34.646499999999996</v>
      </c>
      <c r="W1404" s="8">
        <f>IF(Sales_Analysis[[#This Row],[Order Status]]="Completed",Sales_Analysis[[#This Row],[Gross Profit ]],0)</f>
        <v>13.596499999999995</v>
      </c>
    </row>
    <row r="1405" spans="1:23">
      <c r="A1405" t="s">
        <v>2153</v>
      </c>
      <c r="B1405" s="7">
        <v>46142</v>
      </c>
      <c r="C1405" t="s">
        <v>96</v>
      </c>
      <c r="D1405">
        <v>5</v>
      </c>
      <c r="E1405">
        <v>26.72</v>
      </c>
      <c r="F1405">
        <v>0.15</v>
      </c>
      <c r="G1405">
        <v>4.99</v>
      </c>
      <c r="H1405" t="s">
        <v>216</v>
      </c>
      <c r="I1405" t="s">
        <v>54</v>
      </c>
      <c r="J1405" t="s">
        <v>213</v>
      </c>
      <c r="K1405" t="s">
        <v>209</v>
      </c>
      <c r="L1405" t="s">
        <v>455</v>
      </c>
      <c r="M1405" t="s">
        <v>97</v>
      </c>
      <c r="N1405" t="s">
        <v>17</v>
      </c>
      <c r="O1405">
        <v>14.4</v>
      </c>
      <c r="P1405">
        <v>26.72</v>
      </c>
      <c r="Q1405">
        <f>Sales_Analysis[[#This Row],[Quantity]]*Sales_Analysis[[#This Row],[Unit Selling Price]]</f>
        <v>133.6</v>
      </c>
      <c r="R1405">
        <f>Sales_Analysis[[#This Row],[Gross Sales ]]*Sales_Analysis[[#This Row],[Discount Pct]]</f>
        <v>20.04</v>
      </c>
      <c r="S1405" s="8">
        <f>Sales_Analysis[[#This Row],[Gross Sales ]]-Sales_Analysis[[#This Row],[Discount Amount]]</f>
        <v>113.56</v>
      </c>
      <c r="T1405" s="8">
        <f>Sales_Analysis[[#This Row],[Quantity]]*Sales_Analysis[[#This Row],[Unit Cost]]</f>
        <v>72</v>
      </c>
      <c r="U1405" s="8">
        <f>Sales_Analysis[[#This Row],[Net Sales ]]-Sales_Analysis[[#This Row],[Cost Of Good Sold]]</f>
        <v>41.56</v>
      </c>
      <c r="V1405" s="8">
        <f>IF(Sales_Analysis[[#This Row],[Order Status]]="Completed",Sales_Analysis[[#This Row],[Net Sales ]],0)</f>
        <v>113.56</v>
      </c>
      <c r="W1405" s="8">
        <f>IF(Sales_Analysis[[#This Row],[Order Status]]="Completed",Sales_Analysis[[#This Row],[Gross Profit ]],0)</f>
        <v>41.56</v>
      </c>
    </row>
    <row r="1406" spans="1:23">
      <c r="A1406" t="s">
        <v>2154</v>
      </c>
      <c r="B1406" s="7">
        <v>46142</v>
      </c>
      <c r="C1406" t="s">
        <v>77</v>
      </c>
      <c r="D1406">
        <v>3</v>
      </c>
      <c r="E1406">
        <v>47.77</v>
      </c>
      <c r="F1406">
        <v>0</v>
      </c>
      <c r="G1406">
        <v>4.99</v>
      </c>
      <c r="H1406" t="s">
        <v>212</v>
      </c>
      <c r="I1406" t="s">
        <v>54</v>
      </c>
      <c r="J1406" t="s">
        <v>217</v>
      </c>
      <c r="K1406" t="s">
        <v>209</v>
      </c>
      <c r="L1406" t="s">
        <v>2155</v>
      </c>
      <c r="M1406" t="s">
        <v>78</v>
      </c>
      <c r="N1406" t="s">
        <v>11</v>
      </c>
      <c r="O1406">
        <v>21.34</v>
      </c>
      <c r="P1406">
        <v>47.77</v>
      </c>
      <c r="Q1406">
        <f>Sales_Analysis[[#This Row],[Quantity]]*Sales_Analysis[[#This Row],[Unit Selling Price]]</f>
        <v>143.31</v>
      </c>
      <c r="R1406">
        <f>Sales_Analysis[[#This Row],[Gross Sales ]]*Sales_Analysis[[#This Row],[Discount Pct]]</f>
        <v>0</v>
      </c>
      <c r="S1406" s="8">
        <f>Sales_Analysis[[#This Row],[Gross Sales ]]-Sales_Analysis[[#This Row],[Discount Amount]]</f>
        <v>143.31</v>
      </c>
      <c r="T1406" s="8">
        <f>Sales_Analysis[[#This Row],[Quantity]]*Sales_Analysis[[#This Row],[Unit Cost]]</f>
        <v>64.02</v>
      </c>
      <c r="U1406" s="8">
        <f>Sales_Analysis[[#This Row],[Net Sales ]]-Sales_Analysis[[#This Row],[Cost Of Good Sold]]</f>
        <v>79.290000000000006</v>
      </c>
      <c r="V1406" s="8">
        <f>IF(Sales_Analysis[[#This Row],[Order Status]]="Completed",Sales_Analysis[[#This Row],[Net Sales ]],0)</f>
        <v>143.31</v>
      </c>
      <c r="W1406" s="8">
        <f>IF(Sales_Analysis[[#This Row],[Order Status]]="Completed",Sales_Analysis[[#This Row],[Gross Profit ]],0)</f>
        <v>79.290000000000006</v>
      </c>
    </row>
    <row r="1407" spans="1:23">
      <c r="A1407" t="s">
        <v>2156</v>
      </c>
      <c r="B1407" s="7">
        <v>46142</v>
      </c>
      <c r="C1407" t="s">
        <v>136</v>
      </c>
      <c r="D1407">
        <v>2</v>
      </c>
      <c r="E1407">
        <v>26.35</v>
      </c>
      <c r="F1407">
        <v>0.05</v>
      </c>
      <c r="G1407">
        <v>0</v>
      </c>
      <c r="H1407" t="s">
        <v>216</v>
      </c>
      <c r="I1407" t="s">
        <v>54</v>
      </c>
      <c r="J1407" t="s">
        <v>213</v>
      </c>
      <c r="K1407" t="s">
        <v>209</v>
      </c>
      <c r="L1407" t="s">
        <v>1487</v>
      </c>
      <c r="M1407" t="s">
        <v>137</v>
      </c>
      <c r="N1407" t="s">
        <v>21</v>
      </c>
      <c r="O1407">
        <v>13.28</v>
      </c>
      <c r="P1407">
        <v>26.35</v>
      </c>
      <c r="Q1407">
        <f>Sales_Analysis[[#This Row],[Quantity]]*Sales_Analysis[[#This Row],[Unit Selling Price]]</f>
        <v>52.7</v>
      </c>
      <c r="R1407">
        <f>Sales_Analysis[[#This Row],[Gross Sales ]]*Sales_Analysis[[#This Row],[Discount Pct]]</f>
        <v>2.6350000000000002</v>
      </c>
      <c r="S1407" s="8">
        <f>Sales_Analysis[[#This Row],[Gross Sales ]]-Sales_Analysis[[#This Row],[Discount Amount]]</f>
        <v>50.065000000000005</v>
      </c>
      <c r="T1407" s="8">
        <f>Sales_Analysis[[#This Row],[Quantity]]*Sales_Analysis[[#This Row],[Unit Cost]]</f>
        <v>26.56</v>
      </c>
      <c r="U1407" s="8">
        <f>Sales_Analysis[[#This Row],[Net Sales ]]-Sales_Analysis[[#This Row],[Cost Of Good Sold]]</f>
        <v>23.505000000000006</v>
      </c>
      <c r="V1407" s="8">
        <f>IF(Sales_Analysis[[#This Row],[Order Status]]="Completed",Sales_Analysis[[#This Row],[Net Sales ]],0)</f>
        <v>50.065000000000005</v>
      </c>
      <c r="W1407" s="8">
        <f>IF(Sales_Analysis[[#This Row],[Order Status]]="Completed",Sales_Analysis[[#This Row],[Gross Profit ]],0)</f>
        <v>23.505000000000006</v>
      </c>
    </row>
    <row r="1408" spans="1:23">
      <c r="A1408" t="s">
        <v>2157</v>
      </c>
      <c r="B1408" s="7">
        <v>46142</v>
      </c>
      <c r="C1408" t="s">
        <v>140</v>
      </c>
      <c r="D1408">
        <v>1</v>
      </c>
      <c r="E1408">
        <v>25.18</v>
      </c>
      <c r="F1408">
        <v>0</v>
      </c>
      <c r="G1408">
        <v>6.99</v>
      </c>
      <c r="H1408" t="s">
        <v>216</v>
      </c>
      <c r="I1408" t="s">
        <v>12</v>
      </c>
      <c r="J1408" t="s">
        <v>217</v>
      </c>
      <c r="K1408" t="s">
        <v>209</v>
      </c>
      <c r="L1408" t="s">
        <v>1627</v>
      </c>
      <c r="M1408" t="s">
        <v>141</v>
      </c>
      <c r="N1408" t="s">
        <v>27</v>
      </c>
      <c r="O1408">
        <v>13.85</v>
      </c>
      <c r="P1408">
        <v>25.18</v>
      </c>
      <c r="Q1408">
        <f>Sales_Analysis[[#This Row],[Quantity]]*Sales_Analysis[[#This Row],[Unit Selling Price]]</f>
        <v>25.18</v>
      </c>
      <c r="R1408">
        <f>Sales_Analysis[[#This Row],[Gross Sales ]]*Sales_Analysis[[#This Row],[Discount Pct]]</f>
        <v>0</v>
      </c>
      <c r="S1408" s="8">
        <f>Sales_Analysis[[#This Row],[Gross Sales ]]-Sales_Analysis[[#This Row],[Discount Amount]]</f>
        <v>25.18</v>
      </c>
      <c r="T1408" s="8">
        <f>Sales_Analysis[[#This Row],[Quantity]]*Sales_Analysis[[#This Row],[Unit Cost]]</f>
        <v>13.85</v>
      </c>
      <c r="U1408" s="8">
        <f>Sales_Analysis[[#This Row],[Net Sales ]]-Sales_Analysis[[#This Row],[Cost Of Good Sold]]</f>
        <v>11.33</v>
      </c>
      <c r="V1408" s="8">
        <f>IF(Sales_Analysis[[#This Row],[Order Status]]="Completed",Sales_Analysis[[#This Row],[Net Sales ]],0)</f>
        <v>25.18</v>
      </c>
      <c r="W1408" s="8">
        <f>IF(Sales_Analysis[[#This Row],[Order Status]]="Completed",Sales_Analysis[[#This Row],[Gross Profit ]],0)</f>
        <v>11.33</v>
      </c>
    </row>
    <row r="1409" spans="1:23">
      <c r="A1409" t="s">
        <v>2158</v>
      </c>
      <c r="B1409" s="7">
        <v>46142</v>
      </c>
      <c r="C1409" t="s">
        <v>71</v>
      </c>
      <c r="D1409">
        <v>2</v>
      </c>
      <c r="E1409">
        <v>11.23</v>
      </c>
      <c r="F1409">
        <v>0</v>
      </c>
      <c r="G1409">
        <v>0</v>
      </c>
      <c r="H1409" t="s">
        <v>212</v>
      </c>
      <c r="I1409" t="s">
        <v>37</v>
      </c>
      <c r="J1409" t="s">
        <v>213</v>
      </c>
      <c r="K1409" t="s">
        <v>209</v>
      </c>
      <c r="L1409" t="s">
        <v>1236</v>
      </c>
      <c r="M1409" t="s">
        <v>72</v>
      </c>
      <c r="N1409" t="s">
        <v>11</v>
      </c>
      <c r="O1409">
        <v>6.46</v>
      </c>
      <c r="P1409">
        <v>11.23</v>
      </c>
      <c r="Q1409">
        <f>Sales_Analysis[[#This Row],[Quantity]]*Sales_Analysis[[#This Row],[Unit Selling Price]]</f>
        <v>22.46</v>
      </c>
      <c r="R1409">
        <f>Sales_Analysis[[#This Row],[Gross Sales ]]*Sales_Analysis[[#This Row],[Discount Pct]]</f>
        <v>0</v>
      </c>
      <c r="S1409" s="8">
        <f>Sales_Analysis[[#This Row],[Gross Sales ]]-Sales_Analysis[[#This Row],[Discount Amount]]</f>
        <v>22.46</v>
      </c>
      <c r="T1409" s="8">
        <f>Sales_Analysis[[#This Row],[Quantity]]*Sales_Analysis[[#This Row],[Unit Cost]]</f>
        <v>12.92</v>
      </c>
      <c r="U1409" s="8">
        <f>Sales_Analysis[[#This Row],[Net Sales ]]-Sales_Analysis[[#This Row],[Cost Of Good Sold]]</f>
        <v>9.5400000000000009</v>
      </c>
      <c r="V1409" s="8">
        <f>IF(Sales_Analysis[[#This Row],[Order Status]]="Completed",Sales_Analysis[[#This Row],[Net Sales ]],0)</f>
        <v>22.46</v>
      </c>
      <c r="W1409" s="8">
        <f>IF(Sales_Analysis[[#This Row],[Order Status]]="Completed",Sales_Analysis[[#This Row],[Gross Profit ]],0)</f>
        <v>9.5400000000000009</v>
      </c>
    </row>
    <row r="1410" spans="1:23">
      <c r="A1410" t="s">
        <v>2159</v>
      </c>
      <c r="B1410" s="7">
        <v>46142</v>
      </c>
      <c r="C1410" t="s">
        <v>118</v>
      </c>
      <c r="D1410">
        <v>1</v>
      </c>
      <c r="E1410">
        <v>41.81</v>
      </c>
      <c r="F1410">
        <v>0</v>
      </c>
      <c r="G1410">
        <v>6.99</v>
      </c>
      <c r="H1410" t="s">
        <v>212</v>
      </c>
      <c r="I1410" t="s">
        <v>54</v>
      </c>
      <c r="J1410" t="s">
        <v>217</v>
      </c>
      <c r="K1410" t="s">
        <v>209</v>
      </c>
      <c r="L1410" t="s">
        <v>1392</v>
      </c>
      <c r="M1410" t="s">
        <v>119</v>
      </c>
      <c r="N1410" t="s">
        <v>21</v>
      </c>
      <c r="O1410">
        <v>22.64</v>
      </c>
      <c r="P1410">
        <v>41.81</v>
      </c>
      <c r="Q1410">
        <f>Sales_Analysis[[#This Row],[Quantity]]*Sales_Analysis[[#This Row],[Unit Selling Price]]</f>
        <v>41.81</v>
      </c>
      <c r="R1410">
        <f>Sales_Analysis[[#This Row],[Gross Sales ]]*Sales_Analysis[[#This Row],[Discount Pct]]</f>
        <v>0</v>
      </c>
      <c r="S1410" s="8">
        <f>Sales_Analysis[[#This Row],[Gross Sales ]]-Sales_Analysis[[#This Row],[Discount Amount]]</f>
        <v>41.81</v>
      </c>
      <c r="T1410" s="8">
        <f>Sales_Analysis[[#This Row],[Quantity]]*Sales_Analysis[[#This Row],[Unit Cost]]</f>
        <v>22.64</v>
      </c>
      <c r="U1410" s="8">
        <f>Sales_Analysis[[#This Row],[Net Sales ]]-Sales_Analysis[[#This Row],[Cost Of Good Sold]]</f>
        <v>19.170000000000002</v>
      </c>
      <c r="V1410" s="8">
        <f>IF(Sales_Analysis[[#This Row],[Order Status]]="Completed",Sales_Analysis[[#This Row],[Net Sales ]],0)</f>
        <v>41.81</v>
      </c>
      <c r="W1410" s="8">
        <f>IF(Sales_Analysis[[#This Row],[Order Status]]="Completed",Sales_Analysis[[#This Row],[Gross Profit ]],0)</f>
        <v>19.170000000000002</v>
      </c>
    </row>
    <row r="1411" spans="1:23">
      <c r="A1411" t="s">
        <v>2160</v>
      </c>
      <c r="B1411" s="7">
        <v>46143</v>
      </c>
      <c r="C1411" t="s">
        <v>180</v>
      </c>
      <c r="D1411">
        <v>2</v>
      </c>
      <c r="E1411">
        <v>60.42</v>
      </c>
      <c r="F1411">
        <v>0</v>
      </c>
      <c r="G1411">
        <v>0</v>
      </c>
      <c r="H1411" t="s">
        <v>207</v>
      </c>
      <c r="I1411" t="s">
        <v>224</v>
      </c>
      <c r="J1411" t="s">
        <v>213</v>
      </c>
      <c r="K1411" t="s">
        <v>209</v>
      </c>
      <c r="L1411" t="s">
        <v>1305</v>
      </c>
      <c r="M1411" t="s">
        <v>181</v>
      </c>
      <c r="N1411" t="s">
        <v>32</v>
      </c>
      <c r="O1411">
        <v>25.69</v>
      </c>
      <c r="P1411">
        <v>60.42</v>
      </c>
      <c r="Q1411">
        <f>Sales_Analysis[[#This Row],[Quantity]]*Sales_Analysis[[#This Row],[Unit Selling Price]]</f>
        <v>120.84</v>
      </c>
      <c r="R1411">
        <f>Sales_Analysis[[#This Row],[Gross Sales ]]*Sales_Analysis[[#This Row],[Discount Pct]]</f>
        <v>0</v>
      </c>
      <c r="S1411" s="8">
        <f>Sales_Analysis[[#This Row],[Gross Sales ]]-Sales_Analysis[[#This Row],[Discount Amount]]</f>
        <v>120.84</v>
      </c>
      <c r="T1411" s="8">
        <f>Sales_Analysis[[#This Row],[Quantity]]*Sales_Analysis[[#This Row],[Unit Cost]]</f>
        <v>51.38</v>
      </c>
      <c r="U1411" s="8">
        <f>Sales_Analysis[[#This Row],[Net Sales ]]-Sales_Analysis[[#This Row],[Cost Of Good Sold]]</f>
        <v>69.460000000000008</v>
      </c>
      <c r="V1411" s="8">
        <f>IF(Sales_Analysis[[#This Row],[Order Status]]="Completed",Sales_Analysis[[#This Row],[Net Sales ]],0)</f>
        <v>120.84</v>
      </c>
      <c r="W1411" s="8">
        <f>IF(Sales_Analysis[[#This Row],[Order Status]]="Completed",Sales_Analysis[[#This Row],[Gross Profit ]],0)</f>
        <v>69.460000000000008</v>
      </c>
    </row>
    <row r="1412" spans="1:23">
      <c r="A1412" t="s">
        <v>2161</v>
      </c>
      <c r="B1412" s="7">
        <v>46143</v>
      </c>
      <c r="C1412" t="s">
        <v>116</v>
      </c>
      <c r="D1412">
        <v>2</v>
      </c>
      <c r="E1412">
        <v>30.89</v>
      </c>
      <c r="F1412">
        <v>0.1</v>
      </c>
      <c r="G1412">
        <v>6.99</v>
      </c>
      <c r="H1412" t="s">
        <v>212</v>
      </c>
      <c r="I1412" t="s">
        <v>224</v>
      </c>
      <c r="J1412" t="s">
        <v>208</v>
      </c>
      <c r="K1412" t="s">
        <v>209</v>
      </c>
      <c r="L1412" t="s">
        <v>2162</v>
      </c>
      <c r="M1412" t="s">
        <v>117</v>
      </c>
      <c r="N1412" t="s">
        <v>21</v>
      </c>
      <c r="O1412">
        <v>13.41</v>
      </c>
      <c r="P1412">
        <v>30.89</v>
      </c>
      <c r="Q1412">
        <f>Sales_Analysis[[#This Row],[Quantity]]*Sales_Analysis[[#This Row],[Unit Selling Price]]</f>
        <v>61.78</v>
      </c>
      <c r="R1412">
        <f>Sales_Analysis[[#This Row],[Gross Sales ]]*Sales_Analysis[[#This Row],[Discount Pct]]</f>
        <v>6.1780000000000008</v>
      </c>
      <c r="S1412" s="8">
        <f>Sales_Analysis[[#This Row],[Gross Sales ]]-Sales_Analysis[[#This Row],[Discount Amount]]</f>
        <v>55.602000000000004</v>
      </c>
      <c r="T1412" s="8">
        <f>Sales_Analysis[[#This Row],[Quantity]]*Sales_Analysis[[#This Row],[Unit Cost]]</f>
        <v>26.82</v>
      </c>
      <c r="U1412" s="8">
        <f>Sales_Analysis[[#This Row],[Net Sales ]]-Sales_Analysis[[#This Row],[Cost Of Good Sold]]</f>
        <v>28.782000000000004</v>
      </c>
      <c r="V1412" s="8">
        <f>IF(Sales_Analysis[[#This Row],[Order Status]]="Completed",Sales_Analysis[[#This Row],[Net Sales ]],0)</f>
        <v>55.602000000000004</v>
      </c>
      <c r="W1412" s="8">
        <f>IF(Sales_Analysis[[#This Row],[Order Status]]="Completed",Sales_Analysis[[#This Row],[Gross Profit ]],0)</f>
        <v>28.782000000000004</v>
      </c>
    </row>
    <row r="1413" spans="1:23">
      <c r="A1413" t="s">
        <v>2163</v>
      </c>
      <c r="B1413" s="7">
        <v>46143</v>
      </c>
      <c r="C1413" t="s">
        <v>168</v>
      </c>
      <c r="D1413">
        <v>1</v>
      </c>
      <c r="E1413">
        <v>50.46</v>
      </c>
      <c r="F1413">
        <v>0.15</v>
      </c>
      <c r="G1413">
        <v>6.99</v>
      </c>
      <c r="H1413" t="s">
        <v>212</v>
      </c>
      <c r="I1413" t="s">
        <v>18</v>
      </c>
      <c r="J1413" t="s">
        <v>213</v>
      </c>
      <c r="K1413" t="s">
        <v>209</v>
      </c>
      <c r="L1413" t="s">
        <v>1766</v>
      </c>
      <c r="M1413" t="s">
        <v>169</v>
      </c>
      <c r="N1413" t="s">
        <v>32</v>
      </c>
      <c r="O1413">
        <v>23.03</v>
      </c>
      <c r="P1413">
        <v>50.46</v>
      </c>
      <c r="Q1413">
        <f>Sales_Analysis[[#This Row],[Quantity]]*Sales_Analysis[[#This Row],[Unit Selling Price]]</f>
        <v>50.46</v>
      </c>
      <c r="R1413">
        <f>Sales_Analysis[[#This Row],[Gross Sales ]]*Sales_Analysis[[#This Row],[Discount Pct]]</f>
        <v>7.569</v>
      </c>
      <c r="S1413" s="8">
        <f>Sales_Analysis[[#This Row],[Gross Sales ]]-Sales_Analysis[[#This Row],[Discount Amount]]</f>
        <v>42.890999999999998</v>
      </c>
      <c r="T1413" s="8">
        <f>Sales_Analysis[[#This Row],[Quantity]]*Sales_Analysis[[#This Row],[Unit Cost]]</f>
        <v>23.03</v>
      </c>
      <c r="U1413" s="8">
        <f>Sales_Analysis[[#This Row],[Net Sales ]]-Sales_Analysis[[#This Row],[Cost Of Good Sold]]</f>
        <v>19.860999999999997</v>
      </c>
      <c r="V1413" s="8">
        <f>IF(Sales_Analysis[[#This Row],[Order Status]]="Completed",Sales_Analysis[[#This Row],[Net Sales ]],0)</f>
        <v>42.890999999999998</v>
      </c>
      <c r="W1413" s="8">
        <f>IF(Sales_Analysis[[#This Row],[Order Status]]="Completed",Sales_Analysis[[#This Row],[Gross Profit ]],0)</f>
        <v>19.860999999999997</v>
      </c>
    </row>
    <row r="1414" spans="1:23">
      <c r="A1414" t="s">
        <v>2164</v>
      </c>
      <c r="B1414" s="7">
        <v>46143</v>
      </c>
      <c r="C1414" t="s">
        <v>132</v>
      </c>
      <c r="D1414">
        <v>2</v>
      </c>
      <c r="E1414">
        <v>72.08</v>
      </c>
      <c r="F1414">
        <v>0.05</v>
      </c>
      <c r="G1414">
        <v>0</v>
      </c>
      <c r="H1414" t="s">
        <v>207</v>
      </c>
      <c r="I1414" t="s">
        <v>12</v>
      </c>
      <c r="J1414" t="s">
        <v>217</v>
      </c>
      <c r="K1414" t="s">
        <v>209</v>
      </c>
      <c r="L1414" t="s">
        <v>832</v>
      </c>
      <c r="M1414" t="s">
        <v>133</v>
      </c>
      <c r="N1414" t="s">
        <v>21</v>
      </c>
      <c r="O1414">
        <v>45</v>
      </c>
      <c r="P1414">
        <v>72.08</v>
      </c>
      <c r="Q1414">
        <f>Sales_Analysis[[#This Row],[Quantity]]*Sales_Analysis[[#This Row],[Unit Selling Price]]</f>
        <v>144.16</v>
      </c>
      <c r="R1414">
        <f>Sales_Analysis[[#This Row],[Gross Sales ]]*Sales_Analysis[[#This Row],[Discount Pct]]</f>
        <v>7.2080000000000002</v>
      </c>
      <c r="S1414" s="8">
        <f>Sales_Analysis[[#This Row],[Gross Sales ]]-Sales_Analysis[[#This Row],[Discount Amount]]</f>
        <v>136.952</v>
      </c>
      <c r="T1414" s="8">
        <f>Sales_Analysis[[#This Row],[Quantity]]*Sales_Analysis[[#This Row],[Unit Cost]]</f>
        <v>90</v>
      </c>
      <c r="U1414" s="8">
        <f>Sales_Analysis[[#This Row],[Net Sales ]]-Sales_Analysis[[#This Row],[Cost Of Good Sold]]</f>
        <v>46.951999999999998</v>
      </c>
      <c r="V1414" s="8">
        <f>IF(Sales_Analysis[[#This Row],[Order Status]]="Completed",Sales_Analysis[[#This Row],[Net Sales ]],0)</f>
        <v>136.952</v>
      </c>
      <c r="W1414" s="8">
        <f>IF(Sales_Analysis[[#This Row],[Order Status]]="Completed",Sales_Analysis[[#This Row],[Gross Profit ]],0)</f>
        <v>46.951999999999998</v>
      </c>
    </row>
    <row r="1415" spans="1:23">
      <c r="A1415" t="s">
        <v>2165</v>
      </c>
      <c r="B1415" s="7">
        <v>46143</v>
      </c>
      <c r="C1415" t="s">
        <v>116</v>
      </c>
      <c r="D1415">
        <v>2</v>
      </c>
      <c r="E1415">
        <v>30.89</v>
      </c>
      <c r="F1415">
        <v>0.05</v>
      </c>
      <c r="G1415">
        <v>6.99</v>
      </c>
      <c r="H1415" t="s">
        <v>207</v>
      </c>
      <c r="I1415" t="s">
        <v>18</v>
      </c>
      <c r="J1415" t="s">
        <v>213</v>
      </c>
      <c r="K1415" t="s">
        <v>209</v>
      </c>
      <c r="L1415" t="s">
        <v>1043</v>
      </c>
      <c r="M1415" t="s">
        <v>117</v>
      </c>
      <c r="N1415" t="s">
        <v>21</v>
      </c>
      <c r="O1415">
        <v>13.41</v>
      </c>
      <c r="P1415">
        <v>30.89</v>
      </c>
      <c r="Q1415">
        <f>Sales_Analysis[[#This Row],[Quantity]]*Sales_Analysis[[#This Row],[Unit Selling Price]]</f>
        <v>61.78</v>
      </c>
      <c r="R1415">
        <f>Sales_Analysis[[#This Row],[Gross Sales ]]*Sales_Analysis[[#This Row],[Discount Pct]]</f>
        <v>3.0890000000000004</v>
      </c>
      <c r="S1415" s="8">
        <f>Sales_Analysis[[#This Row],[Gross Sales ]]-Sales_Analysis[[#This Row],[Discount Amount]]</f>
        <v>58.691000000000003</v>
      </c>
      <c r="T1415" s="8">
        <f>Sales_Analysis[[#This Row],[Quantity]]*Sales_Analysis[[#This Row],[Unit Cost]]</f>
        <v>26.82</v>
      </c>
      <c r="U1415" s="8">
        <f>Sales_Analysis[[#This Row],[Net Sales ]]-Sales_Analysis[[#This Row],[Cost Of Good Sold]]</f>
        <v>31.871000000000002</v>
      </c>
      <c r="V1415" s="8">
        <f>IF(Sales_Analysis[[#This Row],[Order Status]]="Completed",Sales_Analysis[[#This Row],[Net Sales ]],0)</f>
        <v>58.691000000000003</v>
      </c>
      <c r="W1415" s="8">
        <f>IF(Sales_Analysis[[#This Row],[Order Status]]="Completed",Sales_Analysis[[#This Row],[Gross Profit ]],0)</f>
        <v>31.871000000000002</v>
      </c>
    </row>
    <row r="1416" spans="1:23">
      <c r="A1416" t="s">
        <v>2166</v>
      </c>
      <c r="B1416" s="7">
        <v>46144</v>
      </c>
      <c r="C1416" t="s">
        <v>168</v>
      </c>
      <c r="D1416">
        <v>2</v>
      </c>
      <c r="E1416">
        <v>50.46</v>
      </c>
      <c r="F1416">
        <v>0.1</v>
      </c>
      <c r="G1416">
        <v>6.99</v>
      </c>
      <c r="H1416" t="s">
        <v>216</v>
      </c>
      <c r="I1416" t="s">
        <v>12</v>
      </c>
      <c r="J1416" t="s">
        <v>217</v>
      </c>
      <c r="K1416" t="s">
        <v>209</v>
      </c>
      <c r="L1416" t="s">
        <v>1234</v>
      </c>
      <c r="M1416" t="s">
        <v>169</v>
      </c>
      <c r="N1416" t="s">
        <v>32</v>
      </c>
      <c r="O1416">
        <v>23.03</v>
      </c>
      <c r="P1416">
        <v>50.46</v>
      </c>
      <c r="Q1416">
        <f>Sales_Analysis[[#This Row],[Quantity]]*Sales_Analysis[[#This Row],[Unit Selling Price]]</f>
        <v>100.92</v>
      </c>
      <c r="R1416">
        <f>Sales_Analysis[[#This Row],[Gross Sales ]]*Sales_Analysis[[#This Row],[Discount Pct]]</f>
        <v>10.092000000000001</v>
      </c>
      <c r="S1416" s="8">
        <f>Sales_Analysis[[#This Row],[Gross Sales ]]-Sales_Analysis[[#This Row],[Discount Amount]]</f>
        <v>90.828000000000003</v>
      </c>
      <c r="T1416" s="8">
        <f>Sales_Analysis[[#This Row],[Quantity]]*Sales_Analysis[[#This Row],[Unit Cost]]</f>
        <v>46.06</v>
      </c>
      <c r="U1416" s="8">
        <f>Sales_Analysis[[#This Row],[Net Sales ]]-Sales_Analysis[[#This Row],[Cost Of Good Sold]]</f>
        <v>44.768000000000001</v>
      </c>
      <c r="V1416" s="8">
        <f>IF(Sales_Analysis[[#This Row],[Order Status]]="Completed",Sales_Analysis[[#This Row],[Net Sales ]],0)</f>
        <v>90.828000000000003</v>
      </c>
      <c r="W1416" s="8">
        <f>IF(Sales_Analysis[[#This Row],[Order Status]]="Completed",Sales_Analysis[[#This Row],[Gross Profit ]],0)</f>
        <v>44.768000000000001</v>
      </c>
    </row>
    <row r="1417" spans="1:23">
      <c r="A1417" t="s">
        <v>2167</v>
      </c>
      <c r="B1417" s="7">
        <v>46144</v>
      </c>
      <c r="C1417" t="s">
        <v>140</v>
      </c>
      <c r="D1417">
        <v>3</v>
      </c>
      <c r="E1417">
        <v>25.18</v>
      </c>
      <c r="F1417">
        <v>0.15</v>
      </c>
      <c r="G1417">
        <v>9.99</v>
      </c>
      <c r="H1417" t="s">
        <v>212</v>
      </c>
      <c r="I1417" t="s">
        <v>18</v>
      </c>
      <c r="J1417" t="s">
        <v>217</v>
      </c>
      <c r="K1417" t="s">
        <v>209</v>
      </c>
      <c r="L1417" t="s">
        <v>1269</v>
      </c>
      <c r="M1417" t="s">
        <v>141</v>
      </c>
      <c r="N1417" t="s">
        <v>27</v>
      </c>
      <c r="O1417">
        <v>13.85</v>
      </c>
      <c r="P1417">
        <v>25.18</v>
      </c>
      <c r="Q1417">
        <f>Sales_Analysis[[#This Row],[Quantity]]*Sales_Analysis[[#This Row],[Unit Selling Price]]</f>
        <v>75.539999999999992</v>
      </c>
      <c r="R1417">
        <f>Sales_Analysis[[#This Row],[Gross Sales ]]*Sales_Analysis[[#This Row],[Discount Pct]]</f>
        <v>11.330999999999998</v>
      </c>
      <c r="S1417" s="8">
        <f>Sales_Analysis[[#This Row],[Gross Sales ]]-Sales_Analysis[[#This Row],[Discount Amount]]</f>
        <v>64.208999999999989</v>
      </c>
      <c r="T1417" s="8">
        <f>Sales_Analysis[[#This Row],[Quantity]]*Sales_Analysis[[#This Row],[Unit Cost]]</f>
        <v>41.55</v>
      </c>
      <c r="U1417" s="8">
        <f>Sales_Analysis[[#This Row],[Net Sales ]]-Sales_Analysis[[#This Row],[Cost Of Good Sold]]</f>
        <v>22.658999999999992</v>
      </c>
      <c r="V1417" s="8">
        <f>IF(Sales_Analysis[[#This Row],[Order Status]]="Completed",Sales_Analysis[[#This Row],[Net Sales ]],0)</f>
        <v>64.208999999999989</v>
      </c>
      <c r="W1417" s="8">
        <f>IF(Sales_Analysis[[#This Row],[Order Status]]="Completed",Sales_Analysis[[#This Row],[Gross Profit ]],0)</f>
        <v>22.658999999999992</v>
      </c>
    </row>
    <row r="1418" spans="1:23">
      <c r="A1418" t="s">
        <v>2168</v>
      </c>
      <c r="B1418" s="7">
        <v>46144</v>
      </c>
      <c r="C1418" t="s">
        <v>146</v>
      </c>
      <c r="D1418">
        <v>1</v>
      </c>
      <c r="E1418">
        <v>30.05</v>
      </c>
      <c r="F1418">
        <v>0.1</v>
      </c>
      <c r="G1418">
        <v>0</v>
      </c>
      <c r="H1418" t="s">
        <v>212</v>
      </c>
      <c r="I1418" t="s">
        <v>18</v>
      </c>
      <c r="J1418" t="s">
        <v>217</v>
      </c>
      <c r="K1418" t="s">
        <v>209</v>
      </c>
      <c r="L1418" t="s">
        <v>1191</v>
      </c>
      <c r="M1418" t="s">
        <v>147</v>
      </c>
      <c r="N1418" t="s">
        <v>27</v>
      </c>
      <c r="O1418">
        <v>17.329999999999998</v>
      </c>
      <c r="P1418">
        <v>30.05</v>
      </c>
      <c r="Q1418">
        <f>Sales_Analysis[[#This Row],[Quantity]]*Sales_Analysis[[#This Row],[Unit Selling Price]]</f>
        <v>30.05</v>
      </c>
      <c r="R1418">
        <f>Sales_Analysis[[#This Row],[Gross Sales ]]*Sales_Analysis[[#This Row],[Discount Pct]]</f>
        <v>3.0050000000000003</v>
      </c>
      <c r="S1418" s="8">
        <f>Sales_Analysis[[#This Row],[Gross Sales ]]-Sales_Analysis[[#This Row],[Discount Amount]]</f>
        <v>27.045000000000002</v>
      </c>
      <c r="T1418" s="8">
        <f>Sales_Analysis[[#This Row],[Quantity]]*Sales_Analysis[[#This Row],[Unit Cost]]</f>
        <v>17.329999999999998</v>
      </c>
      <c r="U1418" s="8">
        <f>Sales_Analysis[[#This Row],[Net Sales ]]-Sales_Analysis[[#This Row],[Cost Of Good Sold]]</f>
        <v>9.7150000000000034</v>
      </c>
      <c r="V1418" s="8">
        <f>IF(Sales_Analysis[[#This Row],[Order Status]]="Completed",Sales_Analysis[[#This Row],[Net Sales ]],0)</f>
        <v>27.045000000000002</v>
      </c>
      <c r="W1418" s="8">
        <f>IF(Sales_Analysis[[#This Row],[Order Status]]="Completed",Sales_Analysis[[#This Row],[Gross Profit ]],0)</f>
        <v>9.7150000000000034</v>
      </c>
    </row>
    <row r="1419" spans="1:23">
      <c r="A1419" t="s">
        <v>2169</v>
      </c>
      <c r="B1419" s="7">
        <v>46144</v>
      </c>
      <c r="C1419" t="s">
        <v>186</v>
      </c>
      <c r="D1419">
        <v>8</v>
      </c>
      <c r="E1419">
        <v>54.93</v>
      </c>
      <c r="F1419">
        <v>0.15</v>
      </c>
      <c r="G1419">
        <v>0</v>
      </c>
      <c r="H1419" t="s">
        <v>212</v>
      </c>
      <c r="I1419" t="s">
        <v>54</v>
      </c>
      <c r="J1419" t="s">
        <v>208</v>
      </c>
      <c r="K1419" t="s">
        <v>209</v>
      </c>
      <c r="L1419" t="s">
        <v>517</v>
      </c>
      <c r="M1419" t="s">
        <v>187</v>
      </c>
      <c r="N1419" t="s">
        <v>32</v>
      </c>
      <c r="O1419">
        <v>31.07</v>
      </c>
      <c r="P1419">
        <v>54.93</v>
      </c>
      <c r="Q1419">
        <f>Sales_Analysis[[#This Row],[Quantity]]*Sales_Analysis[[#This Row],[Unit Selling Price]]</f>
        <v>439.44</v>
      </c>
      <c r="R1419">
        <f>Sales_Analysis[[#This Row],[Gross Sales ]]*Sales_Analysis[[#This Row],[Discount Pct]]</f>
        <v>65.915999999999997</v>
      </c>
      <c r="S1419" s="8">
        <f>Sales_Analysis[[#This Row],[Gross Sales ]]-Sales_Analysis[[#This Row],[Discount Amount]]</f>
        <v>373.524</v>
      </c>
      <c r="T1419" s="8">
        <f>Sales_Analysis[[#This Row],[Quantity]]*Sales_Analysis[[#This Row],[Unit Cost]]</f>
        <v>248.56</v>
      </c>
      <c r="U1419" s="8">
        <f>Sales_Analysis[[#This Row],[Net Sales ]]-Sales_Analysis[[#This Row],[Cost Of Good Sold]]</f>
        <v>124.964</v>
      </c>
      <c r="V1419" s="8">
        <f>IF(Sales_Analysis[[#This Row],[Order Status]]="Completed",Sales_Analysis[[#This Row],[Net Sales ]],0)</f>
        <v>373.524</v>
      </c>
      <c r="W1419" s="8">
        <f>IF(Sales_Analysis[[#This Row],[Order Status]]="Completed",Sales_Analysis[[#This Row],[Gross Profit ]],0)</f>
        <v>124.964</v>
      </c>
    </row>
    <row r="1420" spans="1:23">
      <c r="A1420" t="s">
        <v>2170</v>
      </c>
      <c r="B1420" s="7">
        <v>46144</v>
      </c>
      <c r="C1420" t="s">
        <v>162</v>
      </c>
      <c r="D1420">
        <v>1</v>
      </c>
      <c r="E1420">
        <v>12.2</v>
      </c>
      <c r="F1420">
        <v>0</v>
      </c>
      <c r="G1420">
        <v>0</v>
      </c>
      <c r="H1420" t="s">
        <v>212</v>
      </c>
      <c r="I1420" t="s">
        <v>224</v>
      </c>
      <c r="J1420" t="s">
        <v>217</v>
      </c>
      <c r="K1420" t="s">
        <v>209</v>
      </c>
      <c r="L1420" t="s">
        <v>635</v>
      </c>
      <c r="M1420" t="s">
        <v>163</v>
      </c>
      <c r="N1420" t="s">
        <v>27</v>
      </c>
      <c r="O1420">
        <v>7.14</v>
      </c>
      <c r="P1420">
        <v>12.2</v>
      </c>
      <c r="Q1420">
        <f>Sales_Analysis[[#This Row],[Quantity]]*Sales_Analysis[[#This Row],[Unit Selling Price]]</f>
        <v>12.2</v>
      </c>
      <c r="R1420">
        <f>Sales_Analysis[[#This Row],[Gross Sales ]]*Sales_Analysis[[#This Row],[Discount Pct]]</f>
        <v>0</v>
      </c>
      <c r="S1420" s="8">
        <f>Sales_Analysis[[#This Row],[Gross Sales ]]-Sales_Analysis[[#This Row],[Discount Amount]]</f>
        <v>12.2</v>
      </c>
      <c r="T1420" s="8">
        <f>Sales_Analysis[[#This Row],[Quantity]]*Sales_Analysis[[#This Row],[Unit Cost]]</f>
        <v>7.14</v>
      </c>
      <c r="U1420" s="8">
        <f>Sales_Analysis[[#This Row],[Net Sales ]]-Sales_Analysis[[#This Row],[Cost Of Good Sold]]</f>
        <v>5.0599999999999996</v>
      </c>
      <c r="V1420" s="8">
        <f>IF(Sales_Analysis[[#This Row],[Order Status]]="Completed",Sales_Analysis[[#This Row],[Net Sales ]],0)</f>
        <v>12.2</v>
      </c>
      <c r="W1420" s="8">
        <f>IF(Sales_Analysis[[#This Row],[Order Status]]="Completed",Sales_Analysis[[#This Row],[Gross Profit ]],0)</f>
        <v>5.0599999999999996</v>
      </c>
    </row>
    <row r="1421" spans="1:23">
      <c r="A1421" t="s">
        <v>2171</v>
      </c>
      <c r="B1421" s="7">
        <v>46144</v>
      </c>
      <c r="C1421" t="s">
        <v>166</v>
      </c>
      <c r="D1421">
        <v>4</v>
      </c>
      <c r="E1421">
        <v>39.19</v>
      </c>
      <c r="F1421">
        <v>0</v>
      </c>
      <c r="G1421">
        <v>9.99</v>
      </c>
      <c r="H1421" t="s">
        <v>207</v>
      </c>
      <c r="I1421" t="s">
        <v>12</v>
      </c>
      <c r="J1421" t="s">
        <v>208</v>
      </c>
      <c r="K1421" t="s">
        <v>209</v>
      </c>
      <c r="L1421" t="s">
        <v>2172</v>
      </c>
      <c r="M1421" t="s">
        <v>167</v>
      </c>
      <c r="N1421" t="s">
        <v>32</v>
      </c>
      <c r="O1421">
        <v>18.54</v>
      </c>
      <c r="P1421">
        <v>39.19</v>
      </c>
      <c r="Q1421">
        <f>Sales_Analysis[[#This Row],[Quantity]]*Sales_Analysis[[#This Row],[Unit Selling Price]]</f>
        <v>156.76</v>
      </c>
      <c r="R1421">
        <f>Sales_Analysis[[#This Row],[Gross Sales ]]*Sales_Analysis[[#This Row],[Discount Pct]]</f>
        <v>0</v>
      </c>
      <c r="S1421" s="8">
        <f>Sales_Analysis[[#This Row],[Gross Sales ]]-Sales_Analysis[[#This Row],[Discount Amount]]</f>
        <v>156.76</v>
      </c>
      <c r="T1421" s="8">
        <f>Sales_Analysis[[#This Row],[Quantity]]*Sales_Analysis[[#This Row],[Unit Cost]]</f>
        <v>74.16</v>
      </c>
      <c r="U1421" s="8">
        <f>Sales_Analysis[[#This Row],[Net Sales ]]-Sales_Analysis[[#This Row],[Cost Of Good Sold]]</f>
        <v>82.6</v>
      </c>
      <c r="V1421" s="8">
        <f>IF(Sales_Analysis[[#This Row],[Order Status]]="Completed",Sales_Analysis[[#This Row],[Net Sales ]],0)</f>
        <v>156.76</v>
      </c>
      <c r="W1421" s="8">
        <f>IF(Sales_Analysis[[#This Row],[Order Status]]="Completed",Sales_Analysis[[#This Row],[Gross Profit ]],0)</f>
        <v>82.6</v>
      </c>
    </row>
    <row r="1422" spans="1:23">
      <c r="A1422" t="s">
        <v>2173</v>
      </c>
      <c r="B1422" s="7">
        <v>46145</v>
      </c>
      <c r="C1422" t="s">
        <v>148</v>
      </c>
      <c r="D1422">
        <v>2</v>
      </c>
      <c r="E1422">
        <v>76.3</v>
      </c>
      <c r="F1422">
        <v>0.05</v>
      </c>
      <c r="G1422">
        <v>0</v>
      </c>
      <c r="H1422" t="s">
        <v>216</v>
      </c>
      <c r="I1422" t="s">
        <v>12</v>
      </c>
      <c r="J1422" t="s">
        <v>213</v>
      </c>
      <c r="K1422" t="s">
        <v>209</v>
      </c>
      <c r="L1422" t="s">
        <v>2174</v>
      </c>
      <c r="M1422" t="s">
        <v>149</v>
      </c>
      <c r="N1422" t="s">
        <v>27</v>
      </c>
      <c r="O1422">
        <v>33.700000000000003</v>
      </c>
      <c r="P1422">
        <v>76.3</v>
      </c>
      <c r="Q1422">
        <f>Sales_Analysis[[#This Row],[Quantity]]*Sales_Analysis[[#This Row],[Unit Selling Price]]</f>
        <v>152.6</v>
      </c>
      <c r="R1422">
        <f>Sales_Analysis[[#This Row],[Gross Sales ]]*Sales_Analysis[[#This Row],[Discount Pct]]</f>
        <v>7.63</v>
      </c>
      <c r="S1422" s="8">
        <f>Sales_Analysis[[#This Row],[Gross Sales ]]-Sales_Analysis[[#This Row],[Discount Amount]]</f>
        <v>144.97</v>
      </c>
      <c r="T1422" s="8">
        <f>Sales_Analysis[[#This Row],[Quantity]]*Sales_Analysis[[#This Row],[Unit Cost]]</f>
        <v>67.400000000000006</v>
      </c>
      <c r="U1422" s="8">
        <f>Sales_Analysis[[#This Row],[Net Sales ]]-Sales_Analysis[[#This Row],[Cost Of Good Sold]]</f>
        <v>77.569999999999993</v>
      </c>
      <c r="V1422" s="8">
        <f>IF(Sales_Analysis[[#This Row],[Order Status]]="Completed",Sales_Analysis[[#This Row],[Net Sales ]],0)</f>
        <v>144.97</v>
      </c>
      <c r="W1422" s="8">
        <f>IF(Sales_Analysis[[#This Row],[Order Status]]="Completed",Sales_Analysis[[#This Row],[Gross Profit ]],0)</f>
        <v>77.569999999999993</v>
      </c>
    </row>
    <row r="1423" spans="1:23">
      <c r="A1423" t="s">
        <v>2175</v>
      </c>
      <c r="B1423" s="7">
        <v>46145</v>
      </c>
      <c r="C1423" t="s">
        <v>98</v>
      </c>
      <c r="D1423">
        <v>3</v>
      </c>
      <c r="E1423">
        <v>17.66</v>
      </c>
      <c r="F1423">
        <v>0</v>
      </c>
      <c r="G1423">
        <v>4.99</v>
      </c>
      <c r="H1423" t="s">
        <v>212</v>
      </c>
      <c r="I1423" t="s">
        <v>224</v>
      </c>
      <c r="J1423" t="s">
        <v>208</v>
      </c>
      <c r="K1423" t="s">
        <v>209</v>
      </c>
      <c r="L1423" t="s">
        <v>2176</v>
      </c>
      <c r="M1423" t="s">
        <v>99</v>
      </c>
      <c r="N1423" t="s">
        <v>17</v>
      </c>
      <c r="O1423">
        <v>11.93</v>
      </c>
      <c r="P1423">
        <v>17.66</v>
      </c>
      <c r="Q1423">
        <f>Sales_Analysis[[#This Row],[Quantity]]*Sales_Analysis[[#This Row],[Unit Selling Price]]</f>
        <v>52.980000000000004</v>
      </c>
      <c r="R1423">
        <f>Sales_Analysis[[#This Row],[Gross Sales ]]*Sales_Analysis[[#This Row],[Discount Pct]]</f>
        <v>0</v>
      </c>
      <c r="S1423" s="8">
        <f>Sales_Analysis[[#This Row],[Gross Sales ]]-Sales_Analysis[[#This Row],[Discount Amount]]</f>
        <v>52.980000000000004</v>
      </c>
      <c r="T1423" s="8">
        <f>Sales_Analysis[[#This Row],[Quantity]]*Sales_Analysis[[#This Row],[Unit Cost]]</f>
        <v>35.79</v>
      </c>
      <c r="U1423" s="8">
        <f>Sales_Analysis[[#This Row],[Net Sales ]]-Sales_Analysis[[#This Row],[Cost Of Good Sold]]</f>
        <v>17.190000000000005</v>
      </c>
      <c r="V1423" s="8">
        <f>IF(Sales_Analysis[[#This Row],[Order Status]]="Completed",Sales_Analysis[[#This Row],[Net Sales ]],0)</f>
        <v>52.980000000000004</v>
      </c>
      <c r="W1423" s="8">
        <f>IF(Sales_Analysis[[#This Row],[Order Status]]="Completed",Sales_Analysis[[#This Row],[Gross Profit ]],0)</f>
        <v>17.190000000000005</v>
      </c>
    </row>
    <row r="1424" spans="1:23">
      <c r="A1424" t="s">
        <v>2177</v>
      </c>
      <c r="B1424" s="7">
        <v>46145</v>
      </c>
      <c r="C1424" t="s">
        <v>158</v>
      </c>
      <c r="D1424">
        <v>5</v>
      </c>
      <c r="E1424">
        <v>44.59</v>
      </c>
      <c r="F1424">
        <v>0.05</v>
      </c>
      <c r="G1424">
        <v>0</v>
      </c>
      <c r="H1424" t="s">
        <v>207</v>
      </c>
      <c r="I1424" t="s">
        <v>37</v>
      </c>
      <c r="J1424" t="s">
        <v>208</v>
      </c>
      <c r="K1424" t="s">
        <v>304</v>
      </c>
      <c r="L1424" t="s">
        <v>329</v>
      </c>
      <c r="M1424" t="s">
        <v>159</v>
      </c>
      <c r="N1424" t="s">
        <v>27</v>
      </c>
      <c r="O1424">
        <v>19.489999999999998</v>
      </c>
      <c r="P1424">
        <v>44.59</v>
      </c>
      <c r="Q1424">
        <f>Sales_Analysis[[#This Row],[Quantity]]*Sales_Analysis[[#This Row],[Unit Selling Price]]</f>
        <v>222.95000000000002</v>
      </c>
      <c r="R1424">
        <f>Sales_Analysis[[#This Row],[Gross Sales ]]*Sales_Analysis[[#This Row],[Discount Pct]]</f>
        <v>11.147500000000001</v>
      </c>
      <c r="S1424" s="8">
        <f>Sales_Analysis[[#This Row],[Gross Sales ]]-Sales_Analysis[[#This Row],[Discount Amount]]</f>
        <v>211.80250000000001</v>
      </c>
      <c r="T1424" s="8">
        <f>Sales_Analysis[[#This Row],[Quantity]]*Sales_Analysis[[#This Row],[Unit Cost]]</f>
        <v>97.449999999999989</v>
      </c>
      <c r="U1424" s="8">
        <f>Sales_Analysis[[#This Row],[Net Sales ]]-Sales_Analysis[[#This Row],[Cost Of Good Sold]]</f>
        <v>114.35250000000002</v>
      </c>
      <c r="V1424" s="8">
        <f>IF(Sales_Analysis[[#This Row],[Order Status]]="Completed",Sales_Analysis[[#This Row],[Net Sales ]],0)</f>
        <v>0</v>
      </c>
      <c r="W1424" s="8">
        <f>IF(Sales_Analysis[[#This Row],[Order Status]]="Completed",Sales_Analysis[[#This Row],[Gross Profit ]],0)</f>
        <v>0</v>
      </c>
    </row>
    <row r="1425" spans="1:23">
      <c r="A1425" t="s">
        <v>2178</v>
      </c>
      <c r="B1425" s="7">
        <v>46145</v>
      </c>
      <c r="C1425" t="s">
        <v>182</v>
      </c>
      <c r="D1425">
        <v>2</v>
      </c>
      <c r="E1425">
        <v>11.57</v>
      </c>
      <c r="F1425">
        <v>0.05</v>
      </c>
      <c r="G1425">
        <v>0</v>
      </c>
      <c r="H1425" t="s">
        <v>212</v>
      </c>
      <c r="I1425" t="s">
        <v>18</v>
      </c>
      <c r="J1425" t="s">
        <v>213</v>
      </c>
      <c r="K1425" t="s">
        <v>209</v>
      </c>
      <c r="L1425" t="s">
        <v>714</v>
      </c>
      <c r="M1425" t="s">
        <v>183</v>
      </c>
      <c r="N1425" t="s">
        <v>32</v>
      </c>
      <c r="O1425">
        <v>6.42</v>
      </c>
      <c r="P1425">
        <v>11.57</v>
      </c>
      <c r="Q1425">
        <f>Sales_Analysis[[#This Row],[Quantity]]*Sales_Analysis[[#This Row],[Unit Selling Price]]</f>
        <v>23.14</v>
      </c>
      <c r="R1425">
        <f>Sales_Analysis[[#This Row],[Gross Sales ]]*Sales_Analysis[[#This Row],[Discount Pct]]</f>
        <v>1.157</v>
      </c>
      <c r="S1425" s="8">
        <f>Sales_Analysis[[#This Row],[Gross Sales ]]-Sales_Analysis[[#This Row],[Discount Amount]]</f>
        <v>21.983000000000001</v>
      </c>
      <c r="T1425" s="8">
        <f>Sales_Analysis[[#This Row],[Quantity]]*Sales_Analysis[[#This Row],[Unit Cost]]</f>
        <v>12.84</v>
      </c>
      <c r="U1425" s="8">
        <f>Sales_Analysis[[#This Row],[Net Sales ]]-Sales_Analysis[[#This Row],[Cost Of Good Sold]]</f>
        <v>9.1430000000000007</v>
      </c>
      <c r="V1425" s="8">
        <f>IF(Sales_Analysis[[#This Row],[Order Status]]="Completed",Sales_Analysis[[#This Row],[Net Sales ]],0)</f>
        <v>21.983000000000001</v>
      </c>
      <c r="W1425" s="8">
        <f>IF(Sales_Analysis[[#This Row],[Order Status]]="Completed",Sales_Analysis[[#This Row],[Gross Profit ]],0)</f>
        <v>9.1430000000000007</v>
      </c>
    </row>
    <row r="1426" spans="1:23">
      <c r="A1426" t="s">
        <v>2179</v>
      </c>
      <c r="B1426" s="7">
        <v>46145</v>
      </c>
      <c r="C1426" t="s">
        <v>75</v>
      </c>
      <c r="D1426">
        <v>1</v>
      </c>
      <c r="E1426">
        <v>55.2</v>
      </c>
      <c r="F1426">
        <v>0</v>
      </c>
      <c r="G1426">
        <v>9.99</v>
      </c>
      <c r="H1426" t="s">
        <v>212</v>
      </c>
      <c r="I1426" t="s">
        <v>54</v>
      </c>
      <c r="J1426" t="s">
        <v>208</v>
      </c>
      <c r="K1426" t="s">
        <v>209</v>
      </c>
      <c r="L1426" t="s">
        <v>323</v>
      </c>
      <c r="M1426" t="s">
        <v>76</v>
      </c>
      <c r="N1426" t="s">
        <v>11</v>
      </c>
      <c r="O1426">
        <v>25.85</v>
      </c>
      <c r="P1426">
        <v>55.2</v>
      </c>
      <c r="Q1426">
        <f>Sales_Analysis[[#This Row],[Quantity]]*Sales_Analysis[[#This Row],[Unit Selling Price]]</f>
        <v>55.2</v>
      </c>
      <c r="R1426">
        <f>Sales_Analysis[[#This Row],[Gross Sales ]]*Sales_Analysis[[#This Row],[Discount Pct]]</f>
        <v>0</v>
      </c>
      <c r="S1426" s="8">
        <f>Sales_Analysis[[#This Row],[Gross Sales ]]-Sales_Analysis[[#This Row],[Discount Amount]]</f>
        <v>55.2</v>
      </c>
      <c r="T1426" s="8">
        <f>Sales_Analysis[[#This Row],[Quantity]]*Sales_Analysis[[#This Row],[Unit Cost]]</f>
        <v>25.85</v>
      </c>
      <c r="U1426" s="8">
        <f>Sales_Analysis[[#This Row],[Net Sales ]]-Sales_Analysis[[#This Row],[Cost Of Good Sold]]</f>
        <v>29.35</v>
      </c>
      <c r="V1426" s="8">
        <f>IF(Sales_Analysis[[#This Row],[Order Status]]="Completed",Sales_Analysis[[#This Row],[Net Sales ]],0)</f>
        <v>55.2</v>
      </c>
      <c r="W1426" s="8">
        <f>IF(Sales_Analysis[[#This Row],[Order Status]]="Completed",Sales_Analysis[[#This Row],[Gross Profit ]],0)</f>
        <v>29.35</v>
      </c>
    </row>
    <row r="1427" spans="1:23">
      <c r="A1427" t="s">
        <v>2180</v>
      </c>
      <c r="B1427" s="7">
        <v>46145</v>
      </c>
      <c r="C1427" t="s">
        <v>172</v>
      </c>
      <c r="D1427">
        <v>2</v>
      </c>
      <c r="E1427">
        <v>80.63</v>
      </c>
      <c r="F1427">
        <v>0.05</v>
      </c>
      <c r="G1427">
        <v>0</v>
      </c>
      <c r="H1427" t="s">
        <v>216</v>
      </c>
      <c r="I1427" t="s">
        <v>224</v>
      </c>
      <c r="J1427" t="s">
        <v>217</v>
      </c>
      <c r="K1427" t="s">
        <v>209</v>
      </c>
      <c r="L1427" t="s">
        <v>367</v>
      </c>
      <c r="M1427" t="s">
        <v>173</v>
      </c>
      <c r="N1427" t="s">
        <v>32</v>
      </c>
      <c r="O1427">
        <v>44.56</v>
      </c>
      <c r="P1427">
        <v>80.63</v>
      </c>
      <c r="Q1427">
        <f>Sales_Analysis[[#This Row],[Quantity]]*Sales_Analysis[[#This Row],[Unit Selling Price]]</f>
        <v>161.26</v>
      </c>
      <c r="R1427">
        <f>Sales_Analysis[[#This Row],[Gross Sales ]]*Sales_Analysis[[#This Row],[Discount Pct]]</f>
        <v>8.0630000000000006</v>
      </c>
      <c r="S1427" s="8">
        <f>Sales_Analysis[[#This Row],[Gross Sales ]]-Sales_Analysis[[#This Row],[Discount Amount]]</f>
        <v>153.197</v>
      </c>
      <c r="T1427" s="8">
        <f>Sales_Analysis[[#This Row],[Quantity]]*Sales_Analysis[[#This Row],[Unit Cost]]</f>
        <v>89.12</v>
      </c>
      <c r="U1427" s="8">
        <f>Sales_Analysis[[#This Row],[Net Sales ]]-Sales_Analysis[[#This Row],[Cost Of Good Sold]]</f>
        <v>64.076999999999998</v>
      </c>
      <c r="V1427" s="8">
        <f>IF(Sales_Analysis[[#This Row],[Order Status]]="Completed",Sales_Analysis[[#This Row],[Net Sales ]],0)</f>
        <v>153.197</v>
      </c>
      <c r="W1427" s="8">
        <f>IF(Sales_Analysis[[#This Row],[Order Status]]="Completed",Sales_Analysis[[#This Row],[Gross Profit ]],0)</f>
        <v>64.076999999999998</v>
      </c>
    </row>
    <row r="1428" spans="1:23">
      <c r="A1428" t="s">
        <v>2181</v>
      </c>
      <c r="B1428" s="7">
        <v>46145</v>
      </c>
      <c r="C1428" t="s">
        <v>71</v>
      </c>
      <c r="D1428">
        <v>5</v>
      </c>
      <c r="E1428">
        <v>11.23</v>
      </c>
      <c r="F1428">
        <v>0</v>
      </c>
      <c r="G1428">
        <v>0</v>
      </c>
      <c r="H1428" t="s">
        <v>207</v>
      </c>
      <c r="I1428" t="s">
        <v>12</v>
      </c>
      <c r="J1428" t="s">
        <v>208</v>
      </c>
      <c r="K1428" t="s">
        <v>209</v>
      </c>
      <c r="L1428" t="s">
        <v>551</v>
      </c>
      <c r="M1428" t="s">
        <v>72</v>
      </c>
      <c r="N1428" t="s">
        <v>11</v>
      </c>
      <c r="O1428">
        <v>6.46</v>
      </c>
      <c r="P1428">
        <v>11.23</v>
      </c>
      <c r="Q1428">
        <f>Sales_Analysis[[#This Row],[Quantity]]*Sales_Analysis[[#This Row],[Unit Selling Price]]</f>
        <v>56.150000000000006</v>
      </c>
      <c r="R1428">
        <f>Sales_Analysis[[#This Row],[Gross Sales ]]*Sales_Analysis[[#This Row],[Discount Pct]]</f>
        <v>0</v>
      </c>
      <c r="S1428" s="8">
        <f>Sales_Analysis[[#This Row],[Gross Sales ]]-Sales_Analysis[[#This Row],[Discount Amount]]</f>
        <v>56.150000000000006</v>
      </c>
      <c r="T1428" s="8">
        <f>Sales_Analysis[[#This Row],[Quantity]]*Sales_Analysis[[#This Row],[Unit Cost]]</f>
        <v>32.299999999999997</v>
      </c>
      <c r="U1428" s="8">
        <f>Sales_Analysis[[#This Row],[Net Sales ]]-Sales_Analysis[[#This Row],[Cost Of Good Sold]]</f>
        <v>23.850000000000009</v>
      </c>
      <c r="V1428" s="8">
        <f>IF(Sales_Analysis[[#This Row],[Order Status]]="Completed",Sales_Analysis[[#This Row],[Net Sales ]],0)</f>
        <v>56.150000000000006</v>
      </c>
      <c r="W1428" s="8">
        <f>IF(Sales_Analysis[[#This Row],[Order Status]]="Completed",Sales_Analysis[[#This Row],[Gross Profit ]],0)</f>
        <v>23.850000000000009</v>
      </c>
    </row>
    <row r="1429" spans="1:23">
      <c r="A1429" t="s">
        <v>2182</v>
      </c>
      <c r="B1429" s="7">
        <v>46145</v>
      </c>
      <c r="C1429" t="s">
        <v>100</v>
      </c>
      <c r="D1429">
        <v>2</v>
      </c>
      <c r="E1429">
        <v>47.38</v>
      </c>
      <c r="F1429">
        <v>0</v>
      </c>
      <c r="G1429">
        <v>0</v>
      </c>
      <c r="H1429" t="s">
        <v>212</v>
      </c>
      <c r="I1429" t="s">
        <v>12</v>
      </c>
      <c r="J1429" t="s">
        <v>217</v>
      </c>
      <c r="K1429" t="s">
        <v>209</v>
      </c>
      <c r="L1429" t="s">
        <v>1128</v>
      </c>
      <c r="M1429" t="s">
        <v>101</v>
      </c>
      <c r="N1429" t="s">
        <v>17</v>
      </c>
      <c r="O1429">
        <v>31.21</v>
      </c>
      <c r="P1429">
        <v>47.38</v>
      </c>
      <c r="Q1429">
        <f>Sales_Analysis[[#This Row],[Quantity]]*Sales_Analysis[[#This Row],[Unit Selling Price]]</f>
        <v>94.76</v>
      </c>
      <c r="R1429">
        <f>Sales_Analysis[[#This Row],[Gross Sales ]]*Sales_Analysis[[#This Row],[Discount Pct]]</f>
        <v>0</v>
      </c>
      <c r="S1429" s="8">
        <f>Sales_Analysis[[#This Row],[Gross Sales ]]-Sales_Analysis[[#This Row],[Discount Amount]]</f>
        <v>94.76</v>
      </c>
      <c r="T1429" s="8">
        <f>Sales_Analysis[[#This Row],[Quantity]]*Sales_Analysis[[#This Row],[Unit Cost]]</f>
        <v>62.42</v>
      </c>
      <c r="U1429" s="8">
        <f>Sales_Analysis[[#This Row],[Net Sales ]]-Sales_Analysis[[#This Row],[Cost Of Good Sold]]</f>
        <v>32.340000000000003</v>
      </c>
      <c r="V1429" s="8">
        <f>IF(Sales_Analysis[[#This Row],[Order Status]]="Completed",Sales_Analysis[[#This Row],[Net Sales ]],0)</f>
        <v>94.76</v>
      </c>
      <c r="W1429" s="8">
        <f>IF(Sales_Analysis[[#This Row],[Order Status]]="Completed",Sales_Analysis[[#This Row],[Gross Profit ]],0)</f>
        <v>32.340000000000003</v>
      </c>
    </row>
    <row r="1430" spans="1:23">
      <c r="A1430" t="s">
        <v>2183</v>
      </c>
      <c r="B1430" s="7">
        <v>46146</v>
      </c>
      <c r="C1430" t="s">
        <v>66</v>
      </c>
      <c r="D1430">
        <v>3</v>
      </c>
      <c r="E1430">
        <v>31.13</v>
      </c>
      <c r="F1430">
        <v>0</v>
      </c>
      <c r="G1430">
        <v>6.99</v>
      </c>
      <c r="H1430" t="s">
        <v>212</v>
      </c>
      <c r="I1430" t="s">
        <v>54</v>
      </c>
      <c r="J1430" t="s">
        <v>217</v>
      </c>
      <c r="K1430" t="s">
        <v>209</v>
      </c>
      <c r="L1430" t="s">
        <v>567</v>
      </c>
      <c r="M1430" t="s">
        <v>67</v>
      </c>
      <c r="N1430" t="s">
        <v>11</v>
      </c>
      <c r="O1430">
        <v>13.79</v>
      </c>
      <c r="P1430">
        <v>31.13</v>
      </c>
      <c r="Q1430">
        <f>Sales_Analysis[[#This Row],[Quantity]]*Sales_Analysis[[#This Row],[Unit Selling Price]]</f>
        <v>93.39</v>
      </c>
      <c r="R1430">
        <f>Sales_Analysis[[#This Row],[Gross Sales ]]*Sales_Analysis[[#This Row],[Discount Pct]]</f>
        <v>0</v>
      </c>
      <c r="S1430" s="8">
        <f>Sales_Analysis[[#This Row],[Gross Sales ]]-Sales_Analysis[[#This Row],[Discount Amount]]</f>
        <v>93.39</v>
      </c>
      <c r="T1430" s="8">
        <f>Sales_Analysis[[#This Row],[Quantity]]*Sales_Analysis[[#This Row],[Unit Cost]]</f>
        <v>41.37</v>
      </c>
      <c r="U1430" s="8">
        <f>Sales_Analysis[[#This Row],[Net Sales ]]-Sales_Analysis[[#This Row],[Cost Of Good Sold]]</f>
        <v>52.02</v>
      </c>
      <c r="V1430" s="8">
        <f>IF(Sales_Analysis[[#This Row],[Order Status]]="Completed",Sales_Analysis[[#This Row],[Net Sales ]],0)</f>
        <v>93.39</v>
      </c>
      <c r="W1430" s="8">
        <f>IF(Sales_Analysis[[#This Row],[Order Status]]="Completed",Sales_Analysis[[#This Row],[Gross Profit ]],0)</f>
        <v>52.02</v>
      </c>
    </row>
    <row r="1431" spans="1:23">
      <c r="A1431" t="s">
        <v>2184</v>
      </c>
      <c r="B1431" s="7">
        <v>46146</v>
      </c>
      <c r="C1431" t="s">
        <v>104</v>
      </c>
      <c r="D1431">
        <v>4</v>
      </c>
      <c r="E1431">
        <v>29.49</v>
      </c>
      <c r="F1431">
        <v>0.15</v>
      </c>
      <c r="G1431">
        <v>9.99</v>
      </c>
      <c r="H1431" t="s">
        <v>216</v>
      </c>
      <c r="I1431" t="s">
        <v>12</v>
      </c>
      <c r="J1431" t="s">
        <v>213</v>
      </c>
      <c r="K1431" t="s">
        <v>209</v>
      </c>
      <c r="L1431" t="s">
        <v>671</v>
      </c>
      <c r="M1431" t="s">
        <v>105</v>
      </c>
      <c r="N1431" t="s">
        <v>17</v>
      </c>
      <c r="O1431">
        <v>13.03</v>
      </c>
      <c r="P1431">
        <v>29.49</v>
      </c>
      <c r="Q1431">
        <f>Sales_Analysis[[#This Row],[Quantity]]*Sales_Analysis[[#This Row],[Unit Selling Price]]</f>
        <v>117.96</v>
      </c>
      <c r="R1431">
        <f>Sales_Analysis[[#This Row],[Gross Sales ]]*Sales_Analysis[[#This Row],[Discount Pct]]</f>
        <v>17.693999999999999</v>
      </c>
      <c r="S1431" s="8">
        <f>Sales_Analysis[[#This Row],[Gross Sales ]]-Sales_Analysis[[#This Row],[Discount Amount]]</f>
        <v>100.26599999999999</v>
      </c>
      <c r="T1431" s="8">
        <f>Sales_Analysis[[#This Row],[Quantity]]*Sales_Analysis[[#This Row],[Unit Cost]]</f>
        <v>52.12</v>
      </c>
      <c r="U1431" s="8">
        <f>Sales_Analysis[[#This Row],[Net Sales ]]-Sales_Analysis[[#This Row],[Cost Of Good Sold]]</f>
        <v>48.145999999999994</v>
      </c>
      <c r="V1431" s="8">
        <f>IF(Sales_Analysis[[#This Row],[Order Status]]="Completed",Sales_Analysis[[#This Row],[Net Sales ]],0)</f>
        <v>100.26599999999999</v>
      </c>
      <c r="W1431" s="8">
        <f>IF(Sales_Analysis[[#This Row],[Order Status]]="Completed",Sales_Analysis[[#This Row],[Gross Profit ]],0)</f>
        <v>48.145999999999994</v>
      </c>
    </row>
    <row r="1432" spans="1:23">
      <c r="A1432" t="s">
        <v>2185</v>
      </c>
      <c r="B1432" s="7">
        <v>46146</v>
      </c>
      <c r="C1432" t="s">
        <v>134</v>
      </c>
      <c r="D1432">
        <v>1</v>
      </c>
      <c r="E1432">
        <v>53.25</v>
      </c>
      <c r="F1432">
        <v>0</v>
      </c>
      <c r="G1432">
        <v>0</v>
      </c>
      <c r="H1432" t="s">
        <v>216</v>
      </c>
      <c r="I1432" t="s">
        <v>54</v>
      </c>
      <c r="J1432" t="s">
        <v>208</v>
      </c>
      <c r="K1432" t="s">
        <v>209</v>
      </c>
      <c r="L1432" t="s">
        <v>1763</v>
      </c>
      <c r="M1432" t="s">
        <v>135</v>
      </c>
      <c r="N1432" t="s">
        <v>21</v>
      </c>
      <c r="O1432">
        <v>22.11</v>
      </c>
      <c r="P1432">
        <v>53.25</v>
      </c>
      <c r="Q1432">
        <f>Sales_Analysis[[#This Row],[Quantity]]*Sales_Analysis[[#This Row],[Unit Selling Price]]</f>
        <v>53.25</v>
      </c>
      <c r="R1432">
        <f>Sales_Analysis[[#This Row],[Gross Sales ]]*Sales_Analysis[[#This Row],[Discount Pct]]</f>
        <v>0</v>
      </c>
      <c r="S1432" s="8">
        <f>Sales_Analysis[[#This Row],[Gross Sales ]]-Sales_Analysis[[#This Row],[Discount Amount]]</f>
        <v>53.25</v>
      </c>
      <c r="T1432" s="8">
        <f>Sales_Analysis[[#This Row],[Quantity]]*Sales_Analysis[[#This Row],[Unit Cost]]</f>
        <v>22.11</v>
      </c>
      <c r="U1432" s="8">
        <f>Sales_Analysis[[#This Row],[Net Sales ]]-Sales_Analysis[[#This Row],[Cost Of Good Sold]]</f>
        <v>31.14</v>
      </c>
      <c r="V1432" s="8">
        <f>IF(Sales_Analysis[[#This Row],[Order Status]]="Completed",Sales_Analysis[[#This Row],[Net Sales ]],0)</f>
        <v>53.25</v>
      </c>
      <c r="W1432" s="8">
        <f>IF(Sales_Analysis[[#This Row],[Order Status]]="Completed",Sales_Analysis[[#This Row],[Gross Profit ]],0)</f>
        <v>31.14</v>
      </c>
    </row>
    <row r="1433" spans="1:23">
      <c r="A1433" t="s">
        <v>2186</v>
      </c>
      <c r="B1433" s="7">
        <v>46146</v>
      </c>
      <c r="C1433" t="s">
        <v>186</v>
      </c>
      <c r="D1433">
        <v>1</v>
      </c>
      <c r="E1433">
        <v>54.93</v>
      </c>
      <c r="F1433">
        <v>0.15</v>
      </c>
      <c r="G1433">
        <v>9.99</v>
      </c>
      <c r="H1433" t="s">
        <v>207</v>
      </c>
      <c r="I1433" t="s">
        <v>37</v>
      </c>
      <c r="J1433" t="s">
        <v>208</v>
      </c>
      <c r="K1433" t="s">
        <v>209</v>
      </c>
      <c r="L1433" t="s">
        <v>1600</v>
      </c>
      <c r="M1433" t="s">
        <v>187</v>
      </c>
      <c r="N1433" t="s">
        <v>32</v>
      </c>
      <c r="O1433">
        <v>31.07</v>
      </c>
      <c r="P1433">
        <v>54.93</v>
      </c>
      <c r="Q1433">
        <f>Sales_Analysis[[#This Row],[Quantity]]*Sales_Analysis[[#This Row],[Unit Selling Price]]</f>
        <v>54.93</v>
      </c>
      <c r="R1433">
        <f>Sales_Analysis[[#This Row],[Gross Sales ]]*Sales_Analysis[[#This Row],[Discount Pct]]</f>
        <v>8.2394999999999996</v>
      </c>
      <c r="S1433" s="8">
        <f>Sales_Analysis[[#This Row],[Gross Sales ]]-Sales_Analysis[[#This Row],[Discount Amount]]</f>
        <v>46.6905</v>
      </c>
      <c r="T1433" s="8">
        <f>Sales_Analysis[[#This Row],[Quantity]]*Sales_Analysis[[#This Row],[Unit Cost]]</f>
        <v>31.07</v>
      </c>
      <c r="U1433" s="8">
        <f>Sales_Analysis[[#This Row],[Net Sales ]]-Sales_Analysis[[#This Row],[Cost Of Good Sold]]</f>
        <v>15.6205</v>
      </c>
      <c r="V1433" s="8">
        <f>IF(Sales_Analysis[[#This Row],[Order Status]]="Completed",Sales_Analysis[[#This Row],[Net Sales ]],0)</f>
        <v>46.6905</v>
      </c>
      <c r="W1433" s="8">
        <f>IF(Sales_Analysis[[#This Row],[Order Status]]="Completed",Sales_Analysis[[#This Row],[Gross Profit ]],0)</f>
        <v>15.6205</v>
      </c>
    </row>
    <row r="1434" spans="1:23">
      <c r="A1434" t="s">
        <v>2187</v>
      </c>
      <c r="B1434" s="7">
        <v>46147</v>
      </c>
      <c r="C1434" t="s">
        <v>146</v>
      </c>
      <c r="D1434">
        <v>4</v>
      </c>
      <c r="E1434">
        <v>30.05</v>
      </c>
      <c r="F1434">
        <v>0</v>
      </c>
      <c r="G1434">
        <v>4.99</v>
      </c>
      <c r="H1434" t="s">
        <v>207</v>
      </c>
      <c r="I1434" t="s">
        <v>12</v>
      </c>
      <c r="J1434" t="s">
        <v>213</v>
      </c>
      <c r="K1434" t="s">
        <v>209</v>
      </c>
      <c r="L1434" t="s">
        <v>255</v>
      </c>
      <c r="M1434" t="s">
        <v>147</v>
      </c>
      <c r="N1434" t="s">
        <v>27</v>
      </c>
      <c r="O1434">
        <v>17.329999999999998</v>
      </c>
      <c r="P1434">
        <v>30.05</v>
      </c>
      <c r="Q1434">
        <f>Sales_Analysis[[#This Row],[Quantity]]*Sales_Analysis[[#This Row],[Unit Selling Price]]</f>
        <v>120.2</v>
      </c>
      <c r="R1434">
        <f>Sales_Analysis[[#This Row],[Gross Sales ]]*Sales_Analysis[[#This Row],[Discount Pct]]</f>
        <v>0</v>
      </c>
      <c r="S1434" s="8">
        <f>Sales_Analysis[[#This Row],[Gross Sales ]]-Sales_Analysis[[#This Row],[Discount Amount]]</f>
        <v>120.2</v>
      </c>
      <c r="T1434" s="8">
        <f>Sales_Analysis[[#This Row],[Quantity]]*Sales_Analysis[[#This Row],[Unit Cost]]</f>
        <v>69.319999999999993</v>
      </c>
      <c r="U1434" s="8">
        <f>Sales_Analysis[[#This Row],[Net Sales ]]-Sales_Analysis[[#This Row],[Cost Of Good Sold]]</f>
        <v>50.88000000000001</v>
      </c>
      <c r="V1434" s="8">
        <f>IF(Sales_Analysis[[#This Row],[Order Status]]="Completed",Sales_Analysis[[#This Row],[Net Sales ]],0)</f>
        <v>120.2</v>
      </c>
      <c r="W1434" s="8">
        <f>IF(Sales_Analysis[[#This Row],[Order Status]]="Completed",Sales_Analysis[[#This Row],[Gross Profit ]],0)</f>
        <v>50.88000000000001</v>
      </c>
    </row>
    <row r="1435" spans="1:23">
      <c r="A1435" t="s">
        <v>2188</v>
      </c>
      <c r="B1435" s="7">
        <v>46147</v>
      </c>
      <c r="C1435" t="s">
        <v>144</v>
      </c>
      <c r="D1435">
        <v>2</v>
      </c>
      <c r="E1435">
        <v>12.74</v>
      </c>
      <c r="F1435">
        <v>0.05</v>
      </c>
      <c r="G1435">
        <v>6.99</v>
      </c>
      <c r="H1435" t="s">
        <v>212</v>
      </c>
      <c r="I1435" t="s">
        <v>54</v>
      </c>
      <c r="J1435" t="s">
        <v>217</v>
      </c>
      <c r="K1435" t="s">
        <v>209</v>
      </c>
      <c r="L1435" t="s">
        <v>2003</v>
      </c>
      <c r="M1435" t="s">
        <v>145</v>
      </c>
      <c r="N1435" t="s">
        <v>27</v>
      </c>
      <c r="O1435">
        <v>5.81</v>
      </c>
      <c r="P1435">
        <v>12.74</v>
      </c>
      <c r="Q1435">
        <f>Sales_Analysis[[#This Row],[Quantity]]*Sales_Analysis[[#This Row],[Unit Selling Price]]</f>
        <v>25.48</v>
      </c>
      <c r="R1435">
        <f>Sales_Analysis[[#This Row],[Gross Sales ]]*Sales_Analysis[[#This Row],[Discount Pct]]</f>
        <v>1.274</v>
      </c>
      <c r="S1435" s="8">
        <f>Sales_Analysis[[#This Row],[Gross Sales ]]-Sales_Analysis[[#This Row],[Discount Amount]]</f>
        <v>24.206</v>
      </c>
      <c r="T1435" s="8">
        <f>Sales_Analysis[[#This Row],[Quantity]]*Sales_Analysis[[#This Row],[Unit Cost]]</f>
        <v>11.62</v>
      </c>
      <c r="U1435" s="8">
        <f>Sales_Analysis[[#This Row],[Net Sales ]]-Sales_Analysis[[#This Row],[Cost Of Good Sold]]</f>
        <v>12.586</v>
      </c>
      <c r="V1435" s="8">
        <f>IF(Sales_Analysis[[#This Row],[Order Status]]="Completed",Sales_Analysis[[#This Row],[Net Sales ]],0)</f>
        <v>24.206</v>
      </c>
      <c r="W1435" s="8">
        <f>IF(Sales_Analysis[[#This Row],[Order Status]]="Completed",Sales_Analysis[[#This Row],[Gross Profit ]],0)</f>
        <v>12.586</v>
      </c>
    </row>
    <row r="1436" spans="1:23">
      <c r="A1436" t="s">
        <v>2189</v>
      </c>
      <c r="B1436" s="7">
        <v>46147</v>
      </c>
      <c r="C1436" t="s">
        <v>104</v>
      </c>
      <c r="D1436">
        <v>1</v>
      </c>
      <c r="E1436">
        <v>29.49</v>
      </c>
      <c r="F1436">
        <v>0.05</v>
      </c>
      <c r="G1436">
        <v>0</v>
      </c>
      <c r="H1436" t="s">
        <v>216</v>
      </c>
      <c r="I1436" t="s">
        <v>54</v>
      </c>
      <c r="J1436" t="s">
        <v>208</v>
      </c>
      <c r="K1436" t="s">
        <v>209</v>
      </c>
      <c r="L1436" t="s">
        <v>494</v>
      </c>
      <c r="M1436" t="s">
        <v>105</v>
      </c>
      <c r="N1436" t="s">
        <v>17</v>
      </c>
      <c r="O1436">
        <v>13.03</v>
      </c>
      <c r="P1436">
        <v>29.49</v>
      </c>
      <c r="Q1436">
        <f>Sales_Analysis[[#This Row],[Quantity]]*Sales_Analysis[[#This Row],[Unit Selling Price]]</f>
        <v>29.49</v>
      </c>
      <c r="R1436">
        <f>Sales_Analysis[[#This Row],[Gross Sales ]]*Sales_Analysis[[#This Row],[Discount Pct]]</f>
        <v>1.4744999999999999</v>
      </c>
      <c r="S1436" s="8">
        <f>Sales_Analysis[[#This Row],[Gross Sales ]]-Sales_Analysis[[#This Row],[Discount Amount]]</f>
        <v>28.015499999999999</v>
      </c>
      <c r="T1436" s="8">
        <f>Sales_Analysis[[#This Row],[Quantity]]*Sales_Analysis[[#This Row],[Unit Cost]]</f>
        <v>13.03</v>
      </c>
      <c r="U1436" s="8">
        <f>Sales_Analysis[[#This Row],[Net Sales ]]-Sales_Analysis[[#This Row],[Cost Of Good Sold]]</f>
        <v>14.9855</v>
      </c>
      <c r="V1436" s="8">
        <f>IF(Sales_Analysis[[#This Row],[Order Status]]="Completed",Sales_Analysis[[#This Row],[Net Sales ]],0)</f>
        <v>28.015499999999999</v>
      </c>
      <c r="W1436" s="8">
        <f>IF(Sales_Analysis[[#This Row],[Order Status]]="Completed",Sales_Analysis[[#This Row],[Gross Profit ]],0)</f>
        <v>14.9855</v>
      </c>
    </row>
    <row r="1437" spans="1:23">
      <c r="A1437" t="s">
        <v>2190</v>
      </c>
      <c r="B1437" s="7">
        <v>46147</v>
      </c>
      <c r="C1437" t="s">
        <v>144</v>
      </c>
      <c r="D1437">
        <v>3</v>
      </c>
      <c r="E1437">
        <v>12.74</v>
      </c>
      <c r="F1437">
        <v>0</v>
      </c>
      <c r="G1437">
        <v>0</v>
      </c>
      <c r="H1437" t="s">
        <v>207</v>
      </c>
      <c r="I1437" t="s">
        <v>12</v>
      </c>
      <c r="J1437" t="s">
        <v>217</v>
      </c>
      <c r="K1437" t="s">
        <v>209</v>
      </c>
      <c r="L1437" t="s">
        <v>1387</v>
      </c>
      <c r="M1437" t="s">
        <v>145</v>
      </c>
      <c r="N1437" t="s">
        <v>27</v>
      </c>
      <c r="O1437">
        <v>5.81</v>
      </c>
      <c r="P1437">
        <v>12.74</v>
      </c>
      <c r="Q1437">
        <f>Sales_Analysis[[#This Row],[Quantity]]*Sales_Analysis[[#This Row],[Unit Selling Price]]</f>
        <v>38.22</v>
      </c>
      <c r="R1437">
        <f>Sales_Analysis[[#This Row],[Gross Sales ]]*Sales_Analysis[[#This Row],[Discount Pct]]</f>
        <v>0</v>
      </c>
      <c r="S1437" s="8">
        <f>Sales_Analysis[[#This Row],[Gross Sales ]]-Sales_Analysis[[#This Row],[Discount Amount]]</f>
        <v>38.22</v>
      </c>
      <c r="T1437" s="8">
        <f>Sales_Analysis[[#This Row],[Quantity]]*Sales_Analysis[[#This Row],[Unit Cost]]</f>
        <v>17.43</v>
      </c>
      <c r="U1437" s="8">
        <f>Sales_Analysis[[#This Row],[Net Sales ]]-Sales_Analysis[[#This Row],[Cost Of Good Sold]]</f>
        <v>20.79</v>
      </c>
      <c r="V1437" s="8">
        <f>IF(Sales_Analysis[[#This Row],[Order Status]]="Completed",Sales_Analysis[[#This Row],[Net Sales ]],0)</f>
        <v>38.22</v>
      </c>
      <c r="W1437" s="8">
        <f>IF(Sales_Analysis[[#This Row],[Order Status]]="Completed",Sales_Analysis[[#This Row],[Gross Profit ]],0)</f>
        <v>20.79</v>
      </c>
    </row>
    <row r="1438" spans="1:23">
      <c r="A1438" t="s">
        <v>2191</v>
      </c>
      <c r="B1438" s="7">
        <v>46147</v>
      </c>
      <c r="C1438" t="s">
        <v>158</v>
      </c>
      <c r="D1438">
        <v>1</v>
      </c>
      <c r="E1438">
        <v>44.59</v>
      </c>
      <c r="F1438">
        <v>0</v>
      </c>
      <c r="G1438">
        <v>4.99</v>
      </c>
      <c r="H1438" t="s">
        <v>207</v>
      </c>
      <c r="I1438" t="s">
        <v>54</v>
      </c>
      <c r="J1438" t="s">
        <v>217</v>
      </c>
      <c r="K1438" t="s">
        <v>209</v>
      </c>
      <c r="L1438" t="s">
        <v>593</v>
      </c>
      <c r="M1438" t="s">
        <v>159</v>
      </c>
      <c r="N1438" t="s">
        <v>27</v>
      </c>
      <c r="O1438">
        <v>19.489999999999998</v>
      </c>
      <c r="P1438">
        <v>44.59</v>
      </c>
      <c r="Q1438">
        <f>Sales_Analysis[[#This Row],[Quantity]]*Sales_Analysis[[#This Row],[Unit Selling Price]]</f>
        <v>44.59</v>
      </c>
      <c r="R1438">
        <f>Sales_Analysis[[#This Row],[Gross Sales ]]*Sales_Analysis[[#This Row],[Discount Pct]]</f>
        <v>0</v>
      </c>
      <c r="S1438" s="8">
        <f>Sales_Analysis[[#This Row],[Gross Sales ]]-Sales_Analysis[[#This Row],[Discount Amount]]</f>
        <v>44.59</v>
      </c>
      <c r="T1438" s="8">
        <f>Sales_Analysis[[#This Row],[Quantity]]*Sales_Analysis[[#This Row],[Unit Cost]]</f>
        <v>19.489999999999998</v>
      </c>
      <c r="U1438" s="8">
        <f>Sales_Analysis[[#This Row],[Net Sales ]]-Sales_Analysis[[#This Row],[Cost Of Good Sold]]</f>
        <v>25.100000000000005</v>
      </c>
      <c r="V1438" s="8">
        <f>IF(Sales_Analysis[[#This Row],[Order Status]]="Completed",Sales_Analysis[[#This Row],[Net Sales ]],0)</f>
        <v>44.59</v>
      </c>
      <c r="W1438" s="8">
        <f>IF(Sales_Analysis[[#This Row],[Order Status]]="Completed",Sales_Analysis[[#This Row],[Gross Profit ]],0)</f>
        <v>25.100000000000005</v>
      </c>
    </row>
    <row r="1439" spans="1:23">
      <c r="A1439" t="s">
        <v>2192</v>
      </c>
      <c r="B1439" s="7">
        <v>46147</v>
      </c>
      <c r="C1439" t="s">
        <v>71</v>
      </c>
      <c r="D1439">
        <v>2</v>
      </c>
      <c r="E1439">
        <v>11.23</v>
      </c>
      <c r="F1439">
        <v>0.2</v>
      </c>
      <c r="G1439">
        <v>0</v>
      </c>
      <c r="H1439" t="s">
        <v>216</v>
      </c>
      <c r="I1439" t="s">
        <v>12</v>
      </c>
      <c r="J1439" t="s">
        <v>213</v>
      </c>
      <c r="K1439" t="s">
        <v>209</v>
      </c>
      <c r="L1439" t="s">
        <v>2193</v>
      </c>
      <c r="M1439" t="s">
        <v>72</v>
      </c>
      <c r="N1439" t="s">
        <v>11</v>
      </c>
      <c r="O1439">
        <v>6.46</v>
      </c>
      <c r="P1439">
        <v>11.23</v>
      </c>
      <c r="Q1439">
        <f>Sales_Analysis[[#This Row],[Quantity]]*Sales_Analysis[[#This Row],[Unit Selling Price]]</f>
        <v>22.46</v>
      </c>
      <c r="R1439">
        <f>Sales_Analysis[[#This Row],[Gross Sales ]]*Sales_Analysis[[#This Row],[Discount Pct]]</f>
        <v>4.492</v>
      </c>
      <c r="S1439" s="8">
        <f>Sales_Analysis[[#This Row],[Gross Sales ]]-Sales_Analysis[[#This Row],[Discount Amount]]</f>
        <v>17.968</v>
      </c>
      <c r="T1439" s="8">
        <f>Sales_Analysis[[#This Row],[Quantity]]*Sales_Analysis[[#This Row],[Unit Cost]]</f>
        <v>12.92</v>
      </c>
      <c r="U1439" s="8">
        <f>Sales_Analysis[[#This Row],[Net Sales ]]-Sales_Analysis[[#This Row],[Cost Of Good Sold]]</f>
        <v>5.048</v>
      </c>
      <c r="V1439" s="8">
        <f>IF(Sales_Analysis[[#This Row],[Order Status]]="Completed",Sales_Analysis[[#This Row],[Net Sales ]],0)</f>
        <v>17.968</v>
      </c>
      <c r="W1439" s="8">
        <f>IF(Sales_Analysis[[#This Row],[Order Status]]="Completed",Sales_Analysis[[#This Row],[Gross Profit ]],0)</f>
        <v>5.048</v>
      </c>
    </row>
    <row r="1440" spans="1:23">
      <c r="A1440" t="s">
        <v>2194</v>
      </c>
      <c r="B1440" s="7">
        <v>46147</v>
      </c>
      <c r="C1440" t="s">
        <v>160</v>
      </c>
      <c r="D1440">
        <v>2</v>
      </c>
      <c r="E1440">
        <v>36.47</v>
      </c>
      <c r="F1440">
        <v>0</v>
      </c>
      <c r="G1440">
        <v>4.99</v>
      </c>
      <c r="H1440" t="s">
        <v>207</v>
      </c>
      <c r="I1440" t="s">
        <v>12</v>
      </c>
      <c r="J1440" t="s">
        <v>217</v>
      </c>
      <c r="K1440" t="s">
        <v>209</v>
      </c>
      <c r="L1440" t="s">
        <v>352</v>
      </c>
      <c r="M1440" t="s">
        <v>161</v>
      </c>
      <c r="N1440" t="s">
        <v>27</v>
      </c>
      <c r="O1440">
        <v>21.05</v>
      </c>
      <c r="P1440">
        <v>36.47</v>
      </c>
      <c r="Q1440">
        <f>Sales_Analysis[[#This Row],[Quantity]]*Sales_Analysis[[#This Row],[Unit Selling Price]]</f>
        <v>72.94</v>
      </c>
      <c r="R1440">
        <f>Sales_Analysis[[#This Row],[Gross Sales ]]*Sales_Analysis[[#This Row],[Discount Pct]]</f>
        <v>0</v>
      </c>
      <c r="S1440" s="8">
        <f>Sales_Analysis[[#This Row],[Gross Sales ]]-Sales_Analysis[[#This Row],[Discount Amount]]</f>
        <v>72.94</v>
      </c>
      <c r="T1440" s="8">
        <f>Sales_Analysis[[#This Row],[Quantity]]*Sales_Analysis[[#This Row],[Unit Cost]]</f>
        <v>42.1</v>
      </c>
      <c r="U1440" s="8">
        <f>Sales_Analysis[[#This Row],[Net Sales ]]-Sales_Analysis[[#This Row],[Cost Of Good Sold]]</f>
        <v>30.839999999999996</v>
      </c>
      <c r="V1440" s="8">
        <f>IF(Sales_Analysis[[#This Row],[Order Status]]="Completed",Sales_Analysis[[#This Row],[Net Sales ]],0)</f>
        <v>72.94</v>
      </c>
      <c r="W1440" s="8">
        <f>IF(Sales_Analysis[[#This Row],[Order Status]]="Completed",Sales_Analysis[[#This Row],[Gross Profit ]],0)</f>
        <v>30.839999999999996</v>
      </c>
    </row>
    <row r="1441" spans="1:23">
      <c r="A1441" t="s">
        <v>2195</v>
      </c>
      <c r="B1441" s="7">
        <v>46147</v>
      </c>
      <c r="C1441" t="s">
        <v>92</v>
      </c>
      <c r="D1441">
        <v>1</v>
      </c>
      <c r="E1441">
        <v>46.87</v>
      </c>
      <c r="F1441">
        <v>0</v>
      </c>
      <c r="G1441">
        <v>6.99</v>
      </c>
      <c r="H1441" t="s">
        <v>216</v>
      </c>
      <c r="I1441" t="s">
        <v>54</v>
      </c>
      <c r="J1441" t="s">
        <v>213</v>
      </c>
      <c r="K1441" t="s">
        <v>209</v>
      </c>
      <c r="L1441" t="s">
        <v>1489</v>
      </c>
      <c r="M1441" t="s">
        <v>93</v>
      </c>
      <c r="N1441" t="s">
        <v>17</v>
      </c>
      <c r="O1441">
        <v>21.33</v>
      </c>
      <c r="P1441">
        <v>46.87</v>
      </c>
      <c r="Q1441">
        <f>Sales_Analysis[[#This Row],[Quantity]]*Sales_Analysis[[#This Row],[Unit Selling Price]]</f>
        <v>46.87</v>
      </c>
      <c r="R1441">
        <f>Sales_Analysis[[#This Row],[Gross Sales ]]*Sales_Analysis[[#This Row],[Discount Pct]]</f>
        <v>0</v>
      </c>
      <c r="S1441" s="8">
        <f>Sales_Analysis[[#This Row],[Gross Sales ]]-Sales_Analysis[[#This Row],[Discount Amount]]</f>
        <v>46.87</v>
      </c>
      <c r="T1441" s="8">
        <f>Sales_Analysis[[#This Row],[Quantity]]*Sales_Analysis[[#This Row],[Unit Cost]]</f>
        <v>21.33</v>
      </c>
      <c r="U1441" s="8">
        <f>Sales_Analysis[[#This Row],[Net Sales ]]-Sales_Analysis[[#This Row],[Cost Of Good Sold]]</f>
        <v>25.54</v>
      </c>
      <c r="V1441" s="8">
        <f>IF(Sales_Analysis[[#This Row],[Order Status]]="Completed",Sales_Analysis[[#This Row],[Net Sales ]],0)</f>
        <v>46.87</v>
      </c>
      <c r="W1441" s="8">
        <f>IF(Sales_Analysis[[#This Row],[Order Status]]="Completed",Sales_Analysis[[#This Row],[Gross Profit ]],0)</f>
        <v>25.54</v>
      </c>
    </row>
    <row r="1442" spans="1:23">
      <c r="A1442" t="s">
        <v>2196</v>
      </c>
      <c r="B1442" s="7">
        <v>46147</v>
      </c>
      <c r="C1442" t="s">
        <v>148</v>
      </c>
      <c r="D1442">
        <v>1</v>
      </c>
      <c r="E1442">
        <v>76.3</v>
      </c>
      <c r="F1442">
        <v>0</v>
      </c>
      <c r="G1442">
        <v>4.99</v>
      </c>
      <c r="H1442" t="s">
        <v>212</v>
      </c>
      <c r="I1442" t="s">
        <v>224</v>
      </c>
      <c r="J1442" t="s">
        <v>217</v>
      </c>
      <c r="K1442" t="s">
        <v>209</v>
      </c>
      <c r="L1442" t="s">
        <v>271</v>
      </c>
      <c r="M1442" t="s">
        <v>149</v>
      </c>
      <c r="N1442" t="s">
        <v>27</v>
      </c>
      <c r="O1442">
        <v>33.700000000000003</v>
      </c>
      <c r="P1442">
        <v>76.3</v>
      </c>
      <c r="Q1442">
        <f>Sales_Analysis[[#This Row],[Quantity]]*Sales_Analysis[[#This Row],[Unit Selling Price]]</f>
        <v>76.3</v>
      </c>
      <c r="R1442">
        <f>Sales_Analysis[[#This Row],[Gross Sales ]]*Sales_Analysis[[#This Row],[Discount Pct]]</f>
        <v>0</v>
      </c>
      <c r="S1442" s="8">
        <f>Sales_Analysis[[#This Row],[Gross Sales ]]-Sales_Analysis[[#This Row],[Discount Amount]]</f>
        <v>76.3</v>
      </c>
      <c r="T1442" s="8">
        <f>Sales_Analysis[[#This Row],[Quantity]]*Sales_Analysis[[#This Row],[Unit Cost]]</f>
        <v>33.700000000000003</v>
      </c>
      <c r="U1442" s="8">
        <f>Sales_Analysis[[#This Row],[Net Sales ]]-Sales_Analysis[[#This Row],[Cost Of Good Sold]]</f>
        <v>42.599999999999994</v>
      </c>
      <c r="V1442" s="8">
        <f>IF(Sales_Analysis[[#This Row],[Order Status]]="Completed",Sales_Analysis[[#This Row],[Net Sales ]],0)</f>
        <v>76.3</v>
      </c>
      <c r="W1442" s="8">
        <f>IF(Sales_Analysis[[#This Row],[Order Status]]="Completed",Sales_Analysis[[#This Row],[Gross Profit ]],0)</f>
        <v>42.599999999999994</v>
      </c>
    </row>
    <row r="1443" spans="1:23">
      <c r="A1443" t="s">
        <v>2197</v>
      </c>
      <c r="B1443" s="7">
        <v>46147</v>
      </c>
      <c r="C1443" t="s">
        <v>184</v>
      </c>
      <c r="D1443">
        <v>1</v>
      </c>
      <c r="E1443">
        <v>31.55</v>
      </c>
      <c r="F1443">
        <v>0.05</v>
      </c>
      <c r="G1443">
        <v>9.99</v>
      </c>
      <c r="H1443" t="s">
        <v>216</v>
      </c>
      <c r="I1443" t="s">
        <v>37</v>
      </c>
      <c r="J1443" t="s">
        <v>208</v>
      </c>
      <c r="K1443" t="s">
        <v>209</v>
      </c>
      <c r="L1443" t="s">
        <v>942</v>
      </c>
      <c r="M1443" t="s">
        <v>185</v>
      </c>
      <c r="N1443" t="s">
        <v>32</v>
      </c>
      <c r="O1443">
        <v>18.04</v>
      </c>
      <c r="P1443">
        <v>31.55</v>
      </c>
      <c r="Q1443">
        <f>Sales_Analysis[[#This Row],[Quantity]]*Sales_Analysis[[#This Row],[Unit Selling Price]]</f>
        <v>31.55</v>
      </c>
      <c r="R1443">
        <f>Sales_Analysis[[#This Row],[Gross Sales ]]*Sales_Analysis[[#This Row],[Discount Pct]]</f>
        <v>1.5775000000000001</v>
      </c>
      <c r="S1443" s="8">
        <f>Sales_Analysis[[#This Row],[Gross Sales ]]-Sales_Analysis[[#This Row],[Discount Amount]]</f>
        <v>29.9725</v>
      </c>
      <c r="T1443" s="8">
        <f>Sales_Analysis[[#This Row],[Quantity]]*Sales_Analysis[[#This Row],[Unit Cost]]</f>
        <v>18.04</v>
      </c>
      <c r="U1443" s="8">
        <f>Sales_Analysis[[#This Row],[Net Sales ]]-Sales_Analysis[[#This Row],[Cost Of Good Sold]]</f>
        <v>11.932500000000001</v>
      </c>
      <c r="V1443" s="8">
        <f>IF(Sales_Analysis[[#This Row],[Order Status]]="Completed",Sales_Analysis[[#This Row],[Net Sales ]],0)</f>
        <v>29.9725</v>
      </c>
      <c r="W1443" s="8">
        <f>IF(Sales_Analysis[[#This Row],[Order Status]]="Completed",Sales_Analysis[[#This Row],[Gross Profit ]],0)</f>
        <v>11.932500000000001</v>
      </c>
    </row>
    <row r="1444" spans="1:23">
      <c r="A1444" t="s">
        <v>2198</v>
      </c>
      <c r="B1444" s="7">
        <v>46147</v>
      </c>
      <c r="C1444" t="s">
        <v>180</v>
      </c>
      <c r="D1444">
        <v>1</v>
      </c>
      <c r="E1444">
        <v>60.42</v>
      </c>
      <c r="F1444">
        <v>0.15</v>
      </c>
      <c r="G1444">
        <v>9.99</v>
      </c>
      <c r="H1444" t="s">
        <v>207</v>
      </c>
      <c r="I1444" t="s">
        <v>54</v>
      </c>
      <c r="J1444" t="s">
        <v>208</v>
      </c>
      <c r="K1444" t="s">
        <v>209</v>
      </c>
      <c r="L1444" t="s">
        <v>1357</v>
      </c>
      <c r="M1444" t="s">
        <v>181</v>
      </c>
      <c r="N1444" t="s">
        <v>32</v>
      </c>
      <c r="O1444">
        <v>25.69</v>
      </c>
      <c r="P1444">
        <v>60.42</v>
      </c>
      <c r="Q1444">
        <f>Sales_Analysis[[#This Row],[Quantity]]*Sales_Analysis[[#This Row],[Unit Selling Price]]</f>
        <v>60.42</v>
      </c>
      <c r="R1444">
        <f>Sales_Analysis[[#This Row],[Gross Sales ]]*Sales_Analysis[[#This Row],[Discount Pct]]</f>
        <v>9.0630000000000006</v>
      </c>
      <c r="S1444" s="8">
        <f>Sales_Analysis[[#This Row],[Gross Sales ]]-Sales_Analysis[[#This Row],[Discount Amount]]</f>
        <v>51.356999999999999</v>
      </c>
      <c r="T1444" s="8">
        <f>Sales_Analysis[[#This Row],[Quantity]]*Sales_Analysis[[#This Row],[Unit Cost]]</f>
        <v>25.69</v>
      </c>
      <c r="U1444" s="8">
        <f>Sales_Analysis[[#This Row],[Net Sales ]]-Sales_Analysis[[#This Row],[Cost Of Good Sold]]</f>
        <v>25.666999999999998</v>
      </c>
      <c r="V1444" s="8">
        <f>IF(Sales_Analysis[[#This Row],[Order Status]]="Completed",Sales_Analysis[[#This Row],[Net Sales ]],0)</f>
        <v>51.356999999999999</v>
      </c>
      <c r="W1444" s="8">
        <f>IF(Sales_Analysis[[#This Row],[Order Status]]="Completed",Sales_Analysis[[#This Row],[Gross Profit ]],0)</f>
        <v>25.666999999999998</v>
      </c>
    </row>
    <row r="1445" spans="1:23">
      <c r="A1445" t="s">
        <v>2199</v>
      </c>
      <c r="B1445" s="7">
        <v>46147</v>
      </c>
      <c r="C1445" t="s">
        <v>172</v>
      </c>
      <c r="D1445">
        <v>1</v>
      </c>
      <c r="E1445">
        <v>80.63</v>
      </c>
      <c r="F1445">
        <v>0</v>
      </c>
      <c r="G1445">
        <v>0</v>
      </c>
      <c r="H1445" t="s">
        <v>212</v>
      </c>
      <c r="I1445" t="s">
        <v>12</v>
      </c>
      <c r="J1445" t="s">
        <v>213</v>
      </c>
      <c r="K1445" t="s">
        <v>209</v>
      </c>
      <c r="L1445" t="s">
        <v>381</v>
      </c>
      <c r="M1445" t="s">
        <v>173</v>
      </c>
      <c r="N1445" t="s">
        <v>32</v>
      </c>
      <c r="O1445">
        <v>44.56</v>
      </c>
      <c r="P1445">
        <v>80.63</v>
      </c>
      <c r="Q1445">
        <f>Sales_Analysis[[#This Row],[Quantity]]*Sales_Analysis[[#This Row],[Unit Selling Price]]</f>
        <v>80.63</v>
      </c>
      <c r="R1445">
        <f>Sales_Analysis[[#This Row],[Gross Sales ]]*Sales_Analysis[[#This Row],[Discount Pct]]</f>
        <v>0</v>
      </c>
      <c r="S1445" s="8">
        <f>Sales_Analysis[[#This Row],[Gross Sales ]]-Sales_Analysis[[#This Row],[Discount Amount]]</f>
        <v>80.63</v>
      </c>
      <c r="T1445" s="8">
        <f>Sales_Analysis[[#This Row],[Quantity]]*Sales_Analysis[[#This Row],[Unit Cost]]</f>
        <v>44.56</v>
      </c>
      <c r="U1445" s="8">
        <f>Sales_Analysis[[#This Row],[Net Sales ]]-Sales_Analysis[[#This Row],[Cost Of Good Sold]]</f>
        <v>36.069999999999993</v>
      </c>
      <c r="V1445" s="8">
        <f>IF(Sales_Analysis[[#This Row],[Order Status]]="Completed",Sales_Analysis[[#This Row],[Net Sales ]],0)</f>
        <v>80.63</v>
      </c>
      <c r="W1445" s="8">
        <f>IF(Sales_Analysis[[#This Row],[Order Status]]="Completed",Sales_Analysis[[#This Row],[Gross Profit ]],0)</f>
        <v>36.069999999999993</v>
      </c>
    </row>
    <row r="1446" spans="1:23">
      <c r="A1446" t="s">
        <v>2200</v>
      </c>
      <c r="B1446" s="7">
        <v>46148</v>
      </c>
      <c r="C1446" t="s">
        <v>152</v>
      </c>
      <c r="D1446">
        <v>1</v>
      </c>
      <c r="E1446">
        <v>39.21</v>
      </c>
      <c r="F1446">
        <v>0</v>
      </c>
      <c r="G1446">
        <v>0</v>
      </c>
      <c r="H1446" t="s">
        <v>212</v>
      </c>
      <c r="I1446" t="s">
        <v>224</v>
      </c>
      <c r="J1446" t="s">
        <v>208</v>
      </c>
      <c r="K1446" t="s">
        <v>209</v>
      </c>
      <c r="L1446" t="s">
        <v>1252</v>
      </c>
      <c r="M1446" t="s">
        <v>153</v>
      </c>
      <c r="N1446" t="s">
        <v>27</v>
      </c>
      <c r="O1446">
        <v>19.66</v>
      </c>
      <c r="P1446">
        <v>39.21</v>
      </c>
      <c r="Q1446">
        <f>Sales_Analysis[[#This Row],[Quantity]]*Sales_Analysis[[#This Row],[Unit Selling Price]]</f>
        <v>39.21</v>
      </c>
      <c r="R1446">
        <f>Sales_Analysis[[#This Row],[Gross Sales ]]*Sales_Analysis[[#This Row],[Discount Pct]]</f>
        <v>0</v>
      </c>
      <c r="S1446" s="8">
        <f>Sales_Analysis[[#This Row],[Gross Sales ]]-Sales_Analysis[[#This Row],[Discount Amount]]</f>
        <v>39.21</v>
      </c>
      <c r="T1446" s="8">
        <f>Sales_Analysis[[#This Row],[Quantity]]*Sales_Analysis[[#This Row],[Unit Cost]]</f>
        <v>19.66</v>
      </c>
      <c r="U1446" s="8">
        <f>Sales_Analysis[[#This Row],[Net Sales ]]-Sales_Analysis[[#This Row],[Cost Of Good Sold]]</f>
        <v>19.55</v>
      </c>
      <c r="V1446" s="8">
        <f>IF(Sales_Analysis[[#This Row],[Order Status]]="Completed",Sales_Analysis[[#This Row],[Net Sales ]],0)</f>
        <v>39.21</v>
      </c>
      <c r="W1446" s="8">
        <f>IF(Sales_Analysis[[#This Row],[Order Status]]="Completed",Sales_Analysis[[#This Row],[Gross Profit ]],0)</f>
        <v>19.55</v>
      </c>
    </row>
    <row r="1447" spans="1:23">
      <c r="A1447" t="s">
        <v>2201</v>
      </c>
      <c r="B1447" s="7">
        <v>46148</v>
      </c>
      <c r="C1447" t="s">
        <v>89</v>
      </c>
      <c r="D1447">
        <v>2</v>
      </c>
      <c r="E1447">
        <v>81.14</v>
      </c>
      <c r="F1447">
        <v>0</v>
      </c>
      <c r="G1447">
        <v>9.99</v>
      </c>
      <c r="H1447" t="s">
        <v>216</v>
      </c>
      <c r="I1447" t="s">
        <v>12</v>
      </c>
      <c r="J1447" t="s">
        <v>217</v>
      </c>
      <c r="K1447" t="s">
        <v>209</v>
      </c>
      <c r="L1447" t="s">
        <v>593</v>
      </c>
      <c r="M1447" t="s">
        <v>90</v>
      </c>
      <c r="N1447" t="s">
        <v>11</v>
      </c>
      <c r="O1447">
        <v>34.53</v>
      </c>
      <c r="P1447">
        <v>81.14</v>
      </c>
      <c r="Q1447">
        <f>Sales_Analysis[[#This Row],[Quantity]]*Sales_Analysis[[#This Row],[Unit Selling Price]]</f>
        <v>162.28</v>
      </c>
      <c r="R1447">
        <f>Sales_Analysis[[#This Row],[Gross Sales ]]*Sales_Analysis[[#This Row],[Discount Pct]]</f>
        <v>0</v>
      </c>
      <c r="S1447" s="8">
        <f>Sales_Analysis[[#This Row],[Gross Sales ]]-Sales_Analysis[[#This Row],[Discount Amount]]</f>
        <v>162.28</v>
      </c>
      <c r="T1447" s="8">
        <f>Sales_Analysis[[#This Row],[Quantity]]*Sales_Analysis[[#This Row],[Unit Cost]]</f>
        <v>69.06</v>
      </c>
      <c r="U1447" s="8">
        <f>Sales_Analysis[[#This Row],[Net Sales ]]-Sales_Analysis[[#This Row],[Cost Of Good Sold]]</f>
        <v>93.22</v>
      </c>
      <c r="V1447" s="8">
        <f>IF(Sales_Analysis[[#This Row],[Order Status]]="Completed",Sales_Analysis[[#This Row],[Net Sales ]],0)</f>
        <v>162.28</v>
      </c>
      <c r="W1447" s="8">
        <f>IF(Sales_Analysis[[#This Row],[Order Status]]="Completed",Sales_Analysis[[#This Row],[Gross Profit ]],0)</f>
        <v>93.22</v>
      </c>
    </row>
    <row r="1448" spans="1:23">
      <c r="A1448" t="s">
        <v>2202</v>
      </c>
      <c r="B1448" s="7">
        <v>46148</v>
      </c>
      <c r="C1448" t="s">
        <v>150</v>
      </c>
      <c r="D1448">
        <v>2</v>
      </c>
      <c r="E1448">
        <v>50.17</v>
      </c>
      <c r="F1448">
        <v>0.05</v>
      </c>
      <c r="G1448">
        <v>0</v>
      </c>
      <c r="H1448" t="s">
        <v>216</v>
      </c>
      <c r="I1448" t="s">
        <v>54</v>
      </c>
      <c r="J1448" t="s">
        <v>208</v>
      </c>
      <c r="K1448" t="s">
        <v>209</v>
      </c>
      <c r="L1448" t="s">
        <v>2203</v>
      </c>
      <c r="M1448" t="s">
        <v>151</v>
      </c>
      <c r="N1448" t="s">
        <v>27</v>
      </c>
      <c r="O1448">
        <v>28.8</v>
      </c>
      <c r="P1448">
        <v>50.17</v>
      </c>
      <c r="Q1448">
        <f>Sales_Analysis[[#This Row],[Quantity]]*Sales_Analysis[[#This Row],[Unit Selling Price]]</f>
        <v>100.34</v>
      </c>
      <c r="R1448">
        <f>Sales_Analysis[[#This Row],[Gross Sales ]]*Sales_Analysis[[#This Row],[Discount Pct]]</f>
        <v>5.0170000000000003</v>
      </c>
      <c r="S1448" s="8">
        <f>Sales_Analysis[[#This Row],[Gross Sales ]]-Sales_Analysis[[#This Row],[Discount Amount]]</f>
        <v>95.323000000000008</v>
      </c>
      <c r="T1448" s="8">
        <f>Sales_Analysis[[#This Row],[Quantity]]*Sales_Analysis[[#This Row],[Unit Cost]]</f>
        <v>57.6</v>
      </c>
      <c r="U1448" s="8">
        <f>Sales_Analysis[[#This Row],[Net Sales ]]-Sales_Analysis[[#This Row],[Cost Of Good Sold]]</f>
        <v>37.723000000000006</v>
      </c>
      <c r="V1448" s="8">
        <f>IF(Sales_Analysis[[#This Row],[Order Status]]="Completed",Sales_Analysis[[#This Row],[Net Sales ]],0)</f>
        <v>95.323000000000008</v>
      </c>
      <c r="W1448" s="8">
        <f>IF(Sales_Analysis[[#This Row],[Order Status]]="Completed",Sales_Analysis[[#This Row],[Gross Profit ]],0)</f>
        <v>37.723000000000006</v>
      </c>
    </row>
    <row r="1449" spans="1:23">
      <c r="A1449" t="s">
        <v>2204</v>
      </c>
      <c r="B1449" s="7">
        <v>46148</v>
      </c>
      <c r="C1449" t="s">
        <v>140</v>
      </c>
      <c r="D1449">
        <v>6</v>
      </c>
      <c r="E1449">
        <v>25.18</v>
      </c>
      <c r="F1449">
        <v>0</v>
      </c>
      <c r="G1449">
        <v>0</v>
      </c>
      <c r="H1449" t="s">
        <v>212</v>
      </c>
      <c r="I1449" t="s">
        <v>224</v>
      </c>
      <c r="J1449" t="s">
        <v>213</v>
      </c>
      <c r="K1449" t="s">
        <v>209</v>
      </c>
      <c r="L1449" t="s">
        <v>1287</v>
      </c>
      <c r="M1449" t="s">
        <v>141</v>
      </c>
      <c r="N1449" t="s">
        <v>27</v>
      </c>
      <c r="O1449">
        <v>13.85</v>
      </c>
      <c r="P1449">
        <v>25.18</v>
      </c>
      <c r="Q1449">
        <f>Sales_Analysis[[#This Row],[Quantity]]*Sales_Analysis[[#This Row],[Unit Selling Price]]</f>
        <v>151.07999999999998</v>
      </c>
      <c r="R1449">
        <f>Sales_Analysis[[#This Row],[Gross Sales ]]*Sales_Analysis[[#This Row],[Discount Pct]]</f>
        <v>0</v>
      </c>
      <c r="S1449" s="8">
        <f>Sales_Analysis[[#This Row],[Gross Sales ]]-Sales_Analysis[[#This Row],[Discount Amount]]</f>
        <v>151.07999999999998</v>
      </c>
      <c r="T1449" s="8">
        <f>Sales_Analysis[[#This Row],[Quantity]]*Sales_Analysis[[#This Row],[Unit Cost]]</f>
        <v>83.1</v>
      </c>
      <c r="U1449" s="8">
        <f>Sales_Analysis[[#This Row],[Net Sales ]]-Sales_Analysis[[#This Row],[Cost Of Good Sold]]</f>
        <v>67.97999999999999</v>
      </c>
      <c r="V1449" s="8">
        <f>IF(Sales_Analysis[[#This Row],[Order Status]]="Completed",Sales_Analysis[[#This Row],[Net Sales ]],0)</f>
        <v>151.07999999999998</v>
      </c>
      <c r="W1449" s="8">
        <f>IF(Sales_Analysis[[#This Row],[Order Status]]="Completed",Sales_Analysis[[#This Row],[Gross Profit ]],0)</f>
        <v>67.97999999999999</v>
      </c>
    </row>
    <row r="1450" spans="1:23">
      <c r="A1450" t="s">
        <v>2205</v>
      </c>
      <c r="B1450" s="7">
        <v>46148</v>
      </c>
      <c r="C1450" t="s">
        <v>75</v>
      </c>
      <c r="D1450">
        <v>1</v>
      </c>
      <c r="E1450">
        <v>55.2</v>
      </c>
      <c r="F1450">
        <v>0.1</v>
      </c>
      <c r="G1450">
        <v>0</v>
      </c>
      <c r="H1450" t="s">
        <v>207</v>
      </c>
      <c r="I1450" t="s">
        <v>18</v>
      </c>
      <c r="J1450" t="s">
        <v>217</v>
      </c>
      <c r="K1450" t="s">
        <v>209</v>
      </c>
      <c r="L1450" t="s">
        <v>602</v>
      </c>
      <c r="M1450" t="s">
        <v>76</v>
      </c>
      <c r="N1450" t="s">
        <v>11</v>
      </c>
      <c r="O1450">
        <v>25.85</v>
      </c>
      <c r="P1450">
        <v>55.2</v>
      </c>
      <c r="Q1450">
        <f>Sales_Analysis[[#This Row],[Quantity]]*Sales_Analysis[[#This Row],[Unit Selling Price]]</f>
        <v>55.2</v>
      </c>
      <c r="R1450">
        <f>Sales_Analysis[[#This Row],[Gross Sales ]]*Sales_Analysis[[#This Row],[Discount Pct]]</f>
        <v>5.5200000000000005</v>
      </c>
      <c r="S1450" s="8">
        <f>Sales_Analysis[[#This Row],[Gross Sales ]]-Sales_Analysis[[#This Row],[Discount Amount]]</f>
        <v>49.68</v>
      </c>
      <c r="T1450" s="8">
        <f>Sales_Analysis[[#This Row],[Quantity]]*Sales_Analysis[[#This Row],[Unit Cost]]</f>
        <v>25.85</v>
      </c>
      <c r="U1450" s="8">
        <f>Sales_Analysis[[#This Row],[Net Sales ]]-Sales_Analysis[[#This Row],[Cost Of Good Sold]]</f>
        <v>23.83</v>
      </c>
      <c r="V1450" s="8">
        <f>IF(Sales_Analysis[[#This Row],[Order Status]]="Completed",Sales_Analysis[[#This Row],[Net Sales ]],0)</f>
        <v>49.68</v>
      </c>
      <c r="W1450" s="8">
        <f>IF(Sales_Analysis[[#This Row],[Order Status]]="Completed",Sales_Analysis[[#This Row],[Gross Profit ]],0)</f>
        <v>23.83</v>
      </c>
    </row>
    <row r="1451" spans="1:23">
      <c r="A1451" t="s">
        <v>2206</v>
      </c>
      <c r="B1451" s="7">
        <v>46148</v>
      </c>
      <c r="C1451" t="s">
        <v>66</v>
      </c>
      <c r="D1451">
        <v>1</v>
      </c>
      <c r="E1451">
        <v>31.13</v>
      </c>
      <c r="F1451">
        <v>0</v>
      </c>
      <c r="G1451">
        <v>4.99</v>
      </c>
      <c r="H1451" t="s">
        <v>216</v>
      </c>
      <c r="I1451" t="s">
        <v>54</v>
      </c>
      <c r="J1451" t="s">
        <v>217</v>
      </c>
      <c r="K1451" t="s">
        <v>209</v>
      </c>
      <c r="L1451" t="s">
        <v>1350</v>
      </c>
      <c r="M1451" t="s">
        <v>67</v>
      </c>
      <c r="N1451" t="s">
        <v>11</v>
      </c>
      <c r="O1451">
        <v>13.79</v>
      </c>
      <c r="P1451">
        <v>31.13</v>
      </c>
      <c r="Q1451">
        <f>Sales_Analysis[[#This Row],[Quantity]]*Sales_Analysis[[#This Row],[Unit Selling Price]]</f>
        <v>31.13</v>
      </c>
      <c r="R1451">
        <f>Sales_Analysis[[#This Row],[Gross Sales ]]*Sales_Analysis[[#This Row],[Discount Pct]]</f>
        <v>0</v>
      </c>
      <c r="S1451" s="8">
        <f>Sales_Analysis[[#This Row],[Gross Sales ]]-Sales_Analysis[[#This Row],[Discount Amount]]</f>
        <v>31.13</v>
      </c>
      <c r="T1451" s="8">
        <f>Sales_Analysis[[#This Row],[Quantity]]*Sales_Analysis[[#This Row],[Unit Cost]]</f>
        <v>13.79</v>
      </c>
      <c r="U1451" s="8">
        <f>Sales_Analysis[[#This Row],[Net Sales ]]-Sales_Analysis[[#This Row],[Cost Of Good Sold]]</f>
        <v>17.34</v>
      </c>
      <c r="V1451" s="8">
        <f>IF(Sales_Analysis[[#This Row],[Order Status]]="Completed",Sales_Analysis[[#This Row],[Net Sales ]],0)</f>
        <v>31.13</v>
      </c>
      <c r="W1451" s="8">
        <f>IF(Sales_Analysis[[#This Row],[Order Status]]="Completed",Sales_Analysis[[#This Row],[Gross Profit ]],0)</f>
        <v>17.34</v>
      </c>
    </row>
    <row r="1452" spans="1:23">
      <c r="A1452" t="s">
        <v>2207</v>
      </c>
      <c r="B1452" s="7">
        <v>46148</v>
      </c>
      <c r="C1452" t="s">
        <v>128</v>
      </c>
      <c r="D1452">
        <v>5</v>
      </c>
      <c r="E1452">
        <v>74.72</v>
      </c>
      <c r="F1452">
        <v>0</v>
      </c>
      <c r="G1452">
        <v>4.99</v>
      </c>
      <c r="H1452" t="s">
        <v>212</v>
      </c>
      <c r="I1452" t="s">
        <v>12</v>
      </c>
      <c r="J1452" t="s">
        <v>217</v>
      </c>
      <c r="K1452" t="s">
        <v>209</v>
      </c>
      <c r="L1452" t="s">
        <v>918</v>
      </c>
      <c r="M1452" t="s">
        <v>129</v>
      </c>
      <c r="N1452" t="s">
        <v>21</v>
      </c>
      <c r="O1452">
        <v>36.28</v>
      </c>
      <c r="P1452">
        <v>74.72</v>
      </c>
      <c r="Q1452">
        <f>Sales_Analysis[[#This Row],[Quantity]]*Sales_Analysis[[#This Row],[Unit Selling Price]]</f>
        <v>373.6</v>
      </c>
      <c r="R1452">
        <f>Sales_Analysis[[#This Row],[Gross Sales ]]*Sales_Analysis[[#This Row],[Discount Pct]]</f>
        <v>0</v>
      </c>
      <c r="S1452" s="8">
        <f>Sales_Analysis[[#This Row],[Gross Sales ]]-Sales_Analysis[[#This Row],[Discount Amount]]</f>
        <v>373.6</v>
      </c>
      <c r="T1452" s="8">
        <f>Sales_Analysis[[#This Row],[Quantity]]*Sales_Analysis[[#This Row],[Unit Cost]]</f>
        <v>181.4</v>
      </c>
      <c r="U1452" s="8">
        <f>Sales_Analysis[[#This Row],[Net Sales ]]-Sales_Analysis[[#This Row],[Cost Of Good Sold]]</f>
        <v>192.20000000000002</v>
      </c>
      <c r="V1452" s="8">
        <f>IF(Sales_Analysis[[#This Row],[Order Status]]="Completed",Sales_Analysis[[#This Row],[Net Sales ]],0)</f>
        <v>373.6</v>
      </c>
      <c r="W1452" s="8">
        <f>IF(Sales_Analysis[[#This Row],[Order Status]]="Completed",Sales_Analysis[[#This Row],[Gross Profit ]],0)</f>
        <v>192.20000000000002</v>
      </c>
    </row>
    <row r="1453" spans="1:23">
      <c r="A1453" t="s">
        <v>2208</v>
      </c>
      <c r="B1453" s="7">
        <v>46149</v>
      </c>
      <c r="C1453" t="s">
        <v>85</v>
      </c>
      <c r="D1453">
        <v>2</v>
      </c>
      <c r="E1453">
        <v>20.7</v>
      </c>
      <c r="F1453">
        <v>0</v>
      </c>
      <c r="G1453">
        <v>0</v>
      </c>
      <c r="H1453" t="s">
        <v>216</v>
      </c>
      <c r="I1453" t="s">
        <v>37</v>
      </c>
      <c r="J1453" t="s">
        <v>208</v>
      </c>
      <c r="K1453" t="s">
        <v>209</v>
      </c>
      <c r="L1453" t="s">
        <v>1539</v>
      </c>
      <c r="M1453" t="s">
        <v>86</v>
      </c>
      <c r="N1453" t="s">
        <v>11</v>
      </c>
      <c r="O1453">
        <v>8.5299999999999994</v>
      </c>
      <c r="P1453">
        <v>20.7</v>
      </c>
      <c r="Q1453">
        <f>Sales_Analysis[[#This Row],[Quantity]]*Sales_Analysis[[#This Row],[Unit Selling Price]]</f>
        <v>41.4</v>
      </c>
      <c r="R1453">
        <f>Sales_Analysis[[#This Row],[Gross Sales ]]*Sales_Analysis[[#This Row],[Discount Pct]]</f>
        <v>0</v>
      </c>
      <c r="S1453" s="8">
        <f>Sales_Analysis[[#This Row],[Gross Sales ]]-Sales_Analysis[[#This Row],[Discount Amount]]</f>
        <v>41.4</v>
      </c>
      <c r="T1453" s="8">
        <f>Sales_Analysis[[#This Row],[Quantity]]*Sales_Analysis[[#This Row],[Unit Cost]]</f>
        <v>17.059999999999999</v>
      </c>
      <c r="U1453" s="8">
        <f>Sales_Analysis[[#This Row],[Net Sales ]]-Sales_Analysis[[#This Row],[Cost Of Good Sold]]</f>
        <v>24.34</v>
      </c>
      <c r="V1453" s="8">
        <f>IF(Sales_Analysis[[#This Row],[Order Status]]="Completed",Sales_Analysis[[#This Row],[Net Sales ]],0)</f>
        <v>41.4</v>
      </c>
      <c r="W1453" s="8">
        <f>IF(Sales_Analysis[[#This Row],[Order Status]]="Completed",Sales_Analysis[[#This Row],[Gross Profit ]],0)</f>
        <v>24.34</v>
      </c>
    </row>
    <row r="1454" spans="1:23">
      <c r="A1454" t="s">
        <v>2209</v>
      </c>
      <c r="B1454" s="7">
        <v>46149</v>
      </c>
      <c r="C1454" t="s">
        <v>132</v>
      </c>
      <c r="D1454">
        <v>2</v>
      </c>
      <c r="E1454">
        <v>72.08</v>
      </c>
      <c r="F1454">
        <v>0</v>
      </c>
      <c r="G1454">
        <v>0</v>
      </c>
      <c r="H1454" t="s">
        <v>212</v>
      </c>
      <c r="I1454" t="s">
        <v>37</v>
      </c>
      <c r="J1454" t="s">
        <v>217</v>
      </c>
      <c r="K1454" t="s">
        <v>209</v>
      </c>
      <c r="L1454" t="s">
        <v>261</v>
      </c>
      <c r="M1454" t="s">
        <v>133</v>
      </c>
      <c r="N1454" t="s">
        <v>21</v>
      </c>
      <c r="O1454">
        <v>45</v>
      </c>
      <c r="P1454">
        <v>72.08</v>
      </c>
      <c r="Q1454">
        <f>Sales_Analysis[[#This Row],[Quantity]]*Sales_Analysis[[#This Row],[Unit Selling Price]]</f>
        <v>144.16</v>
      </c>
      <c r="R1454">
        <f>Sales_Analysis[[#This Row],[Gross Sales ]]*Sales_Analysis[[#This Row],[Discount Pct]]</f>
        <v>0</v>
      </c>
      <c r="S1454" s="8">
        <f>Sales_Analysis[[#This Row],[Gross Sales ]]-Sales_Analysis[[#This Row],[Discount Amount]]</f>
        <v>144.16</v>
      </c>
      <c r="T1454" s="8">
        <f>Sales_Analysis[[#This Row],[Quantity]]*Sales_Analysis[[#This Row],[Unit Cost]]</f>
        <v>90</v>
      </c>
      <c r="U1454" s="8">
        <f>Sales_Analysis[[#This Row],[Net Sales ]]-Sales_Analysis[[#This Row],[Cost Of Good Sold]]</f>
        <v>54.16</v>
      </c>
      <c r="V1454" s="8">
        <f>IF(Sales_Analysis[[#This Row],[Order Status]]="Completed",Sales_Analysis[[#This Row],[Net Sales ]],0)</f>
        <v>144.16</v>
      </c>
      <c r="W1454" s="8">
        <f>IF(Sales_Analysis[[#This Row],[Order Status]]="Completed",Sales_Analysis[[#This Row],[Gross Profit ]],0)</f>
        <v>54.16</v>
      </c>
    </row>
    <row r="1455" spans="1:23">
      <c r="A1455" t="s">
        <v>2210</v>
      </c>
      <c r="B1455" s="7">
        <v>46149</v>
      </c>
      <c r="C1455" t="s">
        <v>180</v>
      </c>
      <c r="D1455">
        <v>1</v>
      </c>
      <c r="E1455">
        <v>60.42</v>
      </c>
      <c r="F1455">
        <v>0.05</v>
      </c>
      <c r="G1455">
        <v>0</v>
      </c>
      <c r="H1455" t="s">
        <v>216</v>
      </c>
      <c r="I1455" t="s">
        <v>37</v>
      </c>
      <c r="J1455" t="s">
        <v>217</v>
      </c>
      <c r="K1455" t="s">
        <v>209</v>
      </c>
      <c r="L1455" t="s">
        <v>2211</v>
      </c>
      <c r="M1455" t="s">
        <v>181</v>
      </c>
      <c r="N1455" t="s">
        <v>32</v>
      </c>
      <c r="O1455">
        <v>25.69</v>
      </c>
      <c r="P1455">
        <v>60.42</v>
      </c>
      <c r="Q1455">
        <f>Sales_Analysis[[#This Row],[Quantity]]*Sales_Analysis[[#This Row],[Unit Selling Price]]</f>
        <v>60.42</v>
      </c>
      <c r="R1455">
        <f>Sales_Analysis[[#This Row],[Gross Sales ]]*Sales_Analysis[[#This Row],[Discount Pct]]</f>
        <v>3.0210000000000004</v>
      </c>
      <c r="S1455" s="8">
        <f>Sales_Analysis[[#This Row],[Gross Sales ]]-Sales_Analysis[[#This Row],[Discount Amount]]</f>
        <v>57.399000000000001</v>
      </c>
      <c r="T1455" s="8">
        <f>Sales_Analysis[[#This Row],[Quantity]]*Sales_Analysis[[#This Row],[Unit Cost]]</f>
        <v>25.69</v>
      </c>
      <c r="U1455" s="8">
        <f>Sales_Analysis[[#This Row],[Net Sales ]]-Sales_Analysis[[#This Row],[Cost Of Good Sold]]</f>
        <v>31.709</v>
      </c>
      <c r="V1455" s="8">
        <f>IF(Sales_Analysis[[#This Row],[Order Status]]="Completed",Sales_Analysis[[#This Row],[Net Sales ]],0)</f>
        <v>57.399000000000001</v>
      </c>
      <c r="W1455" s="8">
        <f>IF(Sales_Analysis[[#This Row],[Order Status]]="Completed",Sales_Analysis[[#This Row],[Gross Profit ]],0)</f>
        <v>31.709</v>
      </c>
    </row>
    <row r="1456" spans="1:23">
      <c r="A1456" t="s">
        <v>2212</v>
      </c>
      <c r="B1456" s="7">
        <v>46149</v>
      </c>
      <c r="C1456" t="s">
        <v>100</v>
      </c>
      <c r="D1456">
        <v>5</v>
      </c>
      <c r="E1456">
        <v>47.38</v>
      </c>
      <c r="F1456">
        <v>0.15</v>
      </c>
      <c r="G1456">
        <v>0</v>
      </c>
      <c r="H1456" t="s">
        <v>216</v>
      </c>
      <c r="I1456" t="s">
        <v>12</v>
      </c>
      <c r="J1456" t="s">
        <v>208</v>
      </c>
      <c r="K1456" t="s">
        <v>209</v>
      </c>
      <c r="L1456" t="s">
        <v>654</v>
      </c>
      <c r="M1456" t="s">
        <v>101</v>
      </c>
      <c r="N1456" t="s">
        <v>17</v>
      </c>
      <c r="O1456">
        <v>31.21</v>
      </c>
      <c r="P1456">
        <v>47.38</v>
      </c>
      <c r="Q1456">
        <f>Sales_Analysis[[#This Row],[Quantity]]*Sales_Analysis[[#This Row],[Unit Selling Price]]</f>
        <v>236.9</v>
      </c>
      <c r="R1456">
        <f>Sales_Analysis[[#This Row],[Gross Sales ]]*Sales_Analysis[[#This Row],[Discount Pct]]</f>
        <v>35.534999999999997</v>
      </c>
      <c r="S1456" s="8">
        <f>Sales_Analysis[[#This Row],[Gross Sales ]]-Sales_Analysis[[#This Row],[Discount Amount]]</f>
        <v>201.36500000000001</v>
      </c>
      <c r="T1456" s="8">
        <f>Sales_Analysis[[#This Row],[Quantity]]*Sales_Analysis[[#This Row],[Unit Cost]]</f>
        <v>156.05000000000001</v>
      </c>
      <c r="U1456" s="8">
        <f>Sales_Analysis[[#This Row],[Net Sales ]]-Sales_Analysis[[#This Row],[Cost Of Good Sold]]</f>
        <v>45.314999999999998</v>
      </c>
      <c r="V1456" s="8">
        <f>IF(Sales_Analysis[[#This Row],[Order Status]]="Completed",Sales_Analysis[[#This Row],[Net Sales ]],0)</f>
        <v>201.36500000000001</v>
      </c>
      <c r="W1456" s="8">
        <f>IF(Sales_Analysis[[#This Row],[Order Status]]="Completed",Sales_Analysis[[#This Row],[Gross Profit ]],0)</f>
        <v>45.314999999999998</v>
      </c>
    </row>
    <row r="1457" spans="1:23">
      <c r="A1457" t="s">
        <v>2213</v>
      </c>
      <c r="B1457" s="7">
        <v>46149</v>
      </c>
      <c r="C1457" t="s">
        <v>124</v>
      </c>
      <c r="D1457">
        <v>2</v>
      </c>
      <c r="E1457">
        <v>79.47</v>
      </c>
      <c r="F1457">
        <v>0.1</v>
      </c>
      <c r="G1457">
        <v>6.99</v>
      </c>
      <c r="H1457" t="s">
        <v>207</v>
      </c>
      <c r="I1457" t="s">
        <v>37</v>
      </c>
      <c r="J1457" t="s">
        <v>217</v>
      </c>
      <c r="K1457" t="s">
        <v>209</v>
      </c>
      <c r="L1457" t="s">
        <v>843</v>
      </c>
      <c r="M1457" t="s">
        <v>125</v>
      </c>
      <c r="N1457" t="s">
        <v>21</v>
      </c>
      <c r="O1457">
        <v>38</v>
      </c>
      <c r="P1457">
        <v>79.47</v>
      </c>
      <c r="Q1457">
        <f>Sales_Analysis[[#This Row],[Quantity]]*Sales_Analysis[[#This Row],[Unit Selling Price]]</f>
        <v>158.94</v>
      </c>
      <c r="R1457">
        <f>Sales_Analysis[[#This Row],[Gross Sales ]]*Sales_Analysis[[#This Row],[Discount Pct]]</f>
        <v>15.894</v>
      </c>
      <c r="S1457" s="8">
        <f>Sales_Analysis[[#This Row],[Gross Sales ]]-Sales_Analysis[[#This Row],[Discount Amount]]</f>
        <v>143.04599999999999</v>
      </c>
      <c r="T1457" s="8">
        <f>Sales_Analysis[[#This Row],[Quantity]]*Sales_Analysis[[#This Row],[Unit Cost]]</f>
        <v>76</v>
      </c>
      <c r="U1457" s="8">
        <f>Sales_Analysis[[#This Row],[Net Sales ]]-Sales_Analysis[[#This Row],[Cost Of Good Sold]]</f>
        <v>67.045999999999992</v>
      </c>
      <c r="V1457" s="8">
        <f>IF(Sales_Analysis[[#This Row],[Order Status]]="Completed",Sales_Analysis[[#This Row],[Net Sales ]],0)</f>
        <v>143.04599999999999</v>
      </c>
      <c r="W1457" s="8">
        <f>IF(Sales_Analysis[[#This Row],[Order Status]]="Completed",Sales_Analysis[[#This Row],[Gross Profit ]],0)</f>
        <v>67.045999999999992</v>
      </c>
    </row>
    <row r="1458" spans="1:23">
      <c r="A1458" t="s">
        <v>2214</v>
      </c>
      <c r="B1458" s="7">
        <v>46149</v>
      </c>
      <c r="C1458" t="s">
        <v>152</v>
      </c>
      <c r="D1458">
        <v>3</v>
      </c>
      <c r="E1458">
        <v>39.21</v>
      </c>
      <c r="F1458">
        <v>0</v>
      </c>
      <c r="G1458">
        <v>4.99</v>
      </c>
      <c r="H1458" t="s">
        <v>216</v>
      </c>
      <c r="I1458" t="s">
        <v>224</v>
      </c>
      <c r="J1458" t="s">
        <v>208</v>
      </c>
      <c r="K1458" t="s">
        <v>209</v>
      </c>
      <c r="L1458" t="s">
        <v>381</v>
      </c>
      <c r="M1458" t="s">
        <v>153</v>
      </c>
      <c r="N1458" t="s">
        <v>27</v>
      </c>
      <c r="O1458">
        <v>19.66</v>
      </c>
      <c r="P1458">
        <v>39.21</v>
      </c>
      <c r="Q1458">
        <f>Sales_Analysis[[#This Row],[Quantity]]*Sales_Analysis[[#This Row],[Unit Selling Price]]</f>
        <v>117.63</v>
      </c>
      <c r="R1458">
        <f>Sales_Analysis[[#This Row],[Gross Sales ]]*Sales_Analysis[[#This Row],[Discount Pct]]</f>
        <v>0</v>
      </c>
      <c r="S1458" s="8">
        <f>Sales_Analysis[[#This Row],[Gross Sales ]]-Sales_Analysis[[#This Row],[Discount Amount]]</f>
        <v>117.63</v>
      </c>
      <c r="T1458" s="8">
        <f>Sales_Analysis[[#This Row],[Quantity]]*Sales_Analysis[[#This Row],[Unit Cost]]</f>
        <v>58.980000000000004</v>
      </c>
      <c r="U1458" s="8">
        <f>Sales_Analysis[[#This Row],[Net Sales ]]-Sales_Analysis[[#This Row],[Cost Of Good Sold]]</f>
        <v>58.649999999999991</v>
      </c>
      <c r="V1458" s="8">
        <f>IF(Sales_Analysis[[#This Row],[Order Status]]="Completed",Sales_Analysis[[#This Row],[Net Sales ]],0)</f>
        <v>117.63</v>
      </c>
      <c r="W1458" s="8">
        <f>IF(Sales_Analysis[[#This Row],[Order Status]]="Completed",Sales_Analysis[[#This Row],[Gross Profit ]],0)</f>
        <v>58.649999999999991</v>
      </c>
    </row>
    <row r="1459" spans="1:23">
      <c r="A1459" t="s">
        <v>2215</v>
      </c>
      <c r="B1459" s="7">
        <v>46149</v>
      </c>
      <c r="C1459" t="s">
        <v>81</v>
      </c>
      <c r="D1459">
        <v>3</v>
      </c>
      <c r="E1459">
        <v>30.29</v>
      </c>
      <c r="F1459">
        <v>0.1</v>
      </c>
      <c r="G1459">
        <v>6.99</v>
      </c>
      <c r="H1459" t="s">
        <v>207</v>
      </c>
      <c r="I1459" t="s">
        <v>37</v>
      </c>
      <c r="J1459" t="s">
        <v>208</v>
      </c>
      <c r="K1459" t="s">
        <v>209</v>
      </c>
      <c r="L1459" t="s">
        <v>282</v>
      </c>
      <c r="M1459" t="s">
        <v>82</v>
      </c>
      <c r="N1459" t="s">
        <v>11</v>
      </c>
      <c r="O1459">
        <v>13.1</v>
      </c>
      <c r="P1459">
        <v>30.29</v>
      </c>
      <c r="Q1459">
        <f>Sales_Analysis[[#This Row],[Quantity]]*Sales_Analysis[[#This Row],[Unit Selling Price]]</f>
        <v>90.87</v>
      </c>
      <c r="R1459">
        <f>Sales_Analysis[[#This Row],[Gross Sales ]]*Sales_Analysis[[#This Row],[Discount Pct]]</f>
        <v>9.0870000000000015</v>
      </c>
      <c r="S1459" s="8">
        <f>Sales_Analysis[[#This Row],[Gross Sales ]]-Sales_Analysis[[#This Row],[Discount Amount]]</f>
        <v>81.783000000000001</v>
      </c>
      <c r="T1459" s="8">
        <f>Sales_Analysis[[#This Row],[Quantity]]*Sales_Analysis[[#This Row],[Unit Cost]]</f>
        <v>39.299999999999997</v>
      </c>
      <c r="U1459" s="8">
        <f>Sales_Analysis[[#This Row],[Net Sales ]]-Sales_Analysis[[#This Row],[Cost Of Good Sold]]</f>
        <v>42.483000000000004</v>
      </c>
      <c r="V1459" s="8">
        <f>IF(Sales_Analysis[[#This Row],[Order Status]]="Completed",Sales_Analysis[[#This Row],[Net Sales ]],0)</f>
        <v>81.783000000000001</v>
      </c>
      <c r="W1459" s="8">
        <f>IF(Sales_Analysis[[#This Row],[Order Status]]="Completed",Sales_Analysis[[#This Row],[Gross Profit ]],0)</f>
        <v>42.483000000000004</v>
      </c>
    </row>
    <row r="1460" spans="1:23">
      <c r="A1460" t="s">
        <v>2216</v>
      </c>
      <c r="B1460" s="7">
        <v>46150</v>
      </c>
      <c r="C1460" t="s">
        <v>79</v>
      </c>
      <c r="D1460">
        <v>3</v>
      </c>
      <c r="E1460">
        <v>12.76</v>
      </c>
      <c r="F1460">
        <v>0</v>
      </c>
      <c r="G1460">
        <v>9.99</v>
      </c>
      <c r="H1460" t="s">
        <v>212</v>
      </c>
      <c r="I1460" t="s">
        <v>18</v>
      </c>
      <c r="J1460" t="s">
        <v>217</v>
      </c>
      <c r="K1460" t="s">
        <v>209</v>
      </c>
      <c r="L1460" t="s">
        <v>1236</v>
      </c>
      <c r="M1460" t="s">
        <v>80</v>
      </c>
      <c r="N1460" t="s">
        <v>11</v>
      </c>
      <c r="O1460">
        <v>7.24</v>
      </c>
      <c r="P1460">
        <v>12.76</v>
      </c>
      <c r="Q1460">
        <f>Sales_Analysis[[#This Row],[Quantity]]*Sales_Analysis[[#This Row],[Unit Selling Price]]</f>
        <v>38.28</v>
      </c>
      <c r="R1460">
        <f>Sales_Analysis[[#This Row],[Gross Sales ]]*Sales_Analysis[[#This Row],[Discount Pct]]</f>
        <v>0</v>
      </c>
      <c r="S1460" s="8">
        <f>Sales_Analysis[[#This Row],[Gross Sales ]]-Sales_Analysis[[#This Row],[Discount Amount]]</f>
        <v>38.28</v>
      </c>
      <c r="T1460" s="8">
        <f>Sales_Analysis[[#This Row],[Quantity]]*Sales_Analysis[[#This Row],[Unit Cost]]</f>
        <v>21.72</v>
      </c>
      <c r="U1460" s="8">
        <f>Sales_Analysis[[#This Row],[Net Sales ]]-Sales_Analysis[[#This Row],[Cost Of Good Sold]]</f>
        <v>16.560000000000002</v>
      </c>
      <c r="V1460" s="8">
        <f>IF(Sales_Analysis[[#This Row],[Order Status]]="Completed",Sales_Analysis[[#This Row],[Net Sales ]],0)</f>
        <v>38.28</v>
      </c>
      <c r="W1460" s="8">
        <f>IF(Sales_Analysis[[#This Row],[Order Status]]="Completed",Sales_Analysis[[#This Row],[Gross Profit ]],0)</f>
        <v>16.560000000000002</v>
      </c>
    </row>
    <row r="1461" spans="1:23">
      <c r="A1461" t="s">
        <v>2217</v>
      </c>
      <c r="B1461" s="7">
        <v>46150</v>
      </c>
      <c r="C1461" t="s">
        <v>136</v>
      </c>
      <c r="D1461">
        <v>3</v>
      </c>
      <c r="E1461">
        <v>26.35</v>
      </c>
      <c r="F1461">
        <v>0</v>
      </c>
      <c r="G1461">
        <v>6.99</v>
      </c>
      <c r="H1461" t="s">
        <v>216</v>
      </c>
      <c r="I1461" t="s">
        <v>12</v>
      </c>
      <c r="J1461" t="s">
        <v>217</v>
      </c>
      <c r="K1461" t="s">
        <v>209</v>
      </c>
      <c r="L1461" t="s">
        <v>611</v>
      </c>
      <c r="M1461" t="s">
        <v>137</v>
      </c>
      <c r="N1461" t="s">
        <v>21</v>
      </c>
      <c r="O1461">
        <v>13.28</v>
      </c>
      <c r="P1461">
        <v>26.35</v>
      </c>
      <c r="Q1461">
        <f>Sales_Analysis[[#This Row],[Quantity]]*Sales_Analysis[[#This Row],[Unit Selling Price]]</f>
        <v>79.050000000000011</v>
      </c>
      <c r="R1461">
        <f>Sales_Analysis[[#This Row],[Gross Sales ]]*Sales_Analysis[[#This Row],[Discount Pct]]</f>
        <v>0</v>
      </c>
      <c r="S1461" s="8">
        <f>Sales_Analysis[[#This Row],[Gross Sales ]]-Sales_Analysis[[#This Row],[Discount Amount]]</f>
        <v>79.050000000000011</v>
      </c>
      <c r="T1461" s="8">
        <f>Sales_Analysis[[#This Row],[Quantity]]*Sales_Analysis[[#This Row],[Unit Cost]]</f>
        <v>39.839999999999996</v>
      </c>
      <c r="U1461" s="8">
        <f>Sales_Analysis[[#This Row],[Net Sales ]]-Sales_Analysis[[#This Row],[Cost Of Good Sold]]</f>
        <v>39.210000000000015</v>
      </c>
      <c r="V1461" s="8">
        <f>IF(Sales_Analysis[[#This Row],[Order Status]]="Completed",Sales_Analysis[[#This Row],[Net Sales ]],0)</f>
        <v>79.050000000000011</v>
      </c>
      <c r="W1461" s="8">
        <f>IF(Sales_Analysis[[#This Row],[Order Status]]="Completed",Sales_Analysis[[#This Row],[Gross Profit ]],0)</f>
        <v>39.210000000000015</v>
      </c>
    </row>
    <row r="1462" spans="1:23">
      <c r="A1462" t="s">
        <v>2218</v>
      </c>
      <c r="B1462" s="7">
        <v>46150</v>
      </c>
      <c r="C1462" t="s">
        <v>164</v>
      </c>
      <c r="D1462">
        <v>1</v>
      </c>
      <c r="E1462">
        <v>93.35</v>
      </c>
      <c r="F1462">
        <v>0</v>
      </c>
      <c r="G1462">
        <v>0</v>
      </c>
      <c r="H1462" t="s">
        <v>212</v>
      </c>
      <c r="I1462" t="s">
        <v>54</v>
      </c>
      <c r="J1462" t="s">
        <v>208</v>
      </c>
      <c r="K1462" t="s">
        <v>209</v>
      </c>
      <c r="L1462" t="s">
        <v>736</v>
      </c>
      <c r="M1462" t="s">
        <v>165</v>
      </c>
      <c r="N1462" t="s">
        <v>32</v>
      </c>
      <c r="O1462">
        <v>39.76</v>
      </c>
      <c r="P1462">
        <v>93.35</v>
      </c>
      <c r="Q1462">
        <f>Sales_Analysis[[#This Row],[Quantity]]*Sales_Analysis[[#This Row],[Unit Selling Price]]</f>
        <v>93.35</v>
      </c>
      <c r="R1462">
        <f>Sales_Analysis[[#This Row],[Gross Sales ]]*Sales_Analysis[[#This Row],[Discount Pct]]</f>
        <v>0</v>
      </c>
      <c r="S1462" s="8">
        <f>Sales_Analysis[[#This Row],[Gross Sales ]]-Sales_Analysis[[#This Row],[Discount Amount]]</f>
        <v>93.35</v>
      </c>
      <c r="T1462" s="8">
        <f>Sales_Analysis[[#This Row],[Quantity]]*Sales_Analysis[[#This Row],[Unit Cost]]</f>
        <v>39.76</v>
      </c>
      <c r="U1462" s="8">
        <f>Sales_Analysis[[#This Row],[Net Sales ]]-Sales_Analysis[[#This Row],[Cost Of Good Sold]]</f>
        <v>53.589999999999996</v>
      </c>
      <c r="V1462" s="8">
        <f>IF(Sales_Analysis[[#This Row],[Order Status]]="Completed",Sales_Analysis[[#This Row],[Net Sales ]],0)</f>
        <v>93.35</v>
      </c>
      <c r="W1462" s="8">
        <f>IF(Sales_Analysis[[#This Row],[Order Status]]="Completed",Sales_Analysis[[#This Row],[Gross Profit ]],0)</f>
        <v>53.589999999999996</v>
      </c>
    </row>
    <row r="1463" spans="1:23">
      <c r="A1463" t="s">
        <v>2219</v>
      </c>
      <c r="B1463" s="7">
        <v>46150</v>
      </c>
      <c r="C1463" t="s">
        <v>73</v>
      </c>
      <c r="D1463">
        <v>2</v>
      </c>
      <c r="E1463">
        <v>23.84</v>
      </c>
      <c r="F1463">
        <v>0.1</v>
      </c>
      <c r="G1463">
        <v>0</v>
      </c>
      <c r="H1463" t="s">
        <v>212</v>
      </c>
      <c r="I1463" t="s">
        <v>12</v>
      </c>
      <c r="J1463" t="s">
        <v>208</v>
      </c>
      <c r="K1463" t="s">
        <v>209</v>
      </c>
      <c r="L1463" t="s">
        <v>864</v>
      </c>
      <c r="M1463" t="s">
        <v>74</v>
      </c>
      <c r="N1463" t="s">
        <v>11</v>
      </c>
      <c r="O1463">
        <v>11.55</v>
      </c>
      <c r="P1463">
        <v>23.84</v>
      </c>
      <c r="Q1463">
        <f>Sales_Analysis[[#This Row],[Quantity]]*Sales_Analysis[[#This Row],[Unit Selling Price]]</f>
        <v>47.68</v>
      </c>
      <c r="R1463">
        <f>Sales_Analysis[[#This Row],[Gross Sales ]]*Sales_Analysis[[#This Row],[Discount Pct]]</f>
        <v>4.7679999999999998</v>
      </c>
      <c r="S1463" s="8">
        <f>Sales_Analysis[[#This Row],[Gross Sales ]]-Sales_Analysis[[#This Row],[Discount Amount]]</f>
        <v>42.911999999999999</v>
      </c>
      <c r="T1463" s="8">
        <f>Sales_Analysis[[#This Row],[Quantity]]*Sales_Analysis[[#This Row],[Unit Cost]]</f>
        <v>23.1</v>
      </c>
      <c r="U1463" s="8">
        <f>Sales_Analysis[[#This Row],[Net Sales ]]-Sales_Analysis[[#This Row],[Cost Of Good Sold]]</f>
        <v>19.811999999999998</v>
      </c>
      <c r="V1463" s="8">
        <f>IF(Sales_Analysis[[#This Row],[Order Status]]="Completed",Sales_Analysis[[#This Row],[Net Sales ]],0)</f>
        <v>42.911999999999999</v>
      </c>
      <c r="W1463" s="8">
        <f>IF(Sales_Analysis[[#This Row],[Order Status]]="Completed",Sales_Analysis[[#This Row],[Gross Profit ]],0)</f>
        <v>19.811999999999998</v>
      </c>
    </row>
    <row r="1464" spans="1:23">
      <c r="A1464" t="s">
        <v>2220</v>
      </c>
      <c r="B1464" s="7">
        <v>46150</v>
      </c>
      <c r="C1464" t="s">
        <v>150</v>
      </c>
      <c r="D1464">
        <v>1</v>
      </c>
      <c r="E1464">
        <v>50.17</v>
      </c>
      <c r="F1464">
        <v>0.05</v>
      </c>
      <c r="G1464">
        <v>0</v>
      </c>
      <c r="H1464" t="s">
        <v>216</v>
      </c>
      <c r="I1464" t="s">
        <v>37</v>
      </c>
      <c r="J1464" t="s">
        <v>213</v>
      </c>
      <c r="K1464" t="s">
        <v>209</v>
      </c>
      <c r="L1464" t="s">
        <v>2142</v>
      </c>
      <c r="M1464" t="s">
        <v>151</v>
      </c>
      <c r="N1464" t="s">
        <v>27</v>
      </c>
      <c r="O1464">
        <v>28.8</v>
      </c>
      <c r="P1464">
        <v>50.17</v>
      </c>
      <c r="Q1464">
        <f>Sales_Analysis[[#This Row],[Quantity]]*Sales_Analysis[[#This Row],[Unit Selling Price]]</f>
        <v>50.17</v>
      </c>
      <c r="R1464">
        <f>Sales_Analysis[[#This Row],[Gross Sales ]]*Sales_Analysis[[#This Row],[Discount Pct]]</f>
        <v>2.5085000000000002</v>
      </c>
      <c r="S1464" s="8">
        <f>Sales_Analysis[[#This Row],[Gross Sales ]]-Sales_Analysis[[#This Row],[Discount Amount]]</f>
        <v>47.661500000000004</v>
      </c>
      <c r="T1464" s="8">
        <f>Sales_Analysis[[#This Row],[Quantity]]*Sales_Analysis[[#This Row],[Unit Cost]]</f>
        <v>28.8</v>
      </c>
      <c r="U1464" s="8">
        <f>Sales_Analysis[[#This Row],[Net Sales ]]-Sales_Analysis[[#This Row],[Cost Of Good Sold]]</f>
        <v>18.861500000000003</v>
      </c>
      <c r="V1464" s="8">
        <f>IF(Sales_Analysis[[#This Row],[Order Status]]="Completed",Sales_Analysis[[#This Row],[Net Sales ]],0)</f>
        <v>47.661500000000004</v>
      </c>
      <c r="W1464" s="8">
        <f>IF(Sales_Analysis[[#This Row],[Order Status]]="Completed",Sales_Analysis[[#This Row],[Gross Profit ]],0)</f>
        <v>18.861500000000003</v>
      </c>
    </row>
    <row r="1465" spans="1:23">
      <c r="A1465" t="s">
        <v>2221</v>
      </c>
      <c r="B1465" s="7">
        <v>46151</v>
      </c>
      <c r="C1465" t="s">
        <v>66</v>
      </c>
      <c r="D1465">
        <v>5</v>
      </c>
      <c r="E1465">
        <v>31.13</v>
      </c>
      <c r="F1465">
        <v>0</v>
      </c>
      <c r="G1465">
        <v>9.99</v>
      </c>
      <c r="H1465" t="s">
        <v>216</v>
      </c>
      <c r="I1465" t="s">
        <v>37</v>
      </c>
      <c r="J1465" t="s">
        <v>213</v>
      </c>
      <c r="K1465" t="s">
        <v>209</v>
      </c>
      <c r="L1465" t="s">
        <v>1022</v>
      </c>
      <c r="M1465" t="s">
        <v>67</v>
      </c>
      <c r="N1465" t="s">
        <v>11</v>
      </c>
      <c r="O1465">
        <v>13.79</v>
      </c>
      <c r="P1465">
        <v>31.13</v>
      </c>
      <c r="Q1465">
        <f>Sales_Analysis[[#This Row],[Quantity]]*Sales_Analysis[[#This Row],[Unit Selling Price]]</f>
        <v>155.65</v>
      </c>
      <c r="R1465">
        <f>Sales_Analysis[[#This Row],[Gross Sales ]]*Sales_Analysis[[#This Row],[Discount Pct]]</f>
        <v>0</v>
      </c>
      <c r="S1465" s="8">
        <f>Sales_Analysis[[#This Row],[Gross Sales ]]-Sales_Analysis[[#This Row],[Discount Amount]]</f>
        <v>155.65</v>
      </c>
      <c r="T1465" s="8">
        <f>Sales_Analysis[[#This Row],[Quantity]]*Sales_Analysis[[#This Row],[Unit Cost]]</f>
        <v>68.949999999999989</v>
      </c>
      <c r="U1465" s="8">
        <f>Sales_Analysis[[#This Row],[Net Sales ]]-Sales_Analysis[[#This Row],[Cost Of Good Sold]]</f>
        <v>86.700000000000017</v>
      </c>
      <c r="V1465" s="8">
        <f>IF(Sales_Analysis[[#This Row],[Order Status]]="Completed",Sales_Analysis[[#This Row],[Net Sales ]],0)</f>
        <v>155.65</v>
      </c>
      <c r="W1465" s="8">
        <f>IF(Sales_Analysis[[#This Row],[Order Status]]="Completed",Sales_Analysis[[#This Row],[Gross Profit ]],0)</f>
        <v>86.700000000000017</v>
      </c>
    </row>
    <row r="1466" spans="1:23">
      <c r="A1466" t="s">
        <v>2222</v>
      </c>
      <c r="B1466" s="7">
        <v>46151</v>
      </c>
      <c r="C1466" t="s">
        <v>132</v>
      </c>
      <c r="D1466">
        <v>1</v>
      </c>
      <c r="E1466">
        <v>72.08</v>
      </c>
      <c r="F1466">
        <v>0.05</v>
      </c>
      <c r="G1466">
        <v>9.99</v>
      </c>
      <c r="H1466" t="s">
        <v>207</v>
      </c>
      <c r="I1466" t="s">
        <v>37</v>
      </c>
      <c r="J1466" t="s">
        <v>208</v>
      </c>
      <c r="K1466" t="s">
        <v>209</v>
      </c>
      <c r="L1466" t="s">
        <v>424</v>
      </c>
      <c r="M1466" t="s">
        <v>133</v>
      </c>
      <c r="N1466" t="s">
        <v>21</v>
      </c>
      <c r="O1466">
        <v>45</v>
      </c>
      <c r="P1466">
        <v>72.08</v>
      </c>
      <c r="Q1466">
        <f>Sales_Analysis[[#This Row],[Quantity]]*Sales_Analysis[[#This Row],[Unit Selling Price]]</f>
        <v>72.08</v>
      </c>
      <c r="R1466">
        <f>Sales_Analysis[[#This Row],[Gross Sales ]]*Sales_Analysis[[#This Row],[Discount Pct]]</f>
        <v>3.6040000000000001</v>
      </c>
      <c r="S1466" s="8">
        <f>Sales_Analysis[[#This Row],[Gross Sales ]]-Sales_Analysis[[#This Row],[Discount Amount]]</f>
        <v>68.475999999999999</v>
      </c>
      <c r="T1466" s="8">
        <f>Sales_Analysis[[#This Row],[Quantity]]*Sales_Analysis[[#This Row],[Unit Cost]]</f>
        <v>45</v>
      </c>
      <c r="U1466" s="8">
        <f>Sales_Analysis[[#This Row],[Net Sales ]]-Sales_Analysis[[#This Row],[Cost Of Good Sold]]</f>
        <v>23.475999999999999</v>
      </c>
      <c r="V1466" s="8">
        <f>IF(Sales_Analysis[[#This Row],[Order Status]]="Completed",Sales_Analysis[[#This Row],[Net Sales ]],0)</f>
        <v>68.475999999999999</v>
      </c>
      <c r="W1466" s="8">
        <f>IF(Sales_Analysis[[#This Row],[Order Status]]="Completed",Sales_Analysis[[#This Row],[Gross Profit ]],0)</f>
        <v>23.475999999999999</v>
      </c>
    </row>
    <row r="1467" spans="1:23">
      <c r="A1467" t="s">
        <v>2223</v>
      </c>
      <c r="B1467" s="7">
        <v>46151</v>
      </c>
      <c r="C1467" t="s">
        <v>110</v>
      </c>
      <c r="D1467">
        <v>2</v>
      </c>
      <c r="E1467">
        <v>32.130000000000003</v>
      </c>
      <c r="F1467">
        <v>0.15</v>
      </c>
      <c r="G1467">
        <v>0</v>
      </c>
      <c r="H1467" t="s">
        <v>212</v>
      </c>
      <c r="I1467" t="s">
        <v>12</v>
      </c>
      <c r="J1467" t="s">
        <v>213</v>
      </c>
      <c r="K1467" t="s">
        <v>209</v>
      </c>
      <c r="L1467" t="s">
        <v>396</v>
      </c>
      <c r="M1467" t="s">
        <v>111</v>
      </c>
      <c r="N1467" t="s">
        <v>17</v>
      </c>
      <c r="O1467">
        <v>21.59</v>
      </c>
      <c r="P1467">
        <v>32.130000000000003</v>
      </c>
      <c r="Q1467">
        <f>Sales_Analysis[[#This Row],[Quantity]]*Sales_Analysis[[#This Row],[Unit Selling Price]]</f>
        <v>64.260000000000005</v>
      </c>
      <c r="R1467">
        <f>Sales_Analysis[[#This Row],[Gross Sales ]]*Sales_Analysis[[#This Row],[Discount Pct]]</f>
        <v>9.6390000000000011</v>
      </c>
      <c r="S1467" s="8">
        <f>Sales_Analysis[[#This Row],[Gross Sales ]]-Sales_Analysis[[#This Row],[Discount Amount]]</f>
        <v>54.621000000000002</v>
      </c>
      <c r="T1467" s="8">
        <f>Sales_Analysis[[#This Row],[Quantity]]*Sales_Analysis[[#This Row],[Unit Cost]]</f>
        <v>43.18</v>
      </c>
      <c r="U1467" s="8">
        <f>Sales_Analysis[[#This Row],[Net Sales ]]-Sales_Analysis[[#This Row],[Cost Of Good Sold]]</f>
        <v>11.441000000000003</v>
      </c>
      <c r="V1467" s="8">
        <f>IF(Sales_Analysis[[#This Row],[Order Status]]="Completed",Sales_Analysis[[#This Row],[Net Sales ]],0)</f>
        <v>54.621000000000002</v>
      </c>
      <c r="W1467" s="8">
        <f>IF(Sales_Analysis[[#This Row],[Order Status]]="Completed",Sales_Analysis[[#This Row],[Gross Profit ]],0)</f>
        <v>11.441000000000003</v>
      </c>
    </row>
    <row r="1468" spans="1:23">
      <c r="A1468" t="s">
        <v>2224</v>
      </c>
      <c r="B1468" s="7">
        <v>46151</v>
      </c>
      <c r="C1468" t="s">
        <v>108</v>
      </c>
      <c r="D1468">
        <v>1</v>
      </c>
      <c r="E1468">
        <v>23.94</v>
      </c>
      <c r="F1468">
        <v>0</v>
      </c>
      <c r="G1468">
        <v>6.99</v>
      </c>
      <c r="H1468" t="s">
        <v>212</v>
      </c>
      <c r="I1468" t="s">
        <v>54</v>
      </c>
      <c r="J1468" t="s">
        <v>208</v>
      </c>
      <c r="K1468" t="s">
        <v>209</v>
      </c>
      <c r="L1468" t="s">
        <v>1406</v>
      </c>
      <c r="M1468" t="s">
        <v>109</v>
      </c>
      <c r="N1468" t="s">
        <v>17</v>
      </c>
      <c r="O1468">
        <v>13.98</v>
      </c>
      <c r="P1468">
        <v>23.94</v>
      </c>
      <c r="Q1468">
        <f>Sales_Analysis[[#This Row],[Quantity]]*Sales_Analysis[[#This Row],[Unit Selling Price]]</f>
        <v>23.94</v>
      </c>
      <c r="R1468">
        <f>Sales_Analysis[[#This Row],[Gross Sales ]]*Sales_Analysis[[#This Row],[Discount Pct]]</f>
        <v>0</v>
      </c>
      <c r="S1468" s="8">
        <f>Sales_Analysis[[#This Row],[Gross Sales ]]-Sales_Analysis[[#This Row],[Discount Amount]]</f>
        <v>23.94</v>
      </c>
      <c r="T1468" s="8">
        <f>Sales_Analysis[[#This Row],[Quantity]]*Sales_Analysis[[#This Row],[Unit Cost]]</f>
        <v>13.98</v>
      </c>
      <c r="U1468" s="8">
        <f>Sales_Analysis[[#This Row],[Net Sales ]]-Sales_Analysis[[#This Row],[Cost Of Good Sold]]</f>
        <v>9.9600000000000009</v>
      </c>
      <c r="V1468" s="8">
        <f>IF(Sales_Analysis[[#This Row],[Order Status]]="Completed",Sales_Analysis[[#This Row],[Net Sales ]],0)</f>
        <v>23.94</v>
      </c>
      <c r="W1468" s="8">
        <f>IF(Sales_Analysis[[#This Row],[Order Status]]="Completed",Sales_Analysis[[#This Row],[Gross Profit ]],0)</f>
        <v>9.9600000000000009</v>
      </c>
    </row>
    <row r="1469" spans="1:23">
      <c r="A1469" t="s">
        <v>2225</v>
      </c>
      <c r="B1469" s="7">
        <v>46151</v>
      </c>
      <c r="C1469" t="s">
        <v>170</v>
      </c>
      <c r="D1469">
        <v>3</v>
      </c>
      <c r="E1469">
        <v>33.19</v>
      </c>
      <c r="F1469">
        <v>0</v>
      </c>
      <c r="G1469">
        <v>4.99</v>
      </c>
      <c r="H1469" t="s">
        <v>212</v>
      </c>
      <c r="I1469" t="s">
        <v>224</v>
      </c>
      <c r="J1469" t="s">
        <v>208</v>
      </c>
      <c r="K1469" t="s">
        <v>209</v>
      </c>
      <c r="L1469" t="s">
        <v>218</v>
      </c>
      <c r="M1469" t="s">
        <v>171</v>
      </c>
      <c r="N1469" t="s">
        <v>32</v>
      </c>
      <c r="O1469">
        <v>18.73</v>
      </c>
      <c r="P1469">
        <v>33.19</v>
      </c>
      <c r="Q1469">
        <f>Sales_Analysis[[#This Row],[Quantity]]*Sales_Analysis[[#This Row],[Unit Selling Price]]</f>
        <v>99.57</v>
      </c>
      <c r="R1469">
        <f>Sales_Analysis[[#This Row],[Gross Sales ]]*Sales_Analysis[[#This Row],[Discount Pct]]</f>
        <v>0</v>
      </c>
      <c r="S1469" s="8">
        <f>Sales_Analysis[[#This Row],[Gross Sales ]]-Sales_Analysis[[#This Row],[Discount Amount]]</f>
        <v>99.57</v>
      </c>
      <c r="T1469" s="8">
        <f>Sales_Analysis[[#This Row],[Quantity]]*Sales_Analysis[[#This Row],[Unit Cost]]</f>
        <v>56.19</v>
      </c>
      <c r="U1469" s="8">
        <f>Sales_Analysis[[#This Row],[Net Sales ]]-Sales_Analysis[[#This Row],[Cost Of Good Sold]]</f>
        <v>43.379999999999995</v>
      </c>
      <c r="V1469" s="8">
        <f>IF(Sales_Analysis[[#This Row],[Order Status]]="Completed",Sales_Analysis[[#This Row],[Net Sales ]],0)</f>
        <v>99.57</v>
      </c>
      <c r="W1469" s="8">
        <f>IF(Sales_Analysis[[#This Row],[Order Status]]="Completed",Sales_Analysis[[#This Row],[Gross Profit ]],0)</f>
        <v>43.379999999999995</v>
      </c>
    </row>
    <row r="1470" spans="1:23">
      <c r="A1470" t="s">
        <v>2226</v>
      </c>
      <c r="B1470" s="7">
        <v>46151</v>
      </c>
      <c r="C1470" t="s">
        <v>182</v>
      </c>
      <c r="D1470">
        <v>1</v>
      </c>
      <c r="E1470">
        <v>11.57</v>
      </c>
      <c r="F1470">
        <v>0.1</v>
      </c>
      <c r="G1470">
        <v>0</v>
      </c>
      <c r="H1470" t="s">
        <v>207</v>
      </c>
      <c r="I1470" t="s">
        <v>54</v>
      </c>
      <c r="J1470" t="s">
        <v>213</v>
      </c>
      <c r="K1470" t="s">
        <v>209</v>
      </c>
      <c r="L1470" t="s">
        <v>2227</v>
      </c>
      <c r="M1470" t="s">
        <v>183</v>
      </c>
      <c r="N1470" t="s">
        <v>32</v>
      </c>
      <c r="O1470">
        <v>6.42</v>
      </c>
      <c r="P1470">
        <v>11.57</v>
      </c>
      <c r="Q1470">
        <f>Sales_Analysis[[#This Row],[Quantity]]*Sales_Analysis[[#This Row],[Unit Selling Price]]</f>
        <v>11.57</v>
      </c>
      <c r="R1470">
        <f>Sales_Analysis[[#This Row],[Gross Sales ]]*Sales_Analysis[[#This Row],[Discount Pct]]</f>
        <v>1.157</v>
      </c>
      <c r="S1470" s="8">
        <f>Sales_Analysis[[#This Row],[Gross Sales ]]-Sales_Analysis[[#This Row],[Discount Amount]]</f>
        <v>10.413</v>
      </c>
      <c r="T1470" s="8">
        <f>Sales_Analysis[[#This Row],[Quantity]]*Sales_Analysis[[#This Row],[Unit Cost]]</f>
        <v>6.42</v>
      </c>
      <c r="U1470" s="8">
        <f>Sales_Analysis[[#This Row],[Net Sales ]]-Sales_Analysis[[#This Row],[Cost Of Good Sold]]</f>
        <v>3.9930000000000003</v>
      </c>
      <c r="V1470" s="8">
        <f>IF(Sales_Analysis[[#This Row],[Order Status]]="Completed",Sales_Analysis[[#This Row],[Net Sales ]],0)</f>
        <v>10.413</v>
      </c>
      <c r="W1470" s="8">
        <f>IF(Sales_Analysis[[#This Row],[Order Status]]="Completed",Sales_Analysis[[#This Row],[Gross Profit ]],0)</f>
        <v>3.9930000000000003</v>
      </c>
    </row>
    <row r="1471" spans="1:23">
      <c r="A1471" t="s">
        <v>2228</v>
      </c>
      <c r="B1471" s="7">
        <v>46151</v>
      </c>
      <c r="C1471" t="s">
        <v>102</v>
      </c>
      <c r="D1471">
        <v>1</v>
      </c>
      <c r="E1471">
        <v>18.5</v>
      </c>
      <c r="F1471">
        <v>0</v>
      </c>
      <c r="G1471">
        <v>9.99</v>
      </c>
      <c r="H1471" t="s">
        <v>216</v>
      </c>
      <c r="I1471" t="s">
        <v>54</v>
      </c>
      <c r="J1471" t="s">
        <v>208</v>
      </c>
      <c r="K1471" t="s">
        <v>209</v>
      </c>
      <c r="L1471" t="s">
        <v>895</v>
      </c>
      <c r="M1471" t="s">
        <v>103</v>
      </c>
      <c r="N1471" t="s">
        <v>17</v>
      </c>
      <c r="O1471">
        <v>7.75</v>
      </c>
      <c r="P1471">
        <v>18.5</v>
      </c>
      <c r="Q1471">
        <f>Sales_Analysis[[#This Row],[Quantity]]*Sales_Analysis[[#This Row],[Unit Selling Price]]</f>
        <v>18.5</v>
      </c>
      <c r="R1471">
        <f>Sales_Analysis[[#This Row],[Gross Sales ]]*Sales_Analysis[[#This Row],[Discount Pct]]</f>
        <v>0</v>
      </c>
      <c r="S1471" s="8">
        <f>Sales_Analysis[[#This Row],[Gross Sales ]]-Sales_Analysis[[#This Row],[Discount Amount]]</f>
        <v>18.5</v>
      </c>
      <c r="T1471" s="8">
        <f>Sales_Analysis[[#This Row],[Quantity]]*Sales_Analysis[[#This Row],[Unit Cost]]</f>
        <v>7.75</v>
      </c>
      <c r="U1471" s="8">
        <f>Sales_Analysis[[#This Row],[Net Sales ]]-Sales_Analysis[[#This Row],[Cost Of Good Sold]]</f>
        <v>10.75</v>
      </c>
      <c r="V1471" s="8">
        <f>IF(Sales_Analysis[[#This Row],[Order Status]]="Completed",Sales_Analysis[[#This Row],[Net Sales ]],0)</f>
        <v>18.5</v>
      </c>
      <c r="W1471" s="8">
        <f>IF(Sales_Analysis[[#This Row],[Order Status]]="Completed",Sales_Analysis[[#This Row],[Gross Profit ]],0)</f>
        <v>10.75</v>
      </c>
    </row>
    <row r="1472" spans="1:23">
      <c r="A1472" t="s">
        <v>2229</v>
      </c>
      <c r="B1472" s="7">
        <v>46152</v>
      </c>
      <c r="C1472" t="s">
        <v>104</v>
      </c>
      <c r="D1472">
        <v>1</v>
      </c>
      <c r="E1472">
        <v>29.49</v>
      </c>
      <c r="F1472">
        <v>0.05</v>
      </c>
      <c r="G1472">
        <v>9.99</v>
      </c>
      <c r="H1472" t="s">
        <v>212</v>
      </c>
      <c r="I1472" t="s">
        <v>18</v>
      </c>
      <c r="J1472" t="s">
        <v>217</v>
      </c>
      <c r="K1472" t="s">
        <v>209</v>
      </c>
      <c r="L1472" t="s">
        <v>1061</v>
      </c>
      <c r="M1472" t="s">
        <v>105</v>
      </c>
      <c r="N1472" t="s">
        <v>17</v>
      </c>
      <c r="O1472">
        <v>13.03</v>
      </c>
      <c r="P1472">
        <v>29.49</v>
      </c>
      <c r="Q1472">
        <f>Sales_Analysis[[#This Row],[Quantity]]*Sales_Analysis[[#This Row],[Unit Selling Price]]</f>
        <v>29.49</v>
      </c>
      <c r="R1472">
        <f>Sales_Analysis[[#This Row],[Gross Sales ]]*Sales_Analysis[[#This Row],[Discount Pct]]</f>
        <v>1.4744999999999999</v>
      </c>
      <c r="S1472" s="8">
        <f>Sales_Analysis[[#This Row],[Gross Sales ]]-Sales_Analysis[[#This Row],[Discount Amount]]</f>
        <v>28.015499999999999</v>
      </c>
      <c r="T1472" s="8">
        <f>Sales_Analysis[[#This Row],[Quantity]]*Sales_Analysis[[#This Row],[Unit Cost]]</f>
        <v>13.03</v>
      </c>
      <c r="U1472" s="8">
        <f>Sales_Analysis[[#This Row],[Net Sales ]]-Sales_Analysis[[#This Row],[Cost Of Good Sold]]</f>
        <v>14.9855</v>
      </c>
      <c r="V1472" s="8">
        <f>IF(Sales_Analysis[[#This Row],[Order Status]]="Completed",Sales_Analysis[[#This Row],[Net Sales ]],0)</f>
        <v>28.015499999999999</v>
      </c>
      <c r="W1472" s="8">
        <f>IF(Sales_Analysis[[#This Row],[Order Status]]="Completed",Sales_Analysis[[#This Row],[Gross Profit ]],0)</f>
        <v>14.9855</v>
      </c>
    </row>
    <row r="1473" spans="1:23">
      <c r="A1473" t="s">
        <v>2230</v>
      </c>
      <c r="B1473" s="7">
        <v>46152</v>
      </c>
      <c r="C1473" t="s">
        <v>142</v>
      </c>
      <c r="D1473">
        <v>2</v>
      </c>
      <c r="E1473">
        <v>100.1</v>
      </c>
      <c r="F1473">
        <v>0.05</v>
      </c>
      <c r="G1473">
        <v>0</v>
      </c>
      <c r="H1473" t="s">
        <v>207</v>
      </c>
      <c r="I1473" t="s">
        <v>12</v>
      </c>
      <c r="J1473" t="s">
        <v>213</v>
      </c>
      <c r="K1473" t="s">
        <v>209</v>
      </c>
      <c r="L1473" t="s">
        <v>467</v>
      </c>
      <c r="M1473" t="s">
        <v>143</v>
      </c>
      <c r="N1473" t="s">
        <v>27</v>
      </c>
      <c r="O1473">
        <v>41.96</v>
      </c>
      <c r="P1473">
        <v>100.1</v>
      </c>
      <c r="Q1473">
        <f>Sales_Analysis[[#This Row],[Quantity]]*Sales_Analysis[[#This Row],[Unit Selling Price]]</f>
        <v>200.2</v>
      </c>
      <c r="R1473">
        <f>Sales_Analysis[[#This Row],[Gross Sales ]]*Sales_Analysis[[#This Row],[Discount Pct]]</f>
        <v>10.01</v>
      </c>
      <c r="S1473" s="8">
        <f>Sales_Analysis[[#This Row],[Gross Sales ]]-Sales_Analysis[[#This Row],[Discount Amount]]</f>
        <v>190.19</v>
      </c>
      <c r="T1473" s="8">
        <f>Sales_Analysis[[#This Row],[Quantity]]*Sales_Analysis[[#This Row],[Unit Cost]]</f>
        <v>83.92</v>
      </c>
      <c r="U1473" s="8">
        <f>Sales_Analysis[[#This Row],[Net Sales ]]-Sales_Analysis[[#This Row],[Cost Of Good Sold]]</f>
        <v>106.27</v>
      </c>
      <c r="V1473" s="8">
        <f>IF(Sales_Analysis[[#This Row],[Order Status]]="Completed",Sales_Analysis[[#This Row],[Net Sales ]],0)</f>
        <v>190.19</v>
      </c>
      <c r="W1473" s="8">
        <f>IF(Sales_Analysis[[#This Row],[Order Status]]="Completed",Sales_Analysis[[#This Row],[Gross Profit ]],0)</f>
        <v>106.27</v>
      </c>
    </row>
    <row r="1474" spans="1:23">
      <c r="A1474" t="s">
        <v>2231</v>
      </c>
      <c r="B1474" s="7">
        <v>46152</v>
      </c>
      <c r="C1474" t="s">
        <v>126</v>
      </c>
      <c r="D1474">
        <v>1</v>
      </c>
      <c r="E1474">
        <v>44.98</v>
      </c>
      <c r="F1474">
        <v>0</v>
      </c>
      <c r="G1474">
        <v>9.99</v>
      </c>
      <c r="H1474" t="s">
        <v>216</v>
      </c>
      <c r="I1474" t="s">
        <v>18</v>
      </c>
      <c r="J1474" t="s">
        <v>213</v>
      </c>
      <c r="K1474" t="s">
        <v>209</v>
      </c>
      <c r="L1474" t="s">
        <v>379</v>
      </c>
      <c r="M1474" t="s">
        <v>127</v>
      </c>
      <c r="N1474" t="s">
        <v>21</v>
      </c>
      <c r="O1474">
        <v>23.48</v>
      </c>
      <c r="P1474">
        <v>44.98</v>
      </c>
      <c r="Q1474">
        <f>Sales_Analysis[[#This Row],[Quantity]]*Sales_Analysis[[#This Row],[Unit Selling Price]]</f>
        <v>44.98</v>
      </c>
      <c r="R1474">
        <f>Sales_Analysis[[#This Row],[Gross Sales ]]*Sales_Analysis[[#This Row],[Discount Pct]]</f>
        <v>0</v>
      </c>
      <c r="S1474" s="8">
        <f>Sales_Analysis[[#This Row],[Gross Sales ]]-Sales_Analysis[[#This Row],[Discount Amount]]</f>
        <v>44.98</v>
      </c>
      <c r="T1474" s="8">
        <f>Sales_Analysis[[#This Row],[Quantity]]*Sales_Analysis[[#This Row],[Unit Cost]]</f>
        <v>23.48</v>
      </c>
      <c r="U1474" s="8">
        <f>Sales_Analysis[[#This Row],[Net Sales ]]-Sales_Analysis[[#This Row],[Cost Of Good Sold]]</f>
        <v>21.499999999999996</v>
      </c>
      <c r="V1474" s="8">
        <f>IF(Sales_Analysis[[#This Row],[Order Status]]="Completed",Sales_Analysis[[#This Row],[Net Sales ]],0)</f>
        <v>44.98</v>
      </c>
      <c r="W1474" s="8">
        <f>IF(Sales_Analysis[[#This Row],[Order Status]]="Completed",Sales_Analysis[[#This Row],[Gross Profit ]],0)</f>
        <v>21.499999999999996</v>
      </c>
    </row>
    <row r="1475" spans="1:23">
      <c r="A1475" t="s">
        <v>2232</v>
      </c>
      <c r="B1475" s="7">
        <v>46152</v>
      </c>
      <c r="C1475" t="s">
        <v>140</v>
      </c>
      <c r="D1475">
        <v>2</v>
      </c>
      <c r="E1475">
        <v>25.18</v>
      </c>
      <c r="F1475">
        <v>0.2</v>
      </c>
      <c r="G1475">
        <v>6.99</v>
      </c>
      <c r="H1475" t="s">
        <v>207</v>
      </c>
      <c r="I1475" t="s">
        <v>54</v>
      </c>
      <c r="J1475" t="s">
        <v>213</v>
      </c>
      <c r="K1475" t="s">
        <v>209</v>
      </c>
      <c r="L1475" t="s">
        <v>1139</v>
      </c>
      <c r="M1475" t="s">
        <v>141</v>
      </c>
      <c r="N1475" t="s">
        <v>27</v>
      </c>
      <c r="O1475">
        <v>13.85</v>
      </c>
      <c r="P1475">
        <v>25.18</v>
      </c>
      <c r="Q1475">
        <f>Sales_Analysis[[#This Row],[Quantity]]*Sales_Analysis[[#This Row],[Unit Selling Price]]</f>
        <v>50.36</v>
      </c>
      <c r="R1475">
        <f>Sales_Analysis[[#This Row],[Gross Sales ]]*Sales_Analysis[[#This Row],[Discount Pct]]</f>
        <v>10.072000000000001</v>
      </c>
      <c r="S1475" s="8">
        <f>Sales_Analysis[[#This Row],[Gross Sales ]]-Sales_Analysis[[#This Row],[Discount Amount]]</f>
        <v>40.287999999999997</v>
      </c>
      <c r="T1475" s="8">
        <f>Sales_Analysis[[#This Row],[Quantity]]*Sales_Analysis[[#This Row],[Unit Cost]]</f>
        <v>27.7</v>
      </c>
      <c r="U1475" s="8">
        <f>Sales_Analysis[[#This Row],[Net Sales ]]-Sales_Analysis[[#This Row],[Cost Of Good Sold]]</f>
        <v>12.587999999999997</v>
      </c>
      <c r="V1475" s="8">
        <f>IF(Sales_Analysis[[#This Row],[Order Status]]="Completed",Sales_Analysis[[#This Row],[Net Sales ]],0)</f>
        <v>40.287999999999997</v>
      </c>
      <c r="W1475" s="8">
        <f>IF(Sales_Analysis[[#This Row],[Order Status]]="Completed",Sales_Analysis[[#This Row],[Gross Profit ]],0)</f>
        <v>12.587999999999997</v>
      </c>
    </row>
    <row r="1476" spans="1:23">
      <c r="A1476" t="s">
        <v>2233</v>
      </c>
      <c r="B1476" s="7">
        <v>46152</v>
      </c>
      <c r="C1476" t="s">
        <v>79</v>
      </c>
      <c r="D1476">
        <v>4</v>
      </c>
      <c r="E1476">
        <v>12.76</v>
      </c>
      <c r="F1476">
        <v>0</v>
      </c>
      <c r="G1476">
        <v>4.99</v>
      </c>
      <c r="H1476" t="s">
        <v>216</v>
      </c>
      <c r="I1476" t="s">
        <v>224</v>
      </c>
      <c r="J1476" t="s">
        <v>208</v>
      </c>
      <c r="K1476" t="s">
        <v>304</v>
      </c>
      <c r="L1476" t="s">
        <v>714</v>
      </c>
      <c r="M1476" t="s">
        <v>80</v>
      </c>
      <c r="N1476" t="s">
        <v>11</v>
      </c>
      <c r="O1476">
        <v>7.24</v>
      </c>
      <c r="P1476">
        <v>12.76</v>
      </c>
      <c r="Q1476">
        <f>Sales_Analysis[[#This Row],[Quantity]]*Sales_Analysis[[#This Row],[Unit Selling Price]]</f>
        <v>51.04</v>
      </c>
      <c r="R1476">
        <f>Sales_Analysis[[#This Row],[Gross Sales ]]*Sales_Analysis[[#This Row],[Discount Pct]]</f>
        <v>0</v>
      </c>
      <c r="S1476" s="8">
        <f>Sales_Analysis[[#This Row],[Gross Sales ]]-Sales_Analysis[[#This Row],[Discount Amount]]</f>
        <v>51.04</v>
      </c>
      <c r="T1476" s="8">
        <f>Sales_Analysis[[#This Row],[Quantity]]*Sales_Analysis[[#This Row],[Unit Cost]]</f>
        <v>28.96</v>
      </c>
      <c r="U1476" s="8">
        <f>Sales_Analysis[[#This Row],[Net Sales ]]-Sales_Analysis[[#This Row],[Cost Of Good Sold]]</f>
        <v>22.08</v>
      </c>
      <c r="V1476" s="8">
        <f>IF(Sales_Analysis[[#This Row],[Order Status]]="Completed",Sales_Analysis[[#This Row],[Net Sales ]],0)</f>
        <v>0</v>
      </c>
      <c r="W1476" s="8">
        <f>IF(Sales_Analysis[[#This Row],[Order Status]]="Completed",Sales_Analysis[[#This Row],[Gross Profit ]],0)</f>
        <v>0</v>
      </c>
    </row>
    <row r="1477" spans="1:23">
      <c r="A1477" t="s">
        <v>2234</v>
      </c>
      <c r="B1477" s="7">
        <v>46152</v>
      </c>
      <c r="C1477" t="s">
        <v>138</v>
      </c>
      <c r="D1477">
        <v>1</v>
      </c>
      <c r="E1477">
        <v>56</v>
      </c>
      <c r="F1477">
        <v>0.05</v>
      </c>
      <c r="G1477">
        <v>0</v>
      </c>
      <c r="H1477" t="s">
        <v>207</v>
      </c>
      <c r="I1477" t="s">
        <v>18</v>
      </c>
      <c r="J1477" t="s">
        <v>213</v>
      </c>
      <c r="K1477" t="s">
        <v>281</v>
      </c>
      <c r="L1477" t="s">
        <v>453</v>
      </c>
      <c r="M1477" t="s">
        <v>139</v>
      </c>
      <c r="N1477" t="s">
        <v>21</v>
      </c>
      <c r="O1477">
        <v>37.14</v>
      </c>
      <c r="P1477">
        <v>56</v>
      </c>
      <c r="Q1477">
        <f>Sales_Analysis[[#This Row],[Quantity]]*Sales_Analysis[[#This Row],[Unit Selling Price]]</f>
        <v>56</v>
      </c>
      <c r="R1477">
        <f>Sales_Analysis[[#This Row],[Gross Sales ]]*Sales_Analysis[[#This Row],[Discount Pct]]</f>
        <v>2.8000000000000003</v>
      </c>
      <c r="S1477" s="8">
        <f>Sales_Analysis[[#This Row],[Gross Sales ]]-Sales_Analysis[[#This Row],[Discount Amount]]</f>
        <v>53.2</v>
      </c>
      <c r="T1477" s="8">
        <f>Sales_Analysis[[#This Row],[Quantity]]*Sales_Analysis[[#This Row],[Unit Cost]]</f>
        <v>37.14</v>
      </c>
      <c r="U1477" s="8">
        <f>Sales_Analysis[[#This Row],[Net Sales ]]-Sales_Analysis[[#This Row],[Cost Of Good Sold]]</f>
        <v>16.060000000000002</v>
      </c>
      <c r="V1477" s="8">
        <f>IF(Sales_Analysis[[#This Row],[Order Status]]="Completed",Sales_Analysis[[#This Row],[Net Sales ]],0)</f>
        <v>0</v>
      </c>
      <c r="W1477" s="8">
        <f>IF(Sales_Analysis[[#This Row],[Order Status]]="Completed",Sales_Analysis[[#This Row],[Gross Profit ]],0)</f>
        <v>0</v>
      </c>
    </row>
    <row r="1478" spans="1:23">
      <c r="A1478" t="s">
        <v>2235</v>
      </c>
      <c r="B1478" s="7">
        <v>46152</v>
      </c>
      <c r="C1478" t="s">
        <v>75</v>
      </c>
      <c r="D1478">
        <v>1</v>
      </c>
      <c r="E1478">
        <v>55.2</v>
      </c>
      <c r="F1478">
        <v>0.05</v>
      </c>
      <c r="G1478">
        <v>0</v>
      </c>
      <c r="H1478" t="s">
        <v>216</v>
      </c>
      <c r="I1478" t="s">
        <v>37</v>
      </c>
      <c r="J1478" t="s">
        <v>208</v>
      </c>
      <c r="K1478" t="s">
        <v>209</v>
      </c>
      <c r="L1478" t="s">
        <v>509</v>
      </c>
      <c r="M1478" t="s">
        <v>76</v>
      </c>
      <c r="N1478" t="s">
        <v>11</v>
      </c>
      <c r="O1478">
        <v>25.85</v>
      </c>
      <c r="P1478">
        <v>55.2</v>
      </c>
      <c r="Q1478">
        <f>Sales_Analysis[[#This Row],[Quantity]]*Sales_Analysis[[#This Row],[Unit Selling Price]]</f>
        <v>55.2</v>
      </c>
      <c r="R1478">
        <f>Sales_Analysis[[#This Row],[Gross Sales ]]*Sales_Analysis[[#This Row],[Discount Pct]]</f>
        <v>2.7600000000000002</v>
      </c>
      <c r="S1478" s="8">
        <f>Sales_Analysis[[#This Row],[Gross Sales ]]-Sales_Analysis[[#This Row],[Discount Amount]]</f>
        <v>52.440000000000005</v>
      </c>
      <c r="T1478" s="8">
        <f>Sales_Analysis[[#This Row],[Quantity]]*Sales_Analysis[[#This Row],[Unit Cost]]</f>
        <v>25.85</v>
      </c>
      <c r="U1478" s="8">
        <f>Sales_Analysis[[#This Row],[Net Sales ]]-Sales_Analysis[[#This Row],[Cost Of Good Sold]]</f>
        <v>26.590000000000003</v>
      </c>
      <c r="V1478" s="8">
        <f>IF(Sales_Analysis[[#This Row],[Order Status]]="Completed",Sales_Analysis[[#This Row],[Net Sales ]],0)</f>
        <v>52.440000000000005</v>
      </c>
      <c r="W1478" s="8">
        <f>IF(Sales_Analysis[[#This Row],[Order Status]]="Completed",Sales_Analysis[[#This Row],[Gross Profit ]],0)</f>
        <v>26.590000000000003</v>
      </c>
    </row>
    <row r="1479" spans="1:23">
      <c r="A1479" t="s">
        <v>2236</v>
      </c>
      <c r="B1479" s="7">
        <v>46152</v>
      </c>
      <c r="C1479" t="s">
        <v>130</v>
      </c>
      <c r="D1479">
        <v>1</v>
      </c>
      <c r="E1479">
        <v>10.18</v>
      </c>
      <c r="F1479">
        <v>0</v>
      </c>
      <c r="G1479">
        <v>0</v>
      </c>
      <c r="H1479" t="s">
        <v>216</v>
      </c>
      <c r="I1479" t="s">
        <v>12</v>
      </c>
      <c r="J1479" t="s">
        <v>208</v>
      </c>
      <c r="K1479" t="s">
        <v>209</v>
      </c>
      <c r="L1479" t="s">
        <v>607</v>
      </c>
      <c r="M1479" t="s">
        <v>131</v>
      </c>
      <c r="N1479" t="s">
        <v>21</v>
      </c>
      <c r="O1479">
        <v>4.42</v>
      </c>
      <c r="P1479">
        <v>10.18</v>
      </c>
      <c r="Q1479">
        <f>Sales_Analysis[[#This Row],[Quantity]]*Sales_Analysis[[#This Row],[Unit Selling Price]]</f>
        <v>10.18</v>
      </c>
      <c r="R1479">
        <f>Sales_Analysis[[#This Row],[Gross Sales ]]*Sales_Analysis[[#This Row],[Discount Pct]]</f>
        <v>0</v>
      </c>
      <c r="S1479" s="8">
        <f>Sales_Analysis[[#This Row],[Gross Sales ]]-Sales_Analysis[[#This Row],[Discount Amount]]</f>
        <v>10.18</v>
      </c>
      <c r="T1479" s="8">
        <f>Sales_Analysis[[#This Row],[Quantity]]*Sales_Analysis[[#This Row],[Unit Cost]]</f>
        <v>4.42</v>
      </c>
      <c r="U1479" s="8">
        <f>Sales_Analysis[[#This Row],[Net Sales ]]-Sales_Analysis[[#This Row],[Cost Of Good Sold]]</f>
        <v>5.76</v>
      </c>
      <c r="V1479" s="8">
        <f>IF(Sales_Analysis[[#This Row],[Order Status]]="Completed",Sales_Analysis[[#This Row],[Net Sales ]],0)</f>
        <v>10.18</v>
      </c>
      <c r="W1479" s="8">
        <f>IF(Sales_Analysis[[#This Row],[Order Status]]="Completed",Sales_Analysis[[#This Row],[Gross Profit ]],0)</f>
        <v>5.76</v>
      </c>
    </row>
    <row r="1480" spans="1:23">
      <c r="A1480" t="s">
        <v>2237</v>
      </c>
      <c r="B1480" s="7">
        <v>46152</v>
      </c>
      <c r="C1480" t="s">
        <v>182</v>
      </c>
      <c r="D1480">
        <v>1</v>
      </c>
      <c r="E1480">
        <v>11.57</v>
      </c>
      <c r="F1480">
        <v>0.2</v>
      </c>
      <c r="G1480">
        <v>0</v>
      </c>
      <c r="H1480" t="s">
        <v>212</v>
      </c>
      <c r="I1480" t="s">
        <v>54</v>
      </c>
      <c r="J1480" t="s">
        <v>213</v>
      </c>
      <c r="K1480" t="s">
        <v>209</v>
      </c>
      <c r="L1480" t="s">
        <v>895</v>
      </c>
      <c r="M1480" t="s">
        <v>183</v>
      </c>
      <c r="N1480" t="s">
        <v>32</v>
      </c>
      <c r="O1480">
        <v>6.42</v>
      </c>
      <c r="P1480">
        <v>11.57</v>
      </c>
      <c r="Q1480">
        <f>Sales_Analysis[[#This Row],[Quantity]]*Sales_Analysis[[#This Row],[Unit Selling Price]]</f>
        <v>11.57</v>
      </c>
      <c r="R1480">
        <f>Sales_Analysis[[#This Row],[Gross Sales ]]*Sales_Analysis[[#This Row],[Discount Pct]]</f>
        <v>2.3140000000000001</v>
      </c>
      <c r="S1480" s="8">
        <f>Sales_Analysis[[#This Row],[Gross Sales ]]-Sales_Analysis[[#This Row],[Discount Amount]]</f>
        <v>9.2560000000000002</v>
      </c>
      <c r="T1480" s="8">
        <f>Sales_Analysis[[#This Row],[Quantity]]*Sales_Analysis[[#This Row],[Unit Cost]]</f>
        <v>6.42</v>
      </c>
      <c r="U1480" s="8">
        <f>Sales_Analysis[[#This Row],[Net Sales ]]-Sales_Analysis[[#This Row],[Cost Of Good Sold]]</f>
        <v>2.8360000000000003</v>
      </c>
      <c r="V1480" s="8">
        <f>IF(Sales_Analysis[[#This Row],[Order Status]]="Completed",Sales_Analysis[[#This Row],[Net Sales ]],0)</f>
        <v>9.2560000000000002</v>
      </c>
      <c r="W1480" s="8">
        <f>IF(Sales_Analysis[[#This Row],[Order Status]]="Completed",Sales_Analysis[[#This Row],[Gross Profit ]],0)</f>
        <v>2.8360000000000003</v>
      </c>
    </row>
    <row r="1481" spans="1:23">
      <c r="A1481" t="s">
        <v>2238</v>
      </c>
      <c r="B1481" s="7">
        <v>46152</v>
      </c>
      <c r="C1481" t="s">
        <v>170</v>
      </c>
      <c r="D1481">
        <v>5</v>
      </c>
      <c r="E1481">
        <v>33.19</v>
      </c>
      <c r="F1481">
        <v>0</v>
      </c>
      <c r="G1481">
        <v>0</v>
      </c>
      <c r="H1481" t="s">
        <v>212</v>
      </c>
      <c r="I1481" t="s">
        <v>54</v>
      </c>
      <c r="J1481" t="s">
        <v>217</v>
      </c>
      <c r="K1481" t="s">
        <v>209</v>
      </c>
      <c r="L1481" t="s">
        <v>773</v>
      </c>
      <c r="M1481" t="s">
        <v>171</v>
      </c>
      <c r="N1481" t="s">
        <v>32</v>
      </c>
      <c r="O1481">
        <v>18.73</v>
      </c>
      <c r="P1481">
        <v>33.19</v>
      </c>
      <c r="Q1481">
        <f>Sales_Analysis[[#This Row],[Quantity]]*Sales_Analysis[[#This Row],[Unit Selling Price]]</f>
        <v>165.95</v>
      </c>
      <c r="R1481">
        <f>Sales_Analysis[[#This Row],[Gross Sales ]]*Sales_Analysis[[#This Row],[Discount Pct]]</f>
        <v>0</v>
      </c>
      <c r="S1481" s="8">
        <f>Sales_Analysis[[#This Row],[Gross Sales ]]-Sales_Analysis[[#This Row],[Discount Amount]]</f>
        <v>165.95</v>
      </c>
      <c r="T1481" s="8">
        <f>Sales_Analysis[[#This Row],[Quantity]]*Sales_Analysis[[#This Row],[Unit Cost]]</f>
        <v>93.65</v>
      </c>
      <c r="U1481" s="8">
        <f>Sales_Analysis[[#This Row],[Net Sales ]]-Sales_Analysis[[#This Row],[Cost Of Good Sold]]</f>
        <v>72.299999999999983</v>
      </c>
      <c r="V1481" s="8">
        <f>IF(Sales_Analysis[[#This Row],[Order Status]]="Completed",Sales_Analysis[[#This Row],[Net Sales ]],0)</f>
        <v>165.95</v>
      </c>
      <c r="W1481" s="8">
        <f>IF(Sales_Analysis[[#This Row],[Order Status]]="Completed",Sales_Analysis[[#This Row],[Gross Profit ]],0)</f>
        <v>72.299999999999983</v>
      </c>
    </row>
    <row r="1482" spans="1:23">
      <c r="A1482" t="s">
        <v>2239</v>
      </c>
      <c r="B1482" s="7">
        <v>46152</v>
      </c>
      <c r="C1482" t="s">
        <v>71</v>
      </c>
      <c r="D1482">
        <v>1</v>
      </c>
      <c r="E1482">
        <v>11.23</v>
      </c>
      <c r="F1482">
        <v>0.05</v>
      </c>
      <c r="G1482">
        <v>0</v>
      </c>
      <c r="H1482" t="s">
        <v>216</v>
      </c>
      <c r="I1482" t="s">
        <v>224</v>
      </c>
      <c r="J1482" t="s">
        <v>208</v>
      </c>
      <c r="K1482" t="s">
        <v>209</v>
      </c>
      <c r="L1482" t="s">
        <v>269</v>
      </c>
      <c r="M1482" t="s">
        <v>72</v>
      </c>
      <c r="N1482" t="s">
        <v>11</v>
      </c>
      <c r="O1482">
        <v>6.46</v>
      </c>
      <c r="P1482">
        <v>11.23</v>
      </c>
      <c r="Q1482">
        <f>Sales_Analysis[[#This Row],[Quantity]]*Sales_Analysis[[#This Row],[Unit Selling Price]]</f>
        <v>11.23</v>
      </c>
      <c r="R1482">
        <f>Sales_Analysis[[#This Row],[Gross Sales ]]*Sales_Analysis[[#This Row],[Discount Pct]]</f>
        <v>0.5615</v>
      </c>
      <c r="S1482" s="8">
        <f>Sales_Analysis[[#This Row],[Gross Sales ]]-Sales_Analysis[[#This Row],[Discount Amount]]</f>
        <v>10.6685</v>
      </c>
      <c r="T1482" s="8">
        <f>Sales_Analysis[[#This Row],[Quantity]]*Sales_Analysis[[#This Row],[Unit Cost]]</f>
        <v>6.46</v>
      </c>
      <c r="U1482" s="8">
        <f>Sales_Analysis[[#This Row],[Net Sales ]]-Sales_Analysis[[#This Row],[Cost Of Good Sold]]</f>
        <v>4.2084999999999999</v>
      </c>
      <c r="V1482" s="8">
        <f>IF(Sales_Analysis[[#This Row],[Order Status]]="Completed",Sales_Analysis[[#This Row],[Net Sales ]],0)</f>
        <v>10.6685</v>
      </c>
      <c r="W1482" s="8">
        <f>IF(Sales_Analysis[[#This Row],[Order Status]]="Completed",Sales_Analysis[[#This Row],[Gross Profit ]],0)</f>
        <v>4.2084999999999999</v>
      </c>
    </row>
    <row r="1483" spans="1:23">
      <c r="A1483" t="s">
        <v>2240</v>
      </c>
      <c r="B1483" s="7">
        <v>46153</v>
      </c>
      <c r="C1483" t="s">
        <v>154</v>
      </c>
      <c r="D1483">
        <v>1</v>
      </c>
      <c r="E1483">
        <v>63.29</v>
      </c>
      <c r="F1483">
        <v>0.05</v>
      </c>
      <c r="G1483">
        <v>0</v>
      </c>
      <c r="H1483" t="s">
        <v>207</v>
      </c>
      <c r="I1483" t="s">
        <v>18</v>
      </c>
      <c r="J1483" t="s">
        <v>217</v>
      </c>
      <c r="K1483" t="s">
        <v>209</v>
      </c>
      <c r="L1483" t="s">
        <v>1092</v>
      </c>
      <c r="M1483" t="s">
        <v>155</v>
      </c>
      <c r="N1483" t="s">
        <v>27</v>
      </c>
      <c r="O1483">
        <v>41.46</v>
      </c>
      <c r="P1483">
        <v>63.29</v>
      </c>
      <c r="Q1483">
        <f>Sales_Analysis[[#This Row],[Quantity]]*Sales_Analysis[[#This Row],[Unit Selling Price]]</f>
        <v>63.29</v>
      </c>
      <c r="R1483">
        <f>Sales_Analysis[[#This Row],[Gross Sales ]]*Sales_Analysis[[#This Row],[Discount Pct]]</f>
        <v>3.1645000000000003</v>
      </c>
      <c r="S1483" s="8">
        <f>Sales_Analysis[[#This Row],[Gross Sales ]]-Sales_Analysis[[#This Row],[Discount Amount]]</f>
        <v>60.125500000000002</v>
      </c>
      <c r="T1483" s="8">
        <f>Sales_Analysis[[#This Row],[Quantity]]*Sales_Analysis[[#This Row],[Unit Cost]]</f>
        <v>41.46</v>
      </c>
      <c r="U1483" s="8">
        <f>Sales_Analysis[[#This Row],[Net Sales ]]-Sales_Analysis[[#This Row],[Cost Of Good Sold]]</f>
        <v>18.665500000000002</v>
      </c>
      <c r="V1483" s="8">
        <f>IF(Sales_Analysis[[#This Row],[Order Status]]="Completed",Sales_Analysis[[#This Row],[Net Sales ]],0)</f>
        <v>60.125500000000002</v>
      </c>
      <c r="W1483" s="8">
        <f>IF(Sales_Analysis[[#This Row],[Order Status]]="Completed",Sales_Analysis[[#This Row],[Gross Profit ]],0)</f>
        <v>18.665500000000002</v>
      </c>
    </row>
    <row r="1484" spans="1:23">
      <c r="A1484" t="s">
        <v>2241</v>
      </c>
      <c r="B1484" s="7">
        <v>46153</v>
      </c>
      <c r="C1484" t="s">
        <v>184</v>
      </c>
      <c r="D1484">
        <v>3</v>
      </c>
      <c r="E1484">
        <v>31.55</v>
      </c>
      <c r="F1484">
        <v>0</v>
      </c>
      <c r="G1484">
        <v>4.99</v>
      </c>
      <c r="H1484" t="s">
        <v>216</v>
      </c>
      <c r="I1484" t="s">
        <v>224</v>
      </c>
      <c r="J1484" t="s">
        <v>217</v>
      </c>
      <c r="K1484" t="s">
        <v>304</v>
      </c>
      <c r="L1484" t="s">
        <v>306</v>
      </c>
      <c r="M1484" t="s">
        <v>185</v>
      </c>
      <c r="N1484" t="s">
        <v>32</v>
      </c>
      <c r="O1484">
        <v>18.04</v>
      </c>
      <c r="P1484">
        <v>31.55</v>
      </c>
      <c r="Q1484">
        <f>Sales_Analysis[[#This Row],[Quantity]]*Sales_Analysis[[#This Row],[Unit Selling Price]]</f>
        <v>94.65</v>
      </c>
      <c r="R1484">
        <f>Sales_Analysis[[#This Row],[Gross Sales ]]*Sales_Analysis[[#This Row],[Discount Pct]]</f>
        <v>0</v>
      </c>
      <c r="S1484" s="8">
        <f>Sales_Analysis[[#This Row],[Gross Sales ]]-Sales_Analysis[[#This Row],[Discount Amount]]</f>
        <v>94.65</v>
      </c>
      <c r="T1484" s="8">
        <f>Sales_Analysis[[#This Row],[Quantity]]*Sales_Analysis[[#This Row],[Unit Cost]]</f>
        <v>54.12</v>
      </c>
      <c r="U1484" s="8">
        <f>Sales_Analysis[[#This Row],[Net Sales ]]-Sales_Analysis[[#This Row],[Cost Of Good Sold]]</f>
        <v>40.530000000000008</v>
      </c>
      <c r="V1484" s="8">
        <f>IF(Sales_Analysis[[#This Row],[Order Status]]="Completed",Sales_Analysis[[#This Row],[Net Sales ]],0)</f>
        <v>0</v>
      </c>
      <c r="W1484" s="8">
        <f>IF(Sales_Analysis[[#This Row],[Order Status]]="Completed",Sales_Analysis[[#This Row],[Gross Profit ]],0)</f>
        <v>0</v>
      </c>
    </row>
    <row r="1485" spans="1:23">
      <c r="A1485" t="s">
        <v>2242</v>
      </c>
      <c r="B1485" s="7">
        <v>46153</v>
      </c>
      <c r="C1485" t="s">
        <v>92</v>
      </c>
      <c r="D1485">
        <v>1</v>
      </c>
      <c r="E1485">
        <v>46.87</v>
      </c>
      <c r="F1485">
        <v>0</v>
      </c>
      <c r="G1485">
        <v>0</v>
      </c>
      <c r="H1485" t="s">
        <v>212</v>
      </c>
      <c r="I1485" t="s">
        <v>37</v>
      </c>
      <c r="J1485" t="s">
        <v>208</v>
      </c>
      <c r="K1485" t="s">
        <v>209</v>
      </c>
      <c r="L1485" t="s">
        <v>1570</v>
      </c>
      <c r="M1485" t="s">
        <v>93</v>
      </c>
      <c r="N1485" t="s">
        <v>17</v>
      </c>
      <c r="O1485">
        <v>21.33</v>
      </c>
      <c r="P1485">
        <v>46.87</v>
      </c>
      <c r="Q1485">
        <f>Sales_Analysis[[#This Row],[Quantity]]*Sales_Analysis[[#This Row],[Unit Selling Price]]</f>
        <v>46.87</v>
      </c>
      <c r="R1485">
        <f>Sales_Analysis[[#This Row],[Gross Sales ]]*Sales_Analysis[[#This Row],[Discount Pct]]</f>
        <v>0</v>
      </c>
      <c r="S1485" s="8">
        <f>Sales_Analysis[[#This Row],[Gross Sales ]]-Sales_Analysis[[#This Row],[Discount Amount]]</f>
        <v>46.87</v>
      </c>
      <c r="T1485" s="8">
        <f>Sales_Analysis[[#This Row],[Quantity]]*Sales_Analysis[[#This Row],[Unit Cost]]</f>
        <v>21.33</v>
      </c>
      <c r="U1485" s="8">
        <f>Sales_Analysis[[#This Row],[Net Sales ]]-Sales_Analysis[[#This Row],[Cost Of Good Sold]]</f>
        <v>25.54</v>
      </c>
      <c r="V1485" s="8">
        <f>IF(Sales_Analysis[[#This Row],[Order Status]]="Completed",Sales_Analysis[[#This Row],[Net Sales ]],0)</f>
        <v>46.87</v>
      </c>
      <c r="W1485" s="8">
        <f>IF(Sales_Analysis[[#This Row],[Order Status]]="Completed",Sales_Analysis[[#This Row],[Gross Profit ]],0)</f>
        <v>25.54</v>
      </c>
    </row>
    <row r="1486" spans="1:23">
      <c r="A1486" t="s">
        <v>2243</v>
      </c>
      <c r="B1486" s="7">
        <v>46153</v>
      </c>
      <c r="C1486" t="s">
        <v>71</v>
      </c>
      <c r="D1486">
        <v>1</v>
      </c>
      <c r="E1486">
        <v>11.23</v>
      </c>
      <c r="F1486">
        <v>0</v>
      </c>
      <c r="G1486">
        <v>0</v>
      </c>
      <c r="H1486" t="s">
        <v>212</v>
      </c>
      <c r="I1486" t="s">
        <v>37</v>
      </c>
      <c r="J1486" t="s">
        <v>213</v>
      </c>
      <c r="K1486" t="s">
        <v>209</v>
      </c>
      <c r="L1486" t="s">
        <v>797</v>
      </c>
      <c r="M1486" t="s">
        <v>72</v>
      </c>
      <c r="N1486" t="s">
        <v>11</v>
      </c>
      <c r="O1486">
        <v>6.46</v>
      </c>
      <c r="P1486">
        <v>11.23</v>
      </c>
      <c r="Q1486">
        <f>Sales_Analysis[[#This Row],[Quantity]]*Sales_Analysis[[#This Row],[Unit Selling Price]]</f>
        <v>11.23</v>
      </c>
      <c r="R1486">
        <f>Sales_Analysis[[#This Row],[Gross Sales ]]*Sales_Analysis[[#This Row],[Discount Pct]]</f>
        <v>0</v>
      </c>
      <c r="S1486" s="8">
        <f>Sales_Analysis[[#This Row],[Gross Sales ]]-Sales_Analysis[[#This Row],[Discount Amount]]</f>
        <v>11.23</v>
      </c>
      <c r="T1486" s="8">
        <f>Sales_Analysis[[#This Row],[Quantity]]*Sales_Analysis[[#This Row],[Unit Cost]]</f>
        <v>6.46</v>
      </c>
      <c r="U1486" s="8">
        <f>Sales_Analysis[[#This Row],[Net Sales ]]-Sales_Analysis[[#This Row],[Cost Of Good Sold]]</f>
        <v>4.7700000000000005</v>
      </c>
      <c r="V1486" s="8">
        <f>IF(Sales_Analysis[[#This Row],[Order Status]]="Completed",Sales_Analysis[[#This Row],[Net Sales ]],0)</f>
        <v>11.23</v>
      </c>
      <c r="W1486" s="8">
        <f>IF(Sales_Analysis[[#This Row],[Order Status]]="Completed",Sales_Analysis[[#This Row],[Gross Profit ]],0)</f>
        <v>4.7700000000000005</v>
      </c>
    </row>
    <row r="1487" spans="1:23">
      <c r="A1487" t="s">
        <v>2244</v>
      </c>
      <c r="B1487" s="7">
        <v>46153</v>
      </c>
      <c r="C1487" t="s">
        <v>148</v>
      </c>
      <c r="D1487">
        <v>1</v>
      </c>
      <c r="E1487">
        <v>76.3</v>
      </c>
      <c r="F1487">
        <v>0.1</v>
      </c>
      <c r="G1487">
        <v>6.99</v>
      </c>
      <c r="H1487" t="s">
        <v>212</v>
      </c>
      <c r="I1487" t="s">
        <v>18</v>
      </c>
      <c r="J1487" t="s">
        <v>213</v>
      </c>
      <c r="K1487" t="s">
        <v>209</v>
      </c>
      <c r="L1487" t="s">
        <v>1492</v>
      </c>
      <c r="M1487" t="s">
        <v>149</v>
      </c>
      <c r="N1487" t="s">
        <v>27</v>
      </c>
      <c r="O1487">
        <v>33.700000000000003</v>
      </c>
      <c r="P1487">
        <v>76.3</v>
      </c>
      <c r="Q1487">
        <f>Sales_Analysis[[#This Row],[Quantity]]*Sales_Analysis[[#This Row],[Unit Selling Price]]</f>
        <v>76.3</v>
      </c>
      <c r="R1487">
        <f>Sales_Analysis[[#This Row],[Gross Sales ]]*Sales_Analysis[[#This Row],[Discount Pct]]</f>
        <v>7.63</v>
      </c>
      <c r="S1487" s="8">
        <f>Sales_Analysis[[#This Row],[Gross Sales ]]-Sales_Analysis[[#This Row],[Discount Amount]]</f>
        <v>68.67</v>
      </c>
      <c r="T1487" s="8">
        <f>Sales_Analysis[[#This Row],[Quantity]]*Sales_Analysis[[#This Row],[Unit Cost]]</f>
        <v>33.700000000000003</v>
      </c>
      <c r="U1487" s="8">
        <f>Sales_Analysis[[#This Row],[Net Sales ]]-Sales_Analysis[[#This Row],[Cost Of Good Sold]]</f>
        <v>34.97</v>
      </c>
      <c r="V1487" s="8">
        <f>IF(Sales_Analysis[[#This Row],[Order Status]]="Completed",Sales_Analysis[[#This Row],[Net Sales ]],0)</f>
        <v>68.67</v>
      </c>
      <c r="W1487" s="8">
        <f>IF(Sales_Analysis[[#This Row],[Order Status]]="Completed",Sales_Analysis[[#This Row],[Gross Profit ]],0)</f>
        <v>34.97</v>
      </c>
    </row>
    <row r="1488" spans="1:23">
      <c r="A1488" t="s">
        <v>2245</v>
      </c>
      <c r="B1488" s="7">
        <v>46153</v>
      </c>
      <c r="C1488" t="s">
        <v>79</v>
      </c>
      <c r="D1488">
        <v>4</v>
      </c>
      <c r="E1488">
        <v>12.76</v>
      </c>
      <c r="F1488">
        <v>0</v>
      </c>
      <c r="G1488">
        <v>0</v>
      </c>
      <c r="H1488" t="s">
        <v>212</v>
      </c>
      <c r="I1488" t="s">
        <v>224</v>
      </c>
      <c r="J1488" t="s">
        <v>208</v>
      </c>
      <c r="K1488" t="s">
        <v>209</v>
      </c>
      <c r="L1488" t="s">
        <v>259</v>
      </c>
      <c r="M1488" t="s">
        <v>80</v>
      </c>
      <c r="N1488" t="s">
        <v>11</v>
      </c>
      <c r="O1488">
        <v>7.24</v>
      </c>
      <c r="P1488">
        <v>12.76</v>
      </c>
      <c r="Q1488">
        <f>Sales_Analysis[[#This Row],[Quantity]]*Sales_Analysis[[#This Row],[Unit Selling Price]]</f>
        <v>51.04</v>
      </c>
      <c r="R1488">
        <f>Sales_Analysis[[#This Row],[Gross Sales ]]*Sales_Analysis[[#This Row],[Discount Pct]]</f>
        <v>0</v>
      </c>
      <c r="S1488" s="8">
        <f>Sales_Analysis[[#This Row],[Gross Sales ]]-Sales_Analysis[[#This Row],[Discount Amount]]</f>
        <v>51.04</v>
      </c>
      <c r="T1488" s="8">
        <f>Sales_Analysis[[#This Row],[Quantity]]*Sales_Analysis[[#This Row],[Unit Cost]]</f>
        <v>28.96</v>
      </c>
      <c r="U1488" s="8">
        <f>Sales_Analysis[[#This Row],[Net Sales ]]-Sales_Analysis[[#This Row],[Cost Of Good Sold]]</f>
        <v>22.08</v>
      </c>
      <c r="V1488" s="8">
        <f>IF(Sales_Analysis[[#This Row],[Order Status]]="Completed",Sales_Analysis[[#This Row],[Net Sales ]],0)</f>
        <v>51.04</v>
      </c>
      <c r="W1488" s="8">
        <f>IF(Sales_Analysis[[#This Row],[Order Status]]="Completed",Sales_Analysis[[#This Row],[Gross Profit ]],0)</f>
        <v>22.08</v>
      </c>
    </row>
    <row r="1489" spans="1:23">
      <c r="A1489" t="s">
        <v>2246</v>
      </c>
      <c r="B1489" s="7">
        <v>46153</v>
      </c>
      <c r="C1489" t="s">
        <v>120</v>
      </c>
      <c r="D1489">
        <v>2</v>
      </c>
      <c r="E1489">
        <v>33.65</v>
      </c>
      <c r="F1489">
        <v>0</v>
      </c>
      <c r="G1489">
        <v>9.99</v>
      </c>
      <c r="H1489" t="s">
        <v>207</v>
      </c>
      <c r="I1489" t="s">
        <v>224</v>
      </c>
      <c r="J1489" t="s">
        <v>217</v>
      </c>
      <c r="K1489" t="s">
        <v>209</v>
      </c>
      <c r="L1489" t="s">
        <v>673</v>
      </c>
      <c r="M1489" t="s">
        <v>121</v>
      </c>
      <c r="N1489" t="s">
        <v>21</v>
      </c>
      <c r="O1489">
        <v>17.22</v>
      </c>
      <c r="P1489">
        <v>33.65</v>
      </c>
      <c r="Q1489">
        <f>Sales_Analysis[[#This Row],[Quantity]]*Sales_Analysis[[#This Row],[Unit Selling Price]]</f>
        <v>67.3</v>
      </c>
      <c r="R1489">
        <f>Sales_Analysis[[#This Row],[Gross Sales ]]*Sales_Analysis[[#This Row],[Discount Pct]]</f>
        <v>0</v>
      </c>
      <c r="S1489" s="8">
        <f>Sales_Analysis[[#This Row],[Gross Sales ]]-Sales_Analysis[[#This Row],[Discount Amount]]</f>
        <v>67.3</v>
      </c>
      <c r="T1489" s="8">
        <f>Sales_Analysis[[#This Row],[Quantity]]*Sales_Analysis[[#This Row],[Unit Cost]]</f>
        <v>34.44</v>
      </c>
      <c r="U1489" s="8">
        <f>Sales_Analysis[[#This Row],[Net Sales ]]-Sales_Analysis[[#This Row],[Cost Of Good Sold]]</f>
        <v>32.86</v>
      </c>
      <c r="V1489" s="8">
        <f>IF(Sales_Analysis[[#This Row],[Order Status]]="Completed",Sales_Analysis[[#This Row],[Net Sales ]],0)</f>
        <v>67.3</v>
      </c>
      <c r="W1489" s="8">
        <f>IF(Sales_Analysis[[#This Row],[Order Status]]="Completed",Sales_Analysis[[#This Row],[Gross Profit ]],0)</f>
        <v>32.86</v>
      </c>
    </row>
    <row r="1490" spans="1:23">
      <c r="A1490" t="s">
        <v>2247</v>
      </c>
      <c r="B1490" s="7">
        <v>46154</v>
      </c>
      <c r="C1490" t="s">
        <v>136</v>
      </c>
      <c r="D1490">
        <v>1</v>
      </c>
      <c r="E1490">
        <v>26.35</v>
      </c>
      <c r="F1490">
        <v>0.05</v>
      </c>
      <c r="G1490">
        <v>9.99</v>
      </c>
      <c r="H1490" t="s">
        <v>216</v>
      </c>
      <c r="I1490" t="s">
        <v>54</v>
      </c>
      <c r="J1490" t="s">
        <v>217</v>
      </c>
      <c r="K1490" t="s">
        <v>209</v>
      </c>
      <c r="L1490" t="s">
        <v>463</v>
      </c>
      <c r="M1490" t="s">
        <v>137</v>
      </c>
      <c r="N1490" t="s">
        <v>21</v>
      </c>
      <c r="O1490">
        <v>13.28</v>
      </c>
      <c r="P1490">
        <v>26.35</v>
      </c>
      <c r="Q1490">
        <f>Sales_Analysis[[#This Row],[Quantity]]*Sales_Analysis[[#This Row],[Unit Selling Price]]</f>
        <v>26.35</v>
      </c>
      <c r="R1490">
        <f>Sales_Analysis[[#This Row],[Gross Sales ]]*Sales_Analysis[[#This Row],[Discount Pct]]</f>
        <v>1.3175000000000001</v>
      </c>
      <c r="S1490" s="8">
        <f>Sales_Analysis[[#This Row],[Gross Sales ]]-Sales_Analysis[[#This Row],[Discount Amount]]</f>
        <v>25.032500000000002</v>
      </c>
      <c r="T1490" s="8">
        <f>Sales_Analysis[[#This Row],[Quantity]]*Sales_Analysis[[#This Row],[Unit Cost]]</f>
        <v>13.28</v>
      </c>
      <c r="U1490" s="8">
        <f>Sales_Analysis[[#This Row],[Net Sales ]]-Sales_Analysis[[#This Row],[Cost Of Good Sold]]</f>
        <v>11.752500000000003</v>
      </c>
      <c r="V1490" s="8">
        <f>IF(Sales_Analysis[[#This Row],[Order Status]]="Completed",Sales_Analysis[[#This Row],[Net Sales ]],0)</f>
        <v>25.032500000000002</v>
      </c>
      <c r="W1490" s="8">
        <f>IF(Sales_Analysis[[#This Row],[Order Status]]="Completed",Sales_Analysis[[#This Row],[Gross Profit ]],0)</f>
        <v>11.752500000000003</v>
      </c>
    </row>
    <row r="1491" spans="1:23">
      <c r="A1491" t="s">
        <v>2248</v>
      </c>
      <c r="B1491" s="7">
        <v>46154</v>
      </c>
      <c r="C1491" t="s">
        <v>148</v>
      </c>
      <c r="D1491">
        <v>2</v>
      </c>
      <c r="E1491">
        <v>76.3</v>
      </c>
      <c r="F1491">
        <v>0.05</v>
      </c>
      <c r="G1491">
        <v>0</v>
      </c>
      <c r="H1491" t="s">
        <v>212</v>
      </c>
      <c r="I1491" t="s">
        <v>224</v>
      </c>
      <c r="J1491" t="s">
        <v>217</v>
      </c>
      <c r="K1491" t="s">
        <v>209</v>
      </c>
      <c r="L1491" t="s">
        <v>379</v>
      </c>
      <c r="M1491" t="s">
        <v>149</v>
      </c>
      <c r="N1491" t="s">
        <v>27</v>
      </c>
      <c r="O1491">
        <v>33.700000000000003</v>
      </c>
      <c r="P1491">
        <v>76.3</v>
      </c>
      <c r="Q1491">
        <f>Sales_Analysis[[#This Row],[Quantity]]*Sales_Analysis[[#This Row],[Unit Selling Price]]</f>
        <v>152.6</v>
      </c>
      <c r="R1491">
        <f>Sales_Analysis[[#This Row],[Gross Sales ]]*Sales_Analysis[[#This Row],[Discount Pct]]</f>
        <v>7.63</v>
      </c>
      <c r="S1491" s="8">
        <f>Sales_Analysis[[#This Row],[Gross Sales ]]-Sales_Analysis[[#This Row],[Discount Amount]]</f>
        <v>144.97</v>
      </c>
      <c r="T1491" s="8">
        <f>Sales_Analysis[[#This Row],[Quantity]]*Sales_Analysis[[#This Row],[Unit Cost]]</f>
        <v>67.400000000000006</v>
      </c>
      <c r="U1491" s="8">
        <f>Sales_Analysis[[#This Row],[Net Sales ]]-Sales_Analysis[[#This Row],[Cost Of Good Sold]]</f>
        <v>77.569999999999993</v>
      </c>
      <c r="V1491" s="8">
        <f>IF(Sales_Analysis[[#This Row],[Order Status]]="Completed",Sales_Analysis[[#This Row],[Net Sales ]],0)</f>
        <v>144.97</v>
      </c>
      <c r="W1491" s="8">
        <f>IF(Sales_Analysis[[#This Row],[Order Status]]="Completed",Sales_Analysis[[#This Row],[Gross Profit ]],0)</f>
        <v>77.569999999999993</v>
      </c>
    </row>
    <row r="1492" spans="1:23">
      <c r="A1492" t="s">
        <v>2249</v>
      </c>
      <c r="B1492" s="7">
        <v>46154</v>
      </c>
      <c r="C1492" t="s">
        <v>66</v>
      </c>
      <c r="D1492">
        <v>1</v>
      </c>
      <c r="E1492">
        <v>31.13</v>
      </c>
      <c r="F1492">
        <v>0</v>
      </c>
      <c r="G1492">
        <v>0</v>
      </c>
      <c r="H1492" t="s">
        <v>216</v>
      </c>
      <c r="I1492" t="s">
        <v>18</v>
      </c>
      <c r="J1492" t="s">
        <v>217</v>
      </c>
      <c r="K1492" t="s">
        <v>209</v>
      </c>
      <c r="L1492" t="s">
        <v>1497</v>
      </c>
      <c r="M1492" t="s">
        <v>67</v>
      </c>
      <c r="N1492" t="s">
        <v>11</v>
      </c>
      <c r="O1492">
        <v>13.79</v>
      </c>
      <c r="P1492">
        <v>31.13</v>
      </c>
      <c r="Q1492">
        <f>Sales_Analysis[[#This Row],[Quantity]]*Sales_Analysis[[#This Row],[Unit Selling Price]]</f>
        <v>31.13</v>
      </c>
      <c r="R1492">
        <f>Sales_Analysis[[#This Row],[Gross Sales ]]*Sales_Analysis[[#This Row],[Discount Pct]]</f>
        <v>0</v>
      </c>
      <c r="S1492" s="8">
        <f>Sales_Analysis[[#This Row],[Gross Sales ]]-Sales_Analysis[[#This Row],[Discount Amount]]</f>
        <v>31.13</v>
      </c>
      <c r="T1492" s="8">
        <f>Sales_Analysis[[#This Row],[Quantity]]*Sales_Analysis[[#This Row],[Unit Cost]]</f>
        <v>13.79</v>
      </c>
      <c r="U1492" s="8">
        <f>Sales_Analysis[[#This Row],[Net Sales ]]-Sales_Analysis[[#This Row],[Cost Of Good Sold]]</f>
        <v>17.34</v>
      </c>
      <c r="V1492" s="8">
        <f>IF(Sales_Analysis[[#This Row],[Order Status]]="Completed",Sales_Analysis[[#This Row],[Net Sales ]],0)</f>
        <v>31.13</v>
      </c>
      <c r="W1492" s="8">
        <f>IF(Sales_Analysis[[#This Row],[Order Status]]="Completed",Sales_Analysis[[#This Row],[Gross Profit ]],0)</f>
        <v>17.34</v>
      </c>
    </row>
    <row r="1493" spans="1:23">
      <c r="A1493" t="s">
        <v>2250</v>
      </c>
      <c r="B1493" s="7">
        <v>46154</v>
      </c>
      <c r="C1493" t="s">
        <v>87</v>
      </c>
      <c r="D1493">
        <v>2</v>
      </c>
      <c r="E1493">
        <v>49.34</v>
      </c>
      <c r="F1493">
        <v>0</v>
      </c>
      <c r="G1493">
        <v>9.99</v>
      </c>
      <c r="H1493" t="s">
        <v>212</v>
      </c>
      <c r="I1493" t="s">
        <v>224</v>
      </c>
      <c r="J1493" t="s">
        <v>213</v>
      </c>
      <c r="K1493" t="s">
        <v>209</v>
      </c>
      <c r="L1493" t="s">
        <v>1017</v>
      </c>
      <c r="M1493" t="s">
        <v>88</v>
      </c>
      <c r="N1493" t="s">
        <v>11</v>
      </c>
      <c r="O1493">
        <v>24.06</v>
      </c>
      <c r="P1493">
        <v>49.34</v>
      </c>
      <c r="Q1493">
        <f>Sales_Analysis[[#This Row],[Quantity]]*Sales_Analysis[[#This Row],[Unit Selling Price]]</f>
        <v>98.68</v>
      </c>
      <c r="R1493">
        <f>Sales_Analysis[[#This Row],[Gross Sales ]]*Sales_Analysis[[#This Row],[Discount Pct]]</f>
        <v>0</v>
      </c>
      <c r="S1493" s="8">
        <f>Sales_Analysis[[#This Row],[Gross Sales ]]-Sales_Analysis[[#This Row],[Discount Amount]]</f>
        <v>98.68</v>
      </c>
      <c r="T1493" s="8">
        <f>Sales_Analysis[[#This Row],[Quantity]]*Sales_Analysis[[#This Row],[Unit Cost]]</f>
        <v>48.12</v>
      </c>
      <c r="U1493" s="8">
        <f>Sales_Analysis[[#This Row],[Net Sales ]]-Sales_Analysis[[#This Row],[Cost Of Good Sold]]</f>
        <v>50.560000000000009</v>
      </c>
      <c r="V1493" s="8">
        <f>IF(Sales_Analysis[[#This Row],[Order Status]]="Completed",Sales_Analysis[[#This Row],[Net Sales ]],0)</f>
        <v>98.68</v>
      </c>
      <c r="W1493" s="8">
        <f>IF(Sales_Analysis[[#This Row],[Order Status]]="Completed",Sales_Analysis[[#This Row],[Gross Profit ]],0)</f>
        <v>50.560000000000009</v>
      </c>
    </row>
    <row r="1494" spans="1:23">
      <c r="A1494" t="s">
        <v>2251</v>
      </c>
      <c r="B1494" s="7">
        <v>46155</v>
      </c>
      <c r="C1494" t="s">
        <v>174</v>
      </c>
      <c r="D1494">
        <v>1</v>
      </c>
      <c r="E1494">
        <v>72.45</v>
      </c>
      <c r="F1494">
        <v>0</v>
      </c>
      <c r="G1494">
        <v>4.99</v>
      </c>
      <c r="H1494" t="s">
        <v>216</v>
      </c>
      <c r="I1494" t="s">
        <v>54</v>
      </c>
      <c r="J1494" t="s">
        <v>208</v>
      </c>
      <c r="K1494" t="s">
        <v>209</v>
      </c>
      <c r="L1494" t="s">
        <v>2252</v>
      </c>
      <c r="M1494" t="s">
        <v>175</v>
      </c>
      <c r="N1494" t="s">
        <v>32</v>
      </c>
      <c r="O1494">
        <v>30.61</v>
      </c>
      <c r="P1494">
        <v>72.45</v>
      </c>
      <c r="Q1494">
        <f>Sales_Analysis[[#This Row],[Quantity]]*Sales_Analysis[[#This Row],[Unit Selling Price]]</f>
        <v>72.45</v>
      </c>
      <c r="R1494">
        <f>Sales_Analysis[[#This Row],[Gross Sales ]]*Sales_Analysis[[#This Row],[Discount Pct]]</f>
        <v>0</v>
      </c>
      <c r="S1494" s="8">
        <f>Sales_Analysis[[#This Row],[Gross Sales ]]-Sales_Analysis[[#This Row],[Discount Amount]]</f>
        <v>72.45</v>
      </c>
      <c r="T1494" s="8">
        <f>Sales_Analysis[[#This Row],[Quantity]]*Sales_Analysis[[#This Row],[Unit Cost]]</f>
        <v>30.61</v>
      </c>
      <c r="U1494" s="8">
        <f>Sales_Analysis[[#This Row],[Net Sales ]]-Sales_Analysis[[#This Row],[Cost Of Good Sold]]</f>
        <v>41.84</v>
      </c>
      <c r="V1494" s="8">
        <f>IF(Sales_Analysis[[#This Row],[Order Status]]="Completed",Sales_Analysis[[#This Row],[Net Sales ]],0)</f>
        <v>72.45</v>
      </c>
      <c r="W1494" s="8">
        <f>IF(Sales_Analysis[[#This Row],[Order Status]]="Completed",Sales_Analysis[[#This Row],[Gross Profit ]],0)</f>
        <v>41.84</v>
      </c>
    </row>
    <row r="1495" spans="1:23">
      <c r="A1495" t="s">
        <v>2253</v>
      </c>
      <c r="B1495" s="7">
        <v>46155</v>
      </c>
      <c r="C1495" t="s">
        <v>124</v>
      </c>
      <c r="D1495">
        <v>6</v>
      </c>
      <c r="E1495">
        <v>79.47</v>
      </c>
      <c r="F1495">
        <v>0</v>
      </c>
      <c r="G1495">
        <v>0</v>
      </c>
      <c r="H1495" t="s">
        <v>216</v>
      </c>
      <c r="I1495" t="s">
        <v>37</v>
      </c>
      <c r="J1495" t="s">
        <v>208</v>
      </c>
      <c r="K1495" t="s">
        <v>209</v>
      </c>
      <c r="L1495" t="s">
        <v>298</v>
      </c>
      <c r="M1495" t="s">
        <v>125</v>
      </c>
      <c r="N1495" t="s">
        <v>21</v>
      </c>
      <c r="O1495">
        <v>38</v>
      </c>
      <c r="P1495">
        <v>79.47</v>
      </c>
      <c r="Q1495">
        <f>Sales_Analysis[[#This Row],[Quantity]]*Sales_Analysis[[#This Row],[Unit Selling Price]]</f>
        <v>476.82</v>
      </c>
      <c r="R1495">
        <f>Sales_Analysis[[#This Row],[Gross Sales ]]*Sales_Analysis[[#This Row],[Discount Pct]]</f>
        <v>0</v>
      </c>
      <c r="S1495" s="8">
        <f>Sales_Analysis[[#This Row],[Gross Sales ]]-Sales_Analysis[[#This Row],[Discount Amount]]</f>
        <v>476.82</v>
      </c>
      <c r="T1495" s="8">
        <f>Sales_Analysis[[#This Row],[Quantity]]*Sales_Analysis[[#This Row],[Unit Cost]]</f>
        <v>228</v>
      </c>
      <c r="U1495" s="8">
        <f>Sales_Analysis[[#This Row],[Net Sales ]]-Sales_Analysis[[#This Row],[Cost Of Good Sold]]</f>
        <v>248.82</v>
      </c>
      <c r="V1495" s="8">
        <f>IF(Sales_Analysis[[#This Row],[Order Status]]="Completed",Sales_Analysis[[#This Row],[Net Sales ]],0)</f>
        <v>476.82</v>
      </c>
      <c r="W1495" s="8">
        <f>IF(Sales_Analysis[[#This Row],[Order Status]]="Completed",Sales_Analysis[[#This Row],[Gross Profit ]],0)</f>
        <v>248.82</v>
      </c>
    </row>
    <row r="1496" spans="1:23">
      <c r="A1496" t="s">
        <v>2254</v>
      </c>
      <c r="B1496" s="7">
        <v>46155</v>
      </c>
      <c r="C1496" t="s">
        <v>89</v>
      </c>
      <c r="D1496">
        <v>2</v>
      </c>
      <c r="E1496">
        <v>81.14</v>
      </c>
      <c r="F1496">
        <v>0</v>
      </c>
      <c r="G1496">
        <v>6.99</v>
      </c>
      <c r="H1496" t="s">
        <v>216</v>
      </c>
      <c r="I1496" t="s">
        <v>18</v>
      </c>
      <c r="J1496" t="s">
        <v>208</v>
      </c>
      <c r="K1496" t="s">
        <v>209</v>
      </c>
      <c r="L1496" t="s">
        <v>889</v>
      </c>
      <c r="M1496" t="s">
        <v>90</v>
      </c>
      <c r="N1496" t="s">
        <v>11</v>
      </c>
      <c r="O1496">
        <v>34.53</v>
      </c>
      <c r="P1496">
        <v>81.14</v>
      </c>
      <c r="Q1496">
        <f>Sales_Analysis[[#This Row],[Quantity]]*Sales_Analysis[[#This Row],[Unit Selling Price]]</f>
        <v>162.28</v>
      </c>
      <c r="R1496">
        <f>Sales_Analysis[[#This Row],[Gross Sales ]]*Sales_Analysis[[#This Row],[Discount Pct]]</f>
        <v>0</v>
      </c>
      <c r="S1496" s="8">
        <f>Sales_Analysis[[#This Row],[Gross Sales ]]-Sales_Analysis[[#This Row],[Discount Amount]]</f>
        <v>162.28</v>
      </c>
      <c r="T1496" s="8">
        <f>Sales_Analysis[[#This Row],[Quantity]]*Sales_Analysis[[#This Row],[Unit Cost]]</f>
        <v>69.06</v>
      </c>
      <c r="U1496" s="8">
        <f>Sales_Analysis[[#This Row],[Net Sales ]]-Sales_Analysis[[#This Row],[Cost Of Good Sold]]</f>
        <v>93.22</v>
      </c>
      <c r="V1496" s="8">
        <f>IF(Sales_Analysis[[#This Row],[Order Status]]="Completed",Sales_Analysis[[#This Row],[Net Sales ]],0)</f>
        <v>162.28</v>
      </c>
      <c r="W1496" s="8">
        <f>IF(Sales_Analysis[[#This Row],[Order Status]]="Completed",Sales_Analysis[[#This Row],[Gross Profit ]],0)</f>
        <v>93.22</v>
      </c>
    </row>
    <row r="1497" spans="1:23">
      <c r="A1497" t="s">
        <v>2255</v>
      </c>
      <c r="B1497" s="7">
        <v>46155</v>
      </c>
      <c r="C1497" t="s">
        <v>69</v>
      </c>
      <c r="D1497">
        <v>2</v>
      </c>
      <c r="E1497">
        <v>73.180000000000007</v>
      </c>
      <c r="F1497">
        <v>0.05</v>
      </c>
      <c r="G1497">
        <v>9.99</v>
      </c>
      <c r="H1497" t="s">
        <v>207</v>
      </c>
      <c r="I1497" t="s">
        <v>18</v>
      </c>
      <c r="J1497" t="s">
        <v>208</v>
      </c>
      <c r="K1497" t="s">
        <v>209</v>
      </c>
      <c r="L1497" t="s">
        <v>659</v>
      </c>
      <c r="M1497" t="s">
        <v>70</v>
      </c>
      <c r="N1497" t="s">
        <v>11</v>
      </c>
      <c r="O1497">
        <v>37</v>
      </c>
      <c r="P1497">
        <v>73.180000000000007</v>
      </c>
      <c r="Q1497">
        <f>Sales_Analysis[[#This Row],[Quantity]]*Sales_Analysis[[#This Row],[Unit Selling Price]]</f>
        <v>146.36000000000001</v>
      </c>
      <c r="R1497">
        <f>Sales_Analysis[[#This Row],[Gross Sales ]]*Sales_Analysis[[#This Row],[Discount Pct]]</f>
        <v>7.3180000000000014</v>
      </c>
      <c r="S1497" s="8">
        <f>Sales_Analysis[[#This Row],[Gross Sales ]]-Sales_Analysis[[#This Row],[Discount Amount]]</f>
        <v>139.042</v>
      </c>
      <c r="T1497" s="8">
        <f>Sales_Analysis[[#This Row],[Quantity]]*Sales_Analysis[[#This Row],[Unit Cost]]</f>
        <v>74</v>
      </c>
      <c r="U1497" s="8">
        <f>Sales_Analysis[[#This Row],[Net Sales ]]-Sales_Analysis[[#This Row],[Cost Of Good Sold]]</f>
        <v>65.042000000000002</v>
      </c>
      <c r="V1497" s="8">
        <f>IF(Sales_Analysis[[#This Row],[Order Status]]="Completed",Sales_Analysis[[#This Row],[Net Sales ]],0)</f>
        <v>139.042</v>
      </c>
      <c r="W1497" s="8">
        <f>IF(Sales_Analysis[[#This Row],[Order Status]]="Completed",Sales_Analysis[[#This Row],[Gross Profit ]],0)</f>
        <v>65.042000000000002</v>
      </c>
    </row>
    <row r="1498" spans="1:23">
      <c r="A1498" t="s">
        <v>2256</v>
      </c>
      <c r="B1498" s="7">
        <v>46155</v>
      </c>
      <c r="C1498" t="s">
        <v>71</v>
      </c>
      <c r="D1498">
        <v>5</v>
      </c>
      <c r="E1498">
        <v>11.23</v>
      </c>
      <c r="F1498">
        <v>0</v>
      </c>
      <c r="G1498">
        <v>0</v>
      </c>
      <c r="H1498" t="s">
        <v>216</v>
      </c>
      <c r="I1498" t="s">
        <v>12</v>
      </c>
      <c r="J1498" t="s">
        <v>213</v>
      </c>
      <c r="K1498" t="s">
        <v>209</v>
      </c>
      <c r="L1498" t="s">
        <v>2257</v>
      </c>
      <c r="M1498" t="s">
        <v>72</v>
      </c>
      <c r="N1498" t="s">
        <v>11</v>
      </c>
      <c r="O1498">
        <v>6.46</v>
      </c>
      <c r="P1498">
        <v>11.23</v>
      </c>
      <c r="Q1498">
        <f>Sales_Analysis[[#This Row],[Quantity]]*Sales_Analysis[[#This Row],[Unit Selling Price]]</f>
        <v>56.150000000000006</v>
      </c>
      <c r="R1498">
        <f>Sales_Analysis[[#This Row],[Gross Sales ]]*Sales_Analysis[[#This Row],[Discount Pct]]</f>
        <v>0</v>
      </c>
      <c r="S1498" s="8">
        <f>Sales_Analysis[[#This Row],[Gross Sales ]]-Sales_Analysis[[#This Row],[Discount Amount]]</f>
        <v>56.150000000000006</v>
      </c>
      <c r="T1498" s="8">
        <f>Sales_Analysis[[#This Row],[Quantity]]*Sales_Analysis[[#This Row],[Unit Cost]]</f>
        <v>32.299999999999997</v>
      </c>
      <c r="U1498" s="8">
        <f>Sales_Analysis[[#This Row],[Net Sales ]]-Sales_Analysis[[#This Row],[Cost Of Good Sold]]</f>
        <v>23.850000000000009</v>
      </c>
      <c r="V1498" s="8">
        <f>IF(Sales_Analysis[[#This Row],[Order Status]]="Completed",Sales_Analysis[[#This Row],[Net Sales ]],0)</f>
        <v>56.150000000000006</v>
      </c>
      <c r="W1498" s="8">
        <f>IF(Sales_Analysis[[#This Row],[Order Status]]="Completed",Sales_Analysis[[#This Row],[Gross Profit ]],0)</f>
        <v>23.850000000000009</v>
      </c>
    </row>
    <row r="1499" spans="1:23">
      <c r="A1499" t="s">
        <v>2258</v>
      </c>
      <c r="B1499" s="7">
        <v>46155</v>
      </c>
      <c r="C1499" t="s">
        <v>69</v>
      </c>
      <c r="D1499">
        <v>1</v>
      </c>
      <c r="E1499">
        <v>73.180000000000007</v>
      </c>
      <c r="F1499">
        <v>0</v>
      </c>
      <c r="G1499">
        <v>0</v>
      </c>
      <c r="H1499" t="s">
        <v>207</v>
      </c>
      <c r="I1499" t="s">
        <v>224</v>
      </c>
      <c r="J1499" t="s">
        <v>213</v>
      </c>
      <c r="K1499" t="s">
        <v>209</v>
      </c>
      <c r="L1499" t="s">
        <v>942</v>
      </c>
      <c r="M1499" t="s">
        <v>70</v>
      </c>
      <c r="N1499" t="s">
        <v>11</v>
      </c>
      <c r="O1499">
        <v>37</v>
      </c>
      <c r="P1499">
        <v>73.180000000000007</v>
      </c>
      <c r="Q1499">
        <f>Sales_Analysis[[#This Row],[Quantity]]*Sales_Analysis[[#This Row],[Unit Selling Price]]</f>
        <v>73.180000000000007</v>
      </c>
      <c r="R1499">
        <f>Sales_Analysis[[#This Row],[Gross Sales ]]*Sales_Analysis[[#This Row],[Discount Pct]]</f>
        <v>0</v>
      </c>
      <c r="S1499" s="8">
        <f>Sales_Analysis[[#This Row],[Gross Sales ]]-Sales_Analysis[[#This Row],[Discount Amount]]</f>
        <v>73.180000000000007</v>
      </c>
      <c r="T1499" s="8">
        <f>Sales_Analysis[[#This Row],[Quantity]]*Sales_Analysis[[#This Row],[Unit Cost]]</f>
        <v>37</v>
      </c>
      <c r="U1499" s="8">
        <f>Sales_Analysis[[#This Row],[Net Sales ]]-Sales_Analysis[[#This Row],[Cost Of Good Sold]]</f>
        <v>36.180000000000007</v>
      </c>
      <c r="V1499" s="8">
        <f>IF(Sales_Analysis[[#This Row],[Order Status]]="Completed",Sales_Analysis[[#This Row],[Net Sales ]],0)</f>
        <v>73.180000000000007</v>
      </c>
      <c r="W1499" s="8">
        <f>IF(Sales_Analysis[[#This Row],[Order Status]]="Completed",Sales_Analysis[[#This Row],[Gross Profit ]],0)</f>
        <v>36.180000000000007</v>
      </c>
    </row>
    <row r="1500" spans="1:23">
      <c r="A1500" t="s">
        <v>2259</v>
      </c>
      <c r="B1500" s="7">
        <v>46155</v>
      </c>
      <c r="C1500" t="s">
        <v>120</v>
      </c>
      <c r="D1500">
        <v>2</v>
      </c>
      <c r="E1500">
        <v>33.65</v>
      </c>
      <c r="F1500">
        <v>0.15</v>
      </c>
      <c r="G1500">
        <v>6.99</v>
      </c>
      <c r="H1500" t="s">
        <v>207</v>
      </c>
      <c r="I1500" t="s">
        <v>37</v>
      </c>
      <c r="J1500" t="s">
        <v>217</v>
      </c>
      <c r="K1500" t="s">
        <v>209</v>
      </c>
      <c r="L1500" t="s">
        <v>360</v>
      </c>
      <c r="M1500" t="s">
        <v>121</v>
      </c>
      <c r="N1500" t="s">
        <v>21</v>
      </c>
      <c r="O1500">
        <v>17.22</v>
      </c>
      <c r="P1500">
        <v>33.65</v>
      </c>
      <c r="Q1500">
        <f>Sales_Analysis[[#This Row],[Quantity]]*Sales_Analysis[[#This Row],[Unit Selling Price]]</f>
        <v>67.3</v>
      </c>
      <c r="R1500">
        <f>Sales_Analysis[[#This Row],[Gross Sales ]]*Sales_Analysis[[#This Row],[Discount Pct]]</f>
        <v>10.094999999999999</v>
      </c>
      <c r="S1500" s="8">
        <f>Sales_Analysis[[#This Row],[Gross Sales ]]-Sales_Analysis[[#This Row],[Discount Amount]]</f>
        <v>57.204999999999998</v>
      </c>
      <c r="T1500" s="8">
        <f>Sales_Analysis[[#This Row],[Quantity]]*Sales_Analysis[[#This Row],[Unit Cost]]</f>
        <v>34.44</v>
      </c>
      <c r="U1500" s="8">
        <f>Sales_Analysis[[#This Row],[Net Sales ]]-Sales_Analysis[[#This Row],[Cost Of Good Sold]]</f>
        <v>22.765000000000001</v>
      </c>
      <c r="V1500" s="8">
        <f>IF(Sales_Analysis[[#This Row],[Order Status]]="Completed",Sales_Analysis[[#This Row],[Net Sales ]],0)</f>
        <v>57.204999999999998</v>
      </c>
      <c r="W1500" s="8">
        <f>IF(Sales_Analysis[[#This Row],[Order Status]]="Completed",Sales_Analysis[[#This Row],[Gross Profit ]],0)</f>
        <v>22.765000000000001</v>
      </c>
    </row>
    <row r="1501" spans="1:23">
      <c r="A1501" t="s">
        <v>2260</v>
      </c>
      <c r="B1501" s="7">
        <v>46155</v>
      </c>
      <c r="C1501" t="s">
        <v>154</v>
      </c>
      <c r="D1501">
        <v>5</v>
      </c>
      <c r="E1501">
        <v>63.29</v>
      </c>
      <c r="F1501">
        <v>0.15</v>
      </c>
      <c r="G1501">
        <v>6.99</v>
      </c>
      <c r="H1501" t="s">
        <v>207</v>
      </c>
      <c r="I1501" t="s">
        <v>12</v>
      </c>
      <c r="J1501" t="s">
        <v>217</v>
      </c>
      <c r="K1501" t="s">
        <v>209</v>
      </c>
      <c r="L1501" t="s">
        <v>2176</v>
      </c>
      <c r="M1501" t="s">
        <v>155</v>
      </c>
      <c r="N1501" t="s">
        <v>27</v>
      </c>
      <c r="O1501">
        <v>41.46</v>
      </c>
      <c r="P1501">
        <v>63.29</v>
      </c>
      <c r="Q1501">
        <f>Sales_Analysis[[#This Row],[Quantity]]*Sales_Analysis[[#This Row],[Unit Selling Price]]</f>
        <v>316.45</v>
      </c>
      <c r="R1501">
        <f>Sales_Analysis[[#This Row],[Gross Sales ]]*Sales_Analysis[[#This Row],[Discount Pct]]</f>
        <v>47.467499999999994</v>
      </c>
      <c r="S1501" s="8">
        <f>Sales_Analysis[[#This Row],[Gross Sales ]]-Sales_Analysis[[#This Row],[Discount Amount]]</f>
        <v>268.98250000000002</v>
      </c>
      <c r="T1501" s="8">
        <f>Sales_Analysis[[#This Row],[Quantity]]*Sales_Analysis[[#This Row],[Unit Cost]]</f>
        <v>207.3</v>
      </c>
      <c r="U1501" s="8">
        <f>Sales_Analysis[[#This Row],[Net Sales ]]-Sales_Analysis[[#This Row],[Cost Of Good Sold]]</f>
        <v>61.682500000000005</v>
      </c>
      <c r="V1501" s="8">
        <f>IF(Sales_Analysis[[#This Row],[Order Status]]="Completed",Sales_Analysis[[#This Row],[Net Sales ]],0)</f>
        <v>268.98250000000002</v>
      </c>
      <c r="W1501" s="8">
        <f>IF(Sales_Analysis[[#This Row],[Order Status]]="Completed",Sales_Analysis[[#This Row],[Gross Profit ]],0)</f>
        <v>61.682500000000005</v>
      </c>
    </row>
    <row r="1502" spans="1:23">
      <c r="A1502" t="s">
        <v>2261</v>
      </c>
      <c r="B1502" s="7">
        <v>46155</v>
      </c>
      <c r="C1502" t="s">
        <v>96</v>
      </c>
      <c r="D1502">
        <v>2</v>
      </c>
      <c r="E1502">
        <v>26.72</v>
      </c>
      <c r="F1502">
        <v>0.05</v>
      </c>
      <c r="G1502">
        <v>0</v>
      </c>
      <c r="H1502" t="s">
        <v>207</v>
      </c>
      <c r="I1502" t="s">
        <v>12</v>
      </c>
      <c r="J1502" t="s">
        <v>217</v>
      </c>
      <c r="K1502" t="s">
        <v>209</v>
      </c>
      <c r="L1502" t="s">
        <v>1250</v>
      </c>
      <c r="M1502" t="s">
        <v>97</v>
      </c>
      <c r="N1502" t="s">
        <v>17</v>
      </c>
      <c r="O1502">
        <v>14.4</v>
      </c>
      <c r="P1502">
        <v>26.72</v>
      </c>
      <c r="Q1502">
        <f>Sales_Analysis[[#This Row],[Quantity]]*Sales_Analysis[[#This Row],[Unit Selling Price]]</f>
        <v>53.44</v>
      </c>
      <c r="R1502">
        <f>Sales_Analysis[[#This Row],[Gross Sales ]]*Sales_Analysis[[#This Row],[Discount Pct]]</f>
        <v>2.6720000000000002</v>
      </c>
      <c r="S1502" s="8">
        <f>Sales_Analysis[[#This Row],[Gross Sales ]]-Sales_Analysis[[#This Row],[Discount Amount]]</f>
        <v>50.768000000000001</v>
      </c>
      <c r="T1502" s="8">
        <f>Sales_Analysis[[#This Row],[Quantity]]*Sales_Analysis[[#This Row],[Unit Cost]]</f>
        <v>28.8</v>
      </c>
      <c r="U1502" s="8">
        <f>Sales_Analysis[[#This Row],[Net Sales ]]-Sales_Analysis[[#This Row],[Cost Of Good Sold]]</f>
        <v>21.968</v>
      </c>
      <c r="V1502" s="8">
        <f>IF(Sales_Analysis[[#This Row],[Order Status]]="Completed",Sales_Analysis[[#This Row],[Net Sales ]],0)</f>
        <v>50.768000000000001</v>
      </c>
      <c r="W1502" s="8">
        <f>IF(Sales_Analysis[[#This Row],[Order Status]]="Completed",Sales_Analysis[[#This Row],[Gross Profit ]],0)</f>
        <v>21.968</v>
      </c>
    </row>
    <row r="1503" spans="1:23">
      <c r="A1503" t="s">
        <v>2262</v>
      </c>
      <c r="B1503" s="7">
        <v>46155</v>
      </c>
      <c r="C1503" t="s">
        <v>118</v>
      </c>
      <c r="D1503">
        <v>1</v>
      </c>
      <c r="E1503">
        <v>41.81</v>
      </c>
      <c r="F1503">
        <v>0</v>
      </c>
      <c r="G1503">
        <v>6.99</v>
      </c>
      <c r="H1503" t="s">
        <v>212</v>
      </c>
      <c r="I1503" t="s">
        <v>224</v>
      </c>
      <c r="J1503" t="s">
        <v>208</v>
      </c>
      <c r="K1503" t="s">
        <v>209</v>
      </c>
      <c r="L1503" t="s">
        <v>317</v>
      </c>
      <c r="M1503" t="s">
        <v>119</v>
      </c>
      <c r="N1503" t="s">
        <v>21</v>
      </c>
      <c r="O1503">
        <v>22.64</v>
      </c>
      <c r="P1503">
        <v>41.81</v>
      </c>
      <c r="Q1503">
        <f>Sales_Analysis[[#This Row],[Quantity]]*Sales_Analysis[[#This Row],[Unit Selling Price]]</f>
        <v>41.81</v>
      </c>
      <c r="R1503">
        <f>Sales_Analysis[[#This Row],[Gross Sales ]]*Sales_Analysis[[#This Row],[Discount Pct]]</f>
        <v>0</v>
      </c>
      <c r="S1503" s="8">
        <f>Sales_Analysis[[#This Row],[Gross Sales ]]-Sales_Analysis[[#This Row],[Discount Amount]]</f>
        <v>41.81</v>
      </c>
      <c r="T1503" s="8">
        <f>Sales_Analysis[[#This Row],[Quantity]]*Sales_Analysis[[#This Row],[Unit Cost]]</f>
        <v>22.64</v>
      </c>
      <c r="U1503" s="8">
        <f>Sales_Analysis[[#This Row],[Net Sales ]]-Sales_Analysis[[#This Row],[Cost Of Good Sold]]</f>
        <v>19.170000000000002</v>
      </c>
      <c r="V1503" s="8">
        <f>IF(Sales_Analysis[[#This Row],[Order Status]]="Completed",Sales_Analysis[[#This Row],[Net Sales ]],0)</f>
        <v>41.81</v>
      </c>
      <c r="W1503" s="8">
        <f>IF(Sales_Analysis[[#This Row],[Order Status]]="Completed",Sales_Analysis[[#This Row],[Gross Profit ]],0)</f>
        <v>19.170000000000002</v>
      </c>
    </row>
    <row r="1504" spans="1:23">
      <c r="A1504" t="s">
        <v>2263</v>
      </c>
      <c r="B1504" s="7">
        <v>46156</v>
      </c>
      <c r="C1504" t="s">
        <v>126</v>
      </c>
      <c r="D1504">
        <v>4</v>
      </c>
      <c r="E1504">
        <v>44.98</v>
      </c>
      <c r="F1504">
        <v>0</v>
      </c>
      <c r="G1504">
        <v>0</v>
      </c>
      <c r="H1504" t="s">
        <v>216</v>
      </c>
      <c r="I1504" t="s">
        <v>224</v>
      </c>
      <c r="J1504" t="s">
        <v>213</v>
      </c>
      <c r="K1504" t="s">
        <v>209</v>
      </c>
      <c r="L1504" t="s">
        <v>521</v>
      </c>
      <c r="M1504" t="s">
        <v>127</v>
      </c>
      <c r="N1504" t="s">
        <v>21</v>
      </c>
      <c r="O1504">
        <v>23.48</v>
      </c>
      <c r="P1504">
        <v>44.98</v>
      </c>
      <c r="Q1504">
        <f>Sales_Analysis[[#This Row],[Quantity]]*Sales_Analysis[[#This Row],[Unit Selling Price]]</f>
        <v>179.92</v>
      </c>
      <c r="R1504">
        <f>Sales_Analysis[[#This Row],[Gross Sales ]]*Sales_Analysis[[#This Row],[Discount Pct]]</f>
        <v>0</v>
      </c>
      <c r="S1504" s="8">
        <f>Sales_Analysis[[#This Row],[Gross Sales ]]-Sales_Analysis[[#This Row],[Discount Amount]]</f>
        <v>179.92</v>
      </c>
      <c r="T1504" s="8">
        <f>Sales_Analysis[[#This Row],[Quantity]]*Sales_Analysis[[#This Row],[Unit Cost]]</f>
        <v>93.92</v>
      </c>
      <c r="U1504" s="8">
        <f>Sales_Analysis[[#This Row],[Net Sales ]]-Sales_Analysis[[#This Row],[Cost Of Good Sold]]</f>
        <v>85.999999999999986</v>
      </c>
      <c r="V1504" s="8">
        <f>IF(Sales_Analysis[[#This Row],[Order Status]]="Completed",Sales_Analysis[[#This Row],[Net Sales ]],0)</f>
        <v>179.92</v>
      </c>
      <c r="W1504" s="8">
        <f>IF(Sales_Analysis[[#This Row],[Order Status]]="Completed",Sales_Analysis[[#This Row],[Gross Profit ]],0)</f>
        <v>85.999999999999986</v>
      </c>
    </row>
    <row r="1505" spans="1:23">
      <c r="A1505" t="s">
        <v>2264</v>
      </c>
      <c r="B1505" s="7">
        <v>46156</v>
      </c>
      <c r="C1505" t="s">
        <v>77</v>
      </c>
      <c r="D1505">
        <v>6</v>
      </c>
      <c r="E1505">
        <v>47.77</v>
      </c>
      <c r="F1505">
        <v>0.05</v>
      </c>
      <c r="G1505">
        <v>9.99</v>
      </c>
      <c r="H1505" t="s">
        <v>212</v>
      </c>
      <c r="I1505" t="s">
        <v>18</v>
      </c>
      <c r="J1505" t="s">
        <v>217</v>
      </c>
      <c r="K1505" t="s">
        <v>209</v>
      </c>
      <c r="L1505" t="s">
        <v>1678</v>
      </c>
      <c r="M1505" t="s">
        <v>78</v>
      </c>
      <c r="N1505" t="s">
        <v>11</v>
      </c>
      <c r="O1505">
        <v>21.34</v>
      </c>
      <c r="P1505">
        <v>47.77</v>
      </c>
      <c r="Q1505">
        <f>Sales_Analysis[[#This Row],[Quantity]]*Sales_Analysis[[#This Row],[Unit Selling Price]]</f>
        <v>286.62</v>
      </c>
      <c r="R1505">
        <f>Sales_Analysis[[#This Row],[Gross Sales ]]*Sales_Analysis[[#This Row],[Discount Pct]]</f>
        <v>14.331000000000001</v>
      </c>
      <c r="S1505" s="8">
        <f>Sales_Analysis[[#This Row],[Gross Sales ]]-Sales_Analysis[[#This Row],[Discount Amount]]</f>
        <v>272.28899999999999</v>
      </c>
      <c r="T1505" s="8">
        <f>Sales_Analysis[[#This Row],[Quantity]]*Sales_Analysis[[#This Row],[Unit Cost]]</f>
        <v>128.04</v>
      </c>
      <c r="U1505" s="8">
        <f>Sales_Analysis[[#This Row],[Net Sales ]]-Sales_Analysis[[#This Row],[Cost Of Good Sold]]</f>
        <v>144.249</v>
      </c>
      <c r="V1505" s="8">
        <f>IF(Sales_Analysis[[#This Row],[Order Status]]="Completed",Sales_Analysis[[#This Row],[Net Sales ]],0)</f>
        <v>272.28899999999999</v>
      </c>
      <c r="W1505" s="8">
        <f>IF(Sales_Analysis[[#This Row],[Order Status]]="Completed",Sales_Analysis[[#This Row],[Gross Profit ]],0)</f>
        <v>144.249</v>
      </c>
    </row>
    <row r="1506" spans="1:23">
      <c r="A1506" t="s">
        <v>2265</v>
      </c>
      <c r="B1506" s="7">
        <v>46156</v>
      </c>
      <c r="C1506" t="s">
        <v>96</v>
      </c>
      <c r="D1506">
        <v>3</v>
      </c>
      <c r="E1506">
        <v>26.72</v>
      </c>
      <c r="F1506">
        <v>0.05</v>
      </c>
      <c r="G1506">
        <v>6.99</v>
      </c>
      <c r="H1506" t="s">
        <v>212</v>
      </c>
      <c r="I1506" t="s">
        <v>224</v>
      </c>
      <c r="J1506" t="s">
        <v>213</v>
      </c>
      <c r="K1506" t="s">
        <v>209</v>
      </c>
      <c r="L1506" t="s">
        <v>1515</v>
      </c>
      <c r="M1506" t="s">
        <v>97</v>
      </c>
      <c r="N1506" t="s">
        <v>17</v>
      </c>
      <c r="O1506">
        <v>14.4</v>
      </c>
      <c r="P1506">
        <v>26.72</v>
      </c>
      <c r="Q1506">
        <f>Sales_Analysis[[#This Row],[Quantity]]*Sales_Analysis[[#This Row],[Unit Selling Price]]</f>
        <v>80.16</v>
      </c>
      <c r="R1506">
        <f>Sales_Analysis[[#This Row],[Gross Sales ]]*Sales_Analysis[[#This Row],[Discount Pct]]</f>
        <v>4.008</v>
      </c>
      <c r="S1506" s="8">
        <f>Sales_Analysis[[#This Row],[Gross Sales ]]-Sales_Analysis[[#This Row],[Discount Amount]]</f>
        <v>76.152000000000001</v>
      </c>
      <c r="T1506" s="8">
        <f>Sales_Analysis[[#This Row],[Quantity]]*Sales_Analysis[[#This Row],[Unit Cost]]</f>
        <v>43.2</v>
      </c>
      <c r="U1506" s="8">
        <f>Sales_Analysis[[#This Row],[Net Sales ]]-Sales_Analysis[[#This Row],[Cost Of Good Sold]]</f>
        <v>32.951999999999998</v>
      </c>
      <c r="V1506" s="8">
        <f>IF(Sales_Analysis[[#This Row],[Order Status]]="Completed",Sales_Analysis[[#This Row],[Net Sales ]],0)</f>
        <v>76.152000000000001</v>
      </c>
      <c r="W1506" s="8">
        <f>IF(Sales_Analysis[[#This Row],[Order Status]]="Completed",Sales_Analysis[[#This Row],[Gross Profit ]],0)</f>
        <v>32.951999999999998</v>
      </c>
    </row>
    <row r="1507" spans="1:23">
      <c r="A1507" t="s">
        <v>2266</v>
      </c>
      <c r="B1507" s="7">
        <v>46156</v>
      </c>
      <c r="C1507" t="s">
        <v>92</v>
      </c>
      <c r="D1507">
        <v>3</v>
      </c>
      <c r="E1507">
        <v>46.87</v>
      </c>
      <c r="F1507">
        <v>0</v>
      </c>
      <c r="G1507">
        <v>0</v>
      </c>
      <c r="H1507" t="s">
        <v>216</v>
      </c>
      <c r="I1507" t="s">
        <v>54</v>
      </c>
      <c r="J1507" t="s">
        <v>217</v>
      </c>
      <c r="K1507" t="s">
        <v>209</v>
      </c>
      <c r="L1507" t="s">
        <v>830</v>
      </c>
      <c r="M1507" t="s">
        <v>93</v>
      </c>
      <c r="N1507" t="s">
        <v>17</v>
      </c>
      <c r="O1507">
        <v>21.33</v>
      </c>
      <c r="P1507">
        <v>46.87</v>
      </c>
      <c r="Q1507">
        <f>Sales_Analysis[[#This Row],[Quantity]]*Sales_Analysis[[#This Row],[Unit Selling Price]]</f>
        <v>140.60999999999999</v>
      </c>
      <c r="R1507">
        <f>Sales_Analysis[[#This Row],[Gross Sales ]]*Sales_Analysis[[#This Row],[Discount Pct]]</f>
        <v>0</v>
      </c>
      <c r="S1507" s="8">
        <f>Sales_Analysis[[#This Row],[Gross Sales ]]-Sales_Analysis[[#This Row],[Discount Amount]]</f>
        <v>140.60999999999999</v>
      </c>
      <c r="T1507" s="8">
        <f>Sales_Analysis[[#This Row],[Quantity]]*Sales_Analysis[[#This Row],[Unit Cost]]</f>
        <v>63.989999999999995</v>
      </c>
      <c r="U1507" s="8">
        <f>Sales_Analysis[[#This Row],[Net Sales ]]-Sales_Analysis[[#This Row],[Cost Of Good Sold]]</f>
        <v>76.61999999999999</v>
      </c>
      <c r="V1507" s="8">
        <f>IF(Sales_Analysis[[#This Row],[Order Status]]="Completed",Sales_Analysis[[#This Row],[Net Sales ]],0)</f>
        <v>140.60999999999999</v>
      </c>
      <c r="W1507" s="8">
        <f>IF(Sales_Analysis[[#This Row],[Order Status]]="Completed",Sales_Analysis[[#This Row],[Gross Profit ]],0)</f>
        <v>76.61999999999999</v>
      </c>
    </row>
    <row r="1508" spans="1:23">
      <c r="A1508" t="s">
        <v>2267</v>
      </c>
      <c r="B1508" s="7">
        <v>46157</v>
      </c>
      <c r="C1508" t="s">
        <v>124</v>
      </c>
      <c r="D1508">
        <v>5</v>
      </c>
      <c r="E1508">
        <v>79.47</v>
      </c>
      <c r="F1508">
        <v>0</v>
      </c>
      <c r="G1508">
        <v>9.99</v>
      </c>
      <c r="H1508" t="s">
        <v>216</v>
      </c>
      <c r="I1508" t="s">
        <v>37</v>
      </c>
      <c r="J1508" t="s">
        <v>213</v>
      </c>
      <c r="K1508" t="s">
        <v>209</v>
      </c>
      <c r="L1508" t="s">
        <v>1457</v>
      </c>
      <c r="M1508" t="s">
        <v>125</v>
      </c>
      <c r="N1508" t="s">
        <v>21</v>
      </c>
      <c r="O1508">
        <v>38</v>
      </c>
      <c r="P1508">
        <v>79.47</v>
      </c>
      <c r="Q1508">
        <f>Sales_Analysis[[#This Row],[Quantity]]*Sales_Analysis[[#This Row],[Unit Selling Price]]</f>
        <v>397.35</v>
      </c>
      <c r="R1508">
        <f>Sales_Analysis[[#This Row],[Gross Sales ]]*Sales_Analysis[[#This Row],[Discount Pct]]</f>
        <v>0</v>
      </c>
      <c r="S1508" s="8">
        <f>Sales_Analysis[[#This Row],[Gross Sales ]]-Sales_Analysis[[#This Row],[Discount Amount]]</f>
        <v>397.35</v>
      </c>
      <c r="T1508" s="8">
        <f>Sales_Analysis[[#This Row],[Quantity]]*Sales_Analysis[[#This Row],[Unit Cost]]</f>
        <v>190</v>
      </c>
      <c r="U1508" s="8">
        <f>Sales_Analysis[[#This Row],[Net Sales ]]-Sales_Analysis[[#This Row],[Cost Of Good Sold]]</f>
        <v>207.35000000000002</v>
      </c>
      <c r="V1508" s="8">
        <f>IF(Sales_Analysis[[#This Row],[Order Status]]="Completed",Sales_Analysis[[#This Row],[Net Sales ]],0)</f>
        <v>397.35</v>
      </c>
      <c r="W1508" s="8">
        <f>IF(Sales_Analysis[[#This Row],[Order Status]]="Completed",Sales_Analysis[[#This Row],[Gross Profit ]],0)</f>
        <v>207.35000000000002</v>
      </c>
    </row>
    <row r="1509" spans="1:23">
      <c r="A1509" t="s">
        <v>2268</v>
      </c>
      <c r="B1509" s="7">
        <v>46157</v>
      </c>
      <c r="C1509" t="s">
        <v>136</v>
      </c>
      <c r="D1509">
        <v>2</v>
      </c>
      <c r="E1509">
        <v>26.35</v>
      </c>
      <c r="F1509">
        <v>0</v>
      </c>
      <c r="G1509">
        <v>0</v>
      </c>
      <c r="H1509" t="s">
        <v>212</v>
      </c>
      <c r="I1509" t="s">
        <v>224</v>
      </c>
      <c r="J1509" t="s">
        <v>208</v>
      </c>
      <c r="K1509" t="s">
        <v>304</v>
      </c>
      <c r="L1509" t="s">
        <v>878</v>
      </c>
      <c r="M1509" t="s">
        <v>137</v>
      </c>
      <c r="N1509" t="s">
        <v>21</v>
      </c>
      <c r="O1509">
        <v>13.28</v>
      </c>
      <c r="P1509">
        <v>26.35</v>
      </c>
      <c r="Q1509">
        <f>Sales_Analysis[[#This Row],[Quantity]]*Sales_Analysis[[#This Row],[Unit Selling Price]]</f>
        <v>52.7</v>
      </c>
      <c r="R1509">
        <f>Sales_Analysis[[#This Row],[Gross Sales ]]*Sales_Analysis[[#This Row],[Discount Pct]]</f>
        <v>0</v>
      </c>
      <c r="S1509" s="8">
        <f>Sales_Analysis[[#This Row],[Gross Sales ]]-Sales_Analysis[[#This Row],[Discount Amount]]</f>
        <v>52.7</v>
      </c>
      <c r="T1509" s="8">
        <f>Sales_Analysis[[#This Row],[Quantity]]*Sales_Analysis[[#This Row],[Unit Cost]]</f>
        <v>26.56</v>
      </c>
      <c r="U1509" s="8">
        <f>Sales_Analysis[[#This Row],[Net Sales ]]-Sales_Analysis[[#This Row],[Cost Of Good Sold]]</f>
        <v>26.140000000000004</v>
      </c>
      <c r="V1509" s="8">
        <f>IF(Sales_Analysis[[#This Row],[Order Status]]="Completed",Sales_Analysis[[#This Row],[Net Sales ]],0)</f>
        <v>0</v>
      </c>
      <c r="W1509" s="8">
        <f>IF(Sales_Analysis[[#This Row],[Order Status]]="Completed",Sales_Analysis[[#This Row],[Gross Profit ]],0)</f>
        <v>0</v>
      </c>
    </row>
    <row r="1510" spans="1:23">
      <c r="A1510" t="s">
        <v>2269</v>
      </c>
      <c r="B1510" s="7">
        <v>46157</v>
      </c>
      <c r="C1510" t="s">
        <v>158</v>
      </c>
      <c r="D1510">
        <v>1</v>
      </c>
      <c r="E1510">
        <v>44.59</v>
      </c>
      <c r="F1510">
        <v>0.1</v>
      </c>
      <c r="G1510">
        <v>4.99</v>
      </c>
      <c r="H1510" t="s">
        <v>212</v>
      </c>
      <c r="I1510" t="s">
        <v>224</v>
      </c>
      <c r="J1510" t="s">
        <v>208</v>
      </c>
      <c r="K1510" t="s">
        <v>209</v>
      </c>
      <c r="L1510" t="s">
        <v>441</v>
      </c>
      <c r="M1510" t="s">
        <v>159</v>
      </c>
      <c r="N1510" t="s">
        <v>27</v>
      </c>
      <c r="O1510">
        <v>19.489999999999998</v>
      </c>
      <c r="P1510">
        <v>44.59</v>
      </c>
      <c r="Q1510">
        <f>Sales_Analysis[[#This Row],[Quantity]]*Sales_Analysis[[#This Row],[Unit Selling Price]]</f>
        <v>44.59</v>
      </c>
      <c r="R1510">
        <f>Sales_Analysis[[#This Row],[Gross Sales ]]*Sales_Analysis[[#This Row],[Discount Pct]]</f>
        <v>4.4590000000000005</v>
      </c>
      <c r="S1510" s="8">
        <f>Sales_Analysis[[#This Row],[Gross Sales ]]-Sales_Analysis[[#This Row],[Discount Amount]]</f>
        <v>40.131</v>
      </c>
      <c r="T1510" s="8">
        <f>Sales_Analysis[[#This Row],[Quantity]]*Sales_Analysis[[#This Row],[Unit Cost]]</f>
        <v>19.489999999999998</v>
      </c>
      <c r="U1510" s="8">
        <f>Sales_Analysis[[#This Row],[Net Sales ]]-Sales_Analysis[[#This Row],[Cost Of Good Sold]]</f>
        <v>20.641000000000002</v>
      </c>
      <c r="V1510" s="8">
        <f>IF(Sales_Analysis[[#This Row],[Order Status]]="Completed",Sales_Analysis[[#This Row],[Net Sales ]],0)</f>
        <v>40.131</v>
      </c>
      <c r="W1510" s="8">
        <f>IF(Sales_Analysis[[#This Row],[Order Status]]="Completed",Sales_Analysis[[#This Row],[Gross Profit ]],0)</f>
        <v>20.641000000000002</v>
      </c>
    </row>
    <row r="1511" spans="1:23">
      <c r="A1511" t="s">
        <v>2270</v>
      </c>
      <c r="B1511" s="7">
        <v>46157</v>
      </c>
      <c r="C1511" t="s">
        <v>120</v>
      </c>
      <c r="D1511">
        <v>3</v>
      </c>
      <c r="E1511">
        <v>33.65</v>
      </c>
      <c r="F1511">
        <v>0</v>
      </c>
      <c r="G1511">
        <v>4.99</v>
      </c>
      <c r="H1511" t="s">
        <v>207</v>
      </c>
      <c r="I1511" t="s">
        <v>18</v>
      </c>
      <c r="J1511" t="s">
        <v>213</v>
      </c>
      <c r="K1511" t="s">
        <v>209</v>
      </c>
      <c r="L1511" t="s">
        <v>1862</v>
      </c>
      <c r="M1511" t="s">
        <v>121</v>
      </c>
      <c r="N1511" t="s">
        <v>21</v>
      </c>
      <c r="O1511">
        <v>17.22</v>
      </c>
      <c r="P1511">
        <v>33.65</v>
      </c>
      <c r="Q1511">
        <f>Sales_Analysis[[#This Row],[Quantity]]*Sales_Analysis[[#This Row],[Unit Selling Price]]</f>
        <v>100.94999999999999</v>
      </c>
      <c r="R1511">
        <f>Sales_Analysis[[#This Row],[Gross Sales ]]*Sales_Analysis[[#This Row],[Discount Pct]]</f>
        <v>0</v>
      </c>
      <c r="S1511" s="8">
        <f>Sales_Analysis[[#This Row],[Gross Sales ]]-Sales_Analysis[[#This Row],[Discount Amount]]</f>
        <v>100.94999999999999</v>
      </c>
      <c r="T1511" s="8">
        <f>Sales_Analysis[[#This Row],[Quantity]]*Sales_Analysis[[#This Row],[Unit Cost]]</f>
        <v>51.66</v>
      </c>
      <c r="U1511" s="8">
        <f>Sales_Analysis[[#This Row],[Net Sales ]]-Sales_Analysis[[#This Row],[Cost Of Good Sold]]</f>
        <v>49.289999999999992</v>
      </c>
      <c r="V1511" s="8">
        <f>IF(Sales_Analysis[[#This Row],[Order Status]]="Completed",Sales_Analysis[[#This Row],[Net Sales ]],0)</f>
        <v>100.94999999999999</v>
      </c>
      <c r="W1511" s="8">
        <f>IF(Sales_Analysis[[#This Row],[Order Status]]="Completed",Sales_Analysis[[#This Row],[Gross Profit ]],0)</f>
        <v>49.289999999999992</v>
      </c>
    </row>
    <row r="1512" spans="1:23">
      <c r="A1512" t="s">
        <v>2271</v>
      </c>
      <c r="B1512" s="7">
        <v>46157</v>
      </c>
      <c r="C1512" t="s">
        <v>156</v>
      </c>
      <c r="D1512">
        <v>4</v>
      </c>
      <c r="E1512">
        <v>24.86</v>
      </c>
      <c r="F1512">
        <v>0.15</v>
      </c>
      <c r="G1512">
        <v>9.99</v>
      </c>
      <c r="H1512" t="s">
        <v>216</v>
      </c>
      <c r="I1512" t="s">
        <v>12</v>
      </c>
      <c r="J1512" t="s">
        <v>217</v>
      </c>
      <c r="K1512" t="s">
        <v>209</v>
      </c>
      <c r="L1512" t="s">
        <v>277</v>
      </c>
      <c r="M1512" t="s">
        <v>157</v>
      </c>
      <c r="N1512" t="s">
        <v>27</v>
      </c>
      <c r="O1512">
        <v>16.329999999999998</v>
      </c>
      <c r="P1512">
        <v>24.86</v>
      </c>
      <c r="Q1512">
        <f>Sales_Analysis[[#This Row],[Quantity]]*Sales_Analysis[[#This Row],[Unit Selling Price]]</f>
        <v>99.44</v>
      </c>
      <c r="R1512">
        <f>Sales_Analysis[[#This Row],[Gross Sales ]]*Sales_Analysis[[#This Row],[Discount Pct]]</f>
        <v>14.915999999999999</v>
      </c>
      <c r="S1512" s="8">
        <f>Sales_Analysis[[#This Row],[Gross Sales ]]-Sales_Analysis[[#This Row],[Discount Amount]]</f>
        <v>84.524000000000001</v>
      </c>
      <c r="T1512" s="8">
        <f>Sales_Analysis[[#This Row],[Quantity]]*Sales_Analysis[[#This Row],[Unit Cost]]</f>
        <v>65.319999999999993</v>
      </c>
      <c r="U1512" s="8">
        <f>Sales_Analysis[[#This Row],[Net Sales ]]-Sales_Analysis[[#This Row],[Cost Of Good Sold]]</f>
        <v>19.204000000000008</v>
      </c>
      <c r="V1512" s="8">
        <f>IF(Sales_Analysis[[#This Row],[Order Status]]="Completed",Sales_Analysis[[#This Row],[Net Sales ]],0)</f>
        <v>84.524000000000001</v>
      </c>
      <c r="W1512" s="8">
        <f>IF(Sales_Analysis[[#This Row],[Order Status]]="Completed",Sales_Analysis[[#This Row],[Gross Profit ]],0)</f>
        <v>19.204000000000008</v>
      </c>
    </row>
    <row r="1513" spans="1:23">
      <c r="A1513" t="s">
        <v>2272</v>
      </c>
      <c r="B1513" s="7">
        <v>46157</v>
      </c>
      <c r="C1513" t="s">
        <v>71</v>
      </c>
      <c r="D1513">
        <v>1</v>
      </c>
      <c r="E1513">
        <v>11.23</v>
      </c>
      <c r="F1513">
        <v>0.1</v>
      </c>
      <c r="G1513">
        <v>9.99</v>
      </c>
      <c r="H1513" t="s">
        <v>216</v>
      </c>
      <c r="I1513" t="s">
        <v>12</v>
      </c>
      <c r="J1513" t="s">
        <v>217</v>
      </c>
      <c r="K1513" t="s">
        <v>304</v>
      </c>
      <c r="L1513" t="s">
        <v>806</v>
      </c>
      <c r="M1513" t="s">
        <v>72</v>
      </c>
      <c r="N1513" t="s">
        <v>11</v>
      </c>
      <c r="O1513">
        <v>6.46</v>
      </c>
      <c r="P1513">
        <v>11.23</v>
      </c>
      <c r="Q1513">
        <f>Sales_Analysis[[#This Row],[Quantity]]*Sales_Analysis[[#This Row],[Unit Selling Price]]</f>
        <v>11.23</v>
      </c>
      <c r="R1513">
        <f>Sales_Analysis[[#This Row],[Gross Sales ]]*Sales_Analysis[[#This Row],[Discount Pct]]</f>
        <v>1.123</v>
      </c>
      <c r="S1513" s="8">
        <f>Sales_Analysis[[#This Row],[Gross Sales ]]-Sales_Analysis[[#This Row],[Discount Amount]]</f>
        <v>10.107000000000001</v>
      </c>
      <c r="T1513" s="8">
        <f>Sales_Analysis[[#This Row],[Quantity]]*Sales_Analysis[[#This Row],[Unit Cost]]</f>
        <v>6.46</v>
      </c>
      <c r="U1513" s="8">
        <f>Sales_Analysis[[#This Row],[Net Sales ]]-Sales_Analysis[[#This Row],[Cost Of Good Sold]]</f>
        <v>3.6470000000000011</v>
      </c>
      <c r="V1513" s="8">
        <f>IF(Sales_Analysis[[#This Row],[Order Status]]="Completed",Sales_Analysis[[#This Row],[Net Sales ]],0)</f>
        <v>0</v>
      </c>
      <c r="W1513" s="8">
        <f>IF(Sales_Analysis[[#This Row],[Order Status]]="Completed",Sales_Analysis[[#This Row],[Gross Profit ]],0)</f>
        <v>0</v>
      </c>
    </row>
    <row r="1514" spans="1:23">
      <c r="A1514" t="s">
        <v>2273</v>
      </c>
      <c r="B1514" s="7">
        <v>46158</v>
      </c>
      <c r="C1514" t="s">
        <v>156</v>
      </c>
      <c r="D1514">
        <v>2</v>
      </c>
      <c r="E1514">
        <v>24.86</v>
      </c>
      <c r="F1514">
        <v>0</v>
      </c>
      <c r="G1514">
        <v>4.99</v>
      </c>
      <c r="H1514" t="s">
        <v>207</v>
      </c>
      <c r="I1514" t="s">
        <v>54</v>
      </c>
      <c r="J1514" t="s">
        <v>217</v>
      </c>
      <c r="K1514" t="s">
        <v>209</v>
      </c>
      <c r="L1514" t="s">
        <v>736</v>
      </c>
      <c r="M1514" t="s">
        <v>157</v>
      </c>
      <c r="N1514" t="s">
        <v>27</v>
      </c>
      <c r="O1514">
        <v>16.329999999999998</v>
      </c>
      <c r="P1514">
        <v>24.86</v>
      </c>
      <c r="Q1514">
        <f>Sales_Analysis[[#This Row],[Quantity]]*Sales_Analysis[[#This Row],[Unit Selling Price]]</f>
        <v>49.72</v>
      </c>
      <c r="R1514">
        <f>Sales_Analysis[[#This Row],[Gross Sales ]]*Sales_Analysis[[#This Row],[Discount Pct]]</f>
        <v>0</v>
      </c>
      <c r="S1514" s="8">
        <f>Sales_Analysis[[#This Row],[Gross Sales ]]-Sales_Analysis[[#This Row],[Discount Amount]]</f>
        <v>49.72</v>
      </c>
      <c r="T1514" s="8">
        <f>Sales_Analysis[[#This Row],[Quantity]]*Sales_Analysis[[#This Row],[Unit Cost]]</f>
        <v>32.659999999999997</v>
      </c>
      <c r="U1514" s="8">
        <f>Sales_Analysis[[#This Row],[Net Sales ]]-Sales_Analysis[[#This Row],[Cost Of Good Sold]]</f>
        <v>17.060000000000002</v>
      </c>
      <c r="V1514" s="8">
        <f>IF(Sales_Analysis[[#This Row],[Order Status]]="Completed",Sales_Analysis[[#This Row],[Net Sales ]],0)</f>
        <v>49.72</v>
      </c>
      <c r="W1514" s="8">
        <f>IF(Sales_Analysis[[#This Row],[Order Status]]="Completed",Sales_Analysis[[#This Row],[Gross Profit ]],0)</f>
        <v>17.060000000000002</v>
      </c>
    </row>
    <row r="1515" spans="1:23">
      <c r="A1515" t="s">
        <v>2274</v>
      </c>
      <c r="B1515" s="7">
        <v>46158</v>
      </c>
      <c r="C1515" t="s">
        <v>85</v>
      </c>
      <c r="D1515">
        <v>3</v>
      </c>
      <c r="E1515">
        <v>20.7</v>
      </c>
      <c r="F1515">
        <v>0</v>
      </c>
      <c r="G1515">
        <v>0</v>
      </c>
      <c r="H1515" t="s">
        <v>207</v>
      </c>
      <c r="I1515" t="s">
        <v>12</v>
      </c>
      <c r="J1515" t="s">
        <v>217</v>
      </c>
      <c r="K1515" t="s">
        <v>209</v>
      </c>
      <c r="L1515" t="s">
        <v>921</v>
      </c>
      <c r="M1515" t="s">
        <v>86</v>
      </c>
      <c r="N1515" t="s">
        <v>11</v>
      </c>
      <c r="O1515">
        <v>8.5299999999999994</v>
      </c>
      <c r="P1515">
        <v>20.7</v>
      </c>
      <c r="Q1515">
        <f>Sales_Analysis[[#This Row],[Quantity]]*Sales_Analysis[[#This Row],[Unit Selling Price]]</f>
        <v>62.099999999999994</v>
      </c>
      <c r="R1515">
        <f>Sales_Analysis[[#This Row],[Gross Sales ]]*Sales_Analysis[[#This Row],[Discount Pct]]</f>
        <v>0</v>
      </c>
      <c r="S1515" s="8">
        <f>Sales_Analysis[[#This Row],[Gross Sales ]]-Sales_Analysis[[#This Row],[Discount Amount]]</f>
        <v>62.099999999999994</v>
      </c>
      <c r="T1515" s="8">
        <f>Sales_Analysis[[#This Row],[Quantity]]*Sales_Analysis[[#This Row],[Unit Cost]]</f>
        <v>25.589999999999996</v>
      </c>
      <c r="U1515" s="8">
        <f>Sales_Analysis[[#This Row],[Net Sales ]]-Sales_Analysis[[#This Row],[Cost Of Good Sold]]</f>
        <v>36.51</v>
      </c>
      <c r="V1515" s="8">
        <f>IF(Sales_Analysis[[#This Row],[Order Status]]="Completed",Sales_Analysis[[#This Row],[Net Sales ]],0)</f>
        <v>62.099999999999994</v>
      </c>
      <c r="W1515" s="8">
        <f>IF(Sales_Analysis[[#This Row],[Order Status]]="Completed",Sales_Analysis[[#This Row],[Gross Profit ]],0)</f>
        <v>36.51</v>
      </c>
    </row>
    <row r="1516" spans="1:23">
      <c r="A1516" t="s">
        <v>2275</v>
      </c>
      <c r="B1516" s="7">
        <v>46158</v>
      </c>
      <c r="C1516" t="s">
        <v>98</v>
      </c>
      <c r="D1516">
        <v>2</v>
      </c>
      <c r="E1516">
        <v>17.66</v>
      </c>
      <c r="F1516">
        <v>0</v>
      </c>
      <c r="G1516">
        <v>0</v>
      </c>
      <c r="H1516" t="s">
        <v>212</v>
      </c>
      <c r="I1516" t="s">
        <v>18</v>
      </c>
      <c r="J1516" t="s">
        <v>208</v>
      </c>
      <c r="K1516" t="s">
        <v>209</v>
      </c>
      <c r="L1516" t="s">
        <v>721</v>
      </c>
      <c r="M1516" t="s">
        <v>99</v>
      </c>
      <c r="N1516" t="s">
        <v>17</v>
      </c>
      <c r="O1516">
        <v>11.93</v>
      </c>
      <c r="P1516">
        <v>17.66</v>
      </c>
      <c r="Q1516">
        <f>Sales_Analysis[[#This Row],[Quantity]]*Sales_Analysis[[#This Row],[Unit Selling Price]]</f>
        <v>35.32</v>
      </c>
      <c r="R1516">
        <f>Sales_Analysis[[#This Row],[Gross Sales ]]*Sales_Analysis[[#This Row],[Discount Pct]]</f>
        <v>0</v>
      </c>
      <c r="S1516" s="8">
        <f>Sales_Analysis[[#This Row],[Gross Sales ]]-Sales_Analysis[[#This Row],[Discount Amount]]</f>
        <v>35.32</v>
      </c>
      <c r="T1516" s="8">
        <f>Sales_Analysis[[#This Row],[Quantity]]*Sales_Analysis[[#This Row],[Unit Cost]]</f>
        <v>23.86</v>
      </c>
      <c r="U1516" s="8">
        <f>Sales_Analysis[[#This Row],[Net Sales ]]-Sales_Analysis[[#This Row],[Cost Of Good Sold]]</f>
        <v>11.46</v>
      </c>
      <c r="V1516" s="8">
        <f>IF(Sales_Analysis[[#This Row],[Order Status]]="Completed",Sales_Analysis[[#This Row],[Net Sales ]],0)</f>
        <v>35.32</v>
      </c>
      <c r="W1516" s="8">
        <f>IF(Sales_Analysis[[#This Row],[Order Status]]="Completed",Sales_Analysis[[#This Row],[Gross Profit ]],0)</f>
        <v>11.46</v>
      </c>
    </row>
    <row r="1517" spans="1:23">
      <c r="A1517" t="s">
        <v>2276</v>
      </c>
      <c r="B1517" s="7">
        <v>46158</v>
      </c>
      <c r="C1517" t="s">
        <v>66</v>
      </c>
      <c r="D1517">
        <v>1</v>
      </c>
      <c r="E1517">
        <v>31.13</v>
      </c>
      <c r="F1517">
        <v>0.05</v>
      </c>
      <c r="G1517">
        <v>0</v>
      </c>
      <c r="H1517" t="s">
        <v>207</v>
      </c>
      <c r="I1517" t="s">
        <v>224</v>
      </c>
      <c r="J1517" t="s">
        <v>208</v>
      </c>
      <c r="K1517" t="s">
        <v>209</v>
      </c>
      <c r="L1517" t="s">
        <v>1856</v>
      </c>
      <c r="M1517" t="s">
        <v>67</v>
      </c>
      <c r="N1517" t="s">
        <v>11</v>
      </c>
      <c r="O1517">
        <v>13.79</v>
      </c>
      <c r="P1517">
        <v>31.13</v>
      </c>
      <c r="Q1517">
        <f>Sales_Analysis[[#This Row],[Quantity]]*Sales_Analysis[[#This Row],[Unit Selling Price]]</f>
        <v>31.13</v>
      </c>
      <c r="R1517">
        <f>Sales_Analysis[[#This Row],[Gross Sales ]]*Sales_Analysis[[#This Row],[Discount Pct]]</f>
        <v>1.5565</v>
      </c>
      <c r="S1517" s="8">
        <f>Sales_Analysis[[#This Row],[Gross Sales ]]-Sales_Analysis[[#This Row],[Discount Amount]]</f>
        <v>29.573499999999999</v>
      </c>
      <c r="T1517" s="8">
        <f>Sales_Analysis[[#This Row],[Quantity]]*Sales_Analysis[[#This Row],[Unit Cost]]</f>
        <v>13.79</v>
      </c>
      <c r="U1517" s="8">
        <f>Sales_Analysis[[#This Row],[Net Sales ]]-Sales_Analysis[[#This Row],[Cost Of Good Sold]]</f>
        <v>15.7835</v>
      </c>
      <c r="V1517" s="8">
        <f>IF(Sales_Analysis[[#This Row],[Order Status]]="Completed",Sales_Analysis[[#This Row],[Net Sales ]],0)</f>
        <v>29.573499999999999</v>
      </c>
      <c r="W1517" s="8">
        <f>IF(Sales_Analysis[[#This Row],[Order Status]]="Completed",Sales_Analysis[[#This Row],[Gross Profit ]],0)</f>
        <v>15.7835</v>
      </c>
    </row>
    <row r="1518" spans="1:23">
      <c r="A1518" t="s">
        <v>2277</v>
      </c>
      <c r="B1518" s="7">
        <v>46158</v>
      </c>
      <c r="C1518" t="s">
        <v>140</v>
      </c>
      <c r="D1518">
        <v>2</v>
      </c>
      <c r="E1518">
        <v>25.18</v>
      </c>
      <c r="F1518">
        <v>0</v>
      </c>
      <c r="G1518">
        <v>9.99</v>
      </c>
      <c r="H1518" t="s">
        <v>216</v>
      </c>
      <c r="I1518" t="s">
        <v>54</v>
      </c>
      <c r="J1518" t="s">
        <v>217</v>
      </c>
      <c r="K1518" t="s">
        <v>209</v>
      </c>
      <c r="L1518" t="s">
        <v>561</v>
      </c>
      <c r="M1518" t="s">
        <v>141</v>
      </c>
      <c r="N1518" t="s">
        <v>27</v>
      </c>
      <c r="O1518">
        <v>13.85</v>
      </c>
      <c r="P1518">
        <v>25.18</v>
      </c>
      <c r="Q1518">
        <f>Sales_Analysis[[#This Row],[Quantity]]*Sales_Analysis[[#This Row],[Unit Selling Price]]</f>
        <v>50.36</v>
      </c>
      <c r="R1518">
        <f>Sales_Analysis[[#This Row],[Gross Sales ]]*Sales_Analysis[[#This Row],[Discount Pct]]</f>
        <v>0</v>
      </c>
      <c r="S1518" s="8">
        <f>Sales_Analysis[[#This Row],[Gross Sales ]]-Sales_Analysis[[#This Row],[Discount Amount]]</f>
        <v>50.36</v>
      </c>
      <c r="T1518" s="8">
        <f>Sales_Analysis[[#This Row],[Quantity]]*Sales_Analysis[[#This Row],[Unit Cost]]</f>
        <v>27.7</v>
      </c>
      <c r="U1518" s="8">
        <f>Sales_Analysis[[#This Row],[Net Sales ]]-Sales_Analysis[[#This Row],[Cost Of Good Sold]]</f>
        <v>22.66</v>
      </c>
      <c r="V1518" s="8">
        <f>IF(Sales_Analysis[[#This Row],[Order Status]]="Completed",Sales_Analysis[[#This Row],[Net Sales ]],0)</f>
        <v>50.36</v>
      </c>
      <c r="W1518" s="8">
        <f>IF(Sales_Analysis[[#This Row],[Order Status]]="Completed",Sales_Analysis[[#This Row],[Gross Profit ]],0)</f>
        <v>22.66</v>
      </c>
    </row>
    <row r="1519" spans="1:23">
      <c r="A1519" t="s">
        <v>2278</v>
      </c>
      <c r="B1519" s="7">
        <v>46158</v>
      </c>
      <c r="C1519" t="s">
        <v>182</v>
      </c>
      <c r="D1519">
        <v>1</v>
      </c>
      <c r="E1519">
        <v>11.57</v>
      </c>
      <c r="F1519">
        <v>0.05</v>
      </c>
      <c r="G1519">
        <v>6.99</v>
      </c>
      <c r="H1519" t="s">
        <v>207</v>
      </c>
      <c r="I1519" t="s">
        <v>37</v>
      </c>
      <c r="J1519" t="s">
        <v>208</v>
      </c>
      <c r="K1519" t="s">
        <v>209</v>
      </c>
      <c r="L1519" t="s">
        <v>1141</v>
      </c>
      <c r="M1519" t="s">
        <v>183</v>
      </c>
      <c r="N1519" t="s">
        <v>32</v>
      </c>
      <c r="O1519">
        <v>6.42</v>
      </c>
      <c r="P1519">
        <v>11.57</v>
      </c>
      <c r="Q1519">
        <f>Sales_Analysis[[#This Row],[Quantity]]*Sales_Analysis[[#This Row],[Unit Selling Price]]</f>
        <v>11.57</v>
      </c>
      <c r="R1519">
        <f>Sales_Analysis[[#This Row],[Gross Sales ]]*Sales_Analysis[[#This Row],[Discount Pct]]</f>
        <v>0.57850000000000001</v>
      </c>
      <c r="S1519" s="8">
        <f>Sales_Analysis[[#This Row],[Gross Sales ]]-Sales_Analysis[[#This Row],[Discount Amount]]</f>
        <v>10.9915</v>
      </c>
      <c r="T1519" s="8">
        <f>Sales_Analysis[[#This Row],[Quantity]]*Sales_Analysis[[#This Row],[Unit Cost]]</f>
        <v>6.42</v>
      </c>
      <c r="U1519" s="8">
        <f>Sales_Analysis[[#This Row],[Net Sales ]]-Sales_Analysis[[#This Row],[Cost Of Good Sold]]</f>
        <v>4.5715000000000003</v>
      </c>
      <c r="V1519" s="8">
        <f>IF(Sales_Analysis[[#This Row],[Order Status]]="Completed",Sales_Analysis[[#This Row],[Net Sales ]],0)</f>
        <v>10.9915</v>
      </c>
      <c r="W1519" s="8">
        <f>IF(Sales_Analysis[[#This Row],[Order Status]]="Completed",Sales_Analysis[[#This Row],[Gross Profit ]],0)</f>
        <v>4.5715000000000003</v>
      </c>
    </row>
    <row r="1520" spans="1:23">
      <c r="A1520" t="s">
        <v>2279</v>
      </c>
      <c r="B1520" s="7">
        <v>46158</v>
      </c>
      <c r="C1520" t="s">
        <v>79</v>
      </c>
      <c r="D1520">
        <v>3</v>
      </c>
      <c r="E1520">
        <v>12.76</v>
      </c>
      <c r="F1520">
        <v>0</v>
      </c>
      <c r="G1520">
        <v>4.99</v>
      </c>
      <c r="H1520" t="s">
        <v>207</v>
      </c>
      <c r="I1520" t="s">
        <v>224</v>
      </c>
      <c r="J1520" t="s">
        <v>208</v>
      </c>
      <c r="K1520" t="s">
        <v>209</v>
      </c>
      <c r="L1520" t="s">
        <v>579</v>
      </c>
      <c r="M1520" t="s">
        <v>80</v>
      </c>
      <c r="N1520" t="s">
        <v>11</v>
      </c>
      <c r="O1520">
        <v>7.24</v>
      </c>
      <c r="P1520">
        <v>12.76</v>
      </c>
      <c r="Q1520">
        <f>Sales_Analysis[[#This Row],[Quantity]]*Sales_Analysis[[#This Row],[Unit Selling Price]]</f>
        <v>38.28</v>
      </c>
      <c r="R1520">
        <f>Sales_Analysis[[#This Row],[Gross Sales ]]*Sales_Analysis[[#This Row],[Discount Pct]]</f>
        <v>0</v>
      </c>
      <c r="S1520" s="8">
        <f>Sales_Analysis[[#This Row],[Gross Sales ]]-Sales_Analysis[[#This Row],[Discount Amount]]</f>
        <v>38.28</v>
      </c>
      <c r="T1520" s="8">
        <f>Sales_Analysis[[#This Row],[Quantity]]*Sales_Analysis[[#This Row],[Unit Cost]]</f>
        <v>21.72</v>
      </c>
      <c r="U1520" s="8">
        <f>Sales_Analysis[[#This Row],[Net Sales ]]-Sales_Analysis[[#This Row],[Cost Of Good Sold]]</f>
        <v>16.560000000000002</v>
      </c>
      <c r="V1520" s="8">
        <f>IF(Sales_Analysis[[#This Row],[Order Status]]="Completed",Sales_Analysis[[#This Row],[Net Sales ]],0)</f>
        <v>38.28</v>
      </c>
      <c r="W1520" s="8">
        <f>IF(Sales_Analysis[[#This Row],[Order Status]]="Completed",Sales_Analysis[[#This Row],[Gross Profit ]],0)</f>
        <v>16.560000000000002</v>
      </c>
    </row>
    <row r="1521" spans="1:23">
      <c r="A1521" t="s">
        <v>2280</v>
      </c>
      <c r="B1521" s="7">
        <v>46158</v>
      </c>
      <c r="C1521" t="s">
        <v>154</v>
      </c>
      <c r="D1521">
        <v>1</v>
      </c>
      <c r="E1521">
        <v>63.29</v>
      </c>
      <c r="F1521">
        <v>0.05</v>
      </c>
      <c r="G1521">
        <v>0</v>
      </c>
      <c r="H1521" t="s">
        <v>207</v>
      </c>
      <c r="I1521" t="s">
        <v>37</v>
      </c>
      <c r="J1521" t="s">
        <v>208</v>
      </c>
      <c r="K1521" t="s">
        <v>209</v>
      </c>
      <c r="L1521" t="s">
        <v>486</v>
      </c>
      <c r="M1521" t="s">
        <v>155</v>
      </c>
      <c r="N1521" t="s">
        <v>27</v>
      </c>
      <c r="O1521">
        <v>41.46</v>
      </c>
      <c r="P1521">
        <v>63.29</v>
      </c>
      <c r="Q1521">
        <f>Sales_Analysis[[#This Row],[Quantity]]*Sales_Analysis[[#This Row],[Unit Selling Price]]</f>
        <v>63.29</v>
      </c>
      <c r="R1521">
        <f>Sales_Analysis[[#This Row],[Gross Sales ]]*Sales_Analysis[[#This Row],[Discount Pct]]</f>
        <v>3.1645000000000003</v>
      </c>
      <c r="S1521" s="8">
        <f>Sales_Analysis[[#This Row],[Gross Sales ]]-Sales_Analysis[[#This Row],[Discount Amount]]</f>
        <v>60.125500000000002</v>
      </c>
      <c r="T1521" s="8">
        <f>Sales_Analysis[[#This Row],[Quantity]]*Sales_Analysis[[#This Row],[Unit Cost]]</f>
        <v>41.46</v>
      </c>
      <c r="U1521" s="8">
        <f>Sales_Analysis[[#This Row],[Net Sales ]]-Sales_Analysis[[#This Row],[Cost Of Good Sold]]</f>
        <v>18.665500000000002</v>
      </c>
      <c r="V1521" s="8">
        <f>IF(Sales_Analysis[[#This Row],[Order Status]]="Completed",Sales_Analysis[[#This Row],[Net Sales ]],0)</f>
        <v>60.125500000000002</v>
      </c>
      <c r="W1521" s="8">
        <f>IF(Sales_Analysis[[#This Row],[Order Status]]="Completed",Sales_Analysis[[#This Row],[Gross Profit ]],0)</f>
        <v>18.665500000000002</v>
      </c>
    </row>
    <row r="1522" spans="1:23">
      <c r="A1522" t="s">
        <v>2281</v>
      </c>
      <c r="B1522" s="7">
        <v>46158</v>
      </c>
      <c r="C1522" t="s">
        <v>83</v>
      </c>
      <c r="D1522">
        <v>4</v>
      </c>
      <c r="E1522">
        <v>79.31</v>
      </c>
      <c r="F1522">
        <v>0</v>
      </c>
      <c r="G1522">
        <v>0</v>
      </c>
      <c r="H1522" t="s">
        <v>216</v>
      </c>
      <c r="I1522" t="s">
        <v>224</v>
      </c>
      <c r="J1522" t="s">
        <v>213</v>
      </c>
      <c r="K1522" t="s">
        <v>209</v>
      </c>
      <c r="L1522" t="s">
        <v>1096</v>
      </c>
      <c r="M1522" t="s">
        <v>84</v>
      </c>
      <c r="N1522" t="s">
        <v>11</v>
      </c>
      <c r="O1522">
        <v>36.44</v>
      </c>
      <c r="P1522">
        <v>79.31</v>
      </c>
      <c r="Q1522">
        <f>Sales_Analysis[[#This Row],[Quantity]]*Sales_Analysis[[#This Row],[Unit Selling Price]]</f>
        <v>317.24</v>
      </c>
      <c r="R1522">
        <f>Sales_Analysis[[#This Row],[Gross Sales ]]*Sales_Analysis[[#This Row],[Discount Pct]]</f>
        <v>0</v>
      </c>
      <c r="S1522" s="8">
        <f>Sales_Analysis[[#This Row],[Gross Sales ]]-Sales_Analysis[[#This Row],[Discount Amount]]</f>
        <v>317.24</v>
      </c>
      <c r="T1522" s="8">
        <f>Sales_Analysis[[#This Row],[Quantity]]*Sales_Analysis[[#This Row],[Unit Cost]]</f>
        <v>145.76</v>
      </c>
      <c r="U1522" s="8">
        <f>Sales_Analysis[[#This Row],[Net Sales ]]-Sales_Analysis[[#This Row],[Cost Of Good Sold]]</f>
        <v>171.48000000000002</v>
      </c>
      <c r="V1522" s="8">
        <f>IF(Sales_Analysis[[#This Row],[Order Status]]="Completed",Sales_Analysis[[#This Row],[Net Sales ]],0)</f>
        <v>317.24</v>
      </c>
      <c r="W1522" s="8">
        <f>IF(Sales_Analysis[[#This Row],[Order Status]]="Completed",Sales_Analysis[[#This Row],[Gross Profit ]],0)</f>
        <v>171.48000000000002</v>
      </c>
    </row>
    <row r="1523" spans="1:23">
      <c r="A1523" t="s">
        <v>2282</v>
      </c>
      <c r="B1523" s="7">
        <v>46158</v>
      </c>
      <c r="C1523" t="s">
        <v>138</v>
      </c>
      <c r="D1523">
        <v>4</v>
      </c>
      <c r="E1523">
        <v>56</v>
      </c>
      <c r="F1523">
        <v>0</v>
      </c>
      <c r="G1523">
        <v>4.99</v>
      </c>
      <c r="H1523" t="s">
        <v>216</v>
      </c>
      <c r="I1523" t="s">
        <v>224</v>
      </c>
      <c r="J1523" t="s">
        <v>208</v>
      </c>
      <c r="K1523" t="s">
        <v>209</v>
      </c>
      <c r="L1523" t="s">
        <v>585</v>
      </c>
      <c r="M1523" t="s">
        <v>139</v>
      </c>
      <c r="N1523" t="s">
        <v>21</v>
      </c>
      <c r="O1523">
        <v>37.14</v>
      </c>
      <c r="P1523">
        <v>56</v>
      </c>
      <c r="Q1523">
        <f>Sales_Analysis[[#This Row],[Quantity]]*Sales_Analysis[[#This Row],[Unit Selling Price]]</f>
        <v>224</v>
      </c>
      <c r="R1523">
        <f>Sales_Analysis[[#This Row],[Gross Sales ]]*Sales_Analysis[[#This Row],[Discount Pct]]</f>
        <v>0</v>
      </c>
      <c r="S1523" s="8">
        <f>Sales_Analysis[[#This Row],[Gross Sales ]]-Sales_Analysis[[#This Row],[Discount Amount]]</f>
        <v>224</v>
      </c>
      <c r="T1523" s="8">
        <f>Sales_Analysis[[#This Row],[Quantity]]*Sales_Analysis[[#This Row],[Unit Cost]]</f>
        <v>148.56</v>
      </c>
      <c r="U1523" s="8">
        <f>Sales_Analysis[[#This Row],[Net Sales ]]-Sales_Analysis[[#This Row],[Cost Of Good Sold]]</f>
        <v>75.44</v>
      </c>
      <c r="V1523" s="8">
        <f>IF(Sales_Analysis[[#This Row],[Order Status]]="Completed",Sales_Analysis[[#This Row],[Net Sales ]],0)</f>
        <v>224</v>
      </c>
      <c r="W1523" s="8">
        <f>IF(Sales_Analysis[[#This Row],[Order Status]]="Completed",Sales_Analysis[[#This Row],[Gross Profit ]],0)</f>
        <v>75.44</v>
      </c>
    </row>
    <row r="1524" spans="1:23">
      <c r="A1524" t="s">
        <v>2283</v>
      </c>
      <c r="B1524" s="7">
        <v>46159</v>
      </c>
      <c r="C1524" t="s">
        <v>142</v>
      </c>
      <c r="D1524">
        <v>1</v>
      </c>
      <c r="E1524">
        <v>100.1</v>
      </c>
      <c r="F1524">
        <v>0.1</v>
      </c>
      <c r="G1524">
        <v>0</v>
      </c>
      <c r="H1524" t="s">
        <v>216</v>
      </c>
      <c r="I1524" t="s">
        <v>224</v>
      </c>
      <c r="J1524" t="s">
        <v>208</v>
      </c>
      <c r="K1524" t="s">
        <v>209</v>
      </c>
      <c r="L1524" t="s">
        <v>2284</v>
      </c>
      <c r="M1524" t="s">
        <v>143</v>
      </c>
      <c r="N1524" t="s">
        <v>27</v>
      </c>
      <c r="O1524">
        <v>41.96</v>
      </c>
      <c r="P1524">
        <v>100.1</v>
      </c>
      <c r="Q1524">
        <f>Sales_Analysis[[#This Row],[Quantity]]*Sales_Analysis[[#This Row],[Unit Selling Price]]</f>
        <v>100.1</v>
      </c>
      <c r="R1524">
        <f>Sales_Analysis[[#This Row],[Gross Sales ]]*Sales_Analysis[[#This Row],[Discount Pct]]</f>
        <v>10.01</v>
      </c>
      <c r="S1524" s="8">
        <f>Sales_Analysis[[#This Row],[Gross Sales ]]-Sales_Analysis[[#This Row],[Discount Amount]]</f>
        <v>90.089999999999989</v>
      </c>
      <c r="T1524" s="8">
        <f>Sales_Analysis[[#This Row],[Quantity]]*Sales_Analysis[[#This Row],[Unit Cost]]</f>
        <v>41.96</v>
      </c>
      <c r="U1524" s="8">
        <f>Sales_Analysis[[#This Row],[Net Sales ]]-Sales_Analysis[[#This Row],[Cost Of Good Sold]]</f>
        <v>48.129999999999988</v>
      </c>
      <c r="V1524" s="8">
        <f>IF(Sales_Analysis[[#This Row],[Order Status]]="Completed",Sales_Analysis[[#This Row],[Net Sales ]],0)</f>
        <v>90.089999999999989</v>
      </c>
      <c r="W1524" s="8">
        <f>IF(Sales_Analysis[[#This Row],[Order Status]]="Completed",Sales_Analysis[[#This Row],[Gross Profit ]],0)</f>
        <v>48.129999999999988</v>
      </c>
    </row>
    <row r="1525" spans="1:23">
      <c r="A1525" t="s">
        <v>2285</v>
      </c>
      <c r="B1525" s="7">
        <v>46159</v>
      </c>
      <c r="C1525" t="s">
        <v>118</v>
      </c>
      <c r="D1525">
        <v>1</v>
      </c>
      <c r="E1525">
        <v>41.81</v>
      </c>
      <c r="F1525">
        <v>0</v>
      </c>
      <c r="G1525">
        <v>0</v>
      </c>
      <c r="H1525" t="s">
        <v>212</v>
      </c>
      <c r="I1525" t="s">
        <v>18</v>
      </c>
      <c r="J1525" t="s">
        <v>213</v>
      </c>
      <c r="K1525" t="s">
        <v>209</v>
      </c>
      <c r="L1525" t="s">
        <v>1064</v>
      </c>
      <c r="M1525" t="s">
        <v>119</v>
      </c>
      <c r="N1525" t="s">
        <v>21</v>
      </c>
      <c r="O1525">
        <v>22.64</v>
      </c>
      <c r="P1525">
        <v>41.81</v>
      </c>
      <c r="Q1525">
        <f>Sales_Analysis[[#This Row],[Quantity]]*Sales_Analysis[[#This Row],[Unit Selling Price]]</f>
        <v>41.81</v>
      </c>
      <c r="R1525">
        <f>Sales_Analysis[[#This Row],[Gross Sales ]]*Sales_Analysis[[#This Row],[Discount Pct]]</f>
        <v>0</v>
      </c>
      <c r="S1525" s="8">
        <f>Sales_Analysis[[#This Row],[Gross Sales ]]-Sales_Analysis[[#This Row],[Discount Amount]]</f>
        <v>41.81</v>
      </c>
      <c r="T1525" s="8">
        <f>Sales_Analysis[[#This Row],[Quantity]]*Sales_Analysis[[#This Row],[Unit Cost]]</f>
        <v>22.64</v>
      </c>
      <c r="U1525" s="8">
        <f>Sales_Analysis[[#This Row],[Net Sales ]]-Sales_Analysis[[#This Row],[Cost Of Good Sold]]</f>
        <v>19.170000000000002</v>
      </c>
      <c r="V1525" s="8">
        <f>IF(Sales_Analysis[[#This Row],[Order Status]]="Completed",Sales_Analysis[[#This Row],[Net Sales ]],0)</f>
        <v>41.81</v>
      </c>
      <c r="W1525" s="8">
        <f>IF(Sales_Analysis[[#This Row],[Order Status]]="Completed",Sales_Analysis[[#This Row],[Gross Profit ]],0)</f>
        <v>19.170000000000002</v>
      </c>
    </row>
    <row r="1526" spans="1:23">
      <c r="A1526" t="s">
        <v>2286</v>
      </c>
      <c r="B1526" s="7">
        <v>46159</v>
      </c>
      <c r="C1526" t="s">
        <v>182</v>
      </c>
      <c r="D1526">
        <v>3</v>
      </c>
      <c r="E1526">
        <v>11.57</v>
      </c>
      <c r="F1526">
        <v>0.1</v>
      </c>
      <c r="G1526">
        <v>6.99</v>
      </c>
      <c r="H1526" t="s">
        <v>216</v>
      </c>
      <c r="I1526" t="s">
        <v>54</v>
      </c>
      <c r="J1526" t="s">
        <v>217</v>
      </c>
      <c r="K1526" t="s">
        <v>209</v>
      </c>
      <c r="L1526" t="s">
        <v>449</v>
      </c>
      <c r="M1526" t="s">
        <v>183</v>
      </c>
      <c r="N1526" t="s">
        <v>32</v>
      </c>
      <c r="O1526">
        <v>6.42</v>
      </c>
      <c r="P1526">
        <v>11.57</v>
      </c>
      <c r="Q1526">
        <f>Sales_Analysis[[#This Row],[Quantity]]*Sales_Analysis[[#This Row],[Unit Selling Price]]</f>
        <v>34.71</v>
      </c>
      <c r="R1526">
        <f>Sales_Analysis[[#This Row],[Gross Sales ]]*Sales_Analysis[[#This Row],[Discount Pct]]</f>
        <v>3.4710000000000001</v>
      </c>
      <c r="S1526" s="8">
        <f>Sales_Analysis[[#This Row],[Gross Sales ]]-Sales_Analysis[[#This Row],[Discount Amount]]</f>
        <v>31.239000000000001</v>
      </c>
      <c r="T1526" s="8">
        <f>Sales_Analysis[[#This Row],[Quantity]]*Sales_Analysis[[#This Row],[Unit Cost]]</f>
        <v>19.259999999999998</v>
      </c>
      <c r="U1526" s="8">
        <f>Sales_Analysis[[#This Row],[Net Sales ]]-Sales_Analysis[[#This Row],[Cost Of Good Sold]]</f>
        <v>11.979000000000003</v>
      </c>
      <c r="V1526" s="8">
        <f>IF(Sales_Analysis[[#This Row],[Order Status]]="Completed",Sales_Analysis[[#This Row],[Net Sales ]],0)</f>
        <v>31.239000000000001</v>
      </c>
      <c r="W1526" s="8">
        <f>IF(Sales_Analysis[[#This Row],[Order Status]]="Completed",Sales_Analysis[[#This Row],[Gross Profit ]],0)</f>
        <v>11.979000000000003</v>
      </c>
    </row>
    <row r="1527" spans="1:23">
      <c r="A1527" t="s">
        <v>2287</v>
      </c>
      <c r="B1527" s="7">
        <v>46159</v>
      </c>
      <c r="C1527" t="s">
        <v>154</v>
      </c>
      <c r="D1527">
        <v>1</v>
      </c>
      <c r="E1527">
        <v>63.29</v>
      </c>
      <c r="F1527">
        <v>0</v>
      </c>
      <c r="G1527">
        <v>6.99</v>
      </c>
      <c r="H1527" t="s">
        <v>216</v>
      </c>
      <c r="I1527" t="s">
        <v>54</v>
      </c>
      <c r="J1527" t="s">
        <v>213</v>
      </c>
      <c r="K1527" t="s">
        <v>209</v>
      </c>
      <c r="L1527" t="s">
        <v>1826</v>
      </c>
      <c r="M1527" t="s">
        <v>155</v>
      </c>
      <c r="N1527" t="s">
        <v>27</v>
      </c>
      <c r="O1527">
        <v>41.46</v>
      </c>
      <c r="P1527">
        <v>63.29</v>
      </c>
      <c r="Q1527">
        <f>Sales_Analysis[[#This Row],[Quantity]]*Sales_Analysis[[#This Row],[Unit Selling Price]]</f>
        <v>63.29</v>
      </c>
      <c r="R1527">
        <f>Sales_Analysis[[#This Row],[Gross Sales ]]*Sales_Analysis[[#This Row],[Discount Pct]]</f>
        <v>0</v>
      </c>
      <c r="S1527" s="8">
        <f>Sales_Analysis[[#This Row],[Gross Sales ]]-Sales_Analysis[[#This Row],[Discount Amount]]</f>
        <v>63.29</v>
      </c>
      <c r="T1527" s="8">
        <f>Sales_Analysis[[#This Row],[Quantity]]*Sales_Analysis[[#This Row],[Unit Cost]]</f>
        <v>41.46</v>
      </c>
      <c r="U1527" s="8">
        <f>Sales_Analysis[[#This Row],[Net Sales ]]-Sales_Analysis[[#This Row],[Cost Of Good Sold]]</f>
        <v>21.83</v>
      </c>
      <c r="V1527" s="8">
        <f>IF(Sales_Analysis[[#This Row],[Order Status]]="Completed",Sales_Analysis[[#This Row],[Net Sales ]],0)</f>
        <v>63.29</v>
      </c>
      <c r="W1527" s="8">
        <f>IF(Sales_Analysis[[#This Row],[Order Status]]="Completed",Sales_Analysis[[#This Row],[Gross Profit ]],0)</f>
        <v>21.83</v>
      </c>
    </row>
    <row r="1528" spans="1:23">
      <c r="A1528" t="s">
        <v>2288</v>
      </c>
      <c r="B1528" s="7">
        <v>46159</v>
      </c>
      <c r="C1528" t="s">
        <v>168</v>
      </c>
      <c r="D1528">
        <v>1</v>
      </c>
      <c r="E1528">
        <v>50.46</v>
      </c>
      <c r="F1528">
        <v>0.1</v>
      </c>
      <c r="G1528">
        <v>0</v>
      </c>
      <c r="H1528" t="s">
        <v>207</v>
      </c>
      <c r="I1528" t="s">
        <v>54</v>
      </c>
      <c r="J1528" t="s">
        <v>213</v>
      </c>
      <c r="K1528" t="s">
        <v>304</v>
      </c>
      <c r="L1528" t="s">
        <v>1305</v>
      </c>
      <c r="M1528" t="s">
        <v>169</v>
      </c>
      <c r="N1528" t="s">
        <v>32</v>
      </c>
      <c r="O1528">
        <v>23.03</v>
      </c>
      <c r="P1528">
        <v>50.46</v>
      </c>
      <c r="Q1528">
        <f>Sales_Analysis[[#This Row],[Quantity]]*Sales_Analysis[[#This Row],[Unit Selling Price]]</f>
        <v>50.46</v>
      </c>
      <c r="R1528">
        <f>Sales_Analysis[[#This Row],[Gross Sales ]]*Sales_Analysis[[#This Row],[Discount Pct]]</f>
        <v>5.0460000000000003</v>
      </c>
      <c r="S1528" s="8">
        <f>Sales_Analysis[[#This Row],[Gross Sales ]]-Sales_Analysis[[#This Row],[Discount Amount]]</f>
        <v>45.414000000000001</v>
      </c>
      <c r="T1528" s="8">
        <f>Sales_Analysis[[#This Row],[Quantity]]*Sales_Analysis[[#This Row],[Unit Cost]]</f>
        <v>23.03</v>
      </c>
      <c r="U1528" s="8">
        <f>Sales_Analysis[[#This Row],[Net Sales ]]-Sales_Analysis[[#This Row],[Cost Of Good Sold]]</f>
        <v>22.384</v>
      </c>
      <c r="V1528" s="8">
        <f>IF(Sales_Analysis[[#This Row],[Order Status]]="Completed",Sales_Analysis[[#This Row],[Net Sales ]],0)</f>
        <v>0</v>
      </c>
      <c r="W1528" s="8">
        <f>IF(Sales_Analysis[[#This Row],[Order Status]]="Completed",Sales_Analysis[[#This Row],[Gross Profit ]],0)</f>
        <v>0</v>
      </c>
    </row>
    <row r="1529" spans="1:23">
      <c r="A1529" t="s">
        <v>2289</v>
      </c>
      <c r="B1529" s="7">
        <v>46159</v>
      </c>
      <c r="C1529" t="s">
        <v>85</v>
      </c>
      <c r="D1529">
        <v>2</v>
      </c>
      <c r="E1529">
        <v>20.7</v>
      </c>
      <c r="F1529">
        <v>0.05</v>
      </c>
      <c r="G1529">
        <v>0</v>
      </c>
      <c r="H1529" t="s">
        <v>216</v>
      </c>
      <c r="I1529" t="s">
        <v>224</v>
      </c>
      <c r="J1529" t="s">
        <v>217</v>
      </c>
      <c r="K1529" t="s">
        <v>209</v>
      </c>
      <c r="L1529" t="s">
        <v>1234</v>
      </c>
      <c r="M1529" t="s">
        <v>86</v>
      </c>
      <c r="N1529" t="s">
        <v>11</v>
      </c>
      <c r="O1529">
        <v>8.5299999999999994</v>
      </c>
      <c r="P1529">
        <v>20.7</v>
      </c>
      <c r="Q1529">
        <f>Sales_Analysis[[#This Row],[Quantity]]*Sales_Analysis[[#This Row],[Unit Selling Price]]</f>
        <v>41.4</v>
      </c>
      <c r="R1529">
        <f>Sales_Analysis[[#This Row],[Gross Sales ]]*Sales_Analysis[[#This Row],[Discount Pct]]</f>
        <v>2.0699999999999998</v>
      </c>
      <c r="S1529" s="8">
        <f>Sales_Analysis[[#This Row],[Gross Sales ]]-Sales_Analysis[[#This Row],[Discount Amount]]</f>
        <v>39.33</v>
      </c>
      <c r="T1529" s="8">
        <f>Sales_Analysis[[#This Row],[Quantity]]*Sales_Analysis[[#This Row],[Unit Cost]]</f>
        <v>17.059999999999999</v>
      </c>
      <c r="U1529" s="8">
        <f>Sales_Analysis[[#This Row],[Net Sales ]]-Sales_Analysis[[#This Row],[Cost Of Good Sold]]</f>
        <v>22.27</v>
      </c>
      <c r="V1529" s="8">
        <f>IF(Sales_Analysis[[#This Row],[Order Status]]="Completed",Sales_Analysis[[#This Row],[Net Sales ]],0)</f>
        <v>39.33</v>
      </c>
      <c r="W1529" s="8">
        <f>IF(Sales_Analysis[[#This Row],[Order Status]]="Completed",Sales_Analysis[[#This Row],[Gross Profit ]],0)</f>
        <v>22.27</v>
      </c>
    </row>
    <row r="1530" spans="1:23">
      <c r="A1530" t="s">
        <v>2290</v>
      </c>
      <c r="B1530" s="7">
        <v>46159</v>
      </c>
      <c r="C1530" t="s">
        <v>108</v>
      </c>
      <c r="D1530">
        <v>1</v>
      </c>
      <c r="E1530">
        <v>23.94</v>
      </c>
      <c r="F1530">
        <v>0.15</v>
      </c>
      <c r="G1530">
        <v>4.99</v>
      </c>
      <c r="H1530" t="s">
        <v>216</v>
      </c>
      <c r="I1530" t="s">
        <v>18</v>
      </c>
      <c r="J1530" t="s">
        <v>208</v>
      </c>
      <c r="K1530" t="s">
        <v>209</v>
      </c>
      <c r="L1530" t="s">
        <v>1289</v>
      </c>
      <c r="M1530" t="s">
        <v>109</v>
      </c>
      <c r="N1530" t="s">
        <v>17</v>
      </c>
      <c r="O1530">
        <v>13.98</v>
      </c>
      <c r="P1530">
        <v>23.94</v>
      </c>
      <c r="Q1530">
        <f>Sales_Analysis[[#This Row],[Quantity]]*Sales_Analysis[[#This Row],[Unit Selling Price]]</f>
        <v>23.94</v>
      </c>
      <c r="R1530">
        <f>Sales_Analysis[[#This Row],[Gross Sales ]]*Sales_Analysis[[#This Row],[Discount Pct]]</f>
        <v>3.5910000000000002</v>
      </c>
      <c r="S1530" s="8">
        <f>Sales_Analysis[[#This Row],[Gross Sales ]]-Sales_Analysis[[#This Row],[Discount Amount]]</f>
        <v>20.349</v>
      </c>
      <c r="T1530" s="8">
        <f>Sales_Analysis[[#This Row],[Quantity]]*Sales_Analysis[[#This Row],[Unit Cost]]</f>
        <v>13.98</v>
      </c>
      <c r="U1530" s="8">
        <f>Sales_Analysis[[#This Row],[Net Sales ]]-Sales_Analysis[[#This Row],[Cost Of Good Sold]]</f>
        <v>6.3689999999999998</v>
      </c>
      <c r="V1530" s="8">
        <f>IF(Sales_Analysis[[#This Row],[Order Status]]="Completed",Sales_Analysis[[#This Row],[Net Sales ]],0)</f>
        <v>20.349</v>
      </c>
      <c r="W1530" s="8">
        <f>IF(Sales_Analysis[[#This Row],[Order Status]]="Completed",Sales_Analysis[[#This Row],[Gross Profit ]],0)</f>
        <v>6.3689999999999998</v>
      </c>
    </row>
    <row r="1531" spans="1:23">
      <c r="A1531" t="s">
        <v>2291</v>
      </c>
      <c r="B1531" s="7">
        <v>46160</v>
      </c>
      <c r="C1531" t="s">
        <v>83</v>
      </c>
      <c r="D1531">
        <v>3</v>
      </c>
      <c r="E1531">
        <v>79.31</v>
      </c>
      <c r="F1531">
        <v>0.05</v>
      </c>
      <c r="G1531">
        <v>6.99</v>
      </c>
      <c r="H1531" t="s">
        <v>212</v>
      </c>
      <c r="I1531" t="s">
        <v>18</v>
      </c>
      <c r="J1531" t="s">
        <v>213</v>
      </c>
      <c r="K1531" t="s">
        <v>209</v>
      </c>
      <c r="L1531" t="s">
        <v>1826</v>
      </c>
      <c r="M1531" t="s">
        <v>84</v>
      </c>
      <c r="N1531" t="s">
        <v>11</v>
      </c>
      <c r="O1531">
        <v>36.44</v>
      </c>
      <c r="P1531">
        <v>79.31</v>
      </c>
      <c r="Q1531">
        <f>Sales_Analysis[[#This Row],[Quantity]]*Sales_Analysis[[#This Row],[Unit Selling Price]]</f>
        <v>237.93</v>
      </c>
      <c r="R1531">
        <f>Sales_Analysis[[#This Row],[Gross Sales ]]*Sales_Analysis[[#This Row],[Discount Pct]]</f>
        <v>11.896500000000001</v>
      </c>
      <c r="S1531" s="8">
        <f>Sales_Analysis[[#This Row],[Gross Sales ]]-Sales_Analysis[[#This Row],[Discount Amount]]</f>
        <v>226.0335</v>
      </c>
      <c r="T1531" s="8">
        <f>Sales_Analysis[[#This Row],[Quantity]]*Sales_Analysis[[#This Row],[Unit Cost]]</f>
        <v>109.32</v>
      </c>
      <c r="U1531" s="8">
        <f>Sales_Analysis[[#This Row],[Net Sales ]]-Sales_Analysis[[#This Row],[Cost Of Good Sold]]</f>
        <v>116.71350000000001</v>
      </c>
      <c r="V1531" s="8">
        <f>IF(Sales_Analysis[[#This Row],[Order Status]]="Completed",Sales_Analysis[[#This Row],[Net Sales ]],0)</f>
        <v>226.0335</v>
      </c>
      <c r="W1531" s="8">
        <f>IF(Sales_Analysis[[#This Row],[Order Status]]="Completed",Sales_Analysis[[#This Row],[Gross Profit ]],0)</f>
        <v>116.71350000000001</v>
      </c>
    </row>
    <row r="1532" spans="1:23">
      <c r="A1532" t="s">
        <v>2292</v>
      </c>
      <c r="B1532" s="7">
        <v>46160</v>
      </c>
      <c r="C1532" t="s">
        <v>106</v>
      </c>
      <c r="D1532">
        <v>2</v>
      </c>
      <c r="E1532">
        <v>85.27</v>
      </c>
      <c r="F1532">
        <v>0.05</v>
      </c>
      <c r="G1532">
        <v>9.99</v>
      </c>
      <c r="H1532" t="s">
        <v>207</v>
      </c>
      <c r="I1532" t="s">
        <v>54</v>
      </c>
      <c r="J1532" t="s">
        <v>213</v>
      </c>
      <c r="K1532" t="s">
        <v>209</v>
      </c>
      <c r="L1532" t="s">
        <v>1287</v>
      </c>
      <c r="M1532" t="s">
        <v>107</v>
      </c>
      <c r="N1532" t="s">
        <v>17</v>
      </c>
      <c r="O1532">
        <v>43.46</v>
      </c>
      <c r="P1532">
        <v>85.27</v>
      </c>
      <c r="Q1532">
        <f>Sales_Analysis[[#This Row],[Quantity]]*Sales_Analysis[[#This Row],[Unit Selling Price]]</f>
        <v>170.54</v>
      </c>
      <c r="R1532">
        <f>Sales_Analysis[[#This Row],[Gross Sales ]]*Sales_Analysis[[#This Row],[Discount Pct]]</f>
        <v>8.5269999999999992</v>
      </c>
      <c r="S1532" s="8">
        <f>Sales_Analysis[[#This Row],[Gross Sales ]]-Sales_Analysis[[#This Row],[Discount Amount]]</f>
        <v>162.01300000000001</v>
      </c>
      <c r="T1532" s="8">
        <f>Sales_Analysis[[#This Row],[Quantity]]*Sales_Analysis[[#This Row],[Unit Cost]]</f>
        <v>86.92</v>
      </c>
      <c r="U1532" s="8">
        <f>Sales_Analysis[[#This Row],[Net Sales ]]-Sales_Analysis[[#This Row],[Cost Of Good Sold]]</f>
        <v>75.093000000000004</v>
      </c>
      <c r="V1532" s="8">
        <f>IF(Sales_Analysis[[#This Row],[Order Status]]="Completed",Sales_Analysis[[#This Row],[Net Sales ]],0)</f>
        <v>162.01300000000001</v>
      </c>
      <c r="W1532" s="8">
        <f>IF(Sales_Analysis[[#This Row],[Order Status]]="Completed",Sales_Analysis[[#This Row],[Gross Profit ]],0)</f>
        <v>75.093000000000004</v>
      </c>
    </row>
    <row r="1533" spans="1:23">
      <c r="A1533" t="s">
        <v>2293</v>
      </c>
      <c r="B1533" s="7">
        <v>46160</v>
      </c>
      <c r="C1533" t="s">
        <v>162</v>
      </c>
      <c r="D1533">
        <v>4</v>
      </c>
      <c r="E1533">
        <v>12.2</v>
      </c>
      <c r="F1533">
        <v>0.15</v>
      </c>
      <c r="G1533">
        <v>9.99</v>
      </c>
      <c r="H1533" t="s">
        <v>212</v>
      </c>
      <c r="I1533" t="s">
        <v>12</v>
      </c>
      <c r="J1533" t="s">
        <v>208</v>
      </c>
      <c r="K1533" t="s">
        <v>209</v>
      </c>
      <c r="L1533" t="s">
        <v>1342</v>
      </c>
      <c r="M1533" t="s">
        <v>163</v>
      </c>
      <c r="N1533" t="s">
        <v>27</v>
      </c>
      <c r="O1533">
        <v>7.14</v>
      </c>
      <c r="P1533">
        <v>12.2</v>
      </c>
      <c r="Q1533">
        <f>Sales_Analysis[[#This Row],[Quantity]]*Sales_Analysis[[#This Row],[Unit Selling Price]]</f>
        <v>48.8</v>
      </c>
      <c r="R1533">
        <f>Sales_Analysis[[#This Row],[Gross Sales ]]*Sales_Analysis[[#This Row],[Discount Pct]]</f>
        <v>7.3199999999999994</v>
      </c>
      <c r="S1533" s="8">
        <f>Sales_Analysis[[#This Row],[Gross Sales ]]-Sales_Analysis[[#This Row],[Discount Amount]]</f>
        <v>41.48</v>
      </c>
      <c r="T1533" s="8">
        <f>Sales_Analysis[[#This Row],[Quantity]]*Sales_Analysis[[#This Row],[Unit Cost]]</f>
        <v>28.56</v>
      </c>
      <c r="U1533" s="8">
        <f>Sales_Analysis[[#This Row],[Net Sales ]]-Sales_Analysis[[#This Row],[Cost Of Good Sold]]</f>
        <v>12.919999999999998</v>
      </c>
      <c r="V1533" s="8">
        <f>IF(Sales_Analysis[[#This Row],[Order Status]]="Completed",Sales_Analysis[[#This Row],[Net Sales ]],0)</f>
        <v>41.48</v>
      </c>
      <c r="W1533" s="8">
        <f>IF(Sales_Analysis[[#This Row],[Order Status]]="Completed",Sales_Analysis[[#This Row],[Gross Profit ]],0)</f>
        <v>12.919999999999998</v>
      </c>
    </row>
    <row r="1534" spans="1:23">
      <c r="A1534" t="s">
        <v>2294</v>
      </c>
      <c r="B1534" s="7">
        <v>46160</v>
      </c>
      <c r="C1534" t="s">
        <v>116</v>
      </c>
      <c r="D1534">
        <v>2</v>
      </c>
      <c r="E1534">
        <v>30.89</v>
      </c>
      <c r="F1534">
        <v>0</v>
      </c>
      <c r="G1534">
        <v>0</v>
      </c>
      <c r="H1534" t="s">
        <v>216</v>
      </c>
      <c r="I1534" t="s">
        <v>37</v>
      </c>
      <c r="J1534" t="s">
        <v>217</v>
      </c>
      <c r="K1534" t="s">
        <v>209</v>
      </c>
      <c r="L1534" t="s">
        <v>1353</v>
      </c>
      <c r="M1534" t="s">
        <v>117</v>
      </c>
      <c r="N1534" t="s">
        <v>21</v>
      </c>
      <c r="O1534">
        <v>13.41</v>
      </c>
      <c r="P1534">
        <v>30.89</v>
      </c>
      <c r="Q1534">
        <f>Sales_Analysis[[#This Row],[Quantity]]*Sales_Analysis[[#This Row],[Unit Selling Price]]</f>
        <v>61.78</v>
      </c>
      <c r="R1534">
        <f>Sales_Analysis[[#This Row],[Gross Sales ]]*Sales_Analysis[[#This Row],[Discount Pct]]</f>
        <v>0</v>
      </c>
      <c r="S1534" s="8">
        <f>Sales_Analysis[[#This Row],[Gross Sales ]]-Sales_Analysis[[#This Row],[Discount Amount]]</f>
        <v>61.78</v>
      </c>
      <c r="T1534" s="8">
        <f>Sales_Analysis[[#This Row],[Quantity]]*Sales_Analysis[[#This Row],[Unit Cost]]</f>
        <v>26.82</v>
      </c>
      <c r="U1534" s="8">
        <f>Sales_Analysis[[#This Row],[Net Sales ]]-Sales_Analysis[[#This Row],[Cost Of Good Sold]]</f>
        <v>34.96</v>
      </c>
      <c r="V1534" s="8">
        <f>IF(Sales_Analysis[[#This Row],[Order Status]]="Completed",Sales_Analysis[[#This Row],[Net Sales ]],0)</f>
        <v>61.78</v>
      </c>
      <c r="W1534" s="8">
        <f>IF(Sales_Analysis[[#This Row],[Order Status]]="Completed",Sales_Analysis[[#This Row],[Gross Profit ]],0)</f>
        <v>34.96</v>
      </c>
    </row>
    <row r="1535" spans="1:23">
      <c r="A1535" t="s">
        <v>2295</v>
      </c>
      <c r="B1535" s="7">
        <v>46160</v>
      </c>
      <c r="C1535" t="s">
        <v>71</v>
      </c>
      <c r="D1535">
        <v>3</v>
      </c>
      <c r="E1535">
        <v>11.23</v>
      </c>
      <c r="F1535">
        <v>0.05</v>
      </c>
      <c r="G1535">
        <v>4.99</v>
      </c>
      <c r="H1535" t="s">
        <v>212</v>
      </c>
      <c r="I1535" t="s">
        <v>12</v>
      </c>
      <c r="J1535" t="s">
        <v>208</v>
      </c>
      <c r="K1535" t="s">
        <v>209</v>
      </c>
      <c r="L1535" t="s">
        <v>1128</v>
      </c>
      <c r="M1535" t="s">
        <v>72</v>
      </c>
      <c r="N1535" t="s">
        <v>11</v>
      </c>
      <c r="O1535">
        <v>6.46</v>
      </c>
      <c r="P1535">
        <v>11.23</v>
      </c>
      <c r="Q1535">
        <f>Sales_Analysis[[#This Row],[Quantity]]*Sales_Analysis[[#This Row],[Unit Selling Price]]</f>
        <v>33.69</v>
      </c>
      <c r="R1535">
        <f>Sales_Analysis[[#This Row],[Gross Sales ]]*Sales_Analysis[[#This Row],[Discount Pct]]</f>
        <v>1.6844999999999999</v>
      </c>
      <c r="S1535" s="8">
        <f>Sales_Analysis[[#This Row],[Gross Sales ]]-Sales_Analysis[[#This Row],[Discount Amount]]</f>
        <v>32.005499999999998</v>
      </c>
      <c r="T1535" s="8">
        <f>Sales_Analysis[[#This Row],[Quantity]]*Sales_Analysis[[#This Row],[Unit Cost]]</f>
        <v>19.38</v>
      </c>
      <c r="U1535" s="8">
        <f>Sales_Analysis[[#This Row],[Net Sales ]]-Sales_Analysis[[#This Row],[Cost Of Good Sold]]</f>
        <v>12.625499999999999</v>
      </c>
      <c r="V1535" s="8">
        <f>IF(Sales_Analysis[[#This Row],[Order Status]]="Completed",Sales_Analysis[[#This Row],[Net Sales ]],0)</f>
        <v>32.005499999999998</v>
      </c>
      <c r="W1535" s="8">
        <f>IF(Sales_Analysis[[#This Row],[Order Status]]="Completed",Sales_Analysis[[#This Row],[Gross Profit ]],0)</f>
        <v>12.625499999999999</v>
      </c>
    </row>
    <row r="1536" spans="1:23">
      <c r="A1536" t="s">
        <v>2296</v>
      </c>
      <c r="B1536" s="7">
        <v>46160</v>
      </c>
      <c r="C1536" t="s">
        <v>178</v>
      </c>
      <c r="D1536">
        <v>2</v>
      </c>
      <c r="E1536">
        <v>77.760000000000005</v>
      </c>
      <c r="F1536">
        <v>0</v>
      </c>
      <c r="G1536">
        <v>0</v>
      </c>
      <c r="H1536" t="s">
        <v>216</v>
      </c>
      <c r="I1536" t="s">
        <v>18</v>
      </c>
      <c r="J1536" t="s">
        <v>208</v>
      </c>
      <c r="K1536" t="s">
        <v>209</v>
      </c>
      <c r="L1536" t="s">
        <v>696</v>
      </c>
      <c r="M1536" t="s">
        <v>179</v>
      </c>
      <c r="N1536" t="s">
        <v>32</v>
      </c>
      <c r="O1536">
        <v>44.67</v>
      </c>
      <c r="P1536">
        <v>77.760000000000005</v>
      </c>
      <c r="Q1536">
        <f>Sales_Analysis[[#This Row],[Quantity]]*Sales_Analysis[[#This Row],[Unit Selling Price]]</f>
        <v>155.52000000000001</v>
      </c>
      <c r="R1536">
        <f>Sales_Analysis[[#This Row],[Gross Sales ]]*Sales_Analysis[[#This Row],[Discount Pct]]</f>
        <v>0</v>
      </c>
      <c r="S1536" s="8">
        <f>Sales_Analysis[[#This Row],[Gross Sales ]]-Sales_Analysis[[#This Row],[Discount Amount]]</f>
        <v>155.52000000000001</v>
      </c>
      <c r="T1536" s="8">
        <f>Sales_Analysis[[#This Row],[Quantity]]*Sales_Analysis[[#This Row],[Unit Cost]]</f>
        <v>89.34</v>
      </c>
      <c r="U1536" s="8">
        <f>Sales_Analysis[[#This Row],[Net Sales ]]-Sales_Analysis[[#This Row],[Cost Of Good Sold]]</f>
        <v>66.180000000000007</v>
      </c>
      <c r="V1536" s="8">
        <f>IF(Sales_Analysis[[#This Row],[Order Status]]="Completed",Sales_Analysis[[#This Row],[Net Sales ]],0)</f>
        <v>155.52000000000001</v>
      </c>
      <c r="W1536" s="8">
        <f>IF(Sales_Analysis[[#This Row],[Order Status]]="Completed",Sales_Analysis[[#This Row],[Gross Profit ]],0)</f>
        <v>66.180000000000007</v>
      </c>
    </row>
    <row r="1537" spans="1:23">
      <c r="A1537" t="s">
        <v>2297</v>
      </c>
      <c r="B1537" s="7">
        <v>46160</v>
      </c>
      <c r="C1537" t="s">
        <v>110</v>
      </c>
      <c r="D1537">
        <v>2</v>
      </c>
      <c r="E1537">
        <v>32.130000000000003</v>
      </c>
      <c r="F1537">
        <v>0.1</v>
      </c>
      <c r="G1537">
        <v>6.99</v>
      </c>
      <c r="H1537" t="s">
        <v>216</v>
      </c>
      <c r="I1537" t="s">
        <v>18</v>
      </c>
      <c r="J1537" t="s">
        <v>213</v>
      </c>
      <c r="K1537" t="s">
        <v>209</v>
      </c>
      <c r="L1537" t="s">
        <v>365</v>
      </c>
      <c r="M1537" t="s">
        <v>111</v>
      </c>
      <c r="N1537" t="s">
        <v>17</v>
      </c>
      <c r="O1537">
        <v>21.59</v>
      </c>
      <c r="P1537">
        <v>32.130000000000003</v>
      </c>
      <c r="Q1537">
        <f>Sales_Analysis[[#This Row],[Quantity]]*Sales_Analysis[[#This Row],[Unit Selling Price]]</f>
        <v>64.260000000000005</v>
      </c>
      <c r="R1537">
        <f>Sales_Analysis[[#This Row],[Gross Sales ]]*Sales_Analysis[[#This Row],[Discount Pct]]</f>
        <v>6.426000000000001</v>
      </c>
      <c r="S1537" s="8">
        <f>Sales_Analysis[[#This Row],[Gross Sales ]]-Sales_Analysis[[#This Row],[Discount Amount]]</f>
        <v>57.834000000000003</v>
      </c>
      <c r="T1537" s="8">
        <f>Sales_Analysis[[#This Row],[Quantity]]*Sales_Analysis[[#This Row],[Unit Cost]]</f>
        <v>43.18</v>
      </c>
      <c r="U1537" s="8">
        <f>Sales_Analysis[[#This Row],[Net Sales ]]-Sales_Analysis[[#This Row],[Cost Of Good Sold]]</f>
        <v>14.654000000000003</v>
      </c>
      <c r="V1537" s="8">
        <f>IF(Sales_Analysis[[#This Row],[Order Status]]="Completed",Sales_Analysis[[#This Row],[Net Sales ]],0)</f>
        <v>57.834000000000003</v>
      </c>
      <c r="W1537" s="8">
        <f>IF(Sales_Analysis[[#This Row],[Order Status]]="Completed",Sales_Analysis[[#This Row],[Gross Profit ]],0)</f>
        <v>14.654000000000003</v>
      </c>
    </row>
    <row r="1538" spans="1:23">
      <c r="A1538" t="s">
        <v>2298</v>
      </c>
      <c r="B1538" s="7">
        <v>46160</v>
      </c>
      <c r="C1538" t="s">
        <v>104</v>
      </c>
      <c r="D1538">
        <v>2</v>
      </c>
      <c r="E1538">
        <v>29.49</v>
      </c>
      <c r="F1538">
        <v>0</v>
      </c>
      <c r="G1538">
        <v>0</v>
      </c>
      <c r="H1538" t="s">
        <v>212</v>
      </c>
      <c r="I1538" t="s">
        <v>224</v>
      </c>
      <c r="J1538" t="s">
        <v>208</v>
      </c>
      <c r="K1538" t="s">
        <v>209</v>
      </c>
      <c r="L1538" t="s">
        <v>2299</v>
      </c>
      <c r="M1538" t="s">
        <v>105</v>
      </c>
      <c r="N1538" t="s">
        <v>17</v>
      </c>
      <c r="O1538">
        <v>13.03</v>
      </c>
      <c r="P1538">
        <v>29.49</v>
      </c>
      <c r="Q1538">
        <f>Sales_Analysis[[#This Row],[Quantity]]*Sales_Analysis[[#This Row],[Unit Selling Price]]</f>
        <v>58.98</v>
      </c>
      <c r="R1538">
        <f>Sales_Analysis[[#This Row],[Gross Sales ]]*Sales_Analysis[[#This Row],[Discount Pct]]</f>
        <v>0</v>
      </c>
      <c r="S1538" s="8">
        <f>Sales_Analysis[[#This Row],[Gross Sales ]]-Sales_Analysis[[#This Row],[Discount Amount]]</f>
        <v>58.98</v>
      </c>
      <c r="T1538" s="8">
        <f>Sales_Analysis[[#This Row],[Quantity]]*Sales_Analysis[[#This Row],[Unit Cost]]</f>
        <v>26.06</v>
      </c>
      <c r="U1538" s="8">
        <f>Sales_Analysis[[#This Row],[Net Sales ]]-Sales_Analysis[[#This Row],[Cost Of Good Sold]]</f>
        <v>32.92</v>
      </c>
      <c r="V1538" s="8">
        <f>IF(Sales_Analysis[[#This Row],[Order Status]]="Completed",Sales_Analysis[[#This Row],[Net Sales ]],0)</f>
        <v>58.98</v>
      </c>
      <c r="W1538" s="8">
        <f>IF(Sales_Analysis[[#This Row],[Order Status]]="Completed",Sales_Analysis[[#This Row],[Gross Profit ]],0)</f>
        <v>32.92</v>
      </c>
    </row>
    <row r="1539" spans="1:23">
      <c r="A1539" t="s">
        <v>2300</v>
      </c>
      <c r="B1539" s="7">
        <v>46160</v>
      </c>
      <c r="C1539" t="s">
        <v>132</v>
      </c>
      <c r="D1539">
        <v>8</v>
      </c>
      <c r="E1539">
        <v>72.08</v>
      </c>
      <c r="F1539">
        <v>0.1</v>
      </c>
      <c r="G1539">
        <v>0</v>
      </c>
      <c r="H1539" t="s">
        <v>212</v>
      </c>
      <c r="I1539" t="s">
        <v>54</v>
      </c>
      <c r="J1539" t="s">
        <v>208</v>
      </c>
      <c r="K1539" t="s">
        <v>209</v>
      </c>
      <c r="L1539" t="s">
        <v>628</v>
      </c>
      <c r="M1539" t="s">
        <v>133</v>
      </c>
      <c r="N1539" t="s">
        <v>21</v>
      </c>
      <c r="O1539">
        <v>45</v>
      </c>
      <c r="P1539">
        <v>72.08</v>
      </c>
      <c r="Q1539">
        <f>Sales_Analysis[[#This Row],[Quantity]]*Sales_Analysis[[#This Row],[Unit Selling Price]]</f>
        <v>576.64</v>
      </c>
      <c r="R1539">
        <f>Sales_Analysis[[#This Row],[Gross Sales ]]*Sales_Analysis[[#This Row],[Discount Pct]]</f>
        <v>57.664000000000001</v>
      </c>
      <c r="S1539" s="8">
        <f>Sales_Analysis[[#This Row],[Gross Sales ]]-Sales_Analysis[[#This Row],[Discount Amount]]</f>
        <v>518.976</v>
      </c>
      <c r="T1539" s="8">
        <f>Sales_Analysis[[#This Row],[Quantity]]*Sales_Analysis[[#This Row],[Unit Cost]]</f>
        <v>360</v>
      </c>
      <c r="U1539" s="8">
        <f>Sales_Analysis[[#This Row],[Net Sales ]]-Sales_Analysis[[#This Row],[Cost Of Good Sold]]</f>
        <v>158.976</v>
      </c>
      <c r="V1539" s="8">
        <f>IF(Sales_Analysis[[#This Row],[Order Status]]="Completed",Sales_Analysis[[#This Row],[Net Sales ]],0)</f>
        <v>518.976</v>
      </c>
      <c r="W1539" s="8">
        <f>IF(Sales_Analysis[[#This Row],[Order Status]]="Completed",Sales_Analysis[[#This Row],[Gross Profit ]],0)</f>
        <v>158.976</v>
      </c>
    </row>
    <row r="1540" spans="1:23">
      <c r="A1540" t="s">
        <v>2301</v>
      </c>
      <c r="B1540" s="7">
        <v>46161</v>
      </c>
      <c r="C1540" t="s">
        <v>112</v>
      </c>
      <c r="D1540">
        <v>1</v>
      </c>
      <c r="E1540">
        <v>48.12</v>
      </c>
      <c r="F1540">
        <v>0</v>
      </c>
      <c r="G1540">
        <v>9.99</v>
      </c>
      <c r="H1540" t="s">
        <v>212</v>
      </c>
      <c r="I1540" t="s">
        <v>18</v>
      </c>
      <c r="J1540" t="s">
        <v>213</v>
      </c>
      <c r="K1540" t="s">
        <v>209</v>
      </c>
      <c r="L1540" t="s">
        <v>1094</v>
      </c>
      <c r="M1540" t="s">
        <v>113</v>
      </c>
      <c r="N1540" t="s">
        <v>17</v>
      </c>
      <c r="O1540">
        <v>23.26</v>
      </c>
      <c r="P1540">
        <v>48.12</v>
      </c>
      <c r="Q1540">
        <f>Sales_Analysis[[#This Row],[Quantity]]*Sales_Analysis[[#This Row],[Unit Selling Price]]</f>
        <v>48.12</v>
      </c>
      <c r="R1540">
        <f>Sales_Analysis[[#This Row],[Gross Sales ]]*Sales_Analysis[[#This Row],[Discount Pct]]</f>
        <v>0</v>
      </c>
      <c r="S1540" s="8">
        <f>Sales_Analysis[[#This Row],[Gross Sales ]]-Sales_Analysis[[#This Row],[Discount Amount]]</f>
        <v>48.12</v>
      </c>
      <c r="T1540" s="8">
        <f>Sales_Analysis[[#This Row],[Quantity]]*Sales_Analysis[[#This Row],[Unit Cost]]</f>
        <v>23.26</v>
      </c>
      <c r="U1540" s="8">
        <f>Sales_Analysis[[#This Row],[Net Sales ]]-Sales_Analysis[[#This Row],[Cost Of Good Sold]]</f>
        <v>24.859999999999996</v>
      </c>
      <c r="V1540" s="8">
        <f>IF(Sales_Analysis[[#This Row],[Order Status]]="Completed",Sales_Analysis[[#This Row],[Net Sales ]],0)</f>
        <v>48.12</v>
      </c>
      <c r="W1540" s="8">
        <f>IF(Sales_Analysis[[#This Row],[Order Status]]="Completed",Sales_Analysis[[#This Row],[Gross Profit ]],0)</f>
        <v>24.859999999999996</v>
      </c>
    </row>
    <row r="1541" spans="1:23">
      <c r="A1541" t="s">
        <v>2302</v>
      </c>
      <c r="B1541" s="7">
        <v>46161</v>
      </c>
      <c r="C1541" t="s">
        <v>160</v>
      </c>
      <c r="D1541">
        <v>4</v>
      </c>
      <c r="E1541">
        <v>36.47</v>
      </c>
      <c r="F1541">
        <v>0.15</v>
      </c>
      <c r="G1541">
        <v>0</v>
      </c>
      <c r="H1541" t="s">
        <v>207</v>
      </c>
      <c r="I1541" t="s">
        <v>37</v>
      </c>
      <c r="J1541" t="s">
        <v>217</v>
      </c>
      <c r="K1541" t="s">
        <v>209</v>
      </c>
      <c r="L1541" t="s">
        <v>1371</v>
      </c>
      <c r="M1541" t="s">
        <v>161</v>
      </c>
      <c r="N1541" t="s">
        <v>27</v>
      </c>
      <c r="O1541">
        <v>21.05</v>
      </c>
      <c r="P1541">
        <v>36.47</v>
      </c>
      <c r="Q1541">
        <f>Sales_Analysis[[#This Row],[Quantity]]*Sales_Analysis[[#This Row],[Unit Selling Price]]</f>
        <v>145.88</v>
      </c>
      <c r="R1541">
        <f>Sales_Analysis[[#This Row],[Gross Sales ]]*Sales_Analysis[[#This Row],[Discount Pct]]</f>
        <v>21.881999999999998</v>
      </c>
      <c r="S1541" s="8">
        <f>Sales_Analysis[[#This Row],[Gross Sales ]]-Sales_Analysis[[#This Row],[Discount Amount]]</f>
        <v>123.99799999999999</v>
      </c>
      <c r="T1541" s="8">
        <f>Sales_Analysis[[#This Row],[Quantity]]*Sales_Analysis[[#This Row],[Unit Cost]]</f>
        <v>84.2</v>
      </c>
      <c r="U1541" s="8">
        <f>Sales_Analysis[[#This Row],[Net Sales ]]-Sales_Analysis[[#This Row],[Cost Of Good Sold]]</f>
        <v>39.797999999999988</v>
      </c>
      <c r="V1541" s="8">
        <f>IF(Sales_Analysis[[#This Row],[Order Status]]="Completed",Sales_Analysis[[#This Row],[Net Sales ]],0)</f>
        <v>123.99799999999999</v>
      </c>
      <c r="W1541" s="8">
        <f>IF(Sales_Analysis[[#This Row],[Order Status]]="Completed",Sales_Analysis[[#This Row],[Gross Profit ]],0)</f>
        <v>39.797999999999988</v>
      </c>
    </row>
    <row r="1542" spans="1:23">
      <c r="A1542" t="s">
        <v>2303</v>
      </c>
      <c r="B1542" s="7">
        <v>46161</v>
      </c>
      <c r="C1542" t="s">
        <v>124</v>
      </c>
      <c r="D1542">
        <v>1</v>
      </c>
      <c r="E1542">
        <v>79.47</v>
      </c>
      <c r="F1542">
        <v>0.1</v>
      </c>
      <c r="G1542">
        <v>0</v>
      </c>
      <c r="H1542" t="s">
        <v>207</v>
      </c>
      <c r="I1542" t="s">
        <v>224</v>
      </c>
      <c r="J1542" t="s">
        <v>213</v>
      </c>
      <c r="K1542" t="s">
        <v>209</v>
      </c>
      <c r="L1542" t="s">
        <v>1610</v>
      </c>
      <c r="M1542" t="s">
        <v>125</v>
      </c>
      <c r="N1542" t="s">
        <v>21</v>
      </c>
      <c r="O1542">
        <v>38</v>
      </c>
      <c r="P1542">
        <v>79.47</v>
      </c>
      <c r="Q1542">
        <f>Sales_Analysis[[#This Row],[Quantity]]*Sales_Analysis[[#This Row],[Unit Selling Price]]</f>
        <v>79.47</v>
      </c>
      <c r="R1542">
        <f>Sales_Analysis[[#This Row],[Gross Sales ]]*Sales_Analysis[[#This Row],[Discount Pct]]</f>
        <v>7.9470000000000001</v>
      </c>
      <c r="S1542" s="8">
        <f>Sales_Analysis[[#This Row],[Gross Sales ]]-Sales_Analysis[[#This Row],[Discount Amount]]</f>
        <v>71.522999999999996</v>
      </c>
      <c r="T1542" s="8">
        <f>Sales_Analysis[[#This Row],[Quantity]]*Sales_Analysis[[#This Row],[Unit Cost]]</f>
        <v>38</v>
      </c>
      <c r="U1542" s="8">
        <f>Sales_Analysis[[#This Row],[Net Sales ]]-Sales_Analysis[[#This Row],[Cost Of Good Sold]]</f>
        <v>33.522999999999996</v>
      </c>
      <c r="V1542" s="8">
        <f>IF(Sales_Analysis[[#This Row],[Order Status]]="Completed",Sales_Analysis[[#This Row],[Net Sales ]],0)</f>
        <v>71.522999999999996</v>
      </c>
      <c r="W1542" s="8">
        <f>IF(Sales_Analysis[[#This Row],[Order Status]]="Completed",Sales_Analysis[[#This Row],[Gross Profit ]],0)</f>
        <v>33.522999999999996</v>
      </c>
    </row>
    <row r="1543" spans="1:23">
      <c r="A1543" t="s">
        <v>2304</v>
      </c>
      <c r="B1543" s="7">
        <v>46161</v>
      </c>
      <c r="C1543" t="s">
        <v>81</v>
      </c>
      <c r="D1543">
        <v>1</v>
      </c>
      <c r="E1543">
        <v>30.29</v>
      </c>
      <c r="F1543">
        <v>0.05</v>
      </c>
      <c r="G1543">
        <v>6.99</v>
      </c>
      <c r="H1543" t="s">
        <v>212</v>
      </c>
      <c r="I1543" t="s">
        <v>54</v>
      </c>
      <c r="J1543" t="s">
        <v>213</v>
      </c>
      <c r="K1543" t="s">
        <v>209</v>
      </c>
      <c r="L1543" t="s">
        <v>386</v>
      </c>
      <c r="M1543" t="s">
        <v>82</v>
      </c>
      <c r="N1543" t="s">
        <v>11</v>
      </c>
      <c r="O1543">
        <v>13.1</v>
      </c>
      <c r="P1543">
        <v>30.29</v>
      </c>
      <c r="Q1543">
        <f>Sales_Analysis[[#This Row],[Quantity]]*Sales_Analysis[[#This Row],[Unit Selling Price]]</f>
        <v>30.29</v>
      </c>
      <c r="R1543">
        <f>Sales_Analysis[[#This Row],[Gross Sales ]]*Sales_Analysis[[#This Row],[Discount Pct]]</f>
        <v>1.5145</v>
      </c>
      <c r="S1543" s="8">
        <f>Sales_Analysis[[#This Row],[Gross Sales ]]-Sales_Analysis[[#This Row],[Discount Amount]]</f>
        <v>28.775500000000001</v>
      </c>
      <c r="T1543" s="8">
        <f>Sales_Analysis[[#This Row],[Quantity]]*Sales_Analysis[[#This Row],[Unit Cost]]</f>
        <v>13.1</v>
      </c>
      <c r="U1543" s="8">
        <f>Sales_Analysis[[#This Row],[Net Sales ]]-Sales_Analysis[[#This Row],[Cost Of Good Sold]]</f>
        <v>15.675500000000001</v>
      </c>
      <c r="V1543" s="8">
        <f>IF(Sales_Analysis[[#This Row],[Order Status]]="Completed",Sales_Analysis[[#This Row],[Net Sales ]],0)</f>
        <v>28.775500000000001</v>
      </c>
      <c r="W1543" s="8">
        <f>IF(Sales_Analysis[[#This Row],[Order Status]]="Completed",Sales_Analysis[[#This Row],[Gross Profit ]],0)</f>
        <v>15.675500000000001</v>
      </c>
    </row>
    <row r="1544" spans="1:23">
      <c r="A1544" t="s">
        <v>2305</v>
      </c>
      <c r="B1544" s="7">
        <v>46161</v>
      </c>
      <c r="C1544" t="s">
        <v>164</v>
      </c>
      <c r="D1544">
        <v>1</v>
      </c>
      <c r="E1544">
        <v>93.35</v>
      </c>
      <c r="F1544">
        <v>0</v>
      </c>
      <c r="G1544">
        <v>0</v>
      </c>
      <c r="H1544" t="s">
        <v>207</v>
      </c>
      <c r="I1544" t="s">
        <v>12</v>
      </c>
      <c r="J1544" t="s">
        <v>208</v>
      </c>
      <c r="K1544" t="s">
        <v>209</v>
      </c>
      <c r="L1544" t="s">
        <v>2306</v>
      </c>
      <c r="M1544" t="s">
        <v>165</v>
      </c>
      <c r="N1544" t="s">
        <v>32</v>
      </c>
      <c r="O1544">
        <v>39.76</v>
      </c>
      <c r="P1544">
        <v>93.35</v>
      </c>
      <c r="Q1544">
        <f>Sales_Analysis[[#This Row],[Quantity]]*Sales_Analysis[[#This Row],[Unit Selling Price]]</f>
        <v>93.35</v>
      </c>
      <c r="R1544">
        <f>Sales_Analysis[[#This Row],[Gross Sales ]]*Sales_Analysis[[#This Row],[Discount Pct]]</f>
        <v>0</v>
      </c>
      <c r="S1544" s="8">
        <f>Sales_Analysis[[#This Row],[Gross Sales ]]-Sales_Analysis[[#This Row],[Discount Amount]]</f>
        <v>93.35</v>
      </c>
      <c r="T1544" s="8">
        <f>Sales_Analysis[[#This Row],[Quantity]]*Sales_Analysis[[#This Row],[Unit Cost]]</f>
        <v>39.76</v>
      </c>
      <c r="U1544" s="8">
        <f>Sales_Analysis[[#This Row],[Net Sales ]]-Sales_Analysis[[#This Row],[Cost Of Good Sold]]</f>
        <v>53.589999999999996</v>
      </c>
      <c r="V1544" s="8">
        <f>IF(Sales_Analysis[[#This Row],[Order Status]]="Completed",Sales_Analysis[[#This Row],[Net Sales ]],0)</f>
        <v>93.35</v>
      </c>
      <c r="W1544" s="8">
        <f>IF(Sales_Analysis[[#This Row],[Order Status]]="Completed",Sales_Analysis[[#This Row],[Gross Profit ]],0)</f>
        <v>53.589999999999996</v>
      </c>
    </row>
    <row r="1545" spans="1:23">
      <c r="A1545" t="s">
        <v>2307</v>
      </c>
      <c r="B1545" s="7">
        <v>46161</v>
      </c>
      <c r="C1545" t="s">
        <v>184</v>
      </c>
      <c r="D1545">
        <v>2</v>
      </c>
      <c r="E1545">
        <v>31.55</v>
      </c>
      <c r="F1545">
        <v>0</v>
      </c>
      <c r="G1545">
        <v>6.99</v>
      </c>
      <c r="H1545" t="s">
        <v>212</v>
      </c>
      <c r="I1545" t="s">
        <v>18</v>
      </c>
      <c r="J1545" t="s">
        <v>208</v>
      </c>
      <c r="K1545" t="s">
        <v>209</v>
      </c>
      <c r="L1545" t="s">
        <v>273</v>
      </c>
      <c r="M1545" t="s">
        <v>185</v>
      </c>
      <c r="N1545" t="s">
        <v>32</v>
      </c>
      <c r="O1545">
        <v>18.04</v>
      </c>
      <c r="P1545">
        <v>31.55</v>
      </c>
      <c r="Q1545">
        <f>Sales_Analysis[[#This Row],[Quantity]]*Sales_Analysis[[#This Row],[Unit Selling Price]]</f>
        <v>63.1</v>
      </c>
      <c r="R1545">
        <f>Sales_Analysis[[#This Row],[Gross Sales ]]*Sales_Analysis[[#This Row],[Discount Pct]]</f>
        <v>0</v>
      </c>
      <c r="S1545" s="8">
        <f>Sales_Analysis[[#This Row],[Gross Sales ]]-Sales_Analysis[[#This Row],[Discount Amount]]</f>
        <v>63.1</v>
      </c>
      <c r="T1545" s="8">
        <f>Sales_Analysis[[#This Row],[Quantity]]*Sales_Analysis[[#This Row],[Unit Cost]]</f>
        <v>36.08</v>
      </c>
      <c r="U1545" s="8">
        <f>Sales_Analysis[[#This Row],[Net Sales ]]-Sales_Analysis[[#This Row],[Cost Of Good Sold]]</f>
        <v>27.020000000000003</v>
      </c>
      <c r="V1545" s="8">
        <f>IF(Sales_Analysis[[#This Row],[Order Status]]="Completed",Sales_Analysis[[#This Row],[Net Sales ]],0)</f>
        <v>63.1</v>
      </c>
      <c r="W1545" s="8">
        <f>IF(Sales_Analysis[[#This Row],[Order Status]]="Completed",Sales_Analysis[[#This Row],[Gross Profit ]],0)</f>
        <v>27.020000000000003</v>
      </c>
    </row>
    <row r="1546" spans="1:23">
      <c r="A1546" t="s">
        <v>2308</v>
      </c>
      <c r="B1546" s="7">
        <v>46161</v>
      </c>
      <c r="C1546" t="s">
        <v>142</v>
      </c>
      <c r="D1546">
        <v>3</v>
      </c>
      <c r="E1546">
        <v>100.1</v>
      </c>
      <c r="F1546">
        <v>0.05</v>
      </c>
      <c r="G1546">
        <v>0</v>
      </c>
      <c r="H1546" t="s">
        <v>207</v>
      </c>
      <c r="I1546" t="s">
        <v>224</v>
      </c>
      <c r="J1546" t="s">
        <v>208</v>
      </c>
      <c r="K1546" t="s">
        <v>209</v>
      </c>
      <c r="L1546" t="s">
        <v>1269</v>
      </c>
      <c r="M1546" t="s">
        <v>143</v>
      </c>
      <c r="N1546" t="s">
        <v>27</v>
      </c>
      <c r="O1546">
        <v>41.96</v>
      </c>
      <c r="P1546">
        <v>100.1</v>
      </c>
      <c r="Q1546">
        <f>Sales_Analysis[[#This Row],[Quantity]]*Sales_Analysis[[#This Row],[Unit Selling Price]]</f>
        <v>300.29999999999995</v>
      </c>
      <c r="R1546">
        <f>Sales_Analysis[[#This Row],[Gross Sales ]]*Sales_Analysis[[#This Row],[Discount Pct]]</f>
        <v>15.014999999999999</v>
      </c>
      <c r="S1546" s="8">
        <f>Sales_Analysis[[#This Row],[Gross Sales ]]-Sales_Analysis[[#This Row],[Discount Amount]]</f>
        <v>285.28499999999997</v>
      </c>
      <c r="T1546" s="8">
        <f>Sales_Analysis[[#This Row],[Quantity]]*Sales_Analysis[[#This Row],[Unit Cost]]</f>
        <v>125.88</v>
      </c>
      <c r="U1546" s="8">
        <f>Sales_Analysis[[#This Row],[Net Sales ]]-Sales_Analysis[[#This Row],[Cost Of Good Sold]]</f>
        <v>159.40499999999997</v>
      </c>
      <c r="V1546" s="8">
        <f>IF(Sales_Analysis[[#This Row],[Order Status]]="Completed",Sales_Analysis[[#This Row],[Net Sales ]],0)</f>
        <v>285.28499999999997</v>
      </c>
      <c r="W1546" s="8">
        <f>IF(Sales_Analysis[[#This Row],[Order Status]]="Completed",Sales_Analysis[[#This Row],[Gross Profit ]],0)</f>
        <v>159.40499999999997</v>
      </c>
    </row>
    <row r="1547" spans="1:23">
      <c r="A1547" t="s">
        <v>2309</v>
      </c>
      <c r="B1547" s="7">
        <v>46162</v>
      </c>
      <c r="C1547" t="s">
        <v>77</v>
      </c>
      <c r="D1547">
        <v>3</v>
      </c>
      <c r="E1547">
        <v>47.77</v>
      </c>
      <c r="F1547">
        <v>0.1</v>
      </c>
      <c r="G1547">
        <v>0</v>
      </c>
      <c r="H1547" t="s">
        <v>212</v>
      </c>
      <c r="I1547" t="s">
        <v>18</v>
      </c>
      <c r="J1547" t="s">
        <v>213</v>
      </c>
      <c r="K1547" t="s">
        <v>209</v>
      </c>
      <c r="L1547" t="s">
        <v>1059</v>
      </c>
      <c r="M1547" t="s">
        <v>78</v>
      </c>
      <c r="N1547" t="s">
        <v>11</v>
      </c>
      <c r="O1547">
        <v>21.34</v>
      </c>
      <c r="P1547">
        <v>47.77</v>
      </c>
      <c r="Q1547">
        <f>Sales_Analysis[[#This Row],[Quantity]]*Sales_Analysis[[#This Row],[Unit Selling Price]]</f>
        <v>143.31</v>
      </c>
      <c r="R1547">
        <f>Sales_Analysis[[#This Row],[Gross Sales ]]*Sales_Analysis[[#This Row],[Discount Pct]]</f>
        <v>14.331000000000001</v>
      </c>
      <c r="S1547" s="8">
        <f>Sales_Analysis[[#This Row],[Gross Sales ]]-Sales_Analysis[[#This Row],[Discount Amount]]</f>
        <v>128.97900000000001</v>
      </c>
      <c r="T1547" s="8">
        <f>Sales_Analysis[[#This Row],[Quantity]]*Sales_Analysis[[#This Row],[Unit Cost]]</f>
        <v>64.02</v>
      </c>
      <c r="U1547" s="8">
        <f>Sales_Analysis[[#This Row],[Net Sales ]]-Sales_Analysis[[#This Row],[Cost Of Good Sold]]</f>
        <v>64.959000000000017</v>
      </c>
      <c r="V1547" s="8">
        <f>IF(Sales_Analysis[[#This Row],[Order Status]]="Completed",Sales_Analysis[[#This Row],[Net Sales ]],0)</f>
        <v>128.97900000000001</v>
      </c>
      <c r="W1547" s="8">
        <f>IF(Sales_Analysis[[#This Row],[Order Status]]="Completed",Sales_Analysis[[#This Row],[Gross Profit ]],0)</f>
        <v>64.959000000000017</v>
      </c>
    </row>
    <row r="1548" spans="1:23">
      <c r="A1548" t="s">
        <v>2310</v>
      </c>
      <c r="B1548" s="7">
        <v>46162</v>
      </c>
      <c r="C1548" t="s">
        <v>108</v>
      </c>
      <c r="D1548">
        <v>3</v>
      </c>
      <c r="E1548">
        <v>23.94</v>
      </c>
      <c r="F1548">
        <v>0.1</v>
      </c>
      <c r="G1548">
        <v>9.99</v>
      </c>
      <c r="H1548" t="s">
        <v>216</v>
      </c>
      <c r="I1548" t="s">
        <v>12</v>
      </c>
      <c r="J1548" t="s">
        <v>208</v>
      </c>
      <c r="K1548" t="s">
        <v>209</v>
      </c>
      <c r="L1548" t="s">
        <v>459</v>
      </c>
      <c r="M1548" t="s">
        <v>109</v>
      </c>
      <c r="N1548" t="s">
        <v>17</v>
      </c>
      <c r="O1548">
        <v>13.98</v>
      </c>
      <c r="P1548">
        <v>23.94</v>
      </c>
      <c r="Q1548">
        <f>Sales_Analysis[[#This Row],[Quantity]]*Sales_Analysis[[#This Row],[Unit Selling Price]]</f>
        <v>71.820000000000007</v>
      </c>
      <c r="R1548">
        <f>Sales_Analysis[[#This Row],[Gross Sales ]]*Sales_Analysis[[#This Row],[Discount Pct]]</f>
        <v>7.1820000000000013</v>
      </c>
      <c r="S1548" s="8">
        <f>Sales_Analysis[[#This Row],[Gross Sales ]]-Sales_Analysis[[#This Row],[Discount Amount]]</f>
        <v>64.638000000000005</v>
      </c>
      <c r="T1548" s="8">
        <f>Sales_Analysis[[#This Row],[Quantity]]*Sales_Analysis[[#This Row],[Unit Cost]]</f>
        <v>41.94</v>
      </c>
      <c r="U1548" s="8">
        <f>Sales_Analysis[[#This Row],[Net Sales ]]-Sales_Analysis[[#This Row],[Cost Of Good Sold]]</f>
        <v>22.698000000000008</v>
      </c>
      <c r="V1548" s="8">
        <f>IF(Sales_Analysis[[#This Row],[Order Status]]="Completed",Sales_Analysis[[#This Row],[Net Sales ]],0)</f>
        <v>64.638000000000005</v>
      </c>
      <c r="W1548" s="8">
        <f>IF(Sales_Analysis[[#This Row],[Order Status]]="Completed",Sales_Analysis[[#This Row],[Gross Profit ]],0)</f>
        <v>22.698000000000008</v>
      </c>
    </row>
    <row r="1549" spans="1:23">
      <c r="A1549" t="s">
        <v>2311</v>
      </c>
      <c r="B1549" s="7">
        <v>46162</v>
      </c>
      <c r="C1549" t="s">
        <v>134</v>
      </c>
      <c r="D1549">
        <v>5</v>
      </c>
      <c r="E1549">
        <v>53.25</v>
      </c>
      <c r="F1549">
        <v>0.05</v>
      </c>
      <c r="G1549">
        <v>0</v>
      </c>
      <c r="H1549" t="s">
        <v>216</v>
      </c>
      <c r="I1549" t="s">
        <v>54</v>
      </c>
      <c r="J1549" t="s">
        <v>217</v>
      </c>
      <c r="K1549" t="s">
        <v>209</v>
      </c>
      <c r="L1549" t="s">
        <v>2312</v>
      </c>
      <c r="M1549" t="s">
        <v>135</v>
      </c>
      <c r="N1549" t="s">
        <v>21</v>
      </c>
      <c r="O1549">
        <v>22.11</v>
      </c>
      <c r="P1549">
        <v>53.25</v>
      </c>
      <c r="Q1549">
        <f>Sales_Analysis[[#This Row],[Quantity]]*Sales_Analysis[[#This Row],[Unit Selling Price]]</f>
        <v>266.25</v>
      </c>
      <c r="R1549">
        <f>Sales_Analysis[[#This Row],[Gross Sales ]]*Sales_Analysis[[#This Row],[Discount Pct]]</f>
        <v>13.3125</v>
      </c>
      <c r="S1549" s="8">
        <f>Sales_Analysis[[#This Row],[Gross Sales ]]-Sales_Analysis[[#This Row],[Discount Amount]]</f>
        <v>252.9375</v>
      </c>
      <c r="T1549" s="8">
        <f>Sales_Analysis[[#This Row],[Quantity]]*Sales_Analysis[[#This Row],[Unit Cost]]</f>
        <v>110.55</v>
      </c>
      <c r="U1549" s="8">
        <f>Sales_Analysis[[#This Row],[Net Sales ]]-Sales_Analysis[[#This Row],[Cost Of Good Sold]]</f>
        <v>142.38749999999999</v>
      </c>
      <c r="V1549" s="8">
        <f>IF(Sales_Analysis[[#This Row],[Order Status]]="Completed",Sales_Analysis[[#This Row],[Net Sales ]],0)</f>
        <v>252.9375</v>
      </c>
      <c r="W1549" s="8">
        <f>IF(Sales_Analysis[[#This Row],[Order Status]]="Completed",Sales_Analysis[[#This Row],[Gross Profit ]],0)</f>
        <v>142.38749999999999</v>
      </c>
    </row>
    <row r="1550" spans="1:23">
      <c r="A1550" t="s">
        <v>2313</v>
      </c>
      <c r="B1550" s="7">
        <v>46162</v>
      </c>
      <c r="C1550" t="s">
        <v>71</v>
      </c>
      <c r="D1550">
        <v>1</v>
      </c>
      <c r="E1550">
        <v>11.23</v>
      </c>
      <c r="F1550">
        <v>0</v>
      </c>
      <c r="G1550">
        <v>0</v>
      </c>
      <c r="H1550" t="s">
        <v>212</v>
      </c>
      <c r="I1550" t="s">
        <v>18</v>
      </c>
      <c r="J1550" t="s">
        <v>213</v>
      </c>
      <c r="K1550" t="s">
        <v>209</v>
      </c>
      <c r="L1550" t="s">
        <v>626</v>
      </c>
      <c r="M1550" t="s">
        <v>72</v>
      </c>
      <c r="N1550" t="s">
        <v>11</v>
      </c>
      <c r="O1550">
        <v>6.46</v>
      </c>
      <c r="P1550">
        <v>11.23</v>
      </c>
      <c r="Q1550">
        <f>Sales_Analysis[[#This Row],[Quantity]]*Sales_Analysis[[#This Row],[Unit Selling Price]]</f>
        <v>11.23</v>
      </c>
      <c r="R1550">
        <f>Sales_Analysis[[#This Row],[Gross Sales ]]*Sales_Analysis[[#This Row],[Discount Pct]]</f>
        <v>0</v>
      </c>
      <c r="S1550" s="8">
        <f>Sales_Analysis[[#This Row],[Gross Sales ]]-Sales_Analysis[[#This Row],[Discount Amount]]</f>
        <v>11.23</v>
      </c>
      <c r="T1550" s="8">
        <f>Sales_Analysis[[#This Row],[Quantity]]*Sales_Analysis[[#This Row],[Unit Cost]]</f>
        <v>6.46</v>
      </c>
      <c r="U1550" s="8">
        <f>Sales_Analysis[[#This Row],[Net Sales ]]-Sales_Analysis[[#This Row],[Cost Of Good Sold]]</f>
        <v>4.7700000000000005</v>
      </c>
      <c r="V1550" s="8">
        <f>IF(Sales_Analysis[[#This Row],[Order Status]]="Completed",Sales_Analysis[[#This Row],[Net Sales ]],0)</f>
        <v>11.23</v>
      </c>
      <c r="W1550" s="8">
        <f>IF(Sales_Analysis[[#This Row],[Order Status]]="Completed",Sales_Analysis[[#This Row],[Gross Profit ]],0)</f>
        <v>4.7700000000000005</v>
      </c>
    </row>
    <row r="1551" spans="1:23">
      <c r="A1551" t="s">
        <v>2314</v>
      </c>
      <c r="B1551" s="7">
        <v>46162</v>
      </c>
      <c r="C1551" t="s">
        <v>174</v>
      </c>
      <c r="D1551">
        <v>1</v>
      </c>
      <c r="E1551">
        <v>72.45</v>
      </c>
      <c r="F1551">
        <v>0</v>
      </c>
      <c r="G1551">
        <v>9.99</v>
      </c>
      <c r="H1551" t="s">
        <v>216</v>
      </c>
      <c r="I1551" t="s">
        <v>224</v>
      </c>
      <c r="J1551" t="s">
        <v>208</v>
      </c>
      <c r="K1551" t="s">
        <v>209</v>
      </c>
      <c r="L1551" t="s">
        <v>811</v>
      </c>
      <c r="M1551" t="s">
        <v>175</v>
      </c>
      <c r="N1551" t="s">
        <v>32</v>
      </c>
      <c r="O1551">
        <v>30.61</v>
      </c>
      <c r="P1551">
        <v>72.45</v>
      </c>
      <c r="Q1551">
        <f>Sales_Analysis[[#This Row],[Quantity]]*Sales_Analysis[[#This Row],[Unit Selling Price]]</f>
        <v>72.45</v>
      </c>
      <c r="R1551">
        <f>Sales_Analysis[[#This Row],[Gross Sales ]]*Sales_Analysis[[#This Row],[Discount Pct]]</f>
        <v>0</v>
      </c>
      <c r="S1551" s="8">
        <f>Sales_Analysis[[#This Row],[Gross Sales ]]-Sales_Analysis[[#This Row],[Discount Amount]]</f>
        <v>72.45</v>
      </c>
      <c r="T1551" s="8">
        <f>Sales_Analysis[[#This Row],[Quantity]]*Sales_Analysis[[#This Row],[Unit Cost]]</f>
        <v>30.61</v>
      </c>
      <c r="U1551" s="8">
        <f>Sales_Analysis[[#This Row],[Net Sales ]]-Sales_Analysis[[#This Row],[Cost Of Good Sold]]</f>
        <v>41.84</v>
      </c>
      <c r="V1551" s="8">
        <f>IF(Sales_Analysis[[#This Row],[Order Status]]="Completed",Sales_Analysis[[#This Row],[Net Sales ]],0)</f>
        <v>72.45</v>
      </c>
      <c r="W1551" s="8">
        <f>IF(Sales_Analysis[[#This Row],[Order Status]]="Completed",Sales_Analysis[[#This Row],[Gross Profit ]],0)</f>
        <v>41.84</v>
      </c>
    </row>
    <row r="1552" spans="1:23">
      <c r="A1552" t="s">
        <v>2315</v>
      </c>
      <c r="B1552" s="7">
        <v>46162</v>
      </c>
      <c r="C1552" t="s">
        <v>178</v>
      </c>
      <c r="D1552">
        <v>1</v>
      </c>
      <c r="E1552">
        <v>77.760000000000005</v>
      </c>
      <c r="F1552">
        <v>0.05</v>
      </c>
      <c r="G1552">
        <v>0</v>
      </c>
      <c r="H1552" t="s">
        <v>207</v>
      </c>
      <c r="I1552" t="s">
        <v>224</v>
      </c>
      <c r="J1552" t="s">
        <v>208</v>
      </c>
      <c r="K1552" t="s">
        <v>209</v>
      </c>
      <c r="L1552" t="s">
        <v>497</v>
      </c>
      <c r="M1552" t="s">
        <v>179</v>
      </c>
      <c r="N1552" t="s">
        <v>32</v>
      </c>
      <c r="O1552">
        <v>44.67</v>
      </c>
      <c r="P1552">
        <v>77.760000000000005</v>
      </c>
      <c r="Q1552">
        <f>Sales_Analysis[[#This Row],[Quantity]]*Sales_Analysis[[#This Row],[Unit Selling Price]]</f>
        <v>77.760000000000005</v>
      </c>
      <c r="R1552">
        <f>Sales_Analysis[[#This Row],[Gross Sales ]]*Sales_Analysis[[#This Row],[Discount Pct]]</f>
        <v>3.8880000000000003</v>
      </c>
      <c r="S1552" s="8">
        <f>Sales_Analysis[[#This Row],[Gross Sales ]]-Sales_Analysis[[#This Row],[Discount Amount]]</f>
        <v>73.872</v>
      </c>
      <c r="T1552" s="8">
        <f>Sales_Analysis[[#This Row],[Quantity]]*Sales_Analysis[[#This Row],[Unit Cost]]</f>
        <v>44.67</v>
      </c>
      <c r="U1552" s="8">
        <f>Sales_Analysis[[#This Row],[Net Sales ]]-Sales_Analysis[[#This Row],[Cost Of Good Sold]]</f>
        <v>29.201999999999998</v>
      </c>
      <c r="V1552" s="8">
        <f>IF(Sales_Analysis[[#This Row],[Order Status]]="Completed",Sales_Analysis[[#This Row],[Net Sales ]],0)</f>
        <v>73.872</v>
      </c>
      <c r="W1552" s="8">
        <f>IF(Sales_Analysis[[#This Row],[Order Status]]="Completed",Sales_Analysis[[#This Row],[Gross Profit ]],0)</f>
        <v>29.201999999999998</v>
      </c>
    </row>
    <row r="1553" spans="1:23">
      <c r="A1553" t="s">
        <v>2316</v>
      </c>
      <c r="B1553" s="7">
        <v>46163</v>
      </c>
      <c r="C1553" t="s">
        <v>71</v>
      </c>
      <c r="D1553">
        <v>3</v>
      </c>
      <c r="E1553">
        <v>11.23</v>
      </c>
      <c r="F1553">
        <v>0.05</v>
      </c>
      <c r="G1553">
        <v>0</v>
      </c>
      <c r="H1553" t="s">
        <v>207</v>
      </c>
      <c r="I1553" t="s">
        <v>18</v>
      </c>
      <c r="J1553" t="s">
        <v>208</v>
      </c>
      <c r="K1553" t="s">
        <v>209</v>
      </c>
      <c r="L1553" t="s">
        <v>921</v>
      </c>
      <c r="M1553" t="s">
        <v>72</v>
      </c>
      <c r="N1553" t="s">
        <v>11</v>
      </c>
      <c r="O1553">
        <v>6.46</v>
      </c>
      <c r="P1553">
        <v>11.23</v>
      </c>
      <c r="Q1553">
        <f>Sales_Analysis[[#This Row],[Quantity]]*Sales_Analysis[[#This Row],[Unit Selling Price]]</f>
        <v>33.69</v>
      </c>
      <c r="R1553">
        <f>Sales_Analysis[[#This Row],[Gross Sales ]]*Sales_Analysis[[#This Row],[Discount Pct]]</f>
        <v>1.6844999999999999</v>
      </c>
      <c r="S1553" s="8">
        <f>Sales_Analysis[[#This Row],[Gross Sales ]]-Sales_Analysis[[#This Row],[Discount Amount]]</f>
        <v>32.005499999999998</v>
      </c>
      <c r="T1553" s="8">
        <f>Sales_Analysis[[#This Row],[Quantity]]*Sales_Analysis[[#This Row],[Unit Cost]]</f>
        <v>19.38</v>
      </c>
      <c r="U1553" s="8">
        <f>Sales_Analysis[[#This Row],[Net Sales ]]-Sales_Analysis[[#This Row],[Cost Of Good Sold]]</f>
        <v>12.625499999999999</v>
      </c>
      <c r="V1553" s="8">
        <f>IF(Sales_Analysis[[#This Row],[Order Status]]="Completed",Sales_Analysis[[#This Row],[Net Sales ]],0)</f>
        <v>32.005499999999998</v>
      </c>
      <c r="W1553" s="8">
        <f>IF(Sales_Analysis[[#This Row],[Order Status]]="Completed",Sales_Analysis[[#This Row],[Gross Profit ]],0)</f>
        <v>12.625499999999999</v>
      </c>
    </row>
    <row r="1554" spans="1:23">
      <c r="A1554" t="s">
        <v>2317</v>
      </c>
      <c r="B1554" s="7">
        <v>46163</v>
      </c>
      <c r="C1554" t="s">
        <v>108</v>
      </c>
      <c r="D1554">
        <v>1</v>
      </c>
      <c r="E1554">
        <v>23.94</v>
      </c>
      <c r="F1554">
        <v>0.2</v>
      </c>
      <c r="G1554">
        <v>0</v>
      </c>
      <c r="H1554" t="s">
        <v>207</v>
      </c>
      <c r="I1554" t="s">
        <v>12</v>
      </c>
      <c r="J1554" t="s">
        <v>217</v>
      </c>
      <c r="K1554" t="s">
        <v>209</v>
      </c>
      <c r="L1554" t="s">
        <v>770</v>
      </c>
      <c r="M1554" t="s">
        <v>109</v>
      </c>
      <c r="N1554" t="s">
        <v>17</v>
      </c>
      <c r="O1554">
        <v>13.98</v>
      </c>
      <c r="P1554">
        <v>23.94</v>
      </c>
      <c r="Q1554">
        <f>Sales_Analysis[[#This Row],[Quantity]]*Sales_Analysis[[#This Row],[Unit Selling Price]]</f>
        <v>23.94</v>
      </c>
      <c r="R1554">
        <f>Sales_Analysis[[#This Row],[Gross Sales ]]*Sales_Analysis[[#This Row],[Discount Pct]]</f>
        <v>4.7880000000000003</v>
      </c>
      <c r="S1554" s="8">
        <f>Sales_Analysis[[#This Row],[Gross Sales ]]-Sales_Analysis[[#This Row],[Discount Amount]]</f>
        <v>19.152000000000001</v>
      </c>
      <c r="T1554" s="8">
        <f>Sales_Analysis[[#This Row],[Quantity]]*Sales_Analysis[[#This Row],[Unit Cost]]</f>
        <v>13.98</v>
      </c>
      <c r="U1554" s="8">
        <f>Sales_Analysis[[#This Row],[Net Sales ]]-Sales_Analysis[[#This Row],[Cost Of Good Sold]]</f>
        <v>5.1720000000000006</v>
      </c>
      <c r="V1554" s="8">
        <f>IF(Sales_Analysis[[#This Row],[Order Status]]="Completed",Sales_Analysis[[#This Row],[Net Sales ]],0)</f>
        <v>19.152000000000001</v>
      </c>
      <c r="W1554" s="8">
        <f>IF(Sales_Analysis[[#This Row],[Order Status]]="Completed",Sales_Analysis[[#This Row],[Gross Profit ]],0)</f>
        <v>5.1720000000000006</v>
      </c>
    </row>
    <row r="1555" spans="1:23">
      <c r="A1555" t="s">
        <v>2318</v>
      </c>
      <c r="B1555" s="7">
        <v>46163</v>
      </c>
      <c r="C1555" t="s">
        <v>168</v>
      </c>
      <c r="D1555">
        <v>4</v>
      </c>
      <c r="E1555">
        <v>50.46</v>
      </c>
      <c r="F1555">
        <v>0</v>
      </c>
      <c r="G1555">
        <v>0</v>
      </c>
      <c r="H1555" t="s">
        <v>216</v>
      </c>
      <c r="I1555" t="s">
        <v>12</v>
      </c>
      <c r="J1555" t="s">
        <v>208</v>
      </c>
      <c r="K1555" t="s">
        <v>209</v>
      </c>
      <c r="L1555" t="s">
        <v>1338</v>
      </c>
      <c r="M1555" t="s">
        <v>169</v>
      </c>
      <c r="N1555" t="s">
        <v>32</v>
      </c>
      <c r="O1555">
        <v>23.03</v>
      </c>
      <c r="P1555">
        <v>50.46</v>
      </c>
      <c r="Q1555">
        <f>Sales_Analysis[[#This Row],[Quantity]]*Sales_Analysis[[#This Row],[Unit Selling Price]]</f>
        <v>201.84</v>
      </c>
      <c r="R1555">
        <f>Sales_Analysis[[#This Row],[Gross Sales ]]*Sales_Analysis[[#This Row],[Discount Pct]]</f>
        <v>0</v>
      </c>
      <c r="S1555" s="8">
        <f>Sales_Analysis[[#This Row],[Gross Sales ]]-Sales_Analysis[[#This Row],[Discount Amount]]</f>
        <v>201.84</v>
      </c>
      <c r="T1555" s="8">
        <f>Sales_Analysis[[#This Row],[Quantity]]*Sales_Analysis[[#This Row],[Unit Cost]]</f>
        <v>92.12</v>
      </c>
      <c r="U1555" s="8">
        <f>Sales_Analysis[[#This Row],[Net Sales ]]-Sales_Analysis[[#This Row],[Cost Of Good Sold]]</f>
        <v>109.72</v>
      </c>
      <c r="V1555" s="8">
        <f>IF(Sales_Analysis[[#This Row],[Order Status]]="Completed",Sales_Analysis[[#This Row],[Net Sales ]],0)</f>
        <v>201.84</v>
      </c>
      <c r="W1555" s="8">
        <f>IF(Sales_Analysis[[#This Row],[Order Status]]="Completed",Sales_Analysis[[#This Row],[Gross Profit ]],0)</f>
        <v>109.72</v>
      </c>
    </row>
    <row r="1556" spans="1:23">
      <c r="A1556" t="s">
        <v>2319</v>
      </c>
      <c r="B1556" s="7">
        <v>46163</v>
      </c>
      <c r="C1556" t="s">
        <v>126</v>
      </c>
      <c r="D1556">
        <v>1</v>
      </c>
      <c r="E1556">
        <v>44.98</v>
      </c>
      <c r="F1556">
        <v>0.15</v>
      </c>
      <c r="G1556">
        <v>0</v>
      </c>
      <c r="H1556" t="s">
        <v>212</v>
      </c>
      <c r="I1556" t="s">
        <v>54</v>
      </c>
      <c r="J1556" t="s">
        <v>208</v>
      </c>
      <c r="K1556" t="s">
        <v>209</v>
      </c>
      <c r="L1556" t="s">
        <v>802</v>
      </c>
      <c r="M1556" t="s">
        <v>127</v>
      </c>
      <c r="N1556" t="s">
        <v>21</v>
      </c>
      <c r="O1556">
        <v>23.48</v>
      </c>
      <c r="P1556">
        <v>44.98</v>
      </c>
      <c r="Q1556">
        <f>Sales_Analysis[[#This Row],[Quantity]]*Sales_Analysis[[#This Row],[Unit Selling Price]]</f>
        <v>44.98</v>
      </c>
      <c r="R1556">
        <f>Sales_Analysis[[#This Row],[Gross Sales ]]*Sales_Analysis[[#This Row],[Discount Pct]]</f>
        <v>6.746999999999999</v>
      </c>
      <c r="S1556" s="8">
        <f>Sales_Analysis[[#This Row],[Gross Sales ]]-Sales_Analysis[[#This Row],[Discount Amount]]</f>
        <v>38.232999999999997</v>
      </c>
      <c r="T1556" s="8">
        <f>Sales_Analysis[[#This Row],[Quantity]]*Sales_Analysis[[#This Row],[Unit Cost]]</f>
        <v>23.48</v>
      </c>
      <c r="U1556" s="8">
        <f>Sales_Analysis[[#This Row],[Net Sales ]]-Sales_Analysis[[#This Row],[Cost Of Good Sold]]</f>
        <v>14.752999999999997</v>
      </c>
      <c r="V1556" s="8">
        <f>IF(Sales_Analysis[[#This Row],[Order Status]]="Completed",Sales_Analysis[[#This Row],[Net Sales ]],0)</f>
        <v>38.232999999999997</v>
      </c>
      <c r="W1556" s="8">
        <f>IF(Sales_Analysis[[#This Row],[Order Status]]="Completed",Sales_Analysis[[#This Row],[Gross Profit ]],0)</f>
        <v>14.752999999999997</v>
      </c>
    </row>
    <row r="1557" spans="1:23">
      <c r="A1557" t="s">
        <v>2320</v>
      </c>
      <c r="B1557" s="7">
        <v>46163</v>
      </c>
      <c r="C1557" t="s">
        <v>132</v>
      </c>
      <c r="D1557">
        <v>4</v>
      </c>
      <c r="E1557">
        <v>72.08</v>
      </c>
      <c r="F1557">
        <v>0.1</v>
      </c>
      <c r="G1557">
        <v>0</v>
      </c>
      <c r="H1557" t="s">
        <v>216</v>
      </c>
      <c r="I1557" t="s">
        <v>12</v>
      </c>
      <c r="J1557" t="s">
        <v>208</v>
      </c>
      <c r="K1557" t="s">
        <v>209</v>
      </c>
      <c r="L1557" t="s">
        <v>1426</v>
      </c>
      <c r="M1557" t="s">
        <v>133</v>
      </c>
      <c r="N1557" t="s">
        <v>21</v>
      </c>
      <c r="O1557">
        <v>45</v>
      </c>
      <c r="P1557">
        <v>72.08</v>
      </c>
      <c r="Q1557">
        <f>Sales_Analysis[[#This Row],[Quantity]]*Sales_Analysis[[#This Row],[Unit Selling Price]]</f>
        <v>288.32</v>
      </c>
      <c r="R1557">
        <f>Sales_Analysis[[#This Row],[Gross Sales ]]*Sales_Analysis[[#This Row],[Discount Pct]]</f>
        <v>28.832000000000001</v>
      </c>
      <c r="S1557" s="8">
        <f>Sales_Analysis[[#This Row],[Gross Sales ]]-Sales_Analysis[[#This Row],[Discount Amount]]</f>
        <v>259.488</v>
      </c>
      <c r="T1557" s="8">
        <f>Sales_Analysis[[#This Row],[Quantity]]*Sales_Analysis[[#This Row],[Unit Cost]]</f>
        <v>180</v>
      </c>
      <c r="U1557" s="8">
        <f>Sales_Analysis[[#This Row],[Net Sales ]]-Sales_Analysis[[#This Row],[Cost Of Good Sold]]</f>
        <v>79.488</v>
      </c>
      <c r="V1557" s="8">
        <f>IF(Sales_Analysis[[#This Row],[Order Status]]="Completed",Sales_Analysis[[#This Row],[Net Sales ]],0)</f>
        <v>259.488</v>
      </c>
      <c r="W1557" s="8">
        <f>IF(Sales_Analysis[[#This Row],[Order Status]]="Completed",Sales_Analysis[[#This Row],[Gross Profit ]],0)</f>
        <v>79.488</v>
      </c>
    </row>
    <row r="1558" spans="1:23">
      <c r="A1558" t="s">
        <v>2321</v>
      </c>
      <c r="B1558" s="7">
        <v>46163</v>
      </c>
      <c r="C1558" t="s">
        <v>108</v>
      </c>
      <c r="D1558">
        <v>2</v>
      </c>
      <c r="E1558">
        <v>23.94</v>
      </c>
      <c r="F1558">
        <v>0</v>
      </c>
      <c r="G1558">
        <v>9.99</v>
      </c>
      <c r="H1558" t="s">
        <v>216</v>
      </c>
      <c r="I1558" t="s">
        <v>18</v>
      </c>
      <c r="J1558" t="s">
        <v>213</v>
      </c>
      <c r="K1558" t="s">
        <v>209</v>
      </c>
      <c r="L1558" t="s">
        <v>977</v>
      </c>
      <c r="M1558" t="s">
        <v>109</v>
      </c>
      <c r="N1558" t="s">
        <v>17</v>
      </c>
      <c r="O1558">
        <v>13.98</v>
      </c>
      <c r="P1558">
        <v>23.94</v>
      </c>
      <c r="Q1558">
        <f>Sales_Analysis[[#This Row],[Quantity]]*Sales_Analysis[[#This Row],[Unit Selling Price]]</f>
        <v>47.88</v>
      </c>
      <c r="R1558">
        <f>Sales_Analysis[[#This Row],[Gross Sales ]]*Sales_Analysis[[#This Row],[Discount Pct]]</f>
        <v>0</v>
      </c>
      <c r="S1558" s="8">
        <f>Sales_Analysis[[#This Row],[Gross Sales ]]-Sales_Analysis[[#This Row],[Discount Amount]]</f>
        <v>47.88</v>
      </c>
      <c r="T1558" s="8">
        <f>Sales_Analysis[[#This Row],[Quantity]]*Sales_Analysis[[#This Row],[Unit Cost]]</f>
        <v>27.96</v>
      </c>
      <c r="U1558" s="8">
        <f>Sales_Analysis[[#This Row],[Net Sales ]]-Sales_Analysis[[#This Row],[Cost Of Good Sold]]</f>
        <v>19.920000000000002</v>
      </c>
      <c r="V1558" s="8">
        <f>IF(Sales_Analysis[[#This Row],[Order Status]]="Completed",Sales_Analysis[[#This Row],[Net Sales ]],0)</f>
        <v>47.88</v>
      </c>
      <c r="W1558" s="8">
        <f>IF(Sales_Analysis[[#This Row],[Order Status]]="Completed",Sales_Analysis[[#This Row],[Gross Profit ]],0)</f>
        <v>19.920000000000002</v>
      </c>
    </row>
    <row r="1559" spans="1:23">
      <c r="A1559" t="s">
        <v>2322</v>
      </c>
      <c r="B1559" s="7">
        <v>46163</v>
      </c>
      <c r="C1559" t="s">
        <v>180</v>
      </c>
      <c r="D1559">
        <v>2</v>
      </c>
      <c r="E1559">
        <v>60.42</v>
      </c>
      <c r="F1559">
        <v>0</v>
      </c>
      <c r="G1559">
        <v>0</v>
      </c>
      <c r="H1559" t="s">
        <v>212</v>
      </c>
      <c r="I1559" t="s">
        <v>224</v>
      </c>
      <c r="J1559" t="s">
        <v>208</v>
      </c>
      <c r="K1559" t="s">
        <v>209</v>
      </c>
      <c r="L1559" t="s">
        <v>1653</v>
      </c>
      <c r="M1559" t="s">
        <v>181</v>
      </c>
      <c r="N1559" t="s">
        <v>32</v>
      </c>
      <c r="O1559">
        <v>25.69</v>
      </c>
      <c r="P1559">
        <v>60.42</v>
      </c>
      <c r="Q1559">
        <f>Sales_Analysis[[#This Row],[Quantity]]*Sales_Analysis[[#This Row],[Unit Selling Price]]</f>
        <v>120.84</v>
      </c>
      <c r="R1559">
        <f>Sales_Analysis[[#This Row],[Gross Sales ]]*Sales_Analysis[[#This Row],[Discount Pct]]</f>
        <v>0</v>
      </c>
      <c r="S1559" s="8">
        <f>Sales_Analysis[[#This Row],[Gross Sales ]]-Sales_Analysis[[#This Row],[Discount Amount]]</f>
        <v>120.84</v>
      </c>
      <c r="T1559" s="8">
        <f>Sales_Analysis[[#This Row],[Quantity]]*Sales_Analysis[[#This Row],[Unit Cost]]</f>
        <v>51.38</v>
      </c>
      <c r="U1559" s="8">
        <f>Sales_Analysis[[#This Row],[Net Sales ]]-Sales_Analysis[[#This Row],[Cost Of Good Sold]]</f>
        <v>69.460000000000008</v>
      </c>
      <c r="V1559" s="8">
        <f>IF(Sales_Analysis[[#This Row],[Order Status]]="Completed",Sales_Analysis[[#This Row],[Net Sales ]],0)</f>
        <v>120.84</v>
      </c>
      <c r="W1559" s="8">
        <f>IF(Sales_Analysis[[#This Row],[Order Status]]="Completed",Sales_Analysis[[#This Row],[Gross Profit ]],0)</f>
        <v>69.460000000000008</v>
      </c>
    </row>
    <row r="1560" spans="1:23">
      <c r="A1560" t="s">
        <v>2323</v>
      </c>
      <c r="B1560" s="7">
        <v>46164</v>
      </c>
      <c r="C1560" t="s">
        <v>75</v>
      </c>
      <c r="D1560">
        <v>1</v>
      </c>
      <c r="E1560">
        <v>55.2</v>
      </c>
      <c r="F1560">
        <v>0</v>
      </c>
      <c r="G1560">
        <v>4.99</v>
      </c>
      <c r="H1560" t="s">
        <v>216</v>
      </c>
      <c r="I1560" t="s">
        <v>54</v>
      </c>
      <c r="J1560" t="s">
        <v>217</v>
      </c>
      <c r="K1560" t="s">
        <v>209</v>
      </c>
      <c r="L1560" t="s">
        <v>1246</v>
      </c>
      <c r="M1560" t="s">
        <v>76</v>
      </c>
      <c r="N1560" t="s">
        <v>11</v>
      </c>
      <c r="O1560">
        <v>25.85</v>
      </c>
      <c r="P1560">
        <v>55.2</v>
      </c>
      <c r="Q1560">
        <f>Sales_Analysis[[#This Row],[Quantity]]*Sales_Analysis[[#This Row],[Unit Selling Price]]</f>
        <v>55.2</v>
      </c>
      <c r="R1560">
        <f>Sales_Analysis[[#This Row],[Gross Sales ]]*Sales_Analysis[[#This Row],[Discount Pct]]</f>
        <v>0</v>
      </c>
      <c r="S1560" s="8">
        <f>Sales_Analysis[[#This Row],[Gross Sales ]]-Sales_Analysis[[#This Row],[Discount Amount]]</f>
        <v>55.2</v>
      </c>
      <c r="T1560" s="8">
        <f>Sales_Analysis[[#This Row],[Quantity]]*Sales_Analysis[[#This Row],[Unit Cost]]</f>
        <v>25.85</v>
      </c>
      <c r="U1560" s="8">
        <f>Sales_Analysis[[#This Row],[Net Sales ]]-Sales_Analysis[[#This Row],[Cost Of Good Sold]]</f>
        <v>29.35</v>
      </c>
      <c r="V1560" s="8">
        <f>IF(Sales_Analysis[[#This Row],[Order Status]]="Completed",Sales_Analysis[[#This Row],[Net Sales ]],0)</f>
        <v>55.2</v>
      </c>
      <c r="W1560" s="8">
        <f>IF(Sales_Analysis[[#This Row],[Order Status]]="Completed",Sales_Analysis[[#This Row],[Gross Profit ]],0)</f>
        <v>29.35</v>
      </c>
    </row>
    <row r="1561" spans="1:23">
      <c r="A1561" t="s">
        <v>2324</v>
      </c>
      <c r="B1561" s="7">
        <v>46164</v>
      </c>
      <c r="C1561" t="s">
        <v>85</v>
      </c>
      <c r="D1561">
        <v>1</v>
      </c>
      <c r="E1561">
        <v>20.7</v>
      </c>
      <c r="F1561">
        <v>0</v>
      </c>
      <c r="G1561">
        <v>6.99</v>
      </c>
      <c r="H1561" t="s">
        <v>216</v>
      </c>
      <c r="I1561" t="s">
        <v>54</v>
      </c>
      <c r="J1561" t="s">
        <v>213</v>
      </c>
      <c r="K1561" t="s">
        <v>209</v>
      </c>
      <c r="L1561" t="s">
        <v>1732</v>
      </c>
      <c r="M1561" t="s">
        <v>86</v>
      </c>
      <c r="N1561" t="s">
        <v>11</v>
      </c>
      <c r="O1561">
        <v>8.5299999999999994</v>
      </c>
      <c r="P1561">
        <v>20.7</v>
      </c>
      <c r="Q1561">
        <f>Sales_Analysis[[#This Row],[Quantity]]*Sales_Analysis[[#This Row],[Unit Selling Price]]</f>
        <v>20.7</v>
      </c>
      <c r="R1561">
        <f>Sales_Analysis[[#This Row],[Gross Sales ]]*Sales_Analysis[[#This Row],[Discount Pct]]</f>
        <v>0</v>
      </c>
      <c r="S1561" s="8">
        <f>Sales_Analysis[[#This Row],[Gross Sales ]]-Sales_Analysis[[#This Row],[Discount Amount]]</f>
        <v>20.7</v>
      </c>
      <c r="T1561" s="8">
        <f>Sales_Analysis[[#This Row],[Quantity]]*Sales_Analysis[[#This Row],[Unit Cost]]</f>
        <v>8.5299999999999994</v>
      </c>
      <c r="U1561" s="8">
        <f>Sales_Analysis[[#This Row],[Net Sales ]]-Sales_Analysis[[#This Row],[Cost Of Good Sold]]</f>
        <v>12.17</v>
      </c>
      <c r="V1561" s="8">
        <f>IF(Sales_Analysis[[#This Row],[Order Status]]="Completed",Sales_Analysis[[#This Row],[Net Sales ]],0)</f>
        <v>20.7</v>
      </c>
      <c r="W1561" s="8">
        <f>IF(Sales_Analysis[[#This Row],[Order Status]]="Completed",Sales_Analysis[[#This Row],[Gross Profit ]],0)</f>
        <v>12.17</v>
      </c>
    </row>
    <row r="1562" spans="1:23">
      <c r="A1562" t="s">
        <v>2325</v>
      </c>
      <c r="B1562" s="7">
        <v>46164</v>
      </c>
      <c r="C1562" t="s">
        <v>146</v>
      </c>
      <c r="D1562">
        <v>2</v>
      </c>
      <c r="E1562">
        <v>30.05</v>
      </c>
      <c r="F1562">
        <v>0</v>
      </c>
      <c r="G1562">
        <v>0</v>
      </c>
      <c r="H1562" t="s">
        <v>212</v>
      </c>
      <c r="I1562" t="s">
        <v>12</v>
      </c>
      <c r="J1562" t="s">
        <v>217</v>
      </c>
      <c r="K1562" t="s">
        <v>209</v>
      </c>
      <c r="L1562" t="s">
        <v>1467</v>
      </c>
      <c r="M1562" t="s">
        <v>147</v>
      </c>
      <c r="N1562" t="s">
        <v>27</v>
      </c>
      <c r="O1562">
        <v>17.329999999999998</v>
      </c>
      <c r="P1562">
        <v>30.05</v>
      </c>
      <c r="Q1562">
        <f>Sales_Analysis[[#This Row],[Quantity]]*Sales_Analysis[[#This Row],[Unit Selling Price]]</f>
        <v>60.1</v>
      </c>
      <c r="R1562">
        <f>Sales_Analysis[[#This Row],[Gross Sales ]]*Sales_Analysis[[#This Row],[Discount Pct]]</f>
        <v>0</v>
      </c>
      <c r="S1562" s="8">
        <f>Sales_Analysis[[#This Row],[Gross Sales ]]-Sales_Analysis[[#This Row],[Discount Amount]]</f>
        <v>60.1</v>
      </c>
      <c r="T1562" s="8">
        <f>Sales_Analysis[[#This Row],[Quantity]]*Sales_Analysis[[#This Row],[Unit Cost]]</f>
        <v>34.659999999999997</v>
      </c>
      <c r="U1562" s="8">
        <f>Sales_Analysis[[#This Row],[Net Sales ]]-Sales_Analysis[[#This Row],[Cost Of Good Sold]]</f>
        <v>25.440000000000005</v>
      </c>
      <c r="V1562" s="8">
        <f>IF(Sales_Analysis[[#This Row],[Order Status]]="Completed",Sales_Analysis[[#This Row],[Net Sales ]],0)</f>
        <v>60.1</v>
      </c>
      <c r="W1562" s="8">
        <f>IF(Sales_Analysis[[#This Row],[Order Status]]="Completed",Sales_Analysis[[#This Row],[Gross Profit ]],0)</f>
        <v>25.440000000000005</v>
      </c>
    </row>
    <row r="1563" spans="1:23">
      <c r="A1563" t="s">
        <v>2326</v>
      </c>
      <c r="B1563" s="7">
        <v>46164</v>
      </c>
      <c r="C1563" t="s">
        <v>87</v>
      </c>
      <c r="D1563">
        <v>2</v>
      </c>
      <c r="E1563">
        <v>49.34</v>
      </c>
      <c r="F1563">
        <v>0.1</v>
      </c>
      <c r="G1563">
        <v>0</v>
      </c>
      <c r="H1563" t="s">
        <v>216</v>
      </c>
      <c r="I1563" t="s">
        <v>224</v>
      </c>
      <c r="J1563" t="s">
        <v>217</v>
      </c>
      <c r="K1563" t="s">
        <v>209</v>
      </c>
      <c r="L1563" t="s">
        <v>758</v>
      </c>
      <c r="M1563" t="s">
        <v>88</v>
      </c>
      <c r="N1563" t="s">
        <v>11</v>
      </c>
      <c r="O1563">
        <v>24.06</v>
      </c>
      <c r="P1563">
        <v>49.34</v>
      </c>
      <c r="Q1563">
        <f>Sales_Analysis[[#This Row],[Quantity]]*Sales_Analysis[[#This Row],[Unit Selling Price]]</f>
        <v>98.68</v>
      </c>
      <c r="R1563">
        <f>Sales_Analysis[[#This Row],[Gross Sales ]]*Sales_Analysis[[#This Row],[Discount Pct]]</f>
        <v>9.8680000000000021</v>
      </c>
      <c r="S1563" s="8">
        <f>Sales_Analysis[[#This Row],[Gross Sales ]]-Sales_Analysis[[#This Row],[Discount Amount]]</f>
        <v>88.812000000000012</v>
      </c>
      <c r="T1563" s="8">
        <f>Sales_Analysis[[#This Row],[Quantity]]*Sales_Analysis[[#This Row],[Unit Cost]]</f>
        <v>48.12</v>
      </c>
      <c r="U1563" s="8">
        <f>Sales_Analysis[[#This Row],[Net Sales ]]-Sales_Analysis[[#This Row],[Cost Of Good Sold]]</f>
        <v>40.692000000000014</v>
      </c>
      <c r="V1563" s="8">
        <f>IF(Sales_Analysis[[#This Row],[Order Status]]="Completed",Sales_Analysis[[#This Row],[Net Sales ]],0)</f>
        <v>88.812000000000012</v>
      </c>
      <c r="W1563" s="8">
        <f>IF(Sales_Analysis[[#This Row],[Order Status]]="Completed",Sales_Analysis[[#This Row],[Gross Profit ]],0)</f>
        <v>40.692000000000014</v>
      </c>
    </row>
    <row r="1564" spans="1:23">
      <c r="A1564" t="s">
        <v>2327</v>
      </c>
      <c r="B1564" s="7">
        <v>46164</v>
      </c>
      <c r="C1564" t="s">
        <v>71</v>
      </c>
      <c r="D1564">
        <v>4</v>
      </c>
      <c r="E1564">
        <v>11.23</v>
      </c>
      <c r="F1564">
        <v>0.05</v>
      </c>
      <c r="G1564">
        <v>6.99</v>
      </c>
      <c r="H1564" t="s">
        <v>216</v>
      </c>
      <c r="I1564" t="s">
        <v>18</v>
      </c>
      <c r="J1564" t="s">
        <v>217</v>
      </c>
      <c r="K1564" t="s">
        <v>209</v>
      </c>
      <c r="L1564" t="s">
        <v>481</v>
      </c>
      <c r="M1564" t="s">
        <v>72</v>
      </c>
      <c r="N1564" t="s">
        <v>11</v>
      </c>
      <c r="O1564">
        <v>6.46</v>
      </c>
      <c r="P1564">
        <v>11.23</v>
      </c>
      <c r="Q1564">
        <f>Sales_Analysis[[#This Row],[Quantity]]*Sales_Analysis[[#This Row],[Unit Selling Price]]</f>
        <v>44.92</v>
      </c>
      <c r="R1564">
        <f>Sales_Analysis[[#This Row],[Gross Sales ]]*Sales_Analysis[[#This Row],[Discount Pct]]</f>
        <v>2.246</v>
      </c>
      <c r="S1564" s="8">
        <f>Sales_Analysis[[#This Row],[Gross Sales ]]-Sales_Analysis[[#This Row],[Discount Amount]]</f>
        <v>42.673999999999999</v>
      </c>
      <c r="T1564" s="8">
        <f>Sales_Analysis[[#This Row],[Quantity]]*Sales_Analysis[[#This Row],[Unit Cost]]</f>
        <v>25.84</v>
      </c>
      <c r="U1564" s="8">
        <f>Sales_Analysis[[#This Row],[Net Sales ]]-Sales_Analysis[[#This Row],[Cost Of Good Sold]]</f>
        <v>16.834</v>
      </c>
      <c r="V1564" s="8">
        <f>IF(Sales_Analysis[[#This Row],[Order Status]]="Completed",Sales_Analysis[[#This Row],[Net Sales ]],0)</f>
        <v>42.673999999999999</v>
      </c>
      <c r="W1564" s="8">
        <f>IF(Sales_Analysis[[#This Row],[Order Status]]="Completed",Sales_Analysis[[#This Row],[Gross Profit ]],0)</f>
        <v>16.834</v>
      </c>
    </row>
    <row r="1565" spans="1:23">
      <c r="A1565" t="s">
        <v>2328</v>
      </c>
      <c r="B1565" s="7">
        <v>46164</v>
      </c>
      <c r="C1565" t="s">
        <v>156</v>
      </c>
      <c r="D1565">
        <v>1</v>
      </c>
      <c r="E1565">
        <v>24.86</v>
      </c>
      <c r="F1565">
        <v>0</v>
      </c>
      <c r="G1565">
        <v>0</v>
      </c>
      <c r="H1565" t="s">
        <v>216</v>
      </c>
      <c r="I1565" t="s">
        <v>12</v>
      </c>
      <c r="J1565" t="s">
        <v>213</v>
      </c>
      <c r="K1565" t="s">
        <v>209</v>
      </c>
      <c r="L1565" t="s">
        <v>386</v>
      </c>
      <c r="M1565" t="s">
        <v>157</v>
      </c>
      <c r="N1565" t="s">
        <v>27</v>
      </c>
      <c r="O1565">
        <v>16.329999999999998</v>
      </c>
      <c r="P1565">
        <v>24.86</v>
      </c>
      <c r="Q1565">
        <f>Sales_Analysis[[#This Row],[Quantity]]*Sales_Analysis[[#This Row],[Unit Selling Price]]</f>
        <v>24.86</v>
      </c>
      <c r="R1565">
        <f>Sales_Analysis[[#This Row],[Gross Sales ]]*Sales_Analysis[[#This Row],[Discount Pct]]</f>
        <v>0</v>
      </c>
      <c r="S1565" s="8">
        <f>Sales_Analysis[[#This Row],[Gross Sales ]]-Sales_Analysis[[#This Row],[Discount Amount]]</f>
        <v>24.86</v>
      </c>
      <c r="T1565" s="8">
        <f>Sales_Analysis[[#This Row],[Quantity]]*Sales_Analysis[[#This Row],[Unit Cost]]</f>
        <v>16.329999999999998</v>
      </c>
      <c r="U1565" s="8">
        <f>Sales_Analysis[[#This Row],[Net Sales ]]-Sales_Analysis[[#This Row],[Cost Of Good Sold]]</f>
        <v>8.5300000000000011</v>
      </c>
      <c r="V1565" s="8">
        <f>IF(Sales_Analysis[[#This Row],[Order Status]]="Completed",Sales_Analysis[[#This Row],[Net Sales ]],0)</f>
        <v>24.86</v>
      </c>
      <c r="W1565" s="8">
        <f>IF(Sales_Analysis[[#This Row],[Order Status]]="Completed",Sales_Analysis[[#This Row],[Gross Profit ]],0)</f>
        <v>8.5300000000000011</v>
      </c>
    </row>
    <row r="1566" spans="1:23">
      <c r="A1566" t="s">
        <v>2329</v>
      </c>
      <c r="B1566" s="7">
        <v>46165</v>
      </c>
      <c r="C1566" t="s">
        <v>114</v>
      </c>
      <c r="D1566">
        <v>3</v>
      </c>
      <c r="E1566">
        <v>87.66</v>
      </c>
      <c r="F1566">
        <v>0.15</v>
      </c>
      <c r="G1566">
        <v>0</v>
      </c>
      <c r="H1566" t="s">
        <v>216</v>
      </c>
      <c r="I1566" t="s">
        <v>224</v>
      </c>
      <c r="J1566" t="s">
        <v>208</v>
      </c>
      <c r="K1566" t="s">
        <v>209</v>
      </c>
      <c r="L1566" t="s">
        <v>1440</v>
      </c>
      <c r="M1566" t="s">
        <v>115</v>
      </c>
      <c r="N1566" t="s">
        <v>17</v>
      </c>
      <c r="O1566">
        <v>40.340000000000003</v>
      </c>
      <c r="P1566">
        <v>87.66</v>
      </c>
      <c r="Q1566">
        <f>Sales_Analysis[[#This Row],[Quantity]]*Sales_Analysis[[#This Row],[Unit Selling Price]]</f>
        <v>262.98</v>
      </c>
      <c r="R1566">
        <f>Sales_Analysis[[#This Row],[Gross Sales ]]*Sales_Analysis[[#This Row],[Discount Pct]]</f>
        <v>39.447000000000003</v>
      </c>
      <c r="S1566" s="8">
        <f>Sales_Analysis[[#This Row],[Gross Sales ]]-Sales_Analysis[[#This Row],[Discount Amount]]</f>
        <v>223.53300000000002</v>
      </c>
      <c r="T1566" s="8">
        <f>Sales_Analysis[[#This Row],[Quantity]]*Sales_Analysis[[#This Row],[Unit Cost]]</f>
        <v>121.02000000000001</v>
      </c>
      <c r="U1566" s="8">
        <f>Sales_Analysis[[#This Row],[Net Sales ]]-Sales_Analysis[[#This Row],[Cost Of Good Sold]]</f>
        <v>102.51300000000001</v>
      </c>
      <c r="V1566" s="8">
        <f>IF(Sales_Analysis[[#This Row],[Order Status]]="Completed",Sales_Analysis[[#This Row],[Net Sales ]],0)</f>
        <v>223.53300000000002</v>
      </c>
      <c r="W1566" s="8">
        <f>IF(Sales_Analysis[[#This Row],[Order Status]]="Completed",Sales_Analysis[[#This Row],[Gross Profit ]],0)</f>
        <v>102.51300000000001</v>
      </c>
    </row>
    <row r="1567" spans="1:23">
      <c r="A1567" t="s">
        <v>2330</v>
      </c>
      <c r="B1567" s="7">
        <v>46165</v>
      </c>
      <c r="C1567" t="s">
        <v>164</v>
      </c>
      <c r="D1567">
        <v>2</v>
      </c>
      <c r="E1567">
        <v>93.35</v>
      </c>
      <c r="F1567">
        <v>0.1</v>
      </c>
      <c r="G1567">
        <v>0</v>
      </c>
      <c r="H1567" t="s">
        <v>207</v>
      </c>
      <c r="I1567" t="s">
        <v>224</v>
      </c>
      <c r="J1567" t="s">
        <v>213</v>
      </c>
      <c r="K1567" t="s">
        <v>304</v>
      </c>
      <c r="L1567" t="s">
        <v>298</v>
      </c>
      <c r="M1567" t="s">
        <v>165</v>
      </c>
      <c r="N1567" t="s">
        <v>32</v>
      </c>
      <c r="O1567">
        <v>39.76</v>
      </c>
      <c r="P1567">
        <v>93.35</v>
      </c>
      <c r="Q1567">
        <f>Sales_Analysis[[#This Row],[Quantity]]*Sales_Analysis[[#This Row],[Unit Selling Price]]</f>
        <v>186.7</v>
      </c>
      <c r="R1567">
        <f>Sales_Analysis[[#This Row],[Gross Sales ]]*Sales_Analysis[[#This Row],[Discount Pct]]</f>
        <v>18.669999999999998</v>
      </c>
      <c r="S1567" s="8">
        <f>Sales_Analysis[[#This Row],[Gross Sales ]]-Sales_Analysis[[#This Row],[Discount Amount]]</f>
        <v>168.03</v>
      </c>
      <c r="T1567" s="8">
        <f>Sales_Analysis[[#This Row],[Quantity]]*Sales_Analysis[[#This Row],[Unit Cost]]</f>
        <v>79.52</v>
      </c>
      <c r="U1567" s="8">
        <f>Sales_Analysis[[#This Row],[Net Sales ]]-Sales_Analysis[[#This Row],[Cost Of Good Sold]]</f>
        <v>88.51</v>
      </c>
      <c r="V1567" s="8">
        <f>IF(Sales_Analysis[[#This Row],[Order Status]]="Completed",Sales_Analysis[[#This Row],[Net Sales ]],0)</f>
        <v>0</v>
      </c>
      <c r="W1567" s="8">
        <f>IF(Sales_Analysis[[#This Row],[Order Status]]="Completed",Sales_Analysis[[#This Row],[Gross Profit ]],0)</f>
        <v>0</v>
      </c>
    </row>
    <row r="1568" spans="1:23">
      <c r="A1568" t="s">
        <v>2331</v>
      </c>
      <c r="B1568" s="7">
        <v>46165</v>
      </c>
      <c r="C1568" t="s">
        <v>148</v>
      </c>
      <c r="D1568">
        <v>2</v>
      </c>
      <c r="E1568">
        <v>76.3</v>
      </c>
      <c r="F1568">
        <v>0.2</v>
      </c>
      <c r="G1568">
        <v>4.99</v>
      </c>
      <c r="H1568" t="s">
        <v>207</v>
      </c>
      <c r="I1568" t="s">
        <v>224</v>
      </c>
      <c r="J1568" t="s">
        <v>208</v>
      </c>
      <c r="K1568" t="s">
        <v>209</v>
      </c>
      <c r="L1568" t="s">
        <v>375</v>
      </c>
      <c r="M1568" t="s">
        <v>149</v>
      </c>
      <c r="N1568" t="s">
        <v>27</v>
      </c>
      <c r="O1568">
        <v>33.700000000000003</v>
      </c>
      <c r="P1568">
        <v>76.3</v>
      </c>
      <c r="Q1568">
        <f>Sales_Analysis[[#This Row],[Quantity]]*Sales_Analysis[[#This Row],[Unit Selling Price]]</f>
        <v>152.6</v>
      </c>
      <c r="R1568">
        <f>Sales_Analysis[[#This Row],[Gross Sales ]]*Sales_Analysis[[#This Row],[Discount Pct]]</f>
        <v>30.52</v>
      </c>
      <c r="S1568" s="8">
        <f>Sales_Analysis[[#This Row],[Gross Sales ]]-Sales_Analysis[[#This Row],[Discount Amount]]</f>
        <v>122.08</v>
      </c>
      <c r="T1568" s="8">
        <f>Sales_Analysis[[#This Row],[Quantity]]*Sales_Analysis[[#This Row],[Unit Cost]]</f>
        <v>67.400000000000006</v>
      </c>
      <c r="U1568" s="8">
        <f>Sales_Analysis[[#This Row],[Net Sales ]]-Sales_Analysis[[#This Row],[Cost Of Good Sold]]</f>
        <v>54.679999999999993</v>
      </c>
      <c r="V1568" s="8">
        <f>IF(Sales_Analysis[[#This Row],[Order Status]]="Completed",Sales_Analysis[[#This Row],[Net Sales ]],0)</f>
        <v>122.08</v>
      </c>
      <c r="W1568" s="8">
        <f>IF(Sales_Analysis[[#This Row],[Order Status]]="Completed",Sales_Analysis[[#This Row],[Gross Profit ]],0)</f>
        <v>54.679999999999993</v>
      </c>
    </row>
    <row r="1569" spans="1:23">
      <c r="A1569" t="s">
        <v>2332</v>
      </c>
      <c r="B1569" s="7">
        <v>46165</v>
      </c>
      <c r="C1569" t="s">
        <v>148</v>
      </c>
      <c r="D1569">
        <v>2</v>
      </c>
      <c r="E1569">
        <v>76.3</v>
      </c>
      <c r="F1569">
        <v>0.05</v>
      </c>
      <c r="G1569">
        <v>0</v>
      </c>
      <c r="H1569" t="s">
        <v>212</v>
      </c>
      <c r="I1569" t="s">
        <v>54</v>
      </c>
      <c r="J1569" t="s">
        <v>208</v>
      </c>
      <c r="K1569" t="s">
        <v>209</v>
      </c>
      <c r="L1569" t="s">
        <v>2333</v>
      </c>
      <c r="M1569" t="s">
        <v>149</v>
      </c>
      <c r="N1569" t="s">
        <v>27</v>
      </c>
      <c r="O1569">
        <v>33.700000000000003</v>
      </c>
      <c r="P1569">
        <v>76.3</v>
      </c>
      <c r="Q1569">
        <f>Sales_Analysis[[#This Row],[Quantity]]*Sales_Analysis[[#This Row],[Unit Selling Price]]</f>
        <v>152.6</v>
      </c>
      <c r="R1569">
        <f>Sales_Analysis[[#This Row],[Gross Sales ]]*Sales_Analysis[[#This Row],[Discount Pct]]</f>
        <v>7.63</v>
      </c>
      <c r="S1569" s="8">
        <f>Sales_Analysis[[#This Row],[Gross Sales ]]-Sales_Analysis[[#This Row],[Discount Amount]]</f>
        <v>144.97</v>
      </c>
      <c r="T1569" s="8">
        <f>Sales_Analysis[[#This Row],[Quantity]]*Sales_Analysis[[#This Row],[Unit Cost]]</f>
        <v>67.400000000000006</v>
      </c>
      <c r="U1569" s="8">
        <f>Sales_Analysis[[#This Row],[Net Sales ]]-Sales_Analysis[[#This Row],[Cost Of Good Sold]]</f>
        <v>77.569999999999993</v>
      </c>
      <c r="V1569" s="8">
        <f>IF(Sales_Analysis[[#This Row],[Order Status]]="Completed",Sales_Analysis[[#This Row],[Net Sales ]],0)</f>
        <v>144.97</v>
      </c>
      <c r="W1569" s="8">
        <f>IF(Sales_Analysis[[#This Row],[Order Status]]="Completed",Sales_Analysis[[#This Row],[Gross Profit ]],0)</f>
        <v>77.569999999999993</v>
      </c>
    </row>
    <row r="1570" spans="1:23">
      <c r="A1570" t="s">
        <v>2334</v>
      </c>
      <c r="B1570" s="7">
        <v>46165</v>
      </c>
      <c r="C1570" t="s">
        <v>162</v>
      </c>
      <c r="D1570">
        <v>2</v>
      </c>
      <c r="E1570">
        <v>12.2</v>
      </c>
      <c r="F1570">
        <v>0</v>
      </c>
      <c r="G1570">
        <v>0</v>
      </c>
      <c r="H1570" t="s">
        <v>212</v>
      </c>
      <c r="I1570" t="s">
        <v>37</v>
      </c>
      <c r="J1570" t="s">
        <v>208</v>
      </c>
      <c r="K1570" t="s">
        <v>209</v>
      </c>
      <c r="L1570" t="s">
        <v>543</v>
      </c>
      <c r="M1570" t="s">
        <v>163</v>
      </c>
      <c r="N1570" t="s">
        <v>27</v>
      </c>
      <c r="O1570">
        <v>7.14</v>
      </c>
      <c r="P1570">
        <v>12.2</v>
      </c>
      <c r="Q1570">
        <f>Sales_Analysis[[#This Row],[Quantity]]*Sales_Analysis[[#This Row],[Unit Selling Price]]</f>
        <v>24.4</v>
      </c>
      <c r="R1570">
        <f>Sales_Analysis[[#This Row],[Gross Sales ]]*Sales_Analysis[[#This Row],[Discount Pct]]</f>
        <v>0</v>
      </c>
      <c r="S1570" s="8">
        <f>Sales_Analysis[[#This Row],[Gross Sales ]]-Sales_Analysis[[#This Row],[Discount Amount]]</f>
        <v>24.4</v>
      </c>
      <c r="T1570" s="8">
        <f>Sales_Analysis[[#This Row],[Quantity]]*Sales_Analysis[[#This Row],[Unit Cost]]</f>
        <v>14.28</v>
      </c>
      <c r="U1570" s="8">
        <f>Sales_Analysis[[#This Row],[Net Sales ]]-Sales_Analysis[[#This Row],[Cost Of Good Sold]]</f>
        <v>10.119999999999999</v>
      </c>
      <c r="V1570" s="8">
        <f>IF(Sales_Analysis[[#This Row],[Order Status]]="Completed",Sales_Analysis[[#This Row],[Net Sales ]],0)</f>
        <v>24.4</v>
      </c>
      <c r="W1570" s="8">
        <f>IF(Sales_Analysis[[#This Row],[Order Status]]="Completed",Sales_Analysis[[#This Row],[Gross Profit ]],0)</f>
        <v>10.119999999999999</v>
      </c>
    </row>
    <row r="1571" spans="1:23">
      <c r="A1571" t="s">
        <v>2335</v>
      </c>
      <c r="B1571" s="7">
        <v>46165</v>
      </c>
      <c r="C1571" t="s">
        <v>77</v>
      </c>
      <c r="D1571">
        <v>3</v>
      </c>
      <c r="E1571">
        <v>47.77</v>
      </c>
      <c r="F1571">
        <v>0</v>
      </c>
      <c r="G1571">
        <v>0</v>
      </c>
      <c r="H1571" t="s">
        <v>216</v>
      </c>
      <c r="I1571" t="s">
        <v>54</v>
      </c>
      <c r="J1571" t="s">
        <v>217</v>
      </c>
      <c r="K1571" t="s">
        <v>209</v>
      </c>
      <c r="L1571" t="s">
        <v>245</v>
      </c>
      <c r="M1571" t="s">
        <v>78</v>
      </c>
      <c r="N1571" t="s">
        <v>11</v>
      </c>
      <c r="O1571">
        <v>21.34</v>
      </c>
      <c r="P1571">
        <v>47.77</v>
      </c>
      <c r="Q1571">
        <f>Sales_Analysis[[#This Row],[Quantity]]*Sales_Analysis[[#This Row],[Unit Selling Price]]</f>
        <v>143.31</v>
      </c>
      <c r="R1571">
        <f>Sales_Analysis[[#This Row],[Gross Sales ]]*Sales_Analysis[[#This Row],[Discount Pct]]</f>
        <v>0</v>
      </c>
      <c r="S1571" s="8">
        <f>Sales_Analysis[[#This Row],[Gross Sales ]]-Sales_Analysis[[#This Row],[Discount Amount]]</f>
        <v>143.31</v>
      </c>
      <c r="T1571" s="8">
        <f>Sales_Analysis[[#This Row],[Quantity]]*Sales_Analysis[[#This Row],[Unit Cost]]</f>
        <v>64.02</v>
      </c>
      <c r="U1571" s="8">
        <f>Sales_Analysis[[#This Row],[Net Sales ]]-Sales_Analysis[[#This Row],[Cost Of Good Sold]]</f>
        <v>79.290000000000006</v>
      </c>
      <c r="V1571" s="8">
        <f>IF(Sales_Analysis[[#This Row],[Order Status]]="Completed",Sales_Analysis[[#This Row],[Net Sales ]],0)</f>
        <v>143.31</v>
      </c>
      <c r="W1571" s="8">
        <f>IF(Sales_Analysis[[#This Row],[Order Status]]="Completed",Sales_Analysis[[#This Row],[Gross Profit ]],0)</f>
        <v>79.290000000000006</v>
      </c>
    </row>
    <row r="1572" spans="1:23">
      <c r="A1572" t="s">
        <v>2336</v>
      </c>
      <c r="B1572" s="7">
        <v>46165</v>
      </c>
      <c r="C1572" t="s">
        <v>156</v>
      </c>
      <c r="D1572">
        <v>2</v>
      </c>
      <c r="E1572">
        <v>24.86</v>
      </c>
      <c r="F1572">
        <v>0.05</v>
      </c>
      <c r="G1572">
        <v>9.99</v>
      </c>
      <c r="H1572" t="s">
        <v>207</v>
      </c>
      <c r="I1572" t="s">
        <v>54</v>
      </c>
      <c r="J1572" t="s">
        <v>213</v>
      </c>
      <c r="K1572" t="s">
        <v>209</v>
      </c>
      <c r="L1572" t="s">
        <v>563</v>
      </c>
      <c r="M1572" t="s">
        <v>157</v>
      </c>
      <c r="N1572" t="s">
        <v>27</v>
      </c>
      <c r="O1572">
        <v>16.329999999999998</v>
      </c>
      <c r="P1572">
        <v>24.86</v>
      </c>
      <c r="Q1572">
        <f>Sales_Analysis[[#This Row],[Quantity]]*Sales_Analysis[[#This Row],[Unit Selling Price]]</f>
        <v>49.72</v>
      </c>
      <c r="R1572">
        <f>Sales_Analysis[[#This Row],[Gross Sales ]]*Sales_Analysis[[#This Row],[Discount Pct]]</f>
        <v>2.4860000000000002</v>
      </c>
      <c r="S1572" s="8">
        <f>Sales_Analysis[[#This Row],[Gross Sales ]]-Sales_Analysis[[#This Row],[Discount Amount]]</f>
        <v>47.234000000000002</v>
      </c>
      <c r="T1572" s="8">
        <f>Sales_Analysis[[#This Row],[Quantity]]*Sales_Analysis[[#This Row],[Unit Cost]]</f>
        <v>32.659999999999997</v>
      </c>
      <c r="U1572" s="8">
        <f>Sales_Analysis[[#This Row],[Net Sales ]]-Sales_Analysis[[#This Row],[Cost Of Good Sold]]</f>
        <v>14.574000000000005</v>
      </c>
      <c r="V1572" s="8">
        <f>IF(Sales_Analysis[[#This Row],[Order Status]]="Completed",Sales_Analysis[[#This Row],[Net Sales ]],0)</f>
        <v>47.234000000000002</v>
      </c>
      <c r="W1572" s="8">
        <f>IF(Sales_Analysis[[#This Row],[Order Status]]="Completed",Sales_Analysis[[#This Row],[Gross Profit ]],0)</f>
        <v>14.574000000000005</v>
      </c>
    </row>
    <row r="1573" spans="1:23">
      <c r="A1573" t="s">
        <v>2337</v>
      </c>
      <c r="B1573" s="7">
        <v>46165</v>
      </c>
      <c r="C1573" t="s">
        <v>172</v>
      </c>
      <c r="D1573">
        <v>6</v>
      </c>
      <c r="E1573">
        <v>80.63</v>
      </c>
      <c r="F1573">
        <v>0</v>
      </c>
      <c r="G1573">
        <v>0</v>
      </c>
      <c r="H1573" t="s">
        <v>207</v>
      </c>
      <c r="I1573" t="s">
        <v>54</v>
      </c>
      <c r="J1573" t="s">
        <v>208</v>
      </c>
      <c r="K1573" t="s">
        <v>209</v>
      </c>
      <c r="L1573" t="s">
        <v>1061</v>
      </c>
      <c r="M1573" t="s">
        <v>173</v>
      </c>
      <c r="N1573" t="s">
        <v>32</v>
      </c>
      <c r="O1573">
        <v>44.56</v>
      </c>
      <c r="P1573">
        <v>80.63</v>
      </c>
      <c r="Q1573">
        <f>Sales_Analysis[[#This Row],[Quantity]]*Sales_Analysis[[#This Row],[Unit Selling Price]]</f>
        <v>483.78</v>
      </c>
      <c r="R1573">
        <f>Sales_Analysis[[#This Row],[Gross Sales ]]*Sales_Analysis[[#This Row],[Discount Pct]]</f>
        <v>0</v>
      </c>
      <c r="S1573" s="8">
        <f>Sales_Analysis[[#This Row],[Gross Sales ]]-Sales_Analysis[[#This Row],[Discount Amount]]</f>
        <v>483.78</v>
      </c>
      <c r="T1573" s="8">
        <f>Sales_Analysis[[#This Row],[Quantity]]*Sales_Analysis[[#This Row],[Unit Cost]]</f>
        <v>267.36</v>
      </c>
      <c r="U1573" s="8">
        <f>Sales_Analysis[[#This Row],[Net Sales ]]-Sales_Analysis[[#This Row],[Cost Of Good Sold]]</f>
        <v>216.41999999999996</v>
      </c>
      <c r="V1573" s="8">
        <f>IF(Sales_Analysis[[#This Row],[Order Status]]="Completed",Sales_Analysis[[#This Row],[Net Sales ]],0)</f>
        <v>483.78</v>
      </c>
      <c r="W1573" s="8">
        <f>IF(Sales_Analysis[[#This Row],[Order Status]]="Completed",Sales_Analysis[[#This Row],[Gross Profit ]],0)</f>
        <v>216.41999999999996</v>
      </c>
    </row>
    <row r="1574" spans="1:23">
      <c r="A1574" t="s">
        <v>2338</v>
      </c>
      <c r="B1574" s="7">
        <v>46166</v>
      </c>
      <c r="C1574" t="s">
        <v>116</v>
      </c>
      <c r="D1574">
        <v>1</v>
      </c>
      <c r="E1574">
        <v>30.89</v>
      </c>
      <c r="F1574">
        <v>0</v>
      </c>
      <c r="G1574">
        <v>0</v>
      </c>
      <c r="H1574" t="s">
        <v>207</v>
      </c>
      <c r="I1574" t="s">
        <v>54</v>
      </c>
      <c r="J1574" t="s">
        <v>217</v>
      </c>
      <c r="K1574" t="s">
        <v>304</v>
      </c>
      <c r="L1574" t="s">
        <v>335</v>
      </c>
      <c r="M1574" t="s">
        <v>117</v>
      </c>
      <c r="N1574" t="s">
        <v>21</v>
      </c>
      <c r="O1574">
        <v>13.41</v>
      </c>
      <c r="P1574">
        <v>30.89</v>
      </c>
      <c r="Q1574">
        <f>Sales_Analysis[[#This Row],[Quantity]]*Sales_Analysis[[#This Row],[Unit Selling Price]]</f>
        <v>30.89</v>
      </c>
      <c r="R1574">
        <f>Sales_Analysis[[#This Row],[Gross Sales ]]*Sales_Analysis[[#This Row],[Discount Pct]]</f>
        <v>0</v>
      </c>
      <c r="S1574" s="8">
        <f>Sales_Analysis[[#This Row],[Gross Sales ]]-Sales_Analysis[[#This Row],[Discount Amount]]</f>
        <v>30.89</v>
      </c>
      <c r="T1574" s="8">
        <f>Sales_Analysis[[#This Row],[Quantity]]*Sales_Analysis[[#This Row],[Unit Cost]]</f>
        <v>13.41</v>
      </c>
      <c r="U1574" s="8">
        <f>Sales_Analysis[[#This Row],[Net Sales ]]-Sales_Analysis[[#This Row],[Cost Of Good Sold]]</f>
        <v>17.48</v>
      </c>
      <c r="V1574" s="8">
        <f>IF(Sales_Analysis[[#This Row],[Order Status]]="Completed",Sales_Analysis[[#This Row],[Net Sales ]],0)</f>
        <v>0</v>
      </c>
      <c r="W1574" s="8">
        <f>IF(Sales_Analysis[[#This Row],[Order Status]]="Completed",Sales_Analysis[[#This Row],[Gross Profit ]],0)</f>
        <v>0</v>
      </c>
    </row>
    <row r="1575" spans="1:23">
      <c r="A1575" t="s">
        <v>2339</v>
      </c>
      <c r="B1575" s="7">
        <v>46166</v>
      </c>
      <c r="C1575" t="s">
        <v>87</v>
      </c>
      <c r="D1575">
        <v>2</v>
      </c>
      <c r="E1575">
        <v>49.34</v>
      </c>
      <c r="F1575">
        <v>0.15</v>
      </c>
      <c r="G1575">
        <v>9.99</v>
      </c>
      <c r="H1575" t="s">
        <v>216</v>
      </c>
      <c r="I1575" t="s">
        <v>12</v>
      </c>
      <c r="J1575" t="s">
        <v>208</v>
      </c>
      <c r="K1575" t="s">
        <v>209</v>
      </c>
      <c r="L1575" t="s">
        <v>2340</v>
      </c>
      <c r="M1575" t="s">
        <v>88</v>
      </c>
      <c r="N1575" t="s">
        <v>11</v>
      </c>
      <c r="O1575">
        <v>24.06</v>
      </c>
      <c r="P1575">
        <v>49.34</v>
      </c>
      <c r="Q1575">
        <f>Sales_Analysis[[#This Row],[Quantity]]*Sales_Analysis[[#This Row],[Unit Selling Price]]</f>
        <v>98.68</v>
      </c>
      <c r="R1575">
        <f>Sales_Analysis[[#This Row],[Gross Sales ]]*Sales_Analysis[[#This Row],[Discount Pct]]</f>
        <v>14.802</v>
      </c>
      <c r="S1575" s="8">
        <f>Sales_Analysis[[#This Row],[Gross Sales ]]-Sales_Analysis[[#This Row],[Discount Amount]]</f>
        <v>83.878000000000014</v>
      </c>
      <c r="T1575" s="8">
        <f>Sales_Analysis[[#This Row],[Quantity]]*Sales_Analysis[[#This Row],[Unit Cost]]</f>
        <v>48.12</v>
      </c>
      <c r="U1575" s="8">
        <f>Sales_Analysis[[#This Row],[Net Sales ]]-Sales_Analysis[[#This Row],[Cost Of Good Sold]]</f>
        <v>35.758000000000017</v>
      </c>
      <c r="V1575" s="8">
        <f>IF(Sales_Analysis[[#This Row],[Order Status]]="Completed",Sales_Analysis[[#This Row],[Net Sales ]],0)</f>
        <v>83.878000000000014</v>
      </c>
      <c r="W1575" s="8">
        <f>IF(Sales_Analysis[[#This Row],[Order Status]]="Completed",Sales_Analysis[[#This Row],[Gross Profit ]],0)</f>
        <v>35.758000000000017</v>
      </c>
    </row>
    <row r="1576" spans="1:23">
      <c r="A1576" t="s">
        <v>2341</v>
      </c>
      <c r="B1576" s="7">
        <v>46167</v>
      </c>
      <c r="C1576" t="s">
        <v>178</v>
      </c>
      <c r="D1576">
        <v>1</v>
      </c>
      <c r="E1576">
        <v>77.760000000000005</v>
      </c>
      <c r="F1576">
        <v>0.15</v>
      </c>
      <c r="G1576">
        <v>0</v>
      </c>
      <c r="H1576" t="s">
        <v>216</v>
      </c>
      <c r="I1576" t="s">
        <v>54</v>
      </c>
      <c r="J1576" t="s">
        <v>208</v>
      </c>
      <c r="K1576" t="s">
        <v>209</v>
      </c>
      <c r="L1576" t="s">
        <v>656</v>
      </c>
      <c r="M1576" t="s">
        <v>179</v>
      </c>
      <c r="N1576" t="s">
        <v>32</v>
      </c>
      <c r="O1576">
        <v>44.67</v>
      </c>
      <c r="P1576">
        <v>77.760000000000005</v>
      </c>
      <c r="Q1576">
        <f>Sales_Analysis[[#This Row],[Quantity]]*Sales_Analysis[[#This Row],[Unit Selling Price]]</f>
        <v>77.760000000000005</v>
      </c>
      <c r="R1576">
        <f>Sales_Analysis[[#This Row],[Gross Sales ]]*Sales_Analysis[[#This Row],[Discount Pct]]</f>
        <v>11.664</v>
      </c>
      <c r="S1576" s="8">
        <f>Sales_Analysis[[#This Row],[Gross Sales ]]-Sales_Analysis[[#This Row],[Discount Amount]]</f>
        <v>66.096000000000004</v>
      </c>
      <c r="T1576" s="8">
        <f>Sales_Analysis[[#This Row],[Quantity]]*Sales_Analysis[[#This Row],[Unit Cost]]</f>
        <v>44.67</v>
      </c>
      <c r="U1576" s="8">
        <f>Sales_Analysis[[#This Row],[Net Sales ]]-Sales_Analysis[[#This Row],[Cost Of Good Sold]]</f>
        <v>21.426000000000002</v>
      </c>
      <c r="V1576" s="8">
        <f>IF(Sales_Analysis[[#This Row],[Order Status]]="Completed",Sales_Analysis[[#This Row],[Net Sales ]],0)</f>
        <v>66.096000000000004</v>
      </c>
      <c r="W1576" s="8">
        <f>IF(Sales_Analysis[[#This Row],[Order Status]]="Completed",Sales_Analysis[[#This Row],[Gross Profit ]],0)</f>
        <v>21.426000000000002</v>
      </c>
    </row>
    <row r="1577" spans="1:23">
      <c r="A1577" t="s">
        <v>2342</v>
      </c>
      <c r="B1577" s="7">
        <v>46167</v>
      </c>
      <c r="C1577" t="s">
        <v>142</v>
      </c>
      <c r="D1577">
        <v>3</v>
      </c>
      <c r="E1577">
        <v>100.1</v>
      </c>
      <c r="F1577">
        <v>0</v>
      </c>
      <c r="G1577">
        <v>4.99</v>
      </c>
      <c r="H1577" t="s">
        <v>212</v>
      </c>
      <c r="I1577" t="s">
        <v>37</v>
      </c>
      <c r="J1577" t="s">
        <v>217</v>
      </c>
      <c r="K1577" t="s">
        <v>209</v>
      </c>
      <c r="L1577" t="s">
        <v>1338</v>
      </c>
      <c r="M1577" t="s">
        <v>143</v>
      </c>
      <c r="N1577" t="s">
        <v>27</v>
      </c>
      <c r="O1577">
        <v>41.96</v>
      </c>
      <c r="P1577">
        <v>100.1</v>
      </c>
      <c r="Q1577">
        <f>Sales_Analysis[[#This Row],[Quantity]]*Sales_Analysis[[#This Row],[Unit Selling Price]]</f>
        <v>300.29999999999995</v>
      </c>
      <c r="R1577">
        <f>Sales_Analysis[[#This Row],[Gross Sales ]]*Sales_Analysis[[#This Row],[Discount Pct]]</f>
        <v>0</v>
      </c>
      <c r="S1577" s="8">
        <f>Sales_Analysis[[#This Row],[Gross Sales ]]-Sales_Analysis[[#This Row],[Discount Amount]]</f>
        <v>300.29999999999995</v>
      </c>
      <c r="T1577" s="8">
        <f>Sales_Analysis[[#This Row],[Quantity]]*Sales_Analysis[[#This Row],[Unit Cost]]</f>
        <v>125.88</v>
      </c>
      <c r="U1577" s="8">
        <f>Sales_Analysis[[#This Row],[Net Sales ]]-Sales_Analysis[[#This Row],[Cost Of Good Sold]]</f>
        <v>174.41999999999996</v>
      </c>
      <c r="V1577" s="8">
        <f>IF(Sales_Analysis[[#This Row],[Order Status]]="Completed",Sales_Analysis[[#This Row],[Net Sales ]],0)</f>
        <v>300.29999999999995</v>
      </c>
      <c r="W1577" s="8">
        <f>IF(Sales_Analysis[[#This Row],[Order Status]]="Completed",Sales_Analysis[[#This Row],[Gross Profit ]],0)</f>
        <v>174.41999999999996</v>
      </c>
    </row>
    <row r="1578" spans="1:23">
      <c r="A1578" t="s">
        <v>2343</v>
      </c>
      <c r="B1578" s="7">
        <v>46167</v>
      </c>
      <c r="C1578" t="s">
        <v>166</v>
      </c>
      <c r="D1578">
        <v>1</v>
      </c>
      <c r="E1578">
        <v>39.19</v>
      </c>
      <c r="F1578">
        <v>0.1</v>
      </c>
      <c r="G1578">
        <v>6.99</v>
      </c>
      <c r="H1578" t="s">
        <v>216</v>
      </c>
      <c r="I1578" t="s">
        <v>54</v>
      </c>
      <c r="J1578" t="s">
        <v>208</v>
      </c>
      <c r="K1578" t="s">
        <v>209</v>
      </c>
      <c r="L1578" t="s">
        <v>1193</v>
      </c>
      <c r="M1578" t="s">
        <v>167</v>
      </c>
      <c r="N1578" t="s">
        <v>32</v>
      </c>
      <c r="O1578">
        <v>18.54</v>
      </c>
      <c r="P1578">
        <v>39.19</v>
      </c>
      <c r="Q1578">
        <f>Sales_Analysis[[#This Row],[Quantity]]*Sales_Analysis[[#This Row],[Unit Selling Price]]</f>
        <v>39.19</v>
      </c>
      <c r="R1578">
        <f>Sales_Analysis[[#This Row],[Gross Sales ]]*Sales_Analysis[[#This Row],[Discount Pct]]</f>
        <v>3.919</v>
      </c>
      <c r="S1578" s="8">
        <f>Sales_Analysis[[#This Row],[Gross Sales ]]-Sales_Analysis[[#This Row],[Discount Amount]]</f>
        <v>35.271000000000001</v>
      </c>
      <c r="T1578" s="8">
        <f>Sales_Analysis[[#This Row],[Quantity]]*Sales_Analysis[[#This Row],[Unit Cost]]</f>
        <v>18.54</v>
      </c>
      <c r="U1578" s="8">
        <f>Sales_Analysis[[#This Row],[Net Sales ]]-Sales_Analysis[[#This Row],[Cost Of Good Sold]]</f>
        <v>16.731000000000002</v>
      </c>
      <c r="V1578" s="8">
        <f>IF(Sales_Analysis[[#This Row],[Order Status]]="Completed",Sales_Analysis[[#This Row],[Net Sales ]],0)</f>
        <v>35.271000000000001</v>
      </c>
      <c r="W1578" s="8">
        <f>IF(Sales_Analysis[[#This Row],[Order Status]]="Completed",Sales_Analysis[[#This Row],[Gross Profit ]],0)</f>
        <v>16.731000000000002</v>
      </c>
    </row>
    <row r="1579" spans="1:23">
      <c r="A1579" t="s">
        <v>2344</v>
      </c>
      <c r="B1579" s="7">
        <v>46167</v>
      </c>
      <c r="C1579" t="s">
        <v>146</v>
      </c>
      <c r="D1579">
        <v>1</v>
      </c>
      <c r="E1579">
        <v>30.05</v>
      </c>
      <c r="F1579">
        <v>0</v>
      </c>
      <c r="G1579">
        <v>6.99</v>
      </c>
      <c r="H1579" t="s">
        <v>212</v>
      </c>
      <c r="I1579" t="s">
        <v>37</v>
      </c>
      <c r="J1579" t="s">
        <v>213</v>
      </c>
      <c r="K1579" t="s">
        <v>209</v>
      </c>
      <c r="L1579" t="s">
        <v>902</v>
      </c>
      <c r="M1579" t="s">
        <v>147</v>
      </c>
      <c r="N1579" t="s">
        <v>27</v>
      </c>
      <c r="O1579">
        <v>17.329999999999998</v>
      </c>
      <c r="P1579">
        <v>30.05</v>
      </c>
      <c r="Q1579">
        <f>Sales_Analysis[[#This Row],[Quantity]]*Sales_Analysis[[#This Row],[Unit Selling Price]]</f>
        <v>30.05</v>
      </c>
      <c r="R1579">
        <f>Sales_Analysis[[#This Row],[Gross Sales ]]*Sales_Analysis[[#This Row],[Discount Pct]]</f>
        <v>0</v>
      </c>
      <c r="S1579" s="8">
        <f>Sales_Analysis[[#This Row],[Gross Sales ]]-Sales_Analysis[[#This Row],[Discount Amount]]</f>
        <v>30.05</v>
      </c>
      <c r="T1579" s="8">
        <f>Sales_Analysis[[#This Row],[Quantity]]*Sales_Analysis[[#This Row],[Unit Cost]]</f>
        <v>17.329999999999998</v>
      </c>
      <c r="U1579" s="8">
        <f>Sales_Analysis[[#This Row],[Net Sales ]]-Sales_Analysis[[#This Row],[Cost Of Good Sold]]</f>
        <v>12.720000000000002</v>
      </c>
      <c r="V1579" s="8">
        <f>IF(Sales_Analysis[[#This Row],[Order Status]]="Completed",Sales_Analysis[[#This Row],[Net Sales ]],0)</f>
        <v>30.05</v>
      </c>
      <c r="W1579" s="8">
        <f>IF(Sales_Analysis[[#This Row],[Order Status]]="Completed",Sales_Analysis[[#This Row],[Gross Profit ]],0)</f>
        <v>12.720000000000002</v>
      </c>
    </row>
    <row r="1580" spans="1:23">
      <c r="A1580" t="s">
        <v>2345</v>
      </c>
      <c r="B1580" s="7">
        <v>46167</v>
      </c>
      <c r="C1580" t="s">
        <v>150</v>
      </c>
      <c r="D1580">
        <v>2</v>
      </c>
      <c r="E1580">
        <v>50.17</v>
      </c>
      <c r="F1580">
        <v>0.1</v>
      </c>
      <c r="G1580">
        <v>6.99</v>
      </c>
      <c r="H1580" t="s">
        <v>216</v>
      </c>
      <c r="I1580" t="s">
        <v>37</v>
      </c>
      <c r="J1580" t="s">
        <v>208</v>
      </c>
      <c r="K1580" t="s">
        <v>209</v>
      </c>
      <c r="L1580" t="s">
        <v>467</v>
      </c>
      <c r="M1580" t="s">
        <v>151</v>
      </c>
      <c r="N1580" t="s">
        <v>27</v>
      </c>
      <c r="O1580">
        <v>28.8</v>
      </c>
      <c r="P1580">
        <v>50.17</v>
      </c>
      <c r="Q1580">
        <f>Sales_Analysis[[#This Row],[Quantity]]*Sales_Analysis[[#This Row],[Unit Selling Price]]</f>
        <v>100.34</v>
      </c>
      <c r="R1580">
        <f>Sales_Analysis[[#This Row],[Gross Sales ]]*Sales_Analysis[[#This Row],[Discount Pct]]</f>
        <v>10.034000000000001</v>
      </c>
      <c r="S1580" s="8">
        <f>Sales_Analysis[[#This Row],[Gross Sales ]]-Sales_Analysis[[#This Row],[Discount Amount]]</f>
        <v>90.305999999999997</v>
      </c>
      <c r="T1580" s="8">
        <f>Sales_Analysis[[#This Row],[Quantity]]*Sales_Analysis[[#This Row],[Unit Cost]]</f>
        <v>57.6</v>
      </c>
      <c r="U1580" s="8">
        <f>Sales_Analysis[[#This Row],[Net Sales ]]-Sales_Analysis[[#This Row],[Cost Of Good Sold]]</f>
        <v>32.705999999999996</v>
      </c>
      <c r="V1580" s="8">
        <f>IF(Sales_Analysis[[#This Row],[Order Status]]="Completed",Sales_Analysis[[#This Row],[Net Sales ]],0)</f>
        <v>90.305999999999997</v>
      </c>
      <c r="W1580" s="8">
        <f>IF(Sales_Analysis[[#This Row],[Order Status]]="Completed",Sales_Analysis[[#This Row],[Gross Profit ]],0)</f>
        <v>32.705999999999996</v>
      </c>
    </row>
    <row r="1581" spans="1:23">
      <c r="A1581" t="s">
        <v>2346</v>
      </c>
      <c r="B1581" s="7">
        <v>46167</v>
      </c>
      <c r="C1581" t="s">
        <v>134</v>
      </c>
      <c r="D1581">
        <v>5</v>
      </c>
      <c r="E1581">
        <v>53.25</v>
      </c>
      <c r="F1581">
        <v>0.05</v>
      </c>
      <c r="G1581">
        <v>0</v>
      </c>
      <c r="H1581" t="s">
        <v>212</v>
      </c>
      <c r="I1581" t="s">
        <v>37</v>
      </c>
      <c r="J1581" t="s">
        <v>208</v>
      </c>
      <c r="K1581" t="s">
        <v>209</v>
      </c>
      <c r="L1581" t="s">
        <v>993</v>
      </c>
      <c r="M1581" t="s">
        <v>135</v>
      </c>
      <c r="N1581" t="s">
        <v>21</v>
      </c>
      <c r="O1581">
        <v>22.11</v>
      </c>
      <c r="P1581">
        <v>53.25</v>
      </c>
      <c r="Q1581">
        <f>Sales_Analysis[[#This Row],[Quantity]]*Sales_Analysis[[#This Row],[Unit Selling Price]]</f>
        <v>266.25</v>
      </c>
      <c r="R1581">
        <f>Sales_Analysis[[#This Row],[Gross Sales ]]*Sales_Analysis[[#This Row],[Discount Pct]]</f>
        <v>13.3125</v>
      </c>
      <c r="S1581" s="8">
        <f>Sales_Analysis[[#This Row],[Gross Sales ]]-Sales_Analysis[[#This Row],[Discount Amount]]</f>
        <v>252.9375</v>
      </c>
      <c r="T1581" s="8">
        <f>Sales_Analysis[[#This Row],[Quantity]]*Sales_Analysis[[#This Row],[Unit Cost]]</f>
        <v>110.55</v>
      </c>
      <c r="U1581" s="8">
        <f>Sales_Analysis[[#This Row],[Net Sales ]]-Sales_Analysis[[#This Row],[Cost Of Good Sold]]</f>
        <v>142.38749999999999</v>
      </c>
      <c r="V1581" s="8">
        <f>IF(Sales_Analysis[[#This Row],[Order Status]]="Completed",Sales_Analysis[[#This Row],[Net Sales ]],0)</f>
        <v>252.9375</v>
      </c>
      <c r="W1581" s="8">
        <f>IF(Sales_Analysis[[#This Row],[Order Status]]="Completed",Sales_Analysis[[#This Row],[Gross Profit ]],0)</f>
        <v>142.38749999999999</v>
      </c>
    </row>
    <row r="1582" spans="1:23">
      <c r="A1582" t="s">
        <v>2347</v>
      </c>
      <c r="B1582" s="7">
        <v>46167</v>
      </c>
      <c r="C1582" t="s">
        <v>182</v>
      </c>
      <c r="D1582">
        <v>3</v>
      </c>
      <c r="E1582">
        <v>11.57</v>
      </c>
      <c r="F1582">
        <v>0</v>
      </c>
      <c r="G1582">
        <v>9.99</v>
      </c>
      <c r="H1582" t="s">
        <v>207</v>
      </c>
      <c r="I1582" t="s">
        <v>12</v>
      </c>
      <c r="J1582" t="s">
        <v>208</v>
      </c>
      <c r="K1582" t="s">
        <v>209</v>
      </c>
      <c r="L1582" t="s">
        <v>996</v>
      </c>
      <c r="M1582" t="s">
        <v>183</v>
      </c>
      <c r="N1582" t="s">
        <v>32</v>
      </c>
      <c r="O1582">
        <v>6.42</v>
      </c>
      <c r="P1582">
        <v>11.57</v>
      </c>
      <c r="Q1582">
        <f>Sales_Analysis[[#This Row],[Quantity]]*Sales_Analysis[[#This Row],[Unit Selling Price]]</f>
        <v>34.71</v>
      </c>
      <c r="R1582">
        <f>Sales_Analysis[[#This Row],[Gross Sales ]]*Sales_Analysis[[#This Row],[Discount Pct]]</f>
        <v>0</v>
      </c>
      <c r="S1582" s="8">
        <f>Sales_Analysis[[#This Row],[Gross Sales ]]-Sales_Analysis[[#This Row],[Discount Amount]]</f>
        <v>34.71</v>
      </c>
      <c r="T1582" s="8">
        <f>Sales_Analysis[[#This Row],[Quantity]]*Sales_Analysis[[#This Row],[Unit Cost]]</f>
        <v>19.259999999999998</v>
      </c>
      <c r="U1582" s="8">
        <f>Sales_Analysis[[#This Row],[Net Sales ]]-Sales_Analysis[[#This Row],[Cost Of Good Sold]]</f>
        <v>15.450000000000003</v>
      </c>
      <c r="V1582" s="8">
        <f>IF(Sales_Analysis[[#This Row],[Order Status]]="Completed",Sales_Analysis[[#This Row],[Net Sales ]],0)</f>
        <v>34.71</v>
      </c>
      <c r="W1582" s="8">
        <f>IF(Sales_Analysis[[#This Row],[Order Status]]="Completed",Sales_Analysis[[#This Row],[Gross Profit ]],0)</f>
        <v>15.450000000000003</v>
      </c>
    </row>
    <row r="1583" spans="1:23">
      <c r="A1583" t="s">
        <v>2348</v>
      </c>
      <c r="B1583" s="7">
        <v>46168</v>
      </c>
      <c r="C1583" t="s">
        <v>176</v>
      </c>
      <c r="D1583">
        <v>1</v>
      </c>
      <c r="E1583">
        <v>11.86</v>
      </c>
      <c r="F1583">
        <v>0.05</v>
      </c>
      <c r="G1583">
        <v>0</v>
      </c>
      <c r="H1583" t="s">
        <v>207</v>
      </c>
      <c r="I1583" t="s">
        <v>12</v>
      </c>
      <c r="J1583" t="s">
        <v>217</v>
      </c>
      <c r="K1583" t="s">
        <v>209</v>
      </c>
      <c r="L1583" t="s">
        <v>377</v>
      </c>
      <c r="M1583" t="s">
        <v>177</v>
      </c>
      <c r="N1583" t="s">
        <v>32</v>
      </c>
      <c r="O1583">
        <v>4.93</v>
      </c>
      <c r="P1583">
        <v>11.86</v>
      </c>
      <c r="Q1583">
        <f>Sales_Analysis[[#This Row],[Quantity]]*Sales_Analysis[[#This Row],[Unit Selling Price]]</f>
        <v>11.86</v>
      </c>
      <c r="R1583">
        <f>Sales_Analysis[[#This Row],[Gross Sales ]]*Sales_Analysis[[#This Row],[Discount Pct]]</f>
        <v>0.59299999999999997</v>
      </c>
      <c r="S1583" s="8">
        <f>Sales_Analysis[[#This Row],[Gross Sales ]]-Sales_Analysis[[#This Row],[Discount Amount]]</f>
        <v>11.266999999999999</v>
      </c>
      <c r="T1583" s="8">
        <f>Sales_Analysis[[#This Row],[Quantity]]*Sales_Analysis[[#This Row],[Unit Cost]]</f>
        <v>4.93</v>
      </c>
      <c r="U1583" s="8">
        <f>Sales_Analysis[[#This Row],[Net Sales ]]-Sales_Analysis[[#This Row],[Cost Of Good Sold]]</f>
        <v>6.3369999999999997</v>
      </c>
      <c r="V1583" s="8">
        <f>IF(Sales_Analysis[[#This Row],[Order Status]]="Completed",Sales_Analysis[[#This Row],[Net Sales ]],0)</f>
        <v>11.266999999999999</v>
      </c>
      <c r="W1583" s="8">
        <f>IF(Sales_Analysis[[#This Row],[Order Status]]="Completed",Sales_Analysis[[#This Row],[Gross Profit ]],0)</f>
        <v>6.3369999999999997</v>
      </c>
    </row>
    <row r="1584" spans="1:23">
      <c r="A1584" t="s">
        <v>2349</v>
      </c>
      <c r="B1584" s="7">
        <v>46168</v>
      </c>
      <c r="C1584" t="s">
        <v>116</v>
      </c>
      <c r="D1584">
        <v>2</v>
      </c>
      <c r="E1584">
        <v>30.89</v>
      </c>
      <c r="F1584">
        <v>0.05</v>
      </c>
      <c r="G1584">
        <v>4.99</v>
      </c>
      <c r="H1584" t="s">
        <v>207</v>
      </c>
      <c r="I1584" t="s">
        <v>12</v>
      </c>
      <c r="J1584" t="s">
        <v>217</v>
      </c>
      <c r="K1584" t="s">
        <v>209</v>
      </c>
      <c r="L1584" t="s">
        <v>422</v>
      </c>
      <c r="M1584" t="s">
        <v>117</v>
      </c>
      <c r="N1584" t="s">
        <v>21</v>
      </c>
      <c r="O1584">
        <v>13.41</v>
      </c>
      <c r="P1584">
        <v>30.89</v>
      </c>
      <c r="Q1584">
        <f>Sales_Analysis[[#This Row],[Quantity]]*Sales_Analysis[[#This Row],[Unit Selling Price]]</f>
        <v>61.78</v>
      </c>
      <c r="R1584">
        <f>Sales_Analysis[[#This Row],[Gross Sales ]]*Sales_Analysis[[#This Row],[Discount Pct]]</f>
        <v>3.0890000000000004</v>
      </c>
      <c r="S1584" s="8">
        <f>Sales_Analysis[[#This Row],[Gross Sales ]]-Sales_Analysis[[#This Row],[Discount Amount]]</f>
        <v>58.691000000000003</v>
      </c>
      <c r="T1584" s="8">
        <f>Sales_Analysis[[#This Row],[Quantity]]*Sales_Analysis[[#This Row],[Unit Cost]]</f>
        <v>26.82</v>
      </c>
      <c r="U1584" s="8">
        <f>Sales_Analysis[[#This Row],[Net Sales ]]-Sales_Analysis[[#This Row],[Cost Of Good Sold]]</f>
        <v>31.871000000000002</v>
      </c>
      <c r="V1584" s="8">
        <f>IF(Sales_Analysis[[#This Row],[Order Status]]="Completed",Sales_Analysis[[#This Row],[Net Sales ]],0)</f>
        <v>58.691000000000003</v>
      </c>
      <c r="W1584" s="8">
        <f>IF(Sales_Analysis[[#This Row],[Order Status]]="Completed",Sales_Analysis[[#This Row],[Gross Profit ]],0)</f>
        <v>31.871000000000002</v>
      </c>
    </row>
    <row r="1585" spans="1:23">
      <c r="A1585" t="s">
        <v>2350</v>
      </c>
      <c r="B1585" s="7">
        <v>46168</v>
      </c>
      <c r="C1585" t="s">
        <v>134</v>
      </c>
      <c r="D1585">
        <v>1</v>
      </c>
      <c r="E1585">
        <v>53.25</v>
      </c>
      <c r="F1585">
        <v>0</v>
      </c>
      <c r="G1585">
        <v>6.99</v>
      </c>
      <c r="H1585" t="s">
        <v>212</v>
      </c>
      <c r="I1585" t="s">
        <v>12</v>
      </c>
      <c r="J1585" t="s">
        <v>213</v>
      </c>
      <c r="K1585" t="s">
        <v>209</v>
      </c>
      <c r="L1585" t="s">
        <v>858</v>
      </c>
      <c r="M1585" t="s">
        <v>135</v>
      </c>
      <c r="N1585" t="s">
        <v>21</v>
      </c>
      <c r="O1585">
        <v>22.11</v>
      </c>
      <c r="P1585">
        <v>53.25</v>
      </c>
      <c r="Q1585">
        <f>Sales_Analysis[[#This Row],[Quantity]]*Sales_Analysis[[#This Row],[Unit Selling Price]]</f>
        <v>53.25</v>
      </c>
      <c r="R1585">
        <f>Sales_Analysis[[#This Row],[Gross Sales ]]*Sales_Analysis[[#This Row],[Discount Pct]]</f>
        <v>0</v>
      </c>
      <c r="S1585" s="8">
        <f>Sales_Analysis[[#This Row],[Gross Sales ]]-Sales_Analysis[[#This Row],[Discount Amount]]</f>
        <v>53.25</v>
      </c>
      <c r="T1585" s="8">
        <f>Sales_Analysis[[#This Row],[Quantity]]*Sales_Analysis[[#This Row],[Unit Cost]]</f>
        <v>22.11</v>
      </c>
      <c r="U1585" s="8">
        <f>Sales_Analysis[[#This Row],[Net Sales ]]-Sales_Analysis[[#This Row],[Cost Of Good Sold]]</f>
        <v>31.14</v>
      </c>
      <c r="V1585" s="8">
        <f>IF(Sales_Analysis[[#This Row],[Order Status]]="Completed",Sales_Analysis[[#This Row],[Net Sales ]],0)</f>
        <v>53.25</v>
      </c>
      <c r="W1585" s="8">
        <f>IF(Sales_Analysis[[#This Row],[Order Status]]="Completed",Sales_Analysis[[#This Row],[Gross Profit ]],0)</f>
        <v>31.14</v>
      </c>
    </row>
    <row r="1586" spans="1:23">
      <c r="A1586" t="s">
        <v>2351</v>
      </c>
      <c r="B1586" s="7">
        <v>46168</v>
      </c>
      <c r="C1586" t="s">
        <v>142</v>
      </c>
      <c r="D1586">
        <v>1</v>
      </c>
      <c r="E1586">
        <v>100.1</v>
      </c>
      <c r="F1586">
        <v>0.15</v>
      </c>
      <c r="G1586">
        <v>0</v>
      </c>
      <c r="H1586" t="s">
        <v>216</v>
      </c>
      <c r="I1586" t="s">
        <v>224</v>
      </c>
      <c r="J1586" t="s">
        <v>208</v>
      </c>
      <c r="K1586" t="s">
        <v>209</v>
      </c>
      <c r="L1586" t="s">
        <v>284</v>
      </c>
      <c r="M1586" t="s">
        <v>143</v>
      </c>
      <c r="N1586" t="s">
        <v>27</v>
      </c>
      <c r="O1586">
        <v>41.96</v>
      </c>
      <c r="P1586">
        <v>100.1</v>
      </c>
      <c r="Q1586">
        <f>Sales_Analysis[[#This Row],[Quantity]]*Sales_Analysis[[#This Row],[Unit Selling Price]]</f>
        <v>100.1</v>
      </c>
      <c r="R1586">
        <f>Sales_Analysis[[#This Row],[Gross Sales ]]*Sales_Analysis[[#This Row],[Discount Pct]]</f>
        <v>15.014999999999999</v>
      </c>
      <c r="S1586" s="8">
        <f>Sales_Analysis[[#This Row],[Gross Sales ]]-Sales_Analysis[[#This Row],[Discount Amount]]</f>
        <v>85.084999999999994</v>
      </c>
      <c r="T1586" s="8">
        <f>Sales_Analysis[[#This Row],[Quantity]]*Sales_Analysis[[#This Row],[Unit Cost]]</f>
        <v>41.96</v>
      </c>
      <c r="U1586" s="8">
        <f>Sales_Analysis[[#This Row],[Net Sales ]]-Sales_Analysis[[#This Row],[Cost Of Good Sold]]</f>
        <v>43.124999999999993</v>
      </c>
      <c r="V1586" s="8">
        <f>IF(Sales_Analysis[[#This Row],[Order Status]]="Completed",Sales_Analysis[[#This Row],[Net Sales ]],0)</f>
        <v>85.084999999999994</v>
      </c>
      <c r="W1586" s="8">
        <f>IF(Sales_Analysis[[#This Row],[Order Status]]="Completed",Sales_Analysis[[#This Row],[Gross Profit ]],0)</f>
        <v>43.124999999999993</v>
      </c>
    </row>
    <row r="1587" spans="1:23">
      <c r="A1587" t="s">
        <v>2352</v>
      </c>
      <c r="B1587" s="7">
        <v>46168</v>
      </c>
      <c r="C1587" t="s">
        <v>144</v>
      </c>
      <c r="D1587">
        <v>2</v>
      </c>
      <c r="E1587">
        <v>12.74</v>
      </c>
      <c r="F1587">
        <v>0</v>
      </c>
      <c r="G1587">
        <v>0</v>
      </c>
      <c r="H1587" t="s">
        <v>212</v>
      </c>
      <c r="I1587" t="s">
        <v>54</v>
      </c>
      <c r="J1587" t="s">
        <v>213</v>
      </c>
      <c r="K1587" t="s">
        <v>209</v>
      </c>
      <c r="L1587" t="s">
        <v>350</v>
      </c>
      <c r="M1587" t="s">
        <v>145</v>
      </c>
      <c r="N1587" t="s">
        <v>27</v>
      </c>
      <c r="O1587">
        <v>5.81</v>
      </c>
      <c r="P1587">
        <v>12.74</v>
      </c>
      <c r="Q1587">
        <f>Sales_Analysis[[#This Row],[Quantity]]*Sales_Analysis[[#This Row],[Unit Selling Price]]</f>
        <v>25.48</v>
      </c>
      <c r="R1587">
        <f>Sales_Analysis[[#This Row],[Gross Sales ]]*Sales_Analysis[[#This Row],[Discount Pct]]</f>
        <v>0</v>
      </c>
      <c r="S1587" s="8">
        <f>Sales_Analysis[[#This Row],[Gross Sales ]]-Sales_Analysis[[#This Row],[Discount Amount]]</f>
        <v>25.48</v>
      </c>
      <c r="T1587" s="8">
        <f>Sales_Analysis[[#This Row],[Quantity]]*Sales_Analysis[[#This Row],[Unit Cost]]</f>
        <v>11.62</v>
      </c>
      <c r="U1587" s="8">
        <f>Sales_Analysis[[#This Row],[Net Sales ]]-Sales_Analysis[[#This Row],[Cost Of Good Sold]]</f>
        <v>13.860000000000001</v>
      </c>
      <c r="V1587" s="8">
        <f>IF(Sales_Analysis[[#This Row],[Order Status]]="Completed",Sales_Analysis[[#This Row],[Net Sales ]],0)</f>
        <v>25.48</v>
      </c>
      <c r="W1587" s="8">
        <f>IF(Sales_Analysis[[#This Row],[Order Status]]="Completed",Sales_Analysis[[#This Row],[Gross Profit ]],0)</f>
        <v>13.860000000000001</v>
      </c>
    </row>
    <row r="1588" spans="1:23">
      <c r="A1588" t="s">
        <v>2353</v>
      </c>
      <c r="B1588" s="7">
        <v>46168</v>
      </c>
      <c r="C1588" t="s">
        <v>180</v>
      </c>
      <c r="D1588">
        <v>3</v>
      </c>
      <c r="E1588">
        <v>60.42</v>
      </c>
      <c r="F1588">
        <v>0.05</v>
      </c>
      <c r="G1588">
        <v>9.99</v>
      </c>
      <c r="H1588" t="s">
        <v>207</v>
      </c>
      <c r="I1588" t="s">
        <v>18</v>
      </c>
      <c r="J1588" t="s">
        <v>217</v>
      </c>
      <c r="K1588" t="s">
        <v>209</v>
      </c>
      <c r="L1588" t="s">
        <v>490</v>
      </c>
      <c r="M1588" t="s">
        <v>181</v>
      </c>
      <c r="N1588" t="s">
        <v>32</v>
      </c>
      <c r="O1588">
        <v>25.69</v>
      </c>
      <c r="P1588">
        <v>60.42</v>
      </c>
      <c r="Q1588">
        <f>Sales_Analysis[[#This Row],[Quantity]]*Sales_Analysis[[#This Row],[Unit Selling Price]]</f>
        <v>181.26</v>
      </c>
      <c r="R1588">
        <f>Sales_Analysis[[#This Row],[Gross Sales ]]*Sales_Analysis[[#This Row],[Discount Pct]]</f>
        <v>9.0630000000000006</v>
      </c>
      <c r="S1588" s="8">
        <f>Sales_Analysis[[#This Row],[Gross Sales ]]-Sales_Analysis[[#This Row],[Discount Amount]]</f>
        <v>172.197</v>
      </c>
      <c r="T1588" s="8">
        <f>Sales_Analysis[[#This Row],[Quantity]]*Sales_Analysis[[#This Row],[Unit Cost]]</f>
        <v>77.070000000000007</v>
      </c>
      <c r="U1588" s="8">
        <f>Sales_Analysis[[#This Row],[Net Sales ]]-Sales_Analysis[[#This Row],[Cost Of Good Sold]]</f>
        <v>95.126999999999995</v>
      </c>
      <c r="V1588" s="8">
        <f>IF(Sales_Analysis[[#This Row],[Order Status]]="Completed",Sales_Analysis[[#This Row],[Net Sales ]],0)</f>
        <v>172.197</v>
      </c>
      <c r="W1588" s="8">
        <f>IF(Sales_Analysis[[#This Row],[Order Status]]="Completed",Sales_Analysis[[#This Row],[Gross Profit ]],0)</f>
        <v>95.126999999999995</v>
      </c>
    </row>
    <row r="1589" spans="1:23">
      <c r="A1589" t="s">
        <v>2354</v>
      </c>
      <c r="B1589" s="7">
        <v>46168</v>
      </c>
      <c r="C1589" t="s">
        <v>148</v>
      </c>
      <c r="D1589">
        <v>4</v>
      </c>
      <c r="E1589">
        <v>76.3</v>
      </c>
      <c r="F1589">
        <v>0.05</v>
      </c>
      <c r="G1589">
        <v>0</v>
      </c>
      <c r="H1589" t="s">
        <v>216</v>
      </c>
      <c r="I1589" t="s">
        <v>12</v>
      </c>
      <c r="J1589" t="s">
        <v>208</v>
      </c>
      <c r="K1589" t="s">
        <v>209</v>
      </c>
      <c r="L1589" t="s">
        <v>2355</v>
      </c>
      <c r="M1589" t="s">
        <v>149</v>
      </c>
      <c r="N1589" t="s">
        <v>27</v>
      </c>
      <c r="O1589">
        <v>33.700000000000003</v>
      </c>
      <c r="P1589">
        <v>76.3</v>
      </c>
      <c r="Q1589">
        <f>Sales_Analysis[[#This Row],[Quantity]]*Sales_Analysis[[#This Row],[Unit Selling Price]]</f>
        <v>305.2</v>
      </c>
      <c r="R1589">
        <f>Sales_Analysis[[#This Row],[Gross Sales ]]*Sales_Analysis[[#This Row],[Discount Pct]]</f>
        <v>15.26</v>
      </c>
      <c r="S1589" s="8">
        <f>Sales_Analysis[[#This Row],[Gross Sales ]]-Sales_Analysis[[#This Row],[Discount Amount]]</f>
        <v>289.94</v>
      </c>
      <c r="T1589" s="8">
        <f>Sales_Analysis[[#This Row],[Quantity]]*Sales_Analysis[[#This Row],[Unit Cost]]</f>
        <v>134.80000000000001</v>
      </c>
      <c r="U1589" s="8">
        <f>Sales_Analysis[[#This Row],[Net Sales ]]-Sales_Analysis[[#This Row],[Cost Of Good Sold]]</f>
        <v>155.13999999999999</v>
      </c>
      <c r="V1589" s="8">
        <f>IF(Sales_Analysis[[#This Row],[Order Status]]="Completed",Sales_Analysis[[#This Row],[Net Sales ]],0)</f>
        <v>289.94</v>
      </c>
      <c r="W1589" s="8">
        <f>IF(Sales_Analysis[[#This Row],[Order Status]]="Completed",Sales_Analysis[[#This Row],[Gross Profit ]],0)</f>
        <v>155.13999999999999</v>
      </c>
    </row>
    <row r="1590" spans="1:23">
      <c r="A1590" t="s">
        <v>2356</v>
      </c>
      <c r="B1590" s="7">
        <v>46168</v>
      </c>
      <c r="C1590" t="s">
        <v>184</v>
      </c>
      <c r="D1590">
        <v>3</v>
      </c>
      <c r="E1590">
        <v>31.55</v>
      </c>
      <c r="F1590">
        <v>0.1</v>
      </c>
      <c r="G1590">
        <v>9.99</v>
      </c>
      <c r="H1590" t="s">
        <v>216</v>
      </c>
      <c r="I1590" t="s">
        <v>18</v>
      </c>
      <c r="J1590" t="s">
        <v>208</v>
      </c>
      <c r="K1590" t="s">
        <v>209</v>
      </c>
      <c r="L1590" t="s">
        <v>2357</v>
      </c>
      <c r="M1590" t="s">
        <v>185</v>
      </c>
      <c r="N1590" t="s">
        <v>32</v>
      </c>
      <c r="O1590">
        <v>18.04</v>
      </c>
      <c r="P1590">
        <v>31.55</v>
      </c>
      <c r="Q1590">
        <f>Sales_Analysis[[#This Row],[Quantity]]*Sales_Analysis[[#This Row],[Unit Selling Price]]</f>
        <v>94.65</v>
      </c>
      <c r="R1590">
        <f>Sales_Analysis[[#This Row],[Gross Sales ]]*Sales_Analysis[[#This Row],[Discount Pct]]</f>
        <v>9.4650000000000016</v>
      </c>
      <c r="S1590" s="8">
        <f>Sales_Analysis[[#This Row],[Gross Sales ]]-Sales_Analysis[[#This Row],[Discount Amount]]</f>
        <v>85.185000000000002</v>
      </c>
      <c r="T1590" s="8">
        <f>Sales_Analysis[[#This Row],[Quantity]]*Sales_Analysis[[#This Row],[Unit Cost]]</f>
        <v>54.12</v>
      </c>
      <c r="U1590" s="8">
        <f>Sales_Analysis[[#This Row],[Net Sales ]]-Sales_Analysis[[#This Row],[Cost Of Good Sold]]</f>
        <v>31.065000000000005</v>
      </c>
      <c r="V1590" s="8">
        <f>IF(Sales_Analysis[[#This Row],[Order Status]]="Completed",Sales_Analysis[[#This Row],[Net Sales ]],0)</f>
        <v>85.185000000000002</v>
      </c>
      <c r="W1590" s="8">
        <f>IF(Sales_Analysis[[#This Row],[Order Status]]="Completed",Sales_Analysis[[#This Row],[Gross Profit ]],0)</f>
        <v>31.065000000000005</v>
      </c>
    </row>
    <row r="1591" spans="1:23">
      <c r="A1591" t="s">
        <v>2358</v>
      </c>
      <c r="B1591" s="7">
        <v>46168</v>
      </c>
      <c r="C1591" t="s">
        <v>138</v>
      </c>
      <c r="D1591">
        <v>8</v>
      </c>
      <c r="E1591">
        <v>56</v>
      </c>
      <c r="F1591">
        <v>0</v>
      </c>
      <c r="G1591">
        <v>0</v>
      </c>
      <c r="H1591" t="s">
        <v>212</v>
      </c>
      <c r="I1591" t="s">
        <v>18</v>
      </c>
      <c r="J1591" t="s">
        <v>208</v>
      </c>
      <c r="K1591" t="s">
        <v>209</v>
      </c>
      <c r="L1591" t="s">
        <v>585</v>
      </c>
      <c r="M1591" t="s">
        <v>139</v>
      </c>
      <c r="N1591" t="s">
        <v>21</v>
      </c>
      <c r="O1591">
        <v>37.14</v>
      </c>
      <c r="P1591">
        <v>56</v>
      </c>
      <c r="Q1591">
        <f>Sales_Analysis[[#This Row],[Quantity]]*Sales_Analysis[[#This Row],[Unit Selling Price]]</f>
        <v>448</v>
      </c>
      <c r="R1591">
        <f>Sales_Analysis[[#This Row],[Gross Sales ]]*Sales_Analysis[[#This Row],[Discount Pct]]</f>
        <v>0</v>
      </c>
      <c r="S1591" s="8">
        <f>Sales_Analysis[[#This Row],[Gross Sales ]]-Sales_Analysis[[#This Row],[Discount Amount]]</f>
        <v>448</v>
      </c>
      <c r="T1591" s="8">
        <f>Sales_Analysis[[#This Row],[Quantity]]*Sales_Analysis[[#This Row],[Unit Cost]]</f>
        <v>297.12</v>
      </c>
      <c r="U1591" s="8">
        <f>Sales_Analysis[[#This Row],[Net Sales ]]-Sales_Analysis[[#This Row],[Cost Of Good Sold]]</f>
        <v>150.88</v>
      </c>
      <c r="V1591" s="8">
        <f>IF(Sales_Analysis[[#This Row],[Order Status]]="Completed",Sales_Analysis[[#This Row],[Net Sales ]],0)</f>
        <v>448</v>
      </c>
      <c r="W1591" s="8">
        <f>IF(Sales_Analysis[[#This Row],[Order Status]]="Completed",Sales_Analysis[[#This Row],[Gross Profit ]],0)</f>
        <v>150.88</v>
      </c>
    </row>
    <row r="1592" spans="1:23">
      <c r="A1592" t="s">
        <v>2359</v>
      </c>
      <c r="B1592" s="7">
        <v>46169</v>
      </c>
      <c r="C1592" t="s">
        <v>106</v>
      </c>
      <c r="D1592">
        <v>2</v>
      </c>
      <c r="E1592">
        <v>85.27</v>
      </c>
      <c r="F1592">
        <v>0.1</v>
      </c>
      <c r="G1592">
        <v>6.99</v>
      </c>
      <c r="H1592" t="s">
        <v>216</v>
      </c>
      <c r="I1592" t="s">
        <v>37</v>
      </c>
      <c r="J1592" t="s">
        <v>217</v>
      </c>
      <c r="K1592" t="s">
        <v>209</v>
      </c>
      <c r="L1592" t="s">
        <v>1394</v>
      </c>
      <c r="M1592" t="s">
        <v>107</v>
      </c>
      <c r="N1592" t="s">
        <v>17</v>
      </c>
      <c r="O1592">
        <v>43.46</v>
      </c>
      <c r="P1592">
        <v>85.27</v>
      </c>
      <c r="Q1592">
        <f>Sales_Analysis[[#This Row],[Quantity]]*Sales_Analysis[[#This Row],[Unit Selling Price]]</f>
        <v>170.54</v>
      </c>
      <c r="R1592">
        <f>Sales_Analysis[[#This Row],[Gross Sales ]]*Sales_Analysis[[#This Row],[Discount Pct]]</f>
        <v>17.053999999999998</v>
      </c>
      <c r="S1592" s="8">
        <f>Sales_Analysis[[#This Row],[Gross Sales ]]-Sales_Analysis[[#This Row],[Discount Amount]]</f>
        <v>153.48599999999999</v>
      </c>
      <c r="T1592" s="8">
        <f>Sales_Analysis[[#This Row],[Quantity]]*Sales_Analysis[[#This Row],[Unit Cost]]</f>
        <v>86.92</v>
      </c>
      <c r="U1592" s="8">
        <f>Sales_Analysis[[#This Row],[Net Sales ]]-Sales_Analysis[[#This Row],[Cost Of Good Sold]]</f>
        <v>66.565999999999988</v>
      </c>
      <c r="V1592" s="8">
        <f>IF(Sales_Analysis[[#This Row],[Order Status]]="Completed",Sales_Analysis[[#This Row],[Net Sales ]],0)</f>
        <v>153.48599999999999</v>
      </c>
      <c r="W1592" s="8">
        <f>IF(Sales_Analysis[[#This Row],[Order Status]]="Completed",Sales_Analysis[[#This Row],[Gross Profit ]],0)</f>
        <v>66.565999999999988</v>
      </c>
    </row>
    <row r="1593" spans="1:23">
      <c r="A1593" t="s">
        <v>2360</v>
      </c>
      <c r="B1593" s="7">
        <v>46169</v>
      </c>
      <c r="C1593" t="s">
        <v>128</v>
      </c>
      <c r="D1593">
        <v>2</v>
      </c>
      <c r="E1593">
        <v>74.72</v>
      </c>
      <c r="F1593">
        <v>0</v>
      </c>
      <c r="G1593">
        <v>4.99</v>
      </c>
      <c r="H1593" t="s">
        <v>212</v>
      </c>
      <c r="I1593" t="s">
        <v>12</v>
      </c>
      <c r="J1593" t="s">
        <v>217</v>
      </c>
      <c r="K1593" t="s">
        <v>209</v>
      </c>
      <c r="L1593" t="s">
        <v>2361</v>
      </c>
      <c r="M1593" t="s">
        <v>129</v>
      </c>
      <c r="N1593" t="s">
        <v>21</v>
      </c>
      <c r="O1593">
        <v>36.28</v>
      </c>
      <c r="P1593">
        <v>74.72</v>
      </c>
      <c r="Q1593">
        <f>Sales_Analysis[[#This Row],[Quantity]]*Sales_Analysis[[#This Row],[Unit Selling Price]]</f>
        <v>149.44</v>
      </c>
      <c r="R1593">
        <f>Sales_Analysis[[#This Row],[Gross Sales ]]*Sales_Analysis[[#This Row],[Discount Pct]]</f>
        <v>0</v>
      </c>
      <c r="S1593" s="8">
        <f>Sales_Analysis[[#This Row],[Gross Sales ]]-Sales_Analysis[[#This Row],[Discount Amount]]</f>
        <v>149.44</v>
      </c>
      <c r="T1593" s="8">
        <f>Sales_Analysis[[#This Row],[Quantity]]*Sales_Analysis[[#This Row],[Unit Cost]]</f>
        <v>72.56</v>
      </c>
      <c r="U1593" s="8">
        <f>Sales_Analysis[[#This Row],[Net Sales ]]-Sales_Analysis[[#This Row],[Cost Of Good Sold]]</f>
        <v>76.88</v>
      </c>
      <c r="V1593" s="8">
        <f>IF(Sales_Analysis[[#This Row],[Order Status]]="Completed",Sales_Analysis[[#This Row],[Net Sales ]],0)</f>
        <v>149.44</v>
      </c>
      <c r="W1593" s="8">
        <f>IF(Sales_Analysis[[#This Row],[Order Status]]="Completed",Sales_Analysis[[#This Row],[Gross Profit ]],0)</f>
        <v>76.88</v>
      </c>
    </row>
    <row r="1594" spans="1:23">
      <c r="A1594" t="s">
        <v>2362</v>
      </c>
      <c r="B1594" s="7">
        <v>46169</v>
      </c>
      <c r="C1594" t="s">
        <v>148</v>
      </c>
      <c r="D1594">
        <v>2</v>
      </c>
      <c r="E1594">
        <v>76.3</v>
      </c>
      <c r="F1594">
        <v>0.2</v>
      </c>
      <c r="G1594">
        <v>0</v>
      </c>
      <c r="H1594" t="s">
        <v>216</v>
      </c>
      <c r="I1594" t="s">
        <v>224</v>
      </c>
      <c r="J1594" t="s">
        <v>213</v>
      </c>
      <c r="K1594" t="s">
        <v>209</v>
      </c>
      <c r="L1594" t="s">
        <v>1252</v>
      </c>
      <c r="M1594" t="s">
        <v>149</v>
      </c>
      <c r="N1594" t="s">
        <v>27</v>
      </c>
      <c r="O1594">
        <v>33.700000000000003</v>
      </c>
      <c r="P1594">
        <v>76.3</v>
      </c>
      <c r="Q1594">
        <f>Sales_Analysis[[#This Row],[Quantity]]*Sales_Analysis[[#This Row],[Unit Selling Price]]</f>
        <v>152.6</v>
      </c>
      <c r="R1594">
        <f>Sales_Analysis[[#This Row],[Gross Sales ]]*Sales_Analysis[[#This Row],[Discount Pct]]</f>
        <v>30.52</v>
      </c>
      <c r="S1594" s="8">
        <f>Sales_Analysis[[#This Row],[Gross Sales ]]-Sales_Analysis[[#This Row],[Discount Amount]]</f>
        <v>122.08</v>
      </c>
      <c r="T1594" s="8">
        <f>Sales_Analysis[[#This Row],[Quantity]]*Sales_Analysis[[#This Row],[Unit Cost]]</f>
        <v>67.400000000000006</v>
      </c>
      <c r="U1594" s="8">
        <f>Sales_Analysis[[#This Row],[Net Sales ]]-Sales_Analysis[[#This Row],[Cost Of Good Sold]]</f>
        <v>54.679999999999993</v>
      </c>
      <c r="V1594" s="8">
        <f>IF(Sales_Analysis[[#This Row],[Order Status]]="Completed",Sales_Analysis[[#This Row],[Net Sales ]],0)</f>
        <v>122.08</v>
      </c>
      <c r="W1594" s="8">
        <f>IF(Sales_Analysis[[#This Row],[Order Status]]="Completed",Sales_Analysis[[#This Row],[Gross Profit ]],0)</f>
        <v>54.679999999999993</v>
      </c>
    </row>
    <row r="1595" spans="1:23">
      <c r="A1595" t="s">
        <v>2363</v>
      </c>
      <c r="B1595" s="7">
        <v>46169</v>
      </c>
      <c r="C1595" t="s">
        <v>92</v>
      </c>
      <c r="D1595">
        <v>1</v>
      </c>
      <c r="E1595">
        <v>46.87</v>
      </c>
      <c r="F1595">
        <v>0</v>
      </c>
      <c r="G1595">
        <v>6.99</v>
      </c>
      <c r="H1595" t="s">
        <v>212</v>
      </c>
      <c r="I1595" t="s">
        <v>54</v>
      </c>
      <c r="J1595" t="s">
        <v>208</v>
      </c>
      <c r="K1595" t="s">
        <v>209</v>
      </c>
      <c r="L1595" t="s">
        <v>2364</v>
      </c>
      <c r="M1595" t="s">
        <v>93</v>
      </c>
      <c r="N1595" t="s">
        <v>17</v>
      </c>
      <c r="O1595">
        <v>21.33</v>
      </c>
      <c r="P1595">
        <v>46.87</v>
      </c>
      <c r="Q1595">
        <f>Sales_Analysis[[#This Row],[Quantity]]*Sales_Analysis[[#This Row],[Unit Selling Price]]</f>
        <v>46.87</v>
      </c>
      <c r="R1595">
        <f>Sales_Analysis[[#This Row],[Gross Sales ]]*Sales_Analysis[[#This Row],[Discount Pct]]</f>
        <v>0</v>
      </c>
      <c r="S1595" s="8">
        <f>Sales_Analysis[[#This Row],[Gross Sales ]]-Sales_Analysis[[#This Row],[Discount Amount]]</f>
        <v>46.87</v>
      </c>
      <c r="T1595" s="8">
        <f>Sales_Analysis[[#This Row],[Quantity]]*Sales_Analysis[[#This Row],[Unit Cost]]</f>
        <v>21.33</v>
      </c>
      <c r="U1595" s="8">
        <f>Sales_Analysis[[#This Row],[Net Sales ]]-Sales_Analysis[[#This Row],[Cost Of Good Sold]]</f>
        <v>25.54</v>
      </c>
      <c r="V1595" s="8">
        <f>IF(Sales_Analysis[[#This Row],[Order Status]]="Completed",Sales_Analysis[[#This Row],[Net Sales ]],0)</f>
        <v>46.87</v>
      </c>
      <c r="W1595" s="8">
        <f>IF(Sales_Analysis[[#This Row],[Order Status]]="Completed",Sales_Analysis[[#This Row],[Gross Profit ]],0)</f>
        <v>25.54</v>
      </c>
    </row>
    <row r="1596" spans="1:23">
      <c r="A1596" t="s">
        <v>2365</v>
      </c>
      <c r="B1596" s="7">
        <v>46170</v>
      </c>
      <c r="C1596" t="s">
        <v>172</v>
      </c>
      <c r="D1596">
        <v>4</v>
      </c>
      <c r="E1596">
        <v>80.63</v>
      </c>
      <c r="F1596">
        <v>0</v>
      </c>
      <c r="G1596">
        <v>0</v>
      </c>
      <c r="H1596" t="s">
        <v>216</v>
      </c>
      <c r="I1596" t="s">
        <v>12</v>
      </c>
      <c r="J1596" t="s">
        <v>217</v>
      </c>
      <c r="K1596" t="s">
        <v>209</v>
      </c>
      <c r="L1596" t="s">
        <v>717</v>
      </c>
      <c r="M1596" t="s">
        <v>173</v>
      </c>
      <c r="N1596" t="s">
        <v>32</v>
      </c>
      <c r="O1596">
        <v>44.56</v>
      </c>
      <c r="P1596">
        <v>80.63</v>
      </c>
      <c r="Q1596">
        <f>Sales_Analysis[[#This Row],[Quantity]]*Sales_Analysis[[#This Row],[Unit Selling Price]]</f>
        <v>322.52</v>
      </c>
      <c r="R1596">
        <f>Sales_Analysis[[#This Row],[Gross Sales ]]*Sales_Analysis[[#This Row],[Discount Pct]]</f>
        <v>0</v>
      </c>
      <c r="S1596" s="8">
        <f>Sales_Analysis[[#This Row],[Gross Sales ]]-Sales_Analysis[[#This Row],[Discount Amount]]</f>
        <v>322.52</v>
      </c>
      <c r="T1596" s="8">
        <f>Sales_Analysis[[#This Row],[Quantity]]*Sales_Analysis[[#This Row],[Unit Cost]]</f>
        <v>178.24</v>
      </c>
      <c r="U1596" s="8">
        <f>Sales_Analysis[[#This Row],[Net Sales ]]-Sales_Analysis[[#This Row],[Cost Of Good Sold]]</f>
        <v>144.27999999999997</v>
      </c>
      <c r="V1596" s="8">
        <f>IF(Sales_Analysis[[#This Row],[Order Status]]="Completed",Sales_Analysis[[#This Row],[Net Sales ]],0)</f>
        <v>322.52</v>
      </c>
      <c r="W1596" s="8">
        <f>IF(Sales_Analysis[[#This Row],[Order Status]]="Completed",Sales_Analysis[[#This Row],[Gross Profit ]],0)</f>
        <v>144.27999999999997</v>
      </c>
    </row>
    <row r="1597" spans="1:23">
      <c r="A1597" t="s">
        <v>2366</v>
      </c>
      <c r="B1597" s="7">
        <v>46170</v>
      </c>
      <c r="C1597" t="s">
        <v>180</v>
      </c>
      <c r="D1597">
        <v>3</v>
      </c>
      <c r="E1597">
        <v>60.42</v>
      </c>
      <c r="F1597">
        <v>0.1</v>
      </c>
      <c r="G1597">
        <v>6.99</v>
      </c>
      <c r="H1597" t="s">
        <v>216</v>
      </c>
      <c r="I1597" t="s">
        <v>37</v>
      </c>
      <c r="J1597" t="s">
        <v>208</v>
      </c>
      <c r="K1597" t="s">
        <v>281</v>
      </c>
      <c r="L1597" t="s">
        <v>811</v>
      </c>
      <c r="M1597" t="s">
        <v>181</v>
      </c>
      <c r="N1597" t="s">
        <v>32</v>
      </c>
      <c r="O1597">
        <v>25.69</v>
      </c>
      <c r="P1597">
        <v>60.42</v>
      </c>
      <c r="Q1597">
        <f>Sales_Analysis[[#This Row],[Quantity]]*Sales_Analysis[[#This Row],[Unit Selling Price]]</f>
        <v>181.26</v>
      </c>
      <c r="R1597">
        <f>Sales_Analysis[[#This Row],[Gross Sales ]]*Sales_Analysis[[#This Row],[Discount Pct]]</f>
        <v>18.126000000000001</v>
      </c>
      <c r="S1597" s="8">
        <f>Sales_Analysis[[#This Row],[Gross Sales ]]-Sales_Analysis[[#This Row],[Discount Amount]]</f>
        <v>163.13399999999999</v>
      </c>
      <c r="T1597" s="8">
        <f>Sales_Analysis[[#This Row],[Quantity]]*Sales_Analysis[[#This Row],[Unit Cost]]</f>
        <v>77.070000000000007</v>
      </c>
      <c r="U1597" s="8">
        <f>Sales_Analysis[[#This Row],[Net Sales ]]-Sales_Analysis[[#This Row],[Cost Of Good Sold]]</f>
        <v>86.063999999999979</v>
      </c>
      <c r="V1597" s="8">
        <f>IF(Sales_Analysis[[#This Row],[Order Status]]="Completed",Sales_Analysis[[#This Row],[Net Sales ]],0)</f>
        <v>0</v>
      </c>
      <c r="W1597" s="8">
        <f>IF(Sales_Analysis[[#This Row],[Order Status]]="Completed",Sales_Analysis[[#This Row],[Gross Profit ]],0)</f>
        <v>0</v>
      </c>
    </row>
    <row r="1598" spans="1:23">
      <c r="A1598" t="s">
        <v>2367</v>
      </c>
      <c r="B1598" s="7">
        <v>46170</v>
      </c>
      <c r="C1598" t="s">
        <v>174</v>
      </c>
      <c r="D1598">
        <v>5</v>
      </c>
      <c r="E1598">
        <v>72.45</v>
      </c>
      <c r="F1598">
        <v>0.05</v>
      </c>
      <c r="G1598">
        <v>0</v>
      </c>
      <c r="H1598" t="s">
        <v>212</v>
      </c>
      <c r="I1598" t="s">
        <v>18</v>
      </c>
      <c r="J1598" t="s">
        <v>208</v>
      </c>
      <c r="K1598" t="s">
        <v>209</v>
      </c>
      <c r="L1598" t="s">
        <v>477</v>
      </c>
      <c r="M1598" t="s">
        <v>175</v>
      </c>
      <c r="N1598" t="s">
        <v>32</v>
      </c>
      <c r="O1598">
        <v>30.61</v>
      </c>
      <c r="P1598">
        <v>72.45</v>
      </c>
      <c r="Q1598">
        <f>Sales_Analysis[[#This Row],[Quantity]]*Sales_Analysis[[#This Row],[Unit Selling Price]]</f>
        <v>362.25</v>
      </c>
      <c r="R1598">
        <f>Sales_Analysis[[#This Row],[Gross Sales ]]*Sales_Analysis[[#This Row],[Discount Pct]]</f>
        <v>18.112500000000001</v>
      </c>
      <c r="S1598" s="8">
        <f>Sales_Analysis[[#This Row],[Gross Sales ]]-Sales_Analysis[[#This Row],[Discount Amount]]</f>
        <v>344.13749999999999</v>
      </c>
      <c r="T1598" s="8">
        <f>Sales_Analysis[[#This Row],[Quantity]]*Sales_Analysis[[#This Row],[Unit Cost]]</f>
        <v>153.05000000000001</v>
      </c>
      <c r="U1598" s="8">
        <f>Sales_Analysis[[#This Row],[Net Sales ]]-Sales_Analysis[[#This Row],[Cost Of Good Sold]]</f>
        <v>191.08749999999998</v>
      </c>
      <c r="V1598" s="8">
        <f>IF(Sales_Analysis[[#This Row],[Order Status]]="Completed",Sales_Analysis[[#This Row],[Net Sales ]],0)</f>
        <v>344.13749999999999</v>
      </c>
      <c r="W1598" s="8">
        <f>IF(Sales_Analysis[[#This Row],[Order Status]]="Completed",Sales_Analysis[[#This Row],[Gross Profit ]],0)</f>
        <v>191.08749999999998</v>
      </c>
    </row>
    <row r="1599" spans="1:23">
      <c r="A1599" t="s">
        <v>2368</v>
      </c>
      <c r="B1599" s="7">
        <v>46170</v>
      </c>
      <c r="C1599" t="s">
        <v>162</v>
      </c>
      <c r="D1599">
        <v>1</v>
      </c>
      <c r="E1599">
        <v>12.2</v>
      </c>
      <c r="F1599">
        <v>0</v>
      </c>
      <c r="G1599">
        <v>4.99</v>
      </c>
      <c r="H1599" t="s">
        <v>212</v>
      </c>
      <c r="I1599" t="s">
        <v>37</v>
      </c>
      <c r="J1599" t="s">
        <v>217</v>
      </c>
      <c r="K1599" t="s">
        <v>209</v>
      </c>
      <c r="L1599" t="s">
        <v>811</v>
      </c>
      <c r="M1599" t="s">
        <v>163</v>
      </c>
      <c r="N1599" t="s">
        <v>27</v>
      </c>
      <c r="O1599">
        <v>7.14</v>
      </c>
      <c r="P1599">
        <v>12.2</v>
      </c>
      <c r="Q1599">
        <f>Sales_Analysis[[#This Row],[Quantity]]*Sales_Analysis[[#This Row],[Unit Selling Price]]</f>
        <v>12.2</v>
      </c>
      <c r="R1599">
        <f>Sales_Analysis[[#This Row],[Gross Sales ]]*Sales_Analysis[[#This Row],[Discount Pct]]</f>
        <v>0</v>
      </c>
      <c r="S1599" s="8">
        <f>Sales_Analysis[[#This Row],[Gross Sales ]]-Sales_Analysis[[#This Row],[Discount Amount]]</f>
        <v>12.2</v>
      </c>
      <c r="T1599" s="8">
        <f>Sales_Analysis[[#This Row],[Quantity]]*Sales_Analysis[[#This Row],[Unit Cost]]</f>
        <v>7.14</v>
      </c>
      <c r="U1599" s="8">
        <f>Sales_Analysis[[#This Row],[Net Sales ]]-Sales_Analysis[[#This Row],[Cost Of Good Sold]]</f>
        <v>5.0599999999999996</v>
      </c>
      <c r="V1599" s="8">
        <f>IF(Sales_Analysis[[#This Row],[Order Status]]="Completed",Sales_Analysis[[#This Row],[Net Sales ]],0)</f>
        <v>12.2</v>
      </c>
      <c r="W1599" s="8">
        <f>IF(Sales_Analysis[[#This Row],[Order Status]]="Completed",Sales_Analysis[[#This Row],[Gross Profit ]],0)</f>
        <v>5.0599999999999996</v>
      </c>
    </row>
    <row r="1600" spans="1:23">
      <c r="A1600" t="s">
        <v>2369</v>
      </c>
      <c r="B1600" s="7">
        <v>46170</v>
      </c>
      <c r="C1600" t="s">
        <v>138</v>
      </c>
      <c r="D1600">
        <v>2</v>
      </c>
      <c r="E1600">
        <v>56</v>
      </c>
      <c r="F1600">
        <v>0.1</v>
      </c>
      <c r="G1600">
        <v>4.99</v>
      </c>
      <c r="H1600" t="s">
        <v>212</v>
      </c>
      <c r="I1600" t="s">
        <v>12</v>
      </c>
      <c r="J1600" t="s">
        <v>208</v>
      </c>
      <c r="K1600" t="s">
        <v>209</v>
      </c>
      <c r="L1600" t="s">
        <v>1297</v>
      </c>
      <c r="M1600" t="s">
        <v>139</v>
      </c>
      <c r="N1600" t="s">
        <v>21</v>
      </c>
      <c r="O1600">
        <v>37.14</v>
      </c>
      <c r="P1600">
        <v>56</v>
      </c>
      <c r="Q1600">
        <f>Sales_Analysis[[#This Row],[Quantity]]*Sales_Analysis[[#This Row],[Unit Selling Price]]</f>
        <v>112</v>
      </c>
      <c r="R1600">
        <f>Sales_Analysis[[#This Row],[Gross Sales ]]*Sales_Analysis[[#This Row],[Discount Pct]]</f>
        <v>11.200000000000001</v>
      </c>
      <c r="S1600" s="8">
        <f>Sales_Analysis[[#This Row],[Gross Sales ]]-Sales_Analysis[[#This Row],[Discount Amount]]</f>
        <v>100.8</v>
      </c>
      <c r="T1600" s="8">
        <f>Sales_Analysis[[#This Row],[Quantity]]*Sales_Analysis[[#This Row],[Unit Cost]]</f>
        <v>74.28</v>
      </c>
      <c r="U1600" s="8">
        <f>Sales_Analysis[[#This Row],[Net Sales ]]-Sales_Analysis[[#This Row],[Cost Of Good Sold]]</f>
        <v>26.519999999999996</v>
      </c>
      <c r="V1600" s="8">
        <f>IF(Sales_Analysis[[#This Row],[Order Status]]="Completed",Sales_Analysis[[#This Row],[Net Sales ]],0)</f>
        <v>100.8</v>
      </c>
      <c r="W1600" s="8">
        <f>IF(Sales_Analysis[[#This Row],[Order Status]]="Completed",Sales_Analysis[[#This Row],[Gross Profit ]],0)</f>
        <v>26.519999999999996</v>
      </c>
    </row>
    <row r="1601" spans="1:23">
      <c r="A1601" t="s">
        <v>2370</v>
      </c>
      <c r="B1601" s="7">
        <v>46171</v>
      </c>
      <c r="C1601" t="s">
        <v>98</v>
      </c>
      <c r="D1601">
        <v>2</v>
      </c>
      <c r="E1601">
        <v>17.66</v>
      </c>
      <c r="F1601">
        <v>0</v>
      </c>
      <c r="G1601">
        <v>0</v>
      </c>
      <c r="H1601" t="s">
        <v>207</v>
      </c>
      <c r="I1601" t="s">
        <v>54</v>
      </c>
      <c r="J1601" t="s">
        <v>217</v>
      </c>
      <c r="K1601" t="s">
        <v>209</v>
      </c>
      <c r="L1601" t="s">
        <v>1421</v>
      </c>
      <c r="M1601" t="s">
        <v>99</v>
      </c>
      <c r="N1601" t="s">
        <v>17</v>
      </c>
      <c r="O1601">
        <v>11.93</v>
      </c>
      <c r="P1601">
        <v>17.66</v>
      </c>
      <c r="Q1601">
        <f>Sales_Analysis[[#This Row],[Quantity]]*Sales_Analysis[[#This Row],[Unit Selling Price]]</f>
        <v>35.32</v>
      </c>
      <c r="R1601">
        <f>Sales_Analysis[[#This Row],[Gross Sales ]]*Sales_Analysis[[#This Row],[Discount Pct]]</f>
        <v>0</v>
      </c>
      <c r="S1601" s="8">
        <f>Sales_Analysis[[#This Row],[Gross Sales ]]-Sales_Analysis[[#This Row],[Discount Amount]]</f>
        <v>35.32</v>
      </c>
      <c r="T1601" s="8">
        <f>Sales_Analysis[[#This Row],[Quantity]]*Sales_Analysis[[#This Row],[Unit Cost]]</f>
        <v>23.86</v>
      </c>
      <c r="U1601" s="8">
        <f>Sales_Analysis[[#This Row],[Net Sales ]]-Sales_Analysis[[#This Row],[Cost Of Good Sold]]</f>
        <v>11.46</v>
      </c>
      <c r="V1601" s="8">
        <f>IF(Sales_Analysis[[#This Row],[Order Status]]="Completed",Sales_Analysis[[#This Row],[Net Sales ]],0)</f>
        <v>35.32</v>
      </c>
      <c r="W1601" s="8">
        <f>IF(Sales_Analysis[[#This Row],[Order Status]]="Completed",Sales_Analysis[[#This Row],[Gross Profit ]],0)</f>
        <v>11.46</v>
      </c>
    </row>
    <row r="1602" spans="1:23">
      <c r="A1602" t="s">
        <v>2371</v>
      </c>
      <c r="B1602" s="7">
        <v>46171</v>
      </c>
      <c r="C1602" t="s">
        <v>132</v>
      </c>
      <c r="D1602">
        <v>1</v>
      </c>
      <c r="E1602">
        <v>72.08</v>
      </c>
      <c r="F1602">
        <v>0</v>
      </c>
      <c r="G1602">
        <v>6.99</v>
      </c>
      <c r="H1602" t="s">
        <v>216</v>
      </c>
      <c r="I1602" t="s">
        <v>18</v>
      </c>
      <c r="J1602" t="s">
        <v>217</v>
      </c>
      <c r="K1602" t="s">
        <v>209</v>
      </c>
      <c r="L1602" t="s">
        <v>902</v>
      </c>
      <c r="M1602" t="s">
        <v>133</v>
      </c>
      <c r="N1602" t="s">
        <v>21</v>
      </c>
      <c r="O1602">
        <v>45</v>
      </c>
      <c r="P1602">
        <v>72.08</v>
      </c>
      <c r="Q1602">
        <f>Sales_Analysis[[#This Row],[Quantity]]*Sales_Analysis[[#This Row],[Unit Selling Price]]</f>
        <v>72.08</v>
      </c>
      <c r="R1602">
        <f>Sales_Analysis[[#This Row],[Gross Sales ]]*Sales_Analysis[[#This Row],[Discount Pct]]</f>
        <v>0</v>
      </c>
      <c r="S1602" s="8">
        <f>Sales_Analysis[[#This Row],[Gross Sales ]]-Sales_Analysis[[#This Row],[Discount Amount]]</f>
        <v>72.08</v>
      </c>
      <c r="T1602" s="8">
        <f>Sales_Analysis[[#This Row],[Quantity]]*Sales_Analysis[[#This Row],[Unit Cost]]</f>
        <v>45</v>
      </c>
      <c r="U1602" s="8">
        <f>Sales_Analysis[[#This Row],[Net Sales ]]-Sales_Analysis[[#This Row],[Cost Of Good Sold]]</f>
        <v>27.08</v>
      </c>
      <c r="V1602" s="8">
        <f>IF(Sales_Analysis[[#This Row],[Order Status]]="Completed",Sales_Analysis[[#This Row],[Net Sales ]],0)</f>
        <v>72.08</v>
      </c>
      <c r="W1602" s="8">
        <f>IF(Sales_Analysis[[#This Row],[Order Status]]="Completed",Sales_Analysis[[#This Row],[Gross Profit ]],0)</f>
        <v>27.08</v>
      </c>
    </row>
    <row r="1603" spans="1:23">
      <c r="A1603" t="s">
        <v>2372</v>
      </c>
      <c r="B1603" s="7">
        <v>46171</v>
      </c>
      <c r="C1603" t="s">
        <v>77</v>
      </c>
      <c r="D1603">
        <v>2</v>
      </c>
      <c r="E1603">
        <v>47.77</v>
      </c>
      <c r="F1603">
        <v>0</v>
      </c>
      <c r="G1603">
        <v>9.99</v>
      </c>
      <c r="H1603" t="s">
        <v>212</v>
      </c>
      <c r="I1603" t="s">
        <v>12</v>
      </c>
      <c r="J1603" t="s">
        <v>217</v>
      </c>
      <c r="K1603" t="s">
        <v>209</v>
      </c>
      <c r="L1603" t="s">
        <v>1497</v>
      </c>
      <c r="M1603" t="s">
        <v>78</v>
      </c>
      <c r="N1603" t="s">
        <v>11</v>
      </c>
      <c r="O1603">
        <v>21.34</v>
      </c>
      <c r="P1603">
        <v>47.77</v>
      </c>
      <c r="Q1603">
        <f>Sales_Analysis[[#This Row],[Quantity]]*Sales_Analysis[[#This Row],[Unit Selling Price]]</f>
        <v>95.54</v>
      </c>
      <c r="R1603">
        <f>Sales_Analysis[[#This Row],[Gross Sales ]]*Sales_Analysis[[#This Row],[Discount Pct]]</f>
        <v>0</v>
      </c>
      <c r="S1603" s="8">
        <f>Sales_Analysis[[#This Row],[Gross Sales ]]-Sales_Analysis[[#This Row],[Discount Amount]]</f>
        <v>95.54</v>
      </c>
      <c r="T1603" s="8">
        <f>Sales_Analysis[[#This Row],[Quantity]]*Sales_Analysis[[#This Row],[Unit Cost]]</f>
        <v>42.68</v>
      </c>
      <c r="U1603" s="8">
        <f>Sales_Analysis[[#This Row],[Net Sales ]]-Sales_Analysis[[#This Row],[Cost Of Good Sold]]</f>
        <v>52.860000000000007</v>
      </c>
      <c r="V1603" s="8">
        <f>IF(Sales_Analysis[[#This Row],[Order Status]]="Completed",Sales_Analysis[[#This Row],[Net Sales ]],0)</f>
        <v>95.54</v>
      </c>
      <c r="W1603" s="8">
        <f>IF(Sales_Analysis[[#This Row],[Order Status]]="Completed",Sales_Analysis[[#This Row],[Gross Profit ]],0)</f>
        <v>52.860000000000007</v>
      </c>
    </row>
    <row r="1604" spans="1:23">
      <c r="A1604" t="s">
        <v>2373</v>
      </c>
      <c r="B1604" s="7">
        <v>46171</v>
      </c>
      <c r="C1604" t="s">
        <v>106</v>
      </c>
      <c r="D1604">
        <v>6</v>
      </c>
      <c r="E1604">
        <v>85.27</v>
      </c>
      <c r="F1604">
        <v>0.1</v>
      </c>
      <c r="G1604">
        <v>6.99</v>
      </c>
      <c r="H1604" t="s">
        <v>216</v>
      </c>
      <c r="I1604" t="s">
        <v>54</v>
      </c>
      <c r="J1604" t="s">
        <v>213</v>
      </c>
      <c r="K1604" t="s">
        <v>304</v>
      </c>
      <c r="L1604" t="s">
        <v>2172</v>
      </c>
      <c r="M1604" t="s">
        <v>107</v>
      </c>
      <c r="N1604" t="s">
        <v>17</v>
      </c>
      <c r="O1604">
        <v>43.46</v>
      </c>
      <c r="P1604">
        <v>85.27</v>
      </c>
      <c r="Q1604">
        <f>Sales_Analysis[[#This Row],[Quantity]]*Sales_Analysis[[#This Row],[Unit Selling Price]]</f>
        <v>511.62</v>
      </c>
      <c r="R1604">
        <f>Sales_Analysis[[#This Row],[Gross Sales ]]*Sales_Analysis[[#This Row],[Discount Pct]]</f>
        <v>51.162000000000006</v>
      </c>
      <c r="S1604" s="8">
        <f>Sales_Analysis[[#This Row],[Gross Sales ]]-Sales_Analysis[[#This Row],[Discount Amount]]</f>
        <v>460.45799999999997</v>
      </c>
      <c r="T1604" s="8">
        <f>Sales_Analysis[[#This Row],[Quantity]]*Sales_Analysis[[#This Row],[Unit Cost]]</f>
        <v>260.76</v>
      </c>
      <c r="U1604" s="8">
        <f>Sales_Analysis[[#This Row],[Net Sales ]]-Sales_Analysis[[#This Row],[Cost Of Good Sold]]</f>
        <v>199.69799999999998</v>
      </c>
      <c r="V1604" s="8">
        <f>IF(Sales_Analysis[[#This Row],[Order Status]]="Completed",Sales_Analysis[[#This Row],[Net Sales ]],0)</f>
        <v>0</v>
      </c>
      <c r="W1604" s="8">
        <f>IF(Sales_Analysis[[#This Row],[Order Status]]="Completed",Sales_Analysis[[#This Row],[Gross Profit ]],0)</f>
        <v>0</v>
      </c>
    </row>
    <row r="1605" spans="1:23">
      <c r="A1605" t="s">
        <v>2374</v>
      </c>
      <c r="B1605" s="7">
        <v>46171</v>
      </c>
      <c r="C1605" t="s">
        <v>144</v>
      </c>
      <c r="D1605">
        <v>1</v>
      </c>
      <c r="E1605">
        <v>12.74</v>
      </c>
      <c r="F1605">
        <v>0</v>
      </c>
      <c r="G1605">
        <v>4.99</v>
      </c>
      <c r="H1605" t="s">
        <v>216</v>
      </c>
      <c r="I1605" t="s">
        <v>54</v>
      </c>
      <c r="J1605" t="s">
        <v>208</v>
      </c>
      <c r="K1605" t="s">
        <v>209</v>
      </c>
      <c r="L1605" t="s">
        <v>2375</v>
      </c>
      <c r="M1605" t="s">
        <v>145</v>
      </c>
      <c r="N1605" t="s">
        <v>27</v>
      </c>
      <c r="O1605">
        <v>5.81</v>
      </c>
      <c r="P1605">
        <v>12.74</v>
      </c>
      <c r="Q1605">
        <f>Sales_Analysis[[#This Row],[Quantity]]*Sales_Analysis[[#This Row],[Unit Selling Price]]</f>
        <v>12.74</v>
      </c>
      <c r="R1605">
        <f>Sales_Analysis[[#This Row],[Gross Sales ]]*Sales_Analysis[[#This Row],[Discount Pct]]</f>
        <v>0</v>
      </c>
      <c r="S1605" s="8">
        <f>Sales_Analysis[[#This Row],[Gross Sales ]]-Sales_Analysis[[#This Row],[Discount Amount]]</f>
        <v>12.74</v>
      </c>
      <c r="T1605" s="8">
        <f>Sales_Analysis[[#This Row],[Quantity]]*Sales_Analysis[[#This Row],[Unit Cost]]</f>
        <v>5.81</v>
      </c>
      <c r="U1605" s="8">
        <f>Sales_Analysis[[#This Row],[Net Sales ]]-Sales_Analysis[[#This Row],[Cost Of Good Sold]]</f>
        <v>6.9300000000000006</v>
      </c>
      <c r="V1605" s="8">
        <f>IF(Sales_Analysis[[#This Row],[Order Status]]="Completed",Sales_Analysis[[#This Row],[Net Sales ]],0)</f>
        <v>12.74</v>
      </c>
      <c r="W1605" s="8">
        <f>IF(Sales_Analysis[[#This Row],[Order Status]]="Completed",Sales_Analysis[[#This Row],[Gross Profit ]],0)</f>
        <v>6.9300000000000006</v>
      </c>
    </row>
    <row r="1606" spans="1:23">
      <c r="A1606" t="s">
        <v>2376</v>
      </c>
      <c r="B1606" s="7">
        <v>46171</v>
      </c>
      <c r="C1606" t="s">
        <v>150</v>
      </c>
      <c r="D1606">
        <v>1</v>
      </c>
      <c r="E1606">
        <v>50.17</v>
      </c>
      <c r="F1606">
        <v>0</v>
      </c>
      <c r="G1606">
        <v>9.99</v>
      </c>
      <c r="H1606" t="s">
        <v>212</v>
      </c>
      <c r="I1606" t="s">
        <v>18</v>
      </c>
      <c r="J1606" t="s">
        <v>213</v>
      </c>
      <c r="K1606" t="s">
        <v>209</v>
      </c>
      <c r="L1606" t="s">
        <v>727</v>
      </c>
      <c r="M1606" t="s">
        <v>151</v>
      </c>
      <c r="N1606" t="s">
        <v>27</v>
      </c>
      <c r="O1606">
        <v>28.8</v>
      </c>
      <c r="P1606">
        <v>50.17</v>
      </c>
      <c r="Q1606">
        <f>Sales_Analysis[[#This Row],[Quantity]]*Sales_Analysis[[#This Row],[Unit Selling Price]]</f>
        <v>50.17</v>
      </c>
      <c r="R1606">
        <f>Sales_Analysis[[#This Row],[Gross Sales ]]*Sales_Analysis[[#This Row],[Discount Pct]]</f>
        <v>0</v>
      </c>
      <c r="S1606" s="8">
        <f>Sales_Analysis[[#This Row],[Gross Sales ]]-Sales_Analysis[[#This Row],[Discount Amount]]</f>
        <v>50.17</v>
      </c>
      <c r="T1606" s="8">
        <f>Sales_Analysis[[#This Row],[Quantity]]*Sales_Analysis[[#This Row],[Unit Cost]]</f>
        <v>28.8</v>
      </c>
      <c r="U1606" s="8">
        <f>Sales_Analysis[[#This Row],[Net Sales ]]-Sales_Analysis[[#This Row],[Cost Of Good Sold]]</f>
        <v>21.37</v>
      </c>
      <c r="V1606" s="8">
        <f>IF(Sales_Analysis[[#This Row],[Order Status]]="Completed",Sales_Analysis[[#This Row],[Net Sales ]],0)</f>
        <v>50.17</v>
      </c>
      <c r="W1606" s="8">
        <f>IF(Sales_Analysis[[#This Row],[Order Status]]="Completed",Sales_Analysis[[#This Row],[Gross Profit ]],0)</f>
        <v>21.37</v>
      </c>
    </row>
    <row r="1607" spans="1:23">
      <c r="A1607" t="s">
        <v>2377</v>
      </c>
      <c r="B1607" s="7">
        <v>46171</v>
      </c>
      <c r="C1607" t="s">
        <v>87</v>
      </c>
      <c r="D1607">
        <v>8</v>
      </c>
      <c r="E1607">
        <v>49.34</v>
      </c>
      <c r="F1607">
        <v>0</v>
      </c>
      <c r="G1607">
        <v>4.99</v>
      </c>
      <c r="H1607" t="s">
        <v>207</v>
      </c>
      <c r="I1607" t="s">
        <v>12</v>
      </c>
      <c r="J1607" t="s">
        <v>208</v>
      </c>
      <c r="K1607" t="s">
        <v>209</v>
      </c>
      <c r="L1607" t="s">
        <v>559</v>
      </c>
      <c r="M1607" t="s">
        <v>88</v>
      </c>
      <c r="N1607" t="s">
        <v>11</v>
      </c>
      <c r="O1607">
        <v>24.06</v>
      </c>
      <c r="P1607">
        <v>49.34</v>
      </c>
      <c r="Q1607">
        <f>Sales_Analysis[[#This Row],[Quantity]]*Sales_Analysis[[#This Row],[Unit Selling Price]]</f>
        <v>394.72</v>
      </c>
      <c r="R1607">
        <f>Sales_Analysis[[#This Row],[Gross Sales ]]*Sales_Analysis[[#This Row],[Discount Pct]]</f>
        <v>0</v>
      </c>
      <c r="S1607" s="8">
        <f>Sales_Analysis[[#This Row],[Gross Sales ]]-Sales_Analysis[[#This Row],[Discount Amount]]</f>
        <v>394.72</v>
      </c>
      <c r="T1607" s="8">
        <f>Sales_Analysis[[#This Row],[Quantity]]*Sales_Analysis[[#This Row],[Unit Cost]]</f>
        <v>192.48</v>
      </c>
      <c r="U1607" s="8">
        <f>Sales_Analysis[[#This Row],[Net Sales ]]-Sales_Analysis[[#This Row],[Cost Of Good Sold]]</f>
        <v>202.24000000000004</v>
      </c>
      <c r="V1607" s="8">
        <f>IF(Sales_Analysis[[#This Row],[Order Status]]="Completed",Sales_Analysis[[#This Row],[Net Sales ]],0)</f>
        <v>394.72</v>
      </c>
      <c r="W1607" s="8">
        <f>IF(Sales_Analysis[[#This Row],[Order Status]]="Completed",Sales_Analysis[[#This Row],[Gross Profit ]],0)</f>
        <v>202.24000000000004</v>
      </c>
    </row>
    <row r="1608" spans="1:23">
      <c r="A1608" t="s">
        <v>2378</v>
      </c>
      <c r="B1608" s="7">
        <v>46171</v>
      </c>
      <c r="C1608" t="s">
        <v>69</v>
      </c>
      <c r="D1608">
        <v>2</v>
      </c>
      <c r="E1608">
        <v>73.180000000000007</v>
      </c>
      <c r="F1608">
        <v>0</v>
      </c>
      <c r="G1608">
        <v>0</v>
      </c>
      <c r="H1608" t="s">
        <v>212</v>
      </c>
      <c r="I1608" t="s">
        <v>12</v>
      </c>
      <c r="J1608" t="s">
        <v>213</v>
      </c>
      <c r="K1608" t="s">
        <v>209</v>
      </c>
      <c r="L1608" t="s">
        <v>993</v>
      </c>
      <c r="M1608" t="s">
        <v>70</v>
      </c>
      <c r="N1608" t="s">
        <v>11</v>
      </c>
      <c r="O1608">
        <v>37</v>
      </c>
      <c r="P1608">
        <v>73.180000000000007</v>
      </c>
      <c r="Q1608">
        <f>Sales_Analysis[[#This Row],[Quantity]]*Sales_Analysis[[#This Row],[Unit Selling Price]]</f>
        <v>146.36000000000001</v>
      </c>
      <c r="R1608">
        <f>Sales_Analysis[[#This Row],[Gross Sales ]]*Sales_Analysis[[#This Row],[Discount Pct]]</f>
        <v>0</v>
      </c>
      <c r="S1608" s="8">
        <f>Sales_Analysis[[#This Row],[Gross Sales ]]-Sales_Analysis[[#This Row],[Discount Amount]]</f>
        <v>146.36000000000001</v>
      </c>
      <c r="T1608" s="8">
        <f>Sales_Analysis[[#This Row],[Quantity]]*Sales_Analysis[[#This Row],[Unit Cost]]</f>
        <v>74</v>
      </c>
      <c r="U1608" s="8">
        <f>Sales_Analysis[[#This Row],[Net Sales ]]-Sales_Analysis[[#This Row],[Cost Of Good Sold]]</f>
        <v>72.360000000000014</v>
      </c>
      <c r="V1608" s="8">
        <f>IF(Sales_Analysis[[#This Row],[Order Status]]="Completed",Sales_Analysis[[#This Row],[Net Sales ]],0)</f>
        <v>146.36000000000001</v>
      </c>
      <c r="W1608" s="8">
        <f>IF(Sales_Analysis[[#This Row],[Order Status]]="Completed",Sales_Analysis[[#This Row],[Gross Profit ]],0)</f>
        <v>72.360000000000014</v>
      </c>
    </row>
    <row r="1609" spans="1:23">
      <c r="A1609" t="s">
        <v>2379</v>
      </c>
      <c r="B1609" s="7">
        <v>46172</v>
      </c>
      <c r="C1609" t="s">
        <v>136</v>
      </c>
      <c r="D1609">
        <v>1</v>
      </c>
      <c r="E1609">
        <v>26.35</v>
      </c>
      <c r="F1609">
        <v>0.1</v>
      </c>
      <c r="G1609">
        <v>0</v>
      </c>
      <c r="H1609" t="s">
        <v>216</v>
      </c>
      <c r="I1609" t="s">
        <v>37</v>
      </c>
      <c r="J1609" t="s">
        <v>208</v>
      </c>
      <c r="K1609" t="s">
        <v>209</v>
      </c>
      <c r="L1609" t="s">
        <v>1802</v>
      </c>
      <c r="M1609" t="s">
        <v>137</v>
      </c>
      <c r="N1609" t="s">
        <v>21</v>
      </c>
      <c r="O1609">
        <v>13.28</v>
      </c>
      <c r="P1609">
        <v>26.35</v>
      </c>
      <c r="Q1609">
        <f>Sales_Analysis[[#This Row],[Quantity]]*Sales_Analysis[[#This Row],[Unit Selling Price]]</f>
        <v>26.35</v>
      </c>
      <c r="R1609">
        <f>Sales_Analysis[[#This Row],[Gross Sales ]]*Sales_Analysis[[#This Row],[Discount Pct]]</f>
        <v>2.6350000000000002</v>
      </c>
      <c r="S1609" s="8">
        <f>Sales_Analysis[[#This Row],[Gross Sales ]]-Sales_Analysis[[#This Row],[Discount Amount]]</f>
        <v>23.715</v>
      </c>
      <c r="T1609" s="8">
        <f>Sales_Analysis[[#This Row],[Quantity]]*Sales_Analysis[[#This Row],[Unit Cost]]</f>
        <v>13.28</v>
      </c>
      <c r="U1609" s="8">
        <f>Sales_Analysis[[#This Row],[Net Sales ]]-Sales_Analysis[[#This Row],[Cost Of Good Sold]]</f>
        <v>10.435</v>
      </c>
      <c r="V1609" s="8">
        <f>IF(Sales_Analysis[[#This Row],[Order Status]]="Completed",Sales_Analysis[[#This Row],[Net Sales ]],0)</f>
        <v>23.715</v>
      </c>
      <c r="W1609" s="8">
        <f>IF(Sales_Analysis[[#This Row],[Order Status]]="Completed",Sales_Analysis[[#This Row],[Gross Profit ]],0)</f>
        <v>10.435</v>
      </c>
    </row>
    <row r="1610" spans="1:23">
      <c r="A1610" t="s">
        <v>2380</v>
      </c>
      <c r="B1610" s="7">
        <v>46172</v>
      </c>
      <c r="C1610" t="s">
        <v>98</v>
      </c>
      <c r="D1610">
        <v>1</v>
      </c>
      <c r="E1610">
        <v>17.66</v>
      </c>
      <c r="F1610">
        <v>0.05</v>
      </c>
      <c r="G1610">
        <v>0</v>
      </c>
      <c r="H1610" t="s">
        <v>207</v>
      </c>
      <c r="I1610" t="s">
        <v>54</v>
      </c>
      <c r="J1610" t="s">
        <v>208</v>
      </c>
      <c r="K1610" t="s">
        <v>209</v>
      </c>
      <c r="L1610" t="s">
        <v>1019</v>
      </c>
      <c r="M1610" t="s">
        <v>99</v>
      </c>
      <c r="N1610" t="s">
        <v>17</v>
      </c>
      <c r="O1610">
        <v>11.93</v>
      </c>
      <c r="P1610">
        <v>17.66</v>
      </c>
      <c r="Q1610">
        <f>Sales_Analysis[[#This Row],[Quantity]]*Sales_Analysis[[#This Row],[Unit Selling Price]]</f>
        <v>17.66</v>
      </c>
      <c r="R1610">
        <f>Sales_Analysis[[#This Row],[Gross Sales ]]*Sales_Analysis[[#This Row],[Discount Pct]]</f>
        <v>0.88300000000000001</v>
      </c>
      <c r="S1610" s="8">
        <f>Sales_Analysis[[#This Row],[Gross Sales ]]-Sales_Analysis[[#This Row],[Discount Amount]]</f>
        <v>16.777000000000001</v>
      </c>
      <c r="T1610" s="8">
        <f>Sales_Analysis[[#This Row],[Quantity]]*Sales_Analysis[[#This Row],[Unit Cost]]</f>
        <v>11.93</v>
      </c>
      <c r="U1610" s="8">
        <f>Sales_Analysis[[#This Row],[Net Sales ]]-Sales_Analysis[[#This Row],[Cost Of Good Sold]]</f>
        <v>4.8470000000000013</v>
      </c>
      <c r="V1610" s="8">
        <f>IF(Sales_Analysis[[#This Row],[Order Status]]="Completed",Sales_Analysis[[#This Row],[Net Sales ]],0)</f>
        <v>16.777000000000001</v>
      </c>
      <c r="W1610" s="8">
        <f>IF(Sales_Analysis[[#This Row],[Order Status]]="Completed",Sales_Analysis[[#This Row],[Gross Profit ]],0)</f>
        <v>4.8470000000000013</v>
      </c>
    </row>
    <row r="1611" spans="1:23">
      <c r="A1611" t="s">
        <v>2381</v>
      </c>
      <c r="B1611" s="7">
        <v>46172</v>
      </c>
      <c r="C1611" t="s">
        <v>102</v>
      </c>
      <c r="D1611">
        <v>1</v>
      </c>
      <c r="E1611">
        <v>18.5</v>
      </c>
      <c r="F1611">
        <v>0</v>
      </c>
      <c r="G1611">
        <v>9.99</v>
      </c>
      <c r="H1611" t="s">
        <v>212</v>
      </c>
      <c r="I1611" t="s">
        <v>224</v>
      </c>
      <c r="J1611" t="s">
        <v>217</v>
      </c>
      <c r="K1611" t="s">
        <v>209</v>
      </c>
      <c r="L1611" t="s">
        <v>1875</v>
      </c>
      <c r="M1611" t="s">
        <v>103</v>
      </c>
      <c r="N1611" t="s">
        <v>17</v>
      </c>
      <c r="O1611">
        <v>7.75</v>
      </c>
      <c r="P1611">
        <v>18.5</v>
      </c>
      <c r="Q1611">
        <f>Sales_Analysis[[#This Row],[Quantity]]*Sales_Analysis[[#This Row],[Unit Selling Price]]</f>
        <v>18.5</v>
      </c>
      <c r="R1611">
        <f>Sales_Analysis[[#This Row],[Gross Sales ]]*Sales_Analysis[[#This Row],[Discount Pct]]</f>
        <v>0</v>
      </c>
      <c r="S1611" s="8">
        <f>Sales_Analysis[[#This Row],[Gross Sales ]]-Sales_Analysis[[#This Row],[Discount Amount]]</f>
        <v>18.5</v>
      </c>
      <c r="T1611" s="8">
        <f>Sales_Analysis[[#This Row],[Quantity]]*Sales_Analysis[[#This Row],[Unit Cost]]</f>
        <v>7.75</v>
      </c>
      <c r="U1611" s="8">
        <f>Sales_Analysis[[#This Row],[Net Sales ]]-Sales_Analysis[[#This Row],[Cost Of Good Sold]]</f>
        <v>10.75</v>
      </c>
      <c r="V1611" s="8">
        <f>IF(Sales_Analysis[[#This Row],[Order Status]]="Completed",Sales_Analysis[[#This Row],[Net Sales ]],0)</f>
        <v>18.5</v>
      </c>
      <c r="W1611" s="8">
        <f>IF(Sales_Analysis[[#This Row],[Order Status]]="Completed",Sales_Analysis[[#This Row],[Gross Profit ]],0)</f>
        <v>10.75</v>
      </c>
    </row>
    <row r="1612" spans="1:23">
      <c r="A1612" t="s">
        <v>2382</v>
      </c>
      <c r="B1612" s="7">
        <v>46172</v>
      </c>
      <c r="C1612" t="s">
        <v>182</v>
      </c>
      <c r="D1612">
        <v>2</v>
      </c>
      <c r="E1612">
        <v>11.57</v>
      </c>
      <c r="F1612">
        <v>0</v>
      </c>
      <c r="G1612">
        <v>0</v>
      </c>
      <c r="H1612" t="s">
        <v>216</v>
      </c>
      <c r="I1612" t="s">
        <v>37</v>
      </c>
      <c r="J1612" t="s">
        <v>213</v>
      </c>
      <c r="K1612" t="s">
        <v>209</v>
      </c>
      <c r="L1612" t="s">
        <v>811</v>
      </c>
      <c r="M1612" t="s">
        <v>183</v>
      </c>
      <c r="N1612" t="s">
        <v>32</v>
      </c>
      <c r="O1612">
        <v>6.42</v>
      </c>
      <c r="P1612">
        <v>11.57</v>
      </c>
      <c r="Q1612">
        <f>Sales_Analysis[[#This Row],[Quantity]]*Sales_Analysis[[#This Row],[Unit Selling Price]]</f>
        <v>23.14</v>
      </c>
      <c r="R1612">
        <f>Sales_Analysis[[#This Row],[Gross Sales ]]*Sales_Analysis[[#This Row],[Discount Pct]]</f>
        <v>0</v>
      </c>
      <c r="S1612" s="8">
        <f>Sales_Analysis[[#This Row],[Gross Sales ]]-Sales_Analysis[[#This Row],[Discount Amount]]</f>
        <v>23.14</v>
      </c>
      <c r="T1612" s="8">
        <f>Sales_Analysis[[#This Row],[Quantity]]*Sales_Analysis[[#This Row],[Unit Cost]]</f>
        <v>12.84</v>
      </c>
      <c r="U1612" s="8">
        <f>Sales_Analysis[[#This Row],[Net Sales ]]-Sales_Analysis[[#This Row],[Cost Of Good Sold]]</f>
        <v>10.3</v>
      </c>
      <c r="V1612" s="8">
        <f>IF(Sales_Analysis[[#This Row],[Order Status]]="Completed",Sales_Analysis[[#This Row],[Net Sales ]],0)</f>
        <v>23.14</v>
      </c>
      <c r="W1612" s="8">
        <f>IF(Sales_Analysis[[#This Row],[Order Status]]="Completed",Sales_Analysis[[#This Row],[Gross Profit ]],0)</f>
        <v>10.3</v>
      </c>
    </row>
    <row r="1613" spans="1:23">
      <c r="A1613" t="s">
        <v>2383</v>
      </c>
      <c r="B1613" s="7">
        <v>46172</v>
      </c>
      <c r="C1613" t="s">
        <v>106</v>
      </c>
      <c r="D1613">
        <v>1</v>
      </c>
      <c r="E1613">
        <v>85.27</v>
      </c>
      <c r="F1613">
        <v>0</v>
      </c>
      <c r="G1613">
        <v>0</v>
      </c>
      <c r="H1613" t="s">
        <v>212</v>
      </c>
      <c r="I1613" t="s">
        <v>12</v>
      </c>
      <c r="J1613" t="s">
        <v>217</v>
      </c>
      <c r="K1613" t="s">
        <v>304</v>
      </c>
      <c r="L1613" t="s">
        <v>1621</v>
      </c>
      <c r="M1613" t="s">
        <v>107</v>
      </c>
      <c r="N1613" t="s">
        <v>17</v>
      </c>
      <c r="O1613">
        <v>43.46</v>
      </c>
      <c r="P1613">
        <v>85.27</v>
      </c>
      <c r="Q1613">
        <f>Sales_Analysis[[#This Row],[Quantity]]*Sales_Analysis[[#This Row],[Unit Selling Price]]</f>
        <v>85.27</v>
      </c>
      <c r="R1613">
        <f>Sales_Analysis[[#This Row],[Gross Sales ]]*Sales_Analysis[[#This Row],[Discount Pct]]</f>
        <v>0</v>
      </c>
      <c r="S1613" s="8">
        <f>Sales_Analysis[[#This Row],[Gross Sales ]]-Sales_Analysis[[#This Row],[Discount Amount]]</f>
        <v>85.27</v>
      </c>
      <c r="T1613" s="8">
        <f>Sales_Analysis[[#This Row],[Quantity]]*Sales_Analysis[[#This Row],[Unit Cost]]</f>
        <v>43.46</v>
      </c>
      <c r="U1613" s="8">
        <f>Sales_Analysis[[#This Row],[Net Sales ]]-Sales_Analysis[[#This Row],[Cost Of Good Sold]]</f>
        <v>41.809999999999995</v>
      </c>
      <c r="V1613" s="8">
        <f>IF(Sales_Analysis[[#This Row],[Order Status]]="Completed",Sales_Analysis[[#This Row],[Net Sales ]],0)</f>
        <v>0</v>
      </c>
      <c r="W1613" s="8">
        <f>IF(Sales_Analysis[[#This Row],[Order Status]]="Completed",Sales_Analysis[[#This Row],[Gross Profit ]],0)</f>
        <v>0</v>
      </c>
    </row>
    <row r="1614" spans="1:23">
      <c r="A1614" t="s">
        <v>2384</v>
      </c>
      <c r="B1614" s="7">
        <v>46172</v>
      </c>
      <c r="C1614" t="s">
        <v>110</v>
      </c>
      <c r="D1614">
        <v>1</v>
      </c>
      <c r="E1614">
        <v>32.130000000000003</v>
      </c>
      <c r="F1614">
        <v>0.05</v>
      </c>
      <c r="G1614">
        <v>6.99</v>
      </c>
      <c r="H1614" t="s">
        <v>216</v>
      </c>
      <c r="I1614" t="s">
        <v>224</v>
      </c>
      <c r="J1614" t="s">
        <v>208</v>
      </c>
      <c r="K1614" t="s">
        <v>304</v>
      </c>
      <c r="L1614" t="s">
        <v>2385</v>
      </c>
      <c r="M1614" t="s">
        <v>111</v>
      </c>
      <c r="N1614" t="s">
        <v>17</v>
      </c>
      <c r="O1614">
        <v>21.59</v>
      </c>
      <c r="P1614">
        <v>32.130000000000003</v>
      </c>
      <c r="Q1614">
        <f>Sales_Analysis[[#This Row],[Quantity]]*Sales_Analysis[[#This Row],[Unit Selling Price]]</f>
        <v>32.130000000000003</v>
      </c>
      <c r="R1614">
        <f>Sales_Analysis[[#This Row],[Gross Sales ]]*Sales_Analysis[[#This Row],[Discount Pct]]</f>
        <v>1.6065000000000003</v>
      </c>
      <c r="S1614" s="8">
        <f>Sales_Analysis[[#This Row],[Gross Sales ]]-Sales_Analysis[[#This Row],[Discount Amount]]</f>
        <v>30.523500000000002</v>
      </c>
      <c r="T1614" s="8">
        <f>Sales_Analysis[[#This Row],[Quantity]]*Sales_Analysis[[#This Row],[Unit Cost]]</f>
        <v>21.59</v>
      </c>
      <c r="U1614" s="8">
        <f>Sales_Analysis[[#This Row],[Net Sales ]]-Sales_Analysis[[#This Row],[Cost Of Good Sold]]</f>
        <v>8.9335000000000022</v>
      </c>
      <c r="V1614" s="8">
        <f>IF(Sales_Analysis[[#This Row],[Order Status]]="Completed",Sales_Analysis[[#This Row],[Net Sales ]],0)</f>
        <v>0</v>
      </c>
      <c r="W1614" s="8">
        <f>IF(Sales_Analysis[[#This Row],[Order Status]]="Completed",Sales_Analysis[[#This Row],[Gross Profit ]],0)</f>
        <v>0</v>
      </c>
    </row>
    <row r="1615" spans="1:23">
      <c r="A1615" t="s">
        <v>2386</v>
      </c>
      <c r="B1615" s="7">
        <v>46172</v>
      </c>
      <c r="C1615" t="s">
        <v>132</v>
      </c>
      <c r="D1615">
        <v>2</v>
      </c>
      <c r="E1615">
        <v>72.08</v>
      </c>
      <c r="F1615">
        <v>0</v>
      </c>
      <c r="G1615">
        <v>0</v>
      </c>
      <c r="H1615" t="s">
        <v>207</v>
      </c>
      <c r="I1615" t="s">
        <v>37</v>
      </c>
      <c r="J1615" t="s">
        <v>217</v>
      </c>
      <c r="K1615" t="s">
        <v>209</v>
      </c>
      <c r="L1615" t="s">
        <v>686</v>
      </c>
      <c r="M1615" t="s">
        <v>133</v>
      </c>
      <c r="N1615" t="s">
        <v>21</v>
      </c>
      <c r="O1615">
        <v>45</v>
      </c>
      <c r="P1615">
        <v>72.08</v>
      </c>
      <c r="Q1615">
        <f>Sales_Analysis[[#This Row],[Quantity]]*Sales_Analysis[[#This Row],[Unit Selling Price]]</f>
        <v>144.16</v>
      </c>
      <c r="R1615">
        <f>Sales_Analysis[[#This Row],[Gross Sales ]]*Sales_Analysis[[#This Row],[Discount Pct]]</f>
        <v>0</v>
      </c>
      <c r="S1615" s="8">
        <f>Sales_Analysis[[#This Row],[Gross Sales ]]-Sales_Analysis[[#This Row],[Discount Amount]]</f>
        <v>144.16</v>
      </c>
      <c r="T1615" s="8">
        <f>Sales_Analysis[[#This Row],[Quantity]]*Sales_Analysis[[#This Row],[Unit Cost]]</f>
        <v>90</v>
      </c>
      <c r="U1615" s="8">
        <f>Sales_Analysis[[#This Row],[Net Sales ]]-Sales_Analysis[[#This Row],[Cost Of Good Sold]]</f>
        <v>54.16</v>
      </c>
      <c r="V1615" s="8">
        <f>IF(Sales_Analysis[[#This Row],[Order Status]]="Completed",Sales_Analysis[[#This Row],[Net Sales ]],0)</f>
        <v>144.16</v>
      </c>
      <c r="W1615" s="8">
        <f>IF(Sales_Analysis[[#This Row],[Order Status]]="Completed",Sales_Analysis[[#This Row],[Gross Profit ]],0)</f>
        <v>54.16</v>
      </c>
    </row>
    <row r="1616" spans="1:23">
      <c r="A1616" t="s">
        <v>2387</v>
      </c>
      <c r="B1616" s="7">
        <v>46172</v>
      </c>
      <c r="C1616" t="s">
        <v>154</v>
      </c>
      <c r="D1616">
        <v>4</v>
      </c>
      <c r="E1616">
        <v>63.29</v>
      </c>
      <c r="F1616">
        <v>0</v>
      </c>
      <c r="G1616">
        <v>0</v>
      </c>
      <c r="H1616" t="s">
        <v>212</v>
      </c>
      <c r="I1616" t="s">
        <v>224</v>
      </c>
      <c r="J1616" t="s">
        <v>208</v>
      </c>
      <c r="K1616" t="s">
        <v>209</v>
      </c>
      <c r="L1616" t="s">
        <v>1547</v>
      </c>
      <c r="M1616" t="s">
        <v>155</v>
      </c>
      <c r="N1616" t="s">
        <v>27</v>
      </c>
      <c r="O1616">
        <v>41.46</v>
      </c>
      <c r="P1616">
        <v>63.29</v>
      </c>
      <c r="Q1616">
        <f>Sales_Analysis[[#This Row],[Quantity]]*Sales_Analysis[[#This Row],[Unit Selling Price]]</f>
        <v>253.16</v>
      </c>
      <c r="R1616">
        <f>Sales_Analysis[[#This Row],[Gross Sales ]]*Sales_Analysis[[#This Row],[Discount Pct]]</f>
        <v>0</v>
      </c>
      <c r="S1616" s="8">
        <f>Sales_Analysis[[#This Row],[Gross Sales ]]-Sales_Analysis[[#This Row],[Discount Amount]]</f>
        <v>253.16</v>
      </c>
      <c r="T1616" s="8">
        <f>Sales_Analysis[[#This Row],[Quantity]]*Sales_Analysis[[#This Row],[Unit Cost]]</f>
        <v>165.84</v>
      </c>
      <c r="U1616" s="8">
        <f>Sales_Analysis[[#This Row],[Net Sales ]]-Sales_Analysis[[#This Row],[Cost Of Good Sold]]</f>
        <v>87.32</v>
      </c>
      <c r="V1616" s="8">
        <f>IF(Sales_Analysis[[#This Row],[Order Status]]="Completed",Sales_Analysis[[#This Row],[Net Sales ]],0)</f>
        <v>253.16</v>
      </c>
      <c r="W1616" s="8">
        <f>IF(Sales_Analysis[[#This Row],[Order Status]]="Completed",Sales_Analysis[[#This Row],[Gross Profit ]],0)</f>
        <v>87.32</v>
      </c>
    </row>
    <row r="1617" spans="1:23">
      <c r="A1617" t="s">
        <v>2388</v>
      </c>
      <c r="B1617" s="7">
        <v>46172</v>
      </c>
      <c r="C1617" t="s">
        <v>73</v>
      </c>
      <c r="D1617">
        <v>1</v>
      </c>
      <c r="E1617">
        <v>23.84</v>
      </c>
      <c r="F1617">
        <v>0</v>
      </c>
      <c r="G1617">
        <v>6.99</v>
      </c>
      <c r="H1617" t="s">
        <v>212</v>
      </c>
      <c r="I1617" t="s">
        <v>18</v>
      </c>
      <c r="J1617" t="s">
        <v>217</v>
      </c>
      <c r="K1617" t="s">
        <v>209</v>
      </c>
      <c r="L1617" t="s">
        <v>1041</v>
      </c>
      <c r="M1617" t="s">
        <v>74</v>
      </c>
      <c r="N1617" t="s">
        <v>11</v>
      </c>
      <c r="O1617">
        <v>11.55</v>
      </c>
      <c r="P1617">
        <v>23.84</v>
      </c>
      <c r="Q1617">
        <f>Sales_Analysis[[#This Row],[Quantity]]*Sales_Analysis[[#This Row],[Unit Selling Price]]</f>
        <v>23.84</v>
      </c>
      <c r="R1617">
        <f>Sales_Analysis[[#This Row],[Gross Sales ]]*Sales_Analysis[[#This Row],[Discount Pct]]</f>
        <v>0</v>
      </c>
      <c r="S1617" s="8">
        <f>Sales_Analysis[[#This Row],[Gross Sales ]]-Sales_Analysis[[#This Row],[Discount Amount]]</f>
        <v>23.84</v>
      </c>
      <c r="T1617" s="8">
        <f>Sales_Analysis[[#This Row],[Quantity]]*Sales_Analysis[[#This Row],[Unit Cost]]</f>
        <v>11.55</v>
      </c>
      <c r="U1617" s="8">
        <f>Sales_Analysis[[#This Row],[Net Sales ]]-Sales_Analysis[[#This Row],[Cost Of Good Sold]]</f>
        <v>12.29</v>
      </c>
      <c r="V1617" s="8">
        <f>IF(Sales_Analysis[[#This Row],[Order Status]]="Completed",Sales_Analysis[[#This Row],[Net Sales ]],0)</f>
        <v>23.84</v>
      </c>
      <c r="W1617" s="8">
        <f>IF(Sales_Analysis[[#This Row],[Order Status]]="Completed",Sales_Analysis[[#This Row],[Gross Profit ]],0)</f>
        <v>12.29</v>
      </c>
    </row>
    <row r="1618" spans="1:23">
      <c r="A1618" t="s">
        <v>2389</v>
      </c>
      <c r="B1618" s="7">
        <v>46172</v>
      </c>
      <c r="C1618" t="s">
        <v>130</v>
      </c>
      <c r="D1618">
        <v>2</v>
      </c>
      <c r="E1618">
        <v>10.18</v>
      </c>
      <c r="F1618">
        <v>0.05</v>
      </c>
      <c r="G1618">
        <v>9.99</v>
      </c>
      <c r="H1618" t="s">
        <v>216</v>
      </c>
      <c r="I1618" t="s">
        <v>54</v>
      </c>
      <c r="J1618" t="s">
        <v>208</v>
      </c>
      <c r="K1618" t="s">
        <v>209</v>
      </c>
      <c r="L1618" t="s">
        <v>461</v>
      </c>
      <c r="M1618" t="s">
        <v>131</v>
      </c>
      <c r="N1618" t="s">
        <v>21</v>
      </c>
      <c r="O1618">
        <v>4.42</v>
      </c>
      <c r="P1618">
        <v>10.18</v>
      </c>
      <c r="Q1618">
        <f>Sales_Analysis[[#This Row],[Quantity]]*Sales_Analysis[[#This Row],[Unit Selling Price]]</f>
        <v>20.36</v>
      </c>
      <c r="R1618">
        <f>Sales_Analysis[[#This Row],[Gross Sales ]]*Sales_Analysis[[#This Row],[Discount Pct]]</f>
        <v>1.018</v>
      </c>
      <c r="S1618" s="8">
        <f>Sales_Analysis[[#This Row],[Gross Sales ]]-Sales_Analysis[[#This Row],[Discount Amount]]</f>
        <v>19.341999999999999</v>
      </c>
      <c r="T1618" s="8">
        <f>Sales_Analysis[[#This Row],[Quantity]]*Sales_Analysis[[#This Row],[Unit Cost]]</f>
        <v>8.84</v>
      </c>
      <c r="U1618" s="8">
        <f>Sales_Analysis[[#This Row],[Net Sales ]]-Sales_Analysis[[#This Row],[Cost Of Good Sold]]</f>
        <v>10.501999999999999</v>
      </c>
      <c r="V1618" s="8">
        <f>IF(Sales_Analysis[[#This Row],[Order Status]]="Completed",Sales_Analysis[[#This Row],[Net Sales ]],0)</f>
        <v>19.341999999999999</v>
      </c>
      <c r="W1618" s="8">
        <f>IF(Sales_Analysis[[#This Row],[Order Status]]="Completed",Sales_Analysis[[#This Row],[Gross Profit ]],0)</f>
        <v>10.501999999999999</v>
      </c>
    </row>
    <row r="1619" spans="1:23">
      <c r="A1619" t="s">
        <v>2390</v>
      </c>
      <c r="B1619" s="7">
        <v>46173</v>
      </c>
      <c r="C1619" t="s">
        <v>178</v>
      </c>
      <c r="D1619">
        <v>5</v>
      </c>
      <c r="E1619">
        <v>77.760000000000005</v>
      </c>
      <c r="F1619">
        <v>0.05</v>
      </c>
      <c r="G1619">
        <v>0</v>
      </c>
      <c r="H1619" t="s">
        <v>207</v>
      </c>
      <c r="I1619" t="s">
        <v>54</v>
      </c>
      <c r="J1619" t="s">
        <v>217</v>
      </c>
      <c r="K1619" t="s">
        <v>209</v>
      </c>
      <c r="L1619" t="s">
        <v>830</v>
      </c>
      <c r="M1619" t="s">
        <v>179</v>
      </c>
      <c r="N1619" t="s">
        <v>32</v>
      </c>
      <c r="O1619">
        <v>44.67</v>
      </c>
      <c r="P1619">
        <v>77.760000000000005</v>
      </c>
      <c r="Q1619">
        <f>Sales_Analysis[[#This Row],[Quantity]]*Sales_Analysis[[#This Row],[Unit Selling Price]]</f>
        <v>388.8</v>
      </c>
      <c r="R1619">
        <f>Sales_Analysis[[#This Row],[Gross Sales ]]*Sales_Analysis[[#This Row],[Discount Pct]]</f>
        <v>19.440000000000001</v>
      </c>
      <c r="S1619" s="8">
        <f>Sales_Analysis[[#This Row],[Gross Sales ]]-Sales_Analysis[[#This Row],[Discount Amount]]</f>
        <v>369.36</v>
      </c>
      <c r="T1619" s="8">
        <f>Sales_Analysis[[#This Row],[Quantity]]*Sales_Analysis[[#This Row],[Unit Cost]]</f>
        <v>223.35000000000002</v>
      </c>
      <c r="U1619" s="8">
        <f>Sales_Analysis[[#This Row],[Net Sales ]]-Sales_Analysis[[#This Row],[Cost Of Good Sold]]</f>
        <v>146.01</v>
      </c>
      <c r="V1619" s="8">
        <f>IF(Sales_Analysis[[#This Row],[Order Status]]="Completed",Sales_Analysis[[#This Row],[Net Sales ]],0)</f>
        <v>369.36</v>
      </c>
      <c r="W1619" s="8">
        <f>IF(Sales_Analysis[[#This Row],[Order Status]]="Completed",Sales_Analysis[[#This Row],[Gross Profit ]],0)</f>
        <v>146.01</v>
      </c>
    </row>
    <row r="1620" spans="1:23">
      <c r="A1620" t="s">
        <v>2391</v>
      </c>
      <c r="B1620" s="7">
        <v>46173</v>
      </c>
      <c r="C1620" t="s">
        <v>182</v>
      </c>
      <c r="D1620">
        <v>1</v>
      </c>
      <c r="E1620">
        <v>11.57</v>
      </c>
      <c r="F1620">
        <v>0</v>
      </c>
      <c r="G1620">
        <v>4.99</v>
      </c>
      <c r="H1620" t="s">
        <v>207</v>
      </c>
      <c r="I1620" t="s">
        <v>37</v>
      </c>
      <c r="J1620" t="s">
        <v>217</v>
      </c>
      <c r="K1620" t="s">
        <v>209</v>
      </c>
      <c r="L1620" t="s">
        <v>1426</v>
      </c>
      <c r="M1620" t="s">
        <v>183</v>
      </c>
      <c r="N1620" t="s">
        <v>32</v>
      </c>
      <c r="O1620">
        <v>6.42</v>
      </c>
      <c r="P1620">
        <v>11.57</v>
      </c>
      <c r="Q1620">
        <f>Sales_Analysis[[#This Row],[Quantity]]*Sales_Analysis[[#This Row],[Unit Selling Price]]</f>
        <v>11.57</v>
      </c>
      <c r="R1620">
        <f>Sales_Analysis[[#This Row],[Gross Sales ]]*Sales_Analysis[[#This Row],[Discount Pct]]</f>
        <v>0</v>
      </c>
      <c r="S1620" s="8">
        <f>Sales_Analysis[[#This Row],[Gross Sales ]]-Sales_Analysis[[#This Row],[Discount Amount]]</f>
        <v>11.57</v>
      </c>
      <c r="T1620" s="8">
        <f>Sales_Analysis[[#This Row],[Quantity]]*Sales_Analysis[[#This Row],[Unit Cost]]</f>
        <v>6.42</v>
      </c>
      <c r="U1620" s="8">
        <f>Sales_Analysis[[#This Row],[Net Sales ]]-Sales_Analysis[[#This Row],[Cost Of Good Sold]]</f>
        <v>5.15</v>
      </c>
      <c r="V1620" s="8">
        <f>IF(Sales_Analysis[[#This Row],[Order Status]]="Completed",Sales_Analysis[[#This Row],[Net Sales ]],0)</f>
        <v>11.57</v>
      </c>
      <c r="W1620" s="8">
        <f>IF(Sales_Analysis[[#This Row],[Order Status]]="Completed",Sales_Analysis[[#This Row],[Gross Profit ]],0)</f>
        <v>5.15</v>
      </c>
    </row>
    <row r="1621" spans="1:23">
      <c r="A1621" t="s">
        <v>2392</v>
      </c>
      <c r="B1621" s="7">
        <v>46173</v>
      </c>
      <c r="C1621" t="s">
        <v>104</v>
      </c>
      <c r="D1621">
        <v>1</v>
      </c>
      <c r="E1621">
        <v>29.49</v>
      </c>
      <c r="F1621">
        <v>0.05</v>
      </c>
      <c r="G1621">
        <v>0</v>
      </c>
      <c r="H1621" t="s">
        <v>216</v>
      </c>
      <c r="I1621" t="s">
        <v>18</v>
      </c>
      <c r="J1621" t="s">
        <v>213</v>
      </c>
      <c r="K1621" t="s">
        <v>209</v>
      </c>
      <c r="L1621" t="s">
        <v>317</v>
      </c>
      <c r="M1621" t="s">
        <v>105</v>
      </c>
      <c r="N1621" t="s">
        <v>17</v>
      </c>
      <c r="O1621">
        <v>13.03</v>
      </c>
      <c r="P1621">
        <v>29.49</v>
      </c>
      <c r="Q1621">
        <f>Sales_Analysis[[#This Row],[Quantity]]*Sales_Analysis[[#This Row],[Unit Selling Price]]</f>
        <v>29.49</v>
      </c>
      <c r="R1621">
        <f>Sales_Analysis[[#This Row],[Gross Sales ]]*Sales_Analysis[[#This Row],[Discount Pct]]</f>
        <v>1.4744999999999999</v>
      </c>
      <c r="S1621" s="8">
        <f>Sales_Analysis[[#This Row],[Gross Sales ]]-Sales_Analysis[[#This Row],[Discount Amount]]</f>
        <v>28.015499999999999</v>
      </c>
      <c r="T1621" s="8">
        <f>Sales_Analysis[[#This Row],[Quantity]]*Sales_Analysis[[#This Row],[Unit Cost]]</f>
        <v>13.03</v>
      </c>
      <c r="U1621" s="8">
        <f>Sales_Analysis[[#This Row],[Net Sales ]]-Sales_Analysis[[#This Row],[Cost Of Good Sold]]</f>
        <v>14.9855</v>
      </c>
      <c r="V1621" s="8">
        <f>IF(Sales_Analysis[[#This Row],[Order Status]]="Completed",Sales_Analysis[[#This Row],[Net Sales ]],0)</f>
        <v>28.015499999999999</v>
      </c>
      <c r="W1621" s="8">
        <f>IF(Sales_Analysis[[#This Row],[Order Status]]="Completed",Sales_Analysis[[#This Row],[Gross Profit ]],0)</f>
        <v>14.9855</v>
      </c>
    </row>
    <row r="1622" spans="1:23">
      <c r="A1622" t="s">
        <v>2393</v>
      </c>
      <c r="B1622" s="7">
        <v>46173</v>
      </c>
      <c r="C1622" t="s">
        <v>150</v>
      </c>
      <c r="D1622">
        <v>1</v>
      </c>
      <c r="E1622">
        <v>50.17</v>
      </c>
      <c r="F1622">
        <v>0</v>
      </c>
      <c r="G1622">
        <v>6.99</v>
      </c>
      <c r="H1622" t="s">
        <v>212</v>
      </c>
      <c r="I1622" t="s">
        <v>12</v>
      </c>
      <c r="J1622" t="s">
        <v>217</v>
      </c>
      <c r="K1622" t="s">
        <v>209</v>
      </c>
      <c r="L1622" t="s">
        <v>900</v>
      </c>
      <c r="M1622" t="s">
        <v>151</v>
      </c>
      <c r="N1622" t="s">
        <v>27</v>
      </c>
      <c r="O1622">
        <v>28.8</v>
      </c>
      <c r="P1622">
        <v>50.17</v>
      </c>
      <c r="Q1622">
        <f>Sales_Analysis[[#This Row],[Quantity]]*Sales_Analysis[[#This Row],[Unit Selling Price]]</f>
        <v>50.17</v>
      </c>
      <c r="R1622">
        <f>Sales_Analysis[[#This Row],[Gross Sales ]]*Sales_Analysis[[#This Row],[Discount Pct]]</f>
        <v>0</v>
      </c>
      <c r="S1622" s="8">
        <f>Sales_Analysis[[#This Row],[Gross Sales ]]-Sales_Analysis[[#This Row],[Discount Amount]]</f>
        <v>50.17</v>
      </c>
      <c r="T1622" s="8">
        <f>Sales_Analysis[[#This Row],[Quantity]]*Sales_Analysis[[#This Row],[Unit Cost]]</f>
        <v>28.8</v>
      </c>
      <c r="U1622" s="8">
        <f>Sales_Analysis[[#This Row],[Net Sales ]]-Sales_Analysis[[#This Row],[Cost Of Good Sold]]</f>
        <v>21.37</v>
      </c>
      <c r="V1622" s="8">
        <f>IF(Sales_Analysis[[#This Row],[Order Status]]="Completed",Sales_Analysis[[#This Row],[Net Sales ]],0)</f>
        <v>50.17</v>
      </c>
      <c r="W1622" s="8">
        <f>IF(Sales_Analysis[[#This Row],[Order Status]]="Completed",Sales_Analysis[[#This Row],[Gross Profit ]],0)</f>
        <v>21.37</v>
      </c>
    </row>
    <row r="1623" spans="1:23">
      <c r="A1623" t="s">
        <v>2394</v>
      </c>
      <c r="B1623" s="7">
        <v>46173</v>
      </c>
      <c r="C1623" t="s">
        <v>132</v>
      </c>
      <c r="D1623">
        <v>4</v>
      </c>
      <c r="E1623">
        <v>72.08</v>
      </c>
      <c r="F1623">
        <v>0</v>
      </c>
      <c r="G1623">
        <v>4.99</v>
      </c>
      <c r="H1623" t="s">
        <v>207</v>
      </c>
      <c r="I1623" t="s">
        <v>18</v>
      </c>
      <c r="J1623" t="s">
        <v>217</v>
      </c>
      <c r="K1623" t="s">
        <v>209</v>
      </c>
      <c r="L1623" t="s">
        <v>2057</v>
      </c>
      <c r="M1623" t="s">
        <v>133</v>
      </c>
      <c r="N1623" t="s">
        <v>21</v>
      </c>
      <c r="O1623">
        <v>45</v>
      </c>
      <c r="P1623">
        <v>72.08</v>
      </c>
      <c r="Q1623">
        <f>Sales_Analysis[[#This Row],[Quantity]]*Sales_Analysis[[#This Row],[Unit Selling Price]]</f>
        <v>288.32</v>
      </c>
      <c r="R1623">
        <f>Sales_Analysis[[#This Row],[Gross Sales ]]*Sales_Analysis[[#This Row],[Discount Pct]]</f>
        <v>0</v>
      </c>
      <c r="S1623" s="8">
        <f>Sales_Analysis[[#This Row],[Gross Sales ]]-Sales_Analysis[[#This Row],[Discount Amount]]</f>
        <v>288.32</v>
      </c>
      <c r="T1623" s="8">
        <f>Sales_Analysis[[#This Row],[Quantity]]*Sales_Analysis[[#This Row],[Unit Cost]]</f>
        <v>180</v>
      </c>
      <c r="U1623" s="8">
        <f>Sales_Analysis[[#This Row],[Net Sales ]]-Sales_Analysis[[#This Row],[Cost Of Good Sold]]</f>
        <v>108.32</v>
      </c>
      <c r="V1623" s="8">
        <f>IF(Sales_Analysis[[#This Row],[Order Status]]="Completed",Sales_Analysis[[#This Row],[Net Sales ]],0)</f>
        <v>288.32</v>
      </c>
      <c r="W1623" s="8">
        <f>IF(Sales_Analysis[[#This Row],[Order Status]]="Completed",Sales_Analysis[[#This Row],[Gross Profit ]],0)</f>
        <v>108.32</v>
      </c>
    </row>
    <row r="1624" spans="1:23">
      <c r="A1624" t="s">
        <v>2395</v>
      </c>
      <c r="B1624" s="7">
        <v>46173</v>
      </c>
      <c r="C1624" t="s">
        <v>148</v>
      </c>
      <c r="D1624">
        <v>1</v>
      </c>
      <c r="E1624">
        <v>76.3</v>
      </c>
      <c r="F1624">
        <v>0.15</v>
      </c>
      <c r="G1624">
        <v>0</v>
      </c>
      <c r="H1624" t="s">
        <v>212</v>
      </c>
      <c r="I1624" t="s">
        <v>54</v>
      </c>
      <c r="J1624" t="s">
        <v>213</v>
      </c>
      <c r="K1624" t="s">
        <v>209</v>
      </c>
      <c r="L1624" t="s">
        <v>758</v>
      </c>
      <c r="M1624" t="s">
        <v>149</v>
      </c>
      <c r="N1624" t="s">
        <v>27</v>
      </c>
      <c r="O1624">
        <v>33.700000000000003</v>
      </c>
      <c r="P1624">
        <v>76.3</v>
      </c>
      <c r="Q1624">
        <f>Sales_Analysis[[#This Row],[Quantity]]*Sales_Analysis[[#This Row],[Unit Selling Price]]</f>
        <v>76.3</v>
      </c>
      <c r="R1624">
        <f>Sales_Analysis[[#This Row],[Gross Sales ]]*Sales_Analysis[[#This Row],[Discount Pct]]</f>
        <v>11.444999999999999</v>
      </c>
      <c r="S1624" s="8">
        <f>Sales_Analysis[[#This Row],[Gross Sales ]]-Sales_Analysis[[#This Row],[Discount Amount]]</f>
        <v>64.855000000000004</v>
      </c>
      <c r="T1624" s="8">
        <f>Sales_Analysis[[#This Row],[Quantity]]*Sales_Analysis[[#This Row],[Unit Cost]]</f>
        <v>33.700000000000003</v>
      </c>
      <c r="U1624" s="8">
        <f>Sales_Analysis[[#This Row],[Net Sales ]]-Sales_Analysis[[#This Row],[Cost Of Good Sold]]</f>
        <v>31.155000000000001</v>
      </c>
      <c r="V1624" s="8">
        <f>IF(Sales_Analysis[[#This Row],[Order Status]]="Completed",Sales_Analysis[[#This Row],[Net Sales ]],0)</f>
        <v>64.855000000000004</v>
      </c>
      <c r="W1624" s="8">
        <f>IF(Sales_Analysis[[#This Row],[Order Status]]="Completed",Sales_Analysis[[#This Row],[Gross Profit ]],0)</f>
        <v>31.155000000000001</v>
      </c>
    </row>
    <row r="1625" spans="1:23">
      <c r="A1625" t="s">
        <v>2396</v>
      </c>
      <c r="B1625" s="7">
        <v>46173</v>
      </c>
      <c r="C1625" t="s">
        <v>114</v>
      </c>
      <c r="D1625">
        <v>2</v>
      </c>
      <c r="E1625">
        <v>87.66</v>
      </c>
      <c r="F1625">
        <v>0.05</v>
      </c>
      <c r="G1625">
        <v>0</v>
      </c>
      <c r="H1625" t="s">
        <v>207</v>
      </c>
      <c r="I1625" t="s">
        <v>54</v>
      </c>
      <c r="J1625" t="s">
        <v>208</v>
      </c>
      <c r="K1625" t="s">
        <v>209</v>
      </c>
      <c r="L1625" t="s">
        <v>549</v>
      </c>
      <c r="M1625" t="s">
        <v>115</v>
      </c>
      <c r="N1625" t="s">
        <v>17</v>
      </c>
      <c r="O1625">
        <v>40.340000000000003</v>
      </c>
      <c r="P1625">
        <v>87.66</v>
      </c>
      <c r="Q1625">
        <f>Sales_Analysis[[#This Row],[Quantity]]*Sales_Analysis[[#This Row],[Unit Selling Price]]</f>
        <v>175.32</v>
      </c>
      <c r="R1625">
        <f>Sales_Analysis[[#This Row],[Gross Sales ]]*Sales_Analysis[[#This Row],[Discount Pct]]</f>
        <v>8.766</v>
      </c>
      <c r="S1625" s="8">
        <f>Sales_Analysis[[#This Row],[Gross Sales ]]-Sales_Analysis[[#This Row],[Discount Amount]]</f>
        <v>166.554</v>
      </c>
      <c r="T1625" s="8">
        <f>Sales_Analysis[[#This Row],[Quantity]]*Sales_Analysis[[#This Row],[Unit Cost]]</f>
        <v>80.680000000000007</v>
      </c>
      <c r="U1625" s="8">
        <f>Sales_Analysis[[#This Row],[Net Sales ]]-Sales_Analysis[[#This Row],[Cost Of Good Sold]]</f>
        <v>85.873999999999995</v>
      </c>
      <c r="V1625" s="8">
        <f>IF(Sales_Analysis[[#This Row],[Order Status]]="Completed",Sales_Analysis[[#This Row],[Net Sales ]],0)</f>
        <v>166.554</v>
      </c>
      <c r="W1625" s="8">
        <f>IF(Sales_Analysis[[#This Row],[Order Status]]="Completed",Sales_Analysis[[#This Row],[Gross Profit ]],0)</f>
        <v>85.873999999999995</v>
      </c>
    </row>
    <row r="1626" spans="1:23">
      <c r="A1626" t="s">
        <v>2397</v>
      </c>
      <c r="B1626" s="7">
        <v>46173</v>
      </c>
      <c r="C1626" t="s">
        <v>112</v>
      </c>
      <c r="D1626">
        <v>2</v>
      </c>
      <c r="E1626">
        <v>48.12</v>
      </c>
      <c r="F1626">
        <v>0</v>
      </c>
      <c r="G1626">
        <v>6.99</v>
      </c>
      <c r="H1626" t="s">
        <v>207</v>
      </c>
      <c r="I1626" t="s">
        <v>18</v>
      </c>
      <c r="J1626" t="s">
        <v>217</v>
      </c>
      <c r="K1626" t="s">
        <v>209</v>
      </c>
      <c r="L1626" t="s">
        <v>1522</v>
      </c>
      <c r="M1626" t="s">
        <v>113</v>
      </c>
      <c r="N1626" t="s">
        <v>17</v>
      </c>
      <c r="O1626">
        <v>23.26</v>
      </c>
      <c r="P1626">
        <v>48.12</v>
      </c>
      <c r="Q1626">
        <f>Sales_Analysis[[#This Row],[Quantity]]*Sales_Analysis[[#This Row],[Unit Selling Price]]</f>
        <v>96.24</v>
      </c>
      <c r="R1626">
        <f>Sales_Analysis[[#This Row],[Gross Sales ]]*Sales_Analysis[[#This Row],[Discount Pct]]</f>
        <v>0</v>
      </c>
      <c r="S1626" s="8">
        <f>Sales_Analysis[[#This Row],[Gross Sales ]]-Sales_Analysis[[#This Row],[Discount Amount]]</f>
        <v>96.24</v>
      </c>
      <c r="T1626" s="8">
        <f>Sales_Analysis[[#This Row],[Quantity]]*Sales_Analysis[[#This Row],[Unit Cost]]</f>
        <v>46.52</v>
      </c>
      <c r="U1626" s="8">
        <f>Sales_Analysis[[#This Row],[Net Sales ]]-Sales_Analysis[[#This Row],[Cost Of Good Sold]]</f>
        <v>49.719999999999992</v>
      </c>
      <c r="V1626" s="8">
        <f>IF(Sales_Analysis[[#This Row],[Order Status]]="Completed",Sales_Analysis[[#This Row],[Net Sales ]],0)</f>
        <v>96.24</v>
      </c>
      <c r="W1626" s="8">
        <f>IF(Sales_Analysis[[#This Row],[Order Status]]="Completed",Sales_Analysis[[#This Row],[Gross Profit ]],0)</f>
        <v>49.719999999999992</v>
      </c>
    </row>
    <row r="1627" spans="1:23">
      <c r="A1627" t="s">
        <v>2398</v>
      </c>
      <c r="B1627" s="7">
        <v>46173</v>
      </c>
      <c r="C1627" t="s">
        <v>94</v>
      </c>
      <c r="D1627">
        <v>3</v>
      </c>
      <c r="E1627">
        <v>74.41</v>
      </c>
      <c r="F1627">
        <v>0.05</v>
      </c>
      <c r="G1627">
        <v>0</v>
      </c>
      <c r="H1627" t="s">
        <v>216</v>
      </c>
      <c r="I1627" t="s">
        <v>224</v>
      </c>
      <c r="J1627" t="s">
        <v>217</v>
      </c>
      <c r="K1627" t="s">
        <v>209</v>
      </c>
      <c r="L1627" t="s">
        <v>2098</v>
      </c>
      <c r="M1627" t="s">
        <v>95</v>
      </c>
      <c r="N1627" t="s">
        <v>17</v>
      </c>
      <c r="O1627">
        <v>33.549999999999997</v>
      </c>
      <c r="P1627">
        <v>74.41</v>
      </c>
      <c r="Q1627">
        <f>Sales_Analysis[[#This Row],[Quantity]]*Sales_Analysis[[#This Row],[Unit Selling Price]]</f>
        <v>223.23</v>
      </c>
      <c r="R1627">
        <f>Sales_Analysis[[#This Row],[Gross Sales ]]*Sales_Analysis[[#This Row],[Discount Pct]]</f>
        <v>11.1615</v>
      </c>
      <c r="S1627" s="8">
        <f>Sales_Analysis[[#This Row],[Gross Sales ]]-Sales_Analysis[[#This Row],[Discount Amount]]</f>
        <v>212.0685</v>
      </c>
      <c r="T1627" s="8">
        <f>Sales_Analysis[[#This Row],[Quantity]]*Sales_Analysis[[#This Row],[Unit Cost]]</f>
        <v>100.64999999999999</v>
      </c>
      <c r="U1627" s="8">
        <f>Sales_Analysis[[#This Row],[Net Sales ]]-Sales_Analysis[[#This Row],[Cost Of Good Sold]]</f>
        <v>111.41850000000001</v>
      </c>
      <c r="V1627" s="8">
        <f>IF(Sales_Analysis[[#This Row],[Order Status]]="Completed",Sales_Analysis[[#This Row],[Net Sales ]],0)</f>
        <v>212.0685</v>
      </c>
      <c r="W1627" s="8">
        <f>IF(Sales_Analysis[[#This Row],[Order Status]]="Completed",Sales_Analysis[[#This Row],[Gross Profit ]],0)</f>
        <v>111.41850000000001</v>
      </c>
    </row>
    <row r="1628" spans="1:23">
      <c r="A1628" t="s">
        <v>2399</v>
      </c>
      <c r="B1628" s="7">
        <v>46174</v>
      </c>
      <c r="C1628" t="s">
        <v>92</v>
      </c>
      <c r="D1628">
        <v>3</v>
      </c>
      <c r="E1628">
        <v>46.87</v>
      </c>
      <c r="F1628">
        <v>0</v>
      </c>
      <c r="G1628">
        <v>4.99</v>
      </c>
      <c r="H1628" t="s">
        <v>216</v>
      </c>
      <c r="I1628" t="s">
        <v>37</v>
      </c>
      <c r="J1628" t="s">
        <v>208</v>
      </c>
      <c r="K1628" t="s">
        <v>209</v>
      </c>
      <c r="L1628" t="s">
        <v>710</v>
      </c>
      <c r="M1628" t="s">
        <v>93</v>
      </c>
      <c r="N1628" t="s">
        <v>17</v>
      </c>
      <c r="O1628">
        <v>21.33</v>
      </c>
      <c r="P1628">
        <v>46.87</v>
      </c>
      <c r="Q1628">
        <f>Sales_Analysis[[#This Row],[Quantity]]*Sales_Analysis[[#This Row],[Unit Selling Price]]</f>
        <v>140.60999999999999</v>
      </c>
      <c r="R1628">
        <f>Sales_Analysis[[#This Row],[Gross Sales ]]*Sales_Analysis[[#This Row],[Discount Pct]]</f>
        <v>0</v>
      </c>
      <c r="S1628" s="8">
        <f>Sales_Analysis[[#This Row],[Gross Sales ]]-Sales_Analysis[[#This Row],[Discount Amount]]</f>
        <v>140.60999999999999</v>
      </c>
      <c r="T1628" s="8">
        <f>Sales_Analysis[[#This Row],[Quantity]]*Sales_Analysis[[#This Row],[Unit Cost]]</f>
        <v>63.989999999999995</v>
      </c>
      <c r="U1628" s="8">
        <f>Sales_Analysis[[#This Row],[Net Sales ]]-Sales_Analysis[[#This Row],[Cost Of Good Sold]]</f>
        <v>76.61999999999999</v>
      </c>
      <c r="V1628" s="8">
        <f>IF(Sales_Analysis[[#This Row],[Order Status]]="Completed",Sales_Analysis[[#This Row],[Net Sales ]],0)</f>
        <v>140.60999999999999</v>
      </c>
      <c r="W1628" s="8">
        <f>IF(Sales_Analysis[[#This Row],[Order Status]]="Completed",Sales_Analysis[[#This Row],[Gross Profit ]],0)</f>
        <v>76.61999999999999</v>
      </c>
    </row>
    <row r="1629" spans="1:23">
      <c r="A1629" t="s">
        <v>2400</v>
      </c>
      <c r="B1629" s="7">
        <v>46174</v>
      </c>
      <c r="C1629" t="s">
        <v>124</v>
      </c>
      <c r="D1629">
        <v>2</v>
      </c>
      <c r="E1629">
        <v>79.47</v>
      </c>
      <c r="F1629">
        <v>0.2</v>
      </c>
      <c r="G1629">
        <v>0</v>
      </c>
      <c r="H1629" t="s">
        <v>216</v>
      </c>
      <c r="I1629" t="s">
        <v>224</v>
      </c>
      <c r="J1629" t="s">
        <v>217</v>
      </c>
      <c r="K1629" t="s">
        <v>209</v>
      </c>
      <c r="L1629" t="s">
        <v>1554</v>
      </c>
      <c r="M1629" t="s">
        <v>125</v>
      </c>
      <c r="N1629" t="s">
        <v>21</v>
      </c>
      <c r="O1629">
        <v>38</v>
      </c>
      <c r="P1629">
        <v>79.47</v>
      </c>
      <c r="Q1629">
        <f>Sales_Analysis[[#This Row],[Quantity]]*Sales_Analysis[[#This Row],[Unit Selling Price]]</f>
        <v>158.94</v>
      </c>
      <c r="R1629">
        <f>Sales_Analysis[[#This Row],[Gross Sales ]]*Sales_Analysis[[#This Row],[Discount Pct]]</f>
        <v>31.788</v>
      </c>
      <c r="S1629" s="8">
        <f>Sales_Analysis[[#This Row],[Gross Sales ]]-Sales_Analysis[[#This Row],[Discount Amount]]</f>
        <v>127.152</v>
      </c>
      <c r="T1629" s="8">
        <f>Sales_Analysis[[#This Row],[Quantity]]*Sales_Analysis[[#This Row],[Unit Cost]]</f>
        <v>76</v>
      </c>
      <c r="U1629" s="8">
        <f>Sales_Analysis[[#This Row],[Net Sales ]]-Sales_Analysis[[#This Row],[Cost Of Good Sold]]</f>
        <v>51.152000000000001</v>
      </c>
      <c r="V1629" s="8">
        <f>IF(Sales_Analysis[[#This Row],[Order Status]]="Completed",Sales_Analysis[[#This Row],[Net Sales ]],0)</f>
        <v>127.152</v>
      </c>
      <c r="W1629" s="8">
        <f>IF(Sales_Analysis[[#This Row],[Order Status]]="Completed",Sales_Analysis[[#This Row],[Gross Profit ]],0)</f>
        <v>51.152000000000001</v>
      </c>
    </row>
    <row r="1630" spans="1:23">
      <c r="A1630" t="s">
        <v>2401</v>
      </c>
      <c r="B1630" s="7">
        <v>46174</v>
      </c>
      <c r="C1630" t="s">
        <v>180</v>
      </c>
      <c r="D1630">
        <v>1</v>
      </c>
      <c r="E1630">
        <v>60.42</v>
      </c>
      <c r="F1630">
        <v>0</v>
      </c>
      <c r="G1630">
        <v>9.99</v>
      </c>
      <c r="H1630" t="s">
        <v>212</v>
      </c>
      <c r="I1630" t="s">
        <v>224</v>
      </c>
      <c r="J1630" t="s">
        <v>208</v>
      </c>
      <c r="K1630" t="s">
        <v>209</v>
      </c>
      <c r="L1630" t="s">
        <v>736</v>
      </c>
      <c r="M1630" t="s">
        <v>181</v>
      </c>
      <c r="N1630" t="s">
        <v>32</v>
      </c>
      <c r="O1630">
        <v>25.69</v>
      </c>
      <c r="P1630">
        <v>60.42</v>
      </c>
      <c r="Q1630">
        <f>Sales_Analysis[[#This Row],[Quantity]]*Sales_Analysis[[#This Row],[Unit Selling Price]]</f>
        <v>60.42</v>
      </c>
      <c r="R1630">
        <f>Sales_Analysis[[#This Row],[Gross Sales ]]*Sales_Analysis[[#This Row],[Discount Pct]]</f>
        <v>0</v>
      </c>
      <c r="S1630" s="8">
        <f>Sales_Analysis[[#This Row],[Gross Sales ]]-Sales_Analysis[[#This Row],[Discount Amount]]</f>
        <v>60.42</v>
      </c>
      <c r="T1630" s="8">
        <f>Sales_Analysis[[#This Row],[Quantity]]*Sales_Analysis[[#This Row],[Unit Cost]]</f>
        <v>25.69</v>
      </c>
      <c r="U1630" s="8">
        <f>Sales_Analysis[[#This Row],[Net Sales ]]-Sales_Analysis[[#This Row],[Cost Of Good Sold]]</f>
        <v>34.730000000000004</v>
      </c>
      <c r="V1630" s="8">
        <f>IF(Sales_Analysis[[#This Row],[Order Status]]="Completed",Sales_Analysis[[#This Row],[Net Sales ]],0)</f>
        <v>60.42</v>
      </c>
      <c r="W1630" s="8">
        <f>IF(Sales_Analysis[[#This Row],[Order Status]]="Completed",Sales_Analysis[[#This Row],[Gross Profit ]],0)</f>
        <v>34.730000000000004</v>
      </c>
    </row>
    <row r="1631" spans="1:23">
      <c r="A1631" t="s">
        <v>2402</v>
      </c>
      <c r="B1631" s="7">
        <v>46174</v>
      </c>
      <c r="C1631" t="s">
        <v>96</v>
      </c>
      <c r="D1631">
        <v>2</v>
      </c>
      <c r="E1631">
        <v>26.72</v>
      </c>
      <c r="F1631">
        <v>0.05</v>
      </c>
      <c r="G1631">
        <v>0</v>
      </c>
      <c r="H1631" t="s">
        <v>207</v>
      </c>
      <c r="I1631" t="s">
        <v>224</v>
      </c>
      <c r="J1631" t="s">
        <v>208</v>
      </c>
      <c r="K1631" t="s">
        <v>209</v>
      </c>
      <c r="L1631" t="s">
        <v>453</v>
      </c>
      <c r="M1631" t="s">
        <v>97</v>
      </c>
      <c r="N1631" t="s">
        <v>17</v>
      </c>
      <c r="O1631">
        <v>14.4</v>
      </c>
      <c r="P1631">
        <v>26.72</v>
      </c>
      <c r="Q1631">
        <f>Sales_Analysis[[#This Row],[Quantity]]*Sales_Analysis[[#This Row],[Unit Selling Price]]</f>
        <v>53.44</v>
      </c>
      <c r="R1631">
        <f>Sales_Analysis[[#This Row],[Gross Sales ]]*Sales_Analysis[[#This Row],[Discount Pct]]</f>
        <v>2.6720000000000002</v>
      </c>
      <c r="S1631" s="8">
        <f>Sales_Analysis[[#This Row],[Gross Sales ]]-Sales_Analysis[[#This Row],[Discount Amount]]</f>
        <v>50.768000000000001</v>
      </c>
      <c r="T1631" s="8">
        <f>Sales_Analysis[[#This Row],[Quantity]]*Sales_Analysis[[#This Row],[Unit Cost]]</f>
        <v>28.8</v>
      </c>
      <c r="U1631" s="8">
        <f>Sales_Analysis[[#This Row],[Net Sales ]]-Sales_Analysis[[#This Row],[Cost Of Good Sold]]</f>
        <v>21.968</v>
      </c>
      <c r="V1631" s="8">
        <f>IF(Sales_Analysis[[#This Row],[Order Status]]="Completed",Sales_Analysis[[#This Row],[Net Sales ]],0)</f>
        <v>50.768000000000001</v>
      </c>
      <c r="W1631" s="8">
        <f>IF(Sales_Analysis[[#This Row],[Order Status]]="Completed",Sales_Analysis[[#This Row],[Gross Profit ]],0)</f>
        <v>21.968</v>
      </c>
    </row>
    <row r="1632" spans="1:23">
      <c r="A1632" t="s">
        <v>2403</v>
      </c>
      <c r="B1632" s="7">
        <v>46174</v>
      </c>
      <c r="C1632" t="s">
        <v>170</v>
      </c>
      <c r="D1632">
        <v>5</v>
      </c>
      <c r="E1632">
        <v>33.19</v>
      </c>
      <c r="F1632">
        <v>0</v>
      </c>
      <c r="G1632">
        <v>9.99</v>
      </c>
      <c r="H1632" t="s">
        <v>212</v>
      </c>
      <c r="I1632" t="s">
        <v>18</v>
      </c>
      <c r="J1632" t="s">
        <v>208</v>
      </c>
      <c r="K1632" t="s">
        <v>209</v>
      </c>
      <c r="L1632" t="s">
        <v>1211</v>
      </c>
      <c r="M1632" t="s">
        <v>171</v>
      </c>
      <c r="N1632" t="s">
        <v>32</v>
      </c>
      <c r="O1632">
        <v>18.73</v>
      </c>
      <c r="P1632">
        <v>33.19</v>
      </c>
      <c r="Q1632">
        <f>Sales_Analysis[[#This Row],[Quantity]]*Sales_Analysis[[#This Row],[Unit Selling Price]]</f>
        <v>165.95</v>
      </c>
      <c r="R1632">
        <f>Sales_Analysis[[#This Row],[Gross Sales ]]*Sales_Analysis[[#This Row],[Discount Pct]]</f>
        <v>0</v>
      </c>
      <c r="S1632" s="8">
        <f>Sales_Analysis[[#This Row],[Gross Sales ]]-Sales_Analysis[[#This Row],[Discount Amount]]</f>
        <v>165.95</v>
      </c>
      <c r="T1632" s="8">
        <f>Sales_Analysis[[#This Row],[Quantity]]*Sales_Analysis[[#This Row],[Unit Cost]]</f>
        <v>93.65</v>
      </c>
      <c r="U1632" s="8">
        <f>Sales_Analysis[[#This Row],[Net Sales ]]-Sales_Analysis[[#This Row],[Cost Of Good Sold]]</f>
        <v>72.299999999999983</v>
      </c>
      <c r="V1632" s="8">
        <f>IF(Sales_Analysis[[#This Row],[Order Status]]="Completed",Sales_Analysis[[#This Row],[Net Sales ]],0)</f>
        <v>165.95</v>
      </c>
      <c r="W1632" s="8">
        <f>IF(Sales_Analysis[[#This Row],[Order Status]]="Completed",Sales_Analysis[[#This Row],[Gross Profit ]],0)</f>
        <v>72.299999999999983</v>
      </c>
    </row>
    <row r="1633" spans="1:23">
      <c r="A1633" t="s">
        <v>2404</v>
      </c>
      <c r="B1633" s="7">
        <v>46174</v>
      </c>
      <c r="C1633" t="s">
        <v>160</v>
      </c>
      <c r="D1633">
        <v>3</v>
      </c>
      <c r="E1633">
        <v>36.47</v>
      </c>
      <c r="F1633">
        <v>0.1</v>
      </c>
      <c r="G1633">
        <v>4.99</v>
      </c>
      <c r="H1633" t="s">
        <v>207</v>
      </c>
      <c r="I1633" t="s">
        <v>18</v>
      </c>
      <c r="J1633" t="s">
        <v>217</v>
      </c>
      <c r="K1633" t="s">
        <v>209</v>
      </c>
      <c r="L1633" t="s">
        <v>754</v>
      </c>
      <c r="M1633" t="s">
        <v>161</v>
      </c>
      <c r="N1633" t="s">
        <v>27</v>
      </c>
      <c r="O1633">
        <v>21.05</v>
      </c>
      <c r="P1633">
        <v>36.47</v>
      </c>
      <c r="Q1633">
        <f>Sales_Analysis[[#This Row],[Quantity]]*Sales_Analysis[[#This Row],[Unit Selling Price]]</f>
        <v>109.41</v>
      </c>
      <c r="R1633">
        <f>Sales_Analysis[[#This Row],[Gross Sales ]]*Sales_Analysis[[#This Row],[Discount Pct]]</f>
        <v>10.941000000000001</v>
      </c>
      <c r="S1633" s="8">
        <f>Sales_Analysis[[#This Row],[Gross Sales ]]-Sales_Analysis[[#This Row],[Discount Amount]]</f>
        <v>98.468999999999994</v>
      </c>
      <c r="T1633" s="8">
        <f>Sales_Analysis[[#This Row],[Quantity]]*Sales_Analysis[[#This Row],[Unit Cost]]</f>
        <v>63.150000000000006</v>
      </c>
      <c r="U1633" s="8">
        <f>Sales_Analysis[[#This Row],[Net Sales ]]-Sales_Analysis[[#This Row],[Cost Of Good Sold]]</f>
        <v>35.318999999999988</v>
      </c>
      <c r="V1633" s="8">
        <f>IF(Sales_Analysis[[#This Row],[Order Status]]="Completed",Sales_Analysis[[#This Row],[Net Sales ]],0)</f>
        <v>98.468999999999994</v>
      </c>
      <c r="W1633" s="8">
        <f>IF(Sales_Analysis[[#This Row],[Order Status]]="Completed",Sales_Analysis[[#This Row],[Gross Profit ]],0)</f>
        <v>35.318999999999988</v>
      </c>
    </row>
    <row r="1634" spans="1:23">
      <c r="A1634" t="s">
        <v>2405</v>
      </c>
      <c r="B1634" s="7">
        <v>46174</v>
      </c>
      <c r="C1634" t="s">
        <v>69</v>
      </c>
      <c r="D1634">
        <v>3</v>
      </c>
      <c r="E1634">
        <v>73.180000000000007</v>
      </c>
      <c r="F1634">
        <v>0</v>
      </c>
      <c r="G1634">
        <v>0</v>
      </c>
      <c r="H1634" t="s">
        <v>212</v>
      </c>
      <c r="I1634" t="s">
        <v>12</v>
      </c>
      <c r="J1634" t="s">
        <v>217</v>
      </c>
      <c r="K1634" t="s">
        <v>209</v>
      </c>
      <c r="L1634" t="s">
        <v>1244</v>
      </c>
      <c r="M1634" t="s">
        <v>70</v>
      </c>
      <c r="N1634" t="s">
        <v>11</v>
      </c>
      <c r="O1634">
        <v>37</v>
      </c>
      <c r="P1634">
        <v>73.180000000000007</v>
      </c>
      <c r="Q1634">
        <f>Sales_Analysis[[#This Row],[Quantity]]*Sales_Analysis[[#This Row],[Unit Selling Price]]</f>
        <v>219.54000000000002</v>
      </c>
      <c r="R1634">
        <f>Sales_Analysis[[#This Row],[Gross Sales ]]*Sales_Analysis[[#This Row],[Discount Pct]]</f>
        <v>0</v>
      </c>
      <c r="S1634" s="8">
        <f>Sales_Analysis[[#This Row],[Gross Sales ]]-Sales_Analysis[[#This Row],[Discount Amount]]</f>
        <v>219.54000000000002</v>
      </c>
      <c r="T1634" s="8">
        <f>Sales_Analysis[[#This Row],[Quantity]]*Sales_Analysis[[#This Row],[Unit Cost]]</f>
        <v>111</v>
      </c>
      <c r="U1634" s="8">
        <f>Sales_Analysis[[#This Row],[Net Sales ]]-Sales_Analysis[[#This Row],[Cost Of Good Sold]]</f>
        <v>108.54000000000002</v>
      </c>
      <c r="V1634" s="8">
        <f>IF(Sales_Analysis[[#This Row],[Order Status]]="Completed",Sales_Analysis[[#This Row],[Net Sales ]],0)</f>
        <v>219.54000000000002</v>
      </c>
      <c r="W1634" s="8">
        <f>IF(Sales_Analysis[[#This Row],[Order Status]]="Completed",Sales_Analysis[[#This Row],[Gross Profit ]],0)</f>
        <v>108.54000000000002</v>
      </c>
    </row>
    <row r="1635" spans="1:23">
      <c r="A1635" t="s">
        <v>2406</v>
      </c>
      <c r="B1635" s="7">
        <v>46174</v>
      </c>
      <c r="C1635" t="s">
        <v>168</v>
      </c>
      <c r="D1635">
        <v>1</v>
      </c>
      <c r="E1635">
        <v>50.46</v>
      </c>
      <c r="F1635">
        <v>0.05</v>
      </c>
      <c r="G1635">
        <v>9.99</v>
      </c>
      <c r="H1635" t="s">
        <v>212</v>
      </c>
      <c r="I1635" t="s">
        <v>37</v>
      </c>
      <c r="J1635" t="s">
        <v>208</v>
      </c>
      <c r="K1635" t="s">
        <v>209</v>
      </c>
      <c r="L1635" t="s">
        <v>360</v>
      </c>
      <c r="M1635" t="s">
        <v>169</v>
      </c>
      <c r="N1635" t="s">
        <v>32</v>
      </c>
      <c r="O1635">
        <v>23.03</v>
      </c>
      <c r="P1635">
        <v>50.46</v>
      </c>
      <c r="Q1635">
        <f>Sales_Analysis[[#This Row],[Quantity]]*Sales_Analysis[[#This Row],[Unit Selling Price]]</f>
        <v>50.46</v>
      </c>
      <c r="R1635">
        <f>Sales_Analysis[[#This Row],[Gross Sales ]]*Sales_Analysis[[#This Row],[Discount Pct]]</f>
        <v>2.5230000000000001</v>
      </c>
      <c r="S1635" s="8">
        <f>Sales_Analysis[[#This Row],[Gross Sales ]]-Sales_Analysis[[#This Row],[Discount Amount]]</f>
        <v>47.936999999999998</v>
      </c>
      <c r="T1635" s="8">
        <f>Sales_Analysis[[#This Row],[Quantity]]*Sales_Analysis[[#This Row],[Unit Cost]]</f>
        <v>23.03</v>
      </c>
      <c r="U1635" s="8">
        <f>Sales_Analysis[[#This Row],[Net Sales ]]-Sales_Analysis[[#This Row],[Cost Of Good Sold]]</f>
        <v>24.906999999999996</v>
      </c>
      <c r="V1635" s="8">
        <f>IF(Sales_Analysis[[#This Row],[Order Status]]="Completed",Sales_Analysis[[#This Row],[Net Sales ]],0)</f>
        <v>47.936999999999998</v>
      </c>
      <c r="W1635" s="8">
        <f>IF(Sales_Analysis[[#This Row],[Order Status]]="Completed",Sales_Analysis[[#This Row],[Gross Profit ]],0)</f>
        <v>24.906999999999996</v>
      </c>
    </row>
    <row r="1636" spans="1:23">
      <c r="A1636" t="s">
        <v>2407</v>
      </c>
      <c r="B1636" s="7">
        <v>46174</v>
      </c>
      <c r="C1636" t="s">
        <v>98</v>
      </c>
      <c r="D1636">
        <v>1</v>
      </c>
      <c r="E1636">
        <v>17.66</v>
      </c>
      <c r="F1636">
        <v>0.1</v>
      </c>
      <c r="G1636">
        <v>9.99</v>
      </c>
      <c r="H1636" t="s">
        <v>212</v>
      </c>
      <c r="I1636" t="s">
        <v>37</v>
      </c>
      <c r="J1636" t="s">
        <v>208</v>
      </c>
      <c r="K1636" t="s">
        <v>304</v>
      </c>
      <c r="L1636" t="s">
        <v>445</v>
      </c>
      <c r="M1636" t="s">
        <v>99</v>
      </c>
      <c r="N1636" t="s">
        <v>17</v>
      </c>
      <c r="O1636">
        <v>11.93</v>
      </c>
      <c r="P1636">
        <v>17.66</v>
      </c>
      <c r="Q1636">
        <f>Sales_Analysis[[#This Row],[Quantity]]*Sales_Analysis[[#This Row],[Unit Selling Price]]</f>
        <v>17.66</v>
      </c>
      <c r="R1636">
        <f>Sales_Analysis[[#This Row],[Gross Sales ]]*Sales_Analysis[[#This Row],[Discount Pct]]</f>
        <v>1.766</v>
      </c>
      <c r="S1636" s="8">
        <f>Sales_Analysis[[#This Row],[Gross Sales ]]-Sales_Analysis[[#This Row],[Discount Amount]]</f>
        <v>15.894</v>
      </c>
      <c r="T1636" s="8">
        <f>Sales_Analysis[[#This Row],[Quantity]]*Sales_Analysis[[#This Row],[Unit Cost]]</f>
        <v>11.93</v>
      </c>
      <c r="U1636" s="8">
        <f>Sales_Analysis[[#This Row],[Net Sales ]]-Sales_Analysis[[#This Row],[Cost Of Good Sold]]</f>
        <v>3.9640000000000004</v>
      </c>
      <c r="V1636" s="8">
        <f>IF(Sales_Analysis[[#This Row],[Order Status]]="Completed",Sales_Analysis[[#This Row],[Net Sales ]],0)</f>
        <v>0</v>
      </c>
      <c r="W1636" s="8">
        <f>IF(Sales_Analysis[[#This Row],[Order Status]]="Completed",Sales_Analysis[[#This Row],[Gross Profit ]],0)</f>
        <v>0</v>
      </c>
    </row>
    <row r="1637" spans="1:23">
      <c r="A1637" t="s">
        <v>2408</v>
      </c>
      <c r="B1637" s="7">
        <v>46174</v>
      </c>
      <c r="C1637" t="s">
        <v>69</v>
      </c>
      <c r="D1637">
        <v>1</v>
      </c>
      <c r="E1637">
        <v>73.180000000000007</v>
      </c>
      <c r="F1637">
        <v>0.1</v>
      </c>
      <c r="G1637">
        <v>4.99</v>
      </c>
      <c r="H1637" t="s">
        <v>216</v>
      </c>
      <c r="I1637" t="s">
        <v>37</v>
      </c>
      <c r="J1637" t="s">
        <v>208</v>
      </c>
      <c r="K1637" t="s">
        <v>209</v>
      </c>
      <c r="L1637" t="s">
        <v>2095</v>
      </c>
      <c r="M1637" t="s">
        <v>70</v>
      </c>
      <c r="N1637" t="s">
        <v>11</v>
      </c>
      <c r="O1637">
        <v>37</v>
      </c>
      <c r="P1637">
        <v>73.180000000000007</v>
      </c>
      <c r="Q1637">
        <f>Sales_Analysis[[#This Row],[Quantity]]*Sales_Analysis[[#This Row],[Unit Selling Price]]</f>
        <v>73.180000000000007</v>
      </c>
      <c r="R1637">
        <f>Sales_Analysis[[#This Row],[Gross Sales ]]*Sales_Analysis[[#This Row],[Discount Pct]]</f>
        <v>7.3180000000000014</v>
      </c>
      <c r="S1637" s="8">
        <f>Sales_Analysis[[#This Row],[Gross Sales ]]-Sales_Analysis[[#This Row],[Discount Amount]]</f>
        <v>65.862000000000009</v>
      </c>
      <c r="T1637" s="8">
        <f>Sales_Analysis[[#This Row],[Quantity]]*Sales_Analysis[[#This Row],[Unit Cost]]</f>
        <v>37</v>
      </c>
      <c r="U1637" s="8">
        <f>Sales_Analysis[[#This Row],[Net Sales ]]-Sales_Analysis[[#This Row],[Cost Of Good Sold]]</f>
        <v>28.862000000000009</v>
      </c>
      <c r="V1637" s="8">
        <f>IF(Sales_Analysis[[#This Row],[Order Status]]="Completed",Sales_Analysis[[#This Row],[Net Sales ]],0)</f>
        <v>65.862000000000009</v>
      </c>
      <c r="W1637" s="8">
        <f>IF(Sales_Analysis[[#This Row],[Order Status]]="Completed",Sales_Analysis[[#This Row],[Gross Profit ]],0)</f>
        <v>28.862000000000009</v>
      </c>
    </row>
    <row r="1638" spans="1:23">
      <c r="A1638" t="s">
        <v>2409</v>
      </c>
      <c r="B1638" s="7">
        <v>46174</v>
      </c>
      <c r="C1638" t="s">
        <v>89</v>
      </c>
      <c r="D1638">
        <v>3</v>
      </c>
      <c r="E1638">
        <v>81.14</v>
      </c>
      <c r="F1638">
        <v>0</v>
      </c>
      <c r="G1638">
        <v>0</v>
      </c>
      <c r="H1638" t="s">
        <v>216</v>
      </c>
      <c r="I1638" t="s">
        <v>37</v>
      </c>
      <c r="J1638" t="s">
        <v>217</v>
      </c>
      <c r="K1638" t="s">
        <v>209</v>
      </c>
      <c r="L1638" t="s">
        <v>424</v>
      </c>
      <c r="M1638" t="s">
        <v>90</v>
      </c>
      <c r="N1638" t="s">
        <v>11</v>
      </c>
      <c r="O1638">
        <v>34.53</v>
      </c>
      <c r="P1638">
        <v>81.14</v>
      </c>
      <c r="Q1638">
        <f>Sales_Analysis[[#This Row],[Quantity]]*Sales_Analysis[[#This Row],[Unit Selling Price]]</f>
        <v>243.42000000000002</v>
      </c>
      <c r="R1638">
        <f>Sales_Analysis[[#This Row],[Gross Sales ]]*Sales_Analysis[[#This Row],[Discount Pct]]</f>
        <v>0</v>
      </c>
      <c r="S1638" s="8">
        <f>Sales_Analysis[[#This Row],[Gross Sales ]]-Sales_Analysis[[#This Row],[Discount Amount]]</f>
        <v>243.42000000000002</v>
      </c>
      <c r="T1638" s="8">
        <f>Sales_Analysis[[#This Row],[Quantity]]*Sales_Analysis[[#This Row],[Unit Cost]]</f>
        <v>103.59</v>
      </c>
      <c r="U1638" s="8">
        <f>Sales_Analysis[[#This Row],[Net Sales ]]-Sales_Analysis[[#This Row],[Cost Of Good Sold]]</f>
        <v>139.83000000000001</v>
      </c>
      <c r="V1638" s="8">
        <f>IF(Sales_Analysis[[#This Row],[Order Status]]="Completed",Sales_Analysis[[#This Row],[Net Sales ]],0)</f>
        <v>243.42000000000002</v>
      </c>
      <c r="W1638" s="8">
        <f>IF(Sales_Analysis[[#This Row],[Order Status]]="Completed",Sales_Analysis[[#This Row],[Gross Profit ]],0)</f>
        <v>139.83000000000001</v>
      </c>
    </row>
    <row r="1639" spans="1:23">
      <c r="A1639" t="s">
        <v>2410</v>
      </c>
      <c r="B1639" s="7">
        <v>46174</v>
      </c>
      <c r="C1639" t="s">
        <v>87</v>
      </c>
      <c r="D1639">
        <v>2</v>
      </c>
      <c r="E1639">
        <v>49.34</v>
      </c>
      <c r="F1639">
        <v>0</v>
      </c>
      <c r="G1639">
        <v>0</v>
      </c>
      <c r="H1639" t="s">
        <v>212</v>
      </c>
      <c r="I1639" t="s">
        <v>37</v>
      </c>
      <c r="J1639" t="s">
        <v>208</v>
      </c>
      <c r="K1639" t="s">
        <v>209</v>
      </c>
      <c r="L1639" t="s">
        <v>838</v>
      </c>
      <c r="M1639" t="s">
        <v>88</v>
      </c>
      <c r="N1639" t="s">
        <v>11</v>
      </c>
      <c r="O1639">
        <v>24.06</v>
      </c>
      <c r="P1639">
        <v>49.34</v>
      </c>
      <c r="Q1639">
        <f>Sales_Analysis[[#This Row],[Quantity]]*Sales_Analysis[[#This Row],[Unit Selling Price]]</f>
        <v>98.68</v>
      </c>
      <c r="R1639">
        <f>Sales_Analysis[[#This Row],[Gross Sales ]]*Sales_Analysis[[#This Row],[Discount Pct]]</f>
        <v>0</v>
      </c>
      <c r="S1639" s="8">
        <f>Sales_Analysis[[#This Row],[Gross Sales ]]-Sales_Analysis[[#This Row],[Discount Amount]]</f>
        <v>98.68</v>
      </c>
      <c r="T1639" s="8">
        <f>Sales_Analysis[[#This Row],[Quantity]]*Sales_Analysis[[#This Row],[Unit Cost]]</f>
        <v>48.12</v>
      </c>
      <c r="U1639" s="8">
        <f>Sales_Analysis[[#This Row],[Net Sales ]]-Sales_Analysis[[#This Row],[Cost Of Good Sold]]</f>
        <v>50.560000000000009</v>
      </c>
      <c r="V1639" s="8">
        <f>IF(Sales_Analysis[[#This Row],[Order Status]]="Completed",Sales_Analysis[[#This Row],[Net Sales ]],0)</f>
        <v>98.68</v>
      </c>
      <c r="W1639" s="8">
        <f>IF(Sales_Analysis[[#This Row],[Order Status]]="Completed",Sales_Analysis[[#This Row],[Gross Profit ]],0)</f>
        <v>50.560000000000009</v>
      </c>
    </row>
    <row r="1640" spans="1:23">
      <c r="A1640" t="s">
        <v>2411</v>
      </c>
      <c r="B1640" s="7">
        <v>46174</v>
      </c>
      <c r="C1640" t="s">
        <v>152</v>
      </c>
      <c r="D1640">
        <v>3</v>
      </c>
      <c r="E1640">
        <v>39.21</v>
      </c>
      <c r="F1640">
        <v>0.15</v>
      </c>
      <c r="G1640">
        <v>4.99</v>
      </c>
      <c r="H1640" t="s">
        <v>212</v>
      </c>
      <c r="I1640" t="s">
        <v>224</v>
      </c>
      <c r="J1640" t="s">
        <v>217</v>
      </c>
      <c r="K1640" t="s">
        <v>209</v>
      </c>
      <c r="L1640" t="s">
        <v>832</v>
      </c>
      <c r="M1640" t="s">
        <v>153</v>
      </c>
      <c r="N1640" t="s">
        <v>27</v>
      </c>
      <c r="O1640">
        <v>19.66</v>
      </c>
      <c r="P1640">
        <v>39.21</v>
      </c>
      <c r="Q1640">
        <f>Sales_Analysis[[#This Row],[Quantity]]*Sales_Analysis[[#This Row],[Unit Selling Price]]</f>
        <v>117.63</v>
      </c>
      <c r="R1640">
        <f>Sales_Analysis[[#This Row],[Gross Sales ]]*Sales_Analysis[[#This Row],[Discount Pct]]</f>
        <v>17.644499999999997</v>
      </c>
      <c r="S1640" s="8">
        <f>Sales_Analysis[[#This Row],[Gross Sales ]]-Sales_Analysis[[#This Row],[Discount Amount]]</f>
        <v>99.985500000000002</v>
      </c>
      <c r="T1640" s="8">
        <f>Sales_Analysis[[#This Row],[Quantity]]*Sales_Analysis[[#This Row],[Unit Cost]]</f>
        <v>58.980000000000004</v>
      </c>
      <c r="U1640" s="8">
        <f>Sales_Analysis[[#This Row],[Net Sales ]]-Sales_Analysis[[#This Row],[Cost Of Good Sold]]</f>
        <v>41.005499999999998</v>
      </c>
      <c r="V1640" s="8">
        <f>IF(Sales_Analysis[[#This Row],[Order Status]]="Completed",Sales_Analysis[[#This Row],[Net Sales ]],0)</f>
        <v>99.985500000000002</v>
      </c>
      <c r="W1640" s="8">
        <f>IF(Sales_Analysis[[#This Row],[Order Status]]="Completed",Sales_Analysis[[#This Row],[Gross Profit ]],0)</f>
        <v>41.005499999999998</v>
      </c>
    </row>
    <row r="1641" spans="1:23">
      <c r="A1641" t="s">
        <v>2412</v>
      </c>
      <c r="B1641" s="7">
        <v>46174</v>
      </c>
      <c r="C1641" t="s">
        <v>87</v>
      </c>
      <c r="D1641">
        <v>1</v>
      </c>
      <c r="E1641">
        <v>49.34</v>
      </c>
      <c r="F1641">
        <v>0</v>
      </c>
      <c r="G1641">
        <v>9.99</v>
      </c>
      <c r="H1641" t="s">
        <v>212</v>
      </c>
      <c r="I1641" t="s">
        <v>224</v>
      </c>
      <c r="J1641" t="s">
        <v>213</v>
      </c>
      <c r="K1641" t="s">
        <v>209</v>
      </c>
      <c r="L1641" t="s">
        <v>479</v>
      </c>
      <c r="M1641" t="s">
        <v>88</v>
      </c>
      <c r="N1641" t="s">
        <v>11</v>
      </c>
      <c r="O1641">
        <v>24.06</v>
      </c>
      <c r="P1641">
        <v>49.34</v>
      </c>
      <c r="Q1641">
        <f>Sales_Analysis[[#This Row],[Quantity]]*Sales_Analysis[[#This Row],[Unit Selling Price]]</f>
        <v>49.34</v>
      </c>
      <c r="R1641">
        <f>Sales_Analysis[[#This Row],[Gross Sales ]]*Sales_Analysis[[#This Row],[Discount Pct]]</f>
        <v>0</v>
      </c>
      <c r="S1641" s="8">
        <f>Sales_Analysis[[#This Row],[Gross Sales ]]-Sales_Analysis[[#This Row],[Discount Amount]]</f>
        <v>49.34</v>
      </c>
      <c r="T1641" s="8">
        <f>Sales_Analysis[[#This Row],[Quantity]]*Sales_Analysis[[#This Row],[Unit Cost]]</f>
        <v>24.06</v>
      </c>
      <c r="U1641" s="8">
        <f>Sales_Analysis[[#This Row],[Net Sales ]]-Sales_Analysis[[#This Row],[Cost Of Good Sold]]</f>
        <v>25.280000000000005</v>
      </c>
      <c r="V1641" s="8">
        <f>IF(Sales_Analysis[[#This Row],[Order Status]]="Completed",Sales_Analysis[[#This Row],[Net Sales ]],0)</f>
        <v>49.34</v>
      </c>
      <c r="W1641" s="8">
        <f>IF(Sales_Analysis[[#This Row],[Order Status]]="Completed",Sales_Analysis[[#This Row],[Gross Profit ]],0)</f>
        <v>25.280000000000005</v>
      </c>
    </row>
    <row r="1642" spans="1:23">
      <c r="A1642" t="s">
        <v>2413</v>
      </c>
      <c r="B1642" s="7">
        <v>46175</v>
      </c>
      <c r="C1642" t="s">
        <v>180</v>
      </c>
      <c r="D1642">
        <v>3</v>
      </c>
      <c r="E1642">
        <v>60.42</v>
      </c>
      <c r="F1642">
        <v>0</v>
      </c>
      <c r="G1642">
        <v>4.99</v>
      </c>
      <c r="H1642" t="s">
        <v>212</v>
      </c>
      <c r="I1642" t="s">
        <v>54</v>
      </c>
      <c r="J1642" t="s">
        <v>213</v>
      </c>
      <c r="K1642" t="s">
        <v>209</v>
      </c>
      <c r="L1642" t="s">
        <v>1132</v>
      </c>
      <c r="M1642" t="s">
        <v>181</v>
      </c>
      <c r="N1642" t="s">
        <v>32</v>
      </c>
      <c r="O1642">
        <v>25.69</v>
      </c>
      <c r="P1642">
        <v>60.42</v>
      </c>
      <c r="Q1642">
        <f>Sales_Analysis[[#This Row],[Quantity]]*Sales_Analysis[[#This Row],[Unit Selling Price]]</f>
        <v>181.26</v>
      </c>
      <c r="R1642">
        <f>Sales_Analysis[[#This Row],[Gross Sales ]]*Sales_Analysis[[#This Row],[Discount Pct]]</f>
        <v>0</v>
      </c>
      <c r="S1642" s="8">
        <f>Sales_Analysis[[#This Row],[Gross Sales ]]-Sales_Analysis[[#This Row],[Discount Amount]]</f>
        <v>181.26</v>
      </c>
      <c r="T1642" s="8">
        <f>Sales_Analysis[[#This Row],[Quantity]]*Sales_Analysis[[#This Row],[Unit Cost]]</f>
        <v>77.070000000000007</v>
      </c>
      <c r="U1642" s="8">
        <f>Sales_Analysis[[#This Row],[Net Sales ]]-Sales_Analysis[[#This Row],[Cost Of Good Sold]]</f>
        <v>104.18999999999998</v>
      </c>
      <c r="V1642" s="8">
        <f>IF(Sales_Analysis[[#This Row],[Order Status]]="Completed",Sales_Analysis[[#This Row],[Net Sales ]],0)</f>
        <v>181.26</v>
      </c>
      <c r="W1642" s="8">
        <f>IF(Sales_Analysis[[#This Row],[Order Status]]="Completed",Sales_Analysis[[#This Row],[Gross Profit ]],0)</f>
        <v>104.18999999999998</v>
      </c>
    </row>
    <row r="1643" spans="1:23">
      <c r="A1643" t="s">
        <v>2414</v>
      </c>
      <c r="B1643" s="7">
        <v>46175</v>
      </c>
      <c r="C1643" t="s">
        <v>130</v>
      </c>
      <c r="D1643">
        <v>1</v>
      </c>
      <c r="E1643">
        <v>10.18</v>
      </c>
      <c r="F1643">
        <v>0.05</v>
      </c>
      <c r="G1643">
        <v>4.99</v>
      </c>
      <c r="H1643" t="s">
        <v>207</v>
      </c>
      <c r="I1643" t="s">
        <v>37</v>
      </c>
      <c r="J1643" t="s">
        <v>217</v>
      </c>
      <c r="K1643" t="s">
        <v>209</v>
      </c>
      <c r="L1643" t="s">
        <v>736</v>
      </c>
      <c r="M1643" t="s">
        <v>131</v>
      </c>
      <c r="N1643" t="s">
        <v>21</v>
      </c>
      <c r="O1643">
        <v>4.42</v>
      </c>
      <c r="P1643">
        <v>10.18</v>
      </c>
      <c r="Q1643">
        <f>Sales_Analysis[[#This Row],[Quantity]]*Sales_Analysis[[#This Row],[Unit Selling Price]]</f>
        <v>10.18</v>
      </c>
      <c r="R1643">
        <f>Sales_Analysis[[#This Row],[Gross Sales ]]*Sales_Analysis[[#This Row],[Discount Pct]]</f>
        <v>0.50900000000000001</v>
      </c>
      <c r="S1643" s="8">
        <f>Sales_Analysis[[#This Row],[Gross Sales ]]-Sales_Analysis[[#This Row],[Discount Amount]]</f>
        <v>9.6709999999999994</v>
      </c>
      <c r="T1643" s="8">
        <f>Sales_Analysis[[#This Row],[Quantity]]*Sales_Analysis[[#This Row],[Unit Cost]]</f>
        <v>4.42</v>
      </c>
      <c r="U1643" s="8">
        <f>Sales_Analysis[[#This Row],[Net Sales ]]-Sales_Analysis[[#This Row],[Cost Of Good Sold]]</f>
        <v>5.2509999999999994</v>
      </c>
      <c r="V1643" s="8">
        <f>IF(Sales_Analysis[[#This Row],[Order Status]]="Completed",Sales_Analysis[[#This Row],[Net Sales ]],0)</f>
        <v>9.6709999999999994</v>
      </c>
      <c r="W1643" s="8">
        <f>IF(Sales_Analysis[[#This Row],[Order Status]]="Completed",Sales_Analysis[[#This Row],[Gross Profit ]],0)</f>
        <v>5.2509999999999994</v>
      </c>
    </row>
    <row r="1644" spans="1:23">
      <c r="A1644" t="s">
        <v>2415</v>
      </c>
      <c r="B1644" s="7">
        <v>46175</v>
      </c>
      <c r="C1644" t="s">
        <v>120</v>
      </c>
      <c r="D1644">
        <v>4</v>
      </c>
      <c r="E1644">
        <v>33.65</v>
      </c>
      <c r="F1644">
        <v>0</v>
      </c>
      <c r="G1644">
        <v>9.99</v>
      </c>
      <c r="H1644" t="s">
        <v>207</v>
      </c>
      <c r="I1644" t="s">
        <v>12</v>
      </c>
      <c r="J1644" t="s">
        <v>208</v>
      </c>
      <c r="K1644" t="s">
        <v>209</v>
      </c>
      <c r="L1644" t="s">
        <v>2095</v>
      </c>
      <c r="M1644" t="s">
        <v>121</v>
      </c>
      <c r="N1644" t="s">
        <v>21</v>
      </c>
      <c r="O1644">
        <v>17.22</v>
      </c>
      <c r="P1644">
        <v>33.65</v>
      </c>
      <c r="Q1644">
        <f>Sales_Analysis[[#This Row],[Quantity]]*Sales_Analysis[[#This Row],[Unit Selling Price]]</f>
        <v>134.6</v>
      </c>
      <c r="R1644">
        <f>Sales_Analysis[[#This Row],[Gross Sales ]]*Sales_Analysis[[#This Row],[Discount Pct]]</f>
        <v>0</v>
      </c>
      <c r="S1644" s="8">
        <f>Sales_Analysis[[#This Row],[Gross Sales ]]-Sales_Analysis[[#This Row],[Discount Amount]]</f>
        <v>134.6</v>
      </c>
      <c r="T1644" s="8">
        <f>Sales_Analysis[[#This Row],[Quantity]]*Sales_Analysis[[#This Row],[Unit Cost]]</f>
        <v>68.88</v>
      </c>
      <c r="U1644" s="8">
        <f>Sales_Analysis[[#This Row],[Net Sales ]]-Sales_Analysis[[#This Row],[Cost Of Good Sold]]</f>
        <v>65.72</v>
      </c>
      <c r="V1644" s="8">
        <f>IF(Sales_Analysis[[#This Row],[Order Status]]="Completed",Sales_Analysis[[#This Row],[Net Sales ]],0)</f>
        <v>134.6</v>
      </c>
      <c r="W1644" s="8">
        <f>IF(Sales_Analysis[[#This Row],[Order Status]]="Completed",Sales_Analysis[[#This Row],[Gross Profit ]],0)</f>
        <v>65.72</v>
      </c>
    </row>
    <row r="1645" spans="1:23">
      <c r="A1645" t="s">
        <v>2416</v>
      </c>
      <c r="B1645" s="7">
        <v>46175</v>
      </c>
      <c r="C1645" t="s">
        <v>144</v>
      </c>
      <c r="D1645">
        <v>1</v>
      </c>
      <c r="E1645">
        <v>12.74</v>
      </c>
      <c r="F1645">
        <v>0.1</v>
      </c>
      <c r="G1645">
        <v>0</v>
      </c>
      <c r="H1645" t="s">
        <v>212</v>
      </c>
      <c r="I1645" t="s">
        <v>37</v>
      </c>
      <c r="J1645" t="s">
        <v>217</v>
      </c>
      <c r="K1645" t="s">
        <v>209</v>
      </c>
      <c r="L1645" t="s">
        <v>1877</v>
      </c>
      <c r="M1645" t="s">
        <v>145</v>
      </c>
      <c r="N1645" t="s">
        <v>27</v>
      </c>
      <c r="O1645">
        <v>5.81</v>
      </c>
      <c r="P1645">
        <v>12.74</v>
      </c>
      <c r="Q1645">
        <f>Sales_Analysis[[#This Row],[Quantity]]*Sales_Analysis[[#This Row],[Unit Selling Price]]</f>
        <v>12.74</v>
      </c>
      <c r="R1645">
        <f>Sales_Analysis[[#This Row],[Gross Sales ]]*Sales_Analysis[[#This Row],[Discount Pct]]</f>
        <v>1.274</v>
      </c>
      <c r="S1645" s="8">
        <f>Sales_Analysis[[#This Row],[Gross Sales ]]-Sales_Analysis[[#This Row],[Discount Amount]]</f>
        <v>11.466000000000001</v>
      </c>
      <c r="T1645" s="8">
        <f>Sales_Analysis[[#This Row],[Quantity]]*Sales_Analysis[[#This Row],[Unit Cost]]</f>
        <v>5.81</v>
      </c>
      <c r="U1645" s="8">
        <f>Sales_Analysis[[#This Row],[Net Sales ]]-Sales_Analysis[[#This Row],[Cost Of Good Sold]]</f>
        <v>5.6560000000000015</v>
      </c>
      <c r="V1645" s="8">
        <f>IF(Sales_Analysis[[#This Row],[Order Status]]="Completed",Sales_Analysis[[#This Row],[Net Sales ]],0)</f>
        <v>11.466000000000001</v>
      </c>
      <c r="W1645" s="8">
        <f>IF(Sales_Analysis[[#This Row],[Order Status]]="Completed",Sales_Analysis[[#This Row],[Gross Profit ]],0)</f>
        <v>5.6560000000000015</v>
      </c>
    </row>
    <row r="1646" spans="1:23">
      <c r="A1646" t="s">
        <v>2417</v>
      </c>
      <c r="B1646" s="7">
        <v>46175</v>
      </c>
      <c r="C1646" t="s">
        <v>124</v>
      </c>
      <c r="D1646">
        <v>1</v>
      </c>
      <c r="E1646">
        <v>79.47</v>
      </c>
      <c r="F1646">
        <v>0</v>
      </c>
      <c r="G1646">
        <v>0</v>
      </c>
      <c r="H1646" t="s">
        <v>207</v>
      </c>
      <c r="I1646" t="s">
        <v>12</v>
      </c>
      <c r="J1646" t="s">
        <v>217</v>
      </c>
      <c r="K1646" t="s">
        <v>209</v>
      </c>
      <c r="L1646" t="s">
        <v>1287</v>
      </c>
      <c r="M1646" t="s">
        <v>125</v>
      </c>
      <c r="N1646" t="s">
        <v>21</v>
      </c>
      <c r="O1646">
        <v>38</v>
      </c>
      <c r="P1646">
        <v>79.47</v>
      </c>
      <c r="Q1646">
        <f>Sales_Analysis[[#This Row],[Quantity]]*Sales_Analysis[[#This Row],[Unit Selling Price]]</f>
        <v>79.47</v>
      </c>
      <c r="R1646">
        <f>Sales_Analysis[[#This Row],[Gross Sales ]]*Sales_Analysis[[#This Row],[Discount Pct]]</f>
        <v>0</v>
      </c>
      <c r="S1646" s="8">
        <f>Sales_Analysis[[#This Row],[Gross Sales ]]-Sales_Analysis[[#This Row],[Discount Amount]]</f>
        <v>79.47</v>
      </c>
      <c r="T1646" s="8">
        <f>Sales_Analysis[[#This Row],[Quantity]]*Sales_Analysis[[#This Row],[Unit Cost]]</f>
        <v>38</v>
      </c>
      <c r="U1646" s="8">
        <f>Sales_Analysis[[#This Row],[Net Sales ]]-Sales_Analysis[[#This Row],[Cost Of Good Sold]]</f>
        <v>41.47</v>
      </c>
      <c r="V1646" s="8">
        <f>IF(Sales_Analysis[[#This Row],[Order Status]]="Completed",Sales_Analysis[[#This Row],[Net Sales ]],0)</f>
        <v>79.47</v>
      </c>
      <c r="W1646" s="8">
        <f>IF(Sales_Analysis[[#This Row],[Order Status]]="Completed",Sales_Analysis[[#This Row],[Gross Profit ]],0)</f>
        <v>41.47</v>
      </c>
    </row>
    <row r="1647" spans="1:23">
      <c r="A1647" t="s">
        <v>2418</v>
      </c>
      <c r="B1647" s="7">
        <v>46175</v>
      </c>
      <c r="C1647" t="s">
        <v>140</v>
      </c>
      <c r="D1647">
        <v>8</v>
      </c>
      <c r="E1647">
        <v>25.18</v>
      </c>
      <c r="F1647">
        <v>0</v>
      </c>
      <c r="G1647">
        <v>6.99</v>
      </c>
      <c r="H1647" t="s">
        <v>207</v>
      </c>
      <c r="I1647" t="s">
        <v>12</v>
      </c>
      <c r="J1647" t="s">
        <v>213</v>
      </c>
      <c r="K1647" t="s">
        <v>209</v>
      </c>
      <c r="L1647" t="s">
        <v>989</v>
      </c>
      <c r="M1647" t="s">
        <v>141</v>
      </c>
      <c r="N1647" t="s">
        <v>27</v>
      </c>
      <c r="O1647">
        <v>13.85</v>
      </c>
      <c r="P1647">
        <v>25.18</v>
      </c>
      <c r="Q1647">
        <f>Sales_Analysis[[#This Row],[Quantity]]*Sales_Analysis[[#This Row],[Unit Selling Price]]</f>
        <v>201.44</v>
      </c>
      <c r="R1647">
        <f>Sales_Analysis[[#This Row],[Gross Sales ]]*Sales_Analysis[[#This Row],[Discount Pct]]</f>
        <v>0</v>
      </c>
      <c r="S1647" s="8">
        <f>Sales_Analysis[[#This Row],[Gross Sales ]]-Sales_Analysis[[#This Row],[Discount Amount]]</f>
        <v>201.44</v>
      </c>
      <c r="T1647" s="8">
        <f>Sales_Analysis[[#This Row],[Quantity]]*Sales_Analysis[[#This Row],[Unit Cost]]</f>
        <v>110.8</v>
      </c>
      <c r="U1647" s="8">
        <f>Sales_Analysis[[#This Row],[Net Sales ]]-Sales_Analysis[[#This Row],[Cost Of Good Sold]]</f>
        <v>90.64</v>
      </c>
      <c r="V1647" s="8">
        <f>IF(Sales_Analysis[[#This Row],[Order Status]]="Completed",Sales_Analysis[[#This Row],[Net Sales ]],0)</f>
        <v>201.44</v>
      </c>
      <c r="W1647" s="8">
        <f>IF(Sales_Analysis[[#This Row],[Order Status]]="Completed",Sales_Analysis[[#This Row],[Gross Profit ]],0)</f>
        <v>90.64</v>
      </c>
    </row>
    <row r="1648" spans="1:23">
      <c r="A1648" t="s">
        <v>2419</v>
      </c>
      <c r="B1648" s="7">
        <v>46176</v>
      </c>
      <c r="C1648" t="s">
        <v>87</v>
      </c>
      <c r="D1648">
        <v>2</v>
      </c>
      <c r="E1648">
        <v>49.34</v>
      </c>
      <c r="F1648">
        <v>0.15</v>
      </c>
      <c r="G1648">
        <v>6.99</v>
      </c>
      <c r="H1648" t="s">
        <v>216</v>
      </c>
      <c r="I1648" t="s">
        <v>54</v>
      </c>
      <c r="J1648" t="s">
        <v>208</v>
      </c>
      <c r="K1648" t="s">
        <v>209</v>
      </c>
      <c r="L1648" t="s">
        <v>2355</v>
      </c>
      <c r="M1648" t="s">
        <v>88</v>
      </c>
      <c r="N1648" t="s">
        <v>11</v>
      </c>
      <c r="O1648">
        <v>24.06</v>
      </c>
      <c r="P1648">
        <v>49.34</v>
      </c>
      <c r="Q1648">
        <f>Sales_Analysis[[#This Row],[Quantity]]*Sales_Analysis[[#This Row],[Unit Selling Price]]</f>
        <v>98.68</v>
      </c>
      <c r="R1648">
        <f>Sales_Analysis[[#This Row],[Gross Sales ]]*Sales_Analysis[[#This Row],[Discount Pct]]</f>
        <v>14.802</v>
      </c>
      <c r="S1648" s="8">
        <f>Sales_Analysis[[#This Row],[Gross Sales ]]-Sales_Analysis[[#This Row],[Discount Amount]]</f>
        <v>83.878000000000014</v>
      </c>
      <c r="T1648" s="8">
        <f>Sales_Analysis[[#This Row],[Quantity]]*Sales_Analysis[[#This Row],[Unit Cost]]</f>
        <v>48.12</v>
      </c>
      <c r="U1648" s="8">
        <f>Sales_Analysis[[#This Row],[Net Sales ]]-Sales_Analysis[[#This Row],[Cost Of Good Sold]]</f>
        <v>35.758000000000017</v>
      </c>
      <c r="V1648" s="8">
        <f>IF(Sales_Analysis[[#This Row],[Order Status]]="Completed",Sales_Analysis[[#This Row],[Net Sales ]],0)</f>
        <v>83.878000000000014</v>
      </c>
      <c r="W1648" s="8">
        <f>IF(Sales_Analysis[[#This Row],[Order Status]]="Completed",Sales_Analysis[[#This Row],[Gross Profit ]],0)</f>
        <v>35.758000000000017</v>
      </c>
    </row>
    <row r="1649" spans="1:23">
      <c r="A1649" t="s">
        <v>2420</v>
      </c>
      <c r="B1649" s="7">
        <v>46176</v>
      </c>
      <c r="C1649" t="s">
        <v>138</v>
      </c>
      <c r="D1649">
        <v>2</v>
      </c>
      <c r="E1649">
        <v>56</v>
      </c>
      <c r="F1649">
        <v>0.1</v>
      </c>
      <c r="G1649">
        <v>0</v>
      </c>
      <c r="H1649" t="s">
        <v>207</v>
      </c>
      <c r="I1649" t="s">
        <v>12</v>
      </c>
      <c r="J1649" t="s">
        <v>208</v>
      </c>
      <c r="K1649" t="s">
        <v>209</v>
      </c>
      <c r="L1649" t="s">
        <v>2421</v>
      </c>
      <c r="M1649" t="s">
        <v>139</v>
      </c>
      <c r="N1649" t="s">
        <v>21</v>
      </c>
      <c r="O1649">
        <v>37.14</v>
      </c>
      <c r="P1649">
        <v>56</v>
      </c>
      <c r="Q1649">
        <f>Sales_Analysis[[#This Row],[Quantity]]*Sales_Analysis[[#This Row],[Unit Selling Price]]</f>
        <v>112</v>
      </c>
      <c r="R1649">
        <f>Sales_Analysis[[#This Row],[Gross Sales ]]*Sales_Analysis[[#This Row],[Discount Pct]]</f>
        <v>11.200000000000001</v>
      </c>
      <c r="S1649" s="8">
        <f>Sales_Analysis[[#This Row],[Gross Sales ]]-Sales_Analysis[[#This Row],[Discount Amount]]</f>
        <v>100.8</v>
      </c>
      <c r="T1649" s="8">
        <f>Sales_Analysis[[#This Row],[Quantity]]*Sales_Analysis[[#This Row],[Unit Cost]]</f>
        <v>74.28</v>
      </c>
      <c r="U1649" s="8">
        <f>Sales_Analysis[[#This Row],[Net Sales ]]-Sales_Analysis[[#This Row],[Cost Of Good Sold]]</f>
        <v>26.519999999999996</v>
      </c>
      <c r="V1649" s="8">
        <f>IF(Sales_Analysis[[#This Row],[Order Status]]="Completed",Sales_Analysis[[#This Row],[Net Sales ]],0)</f>
        <v>100.8</v>
      </c>
      <c r="W1649" s="8">
        <f>IF(Sales_Analysis[[#This Row],[Order Status]]="Completed",Sales_Analysis[[#This Row],[Gross Profit ]],0)</f>
        <v>26.519999999999996</v>
      </c>
    </row>
    <row r="1650" spans="1:23">
      <c r="A1650" t="s">
        <v>2422</v>
      </c>
      <c r="B1650" s="7">
        <v>46176</v>
      </c>
      <c r="C1650" t="s">
        <v>142</v>
      </c>
      <c r="D1650">
        <v>5</v>
      </c>
      <c r="E1650">
        <v>100.1</v>
      </c>
      <c r="F1650">
        <v>0</v>
      </c>
      <c r="G1650">
        <v>9.99</v>
      </c>
      <c r="H1650" t="s">
        <v>207</v>
      </c>
      <c r="I1650" t="s">
        <v>18</v>
      </c>
      <c r="J1650" t="s">
        <v>213</v>
      </c>
      <c r="K1650" t="s">
        <v>209</v>
      </c>
      <c r="L1650" t="s">
        <v>490</v>
      </c>
      <c r="M1650" t="s">
        <v>143</v>
      </c>
      <c r="N1650" t="s">
        <v>27</v>
      </c>
      <c r="O1650">
        <v>41.96</v>
      </c>
      <c r="P1650">
        <v>100.1</v>
      </c>
      <c r="Q1650">
        <f>Sales_Analysis[[#This Row],[Quantity]]*Sales_Analysis[[#This Row],[Unit Selling Price]]</f>
        <v>500.5</v>
      </c>
      <c r="R1650">
        <f>Sales_Analysis[[#This Row],[Gross Sales ]]*Sales_Analysis[[#This Row],[Discount Pct]]</f>
        <v>0</v>
      </c>
      <c r="S1650" s="8">
        <f>Sales_Analysis[[#This Row],[Gross Sales ]]-Sales_Analysis[[#This Row],[Discount Amount]]</f>
        <v>500.5</v>
      </c>
      <c r="T1650" s="8">
        <f>Sales_Analysis[[#This Row],[Quantity]]*Sales_Analysis[[#This Row],[Unit Cost]]</f>
        <v>209.8</v>
      </c>
      <c r="U1650" s="8">
        <f>Sales_Analysis[[#This Row],[Net Sales ]]-Sales_Analysis[[#This Row],[Cost Of Good Sold]]</f>
        <v>290.7</v>
      </c>
      <c r="V1650" s="8">
        <f>IF(Sales_Analysis[[#This Row],[Order Status]]="Completed",Sales_Analysis[[#This Row],[Net Sales ]],0)</f>
        <v>500.5</v>
      </c>
      <c r="W1650" s="8">
        <f>IF(Sales_Analysis[[#This Row],[Order Status]]="Completed",Sales_Analysis[[#This Row],[Gross Profit ]],0)</f>
        <v>290.7</v>
      </c>
    </row>
    <row r="1651" spans="1:23">
      <c r="A1651" t="s">
        <v>2423</v>
      </c>
      <c r="B1651" s="7">
        <v>46176</v>
      </c>
      <c r="C1651" t="s">
        <v>110</v>
      </c>
      <c r="D1651">
        <v>3</v>
      </c>
      <c r="E1651">
        <v>32.130000000000003</v>
      </c>
      <c r="F1651">
        <v>0</v>
      </c>
      <c r="G1651">
        <v>0</v>
      </c>
      <c r="H1651" t="s">
        <v>216</v>
      </c>
      <c r="I1651" t="s">
        <v>18</v>
      </c>
      <c r="J1651" t="s">
        <v>217</v>
      </c>
      <c r="K1651" t="s">
        <v>209</v>
      </c>
      <c r="L1651" t="s">
        <v>651</v>
      </c>
      <c r="M1651" t="s">
        <v>111</v>
      </c>
      <c r="N1651" t="s">
        <v>17</v>
      </c>
      <c r="O1651">
        <v>21.59</v>
      </c>
      <c r="P1651">
        <v>32.130000000000003</v>
      </c>
      <c r="Q1651">
        <f>Sales_Analysis[[#This Row],[Quantity]]*Sales_Analysis[[#This Row],[Unit Selling Price]]</f>
        <v>96.390000000000015</v>
      </c>
      <c r="R1651">
        <f>Sales_Analysis[[#This Row],[Gross Sales ]]*Sales_Analysis[[#This Row],[Discount Pct]]</f>
        <v>0</v>
      </c>
      <c r="S1651" s="8">
        <f>Sales_Analysis[[#This Row],[Gross Sales ]]-Sales_Analysis[[#This Row],[Discount Amount]]</f>
        <v>96.390000000000015</v>
      </c>
      <c r="T1651" s="8">
        <f>Sales_Analysis[[#This Row],[Quantity]]*Sales_Analysis[[#This Row],[Unit Cost]]</f>
        <v>64.77</v>
      </c>
      <c r="U1651" s="8">
        <f>Sales_Analysis[[#This Row],[Net Sales ]]-Sales_Analysis[[#This Row],[Cost Of Good Sold]]</f>
        <v>31.620000000000019</v>
      </c>
      <c r="V1651" s="8">
        <f>IF(Sales_Analysis[[#This Row],[Order Status]]="Completed",Sales_Analysis[[#This Row],[Net Sales ]],0)</f>
        <v>96.390000000000015</v>
      </c>
      <c r="W1651" s="8">
        <f>IF(Sales_Analysis[[#This Row],[Order Status]]="Completed",Sales_Analysis[[#This Row],[Gross Profit ]],0)</f>
        <v>31.620000000000019</v>
      </c>
    </row>
    <row r="1652" spans="1:23">
      <c r="A1652" t="s">
        <v>2424</v>
      </c>
      <c r="B1652" s="7">
        <v>46177</v>
      </c>
      <c r="C1652" t="s">
        <v>122</v>
      </c>
      <c r="D1652">
        <v>3</v>
      </c>
      <c r="E1652">
        <v>29.71</v>
      </c>
      <c r="F1652">
        <v>0</v>
      </c>
      <c r="G1652">
        <v>0</v>
      </c>
      <c r="H1652" t="s">
        <v>207</v>
      </c>
      <c r="I1652" t="s">
        <v>54</v>
      </c>
      <c r="J1652" t="s">
        <v>213</v>
      </c>
      <c r="K1652" t="s">
        <v>209</v>
      </c>
      <c r="L1652" t="s">
        <v>499</v>
      </c>
      <c r="M1652" t="s">
        <v>123</v>
      </c>
      <c r="N1652" t="s">
        <v>21</v>
      </c>
      <c r="O1652">
        <v>17.55</v>
      </c>
      <c r="P1652">
        <v>29.71</v>
      </c>
      <c r="Q1652">
        <f>Sales_Analysis[[#This Row],[Quantity]]*Sales_Analysis[[#This Row],[Unit Selling Price]]</f>
        <v>89.13</v>
      </c>
      <c r="R1652">
        <f>Sales_Analysis[[#This Row],[Gross Sales ]]*Sales_Analysis[[#This Row],[Discount Pct]]</f>
        <v>0</v>
      </c>
      <c r="S1652" s="8">
        <f>Sales_Analysis[[#This Row],[Gross Sales ]]-Sales_Analysis[[#This Row],[Discount Amount]]</f>
        <v>89.13</v>
      </c>
      <c r="T1652" s="8">
        <f>Sales_Analysis[[#This Row],[Quantity]]*Sales_Analysis[[#This Row],[Unit Cost]]</f>
        <v>52.650000000000006</v>
      </c>
      <c r="U1652" s="8">
        <f>Sales_Analysis[[#This Row],[Net Sales ]]-Sales_Analysis[[#This Row],[Cost Of Good Sold]]</f>
        <v>36.47999999999999</v>
      </c>
      <c r="V1652" s="8">
        <f>IF(Sales_Analysis[[#This Row],[Order Status]]="Completed",Sales_Analysis[[#This Row],[Net Sales ]],0)</f>
        <v>89.13</v>
      </c>
      <c r="W1652" s="8">
        <f>IF(Sales_Analysis[[#This Row],[Order Status]]="Completed",Sales_Analysis[[#This Row],[Gross Profit ]],0)</f>
        <v>36.47999999999999</v>
      </c>
    </row>
    <row r="1653" spans="1:23">
      <c r="A1653" t="s">
        <v>2425</v>
      </c>
      <c r="B1653" s="7">
        <v>46177</v>
      </c>
      <c r="C1653" t="s">
        <v>94</v>
      </c>
      <c r="D1653">
        <v>1</v>
      </c>
      <c r="E1653">
        <v>74.41</v>
      </c>
      <c r="F1653">
        <v>0</v>
      </c>
      <c r="G1653">
        <v>0</v>
      </c>
      <c r="H1653" t="s">
        <v>216</v>
      </c>
      <c r="I1653" t="s">
        <v>12</v>
      </c>
      <c r="J1653" t="s">
        <v>213</v>
      </c>
      <c r="K1653" t="s">
        <v>209</v>
      </c>
      <c r="L1653" t="s">
        <v>1669</v>
      </c>
      <c r="M1653" t="s">
        <v>95</v>
      </c>
      <c r="N1653" t="s">
        <v>17</v>
      </c>
      <c r="O1653">
        <v>33.549999999999997</v>
      </c>
      <c r="P1653">
        <v>74.41</v>
      </c>
      <c r="Q1653">
        <f>Sales_Analysis[[#This Row],[Quantity]]*Sales_Analysis[[#This Row],[Unit Selling Price]]</f>
        <v>74.41</v>
      </c>
      <c r="R1653">
        <f>Sales_Analysis[[#This Row],[Gross Sales ]]*Sales_Analysis[[#This Row],[Discount Pct]]</f>
        <v>0</v>
      </c>
      <c r="S1653" s="8">
        <f>Sales_Analysis[[#This Row],[Gross Sales ]]-Sales_Analysis[[#This Row],[Discount Amount]]</f>
        <v>74.41</v>
      </c>
      <c r="T1653" s="8">
        <f>Sales_Analysis[[#This Row],[Quantity]]*Sales_Analysis[[#This Row],[Unit Cost]]</f>
        <v>33.549999999999997</v>
      </c>
      <c r="U1653" s="8">
        <f>Sales_Analysis[[#This Row],[Net Sales ]]-Sales_Analysis[[#This Row],[Cost Of Good Sold]]</f>
        <v>40.86</v>
      </c>
      <c r="V1653" s="8">
        <f>IF(Sales_Analysis[[#This Row],[Order Status]]="Completed",Sales_Analysis[[#This Row],[Net Sales ]],0)</f>
        <v>74.41</v>
      </c>
      <c r="W1653" s="8">
        <f>IF(Sales_Analysis[[#This Row],[Order Status]]="Completed",Sales_Analysis[[#This Row],[Gross Profit ]],0)</f>
        <v>40.86</v>
      </c>
    </row>
    <row r="1654" spans="1:23">
      <c r="A1654" t="s">
        <v>2426</v>
      </c>
      <c r="B1654" s="7">
        <v>46177</v>
      </c>
      <c r="C1654" t="s">
        <v>172</v>
      </c>
      <c r="D1654">
        <v>5</v>
      </c>
      <c r="E1654">
        <v>80.63</v>
      </c>
      <c r="F1654">
        <v>0</v>
      </c>
      <c r="G1654">
        <v>6.99</v>
      </c>
      <c r="H1654" t="s">
        <v>207</v>
      </c>
      <c r="I1654" t="s">
        <v>54</v>
      </c>
      <c r="J1654" t="s">
        <v>208</v>
      </c>
      <c r="K1654" t="s">
        <v>209</v>
      </c>
      <c r="L1654" t="s">
        <v>494</v>
      </c>
      <c r="M1654" t="s">
        <v>173</v>
      </c>
      <c r="N1654" t="s">
        <v>32</v>
      </c>
      <c r="O1654">
        <v>44.56</v>
      </c>
      <c r="P1654">
        <v>80.63</v>
      </c>
      <c r="Q1654">
        <f>Sales_Analysis[[#This Row],[Quantity]]*Sales_Analysis[[#This Row],[Unit Selling Price]]</f>
        <v>403.15</v>
      </c>
      <c r="R1654">
        <f>Sales_Analysis[[#This Row],[Gross Sales ]]*Sales_Analysis[[#This Row],[Discount Pct]]</f>
        <v>0</v>
      </c>
      <c r="S1654" s="8">
        <f>Sales_Analysis[[#This Row],[Gross Sales ]]-Sales_Analysis[[#This Row],[Discount Amount]]</f>
        <v>403.15</v>
      </c>
      <c r="T1654" s="8">
        <f>Sales_Analysis[[#This Row],[Quantity]]*Sales_Analysis[[#This Row],[Unit Cost]]</f>
        <v>222.8</v>
      </c>
      <c r="U1654" s="8">
        <f>Sales_Analysis[[#This Row],[Net Sales ]]-Sales_Analysis[[#This Row],[Cost Of Good Sold]]</f>
        <v>180.34999999999997</v>
      </c>
      <c r="V1654" s="8">
        <f>IF(Sales_Analysis[[#This Row],[Order Status]]="Completed",Sales_Analysis[[#This Row],[Net Sales ]],0)</f>
        <v>403.15</v>
      </c>
      <c r="W1654" s="8">
        <f>IF(Sales_Analysis[[#This Row],[Order Status]]="Completed",Sales_Analysis[[#This Row],[Gross Profit ]],0)</f>
        <v>180.34999999999997</v>
      </c>
    </row>
    <row r="1655" spans="1:23">
      <c r="A1655" t="s">
        <v>2427</v>
      </c>
      <c r="B1655" s="7">
        <v>46177</v>
      </c>
      <c r="C1655" t="s">
        <v>186</v>
      </c>
      <c r="D1655">
        <v>1</v>
      </c>
      <c r="E1655">
        <v>54.93</v>
      </c>
      <c r="F1655">
        <v>0</v>
      </c>
      <c r="G1655">
        <v>4.99</v>
      </c>
      <c r="H1655" t="s">
        <v>212</v>
      </c>
      <c r="I1655" t="s">
        <v>12</v>
      </c>
      <c r="J1655" t="s">
        <v>217</v>
      </c>
      <c r="K1655" t="s">
        <v>209</v>
      </c>
      <c r="L1655" t="s">
        <v>2142</v>
      </c>
      <c r="M1655" t="s">
        <v>187</v>
      </c>
      <c r="N1655" t="s">
        <v>32</v>
      </c>
      <c r="O1655">
        <v>31.07</v>
      </c>
      <c r="P1655">
        <v>54.93</v>
      </c>
      <c r="Q1655">
        <f>Sales_Analysis[[#This Row],[Quantity]]*Sales_Analysis[[#This Row],[Unit Selling Price]]</f>
        <v>54.93</v>
      </c>
      <c r="R1655">
        <f>Sales_Analysis[[#This Row],[Gross Sales ]]*Sales_Analysis[[#This Row],[Discount Pct]]</f>
        <v>0</v>
      </c>
      <c r="S1655" s="8">
        <f>Sales_Analysis[[#This Row],[Gross Sales ]]-Sales_Analysis[[#This Row],[Discount Amount]]</f>
        <v>54.93</v>
      </c>
      <c r="T1655" s="8">
        <f>Sales_Analysis[[#This Row],[Quantity]]*Sales_Analysis[[#This Row],[Unit Cost]]</f>
        <v>31.07</v>
      </c>
      <c r="U1655" s="8">
        <f>Sales_Analysis[[#This Row],[Net Sales ]]-Sales_Analysis[[#This Row],[Cost Of Good Sold]]</f>
        <v>23.86</v>
      </c>
      <c r="V1655" s="8">
        <f>IF(Sales_Analysis[[#This Row],[Order Status]]="Completed",Sales_Analysis[[#This Row],[Net Sales ]],0)</f>
        <v>54.93</v>
      </c>
      <c r="W1655" s="8">
        <f>IF(Sales_Analysis[[#This Row],[Order Status]]="Completed",Sales_Analysis[[#This Row],[Gross Profit ]],0)</f>
        <v>23.86</v>
      </c>
    </row>
    <row r="1656" spans="1:23">
      <c r="A1656" t="s">
        <v>2428</v>
      </c>
      <c r="B1656" s="7">
        <v>46177</v>
      </c>
      <c r="C1656" t="s">
        <v>122</v>
      </c>
      <c r="D1656">
        <v>1</v>
      </c>
      <c r="E1656">
        <v>29.71</v>
      </c>
      <c r="F1656">
        <v>0.1</v>
      </c>
      <c r="G1656">
        <v>9.99</v>
      </c>
      <c r="H1656" t="s">
        <v>207</v>
      </c>
      <c r="I1656" t="s">
        <v>224</v>
      </c>
      <c r="J1656" t="s">
        <v>208</v>
      </c>
      <c r="K1656" t="s">
        <v>209</v>
      </c>
      <c r="L1656" t="s">
        <v>2355</v>
      </c>
      <c r="M1656" t="s">
        <v>123</v>
      </c>
      <c r="N1656" t="s">
        <v>21</v>
      </c>
      <c r="O1656">
        <v>17.55</v>
      </c>
      <c r="P1656">
        <v>29.71</v>
      </c>
      <c r="Q1656">
        <f>Sales_Analysis[[#This Row],[Quantity]]*Sales_Analysis[[#This Row],[Unit Selling Price]]</f>
        <v>29.71</v>
      </c>
      <c r="R1656">
        <f>Sales_Analysis[[#This Row],[Gross Sales ]]*Sales_Analysis[[#This Row],[Discount Pct]]</f>
        <v>2.9710000000000001</v>
      </c>
      <c r="S1656" s="8">
        <f>Sales_Analysis[[#This Row],[Gross Sales ]]-Sales_Analysis[[#This Row],[Discount Amount]]</f>
        <v>26.739000000000001</v>
      </c>
      <c r="T1656" s="8">
        <f>Sales_Analysis[[#This Row],[Quantity]]*Sales_Analysis[[#This Row],[Unit Cost]]</f>
        <v>17.55</v>
      </c>
      <c r="U1656" s="8">
        <f>Sales_Analysis[[#This Row],[Net Sales ]]-Sales_Analysis[[#This Row],[Cost Of Good Sold]]</f>
        <v>9.1890000000000001</v>
      </c>
      <c r="V1656" s="8">
        <f>IF(Sales_Analysis[[#This Row],[Order Status]]="Completed",Sales_Analysis[[#This Row],[Net Sales ]],0)</f>
        <v>26.739000000000001</v>
      </c>
      <c r="W1656" s="8">
        <f>IF(Sales_Analysis[[#This Row],[Order Status]]="Completed",Sales_Analysis[[#This Row],[Gross Profit ]],0)</f>
        <v>9.1890000000000001</v>
      </c>
    </row>
    <row r="1657" spans="1:23">
      <c r="A1657" t="s">
        <v>2429</v>
      </c>
      <c r="B1657" s="7">
        <v>46177</v>
      </c>
      <c r="C1657" t="s">
        <v>100</v>
      </c>
      <c r="D1657">
        <v>1</v>
      </c>
      <c r="E1657">
        <v>47.38</v>
      </c>
      <c r="F1657">
        <v>0.05</v>
      </c>
      <c r="G1657">
        <v>0</v>
      </c>
      <c r="H1657" t="s">
        <v>212</v>
      </c>
      <c r="I1657" t="s">
        <v>224</v>
      </c>
      <c r="J1657" t="s">
        <v>213</v>
      </c>
      <c r="K1657" t="s">
        <v>209</v>
      </c>
      <c r="L1657" t="s">
        <v>2430</v>
      </c>
      <c r="M1657" t="s">
        <v>101</v>
      </c>
      <c r="N1657" t="s">
        <v>17</v>
      </c>
      <c r="O1657">
        <v>31.21</v>
      </c>
      <c r="P1657">
        <v>47.38</v>
      </c>
      <c r="Q1657">
        <f>Sales_Analysis[[#This Row],[Quantity]]*Sales_Analysis[[#This Row],[Unit Selling Price]]</f>
        <v>47.38</v>
      </c>
      <c r="R1657">
        <f>Sales_Analysis[[#This Row],[Gross Sales ]]*Sales_Analysis[[#This Row],[Discount Pct]]</f>
        <v>2.3690000000000002</v>
      </c>
      <c r="S1657" s="8">
        <f>Sales_Analysis[[#This Row],[Gross Sales ]]-Sales_Analysis[[#This Row],[Discount Amount]]</f>
        <v>45.011000000000003</v>
      </c>
      <c r="T1657" s="8">
        <f>Sales_Analysis[[#This Row],[Quantity]]*Sales_Analysis[[#This Row],[Unit Cost]]</f>
        <v>31.21</v>
      </c>
      <c r="U1657" s="8">
        <f>Sales_Analysis[[#This Row],[Net Sales ]]-Sales_Analysis[[#This Row],[Cost Of Good Sold]]</f>
        <v>13.801000000000002</v>
      </c>
      <c r="V1657" s="8">
        <f>IF(Sales_Analysis[[#This Row],[Order Status]]="Completed",Sales_Analysis[[#This Row],[Net Sales ]],0)</f>
        <v>45.011000000000003</v>
      </c>
      <c r="W1657" s="8">
        <f>IF(Sales_Analysis[[#This Row],[Order Status]]="Completed",Sales_Analysis[[#This Row],[Gross Profit ]],0)</f>
        <v>13.801000000000002</v>
      </c>
    </row>
    <row r="1658" spans="1:23">
      <c r="A1658" t="s">
        <v>2431</v>
      </c>
      <c r="B1658" s="7">
        <v>46178</v>
      </c>
      <c r="C1658" t="s">
        <v>79</v>
      </c>
      <c r="D1658">
        <v>1</v>
      </c>
      <c r="E1658">
        <v>12.76</v>
      </c>
      <c r="F1658">
        <v>0</v>
      </c>
      <c r="G1658">
        <v>6.99</v>
      </c>
      <c r="H1658" t="s">
        <v>216</v>
      </c>
      <c r="I1658" t="s">
        <v>54</v>
      </c>
      <c r="J1658" t="s">
        <v>217</v>
      </c>
      <c r="K1658" t="s">
        <v>209</v>
      </c>
      <c r="L1658" t="s">
        <v>1126</v>
      </c>
      <c r="M1658" t="s">
        <v>80</v>
      </c>
      <c r="N1658" t="s">
        <v>11</v>
      </c>
      <c r="O1658">
        <v>7.24</v>
      </c>
      <c r="P1658">
        <v>12.76</v>
      </c>
      <c r="Q1658">
        <f>Sales_Analysis[[#This Row],[Quantity]]*Sales_Analysis[[#This Row],[Unit Selling Price]]</f>
        <v>12.76</v>
      </c>
      <c r="R1658">
        <f>Sales_Analysis[[#This Row],[Gross Sales ]]*Sales_Analysis[[#This Row],[Discount Pct]]</f>
        <v>0</v>
      </c>
      <c r="S1658" s="8">
        <f>Sales_Analysis[[#This Row],[Gross Sales ]]-Sales_Analysis[[#This Row],[Discount Amount]]</f>
        <v>12.76</v>
      </c>
      <c r="T1658" s="8">
        <f>Sales_Analysis[[#This Row],[Quantity]]*Sales_Analysis[[#This Row],[Unit Cost]]</f>
        <v>7.24</v>
      </c>
      <c r="U1658" s="8">
        <f>Sales_Analysis[[#This Row],[Net Sales ]]-Sales_Analysis[[#This Row],[Cost Of Good Sold]]</f>
        <v>5.52</v>
      </c>
      <c r="V1658" s="8">
        <f>IF(Sales_Analysis[[#This Row],[Order Status]]="Completed",Sales_Analysis[[#This Row],[Net Sales ]],0)</f>
        <v>12.76</v>
      </c>
      <c r="W1658" s="8">
        <f>IF(Sales_Analysis[[#This Row],[Order Status]]="Completed",Sales_Analysis[[#This Row],[Gross Profit ]],0)</f>
        <v>5.52</v>
      </c>
    </row>
    <row r="1659" spans="1:23">
      <c r="A1659" t="s">
        <v>2432</v>
      </c>
      <c r="B1659" s="7">
        <v>46178</v>
      </c>
      <c r="C1659" t="s">
        <v>73</v>
      </c>
      <c r="D1659">
        <v>3</v>
      </c>
      <c r="E1659">
        <v>23.84</v>
      </c>
      <c r="F1659">
        <v>0</v>
      </c>
      <c r="G1659">
        <v>0</v>
      </c>
      <c r="H1659" t="s">
        <v>216</v>
      </c>
      <c r="I1659" t="s">
        <v>54</v>
      </c>
      <c r="J1659" t="s">
        <v>213</v>
      </c>
      <c r="K1659" t="s">
        <v>209</v>
      </c>
      <c r="L1659" t="s">
        <v>1155</v>
      </c>
      <c r="M1659" t="s">
        <v>74</v>
      </c>
      <c r="N1659" t="s">
        <v>11</v>
      </c>
      <c r="O1659">
        <v>11.55</v>
      </c>
      <c r="P1659">
        <v>23.84</v>
      </c>
      <c r="Q1659">
        <f>Sales_Analysis[[#This Row],[Quantity]]*Sales_Analysis[[#This Row],[Unit Selling Price]]</f>
        <v>71.52</v>
      </c>
      <c r="R1659">
        <f>Sales_Analysis[[#This Row],[Gross Sales ]]*Sales_Analysis[[#This Row],[Discount Pct]]</f>
        <v>0</v>
      </c>
      <c r="S1659" s="8">
        <f>Sales_Analysis[[#This Row],[Gross Sales ]]-Sales_Analysis[[#This Row],[Discount Amount]]</f>
        <v>71.52</v>
      </c>
      <c r="T1659" s="8">
        <f>Sales_Analysis[[#This Row],[Quantity]]*Sales_Analysis[[#This Row],[Unit Cost]]</f>
        <v>34.650000000000006</v>
      </c>
      <c r="U1659" s="8">
        <f>Sales_Analysis[[#This Row],[Net Sales ]]-Sales_Analysis[[#This Row],[Cost Of Good Sold]]</f>
        <v>36.86999999999999</v>
      </c>
      <c r="V1659" s="8">
        <f>IF(Sales_Analysis[[#This Row],[Order Status]]="Completed",Sales_Analysis[[#This Row],[Net Sales ]],0)</f>
        <v>71.52</v>
      </c>
      <c r="W1659" s="8">
        <f>IF(Sales_Analysis[[#This Row],[Order Status]]="Completed",Sales_Analysis[[#This Row],[Gross Profit ]],0)</f>
        <v>36.86999999999999</v>
      </c>
    </row>
    <row r="1660" spans="1:23">
      <c r="A1660" t="s">
        <v>2433</v>
      </c>
      <c r="B1660" s="7">
        <v>46178</v>
      </c>
      <c r="C1660" t="s">
        <v>138</v>
      </c>
      <c r="D1660">
        <v>1</v>
      </c>
      <c r="E1660">
        <v>56</v>
      </c>
      <c r="F1660">
        <v>0.05</v>
      </c>
      <c r="G1660">
        <v>4.99</v>
      </c>
      <c r="H1660" t="s">
        <v>207</v>
      </c>
      <c r="I1660" t="s">
        <v>224</v>
      </c>
      <c r="J1660" t="s">
        <v>213</v>
      </c>
      <c r="K1660" t="s">
        <v>209</v>
      </c>
      <c r="L1660" t="s">
        <v>918</v>
      </c>
      <c r="M1660" t="s">
        <v>139</v>
      </c>
      <c r="N1660" t="s">
        <v>21</v>
      </c>
      <c r="O1660">
        <v>37.14</v>
      </c>
      <c r="P1660">
        <v>56</v>
      </c>
      <c r="Q1660">
        <f>Sales_Analysis[[#This Row],[Quantity]]*Sales_Analysis[[#This Row],[Unit Selling Price]]</f>
        <v>56</v>
      </c>
      <c r="R1660">
        <f>Sales_Analysis[[#This Row],[Gross Sales ]]*Sales_Analysis[[#This Row],[Discount Pct]]</f>
        <v>2.8000000000000003</v>
      </c>
      <c r="S1660" s="8">
        <f>Sales_Analysis[[#This Row],[Gross Sales ]]-Sales_Analysis[[#This Row],[Discount Amount]]</f>
        <v>53.2</v>
      </c>
      <c r="T1660" s="8">
        <f>Sales_Analysis[[#This Row],[Quantity]]*Sales_Analysis[[#This Row],[Unit Cost]]</f>
        <v>37.14</v>
      </c>
      <c r="U1660" s="8">
        <f>Sales_Analysis[[#This Row],[Net Sales ]]-Sales_Analysis[[#This Row],[Cost Of Good Sold]]</f>
        <v>16.060000000000002</v>
      </c>
      <c r="V1660" s="8">
        <f>IF(Sales_Analysis[[#This Row],[Order Status]]="Completed",Sales_Analysis[[#This Row],[Net Sales ]],0)</f>
        <v>53.2</v>
      </c>
      <c r="W1660" s="8">
        <f>IF(Sales_Analysis[[#This Row],[Order Status]]="Completed",Sales_Analysis[[#This Row],[Gross Profit ]],0)</f>
        <v>16.060000000000002</v>
      </c>
    </row>
    <row r="1661" spans="1:23">
      <c r="A1661" t="s">
        <v>2434</v>
      </c>
      <c r="B1661" s="7">
        <v>46178</v>
      </c>
      <c r="C1661" t="s">
        <v>81</v>
      </c>
      <c r="D1661">
        <v>4</v>
      </c>
      <c r="E1661">
        <v>30.29</v>
      </c>
      <c r="F1661">
        <v>0.2</v>
      </c>
      <c r="G1661">
        <v>4.99</v>
      </c>
      <c r="H1661" t="s">
        <v>216</v>
      </c>
      <c r="I1661" t="s">
        <v>12</v>
      </c>
      <c r="J1661" t="s">
        <v>208</v>
      </c>
      <c r="K1661" t="s">
        <v>209</v>
      </c>
      <c r="L1661" t="s">
        <v>736</v>
      </c>
      <c r="M1661" t="s">
        <v>82</v>
      </c>
      <c r="N1661" t="s">
        <v>11</v>
      </c>
      <c r="O1661">
        <v>13.1</v>
      </c>
      <c r="P1661">
        <v>30.29</v>
      </c>
      <c r="Q1661">
        <f>Sales_Analysis[[#This Row],[Quantity]]*Sales_Analysis[[#This Row],[Unit Selling Price]]</f>
        <v>121.16</v>
      </c>
      <c r="R1661">
        <f>Sales_Analysis[[#This Row],[Gross Sales ]]*Sales_Analysis[[#This Row],[Discount Pct]]</f>
        <v>24.231999999999999</v>
      </c>
      <c r="S1661" s="8">
        <f>Sales_Analysis[[#This Row],[Gross Sales ]]-Sales_Analysis[[#This Row],[Discount Amount]]</f>
        <v>96.927999999999997</v>
      </c>
      <c r="T1661" s="8">
        <f>Sales_Analysis[[#This Row],[Quantity]]*Sales_Analysis[[#This Row],[Unit Cost]]</f>
        <v>52.4</v>
      </c>
      <c r="U1661" s="8">
        <f>Sales_Analysis[[#This Row],[Net Sales ]]-Sales_Analysis[[#This Row],[Cost Of Good Sold]]</f>
        <v>44.527999999999999</v>
      </c>
      <c r="V1661" s="8">
        <f>IF(Sales_Analysis[[#This Row],[Order Status]]="Completed",Sales_Analysis[[#This Row],[Net Sales ]],0)</f>
        <v>96.927999999999997</v>
      </c>
      <c r="W1661" s="8">
        <f>IF(Sales_Analysis[[#This Row],[Order Status]]="Completed",Sales_Analysis[[#This Row],[Gross Profit ]],0)</f>
        <v>44.527999999999999</v>
      </c>
    </row>
    <row r="1662" spans="1:23">
      <c r="A1662" t="s">
        <v>2435</v>
      </c>
      <c r="B1662" s="7">
        <v>46178</v>
      </c>
      <c r="C1662" t="s">
        <v>75</v>
      </c>
      <c r="D1662">
        <v>6</v>
      </c>
      <c r="E1662">
        <v>55.2</v>
      </c>
      <c r="F1662">
        <v>0</v>
      </c>
      <c r="G1662">
        <v>0</v>
      </c>
      <c r="H1662" t="s">
        <v>216</v>
      </c>
      <c r="I1662" t="s">
        <v>18</v>
      </c>
      <c r="J1662" t="s">
        <v>217</v>
      </c>
      <c r="K1662" t="s">
        <v>209</v>
      </c>
      <c r="L1662" t="s">
        <v>745</v>
      </c>
      <c r="M1662" t="s">
        <v>76</v>
      </c>
      <c r="N1662" t="s">
        <v>11</v>
      </c>
      <c r="O1662">
        <v>25.85</v>
      </c>
      <c r="P1662">
        <v>55.2</v>
      </c>
      <c r="Q1662">
        <f>Sales_Analysis[[#This Row],[Quantity]]*Sales_Analysis[[#This Row],[Unit Selling Price]]</f>
        <v>331.20000000000005</v>
      </c>
      <c r="R1662">
        <f>Sales_Analysis[[#This Row],[Gross Sales ]]*Sales_Analysis[[#This Row],[Discount Pct]]</f>
        <v>0</v>
      </c>
      <c r="S1662" s="8">
        <f>Sales_Analysis[[#This Row],[Gross Sales ]]-Sales_Analysis[[#This Row],[Discount Amount]]</f>
        <v>331.20000000000005</v>
      </c>
      <c r="T1662" s="8">
        <f>Sales_Analysis[[#This Row],[Quantity]]*Sales_Analysis[[#This Row],[Unit Cost]]</f>
        <v>155.10000000000002</v>
      </c>
      <c r="U1662" s="8">
        <f>Sales_Analysis[[#This Row],[Net Sales ]]-Sales_Analysis[[#This Row],[Cost Of Good Sold]]</f>
        <v>176.10000000000002</v>
      </c>
      <c r="V1662" s="8">
        <f>IF(Sales_Analysis[[#This Row],[Order Status]]="Completed",Sales_Analysis[[#This Row],[Net Sales ]],0)</f>
        <v>331.20000000000005</v>
      </c>
      <c r="W1662" s="8">
        <f>IF(Sales_Analysis[[#This Row],[Order Status]]="Completed",Sales_Analysis[[#This Row],[Gross Profit ]],0)</f>
        <v>176.10000000000002</v>
      </c>
    </row>
    <row r="1663" spans="1:23">
      <c r="A1663" t="s">
        <v>2436</v>
      </c>
      <c r="B1663" s="7">
        <v>46179</v>
      </c>
      <c r="C1663" t="s">
        <v>128</v>
      </c>
      <c r="D1663">
        <v>1</v>
      </c>
      <c r="E1663">
        <v>74.72</v>
      </c>
      <c r="F1663">
        <v>0</v>
      </c>
      <c r="G1663">
        <v>0</v>
      </c>
      <c r="H1663" t="s">
        <v>207</v>
      </c>
      <c r="I1663" t="s">
        <v>18</v>
      </c>
      <c r="J1663" t="s">
        <v>217</v>
      </c>
      <c r="K1663" t="s">
        <v>209</v>
      </c>
      <c r="L1663" t="s">
        <v>1669</v>
      </c>
      <c r="M1663" t="s">
        <v>129</v>
      </c>
      <c r="N1663" t="s">
        <v>21</v>
      </c>
      <c r="O1663">
        <v>36.28</v>
      </c>
      <c r="P1663">
        <v>74.72</v>
      </c>
      <c r="Q1663">
        <f>Sales_Analysis[[#This Row],[Quantity]]*Sales_Analysis[[#This Row],[Unit Selling Price]]</f>
        <v>74.72</v>
      </c>
      <c r="R1663">
        <f>Sales_Analysis[[#This Row],[Gross Sales ]]*Sales_Analysis[[#This Row],[Discount Pct]]</f>
        <v>0</v>
      </c>
      <c r="S1663" s="8">
        <f>Sales_Analysis[[#This Row],[Gross Sales ]]-Sales_Analysis[[#This Row],[Discount Amount]]</f>
        <v>74.72</v>
      </c>
      <c r="T1663" s="8">
        <f>Sales_Analysis[[#This Row],[Quantity]]*Sales_Analysis[[#This Row],[Unit Cost]]</f>
        <v>36.28</v>
      </c>
      <c r="U1663" s="8">
        <f>Sales_Analysis[[#This Row],[Net Sales ]]-Sales_Analysis[[#This Row],[Cost Of Good Sold]]</f>
        <v>38.44</v>
      </c>
      <c r="V1663" s="8">
        <f>IF(Sales_Analysis[[#This Row],[Order Status]]="Completed",Sales_Analysis[[#This Row],[Net Sales ]],0)</f>
        <v>74.72</v>
      </c>
      <c r="W1663" s="8">
        <f>IF(Sales_Analysis[[#This Row],[Order Status]]="Completed",Sales_Analysis[[#This Row],[Gross Profit ]],0)</f>
        <v>38.44</v>
      </c>
    </row>
    <row r="1664" spans="1:23">
      <c r="A1664" t="s">
        <v>2437</v>
      </c>
      <c r="B1664" s="7">
        <v>46179</v>
      </c>
      <c r="C1664" t="s">
        <v>154</v>
      </c>
      <c r="D1664">
        <v>4</v>
      </c>
      <c r="E1664">
        <v>63.29</v>
      </c>
      <c r="F1664">
        <v>0.05</v>
      </c>
      <c r="G1664">
        <v>0</v>
      </c>
      <c r="H1664" t="s">
        <v>207</v>
      </c>
      <c r="I1664" t="s">
        <v>37</v>
      </c>
      <c r="J1664" t="s">
        <v>213</v>
      </c>
      <c r="K1664" t="s">
        <v>209</v>
      </c>
      <c r="L1664" t="s">
        <v>1064</v>
      </c>
      <c r="M1664" t="s">
        <v>155</v>
      </c>
      <c r="N1664" t="s">
        <v>27</v>
      </c>
      <c r="O1664">
        <v>41.46</v>
      </c>
      <c r="P1664">
        <v>63.29</v>
      </c>
      <c r="Q1664">
        <f>Sales_Analysis[[#This Row],[Quantity]]*Sales_Analysis[[#This Row],[Unit Selling Price]]</f>
        <v>253.16</v>
      </c>
      <c r="R1664">
        <f>Sales_Analysis[[#This Row],[Gross Sales ]]*Sales_Analysis[[#This Row],[Discount Pct]]</f>
        <v>12.658000000000001</v>
      </c>
      <c r="S1664" s="8">
        <f>Sales_Analysis[[#This Row],[Gross Sales ]]-Sales_Analysis[[#This Row],[Discount Amount]]</f>
        <v>240.50200000000001</v>
      </c>
      <c r="T1664" s="8">
        <f>Sales_Analysis[[#This Row],[Quantity]]*Sales_Analysis[[#This Row],[Unit Cost]]</f>
        <v>165.84</v>
      </c>
      <c r="U1664" s="8">
        <f>Sales_Analysis[[#This Row],[Net Sales ]]-Sales_Analysis[[#This Row],[Cost Of Good Sold]]</f>
        <v>74.662000000000006</v>
      </c>
      <c r="V1664" s="8">
        <f>IF(Sales_Analysis[[#This Row],[Order Status]]="Completed",Sales_Analysis[[#This Row],[Net Sales ]],0)</f>
        <v>240.50200000000001</v>
      </c>
      <c r="W1664" s="8">
        <f>IF(Sales_Analysis[[#This Row],[Order Status]]="Completed",Sales_Analysis[[#This Row],[Gross Profit ]],0)</f>
        <v>74.662000000000006</v>
      </c>
    </row>
    <row r="1665" spans="1:23">
      <c r="A1665" t="s">
        <v>2438</v>
      </c>
      <c r="B1665" s="7">
        <v>46179</v>
      </c>
      <c r="C1665" t="s">
        <v>126</v>
      </c>
      <c r="D1665">
        <v>1</v>
      </c>
      <c r="E1665">
        <v>44.98</v>
      </c>
      <c r="F1665">
        <v>0</v>
      </c>
      <c r="G1665">
        <v>6.99</v>
      </c>
      <c r="H1665" t="s">
        <v>207</v>
      </c>
      <c r="I1665" t="s">
        <v>54</v>
      </c>
      <c r="J1665" t="s">
        <v>217</v>
      </c>
      <c r="K1665" t="s">
        <v>209</v>
      </c>
      <c r="L1665" t="s">
        <v>630</v>
      </c>
      <c r="M1665" t="s">
        <v>127</v>
      </c>
      <c r="N1665" t="s">
        <v>21</v>
      </c>
      <c r="O1665">
        <v>23.48</v>
      </c>
      <c r="P1665">
        <v>44.98</v>
      </c>
      <c r="Q1665">
        <f>Sales_Analysis[[#This Row],[Quantity]]*Sales_Analysis[[#This Row],[Unit Selling Price]]</f>
        <v>44.98</v>
      </c>
      <c r="R1665">
        <f>Sales_Analysis[[#This Row],[Gross Sales ]]*Sales_Analysis[[#This Row],[Discount Pct]]</f>
        <v>0</v>
      </c>
      <c r="S1665" s="8">
        <f>Sales_Analysis[[#This Row],[Gross Sales ]]-Sales_Analysis[[#This Row],[Discount Amount]]</f>
        <v>44.98</v>
      </c>
      <c r="T1665" s="8">
        <f>Sales_Analysis[[#This Row],[Quantity]]*Sales_Analysis[[#This Row],[Unit Cost]]</f>
        <v>23.48</v>
      </c>
      <c r="U1665" s="8">
        <f>Sales_Analysis[[#This Row],[Net Sales ]]-Sales_Analysis[[#This Row],[Cost Of Good Sold]]</f>
        <v>21.499999999999996</v>
      </c>
      <c r="V1665" s="8">
        <f>IF(Sales_Analysis[[#This Row],[Order Status]]="Completed",Sales_Analysis[[#This Row],[Net Sales ]],0)</f>
        <v>44.98</v>
      </c>
      <c r="W1665" s="8">
        <f>IF(Sales_Analysis[[#This Row],[Order Status]]="Completed",Sales_Analysis[[#This Row],[Gross Profit ]],0)</f>
        <v>21.499999999999996</v>
      </c>
    </row>
    <row r="1666" spans="1:23">
      <c r="A1666" t="s">
        <v>2439</v>
      </c>
      <c r="B1666" s="7">
        <v>46179</v>
      </c>
      <c r="C1666" t="s">
        <v>126</v>
      </c>
      <c r="D1666">
        <v>1</v>
      </c>
      <c r="E1666">
        <v>44.98</v>
      </c>
      <c r="F1666">
        <v>0.1</v>
      </c>
      <c r="G1666">
        <v>4.99</v>
      </c>
      <c r="H1666" t="s">
        <v>207</v>
      </c>
      <c r="I1666" t="s">
        <v>12</v>
      </c>
      <c r="J1666" t="s">
        <v>213</v>
      </c>
      <c r="K1666" t="s">
        <v>209</v>
      </c>
      <c r="L1666" t="s">
        <v>2227</v>
      </c>
      <c r="M1666" t="s">
        <v>127</v>
      </c>
      <c r="N1666" t="s">
        <v>21</v>
      </c>
      <c r="O1666">
        <v>23.48</v>
      </c>
      <c r="P1666">
        <v>44.98</v>
      </c>
      <c r="Q1666">
        <f>Sales_Analysis[[#This Row],[Quantity]]*Sales_Analysis[[#This Row],[Unit Selling Price]]</f>
        <v>44.98</v>
      </c>
      <c r="R1666">
        <f>Sales_Analysis[[#This Row],[Gross Sales ]]*Sales_Analysis[[#This Row],[Discount Pct]]</f>
        <v>4.4980000000000002</v>
      </c>
      <c r="S1666" s="8">
        <f>Sales_Analysis[[#This Row],[Gross Sales ]]-Sales_Analysis[[#This Row],[Discount Amount]]</f>
        <v>40.481999999999999</v>
      </c>
      <c r="T1666" s="8">
        <f>Sales_Analysis[[#This Row],[Quantity]]*Sales_Analysis[[#This Row],[Unit Cost]]</f>
        <v>23.48</v>
      </c>
      <c r="U1666" s="8">
        <f>Sales_Analysis[[#This Row],[Net Sales ]]-Sales_Analysis[[#This Row],[Cost Of Good Sold]]</f>
        <v>17.001999999999999</v>
      </c>
      <c r="V1666" s="8">
        <f>IF(Sales_Analysis[[#This Row],[Order Status]]="Completed",Sales_Analysis[[#This Row],[Net Sales ]],0)</f>
        <v>40.481999999999999</v>
      </c>
      <c r="W1666" s="8">
        <f>IF(Sales_Analysis[[#This Row],[Order Status]]="Completed",Sales_Analysis[[#This Row],[Gross Profit ]],0)</f>
        <v>17.001999999999999</v>
      </c>
    </row>
    <row r="1667" spans="1:23">
      <c r="A1667" t="s">
        <v>2440</v>
      </c>
      <c r="B1667" s="7">
        <v>46179</v>
      </c>
      <c r="C1667" t="s">
        <v>98</v>
      </c>
      <c r="D1667">
        <v>1</v>
      </c>
      <c r="E1667">
        <v>17.66</v>
      </c>
      <c r="F1667">
        <v>0.1</v>
      </c>
      <c r="G1667">
        <v>4.99</v>
      </c>
      <c r="H1667" t="s">
        <v>212</v>
      </c>
      <c r="I1667" t="s">
        <v>18</v>
      </c>
      <c r="J1667" t="s">
        <v>208</v>
      </c>
      <c r="K1667" t="s">
        <v>209</v>
      </c>
      <c r="L1667" t="s">
        <v>1559</v>
      </c>
      <c r="M1667" t="s">
        <v>99</v>
      </c>
      <c r="N1667" t="s">
        <v>17</v>
      </c>
      <c r="O1667">
        <v>11.93</v>
      </c>
      <c r="P1667">
        <v>17.66</v>
      </c>
      <c r="Q1667">
        <f>Sales_Analysis[[#This Row],[Quantity]]*Sales_Analysis[[#This Row],[Unit Selling Price]]</f>
        <v>17.66</v>
      </c>
      <c r="R1667">
        <f>Sales_Analysis[[#This Row],[Gross Sales ]]*Sales_Analysis[[#This Row],[Discount Pct]]</f>
        <v>1.766</v>
      </c>
      <c r="S1667" s="8">
        <f>Sales_Analysis[[#This Row],[Gross Sales ]]-Sales_Analysis[[#This Row],[Discount Amount]]</f>
        <v>15.894</v>
      </c>
      <c r="T1667" s="8">
        <f>Sales_Analysis[[#This Row],[Quantity]]*Sales_Analysis[[#This Row],[Unit Cost]]</f>
        <v>11.93</v>
      </c>
      <c r="U1667" s="8">
        <f>Sales_Analysis[[#This Row],[Net Sales ]]-Sales_Analysis[[#This Row],[Cost Of Good Sold]]</f>
        <v>3.9640000000000004</v>
      </c>
      <c r="V1667" s="8">
        <f>IF(Sales_Analysis[[#This Row],[Order Status]]="Completed",Sales_Analysis[[#This Row],[Net Sales ]],0)</f>
        <v>15.894</v>
      </c>
      <c r="W1667" s="8">
        <f>IF(Sales_Analysis[[#This Row],[Order Status]]="Completed",Sales_Analysis[[#This Row],[Gross Profit ]],0)</f>
        <v>3.9640000000000004</v>
      </c>
    </row>
    <row r="1668" spans="1:23">
      <c r="A1668" t="s">
        <v>2441</v>
      </c>
      <c r="B1668" s="7">
        <v>46179</v>
      </c>
      <c r="C1668" t="s">
        <v>156</v>
      </c>
      <c r="D1668">
        <v>3</v>
      </c>
      <c r="E1668">
        <v>24.86</v>
      </c>
      <c r="F1668">
        <v>0</v>
      </c>
      <c r="G1668">
        <v>4.99</v>
      </c>
      <c r="H1668" t="s">
        <v>216</v>
      </c>
      <c r="I1668" t="s">
        <v>54</v>
      </c>
      <c r="J1668" t="s">
        <v>213</v>
      </c>
      <c r="K1668" t="s">
        <v>209</v>
      </c>
      <c r="L1668" t="s">
        <v>499</v>
      </c>
      <c r="M1668" t="s">
        <v>157</v>
      </c>
      <c r="N1668" t="s">
        <v>27</v>
      </c>
      <c r="O1668">
        <v>16.329999999999998</v>
      </c>
      <c r="P1668">
        <v>24.86</v>
      </c>
      <c r="Q1668">
        <f>Sales_Analysis[[#This Row],[Quantity]]*Sales_Analysis[[#This Row],[Unit Selling Price]]</f>
        <v>74.58</v>
      </c>
      <c r="R1668">
        <f>Sales_Analysis[[#This Row],[Gross Sales ]]*Sales_Analysis[[#This Row],[Discount Pct]]</f>
        <v>0</v>
      </c>
      <c r="S1668" s="8">
        <f>Sales_Analysis[[#This Row],[Gross Sales ]]-Sales_Analysis[[#This Row],[Discount Amount]]</f>
        <v>74.58</v>
      </c>
      <c r="T1668" s="8">
        <f>Sales_Analysis[[#This Row],[Quantity]]*Sales_Analysis[[#This Row],[Unit Cost]]</f>
        <v>48.989999999999995</v>
      </c>
      <c r="U1668" s="8">
        <f>Sales_Analysis[[#This Row],[Net Sales ]]-Sales_Analysis[[#This Row],[Cost Of Good Sold]]</f>
        <v>25.590000000000003</v>
      </c>
      <c r="V1668" s="8">
        <f>IF(Sales_Analysis[[#This Row],[Order Status]]="Completed",Sales_Analysis[[#This Row],[Net Sales ]],0)</f>
        <v>74.58</v>
      </c>
      <c r="W1668" s="8">
        <f>IF(Sales_Analysis[[#This Row],[Order Status]]="Completed",Sales_Analysis[[#This Row],[Gross Profit ]],0)</f>
        <v>25.590000000000003</v>
      </c>
    </row>
    <row r="1669" spans="1:23">
      <c r="A1669" t="s">
        <v>2442</v>
      </c>
      <c r="B1669" s="7">
        <v>46179</v>
      </c>
      <c r="C1669" t="s">
        <v>112</v>
      </c>
      <c r="D1669">
        <v>6</v>
      </c>
      <c r="E1669">
        <v>48.12</v>
      </c>
      <c r="F1669">
        <v>0</v>
      </c>
      <c r="G1669">
        <v>6.99</v>
      </c>
      <c r="H1669" t="s">
        <v>207</v>
      </c>
      <c r="I1669" t="s">
        <v>224</v>
      </c>
      <c r="J1669" t="s">
        <v>208</v>
      </c>
      <c r="K1669" t="s">
        <v>209</v>
      </c>
      <c r="L1669" t="s">
        <v>222</v>
      </c>
      <c r="M1669" t="s">
        <v>113</v>
      </c>
      <c r="N1669" t="s">
        <v>17</v>
      </c>
      <c r="O1669">
        <v>23.26</v>
      </c>
      <c r="P1669">
        <v>48.12</v>
      </c>
      <c r="Q1669">
        <f>Sales_Analysis[[#This Row],[Quantity]]*Sales_Analysis[[#This Row],[Unit Selling Price]]</f>
        <v>288.71999999999997</v>
      </c>
      <c r="R1669">
        <f>Sales_Analysis[[#This Row],[Gross Sales ]]*Sales_Analysis[[#This Row],[Discount Pct]]</f>
        <v>0</v>
      </c>
      <c r="S1669" s="8">
        <f>Sales_Analysis[[#This Row],[Gross Sales ]]-Sales_Analysis[[#This Row],[Discount Amount]]</f>
        <v>288.71999999999997</v>
      </c>
      <c r="T1669" s="8">
        <f>Sales_Analysis[[#This Row],[Quantity]]*Sales_Analysis[[#This Row],[Unit Cost]]</f>
        <v>139.56</v>
      </c>
      <c r="U1669" s="8">
        <f>Sales_Analysis[[#This Row],[Net Sales ]]-Sales_Analysis[[#This Row],[Cost Of Good Sold]]</f>
        <v>149.15999999999997</v>
      </c>
      <c r="V1669" s="8">
        <f>IF(Sales_Analysis[[#This Row],[Order Status]]="Completed",Sales_Analysis[[#This Row],[Net Sales ]],0)</f>
        <v>288.71999999999997</v>
      </c>
      <c r="W1669" s="8">
        <f>IF(Sales_Analysis[[#This Row],[Order Status]]="Completed",Sales_Analysis[[#This Row],[Gross Profit ]],0)</f>
        <v>149.15999999999997</v>
      </c>
    </row>
    <row r="1670" spans="1:23">
      <c r="A1670" t="s">
        <v>2443</v>
      </c>
      <c r="B1670" s="7">
        <v>46179</v>
      </c>
      <c r="C1670" t="s">
        <v>142</v>
      </c>
      <c r="D1670">
        <v>1</v>
      </c>
      <c r="E1670">
        <v>100.1</v>
      </c>
      <c r="F1670">
        <v>0.05</v>
      </c>
      <c r="G1670">
        <v>0</v>
      </c>
      <c r="H1670" t="s">
        <v>216</v>
      </c>
      <c r="I1670" t="s">
        <v>18</v>
      </c>
      <c r="J1670" t="s">
        <v>217</v>
      </c>
      <c r="K1670" t="s">
        <v>209</v>
      </c>
      <c r="L1670" t="s">
        <v>2444</v>
      </c>
      <c r="M1670" t="s">
        <v>143</v>
      </c>
      <c r="N1670" t="s">
        <v>27</v>
      </c>
      <c r="O1670">
        <v>41.96</v>
      </c>
      <c r="P1670">
        <v>100.1</v>
      </c>
      <c r="Q1670">
        <f>Sales_Analysis[[#This Row],[Quantity]]*Sales_Analysis[[#This Row],[Unit Selling Price]]</f>
        <v>100.1</v>
      </c>
      <c r="R1670">
        <f>Sales_Analysis[[#This Row],[Gross Sales ]]*Sales_Analysis[[#This Row],[Discount Pct]]</f>
        <v>5.0049999999999999</v>
      </c>
      <c r="S1670" s="8">
        <f>Sales_Analysis[[#This Row],[Gross Sales ]]-Sales_Analysis[[#This Row],[Discount Amount]]</f>
        <v>95.094999999999999</v>
      </c>
      <c r="T1670" s="8">
        <f>Sales_Analysis[[#This Row],[Quantity]]*Sales_Analysis[[#This Row],[Unit Cost]]</f>
        <v>41.96</v>
      </c>
      <c r="U1670" s="8">
        <f>Sales_Analysis[[#This Row],[Net Sales ]]-Sales_Analysis[[#This Row],[Cost Of Good Sold]]</f>
        <v>53.134999999999998</v>
      </c>
      <c r="V1670" s="8">
        <f>IF(Sales_Analysis[[#This Row],[Order Status]]="Completed",Sales_Analysis[[#This Row],[Net Sales ]],0)</f>
        <v>95.094999999999999</v>
      </c>
      <c r="W1670" s="8">
        <f>IF(Sales_Analysis[[#This Row],[Order Status]]="Completed",Sales_Analysis[[#This Row],[Gross Profit ]],0)</f>
        <v>53.134999999999998</v>
      </c>
    </row>
    <row r="1671" spans="1:23">
      <c r="A1671" t="s">
        <v>2445</v>
      </c>
      <c r="B1671" s="7">
        <v>46179</v>
      </c>
      <c r="C1671" t="s">
        <v>156</v>
      </c>
      <c r="D1671">
        <v>1</v>
      </c>
      <c r="E1671">
        <v>24.86</v>
      </c>
      <c r="F1671">
        <v>0.05</v>
      </c>
      <c r="G1671">
        <v>9.99</v>
      </c>
      <c r="H1671" t="s">
        <v>207</v>
      </c>
      <c r="I1671" t="s">
        <v>224</v>
      </c>
      <c r="J1671" t="s">
        <v>208</v>
      </c>
      <c r="K1671" t="s">
        <v>209</v>
      </c>
      <c r="L1671" t="s">
        <v>1316</v>
      </c>
      <c r="M1671" t="s">
        <v>157</v>
      </c>
      <c r="N1671" t="s">
        <v>27</v>
      </c>
      <c r="O1671">
        <v>16.329999999999998</v>
      </c>
      <c r="P1671">
        <v>24.86</v>
      </c>
      <c r="Q1671">
        <f>Sales_Analysis[[#This Row],[Quantity]]*Sales_Analysis[[#This Row],[Unit Selling Price]]</f>
        <v>24.86</v>
      </c>
      <c r="R1671">
        <f>Sales_Analysis[[#This Row],[Gross Sales ]]*Sales_Analysis[[#This Row],[Discount Pct]]</f>
        <v>1.2430000000000001</v>
      </c>
      <c r="S1671" s="8">
        <f>Sales_Analysis[[#This Row],[Gross Sales ]]-Sales_Analysis[[#This Row],[Discount Amount]]</f>
        <v>23.617000000000001</v>
      </c>
      <c r="T1671" s="8">
        <f>Sales_Analysis[[#This Row],[Quantity]]*Sales_Analysis[[#This Row],[Unit Cost]]</f>
        <v>16.329999999999998</v>
      </c>
      <c r="U1671" s="8">
        <f>Sales_Analysis[[#This Row],[Net Sales ]]-Sales_Analysis[[#This Row],[Cost Of Good Sold]]</f>
        <v>7.2870000000000026</v>
      </c>
      <c r="V1671" s="8">
        <f>IF(Sales_Analysis[[#This Row],[Order Status]]="Completed",Sales_Analysis[[#This Row],[Net Sales ]],0)</f>
        <v>23.617000000000001</v>
      </c>
      <c r="W1671" s="8">
        <f>IF(Sales_Analysis[[#This Row],[Order Status]]="Completed",Sales_Analysis[[#This Row],[Gross Profit ]],0)</f>
        <v>7.2870000000000026</v>
      </c>
    </row>
    <row r="1672" spans="1:23">
      <c r="A1672" t="s">
        <v>2446</v>
      </c>
      <c r="B1672" s="7">
        <v>46179</v>
      </c>
      <c r="C1672" t="s">
        <v>164</v>
      </c>
      <c r="D1672">
        <v>4</v>
      </c>
      <c r="E1672">
        <v>93.35</v>
      </c>
      <c r="F1672">
        <v>0</v>
      </c>
      <c r="G1672">
        <v>9.99</v>
      </c>
      <c r="H1672" t="s">
        <v>216</v>
      </c>
      <c r="I1672" t="s">
        <v>54</v>
      </c>
      <c r="J1672" t="s">
        <v>213</v>
      </c>
      <c r="K1672" t="s">
        <v>209</v>
      </c>
      <c r="L1672" t="s">
        <v>1576</v>
      </c>
      <c r="M1672" t="s">
        <v>165</v>
      </c>
      <c r="N1672" t="s">
        <v>32</v>
      </c>
      <c r="O1672">
        <v>39.76</v>
      </c>
      <c r="P1672">
        <v>93.35</v>
      </c>
      <c r="Q1672">
        <f>Sales_Analysis[[#This Row],[Quantity]]*Sales_Analysis[[#This Row],[Unit Selling Price]]</f>
        <v>373.4</v>
      </c>
      <c r="R1672">
        <f>Sales_Analysis[[#This Row],[Gross Sales ]]*Sales_Analysis[[#This Row],[Discount Pct]]</f>
        <v>0</v>
      </c>
      <c r="S1672" s="8">
        <f>Sales_Analysis[[#This Row],[Gross Sales ]]-Sales_Analysis[[#This Row],[Discount Amount]]</f>
        <v>373.4</v>
      </c>
      <c r="T1672" s="8">
        <f>Sales_Analysis[[#This Row],[Quantity]]*Sales_Analysis[[#This Row],[Unit Cost]]</f>
        <v>159.04</v>
      </c>
      <c r="U1672" s="8">
        <f>Sales_Analysis[[#This Row],[Net Sales ]]-Sales_Analysis[[#This Row],[Cost Of Good Sold]]</f>
        <v>214.35999999999999</v>
      </c>
      <c r="V1672" s="8">
        <f>IF(Sales_Analysis[[#This Row],[Order Status]]="Completed",Sales_Analysis[[#This Row],[Net Sales ]],0)</f>
        <v>373.4</v>
      </c>
      <c r="W1672" s="8">
        <f>IF(Sales_Analysis[[#This Row],[Order Status]]="Completed",Sales_Analysis[[#This Row],[Gross Profit ]],0)</f>
        <v>214.35999999999999</v>
      </c>
    </row>
    <row r="1673" spans="1:23">
      <c r="A1673" t="s">
        <v>2447</v>
      </c>
      <c r="B1673" s="7">
        <v>46179</v>
      </c>
      <c r="C1673" t="s">
        <v>138</v>
      </c>
      <c r="D1673">
        <v>2</v>
      </c>
      <c r="E1673">
        <v>56</v>
      </c>
      <c r="F1673">
        <v>0</v>
      </c>
      <c r="G1673">
        <v>6.99</v>
      </c>
      <c r="H1673" t="s">
        <v>207</v>
      </c>
      <c r="I1673" t="s">
        <v>12</v>
      </c>
      <c r="J1673" t="s">
        <v>208</v>
      </c>
      <c r="K1673" t="s">
        <v>209</v>
      </c>
      <c r="L1673" t="s">
        <v>1193</v>
      </c>
      <c r="M1673" t="s">
        <v>139</v>
      </c>
      <c r="N1673" t="s">
        <v>21</v>
      </c>
      <c r="O1673">
        <v>37.14</v>
      </c>
      <c r="P1673">
        <v>56</v>
      </c>
      <c r="Q1673">
        <f>Sales_Analysis[[#This Row],[Quantity]]*Sales_Analysis[[#This Row],[Unit Selling Price]]</f>
        <v>112</v>
      </c>
      <c r="R1673">
        <f>Sales_Analysis[[#This Row],[Gross Sales ]]*Sales_Analysis[[#This Row],[Discount Pct]]</f>
        <v>0</v>
      </c>
      <c r="S1673" s="8">
        <f>Sales_Analysis[[#This Row],[Gross Sales ]]-Sales_Analysis[[#This Row],[Discount Amount]]</f>
        <v>112</v>
      </c>
      <c r="T1673" s="8">
        <f>Sales_Analysis[[#This Row],[Quantity]]*Sales_Analysis[[#This Row],[Unit Cost]]</f>
        <v>74.28</v>
      </c>
      <c r="U1673" s="8">
        <f>Sales_Analysis[[#This Row],[Net Sales ]]-Sales_Analysis[[#This Row],[Cost Of Good Sold]]</f>
        <v>37.72</v>
      </c>
      <c r="V1673" s="8">
        <f>IF(Sales_Analysis[[#This Row],[Order Status]]="Completed",Sales_Analysis[[#This Row],[Net Sales ]],0)</f>
        <v>112</v>
      </c>
      <c r="W1673" s="8">
        <f>IF(Sales_Analysis[[#This Row],[Order Status]]="Completed",Sales_Analysis[[#This Row],[Gross Profit ]],0)</f>
        <v>37.72</v>
      </c>
    </row>
    <row r="1674" spans="1:23">
      <c r="A1674" t="s">
        <v>2448</v>
      </c>
      <c r="B1674" s="7">
        <v>46180</v>
      </c>
      <c r="C1674" t="s">
        <v>110</v>
      </c>
      <c r="D1674">
        <v>3</v>
      </c>
      <c r="E1674">
        <v>32.130000000000003</v>
      </c>
      <c r="F1674">
        <v>0.1</v>
      </c>
      <c r="G1674">
        <v>0</v>
      </c>
      <c r="H1674" t="s">
        <v>212</v>
      </c>
      <c r="I1674" t="s">
        <v>12</v>
      </c>
      <c r="J1674" t="s">
        <v>213</v>
      </c>
      <c r="K1674" t="s">
        <v>209</v>
      </c>
      <c r="L1674" t="s">
        <v>826</v>
      </c>
      <c r="M1674" t="s">
        <v>111</v>
      </c>
      <c r="N1674" t="s">
        <v>17</v>
      </c>
      <c r="O1674">
        <v>21.59</v>
      </c>
      <c r="P1674">
        <v>32.130000000000003</v>
      </c>
      <c r="Q1674">
        <f>Sales_Analysis[[#This Row],[Quantity]]*Sales_Analysis[[#This Row],[Unit Selling Price]]</f>
        <v>96.390000000000015</v>
      </c>
      <c r="R1674">
        <f>Sales_Analysis[[#This Row],[Gross Sales ]]*Sales_Analysis[[#This Row],[Discount Pct]]</f>
        <v>9.6390000000000029</v>
      </c>
      <c r="S1674" s="8">
        <f>Sales_Analysis[[#This Row],[Gross Sales ]]-Sales_Analysis[[#This Row],[Discount Amount]]</f>
        <v>86.751000000000005</v>
      </c>
      <c r="T1674" s="8">
        <f>Sales_Analysis[[#This Row],[Quantity]]*Sales_Analysis[[#This Row],[Unit Cost]]</f>
        <v>64.77</v>
      </c>
      <c r="U1674" s="8">
        <f>Sales_Analysis[[#This Row],[Net Sales ]]-Sales_Analysis[[#This Row],[Cost Of Good Sold]]</f>
        <v>21.981000000000009</v>
      </c>
      <c r="V1674" s="8">
        <f>IF(Sales_Analysis[[#This Row],[Order Status]]="Completed",Sales_Analysis[[#This Row],[Net Sales ]],0)</f>
        <v>86.751000000000005</v>
      </c>
      <c r="W1674" s="8">
        <f>IF(Sales_Analysis[[#This Row],[Order Status]]="Completed",Sales_Analysis[[#This Row],[Gross Profit ]],0)</f>
        <v>21.981000000000009</v>
      </c>
    </row>
    <row r="1675" spans="1:23">
      <c r="A1675" t="s">
        <v>2449</v>
      </c>
      <c r="B1675" s="7">
        <v>46180</v>
      </c>
      <c r="C1675" t="s">
        <v>148</v>
      </c>
      <c r="D1675">
        <v>2</v>
      </c>
      <c r="E1675">
        <v>76.3</v>
      </c>
      <c r="F1675">
        <v>0.05</v>
      </c>
      <c r="G1675">
        <v>4.99</v>
      </c>
      <c r="H1675" t="s">
        <v>216</v>
      </c>
      <c r="I1675" t="s">
        <v>54</v>
      </c>
      <c r="J1675" t="s">
        <v>208</v>
      </c>
      <c r="K1675" t="s">
        <v>209</v>
      </c>
      <c r="L1675" t="s">
        <v>257</v>
      </c>
      <c r="M1675" t="s">
        <v>149</v>
      </c>
      <c r="N1675" t="s">
        <v>27</v>
      </c>
      <c r="O1675">
        <v>33.700000000000003</v>
      </c>
      <c r="P1675">
        <v>76.3</v>
      </c>
      <c r="Q1675">
        <f>Sales_Analysis[[#This Row],[Quantity]]*Sales_Analysis[[#This Row],[Unit Selling Price]]</f>
        <v>152.6</v>
      </c>
      <c r="R1675">
        <f>Sales_Analysis[[#This Row],[Gross Sales ]]*Sales_Analysis[[#This Row],[Discount Pct]]</f>
        <v>7.63</v>
      </c>
      <c r="S1675" s="8">
        <f>Sales_Analysis[[#This Row],[Gross Sales ]]-Sales_Analysis[[#This Row],[Discount Amount]]</f>
        <v>144.97</v>
      </c>
      <c r="T1675" s="8">
        <f>Sales_Analysis[[#This Row],[Quantity]]*Sales_Analysis[[#This Row],[Unit Cost]]</f>
        <v>67.400000000000006</v>
      </c>
      <c r="U1675" s="8">
        <f>Sales_Analysis[[#This Row],[Net Sales ]]-Sales_Analysis[[#This Row],[Cost Of Good Sold]]</f>
        <v>77.569999999999993</v>
      </c>
      <c r="V1675" s="8">
        <f>IF(Sales_Analysis[[#This Row],[Order Status]]="Completed",Sales_Analysis[[#This Row],[Net Sales ]],0)</f>
        <v>144.97</v>
      </c>
      <c r="W1675" s="8">
        <f>IF(Sales_Analysis[[#This Row],[Order Status]]="Completed",Sales_Analysis[[#This Row],[Gross Profit ]],0)</f>
        <v>77.569999999999993</v>
      </c>
    </row>
    <row r="1676" spans="1:23">
      <c r="A1676" t="s">
        <v>2450</v>
      </c>
      <c r="B1676" s="7">
        <v>46180</v>
      </c>
      <c r="C1676" t="s">
        <v>174</v>
      </c>
      <c r="D1676">
        <v>3</v>
      </c>
      <c r="E1676">
        <v>72.45</v>
      </c>
      <c r="F1676">
        <v>0</v>
      </c>
      <c r="G1676">
        <v>6.99</v>
      </c>
      <c r="H1676" t="s">
        <v>212</v>
      </c>
      <c r="I1676" t="s">
        <v>12</v>
      </c>
      <c r="J1676" t="s">
        <v>213</v>
      </c>
      <c r="K1676" t="s">
        <v>209</v>
      </c>
      <c r="L1676" t="s">
        <v>1720</v>
      </c>
      <c r="M1676" t="s">
        <v>175</v>
      </c>
      <c r="N1676" t="s">
        <v>32</v>
      </c>
      <c r="O1676">
        <v>30.61</v>
      </c>
      <c r="P1676">
        <v>72.45</v>
      </c>
      <c r="Q1676">
        <f>Sales_Analysis[[#This Row],[Quantity]]*Sales_Analysis[[#This Row],[Unit Selling Price]]</f>
        <v>217.35000000000002</v>
      </c>
      <c r="R1676">
        <f>Sales_Analysis[[#This Row],[Gross Sales ]]*Sales_Analysis[[#This Row],[Discount Pct]]</f>
        <v>0</v>
      </c>
      <c r="S1676" s="8">
        <f>Sales_Analysis[[#This Row],[Gross Sales ]]-Sales_Analysis[[#This Row],[Discount Amount]]</f>
        <v>217.35000000000002</v>
      </c>
      <c r="T1676" s="8">
        <f>Sales_Analysis[[#This Row],[Quantity]]*Sales_Analysis[[#This Row],[Unit Cost]]</f>
        <v>91.83</v>
      </c>
      <c r="U1676" s="8">
        <f>Sales_Analysis[[#This Row],[Net Sales ]]-Sales_Analysis[[#This Row],[Cost Of Good Sold]]</f>
        <v>125.52000000000002</v>
      </c>
      <c r="V1676" s="8">
        <f>IF(Sales_Analysis[[#This Row],[Order Status]]="Completed",Sales_Analysis[[#This Row],[Net Sales ]],0)</f>
        <v>217.35000000000002</v>
      </c>
      <c r="W1676" s="8">
        <f>IF(Sales_Analysis[[#This Row],[Order Status]]="Completed",Sales_Analysis[[#This Row],[Gross Profit ]],0)</f>
        <v>125.52000000000002</v>
      </c>
    </row>
    <row r="1677" spans="1:23">
      <c r="A1677" t="s">
        <v>2451</v>
      </c>
      <c r="B1677" s="7">
        <v>46180</v>
      </c>
      <c r="C1677" t="s">
        <v>170</v>
      </c>
      <c r="D1677">
        <v>3</v>
      </c>
      <c r="E1677">
        <v>33.19</v>
      </c>
      <c r="F1677">
        <v>0</v>
      </c>
      <c r="G1677">
        <v>9.99</v>
      </c>
      <c r="H1677" t="s">
        <v>212</v>
      </c>
      <c r="I1677" t="s">
        <v>224</v>
      </c>
      <c r="J1677" t="s">
        <v>213</v>
      </c>
      <c r="K1677" t="s">
        <v>209</v>
      </c>
      <c r="L1677" t="s">
        <v>2452</v>
      </c>
      <c r="M1677" t="s">
        <v>171</v>
      </c>
      <c r="N1677" t="s">
        <v>32</v>
      </c>
      <c r="O1677">
        <v>18.73</v>
      </c>
      <c r="P1677">
        <v>33.19</v>
      </c>
      <c r="Q1677">
        <f>Sales_Analysis[[#This Row],[Quantity]]*Sales_Analysis[[#This Row],[Unit Selling Price]]</f>
        <v>99.57</v>
      </c>
      <c r="R1677">
        <f>Sales_Analysis[[#This Row],[Gross Sales ]]*Sales_Analysis[[#This Row],[Discount Pct]]</f>
        <v>0</v>
      </c>
      <c r="S1677" s="8">
        <f>Sales_Analysis[[#This Row],[Gross Sales ]]-Sales_Analysis[[#This Row],[Discount Amount]]</f>
        <v>99.57</v>
      </c>
      <c r="T1677" s="8">
        <f>Sales_Analysis[[#This Row],[Quantity]]*Sales_Analysis[[#This Row],[Unit Cost]]</f>
        <v>56.19</v>
      </c>
      <c r="U1677" s="8">
        <f>Sales_Analysis[[#This Row],[Net Sales ]]-Sales_Analysis[[#This Row],[Cost Of Good Sold]]</f>
        <v>43.379999999999995</v>
      </c>
      <c r="V1677" s="8">
        <f>IF(Sales_Analysis[[#This Row],[Order Status]]="Completed",Sales_Analysis[[#This Row],[Net Sales ]],0)</f>
        <v>99.57</v>
      </c>
      <c r="W1677" s="8">
        <f>IF(Sales_Analysis[[#This Row],[Order Status]]="Completed",Sales_Analysis[[#This Row],[Gross Profit ]],0)</f>
        <v>43.379999999999995</v>
      </c>
    </row>
    <row r="1678" spans="1:23">
      <c r="A1678" t="s">
        <v>2453</v>
      </c>
      <c r="B1678" s="7">
        <v>46180</v>
      </c>
      <c r="C1678" t="s">
        <v>102</v>
      </c>
      <c r="D1678">
        <v>4</v>
      </c>
      <c r="E1678">
        <v>18.5</v>
      </c>
      <c r="F1678">
        <v>0.1</v>
      </c>
      <c r="G1678">
        <v>6.99</v>
      </c>
      <c r="H1678" t="s">
        <v>207</v>
      </c>
      <c r="I1678" t="s">
        <v>18</v>
      </c>
      <c r="J1678" t="s">
        <v>208</v>
      </c>
      <c r="K1678" t="s">
        <v>209</v>
      </c>
      <c r="L1678" t="s">
        <v>752</v>
      </c>
      <c r="M1678" t="s">
        <v>103</v>
      </c>
      <c r="N1678" t="s">
        <v>17</v>
      </c>
      <c r="O1678">
        <v>7.75</v>
      </c>
      <c r="P1678">
        <v>18.5</v>
      </c>
      <c r="Q1678">
        <f>Sales_Analysis[[#This Row],[Quantity]]*Sales_Analysis[[#This Row],[Unit Selling Price]]</f>
        <v>74</v>
      </c>
      <c r="R1678">
        <f>Sales_Analysis[[#This Row],[Gross Sales ]]*Sales_Analysis[[#This Row],[Discount Pct]]</f>
        <v>7.4</v>
      </c>
      <c r="S1678" s="8">
        <f>Sales_Analysis[[#This Row],[Gross Sales ]]-Sales_Analysis[[#This Row],[Discount Amount]]</f>
        <v>66.599999999999994</v>
      </c>
      <c r="T1678" s="8">
        <f>Sales_Analysis[[#This Row],[Quantity]]*Sales_Analysis[[#This Row],[Unit Cost]]</f>
        <v>31</v>
      </c>
      <c r="U1678" s="8">
        <f>Sales_Analysis[[#This Row],[Net Sales ]]-Sales_Analysis[[#This Row],[Cost Of Good Sold]]</f>
        <v>35.599999999999994</v>
      </c>
      <c r="V1678" s="8">
        <f>IF(Sales_Analysis[[#This Row],[Order Status]]="Completed",Sales_Analysis[[#This Row],[Net Sales ]],0)</f>
        <v>66.599999999999994</v>
      </c>
      <c r="W1678" s="8">
        <f>IF(Sales_Analysis[[#This Row],[Order Status]]="Completed",Sales_Analysis[[#This Row],[Gross Profit ]],0)</f>
        <v>35.599999999999994</v>
      </c>
    </row>
    <row r="1679" spans="1:23">
      <c r="A1679" t="s">
        <v>2454</v>
      </c>
      <c r="B1679" s="7">
        <v>46180</v>
      </c>
      <c r="C1679" t="s">
        <v>138</v>
      </c>
      <c r="D1679">
        <v>3</v>
      </c>
      <c r="E1679">
        <v>56</v>
      </c>
      <c r="F1679">
        <v>0</v>
      </c>
      <c r="G1679">
        <v>0</v>
      </c>
      <c r="H1679" t="s">
        <v>212</v>
      </c>
      <c r="I1679" t="s">
        <v>37</v>
      </c>
      <c r="J1679" t="s">
        <v>217</v>
      </c>
      <c r="K1679" t="s">
        <v>209</v>
      </c>
      <c r="L1679" t="s">
        <v>371</v>
      </c>
      <c r="M1679" t="s">
        <v>139</v>
      </c>
      <c r="N1679" t="s">
        <v>21</v>
      </c>
      <c r="O1679">
        <v>37.14</v>
      </c>
      <c r="P1679">
        <v>56</v>
      </c>
      <c r="Q1679">
        <f>Sales_Analysis[[#This Row],[Quantity]]*Sales_Analysis[[#This Row],[Unit Selling Price]]</f>
        <v>168</v>
      </c>
      <c r="R1679">
        <f>Sales_Analysis[[#This Row],[Gross Sales ]]*Sales_Analysis[[#This Row],[Discount Pct]]</f>
        <v>0</v>
      </c>
      <c r="S1679" s="8">
        <f>Sales_Analysis[[#This Row],[Gross Sales ]]-Sales_Analysis[[#This Row],[Discount Amount]]</f>
        <v>168</v>
      </c>
      <c r="T1679" s="8">
        <f>Sales_Analysis[[#This Row],[Quantity]]*Sales_Analysis[[#This Row],[Unit Cost]]</f>
        <v>111.42</v>
      </c>
      <c r="U1679" s="8">
        <f>Sales_Analysis[[#This Row],[Net Sales ]]-Sales_Analysis[[#This Row],[Cost Of Good Sold]]</f>
        <v>56.58</v>
      </c>
      <c r="V1679" s="8">
        <f>IF(Sales_Analysis[[#This Row],[Order Status]]="Completed",Sales_Analysis[[#This Row],[Net Sales ]],0)</f>
        <v>168</v>
      </c>
      <c r="W1679" s="8">
        <f>IF(Sales_Analysis[[#This Row],[Order Status]]="Completed",Sales_Analysis[[#This Row],[Gross Profit ]],0)</f>
        <v>56.58</v>
      </c>
    </row>
    <row r="1680" spans="1:23">
      <c r="A1680" t="s">
        <v>2455</v>
      </c>
      <c r="B1680" s="7">
        <v>46180</v>
      </c>
      <c r="C1680" t="s">
        <v>73</v>
      </c>
      <c r="D1680">
        <v>1</v>
      </c>
      <c r="E1680">
        <v>23.84</v>
      </c>
      <c r="F1680">
        <v>0.15</v>
      </c>
      <c r="G1680">
        <v>6.99</v>
      </c>
      <c r="H1680" t="s">
        <v>216</v>
      </c>
      <c r="I1680" t="s">
        <v>54</v>
      </c>
      <c r="J1680" t="s">
        <v>217</v>
      </c>
      <c r="K1680" t="s">
        <v>209</v>
      </c>
      <c r="L1680" t="s">
        <v>373</v>
      </c>
      <c r="M1680" t="s">
        <v>74</v>
      </c>
      <c r="N1680" t="s">
        <v>11</v>
      </c>
      <c r="O1680">
        <v>11.55</v>
      </c>
      <c r="P1680">
        <v>23.84</v>
      </c>
      <c r="Q1680">
        <f>Sales_Analysis[[#This Row],[Quantity]]*Sales_Analysis[[#This Row],[Unit Selling Price]]</f>
        <v>23.84</v>
      </c>
      <c r="R1680">
        <f>Sales_Analysis[[#This Row],[Gross Sales ]]*Sales_Analysis[[#This Row],[Discount Pct]]</f>
        <v>3.5760000000000001</v>
      </c>
      <c r="S1680" s="8">
        <f>Sales_Analysis[[#This Row],[Gross Sales ]]-Sales_Analysis[[#This Row],[Discount Amount]]</f>
        <v>20.263999999999999</v>
      </c>
      <c r="T1680" s="8">
        <f>Sales_Analysis[[#This Row],[Quantity]]*Sales_Analysis[[#This Row],[Unit Cost]]</f>
        <v>11.55</v>
      </c>
      <c r="U1680" s="8">
        <f>Sales_Analysis[[#This Row],[Net Sales ]]-Sales_Analysis[[#This Row],[Cost Of Good Sold]]</f>
        <v>8.7139999999999986</v>
      </c>
      <c r="V1680" s="8">
        <f>IF(Sales_Analysis[[#This Row],[Order Status]]="Completed",Sales_Analysis[[#This Row],[Net Sales ]],0)</f>
        <v>20.263999999999999</v>
      </c>
      <c r="W1680" s="8">
        <f>IF(Sales_Analysis[[#This Row],[Order Status]]="Completed",Sales_Analysis[[#This Row],[Gross Profit ]],0)</f>
        <v>8.7139999999999986</v>
      </c>
    </row>
    <row r="1681" spans="1:23">
      <c r="A1681" t="s">
        <v>2456</v>
      </c>
      <c r="B1681" s="7">
        <v>46181</v>
      </c>
      <c r="C1681" t="s">
        <v>83</v>
      </c>
      <c r="D1681">
        <v>3</v>
      </c>
      <c r="E1681">
        <v>79.31</v>
      </c>
      <c r="F1681">
        <v>0.1</v>
      </c>
      <c r="G1681">
        <v>0</v>
      </c>
      <c r="H1681" t="s">
        <v>216</v>
      </c>
      <c r="I1681" t="s">
        <v>37</v>
      </c>
      <c r="J1681" t="s">
        <v>213</v>
      </c>
      <c r="K1681" t="s">
        <v>209</v>
      </c>
      <c r="L1681" t="s">
        <v>2299</v>
      </c>
      <c r="M1681" t="s">
        <v>84</v>
      </c>
      <c r="N1681" t="s">
        <v>11</v>
      </c>
      <c r="O1681">
        <v>36.44</v>
      </c>
      <c r="P1681">
        <v>79.31</v>
      </c>
      <c r="Q1681">
        <f>Sales_Analysis[[#This Row],[Quantity]]*Sales_Analysis[[#This Row],[Unit Selling Price]]</f>
        <v>237.93</v>
      </c>
      <c r="R1681">
        <f>Sales_Analysis[[#This Row],[Gross Sales ]]*Sales_Analysis[[#This Row],[Discount Pct]]</f>
        <v>23.793000000000003</v>
      </c>
      <c r="S1681" s="8">
        <f>Sales_Analysis[[#This Row],[Gross Sales ]]-Sales_Analysis[[#This Row],[Discount Amount]]</f>
        <v>214.137</v>
      </c>
      <c r="T1681" s="8">
        <f>Sales_Analysis[[#This Row],[Quantity]]*Sales_Analysis[[#This Row],[Unit Cost]]</f>
        <v>109.32</v>
      </c>
      <c r="U1681" s="8">
        <f>Sales_Analysis[[#This Row],[Net Sales ]]-Sales_Analysis[[#This Row],[Cost Of Good Sold]]</f>
        <v>104.81700000000001</v>
      </c>
      <c r="V1681" s="8">
        <f>IF(Sales_Analysis[[#This Row],[Order Status]]="Completed",Sales_Analysis[[#This Row],[Net Sales ]],0)</f>
        <v>214.137</v>
      </c>
      <c r="W1681" s="8">
        <f>IF(Sales_Analysis[[#This Row],[Order Status]]="Completed",Sales_Analysis[[#This Row],[Gross Profit ]],0)</f>
        <v>104.81700000000001</v>
      </c>
    </row>
    <row r="1682" spans="1:23">
      <c r="A1682" t="s">
        <v>2457</v>
      </c>
      <c r="B1682" s="7">
        <v>46181</v>
      </c>
      <c r="C1682" t="s">
        <v>96</v>
      </c>
      <c r="D1682">
        <v>1</v>
      </c>
      <c r="E1682">
        <v>26.72</v>
      </c>
      <c r="F1682">
        <v>0</v>
      </c>
      <c r="G1682">
        <v>4.99</v>
      </c>
      <c r="H1682" t="s">
        <v>216</v>
      </c>
      <c r="I1682" t="s">
        <v>12</v>
      </c>
      <c r="J1682" t="s">
        <v>213</v>
      </c>
      <c r="K1682" t="s">
        <v>304</v>
      </c>
      <c r="L1682" t="s">
        <v>243</v>
      </c>
      <c r="M1682" t="s">
        <v>97</v>
      </c>
      <c r="N1682" t="s">
        <v>17</v>
      </c>
      <c r="O1682">
        <v>14.4</v>
      </c>
      <c r="P1682">
        <v>26.72</v>
      </c>
      <c r="Q1682">
        <f>Sales_Analysis[[#This Row],[Quantity]]*Sales_Analysis[[#This Row],[Unit Selling Price]]</f>
        <v>26.72</v>
      </c>
      <c r="R1682">
        <f>Sales_Analysis[[#This Row],[Gross Sales ]]*Sales_Analysis[[#This Row],[Discount Pct]]</f>
        <v>0</v>
      </c>
      <c r="S1682" s="8">
        <f>Sales_Analysis[[#This Row],[Gross Sales ]]-Sales_Analysis[[#This Row],[Discount Amount]]</f>
        <v>26.72</v>
      </c>
      <c r="T1682" s="8">
        <f>Sales_Analysis[[#This Row],[Quantity]]*Sales_Analysis[[#This Row],[Unit Cost]]</f>
        <v>14.4</v>
      </c>
      <c r="U1682" s="8">
        <f>Sales_Analysis[[#This Row],[Net Sales ]]-Sales_Analysis[[#This Row],[Cost Of Good Sold]]</f>
        <v>12.319999999999999</v>
      </c>
      <c r="V1682" s="8">
        <f>IF(Sales_Analysis[[#This Row],[Order Status]]="Completed",Sales_Analysis[[#This Row],[Net Sales ]],0)</f>
        <v>0</v>
      </c>
      <c r="W1682" s="8">
        <f>IF(Sales_Analysis[[#This Row],[Order Status]]="Completed",Sales_Analysis[[#This Row],[Gross Profit ]],0)</f>
        <v>0</v>
      </c>
    </row>
    <row r="1683" spans="1:23">
      <c r="A1683" t="s">
        <v>2458</v>
      </c>
      <c r="B1683" s="7">
        <v>46181</v>
      </c>
      <c r="C1683" t="s">
        <v>94</v>
      </c>
      <c r="D1683">
        <v>2</v>
      </c>
      <c r="E1683">
        <v>74.41</v>
      </c>
      <c r="F1683">
        <v>0</v>
      </c>
      <c r="G1683">
        <v>0</v>
      </c>
      <c r="H1683" t="s">
        <v>216</v>
      </c>
      <c r="I1683" t="s">
        <v>12</v>
      </c>
      <c r="J1683" t="s">
        <v>217</v>
      </c>
      <c r="K1683" t="s">
        <v>209</v>
      </c>
      <c r="L1683" t="s">
        <v>1316</v>
      </c>
      <c r="M1683" t="s">
        <v>95</v>
      </c>
      <c r="N1683" t="s">
        <v>17</v>
      </c>
      <c r="O1683">
        <v>33.549999999999997</v>
      </c>
      <c r="P1683">
        <v>74.41</v>
      </c>
      <c r="Q1683">
        <f>Sales_Analysis[[#This Row],[Quantity]]*Sales_Analysis[[#This Row],[Unit Selling Price]]</f>
        <v>148.82</v>
      </c>
      <c r="R1683">
        <f>Sales_Analysis[[#This Row],[Gross Sales ]]*Sales_Analysis[[#This Row],[Discount Pct]]</f>
        <v>0</v>
      </c>
      <c r="S1683" s="8">
        <f>Sales_Analysis[[#This Row],[Gross Sales ]]-Sales_Analysis[[#This Row],[Discount Amount]]</f>
        <v>148.82</v>
      </c>
      <c r="T1683" s="8">
        <f>Sales_Analysis[[#This Row],[Quantity]]*Sales_Analysis[[#This Row],[Unit Cost]]</f>
        <v>67.099999999999994</v>
      </c>
      <c r="U1683" s="8">
        <f>Sales_Analysis[[#This Row],[Net Sales ]]-Sales_Analysis[[#This Row],[Cost Of Good Sold]]</f>
        <v>81.72</v>
      </c>
      <c r="V1683" s="8">
        <f>IF(Sales_Analysis[[#This Row],[Order Status]]="Completed",Sales_Analysis[[#This Row],[Net Sales ]],0)</f>
        <v>148.82</v>
      </c>
      <c r="W1683" s="8">
        <f>IF(Sales_Analysis[[#This Row],[Order Status]]="Completed",Sales_Analysis[[#This Row],[Gross Profit ]],0)</f>
        <v>81.72</v>
      </c>
    </row>
    <row r="1684" spans="1:23">
      <c r="A1684" t="s">
        <v>2459</v>
      </c>
      <c r="B1684" s="7">
        <v>46181</v>
      </c>
      <c r="C1684" t="s">
        <v>114</v>
      </c>
      <c r="D1684">
        <v>1</v>
      </c>
      <c r="E1684">
        <v>87.66</v>
      </c>
      <c r="F1684">
        <v>0.1</v>
      </c>
      <c r="G1684">
        <v>0</v>
      </c>
      <c r="H1684" t="s">
        <v>207</v>
      </c>
      <c r="I1684" t="s">
        <v>37</v>
      </c>
      <c r="J1684" t="s">
        <v>213</v>
      </c>
      <c r="K1684" t="s">
        <v>209</v>
      </c>
      <c r="L1684" t="s">
        <v>331</v>
      </c>
      <c r="M1684" t="s">
        <v>115</v>
      </c>
      <c r="N1684" t="s">
        <v>17</v>
      </c>
      <c r="O1684">
        <v>40.340000000000003</v>
      </c>
      <c r="P1684">
        <v>87.66</v>
      </c>
      <c r="Q1684">
        <f>Sales_Analysis[[#This Row],[Quantity]]*Sales_Analysis[[#This Row],[Unit Selling Price]]</f>
        <v>87.66</v>
      </c>
      <c r="R1684">
        <f>Sales_Analysis[[#This Row],[Gross Sales ]]*Sales_Analysis[[#This Row],[Discount Pct]]</f>
        <v>8.766</v>
      </c>
      <c r="S1684" s="8">
        <f>Sales_Analysis[[#This Row],[Gross Sales ]]-Sales_Analysis[[#This Row],[Discount Amount]]</f>
        <v>78.893999999999991</v>
      </c>
      <c r="T1684" s="8">
        <f>Sales_Analysis[[#This Row],[Quantity]]*Sales_Analysis[[#This Row],[Unit Cost]]</f>
        <v>40.340000000000003</v>
      </c>
      <c r="U1684" s="8">
        <f>Sales_Analysis[[#This Row],[Net Sales ]]-Sales_Analysis[[#This Row],[Cost Of Good Sold]]</f>
        <v>38.553999999999988</v>
      </c>
      <c r="V1684" s="8">
        <f>IF(Sales_Analysis[[#This Row],[Order Status]]="Completed",Sales_Analysis[[#This Row],[Net Sales ]],0)</f>
        <v>78.893999999999991</v>
      </c>
      <c r="W1684" s="8">
        <f>IF(Sales_Analysis[[#This Row],[Order Status]]="Completed",Sales_Analysis[[#This Row],[Gross Profit ]],0)</f>
        <v>38.553999999999988</v>
      </c>
    </row>
    <row r="1685" spans="1:23">
      <c r="A1685" t="s">
        <v>2460</v>
      </c>
      <c r="B1685" s="7">
        <v>46181</v>
      </c>
      <c r="C1685" t="s">
        <v>104</v>
      </c>
      <c r="D1685">
        <v>2</v>
      </c>
      <c r="E1685">
        <v>29.49</v>
      </c>
      <c r="F1685">
        <v>0.2</v>
      </c>
      <c r="G1685">
        <v>9.99</v>
      </c>
      <c r="H1685" t="s">
        <v>216</v>
      </c>
      <c r="I1685" t="s">
        <v>37</v>
      </c>
      <c r="J1685" t="s">
        <v>213</v>
      </c>
      <c r="K1685" t="s">
        <v>209</v>
      </c>
      <c r="L1685" t="s">
        <v>585</v>
      </c>
      <c r="M1685" t="s">
        <v>105</v>
      </c>
      <c r="N1685" t="s">
        <v>17</v>
      </c>
      <c r="O1685">
        <v>13.03</v>
      </c>
      <c r="P1685">
        <v>29.49</v>
      </c>
      <c r="Q1685">
        <f>Sales_Analysis[[#This Row],[Quantity]]*Sales_Analysis[[#This Row],[Unit Selling Price]]</f>
        <v>58.98</v>
      </c>
      <c r="R1685">
        <f>Sales_Analysis[[#This Row],[Gross Sales ]]*Sales_Analysis[[#This Row],[Discount Pct]]</f>
        <v>11.795999999999999</v>
      </c>
      <c r="S1685" s="8">
        <f>Sales_Analysis[[#This Row],[Gross Sales ]]-Sales_Analysis[[#This Row],[Discount Amount]]</f>
        <v>47.183999999999997</v>
      </c>
      <c r="T1685" s="8">
        <f>Sales_Analysis[[#This Row],[Quantity]]*Sales_Analysis[[#This Row],[Unit Cost]]</f>
        <v>26.06</v>
      </c>
      <c r="U1685" s="8">
        <f>Sales_Analysis[[#This Row],[Net Sales ]]-Sales_Analysis[[#This Row],[Cost Of Good Sold]]</f>
        <v>21.123999999999999</v>
      </c>
      <c r="V1685" s="8">
        <f>IF(Sales_Analysis[[#This Row],[Order Status]]="Completed",Sales_Analysis[[#This Row],[Net Sales ]],0)</f>
        <v>47.183999999999997</v>
      </c>
      <c r="W1685" s="8">
        <f>IF(Sales_Analysis[[#This Row],[Order Status]]="Completed",Sales_Analysis[[#This Row],[Gross Profit ]],0)</f>
        <v>21.123999999999999</v>
      </c>
    </row>
    <row r="1686" spans="1:23">
      <c r="A1686" t="s">
        <v>2461</v>
      </c>
      <c r="B1686" s="7">
        <v>46181</v>
      </c>
      <c r="C1686" t="s">
        <v>69</v>
      </c>
      <c r="D1686">
        <v>2</v>
      </c>
      <c r="E1686">
        <v>73.180000000000007</v>
      </c>
      <c r="F1686">
        <v>0</v>
      </c>
      <c r="G1686">
        <v>6.99</v>
      </c>
      <c r="H1686" t="s">
        <v>207</v>
      </c>
      <c r="I1686" t="s">
        <v>12</v>
      </c>
      <c r="J1686" t="s">
        <v>213</v>
      </c>
      <c r="K1686" t="s">
        <v>209</v>
      </c>
      <c r="L1686" t="s">
        <v>972</v>
      </c>
      <c r="M1686" t="s">
        <v>70</v>
      </c>
      <c r="N1686" t="s">
        <v>11</v>
      </c>
      <c r="O1686">
        <v>37</v>
      </c>
      <c r="P1686">
        <v>73.180000000000007</v>
      </c>
      <c r="Q1686">
        <f>Sales_Analysis[[#This Row],[Quantity]]*Sales_Analysis[[#This Row],[Unit Selling Price]]</f>
        <v>146.36000000000001</v>
      </c>
      <c r="R1686">
        <f>Sales_Analysis[[#This Row],[Gross Sales ]]*Sales_Analysis[[#This Row],[Discount Pct]]</f>
        <v>0</v>
      </c>
      <c r="S1686" s="8">
        <f>Sales_Analysis[[#This Row],[Gross Sales ]]-Sales_Analysis[[#This Row],[Discount Amount]]</f>
        <v>146.36000000000001</v>
      </c>
      <c r="T1686" s="8">
        <f>Sales_Analysis[[#This Row],[Quantity]]*Sales_Analysis[[#This Row],[Unit Cost]]</f>
        <v>74</v>
      </c>
      <c r="U1686" s="8">
        <f>Sales_Analysis[[#This Row],[Net Sales ]]-Sales_Analysis[[#This Row],[Cost Of Good Sold]]</f>
        <v>72.360000000000014</v>
      </c>
      <c r="V1686" s="8">
        <f>IF(Sales_Analysis[[#This Row],[Order Status]]="Completed",Sales_Analysis[[#This Row],[Net Sales ]],0)</f>
        <v>146.36000000000001</v>
      </c>
      <c r="W1686" s="8">
        <f>IF(Sales_Analysis[[#This Row],[Order Status]]="Completed",Sales_Analysis[[#This Row],[Gross Profit ]],0)</f>
        <v>72.360000000000014</v>
      </c>
    </row>
    <row r="1687" spans="1:23">
      <c r="A1687" t="s">
        <v>2462</v>
      </c>
      <c r="B1687" s="7">
        <v>46181</v>
      </c>
      <c r="C1687" t="s">
        <v>154</v>
      </c>
      <c r="D1687">
        <v>6</v>
      </c>
      <c r="E1687">
        <v>63.29</v>
      </c>
      <c r="F1687">
        <v>0.05</v>
      </c>
      <c r="G1687">
        <v>0</v>
      </c>
      <c r="H1687" t="s">
        <v>212</v>
      </c>
      <c r="I1687" t="s">
        <v>18</v>
      </c>
      <c r="J1687" t="s">
        <v>217</v>
      </c>
      <c r="K1687" t="s">
        <v>209</v>
      </c>
      <c r="L1687" t="s">
        <v>802</v>
      </c>
      <c r="M1687" t="s">
        <v>155</v>
      </c>
      <c r="N1687" t="s">
        <v>27</v>
      </c>
      <c r="O1687">
        <v>41.46</v>
      </c>
      <c r="P1687">
        <v>63.29</v>
      </c>
      <c r="Q1687">
        <f>Sales_Analysis[[#This Row],[Quantity]]*Sales_Analysis[[#This Row],[Unit Selling Price]]</f>
        <v>379.74</v>
      </c>
      <c r="R1687">
        <f>Sales_Analysis[[#This Row],[Gross Sales ]]*Sales_Analysis[[#This Row],[Discount Pct]]</f>
        <v>18.987000000000002</v>
      </c>
      <c r="S1687" s="8">
        <f>Sales_Analysis[[#This Row],[Gross Sales ]]-Sales_Analysis[[#This Row],[Discount Amount]]</f>
        <v>360.75299999999999</v>
      </c>
      <c r="T1687" s="8">
        <f>Sales_Analysis[[#This Row],[Quantity]]*Sales_Analysis[[#This Row],[Unit Cost]]</f>
        <v>248.76</v>
      </c>
      <c r="U1687" s="8">
        <f>Sales_Analysis[[#This Row],[Net Sales ]]-Sales_Analysis[[#This Row],[Cost Of Good Sold]]</f>
        <v>111.99299999999999</v>
      </c>
      <c r="V1687" s="8">
        <f>IF(Sales_Analysis[[#This Row],[Order Status]]="Completed",Sales_Analysis[[#This Row],[Net Sales ]],0)</f>
        <v>360.75299999999999</v>
      </c>
      <c r="W1687" s="8">
        <f>IF(Sales_Analysis[[#This Row],[Order Status]]="Completed",Sales_Analysis[[#This Row],[Gross Profit ]],0)</f>
        <v>111.99299999999999</v>
      </c>
    </row>
    <row r="1688" spans="1:23">
      <c r="A1688" t="s">
        <v>2463</v>
      </c>
      <c r="B1688" s="7">
        <v>46181</v>
      </c>
      <c r="C1688" t="s">
        <v>168</v>
      </c>
      <c r="D1688">
        <v>5</v>
      </c>
      <c r="E1688">
        <v>50.46</v>
      </c>
      <c r="F1688">
        <v>0</v>
      </c>
      <c r="G1688">
        <v>0</v>
      </c>
      <c r="H1688" t="s">
        <v>212</v>
      </c>
      <c r="I1688" t="s">
        <v>12</v>
      </c>
      <c r="J1688" t="s">
        <v>208</v>
      </c>
      <c r="K1688" t="s">
        <v>209</v>
      </c>
      <c r="L1688" t="s">
        <v>681</v>
      </c>
      <c r="M1688" t="s">
        <v>169</v>
      </c>
      <c r="N1688" t="s">
        <v>32</v>
      </c>
      <c r="O1688">
        <v>23.03</v>
      </c>
      <c r="P1688">
        <v>50.46</v>
      </c>
      <c r="Q1688">
        <f>Sales_Analysis[[#This Row],[Quantity]]*Sales_Analysis[[#This Row],[Unit Selling Price]]</f>
        <v>252.3</v>
      </c>
      <c r="R1688">
        <f>Sales_Analysis[[#This Row],[Gross Sales ]]*Sales_Analysis[[#This Row],[Discount Pct]]</f>
        <v>0</v>
      </c>
      <c r="S1688" s="8">
        <f>Sales_Analysis[[#This Row],[Gross Sales ]]-Sales_Analysis[[#This Row],[Discount Amount]]</f>
        <v>252.3</v>
      </c>
      <c r="T1688" s="8">
        <f>Sales_Analysis[[#This Row],[Quantity]]*Sales_Analysis[[#This Row],[Unit Cost]]</f>
        <v>115.15</v>
      </c>
      <c r="U1688" s="8">
        <f>Sales_Analysis[[#This Row],[Net Sales ]]-Sales_Analysis[[#This Row],[Cost Of Good Sold]]</f>
        <v>137.15</v>
      </c>
      <c r="V1688" s="8">
        <f>IF(Sales_Analysis[[#This Row],[Order Status]]="Completed",Sales_Analysis[[#This Row],[Net Sales ]],0)</f>
        <v>252.3</v>
      </c>
      <c r="W1688" s="8">
        <f>IF(Sales_Analysis[[#This Row],[Order Status]]="Completed",Sales_Analysis[[#This Row],[Gross Profit ]],0)</f>
        <v>137.15</v>
      </c>
    </row>
    <row r="1689" spans="1:23">
      <c r="A1689" t="s">
        <v>2464</v>
      </c>
      <c r="B1689" s="7">
        <v>46182</v>
      </c>
      <c r="C1689" t="s">
        <v>104</v>
      </c>
      <c r="D1689">
        <v>1</v>
      </c>
      <c r="E1689">
        <v>29.49</v>
      </c>
      <c r="F1689">
        <v>0</v>
      </c>
      <c r="G1689">
        <v>0</v>
      </c>
      <c r="H1689" t="s">
        <v>207</v>
      </c>
      <c r="I1689" t="s">
        <v>18</v>
      </c>
      <c r="J1689" t="s">
        <v>213</v>
      </c>
      <c r="K1689" t="s">
        <v>209</v>
      </c>
      <c r="L1689" t="s">
        <v>265</v>
      </c>
      <c r="M1689" t="s">
        <v>105</v>
      </c>
      <c r="N1689" t="s">
        <v>17</v>
      </c>
      <c r="O1689">
        <v>13.03</v>
      </c>
      <c r="P1689">
        <v>29.49</v>
      </c>
      <c r="Q1689">
        <f>Sales_Analysis[[#This Row],[Quantity]]*Sales_Analysis[[#This Row],[Unit Selling Price]]</f>
        <v>29.49</v>
      </c>
      <c r="R1689">
        <f>Sales_Analysis[[#This Row],[Gross Sales ]]*Sales_Analysis[[#This Row],[Discount Pct]]</f>
        <v>0</v>
      </c>
      <c r="S1689" s="8">
        <f>Sales_Analysis[[#This Row],[Gross Sales ]]-Sales_Analysis[[#This Row],[Discount Amount]]</f>
        <v>29.49</v>
      </c>
      <c r="T1689" s="8">
        <f>Sales_Analysis[[#This Row],[Quantity]]*Sales_Analysis[[#This Row],[Unit Cost]]</f>
        <v>13.03</v>
      </c>
      <c r="U1689" s="8">
        <f>Sales_Analysis[[#This Row],[Net Sales ]]-Sales_Analysis[[#This Row],[Cost Of Good Sold]]</f>
        <v>16.46</v>
      </c>
      <c r="V1689" s="8">
        <f>IF(Sales_Analysis[[#This Row],[Order Status]]="Completed",Sales_Analysis[[#This Row],[Net Sales ]],0)</f>
        <v>29.49</v>
      </c>
      <c r="W1689" s="8">
        <f>IF(Sales_Analysis[[#This Row],[Order Status]]="Completed",Sales_Analysis[[#This Row],[Gross Profit ]],0)</f>
        <v>16.46</v>
      </c>
    </row>
    <row r="1690" spans="1:23">
      <c r="A1690" t="s">
        <v>2465</v>
      </c>
      <c r="B1690" s="7">
        <v>46182</v>
      </c>
      <c r="C1690" t="s">
        <v>128</v>
      </c>
      <c r="D1690">
        <v>3</v>
      </c>
      <c r="E1690">
        <v>74.72</v>
      </c>
      <c r="F1690">
        <v>0.05</v>
      </c>
      <c r="G1690">
        <v>4.99</v>
      </c>
      <c r="H1690" t="s">
        <v>212</v>
      </c>
      <c r="I1690" t="s">
        <v>12</v>
      </c>
      <c r="J1690" t="s">
        <v>217</v>
      </c>
      <c r="K1690" t="s">
        <v>209</v>
      </c>
      <c r="L1690" t="s">
        <v>1726</v>
      </c>
      <c r="M1690" t="s">
        <v>129</v>
      </c>
      <c r="N1690" t="s">
        <v>21</v>
      </c>
      <c r="O1690">
        <v>36.28</v>
      </c>
      <c r="P1690">
        <v>74.72</v>
      </c>
      <c r="Q1690">
        <f>Sales_Analysis[[#This Row],[Quantity]]*Sales_Analysis[[#This Row],[Unit Selling Price]]</f>
        <v>224.16</v>
      </c>
      <c r="R1690">
        <f>Sales_Analysis[[#This Row],[Gross Sales ]]*Sales_Analysis[[#This Row],[Discount Pct]]</f>
        <v>11.208</v>
      </c>
      <c r="S1690" s="8">
        <f>Sales_Analysis[[#This Row],[Gross Sales ]]-Sales_Analysis[[#This Row],[Discount Amount]]</f>
        <v>212.952</v>
      </c>
      <c r="T1690" s="8">
        <f>Sales_Analysis[[#This Row],[Quantity]]*Sales_Analysis[[#This Row],[Unit Cost]]</f>
        <v>108.84</v>
      </c>
      <c r="U1690" s="8">
        <f>Sales_Analysis[[#This Row],[Net Sales ]]-Sales_Analysis[[#This Row],[Cost Of Good Sold]]</f>
        <v>104.11199999999999</v>
      </c>
      <c r="V1690" s="8">
        <f>IF(Sales_Analysis[[#This Row],[Order Status]]="Completed",Sales_Analysis[[#This Row],[Net Sales ]],0)</f>
        <v>212.952</v>
      </c>
      <c r="W1690" s="8">
        <f>IF(Sales_Analysis[[#This Row],[Order Status]]="Completed",Sales_Analysis[[#This Row],[Gross Profit ]],0)</f>
        <v>104.11199999999999</v>
      </c>
    </row>
    <row r="1691" spans="1:23">
      <c r="A1691" t="s">
        <v>2466</v>
      </c>
      <c r="B1691" s="7">
        <v>46182</v>
      </c>
      <c r="C1691" t="s">
        <v>182</v>
      </c>
      <c r="D1691">
        <v>6</v>
      </c>
      <c r="E1691">
        <v>11.57</v>
      </c>
      <c r="F1691">
        <v>0</v>
      </c>
      <c r="G1691">
        <v>9.99</v>
      </c>
      <c r="H1691" t="s">
        <v>212</v>
      </c>
      <c r="I1691" t="s">
        <v>12</v>
      </c>
      <c r="J1691" t="s">
        <v>208</v>
      </c>
      <c r="K1691" t="s">
        <v>209</v>
      </c>
      <c r="L1691" t="s">
        <v>1295</v>
      </c>
      <c r="M1691" t="s">
        <v>183</v>
      </c>
      <c r="N1691" t="s">
        <v>32</v>
      </c>
      <c r="O1691">
        <v>6.42</v>
      </c>
      <c r="P1691">
        <v>11.57</v>
      </c>
      <c r="Q1691">
        <f>Sales_Analysis[[#This Row],[Quantity]]*Sales_Analysis[[#This Row],[Unit Selling Price]]</f>
        <v>69.42</v>
      </c>
      <c r="R1691">
        <f>Sales_Analysis[[#This Row],[Gross Sales ]]*Sales_Analysis[[#This Row],[Discount Pct]]</f>
        <v>0</v>
      </c>
      <c r="S1691" s="8">
        <f>Sales_Analysis[[#This Row],[Gross Sales ]]-Sales_Analysis[[#This Row],[Discount Amount]]</f>
        <v>69.42</v>
      </c>
      <c r="T1691" s="8">
        <f>Sales_Analysis[[#This Row],[Quantity]]*Sales_Analysis[[#This Row],[Unit Cost]]</f>
        <v>38.519999999999996</v>
      </c>
      <c r="U1691" s="8">
        <f>Sales_Analysis[[#This Row],[Net Sales ]]-Sales_Analysis[[#This Row],[Cost Of Good Sold]]</f>
        <v>30.900000000000006</v>
      </c>
      <c r="V1691" s="8">
        <f>IF(Sales_Analysis[[#This Row],[Order Status]]="Completed",Sales_Analysis[[#This Row],[Net Sales ]],0)</f>
        <v>69.42</v>
      </c>
      <c r="W1691" s="8">
        <f>IF(Sales_Analysis[[#This Row],[Order Status]]="Completed",Sales_Analysis[[#This Row],[Gross Profit ]],0)</f>
        <v>30.900000000000006</v>
      </c>
    </row>
    <row r="1692" spans="1:23">
      <c r="A1692" t="s">
        <v>2467</v>
      </c>
      <c r="B1692" s="7">
        <v>46182</v>
      </c>
      <c r="C1692" t="s">
        <v>98</v>
      </c>
      <c r="D1692">
        <v>3</v>
      </c>
      <c r="E1692">
        <v>17.66</v>
      </c>
      <c r="F1692">
        <v>0.1</v>
      </c>
      <c r="G1692">
        <v>9.99</v>
      </c>
      <c r="H1692" t="s">
        <v>207</v>
      </c>
      <c r="I1692" t="s">
        <v>37</v>
      </c>
      <c r="J1692" t="s">
        <v>217</v>
      </c>
      <c r="K1692" t="s">
        <v>209</v>
      </c>
      <c r="L1692" t="s">
        <v>647</v>
      </c>
      <c r="M1692" t="s">
        <v>99</v>
      </c>
      <c r="N1692" t="s">
        <v>17</v>
      </c>
      <c r="O1692">
        <v>11.93</v>
      </c>
      <c r="P1692">
        <v>17.66</v>
      </c>
      <c r="Q1692">
        <f>Sales_Analysis[[#This Row],[Quantity]]*Sales_Analysis[[#This Row],[Unit Selling Price]]</f>
        <v>52.980000000000004</v>
      </c>
      <c r="R1692">
        <f>Sales_Analysis[[#This Row],[Gross Sales ]]*Sales_Analysis[[#This Row],[Discount Pct]]</f>
        <v>5.2980000000000009</v>
      </c>
      <c r="S1692" s="8">
        <f>Sales_Analysis[[#This Row],[Gross Sales ]]-Sales_Analysis[[#This Row],[Discount Amount]]</f>
        <v>47.682000000000002</v>
      </c>
      <c r="T1692" s="8">
        <f>Sales_Analysis[[#This Row],[Quantity]]*Sales_Analysis[[#This Row],[Unit Cost]]</f>
        <v>35.79</v>
      </c>
      <c r="U1692" s="8">
        <f>Sales_Analysis[[#This Row],[Net Sales ]]-Sales_Analysis[[#This Row],[Cost Of Good Sold]]</f>
        <v>11.892000000000003</v>
      </c>
      <c r="V1692" s="8">
        <f>IF(Sales_Analysis[[#This Row],[Order Status]]="Completed",Sales_Analysis[[#This Row],[Net Sales ]],0)</f>
        <v>47.682000000000002</v>
      </c>
      <c r="W1692" s="8">
        <f>IF(Sales_Analysis[[#This Row],[Order Status]]="Completed",Sales_Analysis[[#This Row],[Gross Profit ]],0)</f>
        <v>11.892000000000003</v>
      </c>
    </row>
    <row r="1693" spans="1:23">
      <c r="A1693" t="s">
        <v>2468</v>
      </c>
      <c r="B1693" s="7">
        <v>46182</v>
      </c>
      <c r="C1693" t="s">
        <v>81</v>
      </c>
      <c r="D1693">
        <v>2</v>
      </c>
      <c r="E1693">
        <v>30.29</v>
      </c>
      <c r="F1693">
        <v>0.05</v>
      </c>
      <c r="G1693">
        <v>0</v>
      </c>
      <c r="H1693" t="s">
        <v>212</v>
      </c>
      <c r="I1693" t="s">
        <v>54</v>
      </c>
      <c r="J1693" t="s">
        <v>208</v>
      </c>
      <c r="K1693" t="s">
        <v>209</v>
      </c>
      <c r="L1693" t="s">
        <v>1162</v>
      </c>
      <c r="M1693" t="s">
        <v>82</v>
      </c>
      <c r="N1693" t="s">
        <v>11</v>
      </c>
      <c r="O1693">
        <v>13.1</v>
      </c>
      <c r="P1693">
        <v>30.29</v>
      </c>
      <c r="Q1693">
        <f>Sales_Analysis[[#This Row],[Quantity]]*Sales_Analysis[[#This Row],[Unit Selling Price]]</f>
        <v>60.58</v>
      </c>
      <c r="R1693">
        <f>Sales_Analysis[[#This Row],[Gross Sales ]]*Sales_Analysis[[#This Row],[Discount Pct]]</f>
        <v>3.0289999999999999</v>
      </c>
      <c r="S1693" s="8">
        <f>Sales_Analysis[[#This Row],[Gross Sales ]]-Sales_Analysis[[#This Row],[Discount Amount]]</f>
        <v>57.551000000000002</v>
      </c>
      <c r="T1693" s="8">
        <f>Sales_Analysis[[#This Row],[Quantity]]*Sales_Analysis[[#This Row],[Unit Cost]]</f>
        <v>26.2</v>
      </c>
      <c r="U1693" s="8">
        <f>Sales_Analysis[[#This Row],[Net Sales ]]-Sales_Analysis[[#This Row],[Cost Of Good Sold]]</f>
        <v>31.351000000000003</v>
      </c>
      <c r="V1693" s="8">
        <f>IF(Sales_Analysis[[#This Row],[Order Status]]="Completed",Sales_Analysis[[#This Row],[Net Sales ]],0)</f>
        <v>57.551000000000002</v>
      </c>
      <c r="W1693" s="8">
        <f>IF(Sales_Analysis[[#This Row],[Order Status]]="Completed",Sales_Analysis[[#This Row],[Gross Profit ]],0)</f>
        <v>31.351000000000003</v>
      </c>
    </row>
    <row r="1694" spans="1:23">
      <c r="A1694" t="s">
        <v>2469</v>
      </c>
      <c r="B1694" s="7">
        <v>46182</v>
      </c>
      <c r="C1694" t="s">
        <v>110</v>
      </c>
      <c r="D1694">
        <v>3</v>
      </c>
      <c r="E1694">
        <v>32.130000000000003</v>
      </c>
      <c r="F1694">
        <v>0</v>
      </c>
      <c r="G1694">
        <v>9.99</v>
      </c>
      <c r="H1694" t="s">
        <v>207</v>
      </c>
      <c r="I1694" t="s">
        <v>224</v>
      </c>
      <c r="J1694" t="s">
        <v>208</v>
      </c>
      <c r="K1694" t="s">
        <v>209</v>
      </c>
      <c r="L1694" t="s">
        <v>218</v>
      </c>
      <c r="M1694" t="s">
        <v>111</v>
      </c>
      <c r="N1694" t="s">
        <v>17</v>
      </c>
      <c r="O1694">
        <v>21.59</v>
      </c>
      <c r="P1694">
        <v>32.130000000000003</v>
      </c>
      <c r="Q1694">
        <f>Sales_Analysis[[#This Row],[Quantity]]*Sales_Analysis[[#This Row],[Unit Selling Price]]</f>
        <v>96.390000000000015</v>
      </c>
      <c r="R1694">
        <f>Sales_Analysis[[#This Row],[Gross Sales ]]*Sales_Analysis[[#This Row],[Discount Pct]]</f>
        <v>0</v>
      </c>
      <c r="S1694" s="8">
        <f>Sales_Analysis[[#This Row],[Gross Sales ]]-Sales_Analysis[[#This Row],[Discount Amount]]</f>
        <v>96.390000000000015</v>
      </c>
      <c r="T1694" s="8">
        <f>Sales_Analysis[[#This Row],[Quantity]]*Sales_Analysis[[#This Row],[Unit Cost]]</f>
        <v>64.77</v>
      </c>
      <c r="U1694" s="8">
        <f>Sales_Analysis[[#This Row],[Net Sales ]]-Sales_Analysis[[#This Row],[Cost Of Good Sold]]</f>
        <v>31.620000000000019</v>
      </c>
      <c r="V1694" s="8">
        <f>IF(Sales_Analysis[[#This Row],[Order Status]]="Completed",Sales_Analysis[[#This Row],[Net Sales ]],0)</f>
        <v>96.390000000000015</v>
      </c>
      <c r="W1694" s="8">
        <f>IF(Sales_Analysis[[#This Row],[Order Status]]="Completed",Sales_Analysis[[#This Row],[Gross Profit ]],0)</f>
        <v>31.620000000000019</v>
      </c>
    </row>
    <row r="1695" spans="1:23">
      <c r="A1695" t="s">
        <v>2470</v>
      </c>
      <c r="B1695" s="7">
        <v>46182</v>
      </c>
      <c r="C1695" t="s">
        <v>75</v>
      </c>
      <c r="D1695">
        <v>2</v>
      </c>
      <c r="E1695">
        <v>55.2</v>
      </c>
      <c r="F1695">
        <v>0.15</v>
      </c>
      <c r="G1695">
        <v>6.99</v>
      </c>
      <c r="H1695" t="s">
        <v>216</v>
      </c>
      <c r="I1695" t="s">
        <v>18</v>
      </c>
      <c r="J1695" t="s">
        <v>213</v>
      </c>
      <c r="K1695" t="s">
        <v>209</v>
      </c>
      <c r="L1695" t="s">
        <v>750</v>
      </c>
      <c r="M1695" t="s">
        <v>76</v>
      </c>
      <c r="N1695" t="s">
        <v>11</v>
      </c>
      <c r="O1695">
        <v>25.85</v>
      </c>
      <c r="P1695">
        <v>55.2</v>
      </c>
      <c r="Q1695">
        <f>Sales_Analysis[[#This Row],[Quantity]]*Sales_Analysis[[#This Row],[Unit Selling Price]]</f>
        <v>110.4</v>
      </c>
      <c r="R1695">
        <f>Sales_Analysis[[#This Row],[Gross Sales ]]*Sales_Analysis[[#This Row],[Discount Pct]]</f>
        <v>16.559999999999999</v>
      </c>
      <c r="S1695" s="8">
        <f>Sales_Analysis[[#This Row],[Gross Sales ]]-Sales_Analysis[[#This Row],[Discount Amount]]</f>
        <v>93.84</v>
      </c>
      <c r="T1695" s="8">
        <f>Sales_Analysis[[#This Row],[Quantity]]*Sales_Analysis[[#This Row],[Unit Cost]]</f>
        <v>51.7</v>
      </c>
      <c r="U1695" s="8">
        <f>Sales_Analysis[[#This Row],[Net Sales ]]-Sales_Analysis[[#This Row],[Cost Of Good Sold]]</f>
        <v>42.14</v>
      </c>
      <c r="V1695" s="8">
        <f>IF(Sales_Analysis[[#This Row],[Order Status]]="Completed",Sales_Analysis[[#This Row],[Net Sales ]],0)</f>
        <v>93.84</v>
      </c>
      <c r="W1695" s="8">
        <f>IF(Sales_Analysis[[#This Row],[Order Status]]="Completed",Sales_Analysis[[#This Row],[Gross Profit ]],0)</f>
        <v>42.14</v>
      </c>
    </row>
    <row r="1696" spans="1:23">
      <c r="A1696" t="s">
        <v>2471</v>
      </c>
      <c r="B1696" s="7">
        <v>46183</v>
      </c>
      <c r="C1696" t="s">
        <v>184</v>
      </c>
      <c r="D1696">
        <v>4</v>
      </c>
      <c r="E1696">
        <v>31.55</v>
      </c>
      <c r="F1696">
        <v>0</v>
      </c>
      <c r="G1696">
        <v>4.99</v>
      </c>
      <c r="H1696" t="s">
        <v>216</v>
      </c>
      <c r="I1696" t="s">
        <v>37</v>
      </c>
      <c r="J1696" t="s">
        <v>213</v>
      </c>
      <c r="K1696" t="s">
        <v>209</v>
      </c>
      <c r="L1696" t="s">
        <v>414</v>
      </c>
      <c r="M1696" t="s">
        <v>185</v>
      </c>
      <c r="N1696" t="s">
        <v>32</v>
      </c>
      <c r="O1696">
        <v>18.04</v>
      </c>
      <c r="P1696">
        <v>31.55</v>
      </c>
      <c r="Q1696">
        <f>Sales_Analysis[[#This Row],[Quantity]]*Sales_Analysis[[#This Row],[Unit Selling Price]]</f>
        <v>126.2</v>
      </c>
      <c r="R1696">
        <f>Sales_Analysis[[#This Row],[Gross Sales ]]*Sales_Analysis[[#This Row],[Discount Pct]]</f>
        <v>0</v>
      </c>
      <c r="S1696" s="8">
        <f>Sales_Analysis[[#This Row],[Gross Sales ]]-Sales_Analysis[[#This Row],[Discount Amount]]</f>
        <v>126.2</v>
      </c>
      <c r="T1696" s="8">
        <f>Sales_Analysis[[#This Row],[Quantity]]*Sales_Analysis[[#This Row],[Unit Cost]]</f>
        <v>72.16</v>
      </c>
      <c r="U1696" s="8">
        <f>Sales_Analysis[[#This Row],[Net Sales ]]-Sales_Analysis[[#This Row],[Cost Of Good Sold]]</f>
        <v>54.040000000000006</v>
      </c>
      <c r="V1696" s="8">
        <f>IF(Sales_Analysis[[#This Row],[Order Status]]="Completed",Sales_Analysis[[#This Row],[Net Sales ]],0)</f>
        <v>126.2</v>
      </c>
      <c r="W1696" s="8">
        <f>IF(Sales_Analysis[[#This Row],[Order Status]]="Completed",Sales_Analysis[[#This Row],[Gross Profit ]],0)</f>
        <v>54.040000000000006</v>
      </c>
    </row>
    <row r="1697" spans="1:23">
      <c r="A1697" t="s">
        <v>2472</v>
      </c>
      <c r="B1697" s="7">
        <v>46183</v>
      </c>
      <c r="C1697" t="s">
        <v>69</v>
      </c>
      <c r="D1697">
        <v>2</v>
      </c>
      <c r="E1697">
        <v>73.180000000000007</v>
      </c>
      <c r="F1697">
        <v>0.15</v>
      </c>
      <c r="G1697">
        <v>4.99</v>
      </c>
      <c r="H1697" t="s">
        <v>212</v>
      </c>
      <c r="I1697" t="s">
        <v>54</v>
      </c>
      <c r="J1697" t="s">
        <v>213</v>
      </c>
      <c r="K1697" t="s">
        <v>209</v>
      </c>
      <c r="L1697" t="s">
        <v>2306</v>
      </c>
      <c r="M1697" t="s">
        <v>70</v>
      </c>
      <c r="N1697" t="s">
        <v>11</v>
      </c>
      <c r="O1697">
        <v>37</v>
      </c>
      <c r="P1697">
        <v>73.180000000000007</v>
      </c>
      <c r="Q1697">
        <f>Sales_Analysis[[#This Row],[Quantity]]*Sales_Analysis[[#This Row],[Unit Selling Price]]</f>
        <v>146.36000000000001</v>
      </c>
      <c r="R1697">
        <f>Sales_Analysis[[#This Row],[Gross Sales ]]*Sales_Analysis[[#This Row],[Discount Pct]]</f>
        <v>21.954000000000001</v>
      </c>
      <c r="S1697" s="8">
        <f>Sales_Analysis[[#This Row],[Gross Sales ]]-Sales_Analysis[[#This Row],[Discount Amount]]</f>
        <v>124.40600000000001</v>
      </c>
      <c r="T1697" s="8">
        <f>Sales_Analysis[[#This Row],[Quantity]]*Sales_Analysis[[#This Row],[Unit Cost]]</f>
        <v>74</v>
      </c>
      <c r="U1697" s="8">
        <f>Sales_Analysis[[#This Row],[Net Sales ]]-Sales_Analysis[[#This Row],[Cost Of Good Sold]]</f>
        <v>50.406000000000006</v>
      </c>
      <c r="V1697" s="8">
        <f>IF(Sales_Analysis[[#This Row],[Order Status]]="Completed",Sales_Analysis[[#This Row],[Net Sales ]],0)</f>
        <v>124.40600000000001</v>
      </c>
      <c r="W1697" s="8">
        <f>IF(Sales_Analysis[[#This Row],[Order Status]]="Completed",Sales_Analysis[[#This Row],[Gross Profit ]],0)</f>
        <v>50.406000000000006</v>
      </c>
    </row>
    <row r="1698" spans="1:23">
      <c r="A1698" t="s">
        <v>2473</v>
      </c>
      <c r="B1698" s="7">
        <v>46183</v>
      </c>
      <c r="C1698" t="s">
        <v>174</v>
      </c>
      <c r="D1698">
        <v>3</v>
      </c>
      <c r="E1698">
        <v>72.45</v>
      </c>
      <c r="F1698">
        <v>0.1</v>
      </c>
      <c r="G1698">
        <v>9.99</v>
      </c>
      <c r="H1698" t="s">
        <v>207</v>
      </c>
      <c r="I1698" t="s">
        <v>54</v>
      </c>
      <c r="J1698" t="s">
        <v>208</v>
      </c>
      <c r="K1698" t="s">
        <v>209</v>
      </c>
      <c r="L1698" t="s">
        <v>600</v>
      </c>
      <c r="M1698" t="s">
        <v>175</v>
      </c>
      <c r="N1698" t="s">
        <v>32</v>
      </c>
      <c r="O1698">
        <v>30.61</v>
      </c>
      <c r="P1698">
        <v>72.45</v>
      </c>
      <c r="Q1698">
        <f>Sales_Analysis[[#This Row],[Quantity]]*Sales_Analysis[[#This Row],[Unit Selling Price]]</f>
        <v>217.35000000000002</v>
      </c>
      <c r="R1698">
        <f>Sales_Analysis[[#This Row],[Gross Sales ]]*Sales_Analysis[[#This Row],[Discount Pct]]</f>
        <v>21.735000000000003</v>
      </c>
      <c r="S1698" s="8">
        <f>Sales_Analysis[[#This Row],[Gross Sales ]]-Sales_Analysis[[#This Row],[Discount Amount]]</f>
        <v>195.61500000000001</v>
      </c>
      <c r="T1698" s="8">
        <f>Sales_Analysis[[#This Row],[Quantity]]*Sales_Analysis[[#This Row],[Unit Cost]]</f>
        <v>91.83</v>
      </c>
      <c r="U1698" s="8">
        <f>Sales_Analysis[[#This Row],[Net Sales ]]-Sales_Analysis[[#This Row],[Cost Of Good Sold]]</f>
        <v>103.78500000000001</v>
      </c>
      <c r="V1698" s="8">
        <f>IF(Sales_Analysis[[#This Row],[Order Status]]="Completed",Sales_Analysis[[#This Row],[Net Sales ]],0)</f>
        <v>195.61500000000001</v>
      </c>
      <c r="W1698" s="8">
        <f>IF(Sales_Analysis[[#This Row],[Order Status]]="Completed",Sales_Analysis[[#This Row],[Gross Profit ]],0)</f>
        <v>103.78500000000001</v>
      </c>
    </row>
    <row r="1699" spans="1:23">
      <c r="A1699" t="s">
        <v>2474</v>
      </c>
      <c r="B1699" s="7">
        <v>46183</v>
      </c>
      <c r="C1699" t="s">
        <v>89</v>
      </c>
      <c r="D1699">
        <v>1</v>
      </c>
      <c r="E1699">
        <v>81.14</v>
      </c>
      <c r="F1699">
        <v>0.1</v>
      </c>
      <c r="G1699">
        <v>0</v>
      </c>
      <c r="H1699" t="s">
        <v>216</v>
      </c>
      <c r="I1699" t="s">
        <v>54</v>
      </c>
      <c r="J1699" t="s">
        <v>213</v>
      </c>
      <c r="K1699" t="s">
        <v>209</v>
      </c>
      <c r="L1699" t="s">
        <v>893</v>
      </c>
      <c r="M1699" t="s">
        <v>90</v>
      </c>
      <c r="N1699" t="s">
        <v>11</v>
      </c>
      <c r="O1699">
        <v>34.53</v>
      </c>
      <c r="P1699">
        <v>81.14</v>
      </c>
      <c r="Q1699">
        <f>Sales_Analysis[[#This Row],[Quantity]]*Sales_Analysis[[#This Row],[Unit Selling Price]]</f>
        <v>81.14</v>
      </c>
      <c r="R1699">
        <f>Sales_Analysis[[#This Row],[Gross Sales ]]*Sales_Analysis[[#This Row],[Discount Pct]]</f>
        <v>8.1140000000000008</v>
      </c>
      <c r="S1699" s="8">
        <f>Sales_Analysis[[#This Row],[Gross Sales ]]-Sales_Analysis[[#This Row],[Discount Amount]]</f>
        <v>73.025999999999996</v>
      </c>
      <c r="T1699" s="8">
        <f>Sales_Analysis[[#This Row],[Quantity]]*Sales_Analysis[[#This Row],[Unit Cost]]</f>
        <v>34.53</v>
      </c>
      <c r="U1699" s="8">
        <f>Sales_Analysis[[#This Row],[Net Sales ]]-Sales_Analysis[[#This Row],[Cost Of Good Sold]]</f>
        <v>38.495999999999995</v>
      </c>
      <c r="V1699" s="8">
        <f>IF(Sales_Analysis[[#This Row],[Order Status]]="Completed",Sales_Analysis[[#This Row],[Net Sales ]],0)</f>
        <v>73.025999999999996</v>
      </c>
      <c r="W1699" s="8">
        <f>IF(Sales_Analysis[[#This Row],[Order Status]]="Completed",Sales_Analysis[[#This Row],[Gross Profit ]],0)</f>
        <v>38.495999999999995</v>
      </c>
    </row>
    <row r="1700" spans="1:23">
      <c r="A1700" t="s">
        <v>2475</v>
      </c>
      <c r="B1700" s="7">
        <v>46183</v>
      </c>
      <c r="C1700" t="s">
        <v>98</v>
      </c>
      <c r="D1700">
        <v>4</v>
      </c>
      <c r="E1700">
        <v>17.66</v>
      </c>
      <c r="F1700">
        <v>0</v>
      </c>
      <c r="G1700">
        <v>0</v>
      </c>
      <c r="H1700" t="s">
        <v>216</v>
      </c>
      <c r="I1700" t="s">
        <v>54</v>
      </c>
      <c r="J1700" t="s">
        <v>213</v>
      </c>
      <c r="K1700" t="s">
        <v>209</v>
      </c>
      <c r="L1700" t="s">
        <v>1244</v>
      </c>
      <c r="M1700" t="s">
        <v>99</v>
      </c>
      <c r="N1700" t="s">
        <v>17</v>
      </c>
      <c r="O1700">
        <v>11.93</v>
      </c>
      <c r="P1700">
        <v>17.66</v>
      </c>
      <c r="Q1700">
        <f>Sales_Analysis[[#This Row],[Quantity]]*Sales_Analysis[[#This Row],[Unit Selling Price]]</f>
        <v>70.64</v>
      </c>
      <c r="R1700">
        <f>Sales_Analysis[[#This Row],[Gross Sales ]]*Sales_Analysis[[#This Row],[Discount Pct]]</f>
        <v>0</v>
      </c>
      <c r="S1700" s="8">
        <f>Sales_Analysis[[#This Row],[Gross Sales ]]-Sales_Analysis[[#This Row],[Discount Amount]]</f>
        <v>70.64</v>
      </c>
      <c r="T1700" s="8">
        <f>Sales_Analysis[[#This Row],[Quantity]]*Sales_Analysis[[#This Row],[Unit Cost]]</f>
        <v>47.72</v>
      </c>
      <c r="U1700" s="8">
        <f>Sales_Analysis[[#This Row],[Net Sales ]]-Sales_Analysis[[#This Row],[Cost Of Good Sold]]</f>
        <v>22.92</v>
      </c>
      <c r="V1700" s="8">
        <f>IF(Sales_Analysis[[#This Row],[Order Status]]="Completed",Sales_Analysis[[#This Row],[Net Sales ]],0)</f>
        <v>70.64</v>
      </c>
      <c r="W1700" s="8">
        <f>IF(Sales_Analysis[[#This Row],[Order Status]]="Completed",Sales_Analysis[[#This Row],[Gross Profit ]],0)</f>
        <v>22.92</v>
      </c>
    </row>
    <row r="1701" spans="1:23">
      <c r="A1701" t="s">
        <v>2476</v>
      </c>
      <c r="B1701" s="7">
        <v>46183</v>
      </c>
      <c r="C1701" t="s">
        <v>106</v>
      </c>
      <c r="D1701">
        <v>3</v>
      </c>
      <c r="E1701">
        <v>85.27</v>
      </c>
      <c r="F1701">
        <v>0.05</v>
      </c>
      <c r="G1701">
        <v>0</v>
      </c>
      <c r="H1701" t="s">
        <v>216</v>
      </c>
      <c r="I1701" t="s">
        <v>18</v>
      </c>
      <c r="J1701" t="s">
        <v>208</v>
      </c>
      <c r="K1701" t="s">
        <v>209</v>
      </c>
      <c r="L1701" t="s">
        <v>505</v>
      </c>
      <c r="M1701" t="s">
        <v>107</v>
      </c>
      <c r="N1701" t="s">
        <v>17</v>
      </c>
      <c r="O1701">
        <v>43.46</v>
      </c>
      <c r="P1701">
        <v>85.27</v>
      </c>
      <c r="Q1701">
        <f>Sales_Analysis[[#This Row],[Quantity]]*Sales_Analysis[[#This Row],[Unit Selling Price]]</f>
        <v>255.81</v>
      </c>
      <c r="R1701">
        <f>Sales_Analysis[[#This Row],[Gross Sales ]]*Sales_Analysis[[#This Row],[Discount Pct]]</f>
        <v>12.790500000000002</v>
      </c>
      <c r="S1701" s="8">
        <f>Sales_Analysis[[#This Row],[Gross Sales ]]-Sales_Analysis[[#This Row],[Discount Amount]]</f>
        <v>243.01949999999999</v>
      </c>
      <c r="T1701" s="8">
        <f>Sales_Analysis[[#This Row],[Quantity]]*Sales_Analysis[[#This Row],[Unit Cost]]</f>
        <v>130.38</v>
      </c>
      <c r="U1701" s="8">
        <f>Sales_Analysis[[#This Row],[Net Sales ]]-Sales_Analysis[[#This Row],[Cost Of Good Sold]]</f>
        <v>112.6395</v>
      </c>
      <c r="V1701" s="8">
        <f>IF(Sales_Analysis[[#This Row],[Order Status]]="Completed",Sales_Analysis[[#This Row],[Net Sales ]],0)</f>
        <v>243.01949999999999</v>
      </c>
      <c r="W1701" s="8">
        <f>IF(Sales_Analysis[[#This Row],[Order Status]]="Completed",Sales_Analysis[[#This Row],[Gross Profit ]],0)</f>
        <v>112.6395</v>
      </c>
    </row>
    <row r="1702" spans="1:23">
      <c r="A1702" t="s">
        <v>2477</v>
      </c>
      <c r="B1702" s="7">
        <v>46183</v>
      </c>
      <c r="C1702" t="s">
        <v>94</v>
      </c>
      <c r="D1702">
        <v>1</v>
      </c>
      <c r="E1702">
        <v>74.41</v>
      </c>
      <c r="F1702">
        <v>0.1</v>
      </c>
      <c r="G1702">
        <v>6.99</v>
      </c>
      <c r="H1702" t="s">
        <v>207</v>
      </c>
      <c r="I1702" t="s">
        <v>18</v>
      </c>
      <c r="J1702" t="s">
        <v>213</v>
      </c>
      <c r="K1702" t="s">
        <v>209</v>
      </c>
      <c r="L1702" t="s">
        <v>1389</v>
      </c>
      <c r="M1702" t="s">
        <v>95</v>
      </c>
      <c r="N1702" t="s">
        <v>17</v>
      </c>
      <c r="O1702">
        <v>33.549999999999997</v>
      </c>
      <c r="P1702">
        <v>74.41</v>
      </c>
      <c r="Q1702">
        <f>Sales_Analysis[[#This Row],[Quantity]]*Sales_Analysis[[#This Row],[Unit Selling Price]]</f>
        <v>74.41</v>
      </c>
      <c r="R1702">
        <f>Sales_Analysis[[#This Row],[Gross Sales ]]*Sales_Analysis[[#This Row],[Discount Pct]]</f>
        <v>7.4409999999999998</v>
      </c>
      <c r="S1702" s="8">
        <f>Sales_Analysis[[#This Row],[Gross Sales ]]-Sales_Analysis[[#This Row],[Discount Amount]]</f>
        <v>66.968999999999994</v>
      </c>
      <c r="T1702" s="8">
        <f>Sales_Analysis[[#This Row],[Quantity]]*Sales_Analysis[[#This Row],[Unit Cost]]</f>
        <v>33.549999999999997</v>
      </c>
      <c r="U1702" s="8">
        <f>Sales_Analysis[[#This Row],[Net Sales ]]-Sales_Analysis[[#This Row],[Cost Of Good Sold]]</f>
        <v>33.418999999999997</v>
      </c>
      <c r="V1702" s="8">
        <f>IF(Sales_Analysis[[#This Row],[Order Status]]="Completed",Sales_Analysis[[#This Row],[Net Sales ]],0)</f>
        <v>66.968999999999994</v>
      </c>
      <c r="W1702" s="8">
        <f>IF(Sales_Analysis[[#This Row],[Order Status]]="Completed",Sales_Analysis[[#This Row],[Gross Profit ]],0)</f>
        <v>33.418999999999997</v>
      </c>
    </row>
    <row r="1703" spans="1:23">
      <c r="A1703" t="s">
        <v>2478</v>
      </c>
      <c r="B1703" s="7">
        <v>46183</v>
      </c>
      <c r="C1703" t="s">
        <v>132</v>
      </c>
      <c r="D1703">
        <v>2</v>
      </c>
      <c r="E1703">
        <v>72.08</v>
      </c>
      <c r="F1703">
        <v>0</v>
      </c>
      <c r="G1703">
        <v>0</v>
      </c>
      <c r="H1703" t="s">
        <v>207</v>
      </c>
      <c r="I1703" t="s">
        <v>37</v>
      </c>
      <c r="J1703" t="s">
        <v>217</v>
      </c>
      <c r="K1703" t="s">
        <v>209</v>
      </c>
      <c r="L1703" t="s">
        <v>748</v>
      </c>
      <c r="M1703" t="s">
        <v>133</v>
      </c>
      <c r="N1703" t="s">
        <v>21</v>
      </c>
      <c r="O1703">
        <v>45</v>
      </c>
      <c r="P1703">
        <v>72.08</v>
      </c>
      <c r="Q1703">
        <f>Sales_Analysis[[#This Row],[Quantity]]*Sales_Analysis[[#This Row],[Unit Selling Price]]</f>
        <v>144.16</v>
      </c>
      <c r="R1703">
        <f>Sales_Analysis[[#This Row],[Gross Sales ]]*Sales_Analysis[[#This Row],[Discount Pct]]</f>
        <v>0</v>
      </c>
      <c r="S1703" s="8">
        <f>Sales_Analysis[[#This Row],[Gross Sales ]]-Sales_Analysis[[#This Row],[Discount Amount]]</f>
        <v>144.16</v>
      </c>
      <c r="T1703" s="8">
        <f>Sales_Analysis[[#This Row],[Quantity]]*Sales_Analysis[[#This Row],[Unit Cost]]</f>
        <v>90</v>
      </c>
      <c r="U1703" s="8">
        <f>Sales_Analysis[[#This Row],[Net Sales ]]-Sales_Analysis[[#This Row],[Cost Of Good Sold]]</f>
        <v>54.16</v>
      </c>
      <c r="V1703" s="8">
        <f>IF(Sales_Analysis[[#This Row],[Order Status]]="Completed",Sales_Analysis[[#This Row],[Net Sales ]],0)</f>
        <v>144.16</v>
      </c>
      <c r="W1703" s="8">
        <f>IF(Sales_Analysis[[#This Row],[Order Status]]="Completed",Sales_Analysis[[#This Row],[Gross Profit ]],0)</f>
        <v>54.16</v>
      </c>
    </row>
    <row r="1704" spans="1:23">
      <c r="A1704" t="s">
        <v>2479</v>
      </c>
      <c r="B1704" s="7">
        <v>46184</v>
      </c>
      <c r="C1704" t="s">
        <v>174</v>
      </c>
      <c r="D1704">
        <v>2</v>
      </c>
      <c r="E1704">
        <v>72.45</v>
      </c>
      <c r="F1704">
        <v>0</v>
      </c>
      <c r="G1704">
        <v>0</v>
      </c>
      <c r="H1704" t="s">
        <v>212</v>
      </c>
      <c r="I1704" t="s">
        <v>37</v>
      </c>
      <c r="J1704" t="s">
        <v>213</v>
      </c>
      <c r="K1704" t="s">
        <v>209</v>
      </c>
      <c r="L1704" t="s">
        <v>900</v>
      </c>
      <c r="M1704" t="s">
        <v>175</v>
      </c>
      <c r="N1704" t="s">
        <v>32</v>
      </c>
      <c r="O1704">
        <v>30.61</v>
      </c>
      <c r="P1704">
        <v>72.45</v>
      </c>
      <c r="Q1704">
        <f>Sales_Analysis[[#This Row],[Quantity]]*Sales_Analysis[[#This Row],[Unit Selling Price]]</f>
        <v>144.9</v>
      </c>
      <c r="R1704">
        <f>Sales_Analysis[[#This Row],[Gross Sales ]]*Sales_Analysis[[#This Row],[Discount Pct]]</f>
        <v>0</v>
      </c>
      <c r="S1704" s="8">
        <f>Sales_Analysis[[#This Row],[Gross Sales ]]-Sales_Analysis[[#This Row],[Discount Amount]]</f>
        <v>144.9</v>
      </c>
      <c r="T1704" s="8">
        <f>Sales_Analysis[[#This Row],[Quantity]]*Sales_Analysis[[#This Row],[Unit Cost]]</f>
        <v>61.22</v>
      </c>
      <c r="U1704" s="8">
        <f>Sales_Analysis[[#This Row],[Net Sales ]]-Sales_Analysis[[#This Row],[Cost Of Good Sold]]</f>
        <v>83.68</v>
      </c>
      <c r="V1704" s="8">
        <f>IF(Sales_Analysis[[#This Row],[Order Status]]="Completed",Sales_Analysis[[#This Row],[Net Sales ]],0)</f>
        <v>144.9</v>
      </c>
      <c r="W1704" s="8">
        <f>IF(Sales_Analysis[[#This Row],[Order Status]]="Completed",Sales_Analysis[[#This Row],[Gross Profit ]],0)</f>
        <v>83.68</v>
      </c>
    </row>
    <row r="1705" spans="1:23">
      <c r="A1705" t="s">
        <v>2480</v>
      </c>
      <c r="B1705" s="7">
        <v>46184</v>
      </c>
      <c r="C1705" t="s">
        <v>108</v>
      </c>
      <c r="D1705">
        <v>5</v>
      </c>
      <c r="E1705">
        <v>23.94</v>
      </c>
      <c r="F1705">
        <v>0.15</v>
      </c>
      <c r="G1705">
        <v>9.99</v>
      </c>
      <c r="H1705" t="s">
        <v>207</v>
      </c>
      <c r="I1705" t="s">
        <v>54</v>
      </c>
      <c r="J1705" t="s">
        <v>213</v>
      </c>
      <c r="K1705" t="s">
        <v>209</v>
      </c>
      <c r="L1705" t="s">
        <v>509</v>
      </c>
      <c r="M1705" t="s">
        <v>109</v>
      </c>
      <c r="N1705" t="s">
        <v>17</v>
      </c>
      <c r="O1705">
        <v>13.98</v>
      </c>
      <c r="P1705">
        <v>23.94</v>
      </c>
      <c r="Q1705">
        <f>Sales_Analysis[[#This Row],[Quantity]]*Sales_Analysis[[#This Row],[Unit Selling Price]]</f>
        <v>119.7</v>
      </c>
      <c r="R1705">
        <f>Sales_Analysis[[#This Row],[Gross Sales ]]*Sales_Analysis[[#This Row],[Discount Pct]]</f>
        <v>17.954999999999998</v>
      </c>
      <c r="S1705" s="8">
        <f>Sales_Analysis[[#This Row],[Gross Sales ]]-Sales_Analysis[[#This Row],[Discount Amount]]</f>
        <v>101.745</v>
      </c>
      <c r="T1705" s="8">
        <f>Sales_Analysis[[#This Row],[Quantity]]*Sales_Analysis[[#This Row],[Unit Cost]]</f>
        <v>69.900000000000006</v>
      </c>
      <c r="U1705" s="8">
        <f>Sales_Analysis[[#This Row],[Net Sales ]]-Sales_Analysis[[#This Row],[Cost Of Good Sold]]</f>
        <v>31.844999999999999</v>
      </c>
      <c r="V1705" s="8">
        <f>IF(Sales_Analysis[[#This Row],[Order Status]]="Completed",Sales_Analysis[[#This Row],[Net Sales ]],0)</f>
        <v>101.745</v>
      </c>
      <c r="W1705" s="8">
        <f>IF(Sales_Analysis[[#This Row],[Order Status]]="Completed",Sales_Analysis[[#This Row],[Gross Profit ]],0)</f>
        <v>31.844999999999999</v>
      </c>
    </row>
    <row r="1706" spans="1:23">
      <c r="A1706" t="s">
        <v>2481</v>
      </c>
      <c r="B1706" s="7">
        <v>46184</v>
      </c>
      <c r="C1706" t="s">
        <v>166</v>
      </c>
      <c r="D1706">
        <v>2</v>
      </c>
      <c r="E1706">
        <v>39.19</v>
      </c>
      <c r="F1706">
        <v>0</v>
      </c>
      <c r="G1706">
        <v>0</v>
      </c>
      <c r="H1706" t="s">
        <v>212</v>
      </c>
      <c r="I1706" t="s">
        <v>12</v>
      </c>
      <c r="J1706" t="s">
        <v>213</v>
      </c>
      <c r="K1706" t="s">
        <v>304</v>
      </c>
      <c r="L1706" t="s">
        <v>1984</v>
      </c>
      <c r="M1706" t="s">
        <v>167</v>
      </c>
      <c r="N1706" t="s">
        <v>32</v>
      </c>
      <c r="O1706">
        <v>18.54</v>
      </c>
      <c r="P1706">
        <v>39.19</v>
      </c>
      <c r="Q1706">
        <f>Sales_Analysis[[#This Row],[Quantity]]*Sales_Analysis[[#This Row],[Unit Selling Price]]</f>
        <v>78.38</v>
      </c>
      <c r="R1706">
        <f>Sales_Analysis[[#This Row],[Gross Sales ]]*Sales_Analysis[[#This Row],[Discount Pct]]</f>
        <v>0</v>
      </c>
      <c r="S1706" s="8">
        <f>Sales_Analysis[[#This Row],[Gross Sales ]]-Sales_Analysis[[#This Row],[Discount Amount]]</f>
        <v>78.38</v>
      </c>
      <c r="T1706" s="8">
        <f>Sales_Analysis[[#This Row],[Quantity]]*Sales_Analysis[[#This Row],[Unit Cost]]</f>
        <v>37.08</v>
      </c>
      <c r="U1706" s="8">
        <f>Sales_Analysis[[#This Row],[Net Sales ]]-Sales_Analysis[[#This Row],[Cost Of Good Sold]]</f>
        <v>41.3</v>
      </c>
      <c r="V1706" s="8">
        <f>IF(Sales_Analysis[[#This Row],[Order Status]]="Completed",Sales_Analysis[[#This Row],[Net Sales ]],0)</f>
        <v>0</v>
      </c>
      <c r="W1706" s="8">
        <f>IF(Sales_Analysis[[#This Row],[Order Status]]="Completed",Sales_Analysis[[#This Row],[Gross Profit ]],0)</f>
        <v>0</v>
      </c>
    </row>
    <row r="1707" spans="1:23">
      <c r="A1707" t="s">
        <v>2482</v>
      </c>
      <c r="B1707" s="7">
        <v>46184</v>
      </c>
      <c r="C1707" t="s">
        <v>186</v>
      </c>
      <c r="D1707">
        <v>2</v>
      </c>
      <c r="E1707">
        <v>54.93</v>
      </c>
      <c r="F1707">
        <v>0.05</v>
      </c>
      <c r="G1707">
        <v>4.99</v>
      </c>
      <c r="H1707" t="s">
        <v>216</v>
      </c>
      <c r="I1707" t="s">
        <v>18</v>
      </c>
      <c r="J1707" t="s">
        <v>217</v>
      </c>
      <c r="K1707" t="s">
        <v>281</v>
      </c>
      <c r="L1707" t="s">
        <v>392</v>
      </c>
      <c r="M1707" t="s">
        <v>187</v>
      </c>
      <c r="N1707" t="s">
        <v>32</v>
      </c>
      <c r="O1707">
        <v>31.07</v>
      </c>
      <c r="P1707">
        <v>54.93</v>
      </c>
      <c r="Q1707">
        <f>Sales_Analysis[[#This Row],[Quantity]]*Sales_Analysis[[#This Row],[Unit Selling Price]]</f>
        <v>109.86</v>
      </c>
      <c r="R1707">
        <f>Sales_Analysis[[#This Row],[Gross Sales ]]*Sales_Analysis[[#This Row],[Discount Pct]]</f>
        <v>5.4930000000000003</v>
      </c>
      <c r="S1707" s="8">
        <f>Sales_Analysis[[#This Row],[Gross Sales ]]-Sales_Analysis[[#This Row],[Discount Amount]]</f>
        <v>104.367</v>
      </c>
      <c r="T1707" s="8">
        <f>Sales_Analysis[[#This Row],[Quantity]]*Sales_Analysis[[#This Row],[Unit Cost]]</f>
        <v>62.14</v>
      </c>
      <c r="U1707" s="8">
        <f>Sales_Analysis[[#This Row],[Net Sales ]]-Sales_Analysis[[#This Row],[Cost Of Good Sold]]</f>
        <v>42.227000000000004</v>
      </c>
      <c r="V1707" s="8">
        <f>IF(Sales_Analysis[[#This Row],[Order Status]]="Completed",Sales_Analysis[[#This Row],[Net Sales ]],0)</f>
        <v>0</v>
      </c>
      <c r="W1707" s="8">
        <f>IF(Sales_Analysis[[#This Row],[Order Status]]="Completed",Sales_Analysis[[#This Row],[Gross Profit ]],0)</f>
        <v>0</v>
      </c>
    </row>
    <row r="1708" spans="1:23">
      <c r="A1708" t="s">
        <v>2483</v>
      </c>
      <c r="B1708" s="7">
        <v>46184</v>
      </c>
      <c r="C1708" t="s">
        <v>81</v>
      </c>
      <c r="D1708">
        <v>2</v>
      </c>
      <c r="E1708">
        <v>30.29</v>
      </c>
      <c r="F1708">
        <v>0.05</v>
      </c>
      <c r="G1708">
        <v>4.99</v>
      </c>
      <c r="H1708" t="s">
        <v>207</v>
      </c>
      <c r="I1708" t="s">
        <v>18</v>
      </c>
      <c r="J1708" t="s">
        <v>213</v>
      </c>
      <c r="K1708" t="s">
        <v>209</v>
      </c>
      <c r="L1708" t="s">
        <v>428</v>
      </c>
      <c r="M1708" t="s">
        <v>82</v>
      </c>
      <c r="N1708" t="s">
        <v>11</v>
      </c>
      <c r="O1708">
        <v>13.1</v>
      </c>
      <c r="P1708">
        <v>30.29</v>
      </c>
      <c r="Q1708">
        <f>Sales_Analysis[[#This Row],[Quantity]]*Sales_Analysis[[#This Row],[Unit Selling Price]]</f>
        <v>60.58</v>
      </c>
      <c r="R1708">
        <f>Sales_Analysis[[#This Row],[Gross Sales ]]*Sales_Analysis[[#This Row],[Discount Pct]]</f>
        <v>3.0289999999999999</v>
      </c>
      <c r="S1708" s="8">
        <f>Sales_Analysis[[#This Row],[Gross Sales ]]-Sales_Analysis[[#This Row],[Discount Amount]]</f>
        <v>57.551000000000002</v>
      </c>
      <c r="T1708" s="8">
        <f>Sales_Analysis[[#This Row],[Quantity]]*Sales_Analysis[[#This Row],[Unit Cost]]</f>
        <v>26.2</v>
      </c>
      <c r="U1708" s="8">
        <f>Sales_Analysis[[#This Row],[Net Sales ]]-Sales_Analysis[[#This Row],[Cost Of Good Sold]]</f>
        <v>31.351000000000003</v>
      </c>
      <c r="V1708" s="8">
        <f>IF(Sales_Analysis[[#This Row],[Order Status]]="Completed",Sales_Analysis[[#This Row],[Net Sales ]],0)</f>
        <v>57.551000000000002</v>
      </c>
      <c r="W1708" s="8">
        <f>IF(Sales_Analysis[[#This Row],[Order Status]]="Completed",Sales_Analysis[[#This Row],[Gross Profit ]],0)</f>
        <v>31.351000000000003</v>
      </c>
    </row>
    <row r="1709" spans="1:23">
      <c r="A1709" t="s">
        <v>2484</v>
      </c>
      <c r="B1709" s="7">
        <v>46184</v>
      </c>
      <c r="C1709" t="s">
        <v>154</v>
      </c>
      <c r="D1709">
        <v>2</v>
      </c>
      <c r="E1709">
        <v>63.29</v>
      </c>
      <c r="F1709">
        <v>0</v>
      </c>
      <c r="G1709">
        <v>9.99</v>
      </c>
      <c r="H1709" t="s">
        <v>212</v>
      </c>
      <c r="I1709" t="s">
        <v>224</v>
      </c>
      <c r="J1709" t="s">
        <v>213</v>
      </c>
      <c r="K1709" t="s">
        <v>209</v>
      </c>
      <c r="L1709" t="s">
        <v>251</v>
      </c>
      <c r="M1709" t="s">
        <v>155</v>
      </c>
      <c r="N1709" t="s">
        <v>27</v>
      </c>
      <c r="O1709">
        <v>41.46</v>
      </c>
      <c r="P1709">
        <v>63.29</v>
      </c>
      <c r="Q1709">
        <f>Sales_Analysis[[#This Row],[Quantity]]*Sales_Analysis[[#This Row],[Unit Selling Price]]</f>
        <v>126.58</v>
      </c>
      <c r="R1709">
        <f>Sales_Analysis[[#This Row],[Gross Sales ]]*Sales_Analysis[[#This Row],[Discount Pct]]</f>
        <v>0</v>
      </c>
      <c r="S1709" s="8">
        <f>Sales_Analysis[[#This Row],[Gross Sales ]]-Sales_Analysis[[#This Row],[Discount Amount]]</f>
        <v>126.58</v>
      </c>
      <c r="T1709" s="8">
        <f>Sales_Analysis[[#This Row],[Quantity]]*Sales_Analysis[[#This Row],[Unit Cost]]</f>
        <v>82.92</v>
      </c>
      <c r="U1709" s="8">
        <f>Sales_Analysis[[#This Row],[Net Sales ]]-Sales_Analysis[[#This Row],[Cost Of Good Sold]]</f>
        <v>43.66</v>
      </c>
      <c r="V1709" s="8">
        <f>IF(Sales_Analysis[[#This Row],[Order Status]]="Completed",Sales_Analysis[[#This Row],[Net Sales ]],0)</f>
        <v>126.58</v>
      </c>
      <c r="W1709" s="8">
        <f>IF(Sales_Analysis[[#This Row],[Order Status]]="Completed",Sales_Analysis[[#This Row],[Gross Profit ]],0)</f>
        <v>43.66</v>
      </c>
    </row>
    <row r="1710" spans="1:23">
      <c r="A1710" t="s">
        <v>2485</v>
      </c>
      <c r="B1710" s="7">
        <v>46184</v>
      </c>
      <c r="C1710" t="s">
        <v>94</v>
      </c>
      <c r="D1710">
        <v>5</v>
      </c>
      <c r="E1710">
        <v>74.41</v>
      </c>
      <c r="F1710">
        <v>0.1</v>
      </c>
      <c r="G1710">
        <v>0</v>
      </c>
      <c r="H1710" t="s">
        <v>216</v>
      </c>
      <c r="I1710" t="s">
        <v>54</v>
      </c>
      <c r="J1710" t="s">
        <v>217</v>
      </c>
      <c r="K1710" t="s">
        <v>209</v>
      </c>
      <c r="L1710" t="s">
        <v>838</v>
      </c>
      <c r="M1710" t="s">
        <v>95</v>
      </c>
      <c r="N1710" t="s">
        <v>17</v>
      </c>
      <c r="O1710">
        <v>33.549999999999997</v>
      </c>
      <c r="P1710">
        <v>74.41</v>
      </c>
      <c r="Q1710">
        <f>Sales_Analysis[[#This Row],[Quantity]]*Sales_Analysis[[#This Row],[Unit Selling Price]]</f>
        <v>372.04999999999995</v>
      </c>
      <c r="R1710">
        <f>Sales_Analysis[[#This Row],[Gross Sales ]]*Sales_Analysis[[#This Row],[Discount Pct]]</f>
        <v>37.204999999999998</v>
      </c>
      <c r="S1710" s="8">
        <f>Sales_Analysis[[#This Row],[Gross Sales ]]-Sales_Analysis[[#This Row],[Discount Amount]]</f>
        <v>334.84499999999997</v>
      </c>
      <c r="T1710" s="8">
        <f>Sales_Analysis[[#This Row],[Quantity]]*Sales_Analysis[[#This Row],[Unit Cost]]</f>
        <v>167.75</v>
      </c>
      <c r="U1710" s="8">
        <f>Sales_Analysis[[#This Row],[Net Sales ]]-Sales_Analysis[[#This Row],[Cost Of Good Sold]]</f>
        <v>167.09499999999997</v>
      </c>
      <c r="V1710" s="8">
        <f>IF(Sales_Analysis[[#This Row],[Order Status]]="Completed",Sales_Analysis[[#This Row],[Net Sales ]],0)</f>
        <v>334.84499999999997</v>
      </c>
      <c r="W1710" s="8">
        <f>IF(Sales_Analysis[[#This Row],[Order Status]]="Completed",Sales_Analysis[[#This Row],[Gross Profit ]],0)</f>
        <v>167.09499999999997</v>
      </c>
    </row>
    <row r="1711" spans="1:23">
      <c r="A1711" t="s">
        <v>2486</v>
      </c>
      <c r="B1711" s="7">
        <v>46185</v>
      </c>
      <c r="C1711" t="s">
        <v>98</v>
      </c>
      <c r="D1711">
        <v>3</v>
      </c>
      <c r="E1711">
        <v>17.66</v>
      </c>
      <c r="F1711">
        <v>0.05</v>
      </c>
      <c r="G1711">
        <v>0</v>
      </c>
      <c r="H1711" t="s">
        <v>207</v>
      </c>
      <c r="I1711" t="s">
        <v>12</v>
      </c>
      <c r="J1711" t="s">
        <v>213</v>
      </c>
      <c r="K1711" t="s">
        <v>209</v>
      </c>
      <c r="L1711" t="s">
        <v>1033</v>
      </c>
      <c r="M1711" t="s">
        <v>99</v>
      </c>
      <c r="N1711" t="s">
        <v>17</v>
      </c>
      <c r="O1711">
        <v>11.93</v>
      </c>
      <c r="P1711">
        <v>17.66</v>
      </c>
      <c r="Q1711">
        <f>Sales_Analysis[[#This Row],[Quantity]]*Sales_Analysis[[#This Row],[Unit Selling Price]]</f>
        <v>52.980000000000004</v>
      </c>
      <c r="R1711">
        <f>Sales_Analysis[[#This Row],[Gross Sales ]]*Sales_Analysis[[#This Row],[Discount Pct]]</f>
        <v>2.6490000000000005</v>
      </c>
      <c r="S1711" s="8">
        <f>Sales_Analysis[[#This Row],[Gross Sales ]]-Sales_Analysis[[#This Row],[Discount Amount]]</f>
        <v>50.331000000000003</v>
      </c>
      <c r="T1711" s="8">
        <f>Sales_Analysis[[#This Row],[Quantity]]*Sales_Analysis[[#This Row],[Unit Cost]]</f>
        <v>35.79</v>
      </c>
      <c r="U1711" s="8">
        <f>Sales_Analysis[[#This Row],[Net Sales ]]-Sales_Analysis[[#This Row],[Cost Of Good Sold]]</f>
        <v>14.541000000000004</v>
      </c>
      <c r="V1711" s="8">
        <f>IF(Sales_Analysis[[#This Row],[Order Status]]="Completed",Sales_Analysis[[#This Row],[Net Sales ]],0)</f>
        <v>50.331000000000003</v>
      </c>
      <c r="W1711" s="8">
        <f>IF(Sales_Analysis[[#This Row],[Order Status]]="Completed",Sales_Analysis[[#This Row],[Gross Profit ]],0)</f>
        <v>14.541000000000004</v>
      </c>
    </row>
    <row r="1712" spans="1:23">
      <c r="A1712" t="s">
        <v>2487</v>
      </c>
      <c r="B1712" s="7">
        <v>46185</v>
      </c>
      <c r="C1712" t="s">
        <v>152</v>
      </c>
      <c r="D1712">
        <v>1</v>
      </c>
      <c r="E1712">
        <v>39.21</v>
      </c>
      <c r="F1712">
        <v>0</v>
      </c>
      <c r="G1712">
        <v>0</v>
      </c>
      <c r="H1712" t="s">
        <v>216</v>
      </c>
      <c r="I1712" t="s">
        <v>54</v>
      </c>
      <c r="J1712" t="s">
        <v>217</v>
      </c>
      <c r="K1712" t="s">
        <v>209</v>
      </c>
      <c r="L1712" t="s">
        <v>1295</v>
      </c>
      <c r="M1712" t="s">
        <v>153</v>
      </c>
      <c r="N1712" t="s">
        <v>27</v>
      </c>
      <c r="O1712">
        <v>19.66</v>
      </c>
      <c r="P1712">
        <v>39.21</v>
      </c>
      <c r="Q1712">
        <f>Sales_Analysis[[#This Row],[Quantity]]*Sales_Analysis[[#This Row],[Unit Selling Price]]</f>
        <v>39.21</v>
      </c>
      <c r="R1712">
        <f>Sales_Analysis[[#This Row],[Gross Sales ]]*Sales_Analysis[[#This Row],[Discount Pct]]</f>
        <v>0</v>
      </c>
      <c r="S1712" s="8">
        <f>Sales_Analysis[[#This Row],[Gross Sales ]]-Sales_Analysis[[#This Row],[Discount Amount]]</f>
        <v>39.21</v>
      </c>
      <c r="T1712" s="8">
        <f>Sales_Analysis[[#This Row],[Quantity]]*Sales_Analysis[[#This Row],[Unit Cost]]</f>
        <v>19.66</v>
      </c>
      <c r="U1712" s="8">
        <f>Sales_Analysis[[#This Row],[Net Sales ]]-Sales_Analysis[[#This Row],[Cost Of Good Sold]]</f>
        <v>19.55</v>
      </c>
      <c r="V1712" s="8">
        <f>IF(Sales_Analysis[[#This Row],[Order Status]]="Completed",Sales_Analysis[[#This Row],[Net Sales ]],0)</f>
        <v>39.21</v>
      </c>
      <c r="W1712" s="8">
        <f>IF(Sales_Analysis[[#This Row],[Order Status]]="Completed",Sales_Analysis[[#This Row],[Gross Profit ]],0)</f>
        <v>19.55</v>
      </c>
    </row>
    <row r="1713" spans="1:23">
      <c r="A1713" t="s">
        <v>2488</v>
      </c>
      <c r="B1713" s="7">
        <v>46185</v>
      </c>
      <c r="C1713" t="s">
        <v>69</v>
      </c>
      <c r="D1713">
        <v>2</v>
      </c>
      <c r="E1713">
        <v>73.180000000000007</v>
      </c>
      <c r="F1713">
        <v>0.05</v>
      </c>
      <c r="G1713">
        <v>0</v>
      </c>
      <c r="H1713" t="s">
        <v>212</v>
      </c>
      <c r="I1713" t="s">
        <v>224</v>
      </c>
      <c r="J1713" t="s">
        <v>217</v>
      </c>
      <c r="K1713" t="s">
        <v>209</v>
      </c>
      <c r="L1713" t="s">
        <v>1132</v>
      </c>
      <c r="M1713" t="s">
        <v>70</v>
      </c>
      <c r="N1713" t="s">
        <v>11</v>
      </c>
      <c r="O1713">
        <v>37</v>
      </c>
      <c r="P1713">
        <v>73.180000000000007</v>
      </c>
      <c r="Q1713">
        <f>Sales_Analysis[[#This Row],[Quantity]]*Sales_Analysis[[#This Row],[Unit Selling Price]]</f>
        <v>146.36000000000001</v>
      </c>
      <c r="R1713">
        <f>Sales_Analysis[[#This Row],[Gross Sales ]]*Sales_Analysis[[#This Row],[Discount Pct]]</f>
        <v>7.3180000000000014</v>
      </c>
      <c r="S1713" s="8">
        <f>Sales_Analysis[[#This Row],[Gross Sales ]]-Sales_Analysis[[#This Row],[Discount Amount]]</f>
        <v>139.042</v>
      </c>
      <c r="T1713" s="8">
        <f>Sales_Analysis[[#This Row],[Quantity]]*Sales_Analysis[[#This Row],[Unit Cost]]</f>
        <v>74</v>
      </c>
      <c r="U1713" s="8">
        <f>Sales_Analysis[[#This Row],[Net Sales ]]-Sales_Analysis[[#This Row],[Cost Of Good Sold]]</f>
        <v>65.042000000000002</v>
      </c>
      <c r="V1713" s="8">
        <f>IF(Sales_Analysis[[#This Row],[Order Status]]="Completed",Sales_Analysis[[#This Row],[Net Sales ]],0)</f>
        <v>139.042</v>
      </c>
      <c r="W1713" s="8">
        <f>IF(Sales_Analysis[[#This Row],[Order Status]]="Completed",Sales_Analysis[[#This Row],[Gross Profit ]],0)</f>
        <v>65.042000000000002</v>
      </c>
    </row>
    <row r="1714" spans="1:23">
      <c r="A1714" t="s">
        <v>2489</v>
      </c>
      <c r="B1714" s="7">
        <v>46185</v>
      </c>
      <c r="C1714" t="s">
        <v>118</v>
      </c>
      <c r="D1714">
        <v>3</v>
      </c>
      <c r="E1714">
        <v>41.81</v>
      </c>
      <c r="F1714">
        <v>0.1</v>
      </c>
      <c r="G1714">
        <v>0</v>
      </c>
      <c r="H1714" t="s">
        <v>216</v>
      </c>
      <c r="I1714" t="s">
        <v>12</v>
      </c>
      <c r="J1714" t="s">
        <v>213</v>
      </c>
      <c r="K1714" t="s">
        <v>209</v>
      </c>
      <c r="L1714" t="s">
        <v>587</v>
      </c>
      <c r="M1714" t="s">
        <v>119</v>
      </c>
      <c r="N1714" t="s">
        <v>21</v>
      </c>
      <c r="O1714">
        <v>22.64</v>
      </c>
      <c r="P1714">
        <v>41.81</v>
      </c>
      <c r="Q1714">
        <f>Sales_Analysis[[#This Row],[Quantity]]*Sales_Analysis[[#This Row],[Unit Selling Price]]</f>
        <v>125.43</v>
      </c>
      <c r="R1714">
        <f>Sales_Analysis[[#This Row],[Gross Sales ]]*Sales_Analysis[[#This Row],[Discount Pct]]</f>
        <v>12.543000000000001</v>
      </c>
      <c r="S1714" s="8">
        <f>Sales_Analysis[[#This Row],[Gross Sales ]]-Sales_Analysis[[#This Row],[Discount Amount]]</f>
        <v>112.887</v>
      </c>
      <c r="T1714" s="8">
        <f>Sales_Analysis[[#This Row],[Quantity]]*Sales_Analysis[[#This Row],[Unit Cost]]</f>
        <v>67.92</v>
      </c>
      <c r="U1714" s="8">
        <f>Sales_Analysis[[#This Row],[Net Sales ]]-Sales_Analysis[[#This Row],[Cost Of Good Sold]]</f>
        <v>44.966999999999999</v>
      </c>
      <c r="V1714" s="8">
        <f>IF(Sales_Analysis[[#This Row],[Order Status]]="Completed",Sales_Analysis[[#This Row],[Net Sales ]],0)</f>
        <v>112.887</v>
      </c>
      <c r="W1714" s="8">
        <f>IF(Sales_Analysis[[#This Row],[Order Status]]="Completed",Sales_Analysis[[#This Row],[Gross Profit ]],0)</f>
        <v>44.966999999999999</v>
      </c>
    </row>
    <row r="1715" spans="1:23">
      <c r="A1715" t="s">
        <v>2490</v>
      </c>
      <c r="B1715" s="7">
        <v>46185</v>
      </c>
      <c r="C1715" t="s">
        <v>148</v>
      </c>
      <c r="D1715">
        <v>3</v>
      </c>
      <c r="E1715">
        <v>76.3</v>
      </c>
      <c r="F1715">
        <v>0</v>
      </c>
      <c r="G1715">
        <v>6.99</v>
      </c>
      <c r="H1715" t="s">
        <v>216</v>
      </c>
      <c r="I1715" t="s">
        <v>18</v>
      </c>
      <c r="J1715" t="s">
        <v>217</v>
      </c>
      <c r="K1715" t="s">
        <v>209</v>
      </c>
      <c r="L1715" t="s">
        <v>2491</v>
      </c>
      <c r="M1715" t="s">
        <v>149</v>
      </c>
      <c r="N1715" t="s">
        <v>27</v>
      </c>
      <c r="O1715">
        <v>33.700000000000003</v>
      </c>
      <c r="P1715">
        <v>76.3</v>
      </c>
      <c r="Q1715">
        <f>Sales_Analysis[[#This Row],[Quantity]]*Sales_Analysis[[#This Row],[Unit Selling Price]]</f>
        <v>228.89999999999998</v>
      </c>
      <c r="R1715">
        <f>Sales_Analysis[[#This Row],[Gross Sales ]]*Sales_Analysis[[#This Row],[Discount Pct]]</f>
        <v>0</v>
      </c>
      <c r="S1715" s="8">
        <f>Sales_Analysis[[#This Row],[Gross Sales ]]-Sales_Analysis[[#This Row],[Discount Amount]]</f>
        <v>228.89999999999998</v>
      </c>
      <c r="T1715" s="8">
        <f>Sales_Analysis[[#This Row],[Quantity]]*Sales_Analysis[[#This Row],[Unit Cost]]</f>
        <v>101.10000000000001</v>
      </c>
      <c r="U1715" s="8">
        <f>Sales_Analysis[[#This Row],[Net Sales ]]-Sales_Analysis[[#This Row],[Cost Of Good Sold]]</f>
        <v>127.79999999999997</v>
      </c>
      <c r="V1715" s="8">
        <f>IF(Sales_Analysis[[#This Row],[Order Status]]="Completed",Sales_Analysis[[#This Row],[Net Sales ]],0)</f>
        <v>228.89999999999998</v>
      </c>
      <c r="W1715" s="8">
        <f>IF(Sales_Analysis[[#This Row],[Order Status]]="Completed",Sales_Analysis[[#This Row],[Gross Profit ]],0)</f>
        <v>127.79999999999997</v>
      </c>
    </row>
    <row r="1716" spans="1:23">
      <c r="A1716" t="s">
        <v>2492</v>
      </c>
      <c r="B1716" s="7">
        <v>46185</v>
      </c>
      <c r="C1716" t="s">
        <v>85</v>
      </c>
      <c r="D1716">
        <v>4</v>
      </c>
      <c r="E1716">
        <v>20.7</v>
      </c>
      <c r="F1716">
        <v>0.1</v>
      </c>
      <c r="G1716">
        <v>0</v>
      </c>
      <c r="H1716" t="s">
        <v>207</v>
      </c>
      <c r="I1716" t="s">
        <v>18</v>
      </c>
      <c r="J1716" t="s">
        <v>208</v>
      </c>
      <c r="K1716" t="s">
        <v>209</v>
      </c>
      <c r="L1716" t="s">
        <v>282</v>
      </c>
      <c r="M1716" t="s">
        <v>86</v>
      </c>
      <c r="N1716" t="s">
        <v>11</v>
      </c>
      <c r="O1716">
        <v>8.5299999999999994</v>
      </c>
      <c r="P1716">
        <v>20.7</v>
      </c>
      <c r="Q1716">
        <f>Sales_Analysis[[#This Row],[Quantity]]*Sales_Analysis[[#This Row],[Unit Selling Price]]</f>
        <v>82.8</v>
      </c>
      <c r="R1716">
        <f>Sales_Analysis[[#This Row],[Gross Sales ]]*Sales_Analysis[[#This Row],[Discount Pct]]</f>
        <v>8.2799999999999994</v>
      </c>
      <c r="S1716" s="8">
        <f>Sales_Analysis[[#This Row],[Gross Sales ]]-Sales_Analysis[[#This Row],[Discount Amount]]</f>
        <v>74.52</v>
      </c>
      <c r="T1716" s="8">
        <f>Sales_Analysis[[#This Row],[Quantity]]*Sales_Analysis[[#This Row],[Unit Cost]]</f>
        <v>34.119999999999997</v>
      </c>
      <c r="U1716" s="8">
        <f>Sales_Analysis[[#This Row],[Net Sales ]]-Sales_Analysis[[#This Row],[Cost Of Good Sold]]</f>
        <v>40.4</v>
      </c>
      <c r="V1716" s="8">
        <f>IF(Sales_Analysis[[#This Row],[Order Status]]="Completed",Sales_Analysis[[#This Row],[Net Sales ]],0)</f>
        <v>74.52</v>
      </c>
      <c r="W1716" s="8">
        <f>IF(Sales_Analysis[[#This Row],[Order Status]]="Completed",Sales_Analysis[[#This Row],[Gross Profit ]],0)</f>
        <v>40.4</v>
      </c>
    </row>
    <row r="1717" spans="1:23">
      <c r="A1717" t="s">
        <v>2493</v>
      </c>
      <c r="B1717" s="7">
        <v>46185</v>
      </c>
      <c r="C1717" t="s">
        <v>106</v>
      </c>
      <c r="D1717">
        <v>5</v>
      </c>
      <c r="E1717">
        <v>85.27</v>
      </c>
      <c r="F1717">
        <v>0</v>
      </c>
      <c r="G1717">
        <v>9.99</v>
      </c>
      <c r="H1717" t="s">
        <v>216</v>
      </c>
      <c r="I1717" t="s">
        <v>224</v>
      </c>
      <c r="J1717" t="s">
        <v>208</v>
      </c>
      <c r="K1717" t="s">
        <v>209</v>
      </c>
      <c r="L1717" t="s">
        <v>822</v>
      </c>
      <c r="M1717" t="s">
        <v>107</v>
      </c>
      <c r="N1717" t="s">
        <v>17</v>
      </c>
      <c r="O1717">
        <v>43.46</v>
      </c>
      <c r="P1717">
        <v>85.27</v>
      </c>
      <c r="Q1717">
        <f>Sales_Analysis[[#This Row],[Quantity]]*Sales_Analysis[[#This Row],[Unit Selling Price]]</f>
        <v>426.34999999999997</v>
      </c>
      <c r="R1717">
        <f>Sales_Analysis[[#This Row],[Gross Sales ]]*Sales_Analysis[[#This Row],[Discount Pct]]</f>
        <v>0</v>
      </c>
      <c r="S1717" s="8">
        <f>Sales_Analysis[[#This Row],[Gross Sales ]]-Sales_Analysis[[#This Row],[Discount Amount]]</f>
        <v>426.34999999999997</v>
      </c>
      <c r="T1717" s="8">
        <f>Sales_Analysis[[#This Row],[Quantity]]*Sales_Analysis[[#This Row],[Unit Cost]]</f>
        <v>217.3</v>
      </c>
      <c r="U1717" s="8">
        <f>Sales_Analysis[[#This Row],[Net Sales ]]-Sales_Analysis[[#This Row],[Cost Of Good Sold]]</f>
        <v>209.04999999999995</v>
      </c>
      <c r="V1717" s="8">
        <f>IF(Sales_Analysis[[#This Row],[Order Status]]="Completed",Sales_Analysis[[#This Row],[Net Sales ]],0)</f>
        <v>426.34999999999997</v>
      </c>
      <c r="W1717" s="8">
        <f>IF(Sales_Analysis[[#This Row],[Order Status]]="Completed",Sales_Analysis[[#This Row],[Gross Profit ]],0)</f>
        <v>209.04999999999995</v>
      </c>
    </row>
    <row r="1718" spans="1:23">
      <c r="A1718" t="s">
        <v>2494</v>
      </c>
      <c r="B1718" s="7">
        <v>46185</v>
      </c>
      <c r="C1718" t="s">
        <v>142</v>
      </c>
      <c r="D1718">
        <v>1</v>
      </c>
      <c r="E1718">
        <v>100.1</v>
      </c>
      <c r="F1718">
        <v>0</v>
      </c>
      <c r="G1718">
        <v>0</v>
      </c>
      <c r="H1718" t="s">
        <v>207</v>
      </c>
      <c r="I1718" t="s">
        <v>12</v>
      </c>
      <c r="J1718" t="s">
        <v>208</v>
      </c>
      <c r="K1718" t="s">
        <v>209</v>
      </c>
      <c r="L1718" t="s">
        <v>710</v>
      </c>
      <c r="M1718" t="s">
        <v>143</v>
      </c>
      <c r="N1718" t="s">
        <v>27</v>
      </c>
      <c r="O1718">
        <v>41.96</v>
      </c>
      <c r="P1718">
        <v>100.1</v>
      </c>
      <c r="Q1718">
        <f>Sales_Analysis[[#This Row],[Quantity]]*Sales_Analysis[[#This Row],[Unit Selling Price]]</f>
        <v>100.1</v>
      </c>
      <c r="R1718">
        <f>Sales_Analysis[[#This Row],[Gross Sales ]]*Sales_Analysis[[#This Row],[Discount Pct]]</f>
        <v>0</v>
      </c>
      <c r="S1718" s="8">
        <f>Sales_Analysis[[#This Row],[Gross Sales ]]-Sales_Analysis[[#This Row],[Discount Amount]]</f>
        <v>100.1</v>
      </c>
      <c r="T1718" s="8">
        <f>Sales_Analysis[[#This Row],[Quantity]]*Sales_Analysis[[#This Row],[Unit Cost]]</f>
        <v>41.96</v>
      </c>
      <c r="U1718" s="8">
        <f>Sales_Analysis[[#This Row],[Net Sales ]]-Sales_Analysis[[#This Row],[Cost Of Good Sold]]</f>
        <v>58.139999999999993</v>
      </c>
      <c r="V1718" s="8">
        <f>IF(Sales_Analysis[[#This Row],[Order Status]]="Completed",Sales_Analysis[[#This Row],[Net Sales ]],0)</f>
        <v>100.1</v>
      </c>
      <c r="W1718" s="8">
        <f>IF(Sales_Analysis[[#This Row],[Order Status]]="Completed",Sales_Analysis[[#This Row],[Gross Profit ]],0)</f>
        <v>58.139999999999993</v>
      </c>
    </row>
    <row r="1719" spans="1:23">
      <c r="A1719" t="s">
        <v>2495</v>
      </c>
      <c r="B1719" s="7">
        <v>46185</v>
      </c>
      <c r="C1719" t="s">
        <v>71</v>
      </c>
      <c r="D1719">
        <v>1</v>
      </c>
      <c r="E1719">
        <v>11.23</v>
      </c>
      <c r="F1719">
        <v>0.1</v>
      </c>
      <c r="G1719">
        <v>0</v>
      </c>
      <c r="H1719" t="s">
        <v>212</v>
      </c>
      <c r="I1719" t="s">
        <v>18</v>
      </c>
      <c r="J1719" t="s">
        <v>208</v>
      </c>
      <c r="K1719" t="s">
        <v>209</v>
      </c>
      <c r="L1719" t="s">
        <v>604</v>
      </c>
      <c r="M1719" t="s">
        <v>72</v>
      </c>
      <c r="N1719" t="s">
        <v>11</v>
      </c>
      <c r="O1719">
        <v>6.46</v>
      </c>
      <c r="P1719">
        <v>11.23</v>
      </c>
      <c r="Q1719">
        <f>Sales_Analysis[[#This Row],[Quantity]]*Sales_Analysis[[#This Row],[Unit Selling Price]]</f>
        <v>11.23</v>
      </c>
      <c r="R1719">
        <f>Sales_Analysis[[#This Row],[Gross Sales ]]*Sales_Analysis[[#This Row],[Discount Pct]]</f>
        <v>1.123</v>
      </c>
      <c r="S1719" s="8">
        <f>Sales_Analysis[[#This Row],[Gross Sales ]]-Sales_Analysis[[#This Row],[Discount Amount]]</f>
        <v>10.107000000000001</v>
      </c>
      <c r="T1719" s="8">
        <f>Sales_Analysis[[#This Row],[Quantity]]*Sales_Analysis[[#This Row],[Unit Cost]]</f>
        <v>6.46</v>
      </c>
      <c r="U1719" s="8">
        <f>Sales_Analysis[[#This Row],[Net Sales ]]-Sales_Analysis[[#This Row],[Cost Of Good Sold]]</f>
        <v>3.6470000000000011</v>
      </c>
      <c r="V1719" s="8">
        <f>IF(Sales_Analysis[[#This Row],[Order Status]]="Completed",Sales_Analysis[[#This Row],[Net Sales ]],0)</f>
        <v>10.107000000000001</v>
      </c>
      <c r="W1719" s="8">
        <f>IF(Sales_Analysis[[#This Row],[Order Status]]="Completed",Sales_Analysis[[#This Row],[Gross Profit ]],0)</f>
        <v>3.6470000000000011</v>
      </c>
    </row>
    <row r="1720" spans="1:23">
      <c r="A1720" t="s">
        <v>2496</v>
      </c>
      <c r="B1720" s="7">
        <v>46185</v>
      </c>
      <c r="C1720" t="s">
        <v>73</v>
      </c>
      <c r="D1720">
        <v>5</v>
      </c>
      <c r="E1720">
        <v>23.84</v>
      </c>
      <c r="F1720">
        <v>0.1</v>
      </c>
      <c r="G1720">
        <v>0</v>
      </c>
      <c r="H1720" t="s">
        <v>207</v>
      </c>
      <c r="I1720" t="s">
        <v>37</v>
      </c>
      <c r="J1720" t="s">
        <v>208</v>
      </c>
      <c r="K1720" t="s">
        <v>209</v>
      </c>
      <c r="L1720" t="s">
        <v>535</v>
      </c>
      <c r="M1720" t="s">
        <v>74</v>
      </c>
      <c r="N1720" t="s">
        <v>11</v>
      </c>
      <c r="O1720">
        <v>11.55</v>
      </c>
      <c r="P1720">
        <v>23.84</v>
      </c>
      <c r="Q1720">
        <f>Sales_Analysis[[#This Row],[Quantity]]*Sales_Analysis[[#This Row],[Unit Selling Price]]</f>
        <v>119.2</v>
      </c>
      <c r="R1720">
        <f>Sales_Analysis[[#This Row],[Gross Sales ]]*Sales_Analysis[[#This Row],[Discount Pct]]</f>
        <v>11.920000000000002</v>
      </c>
      <c r="S1720" s="8">
        <f>Sales_Analysis[[#This Row],[Gross Sales ]]-Sales_Analysis[[#This Row],[Discount Amount]]</f>
        <v>107.28</v>
      </c>
      <c r="T1720" s="8">
        <f>Sales_Analysis[[#This Row],[Quantity]]*Sales_Analysis[[#This Row],[Unit Cost]]</f>
        <v>57.75</v>
      </c>
      <c r="U1720" s="8">
        <f>Sales_Analysis[[#This Row],[Net Sales ]]-Sales_Analysis[[#This Row],[Cost Of Good Sold]]</f>
        <v>49.53</v>
      </c>
      <c r="V1720" s="8">
        <f>IF(Sales_Analysis[[#This Row],[Order Status]]="Completed",Sales_Analysis[[#This Row],[Net Sales ]],0)</f>
        <v>107.28</v>
      </c>
      <c r="W1720" s="8">
        <f>IF(Sales_Analysis[[#This Row],[Order Status]]="Completed",Sales_Analysis[[#This Row],[Gross Profit ]],0)</f>
        <v>49.53</v>
      </c>
    </row>
    <row r="1721" spans="1:23">
      <c r="A1721" t="s">
        <v>2497</v>
      </c>
      <c r="B1721" s="7">
        <v>46185</v>
      </c>
      <c r="C1721" t="s">
        <v>144</v>
      </c>
      <c r="D1721">
        <v>1</v>
      </c>
      <c r="E1721">
        <v>12.74</v>
      </c>
      <c r="F1721">
        <v>0.15</v>
      </c>
      <c r="G1721">
        <v>0</v>
      </c>
      <c r="H1721" t="s">
        <v>216</v>
      </c>
      <c r="I1721" t="s">
        <v>18</v>
      </c>
      <c r="J1721" t="s">
        <v>208</v>
      </c>
      <c r="K1721" t="s">
        <v>209</v>
      </c>
      <c r="L1721" t="s">
        <v>2498</v>
      </c>
      <c r="M1721" t="s">
        <v>145</v>
      </c>
      <c r="N1721" t="s">
        <v>27</v>
      </c>
      <c r="O1721">
        <v>5.81</v>
      </c>
      <c r="P1721">
        <v>12.74</v>
      </c>
      <c r="Q1721">
        <f>Sales_Analysis[[#This Row],[Quantity]]*Sales_Analysis[[#This Row],[Unit Selling Price]]</f>
        <v>12.74</v>
      </c>
      <c r="R1721">
        <f>Sales_Analysis[[#This Row],[Gross Sales ]]*Sales_Analysis[[#This Row],[Discount Pct]]</f>
        <v>1.911</v>
      </c>
      <c r="S1721" s="8">
        <f>Sales_Analysis[[#This Row],[Gross Sales ]]-Sales_Analysis[[#This Row],[Discount Amount]]</f>
        <v>10.829000000000001</v>
      </c>
      <c r="T1721" s="8">
        <f>Sales_Analysis[[#This Row],[Quantity]]*Sales_Analysis[[#This Row],[Unit Cost]]</f>
        <v>5.81</v>
      </c>
      <c r="U1721" s="8">
        <f>Sales_Analysis[[#This Row],[Net Sales ]]-Sales_Analysis[[#This Row],[Cost Of Good Sold]]</f>
        <v>5.019000000000001</v>
      </c>
      <c r="V1721" s="8">
        <f>IF(Sales_Analysis[[#This Row],[Order Status]]="Completed",Sales_Analysis[[#This Row],[Net Sales ]],0)</f>
        <v>10.829000000000001</v>
      </c>
      <c r="W1721" s="8">
        <f>IF(Sales_Analysis[[#This Row],[Order Status]]="Completed",Sales_Analysis[[#This Row],[Gross Profit ]],0)</f>
        <v>5.019000000000001</v>
      </c>
    </row>
    <row r="1722" spans="1:23">
      <c r="A1722" t="s">
        <v>2499</v>
      </c>
      <c r="B1722" s="7">
        <v>46185</v>
      </c>
      <c r="C1722" t="s">
        <v>134</v>
      </c>
      <c r="D1722">
        <v>1</v>
      </c>
      <c r="E1722">
        <v>53.25</v>
      </c>
      <c r="F1722">
        <v>0</v>
      </c>
      <c r="G1722">
        <v>0</v>
      </c>
      <c r="H1722" t="s">
        <v>207</v>
      </c>
      <c r="I1722" t="s">
        <v>12</v>
      </c>
      <c r="J1722" t="s">
        <v>213</v>
      </c>
      <c r="K1722" t="s">
        <v>209</v>
      </c>
      <c r="L1722" t="s">
        <v>1868</v>
      </c>
      <c r="M1722" t="s">
        <v>135</v>
      </c>
      <c r="N1722" t="s">
        <v>21</v>
      </c>
      <c r="O1722">
        <v>22.11</v>
      </c>
      <c r="P1722">
        <v>53.25</v>
      </c>
      <c r="Q1722">
        <f>Sales_Analysis[[#This Row],[Quantity]]*Sales_Analysis[[#This Row],[Unit Selling Price]]</f>
        <v>53.25</v>
      </c>
      <c r="R1722">
        <f>Sales_Analysis[[#This Row],[Gross Sales ]]*Sales_Analysis[[#This Row],[Discount Pct]]</f>
        <v>0</v>
      </c>
      <c r="S1722" s="8">
        <f>Sales_Analysis[[#This Row],[Gross Sales ]]-Sales_Analysis[[#This Row],[Discount Amount]]</f>
        <v>53.25</v>
      </c>
      <c r="T1722" s="8">
        <f>Sales_Analysis[[#This Row],[Quantity]]*Sales_Analysis[[#This Row],[Unit Cost]]</f>
        <v>22.11</v>
      </c>
      <c r="U1722" s="8">
        <f>Sales_Analysis[[#This Row],[Net Sales ]]-Sales_Analysis[[#This Row],[Cost Of Good Sold]]</f>
        <v>31.14</v>
      </c>
      <c r="V1722" s="8">
        <f>IF(Sales_Analysis[[#This Row],[Order Status]]="Completed",Sales_Analysis[[#This Row],[Net Sales ]],0)</f>
        <v>53.25</v>
      </c>
      <c r="W1722" s="8">
        <f>IF(Sales_Analysis[[#This Row],[Order Status]]="Completed",Sales_Analysis[[#This Row],[Gross Profit ]],0)</f>
        <v>31.14</v>
      </c>
    </row>
    <row r="1723" spans="1:23">
      <c r="A1723" t="s">
        <v>2500</v>
      </c>
      <c r="B1723" s="7">
        <v>46186</v>
      </c>
      <c r="C1723" t="s">
        <v>112</v>
      </c>
      <c r="D1723">
        <v>1</v>
      </c>
      <c r="E1723">
        <v>48.12</v>
      </c>
      <c r="F1723">
        <v>0</v>
      </c>
      <c r="G1723">
        <v>0</v>
      </c>
      <c r="H1723" t="s">
        <v>212</v>
      </c>
      <c r="I1723" t="s">
        <v>12</v>
      </c>
      <c r="J1723" t="s">
        <v>208</v>
      </c>
      <c r="K1723" t="s">
        <v>209</v>
      </c>
      <c r="L1723" t="s">
        <v>346</v>
      </c>
      <c r="M1723" t="s">
        <v>113</v>
      </c>
      <c r="N1723" t="s">
        <v>17</v>
      </c>
      <c r="O1723">
        <v>23.26</v>
      </c>
      <c r="P1723">
        <v>48.12</v>
      </c>
      <c r="Q1723">
        <f>Sales_Analysis[[#This Row],[Quantity]]*Sales_Analysis[[#This Row],[Unit Selling Price]]</f>
        <v>48.12</v>
      </c>
      <c r="R1723">
        <f>Sales_Analysis[[#This Row],[Gross Sales ]]*Sales_Analysis[[#This Row],[Discount Pct]]</f>
        <v>0</v>
      </c>
      <c r="S1723" s="8">
        <f>Sales_Analysis[[#This Row],[Gross Sales ]]-Sales_Analysis[[#This Row],[Discount Amount]]</f>
        <v>48.12</v>
      </c>
      <c r="T1723" s="8">
        <f>Sales_Analysis[[#This Row],[Quantity]]*Sales_Analysis[[#This Row],[Unit Cost]]</f>
        <v>23.26</v>
      </c>
      <c r="U1723" s="8">
        <f>Sales_Analysis[[#This Row],[Net Sales ]]-Sales_Analysis[[#This Row],[Cost Of Good Sold]]</f>
        <v>24.859999999999996</v>
      </c>
      <c r="V1723" s="8">
        <f>IF(Sales_Analysis[[#This Row],[Order Status]]="Completed",Sales_Analysis[[#This Row],[Net Sales ]],0)</f>
        <v>48.12</v>
      </c>
      <c r="W1723" s="8">
        <f>IF(Sales_Analysis[[#This Row],[Order Status]]="Completed",Sales_Analysis[[#This Row],[Gross Profit ]],0)</f>
        <v>24.859999999999996</v>
      </c>
    </row>
    <row r="1724" spans="1:23">
      <c r="A1724" t="s">
        <v>2501</v>
      </c>
      <c r="B1724" s="7">
        <v>46186</v>
      </c>
      <c r="C1724" t="s">
        <v>128</v>
      </c>
      <c r="D1724">
        <v>3</v>
      </c>
      <c r="E1724">
        <v>74.72</v>
      </c>
      <c r="F1724">
        <v>0.15</v>
      </c>
      <c r="G1724">
        <v>0</v>
      </c>
      <c r="H1724" t="s">
        <v>207</v>
      </c>
      <c r="I1724" t="s">
        <v>12</v>
      </c>
      <c r="J1724" t="s">
        <v>213</v>
      </c>
      <c r="K1724" t="s">
        <v>209</v>
      </c>
      <c r="L1724" t="s">
        <v>253</v>
      </c>
      <c r="M1724" t="s">
        <v>129</v>
      </c>
      <c r="N1724" t="s">
        <v>21</v>
      </c>
      <c r="O1724">
        <v>36.28</v>
      </c>
      <c r="P1724">
        <v>74.72</v>
      </c>
      <c r="Q1724">
        <f>Sales_Analysis[[#This Row],[Quantity]]*Sales_Analysis[[#This Row],[Unit Selling Price]]</f>
        <v>224.16</v>
      </c>
      <c r="R1724">
        <f>Sales_Analysis[[#This Row],[Gross Sales ]]*Sales_Analysis[[#This Row],[Discount Pct]]</f>
        <v>33.623999999999995</v>
      </c>
      <c r="S1724" s="8">
        <f>Sales_Analysis[[#This Row],[Gross Sales ]]-Sales_Analysis[[#This Row],[Discount Amount]]</f>
        <v>190.536</v>
      </c>
      <c r="T1724" s="8">
        <f>Sales_Analysis[[#This Row],[Quantity]]*Sales_Analysis[[#This Row],[Unit Cost]]</f>
        <v>108.84</v>
      </c>
      <c r="U1724" s="8">
        <f>Sales_Analysis[[#This Row],[Net Sales ]]-Sales_Analysis[[#This Row],[Cost Of Good Sold]]</f>
        <v>81.695999999999998</v>
      </c>
      <c r="V1724" s="8">
        <f>IF(Sales_Analysis[[#This Row],[Order Status]]="Completed",Sales_Analysis[[#This Row],[Net Sales ]],0)</f>
        <v>190.536</v>
      </c>
      <c r="W1724" s="8">
        <f>IF(Sales_Analysis[[#This Row],[Order Status]]="Completed",Sales_Analysis[[#This Row],[Gross Profit ]],0)</f>
        <v>81.695999999999998</v>
      </c>
    </row>
    <row r="1725" spans="1:23">
      <c r="A1725" t="s">
        <v>2502</v>
      </c>
      <c r="B1725" s="7">
        <v>46186</v>
      </c>
      <c r="C1725" t="s">
        <v>77</v>
      </c>
      <c r="D1725">
        <v>1</v>
      </c>
      <c r="E1725">
        <v>47.77</v>
      </c>
      <c r="F1725">
        <v>0</v>
      </c>
      <c r="G1725">
        <v>6.99</v>
      </c>
      <c r="H1725" t="s">
        <v>207</v>
      </c>
      <c r="I1725" t="s">
        <v>12</v>
      </c>
      <c r="J1725" t="s">
        <v>217</v>
      </c>
      <c r="K1725" t="s">
        <v>209</v>
      </c>
      <c r="L1725" t="s">
        <v>396</v>
      </c>
      <c r="M1725" t="s">
        <v>78</v>
      </c>
      <c r="N1725" t="s">
        <v>11</v>
      </c>
      <c r="O1725">
        <v>21.34</v>
      </c>
      <c r="P1725">
        <v>47.77</v>
      </c>
      <c r="Q1725">
        <f>Sales_Analysis[[#This Row],[Quantity]]*Sales_Analysis[[#This Row],[Unit Selling Price]]</f>
        <v>47.77</v>
      </c>
      <c r="R1725">
        <f>Sales_Analysis[[#This Row],[Gross Sales ]]*Sales_Analysis[[#This Row],[Discount Pct]]</f>
        <v>0</v>
      </c>
      <c r="S1725" s="8">
        <f>Sales_Analysis[[#This Row],[Gross Sales ]]-Sales_Analysis[[#This Row],[Discount Amount]]</f>
        <v>47.77</v>
      </c>
      <c r="T1725" s="8">
        <f>Sales_Analysis[[#This Row],[Quantity]]*Sales_Analysis[[#This Row],[Unit Cost]]</f>
        <v>21.34</v>
      </c>
      <c r="U1725" s="8">
        <f>Sales_Analysis[[#This Row],[Net Sales ]]-Sales_Analysis[[#This Row],[Cost Of Good Sold]]</f>
        <v>26.430000000000003</v>
      </c>
      <c r="V1725" s="8">
        <f>IF(Sales_Analysis[[#This Row],[Order Status]]="Completed",Sales_Analysis[[#This Row],[Net Sales ]],0)</f>
        <v>47.77</v>
      </c>
      <c r="W1725" s="8">
        <f>IF(Sales_Analysis[[#This Row],[Order Status]]="Completed",Sales_Analysis[[#This Row],[Gross Profit ]],0)</f>
        <v>26.430000000000003</v>
      </c>
    </row>
    <row r="1726" spans="1:23">
      <c r="A1726" t="s">
        <v>2503</v>
      </c>
      <c r="B1726" s="7">
        <v>46186</v>
      </c>
      <c r="C1726" t="s">
        <v>87</v>
      </c>
      <c r="D1726">
        <v>2</v>
      </c>
      <c r="E1726">
        <v>49.34</v>
      </c>
      <c r="F1726">
        <v>0</v>
      </c>
      <c r="G1726">
        <v>4.99</v>
      </c>
      <c r="H1726" t="s">
        <v>212</v>
      </c>
      <c r="I1726" t="s">
        <v>18</v>
      </c>
      <c r="J1726" t="s">
        <v>213</v>
      </c>
      <c r="K1726" t="s">
        <v>209</v>
      </c>
      <c r="L1726" t="s">
        <v>1868</v>
      </c>
      <c r="M1726" t="s">
        <v>88</v>
      </c>
      <c r="N1726" t="s">
        <v>11</v>
      </c>
      <c r="O1726">
        <v>24.06</v>
      </c>
      <c r="P1726">
        <v>49.34</v>
      </c>
      <c r="Q1726">
        <f>Sales_Analysis[[#This Row],[Quantity]]*Sales_Analysis[[#This Row],[Unit Selling Price]]</f>
        <v>98.68</v>
      </c>
      <c r="R1726">
        <f>Sales_Analysis[[#This Row],[Gross Sales ]]*Sales_Analysis[[#This Row],[Discount Pct]]</f>
        <v>0</v>
      </c>
      <c r="S1726" s="8">
        <f>Sales_Analysis[[#This Row],[Gross Sales ]]-Sales_Analysis[[#This Row],[Discount Amount]]</f>
        <v>98.68</v>
      </c>
      <c r="T1726" s="8">
        <f>Sales_Analysis[[#This Row],[Quantity]]*Sales_Analysis[[#This Row],[Unit Cost]]</f>
        <v>48.12</v>
      </c>
      <c r="U1726" s="8">
        <f>Sales_Analysis[[#This Row],[Net Sales ]]-Sales_Analysis[[#This Row],[Cost Of Good Sold]]</f>
        <v>50.560000000000009</v>
      </c>
      <c r="V1726" s="8">
        <f>IF(Sales_Analysis[[#This Row],[Order Status]]="Completed",Sales_Analysis[[#This Row],[Net Sales ]],0)</f>
        <v>98.68</v>
      </c>
      <c r="W1726" s="8">
        <f>IF(Sales_Analysis[[#This Row],[Order Status]]="Completed",Sales_Analysis[[#This Row],[Gross Profit ]],0)</f>
        <v>50.560000000000009</v>
      </c>
    </row>
    <row r="1727" spans="1:23">
      <c r="A1727" t="s">
        <v>2504</v>
      </c>
      <c r="B1727" s="7">
        <v>46186</v>
      </c>
      <c r="C1727" t="s">
        <v>92</v>
      </c>
      <c r="D1727">
        <v>1</v>
      </c>
      <c r="E1727">
        <v>46.87</v>
      </c>
      <c r="F1727">
        <v>0.1</v>
      </c>
      <c r="G1727">
        <v>4.99</v>
      </c>
      <c r="H1727" t="s">
        <v>212</v>
      </c>
      <c r="I1727" t="s">
        <v>224</v>
      </c>
      <c r="J1727" t="s">
        <v>217</v>
      </c>
      <c r="K1727" t="s">
        <v>209</v>
      </c>
      <c r="L1727" t="s">
        <v>1382</v>
      </c>
      <c r="M1727" t="s">
        <v>93</v>
      </c>
      <c r="N1727" t="s">
        <v>17</v>
      </c>
      <c r="O1727">
        <v>21.33</v>
      </c>
      <c r="P1727">
        <v>46.87</v>
      </c>
      <c r="Q1727">
        <f>Sales_Analysis[[#This Row],[Quantity]]*Sales_Analysis[[#This Row],[Unit Selling Price]]</f>
        <v>46.87</v>
      </c>
      <c r="R1727">
        <f>Sales_Analysis[[#This Row],[Gross Sales ]]*Sales_Analysis[[#This Row],[Discount Pct]]</f>
        <v>4.6870000000000003</v>
      </c>
      <c r="S1727" s="8">
        <f>Sales_Analysis[[#This Row],[Gross Sales ]]-Sales_Analysis[[#This Row],[Discount Amount]]</f>
        <v>42.183</v>
      </c>
      <c r="T1727" s="8">
        <f>Sales_Analysis[[#This Row],[Quantity]]*Sales_Analysis[[#This Row],[Unit Cost]]</f>
        <v>21.33</v>
      </c>
      <c r="U1727" s="8">
        <f>Sales_Analysis[[#This Row],[Net Sales ]]-Sales_Analysis[[#This Row],[Cost Of Good Sold]]</f>
        <v>20.853000000000002</v>
      </c>
      <c r="V1727" s="8">
        <f>IF(Sales_Analysis[[#This Row],[Order Status]]="Completed",Sales_Analysis[[#This Row],[Net Sales ]],0)</f>
        <v>42.183</v>
      </c>
      <c r="W1727" s="8">
        <f>IF(Sales_Analysis[[#This Row],[Order Status]]="Completed",Sales_Analysis[[#This Row],[Gross Profit ]],0)</f>
        <v>20.853000000000002</v>
      </c>
    </row>
    <row r="1728" spans="1:23">
      <c r="A1728" t="s">
        <v>2505</v>
      </c>
      <c r="B1728" s="7">
        <v>46186</v>
      </c>
      <c r="C1728" t="s">
        <v>130</v>
      </c>
      <c r="D1728">
        <v>8</v>
      </c>
      <c r="E1728">
        <v>10.18</v>
      </c>
      <c r="F1728">
        <v>0</v>
      </c>
      <c r="G1728">
        <v>4.99</v>
      </c>
      <c r="H1728" t="s">
        <v>216</v>
      </c>
      <c r="I1728" t="s">
        <v>18</v>
      </c>
      <c r="J1728" t="s">
        <v>208</v>
      </c>
      <c r="K1728" t="s">
        <v>209</v>
      </c>
      <c r="L1728" t="s">
        <v>2075</v>
      </c>
      <c r="M1728" t="s">
        <v>131</v>
      </c>
      <c r="N1728" t="s">
        <v>21</v>
      </c>
      <c r="O1728">
        <v>4.42</v>
      </c>
      <c r="P1728">
        <v>10.18</v>
      </c>
      <c r="Q1728">
        <f>Sales_Analysis[[#This Row],[Quantity]]*Sales_Analysis[[#This Row],[Unit Selling Price]]</f>
        <v>81.44</v>
      </c>
      <c r="R1728">
        <f>Sales_Analysis[[#This Row],[Gross Sales ]]*Sales_Analysis[[#This Row],[Discount Pct]]</f>
        <v>0</v>
      </c>
      <c r="S1728" s="8">
        <f>Sales_Analysis[[#This Row],[Gross Sales ]]-Sales_Analysis[[#This Row],[Discount Amount]]</f>
        <v>81.44</v>
      </c>
      <c r="T1728" s="8">
        <f>Sales_Analysis[[#This Row],[Quantity]]*Sales_Analysis[[#This Row],[Unit Cost]]</f>
        <v>35.36</v>
      </c>
      <c r="U1728" s="8">
        <f>Sales_Analysis[[#This Row],[Net Sales ]]-Sales_Analysis[[#This Row],[Cost Of Good Sold]]</f>
        <v>46.08</v>
      </c>
      <c r="V1728" s="8">
        <f>IF(Sales_Analysis[[#This Row],[Order Status]]="Completed",Sales_Analysis[[#This Row],[Net Sales ]],0)</f>
        <v>81.44</v>
      </c>
      <c r="W1728" s="8">
        <f>IF(Sales_Analysis[[#This Row],[Order Status]]="Completed",Sales_Analysis[[#This Row],[Gross Profit ]],0)</f>
        <v>46.08</v>
      </c>
    </row>
    <row r="1729" spans="1:23">
      <c r="A1729" t="s">
        <v>2506</v>
      </c>
      <c r="B1729" s="7">
        <v>46187</v>
      </c>
      <c r="C1729" t="s">
        <v>118</v>
      </c>
      <c r="D1729">
        <v>5</v>
      </c>
      <c r="E1729">
        <v>41.81</v>
      </c>
      <c r="F1729">
        <v>0</v>
      </c>
      <c r="G1729">
        <v>0</v>
      </c>
      <c r="H1729" t="s">
        <v>216</v>
      </c>
      <c r="I1729" t="s">
        <v>18</v>
      </c>
      <c r="J1729" t="s">
        <v>217</v>
      </c>
      <c r="K1729" t="s">
        <v>209</v>
      </c>
      <c r="L1729" t="s">
        <v>453</v>
      </c>
      <c r="M1729" t="s">
        <v>119</v>
      </c>
      <c r="N1729" t="s">
        <v>21</v>
      </c>
      <c r="O1729">
        <v>22.64</v>
      </c>
      <c r="P1729">
        <v>41.81</v>
      </c>
      <c r="Q1729">
        <f>Sales_Analysis[[#This Row],[Quantity]]*Sales_Analysis[[#This Row],[Unit Selling Price]]</f>
        <v>209.05</v>
      </c>
      <c r="R1729">
        <f>Sales_Analysis[[#This Row],[Gross Sales ]]*Sales_Analysis[[#This Row],[Discount Pct]]</f>
        <v>0</v>
      </c>
      <c r="S1729" s="8">
        <f>Sales_Analysis[[#This Row],[Gross Sales ]]-Sales_Analysis[[#This Row],[Discount Amount]]</f>
        <v>209.05</v>
      </c>
      <c r="T1729" s="8">
        <f>Sales_Analysis[[#This Row],[Quantity]]*Sales_Analysis[[#This Row],[Unit Cost]]</f>
        <v>113.2</v>
      </c>
      <c r="U1729" s="8">
        <f>Sales_Analysis[[#This Row],[Net Sales ]]-Sales_Analysis[[#This Row],[Cost Of Good Sold]]</f>
        <v>95.850000000000009</v>
      </c>
      <c r="V1729" s="8">
        <f>IF(Sales_Analysis[[#This Row],[Order Status]]="Completed",Sales_Analysis[[#This Row],[Net Sales ]],0)</f>
        <v>209.05</v>
      </c>
      <c r="W1729" s="8">
        <f>IF(Sales_Analysis[[#This Row],[Order Status]]="Completed",Sales_Analysis[[#This Row],[Gross Profit ]],0)</f>
        <v>95.850000000000009</v>
      </c>
    </row>
    <row r="1730" spans="1:23">
      <c r="A1730" t="s">
        <v>2507</v>
      </c>
      <c r="B1730" s="7">
        <v>46187</v>
      </c>
      <c r="C1730" t="s">
        <v>158</v>
      </c>
      <c r="D1730">
        <v>1</v>
      </c>
      <c r="E1730">
        <v>44.59</v>
      </c>
      <c r="F1730">
        <v>0</v>
      </c>
      <c r="G1730">
        <v>0</v>
      </c>
      <c r="H1730" t="s">
        <v>216</v>
      </c>
      <c r="I1730" t="s">
        <v>18</v>
      </c>
      <c r="J1730" t="s">
        <v>213</v>
      </c>
      <c r="K1730" t="s">
        <v>209</v>
      </c>
      <c r="L1730" t="s">
        <v>233</v>
      </c>
      <c r="M1730" t="s">
        <v>159</v>
      </c>
      <c r="N1730" t="s">
        <v>27</v>
      </c>
      <c r="O1730">
        <v>19.489999999999998</v>
      </c>
      <c r="P1730">
        <v>44.59</v>
      </c>
      <c r="Q1730">
        <f>Sales_Analysis[[#This Row],[Quantity]]*Sales_Analysis[[#This Row],[Unit Selling Price]]</f>
        <v>44.59</v>
      </c>
      <c r="R1730">
        <f>Sales_Analysis[[#This Row],[Gross Sales ]]*Sales_Analysis[[#This Row],[Discount Pct]]</f>
        <v>0</v>
      </c>
      <c r="S1730" s="8">
        <f>Sales_Analysis[[#This Row],[Gross Sales ]]-Sales_Analysis[[#This Row],[Discount Amount]]</f>
        <v>44.59</v>
      </c>
      <c r="T1730" s="8">
        <f>Sales_Analysis[[#This Row],[Quantity]]*Sales_Analysis[[#This Row],[Unit Cost]]</f>
        <v>19.489999999999998</v>
      </c>
      <c r="U1730" s="8">
        <f>Sales_Analysis[[#This Row],[Net Sales ]]-Sales_Analysis[[#This Row],[Cost Of Good Sold]]</f>
        <v>25.100000000000005</v>
      </c>
      <c r="V1730" s="8">
        <f>IF(Sales_Analysis[[#This Row],[Order Status]]="Completed",Sales_Analysis[[#This Row],[Net Sales ]],0)</f>
        <v>44.59</v>
      </c>
      <c r="W1730" s="8">
        <f>IF(Sales_Analysis[[#This Row],[Order Status]]="Completed",Sales_Analysis[[#This Row],[Gross Profit ]],0)</f>
        <v>25.100000000000005</v>
      </c>
    </row>
    <row r="1731" spans="1:23">
      <c r="A1731" t="s">
        <v>2508</v>
      </c>
      <c r="B1731" s="7">
        <v>46187</v>
      </c>
      <c r="C1731" t="s">
        <v>168</v>
      </c>
      <c r="D1731">
        <v>1</v>
      </c>
      <c r="E1731">
        <v>50.46</v>
      </c>
      <c r="F1731">
        <v>0.1</v>
      </c>
      <c r="G1731">
        <v>4.99</v>
      </c>
      <c r="H1731" t="s">
        <v>207</v>
      </c>
      <c r="I1731" t="s">
        <v>224</v>
      </c>
      <c r="J1731" t="s">
        <v>213</v>
      </c>
      <c r="K1731" t="s">
        <v>209</v>
      </c>
      <c r="L1731" t="s">
        <v>1028</v>
      </c>
      <c r="M1731" t="s">
        <v>169</v>
      </c>
      <c r="N1731" t="s">
        <v>32</v>
      </c>
      <c r="O1731">
        <v>23.03</v>
      </c>
      <c r="P1731">
        <v>50.46</v>
      </c>
      <c r="Q1731">
        <f>Sales_Analysis[[#This Row],[Quantity]]*Sales_Analysis[[#This Row],[Unit Selling Price]]</f>
        <v>50.46</v>
      </c>
      <c r="R1731">
        <f>Sales_Analysis[[#This Row],[Gross Sales ]]*Sales_Analysis[[#This Row],[Discount Pct]]</f>
        <v>5.0460000000000003</v>
      </c>
      <c r="S1731" s="8">
        <f>Sales_Analysis[[#This Row],[Gross Sales ]]-Sales_Analysis[[#This Row],[Discount Amount]]</f>
        <v>45.414000000000001</v>
      </c>
      <c r="T1731" s="8">
        <f>Sales_Analysis[[#This Row],[Quantity]]*Sales_Analysis[[#This Row],[Unit Cost]]</f>
        <v>23.03</v>
      </c>
      <c r="U1731" s="8">
        <f>Sales_Analysis[[#This Row],[Net Sales ]]-Sales_Analysis[[#This Row],[Cost Of Good Sold]]</f>
        <v>22.384</v>
      </c>
      <c r="V1731" s="8">
        <f>IF(Sales_Analysis[[#This Row],[Order Status]]="Completed",Sales_Analysis[[#This Row],[Net Sales ]],0)</f>
        <v>45.414000000000001</v>
      </c>
      <c r="W1731" s="8">
        <f>IF(Sales_Analysis[[#This Row],[Order Status]]="Completed",Sales_Analysis[[#This Row],[Gross Profit ]],0)</f>
        <v>22.384</v>
      </c>
    </row>
    <row r="1732" spans="1:23">
      <c r="A1732" t="s">
        <v>2509</v>
      </c>
      <c r="B1732" s="7">
        <v>46187</v>
      </c>
      <c r="C1732" t="s">
        <v>83</v>
      </c>
      <c r="D1732">
        <v>4</v>
      </c>
      <c r="E1732">
        <v>79.31</v>
      </c>
      <c r="F1732">
        <v>0</v>
      </c>
      <c r="G1732">
        <v>9.99</v>
      </c>
      <c r="H1732" t="s">
        <v>216</v>
      </c>
      <c r="I1732" t="s">
        <v>12</v>
      </c>
      <c r="J1732" t="s">
        <v>208</v>
      </c>
      <c r="K1732" t="s">
        <v>209</v>
      </c>
      <c r="L1732" t="s">
        <v>529</v>
      </c>
      <c r="M1732" t="s">
        <v>84</v>
      </c>
      <c r="N1732" t="s">
        <v>11</v>
      </c>
      <c r="O1732">
        <v>36.44</v>
      </c>
      <c r="P1732">
        <v>79.31</v>
      </c>
      <c r="Q1732">
        <f>Sales_Analysis[[#This Row],[Quantity]]*Sales_Analysis[[#This Row],[Unit Selling Price]]</f>
        <v>317.24</v>
      </c>
      <c r="R1732">
        <f>Sales_Analysis[[#This Row],[Gross Sales ]]*Sales_Analysis[[#This Row],[Discount Pct]]</f>
        <v>0</v>
      </c>
      <c r="S1732" s="8">
        <f>Sales_Analysis[[#This Row],[Gross Sales ]]-Sales_Analysis[[#This Row],[Discount Amount]]</f>
        <v>317.24</v>
      </c>
      <c r="T1732" s="8">
        <f>Sales_Analysis[[#This Row],[Quantity]]*Sales_Analysis[[#This Row],[Unit Cost]]</f>
        <v>145.76</v>
      </c>
      <c r="U1732" s="8">
        <f>Sales_Analysis[[#This Row],[Net Sales ]]-Sales_Analysis[[#This Row],[Cost Of Good Sold]]</f>
        <v>171.48000000000002</v>
      </c>
      <c r="V1732" s="8">
        <f>IF(Sales_Analysis[[#This Row],[Order Status]]="Completed",Sales_Analysis[[#This Row],[Net Sales ]],0)</f>
        <v>317.24</v>
      </c>
      <c r="W1732" s="8">
        <f>IF(Sales_Analysis[[#This Row],[Order Status]]="Completed",Sales_Analysis[[#This Row],[Gross Profit ]],0)</f>
        <v>171.48000000000002</v>
      </c>
    </row>
    <row r="1733" spans="1:23">
      <c r="A1733" t="s">
        <v>2510</v>
      </c>
      <c r="B1733" s="7">
        <v>46187</v>
      </c>
      <c r="C1733" t="s">
        <v>136</v>
      </c>
      <c r="D1733">
        <v>2</v>
      </c>
      <c r="E1733">
        <v>26.35</v>
      </c>
      <c r="F1733">
        <v>0</v>
      </c>
      <c r="G1733">
        <v>6.99</v>
      </c>
      <c r="H1733" t="s">
        <v>207</v>
      </c>
      <c r="I1733" t="s">
        <v>18</v>
      </c>
      <c r="J1733" t="s">
        <v>217</v>
      </c>
      <c r="K1733" t="s">
        <v>209</v>
      </c>
      <c r="L1733" t="s">
        <v>972</v>
      </c>
      <c r="M1733" t="s">
        <v>137</v>
      </c>
      <c r="N1733" t="s">
        <v>21</v>
      </c>
      <c r="O1733">
        <v>13.28</v>
      </c>
      <c r="P1733">
        <v>26.35</v>
      </c>
      <c r="Q1733">
        <f>Sales_Analysis[[#This Row],[Quantity]]*Sales_Analysis[[#This Row],[Unit Selling Price]]</f>
        <v>52.7</v>
      </c>
      <c r="R1733">
        <f>Sales_Analysis[[#This Row],[Gross Sales ]]*Sales_Analysis[[#This Row],[Discount Pct]]</f>
        <v>0</v>
      </c>
      <c r="S1733" s="8">
        <f>Sales_Analysis[[#This Row],[Gross Sales ]]-Sales_Analysis[[#This Row],[Discount Amount]]</f>
        <v>52.7</v>
      </c>
      <c r="T1733" s="8">
        <f>Sales_Analysis[[#This Row],[Quantity]]*Sales_Analysis[[#This Row],[Unit Cost]]</f>
        <v>26.56</v>
      </c>
      <c r="U1733" s="8">
        <f>Sales_Analysis[[#This Row],[Net Sales ]]-Sales_Analysis[[#This Row],[Cost Of Good Sold]]</f>
        <v>26.140000000000004</v>
      </c>
      <c r="V1733" s="8">
        <f>IF(Sales_Analysis[[#This Row],[Order Status]]="Completed",Sales_Analysis[[#This Row],[Net Sales ]],0)</f>
        <v>52.7</v>
      </c>
      <c r="W1733" s="8">
        <f>IF(Sales_Analysis[[#This Row],[Order Status]]="Completed",Sales_Analysis[[#This Row],[Gross Profit ]],0)</f>
        <v>26.140000000000004</v>
      </c>
    </row>
    <row r="1734" spans="1:23">
      <c r="A1734" t="s">
        <v>2511</v>
      </c>
      <c r="B1734" s="7">
        <v>46187</v>
      </c>
      <c r="C1734" t="s">
        <v>108</v>
      </c>
      <c r="D1734">
        <v>2</v>
      </c>
      <c r="E1734">
        <v>23.94</v>
      </c>
      <c r="F1734">
        <v>0.15</v>
      </c>
      <c r="G1734">
        <v>4.99</v>
      </c>
      <c r="H1734" t="s">
        <v>212</v>
      </c>
      <c r="I1734" t="s">
        <v>37</v>
      </c>
      <c r="J1734" t="s">
        <v>217</v>
      </c>
      <c r="K1734" t="s">
        <v>209</v>
      </c>
      <c r="L1734" t="s">
        <v>1607</v>
      </c>
      <c r="M1734" t="s">
        <v>109</v>
      </c>
      <c r="N1734" t="s">
        <v>17</v>
      </c>
      <c r="O1734">
        <v>13.98</v>
      </c>
      <c r="P1734">
        <v>23.94</v>
      </c>
      <c r="Q1734">
        <f>Sales_Analysis[[#This Row],[Quantity]]*Sales_Analysis[[#This Row],[Unit Selling Price]]</f>
        <v>47.88</v>
      </c>
      <c r="R1734">
        <f>Sales_Analysis[[#This Row],[Gross Sales ]]*Sales_Analysis[[#This Row],[Discount Pct]]</f>
        <v>7.1820000000000004</v>
      </c>
      <c r="S1734" s="8">
        <f>Sales_Analysis[[#This Row],[Gross Sales ]]-Sales_Analysis[[#This Row],[Discount Amount]]</f>
        <v>40.698</v>
      </c>
      <c r="T1734" s="8">
        <f>Sales_Analysis[[#This Row],[Quantity]]*Sales_Analysis[[#This Row],[Unit Cost]]</f>
        <v>27.96</v>
      </c>
      <c r="U1734" s="8">
        <f>Sales_Analysis[[#This Row],[Net Sales ]]-Sales_Analysis[[#This Row],[Cost Of Good Sold]]</f>
        <v>12.738</v>
      </c>
      <c r="V1734" s="8">
        <f>IF(Sales_Analysis[[#This Row],[Order Status]]="Completed",Sales_Analysis[[#This Row],[Net Sales ]],0)</f>
        <v>40.698</v>
      </c>
      <c r="W1734" s="8">
        <f>IF(Sales_Analysis[[#This Row],[Order Status]]="Completed",Sales_Analysis[[#This Row],[Gross Profit ]],0)</f>
        <v>12.738</v>
      </c>
    </row>
    <row r="1735" spans="1:23">
      <c r="A1735" t="s">
        <v>2512</v>
      </c>
      <c r="B1735" s="7">
        <v>46187</v>
      </c>
      <c r="C1735" t="s">
        <v>98</v>
      </c>
      <c r="D1735">
        <v>2</v>
      </c>
      <c r="E1735">
        <v>17.66</v>
      </c>
      <c r="F1735">
        <v>0</v>
      </c>
      <c r="G1735">
        <v>4.99</v>
      </c>
      <c r="H1735" t="s">
        <v>207</v>
      </c>
      <c r="I1735" t="s">
        <v>12</v>
      </c>
      <c r="J1735" t="s">
        <v>213</v>
      </c>
      <c r="K1735" t="s">
        <v>209</v>
      </c>
      <c r="L1735" t="s">
        <v>229</v>
      </c>
      <c r="M1735" t="s">
        <v>99</v>
      </c>
      <c r="N1735" t="s">
        <v>17</v>
      </c>
      <c r="O1735">
        <v>11.93</v>
      </c>
      <c r="P1735">
        <v>17.66</v>
      </c>
      <c r="Q1735">
        <f>Sales_Analysis[[#This Row],[Quantity]]*Sales_Analysis[[#This Row],[Unit Selling Price]]</f>
        <v>35.32</v>
      </c>
      <c r="R1735">
        <f>Sales_Analysis[[#This Row],[Gross Sales ]]*Sales_Analysis[[#This Row],[Discount Pct]]</f>
        <v>0</v>
      </c>
      <c r="S1735" s="8">
        <f>Sales_Analysis[[#This Row],[Gross Sales ]]-Sales_Analysis[[#This Row],[Discount Amount]]</f>
        <v>35.32</v>
      </c>
      <c r="T1735" s="8">
        <f>Sales_Analysis[[#This Row],[Quantity]]*Sales_Analysis[[#This Row],[Unit Cost]]</f>
        <v>23.86</v>
      </c>
      <c r="U1735" s="8">
        <f>Sales_Analysis[[#This Row],[Net Sales ]]-Sales_Analysis[[#This Row],[Cost Of Good Sold]]</f>
        <v>11.46</v>
      </c>
      <c r="V1735" s="8">
        <f>IF(Sales_Analysis[[#This Row],[Order Status]]="Completed",Sales_Analysis[[#This Row],[Net Sales ]],0)</f>
        <v>35.32</v>
      </c>
      <c r="W1735" s="8">
        <f>IF(Sales_Analysis[[#This Row],[Order Status]]="Completed",Sales_Analysis[[#This Row],[Gross Profit ]],0)</f>
        <v>11.46</v>
      </c>
    </row>
    <row r="1736" spans="1:23">
      <c r="A1736" t="s">
        <v>2513</v>
      </c>
      <c r="B1736" s="7">
        <v>46187</v>
      </c>
      <c r="C1736" t="s">
        <v>110</v>
      </c>
      <c r="D1736">
        <v>5</v>
      </c>
      <c r="E1736">
        <v>32.130000000000003</v>
      </c>
      <c r="F1736">
        <v>0.15</v>
      </c>
      <c r="G1736">
        <v>0</v>
      </c>
      <c r="H1736" t="s">
        <v>207</v>
      </c>
      <c r="I1736" t="s">
        <v>224</v>
      </c>
      <c r="J1736" t="s">
        <v>217</v>
      </c>
      <c r="K1736" t="s">
        <v>209</v>
      </c>
      <c r="L1736" t="s">
        <v>1541</v>
      </c>
      <c r="M1736" t="s">
        <v>111</v>
      </c>
      <c r="N1736" t="s">
        <v>17</v>
      </c>
      <c r="O1736">
        <v>21.59</v>
      </c>
      <c r="P1736">
        <v>32.130000000000003</v>
      </c>
      <c r="Q1736">
        <f>Sales_Analysis[[#This Row],[Quantity]]*Sales_Analysis[[#This Row],[Unit Selling Price]]</f>
        <v>160.65</v>
      </c>
      <c r="R1736">
        <f>Sales_Analysis[[#This Row],[Gross Sales ]]*Sales_Analysis[[#This Row],[Discount Pct]]</f>
        <v>24.0975</v>
      </c>
      <c r="S1736" s="8">
        <f>Sales_Analysis[[#This Row],[Gross Sales ]]-Sales_Analysis[[#This Row],[Discount Amount]]</f>
        <v>136.55250000000001</v>
      </c>
      <c r="T1736" s="8">
        <f>Sales_Analysis[[#This Row],[Quantity]]*Sales_Analysis[[#This Row],[Unit Cost]]</f>
        <v>107.95</v>
      </c>
      <c r="U1736" s="8">
        <f>Sales_Analysis[[#This Row],[Net Sales ]]-Sales_Analysis[[#This Row],[Cost Of Good Sold]]</f>
        <v>28.602500000000006</v>
      </c>
      <c r="V1736" s="8">
        <f>IF(Sales_Analysis[[#This Row],[Order Status]]="Completed",Sales_Analysis[[#This Row],[Net Sales ]],0)</f>
        <v>136.55250000000001</v>
      </c>
      <c r="W1736" s="8">
        <f>IF(Sales_Analysis[[#This Row],[Order Status]]="Completed",Sales_Analysis[[#This Row],[Gross Profit ]],0)</f>
        <v>28.602500000000006</v>
      </c>
    </row>
    <row r="1737" spans="1:23">
      <c r="A1737" t="s">
        <v>2514</v>
      </c>
      <c r="B1737" s="7">
        <v>46188</v>
      </c>
      <c r="C1737" t="s">
        <v>164</v>
      </c>
      <c r="D1737">
        <v>2</v>
      </c>
      <c r="E1737">
        <v>93.35</v>
      </c>
      <c r="F1737">
        <v>0.15</v>
      </c>
      <c r="G1737">
        <v>9.99</v>
      </c>
      <c r="H1737" t="s">
        <v>212</v>
      </c>
      <c r="I1737" t="s">
        <v>224</v>
      </c>
      <c r="J1737" t="s">
        <v>213</v>
      </c>
      <c r="K1737" t="s">
        <v>304</v>
      </c>
      <c r="L1737" t="s">
        <v>267</v>
      </c>
      <c r="M1737" t="s">
        <v>165</v>
      </c>
      <c r="N1737" t="s">
        <v>32</v>
      </c>
      <c r="O1737">
        <v>39.76</v>
      </c>
      <c r="P1737">
        <v>93.35</v>
      </c>
      <c r="Q1737">
        <f>Sales_Analysis[[#This Row],[Quantity]]*Sales_Analysis[[#This Row],[Unit Selling Price]]</f>
        <v>186.7</v>
      </c>
      <c r="R1737">
        <f>Sales_Analysis[[#This Row],[Gross Sales ]]*Sales_Analysis[[#This Row],[Discount Pct]]</f>
        <v>28.004999999999999</v>
      </c>
      <c r="S1737" s="8">
        <f>Sales_Analysis[[#This Row],[Gross Sales ]]-Sales_Analysis[[#This Row],[Discount Amount]]</f>
        <v>158.69499999999999</v>
      </c>
      <c r="T1737" s="8">
        <f>Sales_Analysis[[#This Row],[Quantity]]*Sales_Analysis[[#This Row],[Unit Cost]]</f>
        <v>79.52</v>
      </c>
      <c r="U1737" s="8">
        <f>Sales_Analysis[[#This Row],[Net Sales ]]-Sales_Analysis[[#This Row],[Cost Of Good Sold]]</f>
        <v>79.174999999999997</v>
      </c>
      <c r="V1737" s="8">
        <f>IF(Sales_Analysis[[#This Row],[Order Status]]="Completed",Sales_Analysis[[#This Row],[Net Sales ]],0)</f>
        <v>0</v>
      </c>
      <c r="W1737" s="8">
        <f>IF(Sales_Analysis[[#This Row],[Order Status]]="Completed",Sales_Analysis[[#This Row],[Gross Profit ]],0)</f>
        <v>0</v>
      </c>
    </row>
    <row r="1738" spans="1:23">
      <c r="A1738" t="s">
        <v>2515</v>
      </c>
      <c r="B1738" s="7">
        <v>46188</v>
      </c>
      <c r="C1738" t="s">
        <v>162</v>
      </c>
      <c r="D1738">
        <v>1</v>
      </c>
      <c r="E1738">
        <v>12.2</v>
      </c>
      <c r="F1738">
        <v>0</v>
      </c>
      <c r="G1738">
        <v>0</v>
      </c>
      <c r="H1738" t="s">
        <v>212</v>
      </c>
      <c r="I1738" t="s">
        <v>18</v>
      </c>
      <c r="J1738" t="s">
        <v>213</v>
      </c>
      <c r="K1738" t="s">
        <v>209</v>
      </c>
      <c r="L1738" t="s">
        <v>388</v>
      </c>
      <c r="M1738" t="s">
        <v>163</v>
      </c>
      <c r="N1738" t="s">
        <v>27</v>
      </c>
      <c r="O1738">
        <v>7.14</v>
      </c>
      <c r="P1738">
        <v>12.2</v>
      </c>
      <c r="Q1738">
        <f>Sales_Analysis[[#This Row],[Quantity]]*Sales_Analysis[[#This Row],[Unit Selling Price]]</f>
        <v>12.2</v>
      </c>
      <c r="R1738">
        <f>Sales_Analysis[[#This Row],[Gross Sales ]]*Sales_Analysis[[#This Row],[Discount Pct]]</f>
        <v>0</v>
      </c>
      <c r="S1738" s="8">
        <f>Sales_Analysis[[#This Row],[Gross Sales ]]-Sales_Analysis[[#This Row],[Discount Amount]]</f>
        <v>12.2</v>
      </c>
      <c r="T1738" s="8">
        <f>Sales_Analysis[[#This Row],[Quantity]]*Sales_Analysis[[#This Row],[Unit Cost]]</f>
        <v>7.14</v>
      </c>
      <c r="U1738" s="8">
        <f>Sales_Analysis[[#This Row],[Net Sales ]]-Sales_Analysis[[#This Row],[Cost Of Good Sold]]</f>
        <v>5.0599999999999996</v>
      </c>
      <c r="V1738" s="8">
        <f>IF(Sales_Analysis[[#This Row],[Order Status]]="Completed",Sales_Analysis[[#This Row],[Net Sales ]],0)</f>
        <v>12.2</v>
      </c>
      <c r="W1738" s="8">
        <f>IF(Sales_Analysis[[#This Row],[Order Status]]="Completed",Sales_Analysis[[#This Row],[Gross Profit ]],0)</f>
        <v>5.0599999999999996</v>
      </c>
    </row>
    <row r="1739" spans="1:23">
      <c r="A1739" t="s">
        <v>2516</v>
      </c>
      <c r="B1739" s="7">
        <v>46188</v>
      </c>
      <c r="C1739" t="s">
        <v>75</v>
      </c>
      <c r="D1739">
        <v>4</v>
      </c>
      <c r="E1739">
        <v>55.2</v>
      </c>
      <c r="F1739">
        <v>0</v>
      </c>
      <c r="G1739">
        <v>6.99</v>
      </c>
      <c r="H1739" t="s">
        <v>216</v>
      </c>
      <c r="I1739" t="s">
        <v>18</v>
      </c>
      <c r="J1739" t="s">
        <v>208</v>
      </c>
      <c r="K1739" t="s">
        <v>209</v>
      </c>
      <c r="L1739" t="s">
        <v>883</v>
      </c>
      <c r="M1739" t="s">
        <v>76</v>
      </c>
      <c r="N1739" t="s">
        <v>11</v>
      </c>
      <c r="O1739">
        <v>25.85</v>
      </c>
      <c r="P1739">
        <v>55.2</v>
      </c>
      <c r="Q1739">
        <f>Sales_Analysis[[#This Row],[Quantity]]*Sales_Analysis[[#This Row],[Unit Selling Price]]</f>
        <v>220.8</v>
      </c>
      <c r="R1739">
        <f>Sales_Analysis[[#This Row],[Gross Sales ]]*Sales_Analysis[[#This Row],[Discount Pct]]</f>
        <v>0</v>
      </c>
      <c r="S1739" s="8">
        <f>Sales_Analysis[[#This Row],[Gross Sales ]]-Sales_Analysis[[#This Row],[Discount Amount]]</f>
        <v>220.8</v>
      </c>
      <c r="T1739" s="8">
        <f>Sales_Analysis[[#This Row],[Quantity]]*Sales_Analysis[[#This Row],[Unit Cost]]</f>
        <v>103.4</v>
      </c>
      <c r="U1739" s="8">
        <f>Sales_Analysis[[#This Row],[Net Sales ]]-Sales_Analysis[[#This Row],[Cost Of Good Sold]]</f>
        <v>117.4</v>
      </c>
      <c r="V1739" s="8">
        <f>IF(Sales_Analysis[[#This Row],[Order Status]]="Completed",Sales_Analysis[[#This Row],[Net Sales ]],0)</f>
        <v>220.8</v>
      </c>
      <c r="W1739" s="8">
        <f>IF(Sales_Analysis[[#This Row],[Order Status]]="Completed",Sales_Analysis[[#This Row],[Gross Profit ]],0)</f>
        <v>117.4</v>
      </c>
    </row>
    <row r="1740" spans="1:23">
      <c r="A1740" t="s">
        <v>2517</v>
      </c>
      <c r="B1740" s="7">
        <v>46188</v>
      </c>
      <c r="C1740" t="s">
        <v>112</v>
      </c>
      <c r="D1740">
        <v>2</v>
      </c>
      <c r="E1740">
        <v>48.12</v>
      </c>
      <c r="F1740">
        <v>0</v>
      </c>
      <c r="G1740">
        <v>4.99</v>
      </c>
      <c r="H1740" t="s">
        <v>216</v>
      </c>
      <c r="I1740" t="s">
        <v>18</v>
      </c>
      <c r="J1740" t="s">
        <v>208</v>
      </c>
      <c r="K1740" t="s">
        <v>209</v>
      </c>
      <c r="L1740" t="s">
        <v>885</v>
      </c>
      <c r="M1740" t="s">
        <v>113</v>
      </c>
      <c r="N1740" t="s">
        <v>17</v>
      </c>
      <c r="O1740">
        <v>23.26</v>
      </c>
      <c r="P1740">
        <v>48.12</v>
      </c>
      <c r="Q1740">
        <f>Sales_Analysis[[#This Row],[Quantity]]*Sales_Analysis[[#This Row],[Unit Selling Price]]</f>
        <v>96.24</v>
      </c>
      <c r="R1740">
        <f>Sales_Analysis[[#This Row],[Gross Sales ]]*Sales_Analysis[[#This Row],[Discount Pct]]</f>
        <v>0</v>
      </c>
      <c r="S1740" s="8">
        <f>Sales_Analysis[[#This Row],[Gross Sales ]]-Sales_Analysis[[#This Row],[Discount Amount]]</f>
        <v>96.24</v>
      </c>
      <c r="T1740" s="8">
        <f>Sales_Analysis[[#This Row],[Quantity]]*Sales_Analysis[[#This Row],[Unit Cost]]</f>
        <v>46.52</v>
      </c>
      <c r="U1740" s="8">
        <f>Sales_Analysis[[#This Row],[Net Sales ]]-Sales_Analysis[[#This Row],[Cost Of Good Sold]]</f>
        <v>49.719999999999992</v>
      </c>
      <c r="V1740" s="8">
        <f>IF(Sales_Analysis[[#This Row],[Order Status]]="Completed",Sales_Analysis[[#This Row],[Net Sales ]],0)</f>
        <v>96.24</v>
      </c>
      <c r="W1740" s="8">
        <f>IF(Sales_Analysis[[#This Row],[Order Status]]="Completed",Sales_Analysis[[#This Row],[Gross Profit ]],0)</f>
        <v>49.719999999999992</v>
      </c>
    </row>
    <row r="1741" spans="1:23">
      <c r="A1741" t="s">
        <v>2518</v>
      </c>
      <c r="B1741" s="7">
        <v>46188</v>
      </c>
      <c r="C1741" t="s">
        <v>100</v>
      </c>
      <c r="D1741">
        <v>2</v>
      </c>
      <c r="E1741">
        <v>47.38</v>
      </c>
      <c r="F1741">
        <v>0.1</v>
      </c>
      <c r="G1741">
        <v>0</v>
      </c>
      <c r="H1741" t="s">
        <v>216</v>
      </c>
      <c r="I1741" t="s">
        <v>18</v>
      </c>
      <c r="J1741" t="s">
        <v>217</v>
      </c>
      <c r="K1741" t="s">
        <v>209</v>
      </c>
      <c r="L1741" t="s">
        <v>895</v>
      </c>
      <c r="M1741" t="s">
        <v>101</v>
      </c>
      <c r="N1741" t="s">
        <v>17</v>
      </c>
      <c r="O1741">
        <v>31.21</v>
      </c>
      <c r="P1741">
        <v>47.38</v>
      </c>
      <c r="Q1741">
        <f>Sales_Analysis[[#This Row],[Quantity]]*Sales_Analysis[[#This Row],[Unit Selling Price]]</f>
        <v>94.76</v>
      </c>
      <c r="R1741">
        <f>Sales_Analysis[[#This Row],[Gross Sales ]]*Sales_Analysis[[#This Row],[Discount Pct]]</f>
        <v>9.4760000000000009</v>
      </c>
      <c r="S1741" s="8">
        <f>Sales_Analysis[[#This Row],[Gross Sales ]]-Sales_Analysis[[#This Row],[Discount Amount]]</f>
        <v>85.284000000000006</v>
      </c>
      <c r="T1741" s="8">
        <f>Sales_Analysis[[#This Row],[Quantity]]*Sales_Analysis[[#This Row],[Unit Cost]]</f>
        <v>62.42</v>
      </c>
      <c r="U1741" s="8">
        <f>Sales_Analysis[[#This Row],[Net Sales ]]-Sales_Analysis[[#This Row],[Cost Of Good Sold]]</f>
        <v>22.864000000000004</v>
      </c>
      <c r="V1741" s="8">
        <f>IF(Sales_Analysis[[#This Row],[Order Status]]="Completed",Sales_Analysis[[#This Row],[Net Sales ]],0)</f>
        <v>85.284000000000006</v>
      </c>
      <c r="W1741" s="8">
        <f>IF(Sales_Analysis[[#This Row],[Order Status]]="Completed",Sales_Analysis[[#This Row],[Gross Profit ]],0)</f>
        <v>22.864000000000004</v>
      </c>
    </row>
    <row r="1742" spans="1:23">
      <c r="A1742" t="s">
        <v>2519</v>
      </c>
      <c r="B1742" s="7">
        <v>46188</v>
      </c>
      <c r="C1742" t="s">
        <v>130</v>
      </c>
      <c r="D1742">
        <v>2</v>
      </c>
      <c r="E1742">
        <v>10.18</v>
      </c>
      <c r="F1742">
        <v>0</v>
      </c>
      <c r="G1742">
        <v>9.99</v>
      </c>
      <c r="H1742" t="s">
        <v>207</v>
      </c>
      <c r="I1742" t="s">
        <v>18</v>
      </c>
      <c r="J1742" t="s">
        <v>213</v>
      </c>
      <c r="K1742" t="s">
        <v>209</v>
      </c>
      <c r="L1742" t="s">
        <v>321</v>
      </c>
      <c r="M1742" t="s">
        <v>131</v>
      </c>
      <c r="N1742" t="s">
        <v>21</v>
      </c>
      <c r="O1742">
        <v>4.42</v>
      </c>
      <c r="P1742">
        <v>10.18</v>
      </c>
      <c r="Q1742">
        <f>Sales_Analysis[[#This Row],[Quantity]]*Sales_Analysis[[#This Row],[Unit Selling Price]]</f>
        <v>20.36</v>
      </c>
      <c r="R1742">
        <f>Sales_Analysis[[#This Row],[Gross Sales ]]*Sales_Analysis[[#This Row],[Discount Pct]]</f>
        <v>0</v>
      </c>
      <c r="S1742" s="8">
        <f>Sales_Analysis[[#This Row],[Gross Sales ]]-Sales_Analysis[[#This Row],[Discount Amount]]</f>
        <v>20.36</v>
      </c>
      <c r="T1742" s="8">
        <f>Sales_Analysis[[#This Row],[Quantity]]*Sales_Analysis[[#This Row],[Unit Cost]]</f>
        <v>8.84</v>
      </c>
      <c r="U1742" s="8">
        <f>Sales_Analysis[[#This Row],[Net Sales ]]-Sales_Analysis[[#This Row],[Cost Of Good Sold]]</f>
        <v>11.52</v>
      </c>
      <c r="V1742" s="8">
        <f>IF(Sales_Analysis[[#This Row],[Order Status]]="Completed",Sales_Analysis[[#This Row],[Net Sales ]],0)</f>
        <v>20.36</v>
      </c>
      <c r="W1742" s="8">
        <f>IF(Sales_Analysis[[#This Row],[Order Status]]="Completed",Sales_Analysis[[#This Row],[Gross Profit ]],0)</f>
        <v>11.52</v>
      </c>
    </row>
    <row r="1743" spans="1:23">
      <c r="A1743" t="s">
        <v>2520</v>
      </c>
      <c r="B1743" s="7">
        <v>46188</v>
      </c>
      <c r="C1743" t="s">
        <v>100</v>
      </c>
      <c r="D1743">
        <v>4</v>
      </c>
      <c r="E1743">
        <v>47.38</v>
      </c>
      <c r="F1743">
        <v>0</v>
      </c>
      <c r="G1743">
        <v>6.99</v>
      </c>
      <c r="H1743" t="s">
        <v>216</v>
      </c>
      <c r="I1743" t="s">
        <v>18</v>
      </c>
      <c r="J1743" t="s">
        <v>213</v>
      </c>
      <c r="K1743" t="s">
        <v>209</v>
      </c>
      <c r="L1743" t="s">
        <v>1406</v>
      </c>
      <c r="M1743" t="s">
        <v>101</v>
      </c>
      <c r="N1743" t="s">
        <v>17</v>
      </c>
      <c r="O1743">
        <v>31.21</v>
      </c>
      <c r="P1743">
        <v>47.38</v>
      </c>
      <c r="Q1743">
        <f>Sales_Analysis[[#This Row],[Quantity]]*Sales_Analysis[[#This Row],[Unit Selling Price]]</f>
        <v>189.52</v>
      </c>
      <c r="R1743">
        <f>Sales_Analysis[[#This Row],[Gross Sales ]]*Sales_Analysis[[#This Row],[Discount Pct]]</f>
        <v>0</v>
      </c>
      <c r="S1743" s="8">
        <f>Sales_Analysis[[#This Row],[Gross Sales ]]-Sales_Analysis[[#This Row],[Discount Amount]]</f>
        <v>189.52</v>
      </c>
      <c r="T1743" s="8">
        <f>Sales_Analysis[[#This Row],[Quantity]]*Sales_Analysis[[#This Row],[Unit Cost]]</f>
        <v>124.84</v>
      </c>
      <c r="U1743" s="8">
        <f>Sales_Analysis[[#This Row],[Net Sales ]]-Sales_Analysis[[#This Row],[Cost Of Good Sold]]</f>
        <v>64.680000000000007</v>
      </c>
      <c r="V1743" s="8">
        <f>IF(Sales_Analysis[[#This Row],[Order Status]]="Completed",Sales_Analysis[[#This Row],[Net Sales ]],0)</f>
        <v>189.52</v>
      </c>
      <c r="W1743" s="8">
        <f>IF(Sales_Analysis[[#This Row],[Order Status]]="Completed",Sales_Analysis[[#This Row],[Gross Profit ]],0)</f>
        <v>64.680000000000007</v>
      </c>
    </row>
    <row r="1744" spans="1:23">
      <c r="A1744" t="s">
        <v>2521</v>
      </c>
      <c r="B1744" s="7">
        <v>46188</v>
      </c>
      <c r="C1744" t="s">
        <v>87</v>
      </c>
      <c r="D1744">
        <v>3</v>
      </c>
      <c r="E1744">
        <v>49.34</v>
      </c>
      <c r="F1744">
        <v>0.2</v>
      </c>
      <c r="G1744">
        <v>0</v>
      </c>
      <c r="H1744" t="s">
        <v>207</v>
      </c>
      <c r="I1744" t="s">
        <v>12</v>
      </c>
      <c r="J1744" t="s">
        <v>213</v>
      </c>
      <c r="K1744" t="s">
        <v>209</v>
      </c>
      <c r="L1744" t="s">
        <v>673</v>
      </c>
      <c r="M1744" t="s">
        <v>88</v>
      </c>
      <c r="N1744" t="s">
        <v>11</v>
      </c>
      <c r="O1744">
        <v>24.06</v>
      </c>
      <c r="P1744">
        <v>49.34</v>
      </c>
      <c r="Q1744">
        <f>Sales_Analysis[[#This Row],[Quantity]]*Sales_Analysis[[#This Row],[Unit Selling Price]]</f>
        <v>148.02000000000001</v>
      </c>
      <c r="R1744">
        <f>Sales_Analysis[[#This Row],[Gross Sales ]]*Sales_Analysis[[#This Row],[Discount Pct]]</f>
        <v>29.604000000000003</v>
      </c>
      <c r="S1744" s="8">
        <f>Sales_Analysis[[#This Row],[Gross Sales ]]-Sales_Analysis[[#This Row],[Discount Amount]]</f>
        <v>118.41600000000001</v>
      </c>
      <c r="T1744" s="8">
        <f>Sales_Analysis[[#This Row],[Quantity]]*Sales_Analysis[[#This Row],[Unit Cost]]</f>
        <v>72.179999999999993</v>
      </c>
      <c r="U1744" s="8">
        <f>Sales_Analysis[[#This Row],[Net Sales ]]-Sales_Analysis[[#This Row],[Cost Of Good Sold]]</f>
        <v>46.236000000000018</v>
      </c>
      <c r="V1744" s="8">
        <f>IF(Sales_Analysis[[#This Row],[Order Status]]="Completed",Sales_Analysis[[#This Row],[Net Sales ]],0)</f>
        <v>118.41600000000001</v>
      </c>
      <c r="W1744" s="8">
        <f>IF(Sales_Analysis[[#This Row],[Order Status]]="Completed",Sales_Analysis[[#This Row],[Gross Profit ]],0)</f>
        <v>46.236000000000018</v>
      </c>
    </row>
    <row r="1745" spans="1:23">
      <c r="A1745" t="s">
        <v>2522</v>
      </c>
      <c r="B1745" s="7">
        <v>46189</v>
      </c>
      <c r="C1745" t="s">
        <v>89</v>
      </c>
      <c r="D1745">
        <v>5</v>
      </c>
      <c r="E1745">
        <v>81.14</v>
      </c>
      <c r="F1745">
        <v>0.1</v>
      </c>
      <c r="G1745">
        <v>0</v>
      </c>
      <c r="H1745" t="s">
        <v>216</v>
      </c>
      <c r="I1745" t="s">
        <v>54</v>
      </c>
      <c r="J1745" t="s">
        <v>213</v>
      </c>
      <c r="K1745" t="s">
        <v>209</v>
      </c>
      <c r="L1745" t="s">
        <v>2361</v>
      </c>
      <c r="M1745" t="s">
        <v>90</v>
      </c>
      <c r="N1745" t="s">
        <v>11</v>
      </c>
      <c r="O1745">
        <v>34.53</v>
      </c>
      <c r="P1745">
        <v>81.14</v>
      </c>
      <c r="Q1745">
        <f>Sales_Analysis[[#This Row],[Quantity]]*Sales_Analysis[[#This Row],[Unit Selling Price]]</f>
        <v>405.7</v>
      </c>
      <c r="R1745">
        <f>Sales_Analysis[[#This Row],[Gross Sales ]]*Sales_Analysis[[#This Row],[Discount Pct]]</f>
        <v>40.57</v>
      </c>
      <c r="S1745" s="8">
        <f>Sales_Analysis[[#This Row],[Gross Sales ]]-Sales_Analysis[[#This Row],[Discount Amount]]</f>
        <v>365.13</v>
      </c>
      <c r="T1745" s="8">
        <f>Sales_Analysis[[#This Row],[Quantity]]*Sales_Analysis[[#This Row],[Unit Cost]]</f>
        <v>172.65</v>
      </c>
      <c r="U1745" s="8">
        <f>Sales_Analysis[[#This Row],[Net Sales ]]-Sales_Analysis[[#This Row],[Cost Of Good Sold]]</f>
        <v>192.48</v>
      </c>
      <c r="V1745" s="8">
        <f>IF(Sales_Analysis[[#This Row],[Order Status]]="Completed",Sales_Analysis[[#This Row],[Net Sales ]],0)</f>
        <v>365.13</v>
      </c>
      <c r="W1745" s="8">
        <f>IF(Sales_Analysis[[#This Row],[Order Status]]="Completed",Sales_Analysis[[#This Row],[Gross Profit ]],0)</f>
        <v>192.48</v>
      </c>
    </row>
    <row r="1746" spans="1:23">
      <c r="A1746" t="s">
        <v>2523</v>
      </c>
      <c r="B1746" s="7">
        <v>46189</v>
      </c>
      <c r="C1746" t="s">
        <v>98</v>
      </c>
      <c r="D1746">
        <v>5</v>
      </c>
      <c r="E1746">
        <v>17.66</v>
      </c>
      <c r="F1746">
        <v>0.05</v>
      </c>
      <c r="G1746">
        <v>0</v>
      </c>
      <c r="H1746" t="s">
        <v>212</v>
      </c>
      <c r="I1746" t="s">
        <v>37</v>
      </c>
      <c r="J1746" t="s">
        <v>217</v>
      </c>
      <c r="K1746" t="s">
        <v>209</v>
      </c>
      <c r="L1746" t="s">
        <v>1289</v>
      </c>
      <c r="M1746" t="s">
        <v>99</v>
      </c>
      <c r="N1746" t="s">
        <v>17</v>
      </c>
      <c r="O1746">
        <v>11.93</v>
      </c>
      <c r="P1746">
        <v>17.66</v>
      </c>
      <c r="Q1746">
        <f>Sales_Analysis[[#This Row],[Quantity]]*Sales_Analysis[[#This Row],[Unit Selling Price]]</f>
        <v>88.3</v>
      </c>
      <c r="R1746">
        <f>Sales_Analysis[[#This Row],[Gross Sales ]]*Sales_Analysis[[#This Row],[Discount Pct]]</f>
        <v>4.415</v>
      </c>
      <c r="S1746" s="8">
        <f>Sales_Analysis[[#This Row],[Gross Sales ]]-Sales_Analysis[[#This Row],[Discount Amount]]</f>
        <v>83.884999999999991</v>
      </c>
      <c r="T1746" s="8">
        <f>Sales_Analysis[[#This Row],[Quantity]]*Sales_Analysis[[#This Row],[Unit Cost]]</f>
        <v>59.65</v>
      </c>
      <c r="U1746" s="8">
        <f>Sales_Analysis[[#This Row],[Net Sales ]]-Sales_Analysis[[#This Row],[Cost Of Good Sold]]</f>
        <v>24.234999999999992</v>
      </c>
      <c r="V1746" s="8">
        <f>IF(Sales_Analysis[[#This Row],[Order Status]]="Completed",Sales_Analysis[[#This Row],[Net Sales ]],0)</f>
        <v>83.884999999999991</v>
      </c>
      <c r="W1746" s="8">
        <f>IF(Sales_Analysis[[#This Row],[Order Status]]="Completed",Sales_Analysis[[#This Row],[Gross Profit ]],0)</f>
        <v>24.234999999999992</v>
      </c>
    </row>
    <row r="1747" spans="1:23">
      <c r="A1747" t="s">
        <v>2524</v>
      </c>
      <c r="B1747" s="7">
        <v>46189</v>
      </c>
      <c r="C1747" t="s">
        <v>69</v>
      </c>
      <c r="D1747">
        <v>1</v>
      </c>
      <c r="E1747">
        <v>73.180000000000007</v>
      </c>
      <c r="F1747">
        <v>0.05</v>
      </c>
      <c r="G1747">
        <v>6.99</v>
      </c>
      <c r="H1747" t="s">
        <v>216</v>
      </c>
      <c r="I1747" t="s">
        <v>224</v>
      </c>
      <c r="J1747" t="s">
        <v>208</v>
      </c>
      <c r="K1747" t="s">
        <v>209</v>
      </c>
      <c r="L1747" t="s">
        <v>1324</v>
      </c>
      <c r="M1747" t="s">
        <v>70</v>
      </c>
      <c r="N1747" t="s">
        <v>11</v>
      </c>
      <c r="O1747">
        <v>37</v>
      </c>
      <c r="P1747">
        <v>73.180000000000007</v>
      </c>
      <c r="Q1747">
        <f>Sales_Analysis[[#This Row],[Quantity]]*Sales_Analysis[[#This Row],[Unit Selling Price]]</f>
        <v>73.180000000000007</v>
      </c>
      <c r="R1747">
        <f>Sales_Analysis[[#This Row],[Gross Sales ]]*Sales_Analysis[[#This Row],[Discount Pct]]</f>
        <v>3.6590000000000007</v>
      </c>
      <c r="S1747" s="8">
        <f>Sales_Analysis[[#This Row],[Gross Sales ]]-Sales_Analysis[[#This Row],[Discount Amount]]</f>
        <v>69.521000000000001</v>
      </c>
      <c r="T1747" s="8">
        <f>Sales_Analysis[[#This Row],[Quantity]]*Sales_Analysis[[#This Row],[Unit Cost]]</f>
        <v>37</v>
      </c>
      <c r="U1747" s="8">
        <f>Sales_Analysis[[#This Row],[Net Sales ]]-Sales_Analysis[[#This Row],[Cost Of Good Sold]]</f>
        <v>32.521000000000001</v>
      </c>
      <c r="V1747" s="8">
        <f>IF(Sales_Analysis[[#This Row],[Order Status]]="Completed",Sales_Analysis[[#This Row],[Net Sales ]],0)</f>
        <v>69.521000000000001</v>
      </c>
      <c r="W1747" s="8">
        <f>IF(Sales_Analysis[[#This Row],[Order Status]]="Completed",Sales_Analysis[[#This Row],[Gross Profit ]],0)</f>
        <v>32.521000000000001</v>
      </c>
    </row>
    <row r="1748" spans="1:23">
      <c r="A1748" t="s">
        <v>2525</v>
      </c>
      <c r="B1748" s="7">
        <v>46189</v>
      </c>
      <c r="C1748" t="s">
        <v>102</v>
      </c>
      <c r="D1748">
        <v>5</v>
      </c>
      <c r="E1748">
        <v>18.5</v>
      </c>
      <c r="F1748">
        <v>0</v>
      </c>
      <c r="G1748">
        <v>0</v>
      </c>
      <c r="H1748" t="s">
        <v>212</v>
      </c>
      <c r="I1748" t="s">
        <v>18</v>
      </c>
      <c r="J1748" t="s">
        <v>217</v>
      </c>
      <c r="K1748" t="s">
        <v>209</v>
      </c>
      <c r="L1748" t="s">
        <v>346</v>
      </c>
      <c r="M1748" t="s">
        <v>103</v>
      </c>
      <c r="N1748" t="s">
        <v>17</v>
      </c>
      <c r="O1748">
        <v>7.75</v>
      </c>
      <c r="P1748">
        <v>18.5</v>
      </c>
      <c r="Q1748">
        <f>Sales_Analysis[[#This Row],[Quantity]]*Sales_Analysis[[#This Row],[Unit Selling Price]]</f>
        <v>92.5</v>
      </c>
      <c r="R1748">
        <f>Sales_Analysis[[#This Row],[Gross Sales ]]*Sales_Analysis[[#This Row],[Discount Pct]]</f>
        <v>0</v>
      </c>
      <c r="S1748" s="8">
        <f>Sales_Analysis[[#This Row],[Gross Sales ]]-Sales_Analysis[[#This Row],[Discount Amount]]</f>
        <v>92.5</v>
      </c>
      <c r="T1748" s="8">
        <f>Sales_Analysis[[#This Row],[Quantity]]*Sales_Analysis[[#This Row],[Unit Cost]]</f>
        <v>38.75</v>
      </c>
      <c r="U1748" s="8">
        <f>Sales_Analysis[[#This Row],[Net Sales ]]-Sales_Analysis[[#This Row],[Cost Of Good Sold]]</f>
        <v>53.75</v>
      </c>
      <c r="V1748" s="8">
        <f>IF(Sales_Analysis[[#This Row],[Order Status]]="Completed",Sales_Analysis[[#This Row],[Net Sales ]],0)</f>
        <v>92.5</v>
      </c>
      <c r="W1748" s="8">
        <f>IF(Sales_Analysis[[#This Row],[Order Status]]="Completed",Sales_Analysis[[#This Row],[Gross Profit ]],0)</f>
        <v>53.75</v>
      </c>
    </row>
    <row r="1749" spans="1:23">
      <c r="A1749" t="s">
        <v>2526</v>
      </c>
      <c r="B1749" s="7">
        <v>46189</v>
      </c>
      <c r="C1749" t="s">
        <v>66</v>
      </c>
      <c r="D1749">
        <v>1</v>
      </c>
      <c r="E1749">
        <v>31.13</v>
      </c>
      <c r="F1749">
        <v>0.05</v>
      </c>
      <c r="G1749">
        <v>4.99</v>
      </c>
      <c r="H1749" t="s">
        <v>212</v>
      </c>
      <c r="I1749" t="s">
        <v>37</v>
      </c>
      <c r="J1749" t="s">
        <v>208</v>
      </c>
      <c r="K1749" t="s">
        <v>209</v>
      </c>
      <c r="L1749" t="s">
        <v>1539</v>
      </c>
      <c r="M1749" t="s">
        <v>67</v>
      </c>
      <c r="N1749" t="s">
        <v>11</v>
      </c>
      <c r="O1749">
        <v>13.79</v>
      </c>
      <c r="P1749">
        <v>31.13</v>
      </c>
      <c r="Q1749">
        <f>Sales_Analysis[[#This Row],[Quantity]]*Sales_Analysis[[#This Row],[Unit Selling Price]]</f>
        <v>31.13</v>
      </c>
      <c r="R1749">
        <f>Sales_Analysis[[#This Row],[Gross Sales ]]*Sales_Analysis[[#This Row],[Discount Pct]]</f>
        <v>1.5565</v>
      </c>
      <c r="S1749" s="8">
        <f>Sales_Analysis[[#This Row],[Gross Sales ]]-Sales_Analysis[[#This Row],[Discount Amount]]</f>
        <v>29.573499999999999</v>
      </c>
      <c r="T1749" s="8">
        <f>Sales_Analysis[[#This Row],[Quantity]]*Sales_Analysis[[#This Row],[Unit Cost]]</f>
        <v>13.79</v>
      </c>
      <c r="U1749" s="8">
        <f>Sales_Analysis[[#This Row],[Net Sales ]]-Sales_Analysis[[#This Row],[Cost Of Good Sold]]</f>
        <v>15.7835</v>
      </c>
      <c r="V1749" s="8">
        <f>IF(Sales_Analysis[[#This Row],[Order Status]]="Completed",Sales_Analysis[[#This Row],[Net Sales ]],0)</f>
        <v>29.573499999999999</v>
      </c>
      <c r="W1749" s="8">
        <f>IF(Sales_Analysis[[#This Row],[Order Status]]="Completed",Sales_Analysis[[#This Row],[Gross Profit ]],0)</f>
        <v>15.7835</v>
      </c>
    </row>
    <row r="1750" spans="1:23">
      <c r="A1750" t="s">
        <v>2527</v>
      </c>
      <c r="B1750" s="7">
        <v>46189</v>
      </c>
      <c r="C1750" t="s">
        <v>81</v>
      </c>
      <c r="D1750">
        <v>1</v>
      </c>
      <c r="E1750">
        <v>30.29</v>
      </c>
      <c r="F1750">
        <v>0.05</v>
      </c>
      <c r="G1750">
        <v>0</v>
      </c>
      <c r="H1750" t="s">
        <v>207</v>
      </c>
      <c r="I1750" t="s">
        <v>54</v>
      </c>
      <c r="J1750" t="s">
        <v>208</v>
      </c>
      <c r="K1750" t="s">
        <v>209</v>
      </c>
      <c r="L1750" t="s">
        <v>607</v>
      </c>
      <c r="M1750" t="s">
        <v>82</v>
      </c>
      <c r="N1750" t="s">
        <v>11</v>
      </c>
      <c r="O1750">
        <v>13.1</v>
      </c>
      <c r="P1750">
        <v>30.29</v>
      </c>
      <c r="Q1750">
        <f>Sales_Analysis[[#This Row],[Quantity]]*Sales_Analysis[[#This Row],[Unit Selling Price]]</f>
        <v>30.29</v>
      </c>
      <c r="R1750">
        <f>Sales_Analysis[[#This Row],[Gross Sales ]]*Sales_Analysis[[#This Row],[Discount Pct]]</f>
        <v>1.5145</v>
      </c>
      <c r="S1750" s="8">
        <f>Sales_Analysis[[#This Row],[Gross Sales ]]-Sales_Analysis[[#This Row],[Discount Amount]]</f>
        <v>28.775500000000001</v>
      </c>
      <c r="T1750" s="8">
        <f>Sales_Analysis[[#This Row],[Quantity]]*Sales_Analysis[[#This Row],[Unit Cost]]</f>
        <v>13.1</v>
      </c>
      <c r="U1750" s="8">
        <f>Sales_Analysis[[#This Row],[Net Sales ]]-Sales_Analysis[[#This Row],[Cost Of Good Sold]]</f>
        <v>15.675500000000001</v>
      </c>
      <c r="V1750" s="8">
        <f>IF(Sales_Analysis[[#This Row],[Order Status]]="Completed",Sales_Analysis[[#This Row],[Net Sales ]],0)</f>
        <v>28.775500000000001</v>
      </c>
      <c r="W1750" s="8">
        <f>IF(Sales_Analysis[[#This Row],[Order Status]]="Completed",Sales_Analysis[[#This Row],[Gross Profit ]],0)</f>
        <v>15.675500000000001</v>
      </c>
    </row>
    <row r="1751" spans="1:23">
      <c r="A1751" t="s">
        <v>2528</v>
      </c>
      <c r="B1751" s="7">
        <v>46189</v>
      </c>
      <c r="C1751" t="s">
        <v>140</v>
      </c>
      <c r="D1751">
        <v>4</v>
      </c>
      <c r="E1751">
        <v>25.18</v>
      </c>
      <c r="F1751">
        <v>0</v>
      </c>
      <c r="G1751">
        <v>9.99</v>
      </c>
      <c r="H1751" t="s">
        <v>207</v>
      </c>
      <c r="I1751" t="s">
        <v>12</v>
      </c>
      <c r="J1751" t="s">
        <v>213</v>
      </c>
      <c r="K1751" t="s">
        <v>209</v>
      </c>
      <c r="L1751" t="s">
        <v>2529</v>
      </c>
      <c r="M1751" t="s">
        <v>141</v>
      </c>
      <c r="N1751" t="s">
        <v>27</v>
      </c>
      <c r="O1751">
        <v>13.85</v>
      </c>
      <c r="P1751">
        <v>25.18</v>
      </c>
      <c r="Q1751">
        <f>Sales_Analysis[[#This Row],[Quantity]]*Sales_Analysis[[#This Row],[Unit Selling Price]]</f>
        <v>100.72</v>
      </c>
      <c r="R1751">
        <f>Sales_Analysis[[#This Row],[Gross Sales ]]*Sales_Analysis[[#This Row],[Discount Pct]]</f>
        <v>0</v>
      </c>
      <c r="S1751" s="8">
        <f>Sales_Analysis[[#This Row],[Gross Sales ]]-Sales_Analysis[[#This Row],[Discount Amount]]</f>
        <v>100.72</v>
      </c>
      <c r="T1751" s="8">
        <f>Sales_Analysis[[#This Row],[Quantity]]*Sales_Analysis[[#This Row],[Unit Cost]]</f>
        <v>55.4</v>
      </c>
      <c r="U1751" s="8">
        <f>Sales_Analysis[[#This Row],[Net Sales ]]-Sales_Analysis[[#This Row],[Cost Of Good Sold]]</f>
        <v>45.32</v>
      </c>
      <c r="V1751" s="8">
        <f>IF(Sales_Analysis[[#This Row],[Order Status]]="Completed",Sales_Analysis[[#This Row],[Net Sales ]],0)</f>
        <v>100.72</v>
      </c>
      <c r="W1751" s="8">
        <f>IF(Sales_Analysis[[#This Row],[Order Status]]="Completed",Sales_Analysis[[#This Row],[Gross Profit ]],0)</f>
        <v>45.32</v>
      </c>
    </row>
    <row r="1752" spans="1:23">
      <c r="A1752" t="s">
        <v>2530</v>
      </c>
      <c r="B1752" s="7">
        <v>46190</v>
      </c>
      <c r="C1752" t="s">
        <v>162</v>
      </c>
      <c r="D1752">
        <v>3</v>
      </c>
      <c r="E1752">
        <v>12.2</v>
      </c>
      <c r="F1752">
        <v>0.1</v>
      </c>
      <c r="G1752">
        <v>9.99</v>
      </c>
      <c r="H1752" t="s">
        <v>207</v>
      </c>
      <c r="I1752" t="s">
        <v>224</v>
      </c>
      <c r="J1752" t="s">
        <v>213</v>
      </c>
      <c r="K1752" t="s">
        <v>209</v>
      </c>
      <c r="L1752" t="s">
        <v>1145</v>
      </c>
      <c r="M1752" t="s">
        <v>163</v>
      </c>
      <c r="N1752" t="s">
        <v>27</v>
      </c>
      <c r="O1752">
        <v>7.14</v>
      </c>
      <c r="P1752">
        <v>12.2</v>
      </c>
      <c r="Q1752">
        <f>Sales_Analysis[[#This Row],[Quantity]]*Sales_Analysis[[#This Row],[Unit Selling Price]]</f>
        <v>36.599999999999994</v>
      </c>
      <c r="R1752">
        <f>Sales_Analysis[[#This Row],[Gross Sales ]]*Sales_Analysis[[#This Row],[Discount Pct]]</f>
        <v>3.6599999999999997</v>
      </c>
      <c r="S1752" s="8">
        <f>Sales_Analysis[[#This Row],[Gross Sales ]]-Sales_Analysis[[#This Row],[Discount Amount]]</f>
        <v>32.94</v>
      </c>
      <c r="T1752" s="8">
        <f>Sales_Analysis[[#This Row],[Quantity]]*Sales_Analysis[[#This Row],[Unit Cost]]</f>
        <v>21.419999999999998</v>
      </c>
      <c r="U1752" s="8">
        <f>Sales_Analysis[[#This Row],[Net Sales ]]-Sales_Analysis[[#This Row],[Cost Of Good Sold]]</f>
        <v>11.52</v>
      </c>
      <c r="V1752" s="8">
        <f>IF(Sales_Analysis[[#This Row],[Order Status]]="Completed",Sales_Analysis[[#This Row],[Net Sales ]],0)</f>
        <v>32.94</v>
      </c>
      <c r="W1752" s="8">
        <f>IF(Sales_Analysis[[#This Row],[Order Status]]="Completed",Sales_Analysis[[#This Row],[Gross Profit ]],0)</f>
        <v>11.52</v>
      </c>
    </row>
    <row r="1753" spans="1:23">
      <c r="A1753" t="s">
        <v>2531</v>
      </c>
      <c r="B1753" s="7">
        <v>46190</v>
      </c>
      <c r="C1753" t="s">
        <v>176</v>
      </c>
      <c r="D1753">
        <v>1</v>
      </c>
      <c r="E1753">
        <v>11.86</v>
      </c>
      <c r="F1753">
        <v>0.1</v>
      </c>
      <c r="G1753">
        <v>0</v>
      </c>
      <c r="H1753" t="s">
        <v>207</v>
      </c>
      <c r="I1753" t="s">
        <v>224</v>
      </c>
      <c r="J1753" t="s">
        <v>213</v>
      </c>
      <c r="K1753" t="s">
        <v>209</v>
      </c>
      <c r="L1753" t="s">
        <v>1604</v>
      </c>
      <c r="M1753" t="s">
        <v>177</v>
      </c>
      <c r="N1753" t="s">
        <v>32</v>
      </c>
      <c r="O1753">
        <v>4.93</v>
      </c>
      <c r="P1753">
        <v>11.86</v>
      </c>
      <c r="Q1753">
        <f>Sales_Analysis[[#This Row],[Quantity]]*Sales_Analysis[[#This Row],[Unit Selling Price]]</f>
        <v>11.86</v>
      </c>
      <c r="R1753">
        <f>Sales_Analysis[[#This Row],[Gross Sales ]]*Sales_Analysis[[#This Row],[Discount Pct]]</f>
        <v>1.1859999999999999</v>
      </c>
      <c r="S1753" s="8">
        <f>Sales_Analysis[[#This Row],[Gross Sales ]]-Sales_Analysis[[#This Row],[Discount Amount]]</f>
        <v>10.673999999999999</v>
      </c>
      <c r="T1753" s="8">
        <f>Sales_Analysis[[#This Row],[Quantity]]*Sales_Analysis[[#This Row],[Unit Cost]]</f>
        <v>4.93</v>
      </c>
      <c r="U1753" s="8">
        <f>Sales_Analysis[[#This Row],[Net Sales ]]-Sales_Analysis[[#This Row],[Cost Of Good Sold]]</f>
        <v>5.7439999999999998</v>
      </c>
      <c r="V1753" s="8">
        <f>IF(Sales_Analysis[[#This Row],[Order Status]]="Completed",Sales_Analysis[[#This Row],[Net Sales ]],0)</f>
        <v>10.673999999999999</v>
      </c>
      <c r="W1753" s="8">
        <f>IF(Sales_Analysis[[#This Row],[Order Status]]="Completed",Sales_Analysis[[#This Row],[Gross Profit ]],0)</f>
        <v>5.7439999999999998</v>
      </c>
    </row>
    <row r="1754" spans="1:23">
      <c r="A1754" t="s">
        <v>2532</v>
      </c>
      <c r="B1754" s="7">
        <v>46190</v>
      </c>
      <c r="C1754" t="s">
        <v>146</v>
      </c>
      <c r="D1754">
        <v>4</v>
      </c>
      <c r="E1754">
        <v>30.05</v>
      </c>
      <c r="F1754">
        <v>0.1</v>
      </c>
      <c r="G1754">
        <v>0</v>
      </c>
      <c r="H1754" t="s">
        <v>216</v>
      </c>
      <c r="I1754" t="s">
        <v>18</v>
      </c>
      <c r="J1754" t="s">
        <v>217</v>
      </c>
      <c r="K1754" t="s">
        <v>209</v>
      </c>
      <c r="L1754" t="s">
        <v>1877</v>
      </c>
      <c r="M1754" t="s">
        <v>147</v>
      </c>
      <c r="N1754" t="s">
        <v>27</v>
      </c>
      <c r="O1754">
        <v>17.329999999999998</v>
      </c>
      <c r="P1754">
        <v>30.05</v>
      </c>
      <c r="Q1754">
        <f>Sales_Analysis[[#This Row],[Quantity]]*Sales_Analysis[[#This Row],[Unit Selling Price]]</f>
        <v>120.2</v>
      </c>
      <c r="R1754">
        <f>Sales_Analysis[[#This Row],[Gross Sales ]]*Sales_Analysis[[#This Row],[Discount Pct]]</f>
        <v>12.020000000000001</v>
      </c>
      <c r="S1754" s="8">
        <f>Sales_Analysis[[#This Row],[Gross Sales ]]-Sales_Analysis[[#This Row],[Discount Amount]]</f>
        <v>108.18</v>
      </c>
      <c r="T1754" s="8">
        <f>Sales_Analysis[[#This Row],[Quantity]]*Sales_Analysis[[#This Row],[Unit Cost]]</f>
        <v>69.319999999999993</v>
      </c>
      <c r="U1754" s="8">
        <f>Sales_Analysis[[#This Row],[Net Sales ]]-Sales_Analysis[[#This Row],[Cost Of Good Sold]]</f>
        <v>38.860000000000014</v>
      </c>
      <c r="V1754" s="8">
        <f>IF(Sales_Analysis[[#This Row],[Order Status]]="Completed",Sales_Analysis[[#This Row],[Net Sales ]],0)</f>
        <v>108.18</v>
      </c>
      <c r="W1754" s="8">
        <f>IF(Sales_Analysis[[#This Row],[Order Status]]="Completed",Sales_Analysis[[#This Row],[Gross Profit ]],0)</f>
        <v>38.860000000000014</v>
      </c>
    </row>
    <row r="1755" spans="1:23">
      <c r="A1755" t="s">
        <v>2533</v>
      </c>
      <c r="B1755" s="7">
        <v>46190</v>
      </c>
      <c r="C1755" t="s">
        <v>71</v>
      </c>
      <c r="D1755">
        <v>1</v>
      </c>
      <c r="E1755">
        <v>11.23</v>
      </c>
      <c r="F1755">
        <v>0.1</v>
      </c>
      <c r="G1755">
        <v>0</v>
      </c>
      <c r="H1755" t="s">
        <v>216</v>
      </c>
      <c r="I1755" t="s">
        <v>224</v>
      </c>
      <c r="J1755" t="s">
        <v>208</v>
      </c>
      <c r="K1755" t="s">
        <v>209</v>
      </c>
      <c r="L1755" t="s">
        <v>2284</v>
      </c>
      <c r="M1755" t="s">
        <v>72</v>
      </c>
      <c r="N1755" t="s">
        <v>11</v>
      </c>
      <c r="O1755">
        <v>6.46</v>
      </c>
      <c r="P1755">
        <v>11.23</v>
      </c>
      <c r="Q1755">
        <f>Sales_Analysis[[#This Row],[Quantity]]*Sales_Analysis[[#This Row],[Unit Selling Price]]</f>
        <v>11.23</v>
      </c>
      <c r="R1755">
        <f>Sales_Analysis[[#This Row],[Gross Sales ]]*Sales_Analysis[[#This Row],[Discount Pct]]</f>
        <v>1.123</v>
      </c>
      <c r="S1755" s="8">
        <f>Sales_Analysis[[#This Row],[Gross Sales ]]-Sales_Analysis[[#This Row],[Discount Amount]]</f>
        <v>10.107000000000001</v>
      </c>
      <c r="T1755" s="8">
        <f>Sales_Analysis[[#This Row],[Quantity]]*Sales_Analysis[[#This Row],[Unit Cost]]</f>
        <v>6.46</v>
      </c>
      <c r="U1755" s="8">
        <f>Sales_Analysis[[#This Row],[Net Sales ]]-Sales_Analysis[[#This Row],[Cost Of Good Sold]]</f>
        <v>3.6470000000000011</v>
      </c>
      <c r="V1755" s="8">
        <f>IF(Sales_Analysis[[#This Row],[Order Status]]="Completed",Sales_Analysis[[#This Row],[Net Sales ]],0)</f>
        <v>10.107000000000001</v>
      </c>
      <c r="W1755" s="8">
        <f>IF(Sales_Analysis[[#This Row],[Order Status]]="Completed",Sales_Analysis[[#This Row],[Gross Profit ]],0)</f>
        <v>3.6470000000000011</v>
      </c>
    </row>
    <row r="1756" spans="1:23">
      <c r="A1756" t="s">
        <v>2534</v>
      </c>
      <c r="B1756" s="7">
        <v>46190</v>
      </c>
      <c r="C1756" t="s">
        <v>120</v>
      </c>
      <c r="D1756">
        <v>4</v>
      </c>
      <c r="E1756">
        <v>33.65</v>
      </c>
      <c r="F1756">
        <v>0.1</v>
      </c>
      <c r="G1756">
        <v>6.99</v>
      </c>
      <c r="H1756" t="s">
        <v>207</v>
      </c>
      <c r="I1756" t="s">
        <v>12</v>
      </c>
      <c r="J1756" t="s">
        <v>208</v>
      </c>
      <c r="K1756" t="s">
        <v>209</v>
      </c>
      <c r="L1756" t="s">
        <v>310</v>
      </c>
      <c r="M1756" t="s">
        <v>121</v>
      </c>
      <c r="N1756" t="s">
        <v>21</v>
      </c>
      <c r="O1756">
        <v>17.22</v>
      </c>
      <c r="P1756">
        <v>33.65</v>
      </c>
      <c r="Q1756">
        <f>Sales_Analysis[[#This Row],[Quantity]]*Sales_Analysis[[#This Row],[Unit Selling Price]]</f>
        <v>134.6</v>
      </c>
      <c r="R1756">
        <f>Sales_Analysis[[#This Row],[Gross Sales ]]*Sales_Analysis[[#This Row],[Discount Pct]]</f>
        <v>13.46</v>
      </c>
      <c r="S1756" s="8">
        <f>Sales_Analysis[[#This Row],[Gross Sales ]]-Sales_Analysis[[#This Row],[Discount Amount]]</f>
        <v>121.13999999999999</v>
      </c>
      <c r="T1756" s="8">
        <f>Sales_Analysis[[#This Row],[Quantity]]*Sales_Analysis[[#This Row],[Unit Cost]]</f>
        <v>68.88</v>
      </c>
      <c r="U1756" s="8">
        <f>Sales_Analysis[[#This Row],[Net Sales ]]-Sales_Analysis[[#This Row],[Cost Of Good Sold]]</f>
        <v>52.259999999999991</v>
      </c>
      <c r="V1756" s="8">
        <f>IF(Sales_Analysis[[#This Row],[Order Status]]="Completed",Sales_Analysis[[#This Row],[Net Sales ]],0)</f>
        <v>121.13999999999999</v>
      </c>
      <c r="W1756" s="8">
        <f>IF(Sales_Analysis[[#This Row],[Order Status]]="Completed",Sales_Analysis[[#This Row],[Gross Profit ]],0)</f>
        <v>52.259999999999991</v>
      </c>
    </row>
    <row r="1757" spans="1:23">
      <c r="A1757" t="s">
        <v>2535</v>
      </c>
      <c r="B1757" s="7">
        <v>46191</v>
      </c>
      <c r="C1757" t="s">
        <v>160</v>
      </c>
      <c r="D1757">
        <v>2</v>
      </c>
      <c r="E1757">
        <v>36.47</v>
      </c>
      <c r="F1757">
        <v>0</v>
      </c>
      <c r="G1757">
        <v>9.99</v>
      </c>
      <c r="H1757" t="s">
        <v>216</v>
      </c>
      <c r="I1757" t="s">
        <v>37</v>
      </c>
      <c r="J1757" t="s">
        <v>217</v>
      </c>
      <c r="K1757" t="s">
        <v>209</v>
      </c>
      <c r="L1757" t="s">
        <v>689</v>
      </c>
      <c r="M1757" t="s">
        <v>161</v>
      </c>
      <c r="N1757" t="s">
        <v>27</v>
      </c>
      <c r="O1757">
        <v>21.05</v>
      </c>
      <c r="P1757">
        <v>36.47</v>
      </c>
      <c r="Q1757">
        <f>Sales_Analysis[[#This Row],[Quantity]]*Sales_Analysis[[#This Row],[Unit Selling Price]]</f>
        <v>72.94</v>
      </c>
      <c r="R1757">
        <f>Sales_Analysis[[#This Row],[Gross Sales ]]*Sales_Analysis[[#This Row],[Discount Pct]]</f>
        <v>0</v>
      </c>
      <c r="S1757" s="8">
        <f>Sales_Analysis[[#This Row],[Gross Sales ]]-Sales_Analysis[[#This Row],[Discount Amount]]</f>
        <v>72.94</v>
      </c>
      <c r="T1757" s="8">
        <f>Sales_Analysis[[#This Row],[Quantity]]*Sales_Analysis[[#This Row],[Unit Cost]]</f>
        <v>42.1</v>
      </c>
      <c r="U1757" s="8">
        <f>Sales_Analysis[[#This Row],[Net Sales ]]-Sales_Analysis[[#This Row],[Cost Of Good Sold]]</f>
        <v>30.839999999999996</v>
      </c>
      <c r="V1757" s="8">
        <f>IF(Sales_Analysis[[#This Row],[Order Status]]="Completed",Sales_Analysis[[#This Row],[Net Sales ]],0)</f>
        <v>72.94</v>
      </c>
      <c r="W1757" s="8">
        <f>IF(Sales_Analysis[[#This Row],[Order Status]]="Completed",Sales_Analysis[[#This Row],[Gross Profit ]],0)</f>
        <v>30.839999999999996</v>
      </c>
    </row>
    <row r="1758" spans="1:23">
      <c r="A1758" t="s">
        <v>2536</v>
      </c>
      <c r="B1758" s="7">
        <v>46191</v>
      </c>
      <c r="C1758" t="s">
        <v>75</v>
      </c>
      <c r="D1758">
        <v>2</v>
      </c>
      <c r="E1758">
        <v>55.2</v>
      </c>
      <c r="F1758">
        <v>0.1</v>
      </c>
      <c r="G1758">
        <v>6.99</v>
      </c>
      <c r="H1758" t="s">
        <v>212</v>
      </c>
      <c r="I1758" t="s">
        <v>224</v>
      </c>
      <c r="J1758" t="s">
        <v>208</v>
      </c>
      <c r="K1758" t="s">
        <v>209</v>
      </c>
      <c r="L1758" t="s">
        <v>461</v>
      </c>
      <c r="M1758" t="s">
        <v>76</v>
      </c>
      <c r="N1758" t="s">
        <v>11</v>
      </c>
      <c r="O1758">
        <v>25.85</v>
      </c>
      <c r="P1758">
        <v>55.2</v>
      </c>
      <c r="Q1758">
        <f>Sales_Analysis[[#This Row],[Quantity]]*Sales_Analysis[[#This Row],[Unit Selling Price]]</f>
        <v>110.4</v>
      </c>
      <c r="R1758">
        <f>Sales_Analysis[[#This Row],[Gross Sales ]]*Sales_Analysis[[#This Row],[Discount Pct]]</f>
        <v>11.040000000000001</v>
      </c>
      <c r="S1758" s="8">
        <f>Sales_Analysis[[#This Row],[Gross Sales ]]-Sales_Analysis[[#This Row],[Discount Amount]]</f>
        <v>99.36</v>
      </c>
      <c r="T1758" s="8">
        <f>Sales_Analysis[[#This Row],[Quantity]]*Sales_Analysis[[#This Row],[Unit Cost]]</f>
        <v>51.7</v>
      </c>
      <c r="U1758" s="8">
        <f>Sales_Analysis[[#This Row],[Net Sales ]]-Sales_Analysis[[#This Row],[Cost Of Good Sold]]</f>
        <v>47.66</v>
      </c>
      <c r="V1758" s="8">
        <f>IF(Sales_Analysis[[#This Row],[Order Status]]="Completed",Sales_Analysis[[#This Row],[Net Sales ]],0)</f>
        <v>99.36</v>
      </c>
      <c r="W1758" s="8">
        <f>IF(Sales_Analysis[[#This Row],[Order Status]]="Completed",Sales_Analysis[[#This Row],[Gross Profit ]],0)</f>
        <v>47.66</v>
      </c>
    </row>
    <row r="1759" spans="1:23">
      <c r="A1759" t="s">
        <v>2537</v>
      </c>
      <c r="B1759" s="7">
        <v>46191</v>
      </c>
      <c r="C1759" t="s">
        <v>94</v>
      </c>
      <c r="D1759">
        <v>2</v>
      </c>
      <c r="E1759">
        <v>74.41</v>
      </c>
      <c r="F1759">
        <v>0.05</v>
      </c>
      <c r="G1759">
        <v>0</v>
      </c>
      <c r="H1759" t="s">
        <v>212</v>
      </c>
      <c r="I1759" t="s">
        <v>18</v>
      </c>
      <c r="J1759" t="s">
        <v>208</v>
      </c>
      <c r="K1759" t="s">
        <v>209</v>
      </c>
      <c r="L1759" t="s">
        <v>838</v>
      </c>
      <c r="M1759" t="s">
        <v>95</v>
      </c>
      <c r="N1759" t="s">
        <v>17</v>
      </c>
      <c r="O1759">
        <v>33.549999999999997</v>
      </c>
      <c r="P1759">
        <v>74.41</v>
      </c>
      <c r="Q1759">
        <f>Sales_Analysis[[#This Row],[Quantity]]*Sales_Analysis[[#This Row],[Unit Selling Price]]</f>
        <v>148.82</v>
      </c>
      <c r="R1759">
        <f>Sales_Analysis[[#This Row],[Gross Sales ]]*Sales_Analysis[[#This Row],[Discount Pct]]</f>
        <v>7.4409999999999998</v>
      </c>
      <c r="S1759" s="8">
        <f>Sales_Analysis[[#This Row],[Gross Sales ]]-Sales_Analysis[[#This Row],[Discount Amount]]</f>
        <v>141.37899999999999</v>
      </c>
      <c r="T1759" s="8">
        <f>Sales_Analysis[[#This Row],[Quantity]]*Sales_Analysis[[#This Row],[Unit Cost]]</f>
        <v>67.099999999999994</v>
      </c>
      <c r="U1759" s="8">
        <f>Sales_Analysis[[#This Row],[Net Sales ]]-Sales_Analysis[[#This Row],[Cost Of Good Sold]]</f>
        <v>74.278999999999996</v>
      </c>
      <c r="V1759" s="8">
        <f>IF(Sales_Analysis[[#This Row],[Order Status]]="Completed",Sales_Analysis[[#This Row],[Net Sales ]],0)</f>
        <v>141.37899999999999</v>
      </c>
      <c r="W1759" s="8">
        <f>IF(Sales_Analysis[[#This Row],[Order Status]]="Completed",Sales_Analysis[[#This Row],[Gross Profit ]],0)</f>
        <v>74.278999999999996</v>
      </c>
    </row>
    <row r="1760" spans="1:23">
      <c r="A1760" t="s">
        <v>2538</v>
      </c>
      <c r="B1760" s="7">
        <v>46191</v>
      </c>
      <c r="C1760" t="s">
        <v>180</v>
      </c>
      <c r="D1760">
        <v>2</v>
      </c>
      <c r="E1760">
        <v>60.42</v>
      </c>
      <c r="F1760">
        <v>0</v>
      </c>
      <c r="G1760">
        <v>0</v>
      </c>
      <c r="H1760" t="s">
        <v>212</v>
      </c>
      <c r="I1760" t="s">
        <v>54</v>
      </c>
      <c r="J1760" t="s">
        <v>217</v>
      </c>
      <c r="K1760" t="s">
        <v>209</v>
      </c>
      <c r="L1760" t="s">
        <v>437</v>
      </c>
      <c r="M1760" t="s">
        <v>181</v>
      </c>
      <c r="N1760" t="s">
        <v>32</v>
      </c>
      <c r="O1760">
        <v>25.69</v>
      </c>
      <c r="P1760">
        <v>60.42</v>
      </c>
      <c r="Q1760">
        <f>Sales_Analysis[[#This Row],[Quantity]]*Sales_Analysis[[#This Row],[Unit Selling Price]]</f>
        <v>120.84</v>
      </c>
      <c r="R1760">
        <f>Sales_Analysis[[#This Row],[Gross Sales ]]*Sales_Analysis[[#This Row],[Discount Pct]]</f>
        <v>0</v>
      </c>
      <c r="S1760" s="8">
        <f>Sales_Analysis[[#This Row],[Gross Sales ]]-Sales_Analysis[[#This Row],[Discount Amount]]</f>
        <v>120.84</v>
      </c>
      <c r="T1760" s="8">
        <f>Sales_Analysis[[#This Row],[Quantity]]*Sales_Analysis[[#This Row],[Unit Cost]]</f>
        <v>51.38</v>
      </c>
      <c r="U1760" s="8">
        <f>Sales_Analysis[[#This Row],[Net Sales ]]-Sales_Analysis[[#This Row],[Cost Of Good Sold]]</f>
        <v>69.460000000000008</v>
      </c>
      <c r="V1760" s="8">
        <f>IF(Sales_Analysis[[#This Row],[Order Status]]="Completed",Sales_Analysis[[#This Row],[Net Sales ]],0)</f>
        <v>120.84</v>
      </c>
      <c r="W1760" s="8">
        <f>IF(Sales_Analysis[[#This Row],[Order Status]]="Completed",Sales_Analysis[[#This Row],[Gross Profit ]],0)</f>
        <v>69.460000000000008</v>
      </c>
    </row>
    <row r="1761" spans="1:23">
      <c r="A1761" t="s">
        <v>2539</v>
      </c>
      <c r="B1761" s="7">
        <v>46192</v>
      </c>
      <c r="C1761" t="s">
        <v>128</v>
      </c>
      <c r="D1761">
        <v>4</v>
      </c>
      <c r="E1761">
        <v>74.72</v>
      </c>
      <c r="F1761">
        <v>0</v>
      </c>
      <c r="G1761">
        <v>0</v>
      </c>
      <c r="H1761" t="s">
        <v>212</v>
      </c>
      <c r="I1761" t="s">
        <v>18</v>
      </c>
      <c r="J1761" t="s">
        <v>208</v>
      </c>
      <c r="K1761" t="s">
        <v>209</v>
      </c>
      <c r="L1761" t="s">
        <v>1053</v>
      </c>
      <c r="M1761" t="s">
        <v>129</v>
      </c>
      <c r="N1761" t="s">
        <v>21</v>
      </c>
      <c r="O1761">
        <v>36.28</v>
      </c>
      <c r="P1761">
        <v>74.72</v>
      </c>
      <c r="Q1761">
        <f>Sales_Analysis[[#This Row],[Quantity]]*Sales_Analysis[[#This Row],[Unit Selling Price]]</f>
        <v>298.88</v>
      </c>
      <c r="R1761">
        <f>Sales_Analysis[[#This Row],[Gross Sales ]]*Sales_Analysis[[#This Row],[Discount Pct]]</f>
        <v>0</v>
      </c>
      <c r="S1761" s="8">
        <f>Sales_Analysis[[#This Row],[Gross Sales ]]-Sales_Analysis[[#This Row],[Discount Amount]]</f>
        <v>298.88</v>
      </c>
      <c r="T1761" s="8">
        <f>Sales_Analysis[[#This Row],[Quantity]]*Sales_Analysis[[#This Row],[Unit Cost]]</f>
        <v>145.12</v>
      </c>
      <c r="U1761" s="8">
        <f>Sales_Analysis[[#This Row],[Net Sales ]]-Sales_Analysis[[#This Row],[Cost Of Good Sold]]</f>
        <v>153.76</v>
      </c>
      <c r="V1761" s="8">
        <f>IF(Sales_Analysis[[#This Row],[Order Status]]="Completed",Sales_Analysis[[#This Row],[Net Sales ]],0)</f>
        <v>298.88</v>
      </c>
      <c r="W1761" s="8">
        <f>IF(Sales_Analysis[[#This Row],[Order Status]]="Completed",Sales_Analysis[[#This Row],[Gross Profit ]],0)</f>
        <v>153.76</v>
      </c>
    </row>
    <row r="1762" spans="1:23">
      <c r="A1762" t="s">
        <v>2540</v>
      </c>
      <c r="B1762" s="7">
        <v>46192</v>
      </c>
      <c r="C1762" t="s">
        <v>85</v>
      </c>
      <c r="D1762">
        <v>1</v>
      </c>
      <c r="E1762">
        <v>20.7</v>
      </c>
      <c r="F1762">
        <v>0</v>
      </c>
      <c r="G1762">
        <v>4.99</v>
      </c>
      <c r="H1762" t="s">
        <v>212</v>
      </c>
      <c r="I1762" t="s">
        <v>224</v>
      </c>
      <c r="J1762" t="s">
        <v>208</v>
      </c>
      <c r="K1762" t="s">
        <v>209</v>
      </c>
      <c r="L1762" t="s">
        <v>1683</v>
      </c>
      <c r="M1762" t="s">
        <v>86</v>
      </c>
      <c r="N1762" t="s">
        <v>11</v>
      </c>
      <c r="O1762">
        <v>8.5299999999999994</v>
      </c>
      <c r="P1762">
        <v>20.7</v>
      </c>
      <c r="Q1762">
        <f>Sales_Analysis[[#This Row],[Quantity]]*Sales_Analysis[[#This Row],[Unit Selling Price]]</f>
        <v>20.7</v>
      </c>
      <c r="R1762">
        <f>Sales_Analysis[[#This Row],[Gross Sales ]]*Sales_Analysis[[#This Row],[Discount Pct]]</f>
        <v>0</v>
      </c>
      <c r="S1762" s="8">
        <f>Sales_Analysis[[#This Row],[Gross Sales ]]-Sales_Analysis[[#This Row],[Discount Amount]]</f>
        <v>20.7</v>
      </c>
      <c r="T1762" s="8">
        <f>Sales_Analysis[[#This Row],[Quantity]]*Sales_Analysis[[#This Row],[Unit Cost]]</f>
        <v>8.5299999999999994</v>
      </c>
      <c r="U1762" s="8">
        <f>Sales_Analysis[[#This Row],[Net Sales ]]-Sales_Analysis[[#This Row],[Cost Of Good Sold]]</f>
        <v>12.17</v>
      </c>
      <c r="V1762" s="8">
        <f>IF(Sales_Analysis[[#This Row],[Order Status]]="Completed",Sales_Analysis[[#This Row],[Net Sales ]],0)</f>
        <v>20.7</v>
      </c>
      <c r="W1762" s="8">
        <f>IF(Sales_Analysis[[#This Row],[Order Status]]="Completed",Sales_Analysis[[#This Row],[Gross Profit ]],0)</f>
        <v>12.17</v>
      </c>
    </row>
    <row r="1763" spans="1:23">
      <c r="A1763" t="s">
        <v>2541</v>
      </c>
      <c r="B1763" s="7">
        <v>46192</v>
      </c>
      <c r="C1763" t="s">
        <v>142</v>
      </c>
      <c r="D1763">
        <v>1</v>
      </c>
      <c r="E1763">
        <v>100.1</v>
      </c>
      <c r="F1763">
        <v>0.1</v>
      </c>
      <c r="G1763">
        <v>6.99</v>
      </c>
      <c r="H1763" t="s">
        <v>207</v>
      </c>
      <c r="I1763" t="s">
        <v>224</v>
      </c>
      <c r="J1763" t="s">
        <v>217</v>
      </c>
      <c r="K1763" t="s">
        <v>209</v>
      </c>
      <c r="L1763" t="s">
        <v>2043</v>
      </c>
      <c r="M1763" t="s">
        <v>143</v>
      </c>
      <c r="N1763" t="s">
        <v>27</v>
      </c>
      <c r="O1763">
        <v>41.96</v>
      </c>
      <c r="P1763">
        <v>100.1</v>
      </c>
      <c r="Q1763">
        <f>Sales_Analysis[[#This Row],[Quantity]]*Sales_Analysis[[#This Row],[Unit Selling Price]]</f>
        <v>100.1</v>
      </c>
      <c r="R1763">
        <f>Sales_Analysis[[#This Row],[Gross Sales ]]*Sales_Analysis[[#This Row],[Discount Pct]]</f>
        <v>10.01</v>
      </c>
      <c r="S1763" s="8">
        <f>Sales_Analysis[[#This Row],[Gross Sales ]]-Sales_Analysis[[#This Row],[Discount Amount]]</f>
        <v>90.089999999999989</v>
      </c>
      <c r="T1763" s="8">
        <f>Sales_Analysis[[#This Row],[Quantity]]*Sales_Analysis[[#This Row],[Unit Cost]]</f>
        <v>41.96</v>
      </c>
      <c r="U1763" s="8">
        <f>Sales_Analysis[[#This Row],[Net Sales ]]-Sales_Analysis[[#This Row],[Cost Of Good Sold]]</f>
        <v>48.129999999999988</v>
      </c>
      <c r="V1763" s="8">
        <f>IF(Sales_Analysis[[#This Row],[Order Status]]="Completed",Sales_Analysis[[#This Row],[Net Sales ]],0)</f>
        <v>90.089999999999989</v>
      </c>
      <c r="W1763" s="8">
        <f>IF(Sales_Analysis[[#This Row],[Order Status]]="Completed",Sales_Analysis[[#This Row],[Gross Profit ]],0)</f>
        <v>48.129999999999988</v>
      </c>
    </row>
    <row r="1764" spans="1:23">
      <c r="A1764" t="s">
        <v>2542</v>
      </c>
      <c r="B1764" s="7">
        <v>46192</v>
      </c>
      <c r="C1764" t="s">
        <v>73</v>
      </c>
      <c r="D1764">
        <v>2</v>
      </c>
      <c r="E1764">
        <v>23.84</v>
      </c>
      <c r="F1764">
        <v>0</v>
      </c>
      <c r="G1764">
        <v>0</v>
      </c>
      <c r="H1764" t="s">
        <v>212</v>
      </c>
      <c r="I1764" t="s">
        <v>54</v>
      </c>
      <c r="J1764" t="s">
        <v>208</v>
      </c>
      <c r="K1764" t="s">
        <v>209</v>
      </c>
      <c r="L1764" t="s">
        <v>921</v>
      </c>
      <c r="M1764" t="s">
        <v>74</v>
      </c>
      <c r="N1764" t="s">
        <v>11</v>
      </c>
      <c r="O1764">
        <v>11.55</v>
      </c>
      <c r="P1764">
        <v>23.84</v>
      </c>
      <c r="Q1764">
        <f>Sales_Analysis[[#This Row],[Quantity]]*Sales_Analysis[[#This Row],[Unit Selling Price]]</f>
        <v>47.68</v>
      </c>
      <c r="R1764">
        <f>Sales_Analysis[[#This Row],[Gross Sales ]]*Sales_Analysis[[#This Row],[Discount Pct]]</f>
        <v>0</v>
      </c>
      <c r="S1764" s="8">
        <f>Sales_Analysis[[#This Row],[Gross Sales ]]-Sales_Analysis[[#This Row],[Discount Amount]]</f>
        <v>47.68</v>
      </c>
      <c r="T1764" s="8">
        <f>Sales_Analysis[[#This Row],[Quantity]]*Sales_Analysis[[#This Row],[Unit Cost]]</f>
        <v>23.1</v>
      </c>
      <c r="U1764" s="8">
        <f>Sales_Analysis[[#This Row],[Net Sales ]]-Sales_Analysis[[#This Row],[Cost Of Good Sold]]</f>
        <v>24.58</v>
      </c>
      <c r="V1764" s="8">
        <f>IF(Sales_Analysis[[#This Row],[Order Status]]="Completed",Sales_Analysis[[#This Row],[Net Sales ]],0)</f>
        <v>47.68</v>
      </c>
      <c r="W1764" s="8">
        <f>IF(Sales_Analysis[[#This Row],[Order Status]]="Completed",Sales_Analysis[[#This Row],[Gross Profit ]],0)</f>
        <v>24.58</v>
      </c>
    </row>
    <row r="1765" spans="1:23">
      <c r="A1765" t="s">
        <v>2543</v>
      </c>
      <c r="B1765" s="7">
        <v>46192</v>
      </c>
      <c r="C1765" t="s">
        <v>79</v>
      </c>
      <c r="D1765">
        <v>1</v>
      </c>
      <c r="E1765">
        <v>12.76</v>
      </c>
      <c r="F1765">
        <v>0.1</v>
      </c>
      <c r="G1765">
        <v>6.99</v>
      </c>
      <c r="H1765" t="s">
        <v>216</v>
      </c>
      <c r="I1765" t="s">
        <v>18</v>
      </c>
      <c r="J1765" t="s">
        <v>208</v>
      </c>
      <c r="K1765" t="s">
        <v>209</v>
      </c>
      <c r="L1765" t="s">
        <v>553</v>
      </c>
      <c r="M1765" t="s">
        <v>80</v>
      </c>
      <c r="N1765" t="s">
        <v>11</v>
      </c>
      <c r="O1765">
        <v>7.24</v>
      </c>
      <c r="P1765">
        <v>12.76</v>
      </c>
      <c r="Q1765">
        <f>Sales_Analysis[[#This Row],[Quantity]]*Sales_Analysis[[#This Row],[Unit Selling Price]]</f>
        <v>12.76</v>
      </c>
      <c r="R1765">
        <f>Sales_Analysis[[#This Row],[Gross Sales ]]*Sales_Analysis[[#This Row],[Discount Pct]]</f>
        <v>1.276</v>
      </c>
      <c r="S1765" s="8">
        <f>Sales_Analysis[[#This Row],[Gross Sales ]]-Sales_Analysis[[#This Row],[Discount Amount]]</f>
        <v>11.484</v>
      </c>
      <c r="T1765" s="8">
        <f>Sales_Analysis[[#This Row],[Quantity]]*Sales_Analysis[[#This Row],[Unit Cost]]</f>
        <v>7.24</v>
      </c>
      <c r="U1765" s="8">
        <f>Sales_Analysis[[#This Row],[Net Sales ]]-Sales_Analysis[[#This Row],[Cost Of Good Sold]]</f>
        <v>4.2439999999999998</v>
      </c>
      <c r="V1765" s="8">
        <f>IF(Sales_Analysis[[#This Row],[Order Status]]="Completed",Sales_Analysis[[#This Row],[Net Sales ]],0)</f>
        <v>11.484</v>
      </c>
      <c r="W1765" s="8">
        <f>IF(Sales_Analysis[[#This Row],[Order Status]]="Completed",Sales_Analysis[[#This Row],[Gross Profit ]],0)</f>
        <v>4.2439999999999998</v>
      </c>
    </row>
    <row r="1766" spans="1:23">
      <c r="A1766" t="s">
        <v>2544</v>
      </c>
      <c r="B1766" s="7">
        <v>46192</v>
      </c>
      <c r="C1766" t="s">
        <v>142</v>
      </c>
      <c r="D1766">
        <v>1</v>
      </c>
      <c r="E1766">
        <v>100.1</v>
      </c>
      <c r="F1766">
        <v>0.1</v>
      </c>
      <c r="G1766">
        <v>0</v>
      </c>
      <c r="H1766" t="s">
        <v>216</v>
      </c>
      <c r="I1766" t="s">
        <v>37</v>
      </c>
      <c r="J1766" t="s">
        <v>213</v>
      </c>
      <c r="K1766" t="s">
        <v>209</v>
      </c>
      <c r="L1766" t="s">
        <v>329</v>
      </c>
      <c r="M1766" t="s">
        <v>143</v>
      </c>
      <c r="N1766" t="s">
        <v>27</v>
      </c>
      <c r="O1766">
        <v>41.96</v>
      </c>
      <c r="P1766">
        <v>100.1</v>
      </c>
      <c r="Q1766">
        <f>Sales_Analysis[[#This Row],[Quantity]]*Sales_Analysis[[#This Row],[Unit Selling Price]]</f>
        <v>100.1</v>
      </c>
      <c r="R1766">
        <f>Sales_Analysis[[#This Row],[Gross Sales ]]*Sales_Analysis[[#This Row],[Discount Pct]]</f>
        <v>10.01</v>
      </c>
      <c r="S1766" s="8">
        <f>Sales_Analysis[[#This Row],[Gross Sales ]]-Sales_Analysis[[#This Row],[Discount Amount]]</f>
        <v>90.089999999999989</v>
      </c>
      <c r="T1766" s="8">
        <f>Sales_Analysis[[#This Row],[Quantity]]*Sales_Analysis[[#This Row],[Unit Cost]]</f>
        <v>41.96</v>
      </c>
      <c r="U1766" s="8">
        <f>Sales_Analysis[[#This Row],[Net Sales ]]-Sales_Analysis[[#This Row],[Cost Of Good Sold]]</f>
        <v>48.129999999999988</v>
      </c>
      <c r="V1766" s="8">
        <f>IF(Sales_Analysis[[#This Row],[Order Status]]="Completed",Sales_Analysis[[#This Row],[Net Sales ]],0)</f>
        <v>90.089999999999989</v>
      </c>
      <c r="W1766" s="8">
        <f>IF(Sales_Analysis[[#This Row],[Order Status]]="Completed",Sales_Analysis[[#This Row],[Gross Profit ]],0)</f>
        <v>48.129999999999988</v>
      </c>
    </row>
    <row r="1767" spans="1:23">
      <c r="A1767" t="s">
        <v>2545</v>
      </c>
      <c r="B1767" s="7">
        <v>46193</v>
      </c>
      <c r="C1767" t="s">
        <v>77</v>
      </c>
      <c r="D1767">
        <v>5</v>
      </c>
      <c r="E1767">
        <v>47.77</v>
      </c>
      <c r="F1767">
        <v>0</v>
      </c>
      <c r="G1767">
        <v>9.99</v>
      </c>
      <c r="H1767" t="s">
        <v>216</v>
      </c>
      <c r="I1767" t="s">
        <v>37</v>
      </c>
      <c r="J1767" t="s">
        <v>217</v>
      </c>
      <c r="K1767" t="s">
        <v>209</v>
      </c>
      <c r="L1767" t="s">
        <v>585</v>
      </c>
      <c r="M1767" t="s">
        <v>78</v>
      </c>
      <c r="N1767" t="s">
        <v>11</v>
      </c>
      <c r="O1767">
        <v>21.34</v>
      </c>
      <c r="P1767">
        <v>47.77</v>
      </c>
      <c r="Q1767">
        <f>Sales_Analysis[[#This Row],[Quantity]]*Sales_Analysis[[#This Row],[Unit Selling Price]]</f>
        <v>238.85000000000002</v>
      </c>
      <c r="R1767">
        <f>Sales_Analysis[[#This Row],[Gross Sales ]]*Sales_Analysis[[#This Row],[Discount Pct]]</f>
        <v>0</v>
      </c>
      <c r="S1767" s="8">
        <f>Sales_Analysis[[#This Row],[Gross Sales ]]-Sales_Analysis[[#This Row],[Discount Amount]]</f>
        <v>238.85000000000002</v>
      </c>
      <c r="T1767" s="8">
        <f>Sales_Analysis[[#This Row],[Quantity]]*Sales_Analysis[[#This Row],[Unit Cost]]</f>
        <v>106.7</v>
      </c>
      <c r="U1767" s="8">
        <f>Sales_Analysis[[#This Row],[Net Sales ]]-Sales_Analysis[[#This Row],[Cost Of Good Sold]]</f>
        <v>132.15000000000003</v>
      </c>
      <c r="V1767" s="8">
        <f>IF(Sales_Analysis[[#This Row],[Order Status]]="Completed",Sales_Analysis[[#This Row],[Net Sales ]],0)</f>
        <v>238.85000000000002</v>
      </c>
      <c r="W1767" s="8">
        <f>IF(Sales_Analysis[[#This Row],[Order Status]]="Completed",Sales_Analysis[[#This Row],[Gross Profit ]],0)</f>
        <v>132.15000000000003</v>
      </c>
    </row>
    <row r="1768" spans="1:23">
      <c r="A1768" t="s">
        <v>2546</v>
      </c>
      <c r="B1768" s="7">
        <v>46194</v>
      </c>
      <c r="C1768" t="s">
        <v>146</v>
      </c>
      <c r="D1768">
        <v>4</v>
      </c>
      <c r="E1768">
        <v>30.05</v>
      </c>
      <c r="F1768">
        <v>0</v>
      </c>
      <c r="G1768">
        <v>9.99</v>
      </c>
      <c r="H1768" t="s">
        <v>207</v>
      </c>
      <c r="I1768" t="s">
        <v>18</v>
      </c>
      <c r="J1768" t="s">
        <v>217</v>
      </c>
      <c r="K1768" t="s">
        <v>209</v>
      </c>
      <c r="L1768" t="s">
        <v>315</v>
      </c>
      <c r="M1768" t="s">
        <v>147</v>
      </c>
      <c r="N1768" t="s">
        <v>27</v>
      </c>
      <c r="O1768">
        <v>17.329999999999998</v>
      </c>
      <c r="P1768">
        <v>30.05</v>
      </c>
      <c r="Q1768">
        <f>Sales_Analysis[[#This Row],[Quantity]]*Sales_Analysis[[#This Row],[Unit Selling Price]]</f>
        <v>120.2</v>
      </c>
      <c r="R1768">
        <f>Sales_Analysis[[#This Row],[Gross Sales ]]*Sales_Analysis[[#This Row],[Discount Pct]]</f>
        <v>0</v>
      </c>
      <c r="S1768" s="8">
        <f>Sales_Analysis[[#This Row],[Gross Sales ]]-Sales_Analysis[[#This Row],[Discount Amount]]</f>
        <v>120.2</v>
      </c>
      <c r="T1768" s="8">
        <f>Sales_Analysis[[#This Row],[Quantity]]*Sales_Analysis[[#This Row],[Unit Cost]]</f>
        <v>69.319999999999993</v>
      </c>
      <c r="U1768" s="8">
        <f>Sales_Analysis[[#This Row],[Net Sales ]]-Sales_Analysis[[#This Row],[Cost Of Good Sold]]</f>
        <v>50.88000000000001</v>
      </c>
      <c r="V1768" s="8">
        <f>IF(Sales_Analysis[[#This Row],[Order Status]]="Completed",Sales_Analysis[[#This Row],[Net Sales ]],0)</f>
        <v>120.2</v>
      </c>
      <c r="W1768" s="8">
        <f>IF(Sales_Analysis[[#This Row],[Order Status]]="Completed",Sales_Analysis[[#This Row],[Gross Profit ]],0)</f>
        <v>50.88000000000001</v>
      </c>
    </row>
    <row r="1769" spans="1:23">
      <c r="A1769" t="s">
        <v>2547</v>
      </c>
      <c r="B1769" s="7">
        <v>46194</v>
      </c>
      <c r="C1769" t="s">
        <v>166</v>
      </c>
      <c r="D1769">
        <v>4</v>
      </c>
      <c r="E1769">
        <v>39.19</v>
      </c>
      <c r="F1769">
        <v>0.1</v>
      </c>
      <c r="G1769">
        <v>0</v>
      </c>
      <c r="H1769" t="s">
        <v>216</v>
      </c>
      <c r="I1769" t="s">
        <v>18</v>
      </c>
      <c r="J1769" t="s">
        <v>217</v>
      </c>
      <c r="K1769" t="s">
        <v>209</v>
      </c>
      <c r="L1769" t="s">
        <v>416</v>
      </c>
      <c r="M1769" t="s">
        <v>167</v>
      </c>
      <c r="N1769" t="s">
        <v>32</v>
      </c>
      <c r="O1769">
        <v>18.54</v>
      </c>
      <c r="P1769">
        <v>39.19</v>
      </c>
      <c r="Q1769">
        <f>Sales_Analysis[[#This Row],[Quantity]]*Sales_Analysis[[#This Row],[Unit Selling Price]]</f>
        <v>156.76</v>
      </c>
      <c r="R1769">
        <f>Sales_Analysis[[#This Row],[Gross Sales ]]*Sales_Analysis[[#This Row],[Discount Pct]]</f>
        <v>15.676</v>
      </c>
      <c r="S1769" s="8">
        <f>Sales_Analysis[[#This Row],[Gross Sales ]]-Sales_Analysis[[#This Row],[Discount Amount]]</f>
        <v>141.084</v>
      </c>
      <c r="T1769" s="8">
        <f>Sales_Analysis[[#This Row],[Quantity]]*Sales_Analysis[[#This Row],[Unit Cost]]</f>
        <v>74.16</v>
      </c>
      <c r="U1769" s="8">
        <f>Sales_Analysis[[#This Row],[Net Sales ]]-Sales_Analysis[[#This Row],[Cost Of Good Sold]]</f>
        <v>66.924000000000007</v>
      </c>
      <c r="V1769" s="8">
        <f>IF(Sales_Analysis[[#This Row],[Order Status]]="Completed",Sales_Analysis[[#This Row],[Net Sales ]],0)</f>
        <v>141.084</v>
      </c>
      <c r="W1769" s="8">
        <f>IF(Sales_Analysis[[#This Row],[Order Status]]="Completed",Sales_Analysis[[#This Row],[Gross Profit ]],0)</f>
        <v>66.924000000000007</v>
      </c>
    </row>
    <row r="1770" spans="1:23">
      <c r="A1770" t="s">
        <v>2548</v>
      </c>
      <c r="B1770" s="7">
        <v>46194</v>
      </c>
      <c r="C1770" t="s">
        <v>100</v>
      </c>
      <c r="D1770">
        <v>2</v>
      </c>
      <c r="E1770">
        <v>47.38</v>
      </c>
      <c r="F1770">
        <v>0</v>
      </c>
      <c r="G1770">
        <v>0</v>
      </c>
      <c r="H1770" t="s">
        <v>207</v>
      </c>
      <c r="I1770" t="s">
        <v>37</v>
      </c>
      <c r="J1770" t="s">
        <v>217</v>
      </c>
      <c r="K1770" t="s">
        <v>209</v>
      </c>
      <c r="L1770" t="s">
        <v>1949</v>
      </c>
      <c r="M1770" t="s">
        <v>101</v>
      </c>
      <c r="N1770" t="s">
        <v>17</v>
      </c>
      <c r="O1770">
        <v>31.21</v>
      </c>
      <c r="P1770">
        <v>47.38</v>
      </c>
      <c r="Q1770">
        <f>Sales_Analysis[[#This Row],[Quantity]]*Sales_Analysis[[#This Row],[Unit Selling Price]]</f>
        <v>94.76</v>
      </c>
      <c r="R1770">
        <f>Sales_Analysis[[#This Row],[Gross Sales ]]*Sales_Analysis[[#This Row],[Discount Pct]]</f>
        <v>0</v>
      </c>
      <c r="S1770" s="8">
        <f>Sales_Analysis[[#This Row],[Gross Sales ]]-Sales_Analysis[[#This Row],[Discount Amount]]</f>
        <v>94.76</v>
      </c>
      <c r="T1770" s="8">
        <f>Sales_Analysis[[#This Row],[Quantity]]*Sales_Analysis[[#This Row],[Unit Cost]]</f>
        <v>62.42</v>
      </c>
      <c r="U1770" s="8">
        <f>Sales_Analysis[[#This Row],[Net Sales ]]-Sales_Analysis[[#This Row],[Cost Of Good Sold]]</f>
        <v>32.340000000000003</v>
      </c>
      <c r="V1770" s="8">
        <f>IF(Sales_Analysis[[#This Row],[Order Status]]="Completed",Sales_Analysis[[#This Row],[Net Sales ]],0)</f>
        <v>94.76</v>
      </c>
      <c r="W1770" s="8">
        <f>IF(Sales_Analysis[[#This Row],[Order Status]]="Completed",Sales_Analysis[[#This Row],[Gross Profit ]],0)</f>
        <v>32.340000000000003</v>
      </c>
    </row>
    <row r="1771" spans="1:23">
      <c r="A1771" t="s">
        <v>2549</v>
      </c>
      <c r="B1771" s="7">
        <v>46194</v>
      </c>
      <c r="C1771" t="s">
        <v>114</v>
      </c>
      <c r="D1771">
        <v>4</v>
      </c>
      <c r="E1771">
        <v>87.66</v>
      </c>
      <c r="F1771">
        <v>0.05</v>
      </c>
      <c r="G1771">
        <v>4.99</v>
      </c>
      <c r="H1771" t="s">
        <v>207</v>
      </c>
      <c r="I1771" t="s">
        <v>18</v>
      </c>
      <c r="J1771" t="s">
        <v>213</v>
      </c>
      <c r="K1771" t="s">
        <v>209</v>
      </c>
      <c r="L1771" t="s">
        <v>615</v>
      </c>
      <c r="M1771" t="s">
        <v>115</v>
      </c>
      <c r="N1771" t="s">
        <v>17</v>
      </c>
      <c r="O1771">
        <v>40.340000000000003</v>
      </c>
      <c r="P1771">
        <v>87.66</v>
      </c>
      <c r="Q1771">
        <f>Sales_Analysis[[#This Row],[Quantity]]*Sales_Analysis[[#This Row],[Unit Selling Price]]</f>
        <v>350.64</v>
      </c>
      <c r="R1771">
        <f>Sales_Analysis[[#This Row],[Gross Sales ]]*Sales_Analysis[[#This Row],[Discount Pct]]</f>
        <v>17.532</v>
      </c>
      <c r="S1771" s="8">
        <f>Sales_Analysis[[#This Row],[Gross Sales ]]-Sales_Analysis[[#This Row],[Discount Amount]]</f>
        <v>333.108</v>
      </c>
      <c r="T1771" s="8">
        <f>Sales_Analysis[[#This Row],[Quantity]]*Sales_Analysis[[#This Row],[Unit Cost]]</f>
        <v>161.36000000000001</v>
      </c>
      <c r="U1771" s="8">
        <f>Sales_Analysis[[#This Row],[Net Sales ]]-Sales_Analysis[[#This Row],[Cost Of Good Sold]]</f>
        <v>171.74799999999999</v>
      </c>
      <c r="V1771" s="8">
        <f>IF(Sales_Analysis[[#This Row],[Order Status]]="Completed",Sales_Analysis[[#This Row],[Net Sales ]],0)</f>
        <v>333.108</v>
      </c>
      <c r="W1771" s="8">
        <f>IF(Sales_Analysis[[#This Row],[Order Status]]="Completed",Sales_Analysis[[#This Row],[Gross Profit ]],0)</f>
        <v>171.74799999999999</v>
      </c>
    </row>
    <row r="1772" spans="1:23">
      <c r="A1772" t="s">
        <v>2550</v>
      </c>
      <c r="B1772" s="7">
        <v>46194</v>
      </c>
      <c r="C1772" t="s">
        <v>94</v>
      </c>
      <c r="D1772">
        <v>1</v>
      </c>
      <c r="E1772">
        <v>74.41</v>
      </c>
      <c r="F1772">
        <v>0.05</v>
      </c>
      <c r="G1772">
        <v>0</v>
      </c>
      <c r="H1772" t="s">
        <v>212</v>
      </c>
      <c r="I1772" t="s">
        <v>18</v>
      </c>
      <c r="J1772" t="s">
        <v>213</v>
      </c>
      <c r="K1772" t="s">
        <v>209</v>
      </c>
      <c r="L1772" t="s">
        <v>422</v>
      </c>
      <c r="M1772" t="s">
        <v>95</v>
      </c>
      <c r="N1772" t="s">
        <v>17</v>
      </c>
      <c r="O1772">
        <v>33.549999999999997</v>
      </c>
      <c r="P1772">
        <v>74.41</v>
      </c>
      <c r="Q1772">
        <f>Sales_Analysis[[#This Row],[Quantity]]*Sales_Analysis[[#This Row],[Unit Selling Price]]</f>
        <v>74.41</v>
      </c>
      <c r="R1772">
        <f>Sales_Analysis[[#This Row],[Gross Sales ]]*Sales_Analysis[[#This Row],[Discount Pct]]</f>
        <v>3.7204999999999999</v>
      </c>
      <c r="S1772" s="8">
        <f>Sales_Analysis[[#This Row],[Gross Sales ]]-Sales_Analysis[[#This Row],[Discount Amount]]</f>
        <v>70.689499999999995</v>
      </c>
      <c r="T1772" s="8">
        <f>Sales_Analysis[[#This Row],[Quantity]]*Sales_Analysis[[#This Row],[Unit Cost]]</f>
        <v>33.549999999999997</v>
      </c>
      <c r="U1772" s="8">
        <f>Sales_Analysis[[#This Row],[Net Sales ]]-Sales_Analysis[[#This Row],[Cost Of Good Sold]]</f>
        <v>37.139499999999998</v>
      </c>
      <c r="V1772" s="8">
        <f>IF(Sales_Analysis[[#This Row],[Order Status]]="Completed",Sales_Analysis[[#This Row],[Net Sales ]],0)</f>
        <v>70.689499999999995</v>
      </c>
      <c r="W1772" s="8">
        <f>IF(Sales_Analysis[[#This Row],[Order Status]]="Completed",Sales_Analysis[[#This Row],[Gross Profit ]],0)</f>
        <v>37.139499999999998</v>
      </c>
    </row>
    <row r="1773" spans="1:23">
      <c r="A1773" t="s">
        <v>2551</v>
      </c>
      <c r="B1773" s="7">
        <v>46195</v>
      </c>
      <c r="C1773" t="s">
        <v>178</v>
      </c>
      <c r="D1773">
        <v>4</v>
      </c>
      <c r="E1773">
        <v>77.760000000000005</v>
      </c>
      <c r="F1773">
        <v>0.15</v>
      </c>
      <c r="G1773">
        <v>4.99</v>
      </c>
      <c r="H1773" t="s">
        <v>216</v>
      </c>
      <c r="I1773" t="s">
        <v>18</v>
      </c>
      <c r="J1773" t="s">
        <v>217</v>
      </c>
      <c r="K1773" t="s">
        <v>209</v>
      </c>
      <c r="L1773" t="s">
        <v>559</v>
      </c>
      <c r="M1773" t="s">
        <v>179</v>
      </c>
      <c r="N1773" t="s">
        <v>32</v>
      </c>
      <c r="O1773">
        <v>44.67</v>
      </c>
      <c r="P1773">
        <v>77.760000000000005</v>
      </c>
      <c r="Q1773">
        <f>Sales_Analysis[[#This Row],[Quantity]]*Sales_Analysis[[#This Row],[Unit Selling Price]]</f>
        <v>311.04000000000002</v>
      </c>
      <c r="R1773">
        <f>Sales_Analysis[[#This Row],[Gross Sales ]]*Sales_Analysis[[#This Row],[Discount Pct]]</f>
        <v>46.655999999999999</v>
      </c>
      <c r="S1773" s="8">
        <f>Sales_Analysis[[#This Row],[Gross Sales ]]-Sales_Analysis[[#This Row],[Discount Amount]]</f>
        <v>264.38400000000001</v>
      </c>
      <c r="T1773" s="8">
        <f>Sales_Analysis[[#This Row],[Quantity]]*Sales_Analysis[[#This Row],[Unit Cost]]</f>
        <v>178.68</v>
      </c>
      <c r="U1773" s="8">
        <f>Sales_Analysis[[#This Row],[Net Sales ]]-Sales_Analysis[[#This Row],[Cost Of Good Sold]]</f>
        <v>85.704000000000008</v>
      </c>
      <c r="V1773" s="8">
        <f>IF(Sales_Analysis[[#This Row],[Order Status]]="Completed",Sales_Analysis[[#This Row],[Net Sales ]],0)</f>
        <v>264.38400000000001</v>
      </c>
      <c r="W1773" s="8">
        <f>IF(Sales_Analysis[[#This Row],[Order Status]]="Completed",Sales_Analysis[[#This Row],[Gross Profit ]],0)</f>
        <v>85.704000000000008</v>
      </c>
    </row>
    <row r="1774" spans="1:23">
      <c r="A1774" t="s">
        <v>2552</v>
      </c>
      <c r="B1774" s="7">
        <v>46195</v>
      </c>
      <c r="C1774" t="s">
        <v>87</v>
      </c>
      <c r="D1774">
        <v>4</v>
      </c>
      <c r="E1774">
        <v>49.34</v>
      </c>
      <c r="F1774">
        <v>0.1</v>
      </c>
      <c r="G1774">
        <v>6.99</v>
      </c>
      <c r="H1774" t="s">
        <v>216</v>
      </c>
      <c r="I1774" t="s">
        <v>12</v>
      </c>
      <c r="J1774" t="s">
        <v>208</v>
      </c>
      <c r="K1774" t="s">
        <v>209</v>
      </c>
      <c r="L1774" t="s">
        <v>356</v>
      </c>
      <c r="M1774" t="s">
        <v>88</v>
      </c>
      <c r="N1774" t="s">
        <v>11</v>
      </c>
      <c r="O1774">
        <v>24.06</v>
      </c>
      <c r="P1774">
        <v>49.34</v>
      </c>
      <c r="Q1774">
        <f>Sales_Analysis[[#This Row],[Quantity]]*Sales_Analysis[[#This Row],[Unit Selling Price]]</f>
        <v>197.36</v>
      </c>
      <c r="R1774">
        <f>Sales_Analysis[[#This Row],[Gross Sales ]]*Sales_Analysis[[#This Row],[Discount Pct]]</f>
        <v>19.736000000000004</v>
      </c>
      <c r="S1774" s="8">
        <f>Sales_Analysis[[#This Row],[Gross Sales ]]-Sales_Analysis[[#This Row],[Discount Amount]]</f>
        <v>177.62400000000002</v>
      </c>
      <c r="T1774" s="8">
        <f>Sales_Analysis[[#This Row],[Quantity]]*Sales_Analysis[[#This Row],[Unit Cost]]</f>
        <v>96.24</v>
      </c>
      <c r="U1774" s="8">
        <f>Sales_Analysis[[#This Row],[Net Sales ]]-Sales_Analysis[[#This Row],[Cost Of Good Sold]]</f>
        <v>81.384000000000029</v>
      </c>
      <c r="V1774" s="8">
        <f>IF(Sales_Analysis[[#This Row],[Order Status]]="Completed",Sales_Analysis[[#This Row],[Net Sales ]],0)</f>
        <v>177.62400000000002</v>
      </c>
      <c r="W1774" s="8">
        <f>IF(Sales_Analysis[[#This Row],[Order Status]]="Completed",Sales_Analysis[[#This Row],[Gross Profit ]],0)</f>
        <v>81.384000000000029</v>
      </c>
    </row>
    <row r="1775" spans="1:23">
      <c r="A1775" t="s">
        <v>2553</v>
      </c>
      <c r="B1775" s="7">
        <v>46195</v>
      </c>
      <c r="C1775" t="s">
        <v>94</v>
      </c>
      <c r="D1775">
        <v>2</v>
      </c>
      <c r="E1775">
        <v>74.41</v>
      </c>
      <c r="F1775">
        <v>0.1</v>
      </c>
      <c r="G1775">
        <v>6.99</v>
      </c>
      <c r="H1775" t="s">
        <v>207</v>
      </c>
      <c r="I1775" t="s">
        <v>18</v>
      </c>
      <c r="J1775" t="s">
        <v>217</v>
      </c>
      <c r="K1775" t="s">
        <v>209</v>
      </c>
      <c r="L1775" t="s">
        <v>993</v>
      </c>
      <c r="M1775" t="s">
        <v>95</v>
      </c>
      <c r="N1775" t="s">
        <v>17</v>
      </c>
      <c r="O1775">
        <v>33.549999999999997</v>
      </c>
      <c r="P1775">
        <v>74.41</v>
      </c>
      <c r="Q1775">
        <f>Sales_Analysis[[#This Row],[Quantity]]*Sales_Analysis[[#This Row],[Unit Selling Price]]</f>
        <v>148.82</v>
      </c>
      <c r="R1775">
        <f>Sales_Analysis[[#This Row],[Gross Sales ]]*Sales_Analysis[[#This Row],[Discount Pct]]</f>
        <v>14.882</v>
      </c>
      <c r="S1775" s="8">
        <f>Sales_Analysis[[#This Row],[Gross Sales ]]-Sales_Analysis[[#This Row],[Discount Amount]]</f>
        <v>133.93799999999999</v>
      </c>
      <c r="T1775" s="8">
        <f>Sales_Analysis[[#This Row],[Quantity]]*Sales_Analysis[[#This Row],[Unit Cost]]</f>
        <v>67.099999999999994</v>
      </c>
      <c r="U1775" s="8">
        <f>Sales_Analysis[[#This Row],[Net Sales ]]-Sales_Analysis[[#This Row],[Cost Of Good Sold]]</f>
        <v>66.837999999999994</v>
      </c>
      <c r="V1775" s="8">
        <f>IF(Sales_Analysis[[#This Row],[Order Status]]="Completed",Sales_Analysis[[#This Row],[Net Sales ]],0)</f>
        <v>133.93799999999999</v>
      </c>
      <c r="W1775" s="8">
        <f>IF(Sales_Analysis[[#This Row],[Order Status]]="Completed",Sales_Analysis[[#This Row],[Gross Profit ]],0)</f>
        <v>66.837999999999994</v>
      </c>
    </row>
    <row r="1776" spans="1:23">
      <c r="A1776" t="s">
        <v>2554</v>
      </c>
      <c r="B1776" s="7">
        <v>46195</v>
      </c>
      <c r="C1776" t="s">
        <v>148</v>
      </c>
      <c r="D1776">
        <v>6</v>
      </c>
      <c r="E1776">
        <v>76.3</v>
      </c>
      <c r="F1776">
        <v>0</v>
      </c>
      <c r="G1776">
        <v>0</v>
      </c>
      <c r="H1776" t="s">
        <v>207</v>
      </c>
      <c r="I1776" t="s">
        <v>224</v>
      </c>
      <c r="J1776" t="s">
        <v>208</v>
      </c>
      <c r="K1776" t="s">
        <v>209</v>
      </c>
      <c r="L1776" t="s">
        <v>1607</v>
      </c>
      <c r="M1776" t="s">
        <v>149</v>
      </c>
      <c r="N1776" t="s">
        <v>27</v>
      </c>
      <c r="O1776">
        <v>33.700000000000003</v>
      </c>
      <c r="P1776">
        <v>76.3</v>
      </c>
      <c r="Q1776">
        <f>Sales_Analysis[[#This Row],[Quantity]]*Sales_Analysis[[#This Row],[Unit Selling Price]]</f>
        <v>457.79999999999995</v>
      </c>
      <c r="R1776">
        <f>Sales_Analysis[[#This Row],[Gross Sales ]]*Sales_Analysis[[#This Row],[Discount Pct]]</f>
        <v>0</v>
      </c>
      <c r="S1776" s="8">
        <f>Sales_Analysis[[#This Row],[Gross Sales ]]-Sales_Analysis[[#This Row],[Discount Amount]]</f>
        <v>457.79999999999995</v>
      </c>
      <c r="T1776" s="8">
        <f>Sales_Analysis[[#This Row],[Quantity]]*Sales_Analysis[[#This Row],[Unit Cost]]</f>
        <v>202.20000000000002</v>
      </c>
      <c r="U1776" s="8">
        <f>Sales_Analysis[[#This Row],[Net Sales ]]-Sales_Analysis[[#This Row],[Cost Of Good Sold]]</f>
        <v>255.59999999999994</v>
      </c>
      <c r="V1776" s="8">
        <f>IF(Sales_Analysis[[#This Row],[Order Status]]="Completed",Sales_Analysis[[#This Row],[Net Sales ]],0)</f>
        <v>457.79999999999995</v>
      </c>
      <c r="W1776" s="8">
        <f>IF(Sales_Analysis[[#This Row],[Order Status]]="Completed",Sales_Analysis[[#This Row],[Gross Profit ]],0)</f>
        <v>255.59999999999994</v>
      </c>
    </row>
    <row r="1777" spans="1:23">
      <c r="A1777" t="s">
        <v>2555</v>
      </c>
      <c r="B1777" s="7">
        <v>46195</v>
      </c>
      <c r="C1777" t="s">
        <v>160</v>
      </c>
      <c r="D1777">
        <v>3</v>
      </c>
      <c r="E1777">
        <v>36.47</v>
      </c>
      <c r="F1777">
        <v>0</v>
      </c>
      <c r="G1777">
        <v>0</v>
      </c>
      <c r="H1777" t="s">
        <v>207</v>
      </c>
      <c r="I1777" t="s">
        <v>224</v>
      </c>
      <c r="J1777" t="s">
        <v>208</v>
      </c>
      <c r="K1777" t="s">
        <v>209</v>
      </c>
      <c r="L1777" t="s">
        <v>515</v>
      </c>
      <c r="M1777" t="s">
        <v>161</v>
      </c>
      <c r="N1777" t="s">
        <v>27</v>
      </c>
      <c r="O1777">
        <v>21.05</v>
      </c>
      <c r="P1777">
        <v>36.47</v>
      </c>
      <c r="Q1777">
        <f>Sales_Analysis[[#This Row],[Quantity]]*Sales_Analysis[[#This Row],[Unit Selling Price]]</f>
        <v>109.41</v>
      </c>
      <c r="R1777">
        <f>Sales_Analysis[[#This Row],[Gross Sales ]]*Sales_Analysis[[#This Row],[Discount Pct]]</f>
        <v>0</v>
      </c>
      <c r="S1777" s="8">
        <f>Sales_Analysis[[#This Row],[Gross Sales ]]-Sales_Analysis[[#This Row],[Discount Amount]]</f>
        <v>109.41</v>
      </c>
      <c r="T1777" s="8">
        <f>Sales_Analysis[[#This Row],[Quantity]]*Sales_Analysis[[#This Row],[Unit Cost]]</f>
        <v>63.150000000000006</v>
      </c>
      <c r="U1777" s="8">
        <f>Sales_Analysis[[#This Row],[Net Sales ]]-Sales_Analysis[[#This Row],[Cost Of Good Sold]]</f>
        <v>46.259999999999991</v>
      </c>
      <c r="V1777" s="8">
        <f>IF(Sales_Analysis[[#This Row],[Order Status]]="Completed",Sales_Analysis[[#This Row],[Net Sales ]],0)</f>
        <v>109.41</v>
      </c>
      <c r="W1777" s="8">
        <f>IF(Sales_Analysis[[#This Row],[Order Status]]="Completed",Sales_Analysis[[#This Row],[Gross Profit ]],0)</f>
        <v>46.259999999999991</v>
      </c>
    </row>
    <row r="1778" spans="1:23">
      <c r="A1778" t="s">
        <v>2556</v>
      </c>
      <c r="B1778" s="7">
        <v>46195</v>
      </c>
      <c r="C1778" t="s">
        <v>130</v>
      </c>
      <c r="D1778">
        <v>2</v>
      </c>
      <c r="E1778">
        <v>10.18</v>
      </c>
      <c r="F1778">
        <v>0</v>
      </c>
      <c r="G1778">
        <v>0</v>
      </c>
      <c r="H1778" t="s">
        <v>207</v>
      </c>
      <c r="I1778" t="s">
        <v>18</v>
      </c>
      <c r="J1778" t="s">
        <v>217</v>
      </c>
      <c r="K1778" t="s">
        <v>209</v>
      </c>
      <c r="L1778" t="s">
        <v>2340</v>
      </c>
      <c r="M1778" t="s">
        <v>131</v>
      </c>
      <c r="N1778" t="s">
        <v>21</v>
      </c>
      <c r="O1778">
        <v>4.42</v>
      </c>
      <c r="P1778">
        <v>10.18</v>
      </c>
      <c r="Q1778">
        <f>Sales_Analysis[[#This Row],[Quantity]]*Sales_Analysis[[#This Row],[Unit Selling Price]]</f>
        <v>20.36</v>
      </c>
      <c r="R1778">
        <f>Sales_Analysis[[#This Row],[Gross Sales ]]*Sales_Analysis[[#This Row],[Discount Pct]]</f>
        <v>0</v>
      </c>
      <c r="S1778" s="8">
        <f>Sales_Analysis[[#This Row],[Gross Sales ]]-Sales_Analysis[[#This Row],[Discount Amount]]</f>
        <v>20.36</v>
      </c>
      <c r="T1778" s="8">
        <f>Sales_Analysis[[#This Row],[Quantity]]*Sales_Analysis[[#This Row],[Unit Cost]]</f>
        <v>8.84</v>
      </c>
      <c r="U1778" s="8">
        <f>Sales_Analysis[[#This Row],[Net Sales ]]-Sales_Analysis[[#This Row],[Cost Of Good Sold]]</f>
        <v>11.52</v>
      </c>
      <c r="V1778" s="8">
        <f>IF(Sales_Analysis[[#This Row],[Order Status]]="Completed",Sales_Analysis[[#This Row],[Net Sales ]],0)</f>
        <v>20.36</v>
      </c>
      <c r="W1778" s="8">
        <f>IF(Sales_Analysis[[#This Row],[Order Status]]="Completed",Sales_Analysis[[#This Row],[Gross Profit ]],0)</f>
        <v>11.52</v>
      </c>
    </row>
    <row r="1779" spans="1:23">
      <c r="A1779" t="s">
        <v>2557</v>
      </c>
      <c r="B1779" s="7">
        <v>46195</v>
      </c>
      <c r="C1779" t="s">
        <v>160</v>
      </c>
      <c r="D1779">
        <v>2</v>
      </c>
      <c r="E1779">
        <v>36.47</v>
      </c>
      <c r="F1779">
        <v>0.2</v>
      </c>
      <c r="G1779">
        <v>0</v>
      </c>
      <c r="H1779" t="s">
        <v>207</v>
      </c>
      <c r="I1779" t="s">
        <v>18</v>
      </c>
      <c r="J1779" t="s">
        <v>213</v>
      </c>
      <c r="K1779" t="s">
        <v>209</v>
      </c>
      <c r="L1779" t="s">
        <v>1394</v>
      </c>
      <c r="M1779" t="s">
        <v>161</v>
      </c>
      <c r="N1779" t="s">
        <v>27</v>
      </c>
      <c r="O1779">
        <v>21.05</v>
      </c>
      <c r="P1779">
        <v>36.47</v>
      </c>
      <c r="Q1779">
        <f>Sales_Analysis[[#This Row],[Quantity]]*Sales_Analysis[[#This Row],[Unit Selling Price]]</f>
        <v>72.94</v>
      </c>
      <c r="R1779">
        <f>Sales_Analysis[[#This Row],[Gross Sales ]]*Sales_Analysis[[#This Row],[Discount Pct]]</f>
        <v>14.588000000000001</v>
      </c>
      <c r="S1779" s="8">
        <f>Sales_Analysis[[#This Row],[Gross Sales ]]-Sales_Analysis[[#This Row],[Discount Amount]]</f>
        <v>58.351999999999997</v>
      </c>
      <c r="T1779" s="8">
        <f>Sales_Analysis[[#This Row],[Quantity]]*Sales_Analysis[[#This Row],[Unit Cost]]</f>
        <v>42.1</v>
      </c>
      <c r="U1779" s="8">
        <f>Sales_Analysis[[#This Row],[Net Sales ]]-Sales_Analysis[[#This Row],[Cost Of Good Sold]]</f>
        <v>16.251999999999995</v>
      </c>
      <c r="V1779" s="8">
        <f>IF(Sales_Analysis[[#This Row],[Order Status]]="Completed",Sales_Analysis[[#This Row],[Net Sales ]],0)</f>
        <v>58.351999999999997</v>
      </c>
      <c r="W1779" s="8">
        <f>IF(Sales_Analysis[[#This Row],[Order Status]]="Completed",Sales_Analysis[[#This Row],[Gross Profit ]],0)</f>
        <v>16.251999999999995</v>
      </c>
    </row>
    <row r="1780" spans="1:23">
      <c r="A1780" t="s">
        <v>2558</v>
      </c>
      <c r="B1780" s="7">
        <v>46196</v>
      </c>
      <c r="C1780" t="s">
        <v>96</v>
      </c>
      <c r="D1780">
        <v>1</v>
      </c>
      <c r="E1780">
        <v>26.72</v>
      </c>
      <c r="F1780">
        <v>0</v>
      </c>
      <c r="G1780">
        <v>0</v>
      </c>
      <c r="H1780" t="s">
        <v>216</v>
      </c>
      <c r="I1780" t="s">
        <v>37</v>
      </c>
      <c r="J1780" t="s">
        <v>217</v>
      </c>
      <c r="K1780" t="s">
        <v>209</v>
      </c>
      <c r="L1780" t="s">
        <v>350</v>
      </c>
      <c r="M1780" t="s">
        <v>97</v>
      </c>
      <c r="N1780" t="s">
        <v>17</v>
      </c>
      <c r="O1780">
        <v>14.4</v>
      </c>
      <c r="P1780">
        <v>26.72</v>
      </c>
      <c r="Q1780">
        <f>Sales_Analysis[[#This Row],[Quantity]]*Sales_Analysis[[#This Row],[Unit Selling Price]]</f>
        <v>26.72</v>
      </c>
      <c r="R1780">
        <f>Sales_Analysis[[#This Row],[Gross Sales ]]*Sales_Analysis[[#This Row],[Discount Pct]]</f>
        <v>0</v>
      </c>
      <c r="S1780" s="8">
        <f>Sales_Analysis[[#This Row],[Gross Sales ]]-Sales_Analysis[[#This Row],[Discount Amount]]</f>
        <v>26.72</v>
      </c>
      <c r="T1780" s="8">
        <f>Sales_Analysis[[#This Row],[Quantity]]*Sales_Analysis[[#This Row],[Unit Cost]]</f>
        <v>14.4</v>
      </c>
      <c r="U1780" s="8">
        <f>Sales_Analysis[[#This Row],[Net Sales ]]-Sales_Analysis[[#This Row],[Cost Of Good Sold]]</f>
        <v>12.319999999999999</v>
      </c>
      <c r="V1780" s="8">
        <f>IF(Sales_Analysis[[#This Row],[Order Status]]="Completed",Sales_Analysis[[#This Row],[Net Sales ]],0)</f>
        <v>26.72</v>
      </c>
      <c r="W1780" s="8">
        <f>IF(Sales_Analysis[[#This Row],[Order Status]]="Completed",Sales_Analysis[[#This Row],[Gross Profit ]],0)</f>
        <v>12.319999999999999</v>
      </c>
    </row>
    <row r="1781" spans="1:23">
      <c r="A1781" t="s">
        <v>2559</v>
      </c>
      <c r="B1781" s="7">
        <v>46196</v>
      </c>
      <c r="C1781" t="s">
        <v>112</v>
      </c>
      <c r="D1781">
        <v>1</v>
      </c>
      <c r="E1781">
        <v>48.12</v>
      </c>
      <c r="F1781">
        <v>0.1</v>
      </c>
      <c r="G1781">
        <v>0</v>
      </c>
      <c r="H1781" t="s">
        <v>207</v>
      </c>
      <c r="I1781" t="s">
        <v>54</v>
      </c>
      <c r="J1781" t="s">
        <v>213</v>
      </c>
      <c r="K1781" t="s">
        <v>209</v>
      </c>
      <c r="L1781" t="s">
        <v>1621</v>
      </c>
      <c r="M1781" t="s">
        <v>113</v>
      </c>
      <c r="N1781" t="s">
        <v>17</v>
      </c>
      <c r="O1781">
        <v>23.26</v>
      </c>
      <c r="P1781">
        <v>48.12</v>
      </c>
      <c r="Q1781">
        <f>Sales_Analysis[[#This Row],[Quantity]]*Sales_Analysis[[#This Row],[Unit Selling Price]]</f>
        <v>48.12</v>
      </c>
      <c r="R1781">
        <f>Sales_Analysis[[#This Row],[Gross Sales ]]*Sales_Analysis[[#This Row],[Discount Pct]]</f>
        <v>4.8120000000000003</v>
      </c>
      <c r="S1781" s="8">
        <f>Sales_Analysis[[#This Row],[Gross Sales ]]-Sales_Analysis[[#This Row],[Discount Amount]]</f>
        <v>43.308</v>
      </c>
      <c r="T1781" s="8">
        <f>Sales_Analysis[[#This Row],[Quantity]]*Sales_Analysis[[#This Row],[Unit Cost]]</f>
        <v>23.26</v>
      </c>
      <c r="U1781" s="8">
        <f>Sales_Analysis[[#This Row],[Net Sales ]]-Sales_Analysis[[#This Row],[Cost Of Good Sold]]</f>
        <v>20.047999999999998</v>
      </c>
      <c r="V1781" s="8">
        <f>IF(Sales_Analysis[[#This Row],[Order Status]]="Completed",Sales_Analysis[[#This Row],[Net Sales ]],0)</f>
        <v>43.308</v>
      </c>
      <c r="W1781" s="8">
        <f>IF(Sales_Analysis[[#This Row],[Order Status]]="Completed",Sales_Analysis[[#This Row],[Gross Profit ]],0)</f>
        <v>20.047999999999998</v>
      </c>
    </row>
    <row r="1782" spans="1:23">
      <c r="A1782" t="s">
        <v>2560</v>
      </c>
      <c r="B1782" s="7">
        <v>46196</v>
      </c>
      <c r="C1782" t="s">
        <v>132</v>
      </c>
      <c r="D1782">
        <v>1</v>
      </c>
      <c r="E1782">
        <v>72.08</v>
      </c>
      <c r="F1782">
        <v>0.05</v>
      </c>
      <c r="G1782">
        <v>6.99</v>
      </c>
      <c r="H1782" t="s">
        <v>207</v>
      </c>
      <c r="I1782" t="s">
        <v>224</v>
      </c>
      <c r="J1782" t="s">
        <v>213</v>
      </c>
      <c r="K1782" t="s">
        <v>209</v>
      </c>
      <c r="L1782" t="s">
        <v>656</v>
      </c>
      <c r="M1782" t="s">
        <v>133</v>
      </c>
      <c r="N1782" t="s">
        <v>21</v>
      </c>
      <c r="O1782">
        <v>45</v>
      </c>
      <c r="P1782">
        <v>72.08</v>
      </c>
      <c r="Q1782">
        <f>Sales_Analysis[[#This Row],[Quantity]]*Sales_Analysis[[#This Row],[Unit Selling Price]]</f>
        <v>72.08</v>
      </c>
      <c r="R1782">
        <f>Sales_Analysis[[#This Row],[Gross Sales ]]*Sales_Analysis[[#This Row],[Discount Pct]]</f>
        <v>3.6040000000000001</v>
      </c>
      <c r="S1782" s="8">
        <f>Sales_Analysis[[#This Row],[Gross Sales ]]-Sales_Analysis[[#This Row],[Discount Amount]]</f>
        <v>68.475999999999999</v>
      </c>
      <c r="T1782" s="8">
        <f>Sales_Analysis[[#This Row],[Quantity]]*Sales_Analysis[[#This Row],[Unit Cost]]</f>
        <v>45</v>
      </c>
      <c r="U1782" s="8">
        <f>Sales_Analysis[[#This Row],[Net Sales ]]-Sales_Analysis[[#This Row],[Cost Of Good Sold]]</f>
        <v>23.475999999999999</v>
      </c>
      <c r="V1782" s="8">
        <f>IF(Sales_Analysis[[#This Row],[Order Status]]="Completed",Sales_Analysis[[#This Row],[Net Sales ]],0)</f>
        <v>68.475999999999999</v>
      </c>
      <c r="W1782" s="8">
        <f>IF(Sales_Analysis[[#This Row],[Order Status]]="Completed",Sales_Analysis[[#This Row],[Gross Profit ]],0)</f>
        <v>23.475999999999999</v>
      </c>
    </row>
    <row r="1783" spans="1:23">
      <c r="A1783" t="s">
        <v>2561</v>
      </c>
      <c r="B1783" s="7">
        <v>46196</v>
      </c>
      <c r="C1783" t="s">
        <v>166</v>
      </c>
      <c r="D1783">
        <v>1</v>
      </c>
      <c r="E1783">
        <v>39.19</v>
      </c>
      <c r="F1783">
        <v>0.15</v>
      </c>
      <c r="G1783">
        <v>9.99</v>
      </c>
      <c r="H1783" t="s">
        <v>216</v>
      </c>
      <c r="I1783" t="s">
        <v>12</v>
      </c>
      <c r="J1783" t="s">
        <v>208</v>
      </c>
      <c r="K1783" t="s">
        <v>209</v>
      </c>
      <c r="L1783" t="s">
        <v>505</v>
      </c>
      <c r="M1783" t="s">
        <v>167</v>
      </c>
      <c r="N1783" t="s">
        <v>32</v>
      </c>
      <c r="O1783">
        <v>18.54</v>
      </c>
      <c r="P1783">
        <v>39.19</v>
      </c>
      <c r="Q1783">
        <f>Sales_Analysis[[#This Row],[Quantity]]*Sales_Analysis[[#This Row],[Unit Selling Price]]</f>
        <v>39.19</v>
      </c>
      <c r="R1783">
        <f>Sales_Analysis[[#This Row],[Gross Sales ]]*Sales_Analysis[[#This Row],[Discount Pct]]</f>
        <v>5.8784999999999998</v>
      </c>
      <c r="S1783" s="8">
        <f>Sales_Analysis[[#This Row],[Gross Sales ]]-Sales_Analysis[[#This Row],[Discount Amount]]</f>
        <v>33.311499999999995</v>
      </c>
      <c r="T1783" s="8">
        <f>Sales_Analysis[[#This Row],[Quantity]]*Sales_Analysis[[#This Row],[Unit Cost]]</f>
        <v>18.54</v>
      </c>
      <c r="U1783" s="8">
        <f>Sales_Analysis[[#This Row],[Net Sales ]]-Sales_Analysis[[#This Row],[Cost Of Good Sold]]</f>
        <v>14.771499999999996</v>
      </c>
      <c r="V1783" s="8">
        <f>IF(Sales_Analysis[[#This Row],[Order Status]]="Completed",Sales_Analysis[[#This Row],[Net Sales ]],0)</f>
        <v>33.311499999999995</v>
      </c>
      <c r="W1783" s="8">
        <f>IF(Sales_Analysis[[#This Row],[Order Status]]="Completed",Sales_Analysis[[#This Row],[Gross Profit ]],0)</f>
        <v>14.771499999999996</v>
      </c>
    </row>
    <row r="1784" spans="1:23">
      <c r="A1784" t="s">
        <v>2562</v>
      </c>
      <c r="B1784" s="7">
        <v>46196</v>
      </c>
      <c r="C1784" t="s">
        <v>138</v>
      </c>
      <c r="D1784">
        <v>1</v>
      </c>
      <c r="E1784">
        <v>56</v>
      </c>
      <c r="F1784">
        <v>0</v>
      </c>
      <c r="G1784">
        <v>6.99</v>
      </c>
      <c r="H1784" t="s">
        <v>207</v>
      </c>
      <c r="I1784" t="s">
        <v>224</v>
      </c>
      <c r="J1784" t="s">
        <v>213</v>
      </c>
      <c r="K1784" t="s">
        <v>209</v>
      </c>
      <c r="L1784" t="s">
        <v>947</v>
      </c>
      <c r="M1784" t="s">
        <v>139</v>
      </c>
      <c r="N1784" t="s">
        <v>21</v>
      </c>
      <c r="O1784">
        <v>37.14</v>
      </c>
      <c r="P1784">
        <v>56</v>
      </c>
      <c r="Q1784">
        <f>Sales_Analysis[[#This Row],[Quantity]]*Sales_Analysis[[#This Row],[Unit Selling Price]]</f>
        <v>56</v>
      </c>
      <c r="R1784">
        <f>Sales_Analysis[[#This Row],[Gross Sales ]]*Sales_Analysis[[#This Row],[Discount Pct]]</f>
        <v>0</v>
      </c>
      <c r="S1784" s="8">
        <f>Sales_Analysis[[#This Row],[Gross Sales ]]-Sales_Analysis[[#This Row],[Discount Amount]]</f>
        <v>56</v>
      </c>
      <c r="T1784" s="8">
        <f>Sales_Analysis[[#This Row],[Quantity]]*Sales_Analysis[[#This Row],[Unit Cost]]</f>
        <v>37.14</v>
      </c>
      <c r="U1784" s="8">
        <f>Sales_Analysis[[#This Row],[Net Sales ]]-Sales_Analysis[[#This Row],[Cost Of Good Sold]]</f>
        <v>18.86</v>
      </c>
      <c r="V1784" s="8">
        <f>IF(Sales_Analysis[[#This Row],[Order Status]]="Completed",Sales_Analysis[[#This Row],[Net Sales ]],0)</f>
        <v>56</v>
      </c>
      <c r="W1784" s="8">
        <f>IF(Sales_Analysis[[#This Row],[Order Status]]="Completed",Sales_Analysis[[#This Row],[Gross Profit ]],0)</f>
        <v>18.86</v>
      </c>
    </row>
    <row r="1785" spans="1:23">
      <c r="A1785" t="s">
        <v>2563</v>
      </c>
      <c r="B1785" s="7">
        <v>46197</v>
      </c>
      <c r="C1785" t="s">
        <v>114</v>
      </c>
      <c r="D1785">
        <v>2</v>
      </c>
      <c r="E1785">
        <v>87.66</v>
      </c>
      <c r="F1785">
        <v>0</v>
      </c>
      <c r="G1785">
        <v>0</v>
      </c>
      <c r="H1785" t="s">
        <v>216</v>
      </c>
      <c r="I1785" t="s">
        <v>54</v>
      </c>
      <c r="J1785" t="s">
        <v>217</v>
      </c>
      <c r="K1785" t="s">
        <v>209</v>
      </c>
      <c r="L1785" t="s">
        <v>1004</v>
      </c>
      <c r="M1785" t="s">
        <v>115</v>
      </c>
      <c r="N1785" t="s">
        <v>17</v>
      </c>
      <c r="O1785">
        <v>40.340000000000003</v>
      </c>
      <c r="P1785">
        <v>87.66</v>
      </c>
      <c r="Q1785">
        <f>Sales_Analysis[[#This Row],[Quantity]]*Sales_Analysis[[#This Row],[Unit Selling Price]]</f>
        <v>175.32</v>
      </c>
      <c r="R1785">
        <f>Sales_Analysis[[#This Row],[Gross Sales ]]*Sales_Analysis[[#This Row],[Discount Pct]]</f>
        <v>0</v>
      </c>
      <c r="S1785" s="8">
        <f>Sales_Analysis[[#This Row],[Gross Sales ]]-Sales_Analysis[[#This Row],[Discount Amount]]</f>
        <v>175.32</v>
      </c>
      <c r="T1785" s="8">
        <f>Sales_Analysis[[#This Row],[Quantity]]*Sales_Analysis[[#This Row],[Unit Cost]]</f>
        <v>80.680000000000007</v>
      </c>
      <c r="U1785" s="8">
        <f>Sales_Analysis[[#This Row],[Net Sales ]]-Sales_Analysis[[#This Row],[Cost Of Good Sold]]</f>
        <v>94.639999999999986</v>
      </c>
      <c r="V1785" s="8">
        <f>IF(Sales_Analysis[[#This Row],[Order Status]]="Completed",Sales_Analysis[[#This Row],[Net Sales ]],0)</f>
        <v>175.32</v>
      </c>
      <c r="W1785" s="8">
        <f>IF(Sales_Analysis[[#This Row],[Order Status]]="Completed",Sales_Analysis[[#This Row],[Gross Profit ]],0)</f>
        <v>94.639999999999986</v>
      </c>
    </row>
    <row r="1786" spans="1:23">
      <c r="A1786" t="s">
        <v>2564</v>
      </c>
      <c r="B1786" s="7">
        <v>46197</v>
      </c>
      <c r="C1786" t="s">
        <v>128</v>
      </c>
      <c r="D1786">
        <v>2</v>
      </c>
      <c r="E1786">
        <v>74.72</v>
      </c>
      <c r="F1786">
        <v>0.1</v>
      </c>
      <c r="G1786">
        <v>6.99</v>
      </c>
      <c r="H1786" t="s">
        <v>216</v>
      </c>
      <c r="I1786" t="s">
        <v>224</v>
      </c>
      <c r="J1786" t="s">
        <v>213</v>
      </c>
      <c r="K1786" t="s">
        <v>209</v>
      </c>
      <c r="L1786" t="s">
        <v>455</v>
      </c>
      <c r="M1786" t="s">
        <v>129</v>
      </c>
      <c r="N1786" t="s">
        <v>21</v>
      </c>
      <c r="O1786">
        <v>36.28</v>
      </c>
      <c r="P1786">
        <v>74.72</v>
      </c>
      <c r="Q1786">
        <f>Sales_Analysis[[#This Row],[Quantity]]*Sales_Analysis[[#This Row],[Unit Selling Price]]</f>
        <v>149.44</v>
      </c>
      <c r="R1786">
        <f>Sales_Analysis[[#This Row],[Gross Sales ]]*Sales_Analysis[[#This Row],[Discount Pct]]</f>
        <v>14.944000000000001</v>
      </c>
      <c r="S1786" s="8">
        <f>Sales_Analysis[[#This Row],[Gross Sales ]]-Sales_Analysis[[#This Row],[Discount Amount]]</f>
        <v>134.49600000000001</v>
      </c>
      <c r="T1786" s="8">
        <f>Sales_Analysis[[#This Row],[Quantity]]*Sales_Analysis[[#This Row],[Unit Cost]]</f>
        <v>72.56</v>
      </c>
      <c r="U1786" s="8">
        <f>Sales_Analysis[[#This Row],[Net Sales ]]-Sales_Analysis[[#This Row],[Cost Of Good Sold]]</f>
        <v>61.936000000000007</v>
      </c>
      <c r="V1786" s="8">
        <f>IF(Sales_Analysis[[#This Row],[Order Status]]="Completed",Sales_Analysis[[#This Row],[Net Sales ]],0)</f>
        <v>134.49600000000001</v>
      </c>
      <c r="W1786" s="8">
        <f>IF(Sales_Analysis[[#This Row],[Order Status]]="Completed",Sales_Analysis[[#This Row],[Gross Profit ]],0)</f>
        <v>61.936000000000007</v>
      </c>
    </row>
    <row r="1787" spans="1:23">
      <c r="A1787" t="s">
        <v>2565</v>
      </c>
      <c r="B1787" s="7">
        <v>46197</v>
      </c>
      <c r="C1787" t="s">
        <v>71</v>
      </c>
      <c r="D1787">
        <v>3</v>
      </c>
      <c r="E1787">
        <v>11.23</v>
      </c>
      <c r="F1787">
        <v>0.05</v>
      </c>
      <c r="G1787">
        <v>9.99</v>
      </c>
      <c r="H1787" t="s">
        <v>207</v>
      </c>
      <c r="I1787" t="s">
        <v>224</v>
      </c>
      <c r="J1787" t="s">
        <v>208</v>
      </c>
      <c r="K1787" t="s">
        <v>209</v>
      </c>
      <c r="L1787" t="s">
        <v>2566</v>
      </c>
      <c r="M1787" t="s">
        <v>72</v>
      </c>
      <c r="N1787" t="s">
        <v>11</v>
      </c>
      <c r="O1787">
        <v>6.46</v>
      </c>
      <c r="P1787">
        <v>11.23</v>
      </c>
      <c r="Q1787">
        <f>Sales_Analysis[[#This Row],[Quantity]]*Sales_Analysis[[#This Row],[Unit Selling Price]]</f>
        <v>33.69</v>
      </c>
      <c r="R1787">
        <f>Sales_Analysis[[#This Row],[Gross Sales ]]*Sales_Analysis[[#This Row],[Discount Pct]]</f>
        <v>1.6844999999999999</v>
      </c>
      <c r="S1787" s="8">
        <f>Sales_Analysis[[#This Row],[Gross Sales ]]-Sales_Analysis[[#This Row],[Discount Amount]]</f>
        <v>32.005499999999998</v>
      </c>
      <c r="T1787" s="8">
        <f>Sales_Analysis[[#This Row],[Quantity]]*Sales_Analysis[[#This Row],[Unit Cost]]</f>
        <v>19.38</v>
      </c>
      <c r="U1787" s="8">
        <f>Sales_Analysis[[#This Row],[Net Sales ]]-Sales_Analysis[[#This Row],[Cost Of Good Sold]]</f>
        <v>12.625499999999999</v>
      </c>
      <c r="V1787" s="8">
        <f>IF(Sales_Analysis[[#This Row],[Order Status]]="Completed",Sales_Analysis[[#This Row],[Net Sales ]],0)</f>
        <v>32.005499999999998</v>
      </c>
      <c r="W1787" s="8">
        <f>IF(Sales_Analysis[[#This Row],[Order Status]]="Completed",Sales_Analysis[[#This Row],[Gross Profit ]],0)</f>
        <v>12.625499999999999</v>
      </c>
    </row>
    <row r="1788" spans="1:23">
      <c r="A1788" t="s">
        <v>2567</v>
      </c>
      <c r="B1788" s="7">
        <v>46198</v>
      </c>
      <c r="C1788" t="s">
        <v>108</v>
      </c>
      <c r="D1788">
        <v>1</v>
      </c>
      <c r="E1788">
        <v>23.94</v>
      </c>
      <c r="F1788">
        <v>0.15</v>
      </c>
      <c r="G1788">
        <v>0</v>
      </c>
      <c r="H1788" t="s">
        <v>212</v>
      </c>
      <c r="I1788" t="s">
        <v>54</v>
      </c>
      <c r="J1788" t="s">
        <v>217</v>
      </c>
      <c r="K1788" t="s">
        <v>209</v>
      </c>
      <c r="L1788" t="s">
        <v>1283</v>
      </c>
      <c r="M1788" t="s">
        <v>109</v>
      </c>
      <c r="N1788" t="s">
        <v>17</v>
      </c>
      <c r="O1788">
        <v>13.98</v>
      </c>
      <c r="P1788">
        <v>23.94</v>
      </c>
      <c r="Q1788">
        <f>Sales_Analysis[[#This Row],[Quantity]]*Sales_Analysis[[#This Row],[Unit Selling Price]]</f>
        <v>23.94</v>
      </c>
      <c r="R1788">
        <f>Sales_Analysis[[#This Row],[Gross Sales ]]*Sales_Analysis[[#This Row],[Discount Pct]]</f>
        <v>3.5910000000000002</v>
      </c>
      <c r="S1788" s="8">
        <f>Sales_Analysis[[#This Row],[Gross Sales ]]-Sales_Analysis[[#This Row],[Discount Amount]]</f>
        <v>20.349</v>
      </c>
      <c r="T1788" s="8">
        <f>Sales_Analysis[[#This Row],[Quantity]]*Sales_Analysis[[#This Row],[Unit Cost]]</f>
        <v>13.98</v>
      </c>
      <c r="U1788" s="8">
        <f>Sales_Analysis[[#This Row],[Net Sales ]]-Sales_Analysis[[#This Row],[Cost Of Good Sold]]</f>
        <v>6.3689999999999998</v>
      </c>
      <c r="V1788" s="8">
        <f>IF(Sales_Analysis[[#This Row],[Order Status]]="Completed",Sales_Analysis[[#This Row],[Net Sales ]],0)</f>
        <v>20.349</v>
      </c>
      <c r="W1788" s="8">
        <f>IF(Sales_Analysis[[#This Row],[Order Status]]="Completed",Sales_Analysis[[#This Row],[Gross Profit ]],0)</f>
        <v>6.3689999999999998</v>
      </c>
    </row>
    <row r="1789" spans="1:23">
      <c r="A1789" t="s">
        <v>2568</v>
      </c>
      <c r="B1789" s="7">
        <v>46198</v>
      </c>
      <c r="C1789" t="s">
        <v>148</v>
      </c>
      <c r="D1789">
        <v>1</v>
      </c>
      <c r="E1789">
        <v>76.3</v>
      </c>
      <c r="F1789">
        <v>0</v>
      </c>
      <c r="G1789">
        <v>0</v>
      </c>
      <c r="H1789" t="s">
        <v>207</v>
      </c>
      <c r="I1789" t="s">
        <v>37</v>
      </c>
      <c r="J1789" t="s">
        <v>213</v>
      </c>
      <c r="K1789" t="s">
        <v>209</v>
      </c>
      <c r="L1789" t="s">
        <v>1193</v>
      </c>
      <c r="M1789" t="s">
        <v>149</v>
      </c>
      <c r="N1789" t="s">
        <v>27</v>
      </c>
      <c r="O1789">
        <v>33.700000000000003</v>
      </c>
      <c r="P1789">
        <v>76.3</v>
      </c>
      <c r="Q1789">
        <f>Sales_Analysis[[#This Row],[Quantity]]*Sales_Analysis[[#This Row],[Unit Selling Price]]</f>
        <v>76.3</v>
      </c>
      <c r="R1789">
        <f>Sales_Analysis[[#This Row],[Gross Sales ]]*Sales_Analysis[[#This Row],[Discount Pct]]</f>
        <v>0</v>
      </c>
      <c r="S1789" s="8">
        <f>Sales_Analysis[[#This Row],[Gross Sales ]]-Sales_Analysis[[#This Row],[Discount Amount]]</f>
        <v>76.3</v>
      </c>
      <c r="T1789" s="8">
        <f>Sales_Analysis[[#This Row],[Quantity]]*Sales_Analysis[[#This Row],[Unit Cost]]</f>
        <v>33.700000000000003</v>
      </c>
      <c r="U1789" s="8">
        <f>Sales_Analysis[[#This Row],[Net Sales ]]-Sales_Analysis[[#This Row],[Cost Of Good Sold]]</f>
        <v>42.599999999999994</v>
      </c>
      <c r="V1789" s="8">
        <f>IF(Sales_Analysis[[#This Row],[Order Status]]="Completed",Sales_Analysis[[#This Row],[Net Sales ]],0)</f>
        <v>76.3</v>
      </c>
      <c r="W1789" s="8">
        <f>IF(Sales_Analysis[[#This Row],[Order Status]]="Completed",Sales_Analysis[[#This Row],[Gross Profit ]],0)</f>
        <v>42.599999999999994</v>
      </c>
    </row>
    <row r="1790" spans="1:23">
      <c r="A1790" t="s">
        <v>2569</v>
      </c>
      <c r="B1790" s="7">
        <v>46198</v>
      </c>
      <c r="C1790" t="s">
        <v>178</v>
      </c>
      <c r="D1790">
        <v>3</v>
      </c>
      <c r="E1790">
        <v>77.760000000000005</v>
      </c>
      <c r="F1790">
        <v>0</v>
      </c>
      <c r="G1790">
        <v>0</v>
      </c>
      <c r="H1790" t="s">
        <v>207</v>
      </c>
      <c r="I1790" t="s">
        <v>18</v>
      </c>
      <c r="J1790" t="s">
        <v>213</v>
      </c>
      <c r="K1790" t="s">
        <v>209</v>
      </c>
      <c r="L1790" t="s">
        <v>2340</v>
      </c>
      <c r="M1790" t="s">
        <v>179</v>
      </c>
      <c r="N1790" t="s">
        <v>32</v>
      </c>
      <c r="O1790">
        <v>44.67</v>
      </c>
      <c r="P1790">
        <v>77.760000000000005</v>
      </c>
      <c r="Q1790">
        <f>Sales_Analysis[[#This Row],[Quantity]]*Sales_Analysis[[#This Row],[Unit Selling Price]]</f>
        <v>233.28000000000003</v>
      </c>
      <c r="R1790">
        <f>Sales_Analysis[[#This Row],[Gross Sales ]]*Sales_Analysis[[#This Row],[Discount Pct]]</f>
        <v>0</v>
      </c>
      <c r="S1790" s="8">
        <f>Sales_Analysis[[#This Row],[Gross Sales ]]-Sales_Analysis[[#This Row],[Discount Amount]]</f>
        <v>233.28000000000003</v>
      </c>
      <c r="T1790" s="8">
        <f>Sales_Analysis[[#This Row],[Quantity]]*Sales_Analysis[[#This Row],[Unit Cost]]</f>
        <v>134.01</v>
      </c>
      <c r="U1790" s="8">
        <f>Sales_Analysis[[#This Row],[Net Sales ]]-Sales_Analysis[[#This Row],[Cost Of Good Sold]]</f>
        <v>99.270000000000039</v>
      </c>
      <c r="V1790" s="8">
        <f>IF(Sales_Analysis[[#This Row],[Order Status]]="Completed",Sales_Analysis[[#This Row],[Net Sales ]],0)</f>
        <v>233.28000000000003</v>
      </c>
      <c r="W1790" s="8">
        <f>IF(Sales_Analysis[[#This Row],[Order Status]]="Completed",Sales_Analysis[[#This Row],[Gross Profit ]],0)</f>
        <v>99.270000000000039</v>
      </c>
    </row>
    <row r="1791" spans="1:23">
      <c r="A1791" t="s">
        <v>2570</v>
      </c>
      <c r="B1791" s="7">
        <v>46198</v>
      </c>
      <c r="C1791" t="s">
        <v>130</v>
      </c>
      <c r="D1791">
        <v>2</v>
      </c>
      <c r="E1791">
        <v>10.18</v>
      </c>
      <c r="F1791">
        <v>0</v>
      </c>
      <c r="G1791">
        <v>0</v>
      </c>
      <c r="H1791" t="s">
        <v>216</v>
      </c>
      <c r="I1791" t="s">
        <v>54</v>
      </c>
      <c r="J1791" t="s">
        <v>208</v>
      </c>
      <c r="K1791" t="s">
        <v>209</v>
      </c>
      <c r="L1791" t="s">
        <v>1019</v>
      </c>
      <c r="M1791" t="s">
        <v>131</v>
      </c>
      <c r="N1791" t="s">
        <v>21</v>
      </c>
      <c r="O1791">
        <v>4.42</v>
      </c>
      <c r="P1791">
        <v>10.18</v>
      </c>
      <c r="Q1791">
        <f>Sales_Analysis[[#This Row],[Quantity]]*Sales_Analysis[[#This Row],[Unit Selling Price]]</f>
        <v>20.36</v>
      </c>
      <c r="R1791">
        <f>Sales_Analysis[[#This Row],[Gross Sales ]]*Sales_Analysis[[#This Row],[Discount Pct]]</f>
        <v>0</v>
      </c>
      <c r="S1791" s="8">
        <f>Sales_Analysis[[#This Row],[Gross Sales ]]-Sales_Analysis[[#This Row],[Discount Amount]]</f>
        <v>20.36</v>
      </c>
      <c r="T1791" s="8">
        <f>Sales_Analysis[[#This Row],[Quantity]]*Sales_Analysis[[#This Row],[Unit Cost]]</f>
        <v>8.84</v>
      </c>
      <c r="U1791" s="8">
        <f>Sales_Analysis[[#This Row],[Net Sales ]]-Sales_Analysis[[#This Row],[Cost Of Good Sold]]</f>
        <v>11.52</v>
      </c>
      <c r="V1791" s="8">
        <f>IF(Sales_Analysis[[#This Row],[Order Status]]="Completed",Sales_Analysis[[#This Row],[Net Sales ]],0)</f>
        <v>20.36</v>
      </c>
      <c r="W1791" s="8">
        <f>IF(Sales_Analysis[[#This Row],[Order Status]]="Completed",Sales_Analysis[[#This Row],[Gross Profit ]],0)</f>
        <v>11.52</v>
      </c>
    </row>
    <row r="1792" spans="1:23">
      <c r="A1792" t="s">
        <v>2571</v>
      </c>
      <c r="B1792" s="7">
        <v>46198</v>
      </c>
      <c r="C1792" t="s">
        <v>136</v>
      </c>
      <c r="D1792">
        <v>2</v>
      </c>
      <c r="E1792">
        <v>26.35</v>
      </c>
      <c r="F1792">
        <v>0</v>
      </c>
      <c r="G1792">
        <v>0</v>
      </c>
      <c r="H1792" t="s">
        <v>212</v>
      </c>
      <c r="I1792" t="s">
        <v>54</v>
      </c>
      <c r="J1792" t="s">
        <v>208</v>
      </c>
      <c r="K1792" t="s">
        <v>209</v>
      </c>
      <c r="L1792" t="s">
        <v>824</v>
      </c>
      <c r="M1792" t="s">
        <v>137</v>
      </c>
      <c r="N1792" t="s">
        <v>21</v>
      </c>
      <c r="O1792">
        <v>13.28</v>
      </c>
      <c r="P1792">
        <v>26.35</v>
      </c>
      <c r="Q1792">
        <f>Sales_Analysis[[#This Row],[Quantity]]*Sales_Analysis[[#This Row],[Unit Selling Price]]</f>
        <v>52.7</v>
      </c>
      <c r="R1792">
        <f>Sales_Analysis[[#This Row],[Gross Sales ]]*Sales_Analysis[[#This Row],[Discount Pct]]</f>
        <v>0</v>
      </c>
      <c r="S1792" s="8">
        <f>Sales_Analysis[[#This Row],[Gross Sales ]]-Sales_Analysis[[#This Row],[Discount Amount]]</f>
        <v>52.7</v>
      </c>
      <c r="T1792" s="8">
        <f>Sales_Analysis[[#This Row],[Quantity]]*Sales_Analysis[[#This Row],[Unit Cost]]</f>
        <v>26.56</v>
      </c>
      <c r="U1792" s="8">
        <f>Sales_Analysis[[#This Row],[Net Sales ]]-Sales_Analysis[[#This Row],[Cost Of Good Sold]]</f>
        <v>26.140000000000004</v>
      </c>
      <c r="V1792" s="8">
        <f>IF(Sales_Analysis[[#This Row],[Order Status]]="Completed",Sales_Analysis[[#This Row],[Net Sales ]],0)</f>
        <v>52.7</v>
      </c>
      <c r="W1792" s="8">
        <f>IF(Sales_Analysis[[#This Row],[Order Status]]="Completed",Sales_Analysis[[#This Row],[Gross Profit ]],0)</f>
        <v>26.140000000000004</v>
      </c>
    </row>
    <row r="1793" spans="1:23">
      <c r="A1793" t="s">
        <v>2572</v>
      </c>
      <c r="B1793" s="7">
        <v>46198</v>
      </c>
      <c r="C1793" t="s">
        <v>166</v>
      </c>
      <c r="D1793">
        <v>3</v>
      </c>
      <c r="E1793">
        <v>39.19</v>
      </c>
      <c r="F1793">
        <v>0.05</v>
      </c>
      <c r="G1793">
        <v>0</v>
      </c>
      <c r="H1793" t="s">
        <v>212</v>
      </c>
      <c r="I1793" t="s">
        <v>18</v>
      </c>
      <c r="J1793" t="s">
        <v>213</v>
      </c>
      <c r="K1793" t="s">
        <v>209</v>
      </c>
      <c r="L1793" t="s">
        <v>1099</v>
      </c>
      <c r="M1793" t="s">
        <v>167</v>
      </c>
      <c r="N1793" t="s">
        <v>32</v>
      </c>
      <c r="O1793">
        <v>18.54</v>
      </c>
      <c r="P1793">
        <v>39.19</v>
      </c>
      <c r="Q1793">
        <f>Sales_Analysis[[#This Row],[Quantity]]*Sales_Analysis[[#This Row],[Unit Selling Price]]</f>
        <v>117.57</v>
      </c>
      <c r="R1793">
        <f>Sales_Analysis[[#This Row],[Gross Sales ]]*Sales_Analysis[[#This Row],[Discount Pct]]</f>
        <v>5.8784999999999998</v>
      </c>
      <c r="S1793" s="8">
        <f>Sales_Analysis[[#This Row],[Gross Sales ]]-Sales_Analysis[[#This Row],[Discount Amount]]</f>
        <v>111.69149999999999</v>
      </c>
      <c r="T1793" s="8">
        <f>Sales_Analysis[[#This Row],[Quantity]]*Sales_Analysis[[#This Row],[Unit Cost]]</f>
        <v>55.62</v>
      </c>
      <c r="U1793" s="8">
        <f>Sales_Analysis[[#This Row],[Net Sales ]]-Sales_Analysis[[#This Row],[Cost Of Good Sold]]</f>
        <v>56.071499999999993</v>
      </c>
      <c r="V1793" s="8">
        <f>IF(Sales_Analysis[[#This Row],[Order Status]]="Completed",Sales_Analysis[[#This Row],[Net Sales ]],0)</f>
        <v>111.69149999999999</v>
      </c>
      <c r="W1793" s="8">
        <f>IF(Sales_Analysis[[#This Row],[Order Status]]="Completed",Sales_Analysis[[#This Row],[Gross Profit ]],0)</f>
        <v>56.071499999999993</v>
      </c>
    </row>
    <row r="1794" spans="1:23">
      <c r="A1794" t="s">
        <v>2573</v>
      </c>
      <c r="B1794" s="7">
        <v>46198</v>
      </c>
      <c r="C1794" t="s">
        <v>83</v>
      </c>
      <c r="D1794">
        <v>1</v>
      </c>
      <c r="E1794">
        <v>79.31</v>
      </c>
      <c r="F1794">
        <v>0</v>
      </c>
      <c r="G1794">
        <v>4.99</v>
      </c>
      <c r="H1794" t="s">
        <v>207</v>
      </c>
      <c r="I1794" t="s">
        <v>224</v>
      </c>
      <c r="J1794" t="s">
        <v>213</v>
      </c>
      <c r="K1794" t="s">
        <v>209</v>
      </c>
      <c r="L1794" t="s">
        <v>956</v>
      </c>
      <c r="M1794" t="s">
        <v>84</v>
      </c>
      <c r="N1794" t="s">
        <v>11</v>
      </c>
      <c r="O1794">
        <v>36.44</v>
      </c>
      <c r="P1794">
        <v>79.31</v>
      </c>
      <c r="Q1794">
        <f>Sales_Analysis[[#This Row],[Quantity]]*Sales_Analysis[[#This Row],[Unit Selling Price]]</f>
        <v>79.31</v>
      </c>
      <c r="R1794">
        <f>Sales_Analysis[[#This Row],[Gross Sales ]]*Sales_Analysis[[#This Row],[Discount Pct]]</f>
        <v>0</v>
      </c>
      <c r="S1794" s="8">
        <f>Sales_Analysis[[#This Row],[Gross Sales ]]-Sales_Analysis[[#This Row],[Discount Amount]]</f>
        <v>79.31</v>
      </c>
      <c r="T1794" s="8">
        <f>Sales_Analysis[[#This Row],[Quantity]]*Sales_Analysis[[#This Row],[Unit Cost]]</f>
        <v>36.44</v>
      </c>
      <c r="U1794" s="8">
        <f>Sales_Analysis[[#This Row],[Net Sales ]]-Sales_Analysis[[#This Row],[Cost Of Good Sold]]</f>
        <v>42.870000000000005</v>
      </c>
      <c r="V1794" s="8">
        <f>IF(Sales_Analysis[[#This Row],[Order Status]]="Completed",Sales_Analysis[[#This Row],[Net Sales ]],0)</f>
        <v>79.31</v>
      </c>
      <c r="W1794" s="8">
        <f>IF(Sales_Analysis[[#This Row],[Order Status]]="Completed",Sales_Analysis[[#This Row],[Gross Profit ]],0)</f>
        <v>42.870000000000005</v>
      </c>
    </row>
    <row r="1795" spans="1:23">
      <c r="A1795" t="s">
        <v>2574</v>
      </c>
      <c r="B1795" s="7">
        <v>46198</v>
      </c>
      <c r="C1795" t="s">
        <v>176</v>
      </c>
      <c r="D1795">
        <v>3</v>
      </c>
      <c r="E1795">
        <v>11.86</v>
      </c>
      <c r="F1795">
        <v>0.05</v>
      </c>
      <c r="G1795">
        <v>6.99</v>
      </c>
      <c r="H1795" t="s">
        <v>207</v>
      </c>
      <c r="I1795" t="s">
        <v>12</v>
      </c>
      <c r="J1795" t="s">
        <v>208</v>
      </c>
      <c r="K1795" t="s">
        <v>209</v>
      </c>
      <c r="L1795" t="s">
        <v>325</v>
      </c>
      <c r="M1795" t="s">
        <v>177</v>
      </c>
      <c r="N1795" t="s">
        <v>32</v>
      </c>
      <c r="O1795">
        <v>4.93</v>
      </c>
      <c r="P1795">
        <v>11.86</v>
      </c>
      <c r="Q1795">
        <f>Sales_Analysis[[#This Row],[Quantity]]*Sales_Analysis[[#This Row],[Unit Selling Price]]</f>
        <v>35.58</v>
      </c>
      <c r="R1795">
        <f>Sales_Analysis[[#This Row],[Gross Sales ]]*Sales_Analysis[[#This Row],[Discount Pct]]</f>
        <v>1.7789999999999999</v>
      </c>
      <c r="S1795" s="8">
        <f>Sales_Analysis[[#This Row],[Gross Sales ]]-Sales_Analysis[[#This Row],[Discount Amount]]</f>
        <v>33.801000000000002</v>
      </c>
      <c r="T1795" s="8">
        <f>Sales_Analysis[[#This Row],[Quantity]]*Sales_Analysis[[#This Row],[Unit Cost]]</f>
        <v>14.79</v>
      </c>
      <c r="U1795" s="8">
        <f>Sales_Analysis[[#This Row],[Net Sales ]]-Sales_Analysis[[#This Row],[Cost Of Good Sold]]</f>
        <v>19.011000000000003</v>
      </c>
      <c r="V1795" s="8">
        <f>IF(Sales_Analysis[[#This Row],[Order Status]]="Completed",Sales_Analysis[[#This Row],[Net Sales ]],0)</f>
        <v>33.801000000000002</v>
      </c>
      <c r="W1795" s="8">
        <f>IF(Sales_Analysis[[#This Row],[Order Status]]="Completed",Sales_Analysis[[#This Row],[Gross Profit ]],0)</f>
        <v>19.011000000000003</v>
      </c>
    </row>
    <row r="1796" spans="1:23">
      <c r="A1796" t="s">
        <v>2575</v>
      </c>
      <c r="B1796" s="7">
        <v>46199</v>
      </c>
      <c r="C1796" t="s">
        <v>66</v>
      </c>
      <c r="D1796">
        <v>1</v>
      </c>
      <c r="E1796">
        <v>31.13</v>
      </c>
      <c r="F1796">
        <v>0.1</v>
      </c>
      <c r="G1796">
        <v>0</v>
      </c>
      <c r="H1796" t="s">
        <v>216</v>
      </c>
      <c r="I1796" t="s">
        <v>224</v>
      </c>
      <c r="J1796" t="s">
        <v>208</v>
      </c>
      <c r="K1796" t="s">
        <v>209</v>
      </c>
      <c r="L1796" t="s">
        <v>277</v>
      </c>
      <c r="M1796" t="s">
        <v>67</v>
      </c>
      <c r="N1796" t="s">
        <v>11</v>
      </c>
      <c r="O1796">
        <v>13.79</v>
      </c>
      <c r="P1796">
        <v>31.13</v>
      </c>
      <c r="Q1796">
        <f>Sales_Analysis[[#This Row],[Quantity]]*Sales_Analysis[[#This Row],[Unit Selling Price]]</f>
        <v>31.13</v>
      </c>
      <c r="R1796">
        <f>Sales_Analysis[[#This Row],[Gross Sales ]]*Sales_Analysis[[#This Row],[Discount Pct]]</f>
        <v>3.113</v>
      </c>
      <c r="S1796" s="8">
        <f>Sales_Analysis[[#This Row],[Gross Sales ]]-Sales_Analysis[[#This Row],[Discount Amount]]</f>
        <v>28.016999999999999</v>
      </c>
      <c r="T1796" s="8">
        <f>Sales_Analysis[[#This Row],[Quantity]]*Sales_Analysis[[#This Row],[Unit Cost]]</f>
        <v>13.79</v>
      </c>
      <c r="U1796" s="8">
        <f>Sales_Analysis[[#This Row],[Net Sales ]]-Sales_Analysis[[#This Row],[Cost Of Good Sold]]</f>
        <v>14.227</v>
      </c>
      <c r="V1796" s="8">
        <f>IF(Sales_Analysis[[#This Row],[Order Status]]="Completed",Sales_Analysis[[#This Row],[Net Sales ]],0)</f>
        <v>28.016999999999999</v>
      </c>
      <c r="W1796" s="8">
        <f>IF(Sales_Analysis[[#This Row],[Order Status]]="Completed",Sales_Analysis[[#This Row],[Gross Profit ]],0)</f>
        <v>14.227</v>
      </c>
    </row>
    <row r="1797" spans="1:23">
      <c r="A1797" t="s">
        <v>2576</v>
      </c>
      <c r="B1797" s="7">
        <v>46199</v>
      </c>
      <c r="C1797" t="s">
        <v>160</v>
      </c>
      <c r="D1797">
        <v>3</v>
      </c>
      <c r="E1797">
        <v>36.47</v>
      </c>
      <c r="F1797">
        <v>0</v>
      </c>
      <c r="G1797">
        <v>0</v>
      </c>
      <c r="H1797" t="s">
        <v>207</v>
      </c>
      <c r="I1797" t="s">
        <v>12</v>
      </c>
      <c r="J1797" t="s">
        <v>208</v>
      </c>
      <c r="K1797" t="s">
        <v>209</v>
      </c>
      <c r="L1797" t="s">
        <v>1554</v>
      </c>
      <c r="M1797" t="s">
        <v>161</v>
      </c>
      <c r="N1797" t="s">
        <v>27</v>
      </c>
      <c r="O1797">
        <v>21.05</v>
      </c>
      <c r="P1797">
        <v>36.47</v>
      </c>
      <c r="Q1797">
        <f>Sales_Analysis[[#This Row],[Quantity]]*Sales_Analysis[[#This Row],[Unit Selling Price]]</f>
        <v>109.41</v>
      </c>
      <c r="R1797">
        <f>Sales_Analysis[[#This Row],[Gross Sales ]]*Sales_Analysis[[#This Row],[Discount Pct]]</f>
        <v>0</v>
      </c>
      <c r="S1797" s="8">
        <f>Sales_Analysis[[#This Row],[Gross Sales ]]-Sales_Analysis[[#This Row],[Discount Amount]]</f>
        <v>109.41</v>
      </c>
      <c r="T1797" s="8">
        <f>Sales_Analysis[[#This Row],[Quantity]]*Sales_Analysis[[#This Row],[Unit Cost]]</f>
        <v>63.150000000000006</v>
      </c>
      <c r="U1797" s="8">
        <f>Sales_Analysis[[#This Row],[Net Sales ]]-Sales_Analysis[[#This Row],[Cost Of Good Sold]]</f>
        <v>46.259999999999991</v>
      </c>
      <c r="V1797" s="8">
        <f>IF(Sales_Analysis[[#This Row],[Order Status]]="Completed",Sales_Analysis[[#This Row],[Net Sales ]],0)</f>
        <v>109.41</v>
      </c>
      <c r="W1797" s="8">
        <f>IF(Sales_Analysis[[#This Row],[Order Status]]="Completed",Sales_Analysis[[#This Row],[Gross Profit ]],0)</f>
        <v>46.259999999999991</v>
      </c>
    </row>
    <row r="1798" spans="1:23">
      <c r="A1798" t="s">
        <v>2577</v>
      </c>
      <c r="B1798" s="7">
        <v>46199</v>
      </c>
      <c r="C1798" t="s">
        <v>128</v>
      </c>
      <c r="D1798">
        <v>5</v>
      </c>
      <c r="E1798">
        <v>74.72</v>
      </c>
      <c r="F1798">
        <v>0</v>
      </c>
      <c r="G1798">
        <v>4.99</v>
      </c>
      <c r="H1798" t="s">
        <v>207</v>
      </c>
      <c r="I1798" t="s">
        <v>18</v>
      </c>
      <c r="J1798" t="s">
        <v>217</v>
      </c>
      <c r="K1798" t="s">
        <v>209</v>
      </c>
      <c r="L1798" t="s">
        <v>1753</v>
      </c>
      <c r="M1798" t="s">
        <v>129</v>
      </c>
      <c r="N1798" t="s">
        <v>21</v>
      </c>
      <c r="O1798">
        <v>36.28</v>
      </c>
      <c r="P1798">
        <v>74.72</v>
      </c>
      <c r="Q1798">
        <f>Sales_Analysis[[#This Row],[Quantity]]*Sales_Analysis[[#This Row],[Unit Selling Price]]</f>
        <v>373.6</v>
      </c>
      <c r="R1798">
        <f>Sales_Analysis[[#This Row],[Gross Sales ]]*Sales_Analysis[[#This Row],[Discount Pct]]</f>
        <v>0</v>
      </c>
      <c r="S1798" s="8">
        <f>Sales_Analysis[[#This Row],[Gross Sales ]]-Sales_Analysis[[#This Row],[Discount Amount]]</f>
        <v>373.6</v>
      </c>
      <c r="T1798" s="8">
        <f>Sales_Analysis[[#This Row],[Quantity]]*Sales_Analysis[[#This Row],[Unit Cost]]</f>
        <v>181.4</v>
      </c>
      <c r="U1798" s="8">
        <f>Sales_Analysis[[#This Row],[Net Sales ]]-Sales_Analysis[[#This Row],[Cost Of Good Sold]]</f>
        <v>192.20000000000002</v>
      </c>
      <c r="V1798" s="8">
        <f>IF(Sales_Analysis[[#This Row],[Order Status]]="Completed",Sales_Analysis[[#This Row],[Net Sales ]],0)</f>
        <v>373.6</v>
      </c>
      <c r="W1798" s="8">
        <f>IF(Sales_Analysis[[#This Row],[Order Status]]="Completed",Sales_Analysis[[#This Row],[Gross Profit ]],0)</f>
        <v>192.20000000000002</v>
      </c>
    </row>
    <row r="1799" spans="1:23">
      <c r="A1799" t="s">
        <v>2578</v>
      </c>
      <c r="B1799" s="7">
        <v>46199</v>
      </c>
      <c r="C1799" t="s">
        <v>73</v>
      </c>
      <c r="D1799">
        <v>2</v>
      </c>
      <c r="E1799">
        <v>23.84</v>
      </c>
      <c r="F1799">
        <v>0</v>
      </c>
      <c r="G1799">
        <v>0</v>
      </c>
      <c r="H1799" t="s">
        <v>207</v>
      </c>
      <c r="I1799" t="s">
        <v>54</v>
      </c>
      <c r="J1799" t="s">
        <v>208</v>
      </c>
      <c r="K1799" t="s">
        <v>209</v>
      </c>
      <c r="L1799" t="s">
        <v>2355</v>
      </c>
      <c r="M1799" t="s">
        <v>74</v>
      </c>
      <c r="N1799" t="s">
        <v>11</v>
      </c>
      <c r="O1799">
        <v>11.55</v>
      </c>
      <c r="P1799">
        <v>23.84</v>
      </c>
      <c r="Q1799">
        <f>Sales_Analysis[[#This Row],[Quantity]]*Sales_Analysis[[#This Row],[Unit Selling Price]]</f>
        <v>47.68</v>
      </c>
      <c r="R1799">
        <f>Sales_Analysis[[#This Row],[Gross Sales ]]*Sales_Analysis[[#This Row],[Discount Pct]]</f>
        <v>0</v>
      </c>
      <c r="S1799" s="8">
        <f>Sales_Analysis[[#This Row],[Gross Sales ]]-Sales_Analysis[[#This Row],[Discount Amount]]</f>
        <v>47.68</v>
      </c>
      <c r="T1799" s="8">
        <f>Sales_Analysis[[#This Row],[Quantity]]*Sales_Analysis[[#This Row],[Unit Cost]]</f>
        <v>23.1</v>
      </c>
      <c r="U1799" s="8">
        <f>Sales_Analysis[[#This Row],[Net Sales ]]-Sales_Analysis[[#This Row],[Cost Of Good Sold]]</f>
        <v>24.58</v>
      </c>
      <c r="V1799" s="8">
        <f>IF(Sales_Analysis[[#This Row],[Order Status]]="Completed",Sales_Analysis[[#This Row],[Net Sales ]],0)</f>
        <v>47.68</v>
      </c>
      <c r="W1799" s="8">
        <f>IF(Sales_Analysis[[#This Row],[Order Status]]="Completed",Sales_Analysis[[#This Row],[Gross Profit ]],0)</f>
        <v>24.58</v>
      </c>
    </row>
    <row r="1800" spans="1:23">
      <c r="A1800" t="s">
        <v>2579</v>
      </c>
      <c r="B1800" s="7">
        <v>46199</v>
      </c>
      <c r="C1800" t="s">
        <v>112</v>
      </c>
      <c r="D1800">
        <v>2</v>
      </c>
      <c r="E1800">
        <v>48.12</v>
      </c>
      <c r="F1800">
        <v>0.1</v>
      </c>
      <c r="G1800">
        <v>6.99</v>
      </c>
      <c r="H1800" t="s">
        <v>216</v>
      </c>
      <c r="I1800" t="s">
        <v>18</v>
      </c>
      <c r="J1800" t="s">
        <v>217</v>
      </c>
      <c r="K1800" t="s">
        <v>209</v>
      </c>
      <c r="L1800" t="s">
        <v>628</v>
      </c>
      <c r="M1800" t="s">
        <v>113</v>
      </c>
      <c r="N1800" t="s">
        <v>17</v>
      </c>
      <c r="O1800">
        <v>23.26</v>
      </c>
      <c r="P1800">
        <v>48.12</v>
      </c>
      <c r="Q1800">
        <f>Sales_Analysis[[#This Row],[Quantity]]*Sales_Analysis[[#This Row],[Unit Selling Price]]</f>
        <v>96.24</v>
      </c>
      <c r="R1800">
        <f>Sales_Analysis[[#This Row],[Gross Sales ]]*Sales_Analysis[[#This Row],[Discount Pct]]</f>
        <v>9.6240000000000006</v>
      </c>
      <c r="S1800" s="8">
        <f>Sales_Analysis[[#This Row],[Gross Sales ]]-Sales_Analysis[[#This Row],[Discount Amount]]</f>
        <v>86.616</v>
      </c>
      <c r="T1800" s="8">
        <f>Sales_Analysis[[#This Row],[Quantity]]*Sales_Analysis[[#This Row],[Unit Cost]]</f>
        <v>46.52</v>
      </c>
      <c r="U1800" s="8">
        <f>Sales_Analysis[[#This Row],[Net Sales ]]-Sales_Analysis[[#This Row],[Cost Of Good Sold]]</f>
        <v>40.095999999999997</v>
      </c>
      <c r="V1800" s="8">
        <f>IF(Sales_Analysis[[#This Row],[Order Status]]="Completed",Sales_Analysis[[#This Row],[Net Sales ]],0)</f>
        <v>86.616</v>
      </c>
      <c r="W1800" s="8">
        <f>IF(Sales_Analysis[[#This Row],[Order Status]]="Completed",Sales_Analysis[[#This Row],[Gross Profit ]],0)</f>
        <v>40.095999999999997</v>
      </c>
    </row>
    <row r="1801" spans="1:23">
      <c r="A1801" t="s">
        <v>2580</v>
      </c>
      <c r="B1801" s="7">
        <v>46199</v>
      </c>
      <c r="C1801" t="s">
        <v>106</v>
      </c>
      <c r="D1801">
        <v>2</v>
      </c>
      <c r="E1801">
        <v>85.27</v>
      </c>
      <c r="F1801">
        <v>0.05</v>
      </c>
      <c r="G1801">
        <v>6.99</v>
      </c>
      <c r="H1801" t="s">
        <v>207</v>
      </c>
      <c r="I1801" t="s">
        <v>54</v>
      </c>
      <c r="J1801" t="s">
        <v>213</v>
      </c>
      <c r="K1801" t="s">
        <v>209</v>
      </c>
      <c r="L1801" t="s">
        <v>237</v>
      </c>
      <c r="M1801" t="s">
        <v>107</v>
      </c>
      <c r="N1801" t="s">
        <v>17</v>
      </c>
      <c r="O1801">
        <v>43.46</v>
      </c>
      <c r="P1801">
        <v>85.27</v>
      </c>
      <c r="Q1801">
        <f>Sales_Analysis[[#This Row],[Quantity]]*Sales_Analysis[[#This Row],[Unit Selling Price]]</f>
        <v>170.54</v>
      </c>
      <c r="R1801">
        <f>Sales_Analysis[[#This Row],[Gross Sales ]]*Sales_Analysis[[#This Row],[Discount Pct]]</f>
        <v>8.5269999999999992</v>
      </c>
      <c r="S1801" s="8">
        <f>Sales_Analysis[[#This Row],[Gross Sales ]]-Sales_Analysis[[#This Row],[Discount Amount]]</f>
        <v>162.01300000000001</v>
      </c>
      <c r="T1801" s="8">
        <f>Sales_Analysis[[#This Row],[Quantity]]*Sales_Analysis[[#This Row],[Unit Cost]]</f>
        <v>86.92</v>
      </c>
      <c r="U1801" s="8">
        <f>Sales_Analysis[[#This Row],[Net Sales ]]-Sales_Analysis[[#This Row],[Cost Of Good Sold]]</f>
        <v>75.093000000000004</v>
      </c>
      <c r="V1801" s="8">
        <f>IF(Sales_Analysis[[#This Row],[Order Status]]="Completed",Sales_Analysis[[#This Row],[Net Sales ]],0)</f>
        <v>162.01300000000001</v>
      </c>
      <c r="W1801" s="8">
        <f>IF(Sales_Analysis[[#This Row],[Order Status]]="Completed",Sales_Analysis[[#This Row],[Gross Profit ]],0)</f>
        <v>75.093000000000004</v>
      </c>
    </row>
    <row r="1802" spans="1:23">
      <c r="A1802" t="s">
        <v>2581</v>
      </c>
      <c r="B1802" s="7">
        <v>46199</v>
      </c>
      <c r="C1802" t="s">
        <v>128</v>
      </c>
      <c r="D1802">
        <v>6</v>
      </c>
      <c r="E1802">
        <v>74.72</v>
      </c>
      <c r="F1802">
        <v>0.15</v>
      </c>
      <c r="G1802">
        <v>0</v>
      </c>
      <c r="H1802" t="s">
        <v>216</v>
      </c>
      <c r="I1802" t="s">
        <v>12</v>
      </c>
      <c r="J1802" t="s">
        <v>208</v>
      </c>
      <c r="K1802" t="s">
        <v>209</v>
      </c>
      <c r="L1802" t="s">
        <v>290</v>
      </c>
      <c r="M1802" t="s">
        <v>129</v>
      </c>
      <c r="N1802" t="s">
        <v>21</v>
      </c>
      <c r="O1802">
        <v>36.28</v>
      </c>
      <c r="P1802">
        <v>74.72</v>
      </c>
      <c r="Q1802">
        <f>Sales_Analysis[[#This Row],[Quantity]]*Sales_Analysis[[#This Row],[Unit Selling Price]]</f>
        <v>448.32</v>
      </c>
      <c r="R1802">
        <f>Sales_Analysis[[#This Row],[Gross Sales ]]*Sales_Analysis[[#This Row],[Discount Pct]]</f>
        <v>67.24799999999999</v>
      </c>
      <c r="S1802" s="8">
        <f>Sales_Analysis[[#This Row],[Gross Sales ]]-Sales_Analysis[[#This Row],[Discount Amount]]</f>
        <v>381.072</v>
      </c>
      <c r="T1802" s="8">
        <f>Sales_Analysis[[#This Row],[Quantity]]*Sales_Analysis[[#This Row],[Unit Cost]]</f>
        <v>217.68</v>
      </c>
      <c r="U1802" s="8">
        <f>Sales_Analysis[[#This Row],[Net Sales ]]-Sales_Analysis[[#This Row],[Cost Of Good Sold]]</f>
        <v>163.392</v>
      </c>
      <c r="V1802" s="8">
        <f>IF(Sales_Analysis[[#This Row],[Order Status]]="Completed",Sales_Analysis[[#This Row],[Net Sales ]],0)</f>
        <v>381.072</v>
      </c>
      <c r="W1802" s="8">
        <f>IF(Sales_Analysis[[#This Row],[Order Status]]="Completed",Sales_Analysis[[#This Row],[Gross Profit ]],0)</f>
        <v>163.392</v>
      </c>
    </row>
    <row r="1803" spans="1:23">
      <c r="A1803" t="s">
        <v>2582</v>
      </c>
      <c r="B1803" s="7">
        <v>46199</v>
      </c>
      <c r="C1803" t="s">
        <v>142</v>
      </c>
      <c r="D1803">
        <v>2</v>
      </c>
      <c r="E1803">
        <v>100.1</v>
      </c>
      <c r="F1803">
        <v>0</v>
      </c>
      <c r="G1803">
        <v>0</v>
      </c>
      <c r="H1803" t="s">
        <v>216</v>
      </c>
      <c r="I1803" t="s">
        <v>18</v>
      </c>
      <c r="J1803" t="s">
        <v>217</v>
      </c>
      <c r="K1803" t="s">
        <v>209</v>
      </c>
      <c r="L1803" t="s">
        <v>834</v>
      </c>
      <c r="M1803" t="s">
        <v>143</v>
      </c>
      <c r="N1803" t="s">
        <v>27</v>
      </c>
      <c r="O1803">
        <v>41.96</v>
      </c>
      <c r="P1803">
        <v>100.1</v>
      </c>
      <c r="Q1803">
        <f>Sales_Analysis[[#This Row],[Quantity]]*Sales_Analysis[[#This Row],[Unit Selling Price]]</f>
        <v>200.2</v>
      </c>
      <c r="R1803">
        <f>Sales_Analysis[[#This Row],[Gross Sales ]]*Sales_Analysis[[#This Row],[Discount Pct]]</f>
        <v>0</v>
      </c>
      <c r="S1803" s="8">
        <f>Sales_Analysis[[#This Row],[Gross Sales ]]-Sales_Analysis[[#This Row],[Discount Amount]]</f>
        <v>200.2</v>
      </c>
      <c r="T1803" s="8">
        <f>Sales_Analysis[[#This Row],[Quantity]]*Sales_Analysis[[#This Row],[Unit Cost]]</f>
        <v>83.92</v>
      </c>
      <c r="U1803" s="8">
        <f>Sales_Analysis[[#This Row],[Net Sales ]]-Sales_Analysis[[#This Row],[Cost Of Good Sold]]</f>
        <v>116.27999999999999</v>
      </c>
      <c r="V1803" s="8">
        <f>IF(Sales_Analysis[[#This Row],[Order Status]]="Completed",Sales_Analysis[[#This Row],[Net Sales ]],0)</f>
        <v>200.2</v>
      </c>
      <c r="W1803" s="8">
        <f>IF(Sales_Analysis[[#This Row],[Order Status]]="Completed",Sales_Analysis[[#This Row],[Gross Profit ]],0)</f>
        <v>116.27999999999999</v>
      </c>
    </row>
    <row r="1804" spans="1:23">
      <c r="A1804" t="s">
        <v>2583</v>
      </c>
      <c r="B1804" s="7">
        <v>46200</v>
      </c>
      <c r="C1804" t="s">
        <v>120</v>
      </c>
      <c r="D1804">
        <v>3</v>
      </c>
      <c r="E1804">
        <v>33.65</v>
      </c>
      <c r="F1804">
        <v>0</v>
      </c>
      <c r="G1804">
        <v>0</v>
      </c>
      <c r="H1804" t="s">
        <v>207</v>
      </c>
      <c r="I1804" t="s">
        <v>18</v>
      </c>
      <c r="J1804" t="s">
        <v>217</v>
      </c>
      <c r="K1804" t="s">
        <v>209</v>
      </c>
      <c r="L1804" t="s">
        <v>972</v>
      </c>
      <c r="M1804" t="s">
        <v>121</v>
      </c>
      <c r="N1804" t="s">
        <v>21</v>
      </c>
      <c r="O1804">
        <v>17.22</v>
      </c>
      <c r="P1804">
        <v>33.65</v>
      </c>
      <c r="Q1804">
        <f>Sales_Analysis[[#This Row],[Quantity]]*Sales_Analysis[[#This Row],[Unit Selling Price]]</f>
        <v>100.94999999999999</v>
      </c>
      <c r="R1804">
        <f>Sales_Analysis[[#This Row],[Gross Sales ]]*Sales_Analysis[[#This Row],[Discount Pct]]</f>
        <v>0</v>
      </c>
      <c r="S1804" s="8">
        <f>Sales_Analysis[[#This Row],[Gross Sales ]]-Sales_Analysis[[#This Row],[Discount Amount]]</f>
        <v>100.94999999999999</v>
      </c>
      <c r="T1804" s="8">
        <f>Sales_Analysis[[#This Row],[Quantity]]*Sales_Analysis[[#This Row],[Unit Cost]]</f>
        <v>51.66</v>
      </c>
      <c r="U1804" s="8">
        <f>Sales_Analysis[[#This Row],[Net Sales ]]-Sales_Analysis[[#This Row],[Cost Of Good Sold]]</f>
        <v>49.289999999999992</v>
      </c>
      <c r="V1804" s="8">
        <f>IF(Sales_Analysis[[#This Row],[Order Status]]="Completed",Sales_Analysis[[#This Row],[Net Sales ]],0)</f>
        <v>100.94999999999999</v>
      </c>
      <c r="W1804" s="8">
        <f>IF(Sales_Analysis[[#This Row],[Order Status]]="Completed",Sales_Analysis[[#This Row],[Gross Profit ]],0)</f>
        <v>49.289999999999992</v>
      </c>
    </row>
    <row r="1805" spans="1:23">
      <c r="A1805" t="s">
        <v>2584</v>
      </c>
      <c r="B1805" s="7">
        <v>46200</v>
      </c>
      <c r="C1805" t="s">
        <v>120</v>
      </c>
      <c r="D1805">
        <v>6</v>
      </c>
      <c r="E1805">
        <v>33.65</v>
      </c>
      <c r="F1805">
        <v>0</v>
      </c>
      <c r="G1805">
        <v>4.99</v>
      </c>
      <c r="H1805" t="s">
        <v>212</v>
      </c>
      <c r="I1805" t="s">
        <v>37</v>
      </c>
      <c r="J1805" t="s">
        <v>217</v>
      </c>
      <c r="K1805" t="s">
        <v>281</v>
      </c>
      <c r="L1805" t="s">
        <v>1763</v>
      </c>
      <c r="M1805" t="s">
        <v>121</v>
      </c>
      <c r="N1805" t="s">
        <v>21</v>
      </c>
      <c r="O1805">
        <v>17.22</v>
      </c>
      <c r="P1805">
        <v>33.65</v>
      </c>
      <c r="Q1805">
        <f>Sales_Analysis[[#This Row],[Quantity]]*Sales_Analysis[[#This Row],[Unit Selling Price]]</f>
        <v>201.89999999999998</v>
      </c>
      <c r="R1805">
        <f>Sales_Analysis[[#This Row],[Gross Sales ]]*Sales_Analysis[[#This Row],[Discount Pct]]</f>
        <v>0</v>
      </c>
      <c r="S1805" s="8">
        <f>Sales_Analysis[[#This Row],[Gross Sales ]]-Sales_Analysis[[#This Row],[Discount Amount]]</f>
        <v>201.89999999999998</v>
      </c>
      <c r="T1805" s="8">
        <f>Sales_Analysis[[#This Row],[Quantity]]*Sales_Analysis[[#This Row],[Unit Cost]]</f>
        <v>103.32</v>
      </c>
      <c r="U1805" s="8">
        <f>Sales_Analysis[[#This Row],[Net Sales ]]-Sales_Analysis[[#This Row],[Cost Of Good Sold]]</f>
        <v>98.579999999999984</v>
      </c>
      <c r="V1805" s="8">
        <f>IF(Sales_Analysis[[#This Row],[Order Status]]="Completed",Sales_Analysis[[#This Row],[Net Sales ]],0)</f>
        <v>0</v>
      </c>
      <c r="W1805" s="8">
        <f>IF(Sales_Analysis[[#This Row],[Order Status]]="Completed",Sales_Analysis[[#This Row],[Gross Profit ]],0)</f>
        <v>0</v>
      </c>
    </row>
    <row r="1806" spans="1:23">
      <c r="A1806" t="s">
        <v>2585</v>
      </c>
      <c r="B1806" s="7">
        <v>46200</v>
      </c>
      <c r="C1806" t="s">
        <v>172</v>
      </c>
      <c r="D1806">
        <v>6</v>
      </c>
      <c r="E1806">
        <v>80.63</v>
      </c>
      <c r="F1806">
        <v>0.1</v>
      </c>
      <c r="G1806">
        <v>0</v>
      </c>
      <c r="H1806" t="s">
        <v>207</v>
      </c>
      <c r="I1806" t="s">
        <v>224</v>
      </c>
      <c r="J1806" t="s">
        <v>208</v>
      </c>
      <c r="K1806" t="s">
        <v>209</v>
      </c>
      <c r="L1806" t="s">
        <v>1724</v>
      </c>
      <c r="M1806" t="s">
        <v>173</v>
      </c>
      <c r="N1806" t="s">
        <v>32</v>
      </c>
      <c r="O1806">
        <v>44.56</v>
      </c>
      <c r="P1806">
        <v>80.63</v>
      </c>
      <c r="Q1806">
        <f>Sales_Analysis[[#This Row],[Quantity]]*Sales_Analysis[[#This Row],[Unit Selling Price]]</f>
        <v>483.78</v>
      </c>
      <c r="R1806">
        <f>Sales_Analysis[[#This Row],[Gross Sales ]]*Sales_Analysis[[#This Row],[Discount Pct]]</f>
        <v>48.378</v>
      </c>
      <c r="S1806" s="8">
        <f>Sales_Analysis[[#This Row],[Gross Sales ]]-Sales_Analysis[[#This Row],[Discount Amount]]</f>
        <v>435.40199999999999</v>
      </c>
      <c r="T1806" s="8">
        <f>Sales_Analysis[[#This Row],[Quantity]]*Sales_Analysis[[#This Row],[Unit Cost]]</f>
        <v>267.36</v>
      </c>
      <c r="U1806" s="8">
        <f>Sales_Analysis[[#This Row],[Net Sales ]]-Sales_Analysis[[#This Row],[Cost Of Good Sold]]</f>
        <v>168.04199999999997</v>
      </c>
      <c r="V1806" s="8">
        <f>IF(Sales_Analysis[[#This Row],[Order Status]]="Completed",Sales_Analysis[[#This Row],[Net Sales ]],0)</f>
        <v>435.40199999999999</v>
      </c>
      <c r="W1806" s="8">
        <f>IF(Sales_Analysis[[#This Row],[Order Status]]="Completed",Sales_Analysis[[#This Row],[Gross Profit ]],0)</f>
        <v>168.04199999999997</v>
      </c>
    </row>
    <row r="1807" spans="1:23">
      <c r="A1807" t="s">
        <v>2586</v>
      </c>
      <c r="B1807" s="7">
        <v>46200</v>
      </c>
      <c r="C1807" t="s">
        <v>138</v>
      </c>
      <c r="D1807">
        <v>3</v>
      </c>
      <c r="E1807">
        <v>56</v>
      </c>
      <c r="F1807">
        <v>0.05</v>
      </c>
      <c r="G1807">
        <v>9.99</v>
      </c>
      <c r="H1807" t="s">
        <v>212</v>
      </c>
      <c r="I1807" t="s">
        <v>224</v>
      </c>
      <c r="J1807" t="s">
        <v>208</v>
      </c>
      <c r="K1807" t="s">
        <v>209</v>
      </c>
      <c r="L1807" t="s">
        <v>2587</v>
      </c>
      <c r="M1807" t="s">
        <v>139</v>
      </c>
      <c r="N1807" t="s">
        <v>21</v>
      </c>
      <c r="O1807">
        <v>37.14</v>
      </c>
      <c r="P1807">
        <v>56</v>
      </c>
      <c r="Q1807">
        <f>Sales_Analysis[[#This Row],[Quantity]]*Sales_Analysis[[#This Row],[Unit Selling Price]]</f>
        <v>168</v>
      </c>
      <c r="R1807">
        <f>Sales_Analysis[[#This Row],[Gross Sales ]]*Sales_Analysis[[#This Row],[Discount Pct]]</f>
        <v>8.4</v>
      </c>
      <c r="S1807" s="8">
        <f>Sales_Analysis[[#This Row],[Gross Sales ]]-Sales_Analysis[[#This Row],[Discount Amount]]</f>
        <v>159.6</v>
      </c>
      <c r="T1807" s="8">
        <f>Sales_Analysis[[#This Row],[Quantity]]*Sales_Analysis[[#This Row],[Unit Cost]]</f>
        <v>111.42</v>
      </c>
      <c r="U1807" s="8">
        <f>Sales_Analysis[[#This Row],[Net Sales ]]-Sales_Analysis[[#This Row],[Cost Of Good Sold]]</f>
        <v>48.179999999999993</v>
      </c>
      <c r="V1807" s="8">
        <f>IF(Sales_Analysis[[#This Row],[Order Status]]="Completed",Sales_Analysis[[#This Row],[Net Sales ]],0)</f>
        <v>159.6</v>
      </c>
      <c r="W1807" s="8">
        <f>IF(Sales_Analysis[[#This Row],[Order Status]]="Completed",Sales_Analysis[[#This Row],[Gross Profit ]],0)</f>
        <v>48.179999999999993</v>
      </c>
    </row>
    <row r="1808" spans="1:23">
      <c r="A1808" t="s">
        <v>2588</v>
      </c>
      <c r="B1808" s="7">
        <v>46200</v>
      </c>
      <c r="C1808" t="s">
        <v>89</v>
      </c>
      <c r="D1808">
        <v>1</v>
      </c>
      <c r="E1808">
        <v>81.14</v>
      </c>
      <c r="F1808">
        <v>0.05</v>
      </c>
      <c r="G1808">
        <v>0</v>
      </c>
      <c r="H1808" t="s">
        <v>216</v>
      </c>
      <c r="I1808" t="s">
        <v>37</v>
      </c>
      <c r="J1808" t="s">
        <v>213</v>
      </c>
      <c r="K1808" t="s">
        <v>209</v>
      </c>
      <c r="L1808" t="s">
        <v>1409</v>
      </c>
      <c r="M1808" t="s">
        <v>90</v>
      </c>
      <c r="N1808" t="s">
        <v>11</v>
      </c>
      <c r="O1808">
        <v>34.53</v>
      </c>
      <c r="P1808">
        <v>81.14</v>
      </c>
      <c r="Q1808">
        <f>Sales_Analysis[[#This Row],[Quantity]]*Sales_Analysis[[#This Row],[Unit Selling Price]]</f>
        <v>81.14</v>
      </c>
      <c r="R1808">
        <f>Sales_Analysis[[#This Row],[Gross Sales ]]*Sales_Analysis[[#This Row],[Discount Pct]]</f>
        <v>4.0570000000000004</v>
      </c>
      <c r="S1808" s="8">
        <f>Sales_Analysis[[#This Row],[Gross Sales ]]-Sales_Analysis[[#This Row],[Discount Amount]]</f>
        <v>77.082999999999998</v>
      </c>
      <c r="T1808" s="8">
        <f>Sales_Analysis[[#This Row],[Quantity]]*Sales_Analysis[[#This Row],[Unit Cost]]</f>
        <v>34.53</v>
      </c>
      <c r="U1808" s="8">
        <f>Sales_Analysis[[#This Row],[Net Sales ]]-Sales_Analysis[[#This Row],[Cost Of Good Sold]]</f>
        <v>42.552999999999997</v>
      </c>
      <c r="V1808" s="8">
        <f>IF(Sales_Analysis[[#This Row],[Order Status]]="Completed",Sales_Analysis[[#This Row],[Net Sales ]],0)</f>
        <v>77.082999999999998</v>
      </c>
      <c r="W1808" s="8">
        <f>IF(Sales_Analysis[[#This Row],[Order Status]]="Completed",Sales_Analysis[[#This Row],[Gross Profit ]],0)</f>
        <v>42.552999999999997</v>
      </c>
    </row>
    <row r="1809" spans="1:23">
      <c r="A1809" t="s">
        <v>2589</v>
      </c>
      <c r="B1809" s="7">
        <v>46200</v>
      </c>
      <c r="C1809" t="s">
        <v>128</v>
      </c>
      <c r="D1809">
        <v>1</v>
      </c>
      <c r="E1809">
        <v>74.72</v>
      </c>
      <c r="F1809">
        <v>0.15</v>
      </c>
      <c r="G1809">
        <v>0</v>
      </c>
      <c r="H1809" t="s">
        <v>216</v>
      </c>
      <c r="I1809" t="s">
        <v>12</v>
      </c>
      <c r="J1809" t="s">
        <v>213</v>
      </c>
      <c r="K1809" t="s">
        <v>304</v>
      </c>
      <c r="L1809" t="s">
        <v>1342</v>
      </c>
      <c r="M1809" t="s">
        <v>129</v>
      </c>
      <c r="N1809" t="s">
        <v>21</v>
      </c>
      <c r="O1809">
        <v>36.28</v>
      </c>
      <c r="P1809">
        <v>74.72</v>
      </c>
      <c r="Q1809">
        <f>Sales_Analysis[[#This Row],[Quantity]]*Sales_Analysis[[#This Row],[Unit Selling Price]]</f>
        <v>74.72</v>
      </c>
      <c r="R1809">
        <f>Sales_Analysis[[#This Row],[Gross Sales ]]*Sales_Analysis[[#This Row],[Discount Pct]]</f>
        <v>11.208</v>
      </c>
      <c r="S1809" s="8">
        <f>Sales_Analysis[[#This Row],[Gross Sales ]]-Sales_Analysis[[#This Row],[Discount Amount]]</f>
        <v>63.512</v>
      </c>
      <c r="T1809" s="8">
        <f>Sales_Analysis[[#This Row],[Quantity]]*Sales_Analysis[[#This Row],[Unit Cost]]</f>
        <v>36.28</v>
      </c>
      <c r="U1809" s="8">
        <f>Sales_Analysis[[#This Row],[Net Sales ]]-Sales_Analysis[[#This Row],[Cost Of Good Sold]]</f>
        <v>27.231999999999999</v>
      </c>
      <c r="V1809" s="8">
        <f>IF(Sales_Analysis[[#This Row],[Order Status]]="Completed",Sales_Analysis[[#This Row],[Net Sales ]],0)</f>
        <v>0</v>
      </c>
      <c r="W1809" s="8">
        <f>IF(Sales_Analysis[[#This Row],[Order Status]]="Completed",Sales_Analysis[[#This Row],[Gross Profit ]],0)</f>
        <v>0</v>
      </c>
    </row>
    <row r="1810" spans="1:23">
      <c r="A1810" t="s">
        <v>2590</v>
      </c>
      <c r="B1810" s="7">
        <v>46200</v>
      </c>
      <c r="C1810" t="s">
        <v>152</v>
      </c>
      <c r="D1810">
        <v>2</v>
      </c>
      <c r="E1810">
        <v>39.21</v>
      </c>
      <c r="F1810">
        <v>0</v>
      </c>
      <c r="G1810">
        <v>0</v>
      </c>
      <c r="H1810" t="s">
        <v>216</v>
      </c>
      <c r="I1810" t="s">
        <v>224</v>
      </c>
      <c r="J1810" t="s">
        <v>208</v>
      </c>
      <c r="K1810" t="s">
        <v>209</v>
      </c>
      <c r="L1810" t="s">
        <v>773</v>
      </c>
      <c r="M1810" t="s">
        <v>153</v>
      </c>
      <c r="N1810" t="s">
        <v>27</v>
      </c>
      <c r="O1810">
        <v>19.66</v>
      </c>
      <c r="P1810">
        <v>39.21</v>
      </c>
      <c r="Q1810">
        <f>Sales_Analysis[[#This Row],[Quantity]]*Sales_Analysis[[#This Row],[Unit Selling Price]]</f>
        <v>78.42</v>
      </c>
      <c r="R1810">
        <f>Sales_Analysis[[#This Row],[Gross Sales ]]*Sales_Analysis[[#This Row],[Discount Pct]]</f>
        <v>0</v>
      </c>
      <c r="S1810" s="8">
        <f>Sales_Analysis[[#This Row],[Gross Sales ]]-Sales_Analysis[[#This Row],[Discount Amount]]</f>
        <v>78.42</v>
      </c>
      <c r="T1810" s="8">
        <f>Sales_Analysis[[#This Row],[Quantity]]*Sales_Analysis[[#This Row],[Unit Cost]]</f>
        <v>39.32</v>
      </c>
      <c r="U1810" s="8">
        <f>Sales_Analysis[[#This Row],[Net Sales ]]-Sales_Analysis[[#This Row],[Cost Of Good Sold]]</f>
        <v>39.1</v>
      </c>
      <c r="V1810" s="8">
        <f>IF(Sales_Analysis[[#This Row],[Order Status]]="Completed",Sales_Analysis[[#This Row],[Net Sales ]],0)</f>
        <v>78.42</v>
      </c>
      <c r="W1810" s="8">
        <f>IF(Sales_Analysis[[#This Row],[Order Status]]="Completed",Sales_Analysis[[#This Row],[Gross Profit ]],0)</f>
        <v>39.1</v>
      </c>
    </row>
    <row r="1811" spans="1:23">
      <c r="A1811" t="s">
        <v>2591</v>
      </c>
      <c r="B1811" s="7">
        <v>46200</v>
      </c>
      <c r="C1811" t="s">
        <v>87</v>
      </c>
      <c r="D1811">
        <v>1</v>
      </c>
      <c r="E1811">
        <v>49.34</v>
      </c>
      <c r="F1811">
        <v>0.15</v>
      </c>
      <c r="G1811">
        <v>0</v>
      </c>
      <c r="H1811" t="s">
        <v>207</v>
      </c>
      <c r="I1811" t="s">
        <v>18</v>
      </c>
      <c r="J1811" t="s">
        <v>208</v>
      </c>
      <c r="K1811" t="s">
        <v>209</v>
      </c>
      <c r="L1811" t="s">
        <v>2355</v>
      </c>
      <c r="M1811" t="s">
        <v>88</v>
      </c>
      <c r="N1811" t="s">
        <v>11</v>
      </c>
      <c r="O1811">
        <v>24.06</v>
      </c>
      <c r="P1811">
        <v>49.34</v>
      </c>
      <c r="Q1811">
        <f>Sales_Analysis[[#This Row],[Quantity]]*Sales_Analysis[[#This Row],[Unit Selling Price]]</f>
        <v>49.34</v>
      </c>
      <c r="R1811">
        <f>Sales_Analysis[[#This Row],[Gross Sales ]]*Sales_Analysis[[#This Row],[Discount Pct]]</f>
        <v>7.4009999999999998</v>
      </c>
      <c r="S1811" s="8">
        <f>Sales_Analysis[[#This Row],[Gross Sales ]]-Sales_Analysis[[#This Row],[Discount Amount]]</f>
        <v>41.939000000000007</v>
      </c>
      <c r="T1811" s="8">
        <f>Sales_Analysis[[#This Row],[Quantity]]*Sales_Analysis[[#This Row],[Unit Cost]]</f>
        <v>24.06</v>
      </c>
      <c r="U1811" s="8">
        <f>Sales_Analysis[[#This Row],[Net Sales ]]-Sales_Analysis[[#This Row],[Cost Of Good Sold]]</f>
        <v>17.879000000000008</v>
      </c>
      <c r="V1811" s="8">
        <f>IF(Sales_Analysis[[#This Row],[Order Status]]="Completed",Sales_Analysis[[#This Row],[Net Sales ]],0)</f>
        <v>41.939000000000007</v>
      </c>
      <c r="W1811" s="8">
        <f>IF(Sales_Analysis[[#This Row],[Order Status]]="Completed",Sales_Analysis[[#This Row],[Gross Profit ]],0)</f>
        <v>17.879000000000008</v>
      </c>
    </row>
    <row r="1812" spans="1:23">
      <c r="A1812" t="s">
        <v>2592</v>
      </c>
      <c r="B1812" s="7">
        <v>46200</v>
      </c>
      <c r="C1812" t="s">
        <v>77</v>
      </c>
      <c r="D1812">
        <v>3</v>
      </c>
      <c r="E1812">
        <v>47.77</v>
      </c>
      <c r="F1812">
        <v>0</v>
      </c>
      <c r="G1812">
        <v>9.99</v>
      </c>
      <c r="H1812" t="s">
        <v>216</v>
      </c>
      <c r="I1812" t="s">
        <v>18</v>
      </c>
      <c r="J1812" t="s">
        <v>213</v>
      </c>
      <c r="K1812" t="s">
        <v>209</v>
      </c>
      <c r="L1812" t="s">
        <v>589</v>
      </c>
      <c r="M1812" t="s">
        <v>78</v>
      </c>
      <c r="N1812" t="s">
        <v>11</v>
      </c>
      <c r="O1812">
        <v>21.34</v>
      </c>
      <c r="P1812">
        <v>47.77</v>
      </c>
      <c r="Q1812">
        <f>Sales_Analysis[[#This Row],[Quantity]]*Sales_Analysis[[#This Row],[Unit Selling Price]]</f>
        <v>143.31</v>
      </c>
      <c r="R1812">
        <f>Sales_Analysis[[#This Row],[Gross Sales ]]*Sales_Analysis[[#This Row],[Discount Pct]]</f>
        <v>0</v>
      </c>
      <c r="S1812" s="8">
        <f>Sales_Analysis[[#This Row],[Gross Sales ]]-Sales_Analysis[[#This Row],[Discount Amount]]</f>
        <v>143.31</v>
      </c>
      <c r="T1812" s="8">
        <f>Sales_Analysis[[#This Row],[Quantity]]*Sales_Analysis[[#This Row],[Unit Cost]]</f>
        <v>64.02</v>
      </c>
      <c r="U1812" s="8">
        <f>Sales_Analysis[[#This Row],[Net Sales ]]-Sales_Analysis[[#This Row],[Cost Of Good Sold]]</f>
        <v>79.290000000000006</v>
      </c>
      <c r="V1812" s="8">
        <f>IF(Sales_Analysis[[#This Row],[Order Status]]="Completed",Sales_Analysis[[#This Row],[Net Sales ]],0)</f>
        <v>143.31</v>
      </c>
      <c r="W1812" s="8">
        <f>IF(Sales_Analysis[[#This Row],[Order Status]]="Completed",Sales_Analysis[[#This Row],[Gross Profit ]],0)</f>
        <v>79.290000000000006</v>
      </c>
    </row>
    <row r="1813" spans="1:23">
      <c r="A1813" t="s">
        <v>2593</v>
      </c>
      <c r="B1813" s="7">
        <v>46200</v>
      </c>
      <c r="C1813" t="s">
        <v>142</v>
      </c>
      <c r="D1813">
        <v>5</v>
      </c>
      <c r="E1813">
        <v>100.1</v>
      </c>
      <c r="F1813">
        <v>0.1</v>
      </c>
      <c r="G1813">
        <v>0</v>
      </c>
      <c r="H1813" t="s">
        <v>216</v>
      </c>
      <c r="I1813" t="s">
        <v>37</v>
      </c>
      <c r="J1813" t="s">
        <v>208</v>
      </c>
      <c r="K1813" t="s">
        <v>209</v>
      </c>
      <c r="L1813" t="s">
        <v>626</v>
      </c>
      <c r="M1813" t="s">
        <v>143</v>
      </c>
      <c r="N1813" t="s">
        <v>27</v>
      </c>
      <c r="O1813">
        <v>41.96</v>
      </c>
      <c r="P1813">
        <v>100.1</v>
      </c>
      <c r="Q1813">
        <f>Sales_Analysis[[#This Row],[Quantity]]*Sales_Analysis[[#This Row],[Unit Selling Price]]</f>
        <v>500.5</v>
      </c>
      <c r="R1813">
        <f>Sales_Analysis[[#This Row],[Gross Sales ]]*Sales_Analysis[[#This Row],[Discount Pct]]</f>
        <v>50.050000000000004</v>
      </c>
      <c r="S1813" s="8">
        <f>Sales_Analysis[[#This Row],[Gross Sales ]]-Sales_Analysis[[#This Row],[Discount Amount]]</f>
        <v>450.45</v>
      </c>
      <c r="T1813" s="8">
        <f>Sales_Analysis[[#This Row],[Quantity]]*Sales_Analysis[[#This Row],[Unit Cost]]</f>
        <v>209.8</v>
      </c>
      <c r="U1813" s="8">
        <f>Sales_Analysis[[#This Row],[Net Sales ]]-Sales_Analysis[[#This Row],[Cost Of Good Sold]]</f>
        <v>240.64999999999998</v>
      </c>
      <c r="V1813" s="8">
        <f>IF(Sales_Analysis[[#This Row],[Order Status]]="Completed",Sales_Analysis[[#This Row],[Net Sales ]],0)</f>
        <v>450.45</v>
      </c>
      <c r="W1813" s="8">
        <f>IF(Sales_Analysis[[#This Row],[Order Status]]="Completed",Sales_Analysis[[#This Row],[Gross Profit ]],0)</f>
        <v>240.64999999999998</v>
      </c>
    </row>
    <row r="1814" spans="1:23">
      <c r="A1814" t="s">
        <v>2594</v>
      </c>
      <c r="B1814" s="7">
        <v>46200</v>
      </c>
      <c r="C1814" t="s">
        <v>112</v>
      </c>
      <c r="D1814">
        <v>2</v>
      </c>
      <c r="E1814">
        <v>48.12</v>
      </c>
      <c r="F1814">
        <v>0</v>
      </c>
      <c r="G1814">
        <v>0</v>
      </c>
      <c r="H1814" t="s">
        <v>212</v>
      </c>
      <c r="I1814" t="s">
        <v>12</v>
      </c>
      <c r="J1814" t="s">
        <v>208</v>
      </c>
      <c r="K1814" t="s">
        <v>209</v>
      </c>
      <c r="L1814" t="s">
        <v>692</v>
      </c>
      <c r="M1814" t="s">
        <v>113</v>
      </c>
      <c r="N1814" t="s">
        <v>17</v>
      </c>
      <c r="O1814">
        <v>23.26</v>
      </c>
      <c r="P1814">
        <v>48.12</v>
      </c>
      <c r="Q1814">
        <f>Sales_Analysis[[#This Row],[Quantity]]*Sales_Analysis[[#This Row],[Unit Selling Price]]</f>
        <v>96.24</v>
      </c>
      <c r="R1814">
        <f>Sales_Analysis[[#This Row],[Gross Sales ]]*Sales_Analysis[[#This Row],[Discount Pct]]</f>
        <v>0</v>
      </c>
      <c r="S1814" s="8">
        <f>Sales_Analysis[[#This Row],[Gross Sales ]]-Sales_Analysis[[#This Row],[Discount Amount]]</f>
        <v>96.24</v>
      </c>
      <c r="T1814" s="8">
        <f>Sales_Analysis[[#This Row],[Quantity]]*Sales_Analysis[[#This Row],[Unit Cost]]</f>
        <v>46.52</v>
      </c>
      <c r="U1814" s="8">
        <f>Sales_Analysis[[#This Row],[Net Sales ]]-Sales_Analysis[[#This Row],[Cost Of Good Sold]]</f>
        <v>49.719999999999992</v>
      </c>
      <c r="V1814" s="8">
        <f>IF(Sales_Analysis[[#This Row],[Order Status]]="Completed",Sales_Analysis[[#This Row],[Net Sales ]],0)</f>
        <v>96.24</v>
      </c>
      <c r="W1814" s="8">
        <f>IF(Sales_Analysis[[#This Row],[Order Status]]="Completed",Sales_Analysis[[#This Row],[Gross Profit ]],0)</f>
        <v>49.719999999999992</v>
      </c>
    </row>
    <row r="1815" spans="1:23">
      <c r="A1815" t="s">
        <v>2595</v>
      </c>
      <c r="B1815" s="7">
        <v>46201</v>
      </c>
      <c r="C1815" t="s">
        <v>186</v>
      </c>
      <c r="D1815">
        <v>1</v>
      </c>
      <c r="E1815">
        <v>54.93</v>
      </c>
      <c r="F1815">
        <v>0</v>
      </c>
      <c r="G1815">
        <v>9.99</v>
      </c>
      <c r="H1815" t="s">
        <v>207</v>
      </c>
      <c r="I1815" t="s">
        <v>54</v>
      </c>
      <c r="J1815" t="s">
        <v>217</v>
      </c>
      <c r="K1815" t="s">
        <v>209</v>
      </c>
      <c r="L1815" t="s">
        <v>2596</v>
      </c>
      <c r="M1815" t="s">
        <v>187</v>
      </c>
      <c r="N1815" t="s">
        <v>32</v>
      </c>
      <c r="O1815">
        <v>31.07</v>
      </c>
      <c r="P1815">
        <v>54.93</v>
      </c>
      <c r="Q1815">
        <f>Sales_Analysis[[#This Row],[Quantity]]*Sales_Analysis[[#This Row],[Unit Selling Price]]</f>
        <v>54.93</v>
      </c>
      <c r="R1815">
        <f>Sales_Analysis[[#This Row],[Gross Sales ]]*Sales_Analysis[[#This Row],[Discount Pct]]</f>
        <v>0</v>
      </c>
      <c r="S1815" s="8">
        <f>Sales_Analysis[[#This Row],[Gross Sales ]]-Sales_Analysis[[#This Row],[Discount Amount]]</f>
        <v>54.93</v>
      </c>
      <c r="T1815" s="8">
        <f>Sales_Analysis[[#This Row],[Quantity]]*Sales_Analysis[[#This Row],[Unit Cost]]</f>
        <v>31.07</v>
      </c>
      <c r="U1815" s="8">
        <f>Sales_Analysis[[#This Row],[Net Sales ]]-Sales_Analysis[[#This Row],[Cost Of Good Sold]]</f>
        <v>23.86</v>
      </c>
      <c r="V1815" s="8">
        <f>IF(Sales_Analysis[[#This Row],[Order Status]]="Completed",Sales_Analysis[[#This Row],[Net Sales ]],0)</f>
        <v>54.93</v>
      </c>
      <c r="W1815" s="8">
        <f>IF(Sales_Analysis[[#This Row],[Order Status]]="Completed",Sales_Analysis[[#This Row],[Gross Profit ]],0)</f>
        <v>23.86</v>
      </c>
    </row>
    <row r="1816" spans="1:23">
      <c r="A1816" t="s">
        <v>2597</v>
      </c>
      <c r="B1816" s="7">
        <v>46201</v>
      </c>
      <c r="C1816" t="s">
        <v>122</v>
      </c>
      <c r="D1816">
        <v>2</v>
      </c>
      <c r="E1816">
        <v>29.71</v>
      </c>
      <c r="F1816">
        <v>0.15</v>
      </c>
      <c r="G1816">
        <v>0</v>
      </c>
      <c r="H1816" t="s">
        <v>216</v>
      </c>
      <c r="I1816" t="s">
        <v>224</v>
      </c>
      <c r="J1816" t="s">
        <v>213</v>
      </c>
      <c r="K1816" t="s">
        <v>209</v>
      </c>
      <c r="L1816" t="s">
        <v>402</v>
      </c>
      <c r="M1816" t="s">
        <v>123</v>
      </c>
      <c r="N1816" t="s">
        <v>21</v>
      </c>
      <c r="O1816">
        <v>17.55</v>
      </c>
      <c r="P1816">
        <v>29.71</v>
      </c>
      <c r="Q1816">
        <f>Sales_Analysis[[#This Row],[Quantity]]*Sales_Analysis[[#This Row],[Unit Selling Price]]</f>
        <v>59.42</v>
      </c>
      <c r="R1816">
        <f>Sales_Analysis[[#This Row],[Gross Sales ]]*Sales_Analysis[[#This Row],[Discount Pct]]</f>
        <v>8.9130000000000003</v>
      </c>
      <c r="S1816" s="8">
        <f>Sales_Analysis[[#This Row],[Gross Sales ]]-Sales_Analysis[[#This Row],[Discount Amount]]</f>
        <v>50.507000000000005</v>
      </c>
      <c r="T1816" s="8">
        <f>Sales_Analysis[[#This Row],[Quantity]]*Sales_Analysis[[#This Row],[Unit Cost]]</f>
        <v>35.1</v>
      </c>
      <c r="U1816" s="8">
        <f>Sales_Analysis[[#This Row],[Net Sales ]]-Sales_Analysis[[#This Row],[Cost Of Good Sold]]</f>
        <v>15.407000000000004</v>
      </c>
      <c r="V1816" s="8">
        <f>IF(Sales_Analysis[[#This Row],[Order Status]]="Completed",Sales_Analysis[[#This Row],[Net Sales ]],0)</f>
        <v>50.507000000000005</v>
      </c>
      <c r="W1816" s="8">
        <f>IF(Sales_Analysis[[#This Row],[Order Status]]="Completed",Sales_Analysis[[#This Row],[Gross Profit ]],0)</f>
        <v>15.407000000000004</v>
      </c>
    </row>
    <row r="1817" spans="1:23">
      <c r="A1817" t="s">
        <v>2598</v>
      </c>
      <c r="B1817" s="7">
        <v>46201</v>
      </c>
      <c r="C1817" t="s">
        <v>140</v>
      </c>
      <c r="D1817">
        <v>1</v>
      </c>
      <c r="E1817">
        <v>25.18</v>
      </c>
      <c r="F1817">
        <v>0</v>
      </c>
      <c r="G1817">
        <v>9.99</v>
      </c>
      <c r="H1817" t="s">
        <v>207</v>
      </c>
      <c r="I1817" t="s">
        <v>54</v>
      </c>
      <c r="J1817" t="s">
        <v>213</v>
      </c>
      <c r="K1817" t="s">
        <v>209</v>
      </c>
      <c r="L1817" t="s">
        <v>1022</v>
      </c>
      <c r="M1817" t="s">
        <v>141</v>
      </c>
      <c r="N1817" t="s">
        <v>27</v>
      </c>
      <c r="O1817">
        <v>13.85</v>
      </c>
      <c r="P1817">
        <v>25.18</v>
      </c>
      <c r="Q1817">
        <f>Sales_Analysis[[#This Row],[Quantity]]*Sales_Analysis[[#This Row],[Unit Selling Price]]</f>
        <v>25.18</v>
      </c>
      <c r="R1817">
        <f>Sales_Analysis[[#This Row],[Gross Sales ]]*Sales_Analysis[[#This Row],[Discount Pct]]</f>
        <v>0</v>
      </c>
      <c r="S1817" s="8">
        <f>Sales_Analysis[[#This Row],[Gross Sales ]]-Sales_Analysis[[#This Row],[Discount Amount]]</f>
        <v>25.18</v>
      </c>
      <c r="T1817" s="8">
        <f>Sales_Analysis[[#This Row],[Quantity]]*Sales_Analysis[[#This Row],[Unit Cost]]</f>
        <v>13.85</v>
      </c>
      <c r="U1817" s="8">
        <f>Sales_Analysis[[#This Row],[Net Sales ]]-Sales_Analysis[[#This Row],[Cost Of Good Sold]]</f>
        <v>11.33</v>
      </c>
      <c r="V1817" s="8">
        <f>IF(Sales_Analysis[[#This Row],[Order Status]]="Completed",Sales_Analysis[[#This Row],[Net Sales ]],0)</f>
        <v>25.18</v>
      </c>
      <c r="W1817" s="8">
        <f>IF(Sales_Analysis[[#This Row],[Order Status]]="Completed",Sales_Analysis[[#This Row],[Gross Profit ]],0)</f>
        <v>11.33</v>
      </c>
    </row>
    <row r="1818" spans="1:23">
      <c r="A1818" t="s">
        <v>2599</v>
      </c>
      <c r="B1818" s="7">
        <v>46201</v>
      </c>
      <c r="C1818" t="s">
        <v>176</v>
      </c>
      <c r="D1818">
        <v>1</v>
      </c>
      <c r="E1818">
        <v>11.86</v>
      </c>
      <c r="F1818">
        <v>0.1</v>
      </c>
      <c r="G1818">
        <v>0</v>
      </c>
      <c r="H1818" t="s">
        <v>216</v>
      </c>
      <c r="I1818" t="s">
        <v>54</v>
      </c>
      <c r="J1818" t="s">
        <v>208</v>
      </c>
      <c r="K1818" t="s">
        <v>304</v>
      </c>
      <c r="L1818" t="s">
        <v>426</v>
      </c>
      <c r="M1818" t="s">
        <v>177</v>
      </c>
      <c r="N1818" t="s">
        <v>32</v>
      </c>
      <c r="O1818">
        <v>4.93</v>
      </c>
      <c r="P1818">
        <v>11.86</v>
      </c>
      <c r="Q1818">
        <f>Sales_Analysis[[#This Row],[Quantity]]*Sales_Analysis[[#This Row],[Unit Selling Price]]</f>
        <v>11.86</v>
      </c>
      <c r="R1818">
        <f>Sales_Analysis[[#This Row],[Gross Sales ]]*Sales_Analysis[[#This Row],[Discount Pct]]</f>
        <v>1.1859999999999999</v>
      </c>
      <c r="S1818" s="8">
        <f>Sales_Analysis[[#This Row],[Gross Sales ]]-Sales_Analysis[[#This Row],[Discount Amount]]</f>
        <v>10.673999999999999</v>
      </c>
      <c r="T1818" s="8">
        <f>Sales_Analysis[[#This Row],[Quantity]]*Sales_Analysis[[#This Row],[Unit Cost]]</f>
        <v>4.93</v>
      </c>
      <c r="U1818" s="8">
        <f>Sales_Analysis[[#This Row],[Net Sales ]]-Sales_Analysis[[#This Row],[Cost Of Good Sold]]</f>
        <v>5.7439999999999998</v>
      </c>
      <c r="V1818" s="8">
        <f>IF(Sales_Analysis[[#This Row],[Order Status]]="Completed",Sales_Analysis[[#This Row],[Net Sales ]],0)</f>
        <v>0</v>
      </c>
      <c r="W1818" s="8">
        <f>IF(Sales_Analysis[[#This Row],[Order Status]]="Completed",Sales_Analysis[[#This Row],[Gross Profit ]],0)</f>
        <v>0</v>
      </c>
    </row>
    <row r="1819" spans="1:23">
      <c r="A1819" t="s">
        <v>2600</v>
      </c>
      <c r="B1819" s="7">
        <v>46201</v>
      </c>
      <c r="C1819" t="s">
        <v>118</v>
      </c>
      <c r="D1819">
        <v>3</v>
      </c>
      <c r="E1819">
        <v>41.81</v>
      </c>
      <c r="F1819">
        <v>0.05</v>
      </c>
      <c r="G1819">
        <v>9.99</v>
      </c>
      <c r="H1819" t="s">
        <v>207</v>
      </c>
      <c r="I1819" t="s">
        <v>224</v>
      </c>
      <c r="J1819" t="s">
        <v>213</v>
      </c>
      <c r="K1819" t="s">
        <v>209</v>
      </c>
      <c r="L1819" t="s">
        <v>2203</v>
      </c>
      <c r="M1819" t="s">
        <v>119</v>
      </c>
      <c r="N1819" t="s">
        <v>21</v>
      </c>
      <c r="O1819">
        <v>22.64</v>
      </c>
      <c r="P1819">
        <v>41.81</v>
      </c>
      <c r="Q1819">
        <f>Sales_Analysis[[#This Row],[Quantity]]*Sales_Analysis[[#This Row],[Unit Selling Price]]</f>
        <v>125.43</v>
      </c>
      <c r="R1819">
        <f>Sales_Analysis[[#This Row],[Gross Sales ]]*Sales_Analysis[[#This Row],[Discount Pct]]</f>
        <v>6.2715000000000005</v>
      </c>
      <c r="S1819" s="8">
        <f>Sales_Analysis[[#This Row],[Gross Sales ]]-Sales_Analysis[[#This Row],[Discount Amount]]</f>
        <v>119.1585</v>
      </c>
      <c r="T1819" s="8">
        <f>Sales_Analysis[[#This Row],[Quantity]]*Sales_Analysis[[#This Row],[Unit Cost]]</f>
        <v>67.92</v>
      </c>
      <c r="U1819" s="8">
        <f>Sales_Analysis[[#This Row],[Net Sales ]]-Sales_Analysis[[#This Row],[Cost Of Good Sold]]</f>
        <v>51.238500000000002</v>
      </c>
      <c r="V1819" s="8">
        <f>IF(Sales_Analysis[[#This Row],[Order Status]]="Completed",Sales_Analysis[[#This Row],[Net Sales ]],0)</f>
        <v>119.1585</v>
      </c>
      <c r="W1819" s="8">
        <f>IF(Sales_Analysis[[#This Row],[Order Status]]="Completed",Sales_Analysis[[#This Row],[Gross Profit ]],0)</f>
        <v>51.238500000000002</v>
      </c>
    </row>
    <row r="1820" spans="1:23">
      <c r="A1820" t="s">
        <v>2601</v>
      </c>
      <c r="B1820" s="7">
        <v>46201</v>
      </c>
      <c r="C1820" t="s">
        <v>126</v>
      </c>
      <c r="D1820">
        <v>2</v>
      </c>
      <c r="E1820">
        <v>44.98</v>
      </c>
      <c r="F1820">
        <v>0</v>
      </c>
      <c r="G1820">
        <v>0</v>
      </c>
      <c r="H1820" t="s">
        <v>207</v>
      </c>
      <c r="I1820" t="s">
        <v>12</v>
      </c>
      <c r="J1820" t="s">
        <v>213</v>
      </c>
      <c r="K1820" t="s">
        <v>304</v>
      </c>
      <c r="L1820" t="s">
        <v>754</v>
      </c>
      <c r="M1820" t="s">
        <v>127</v>
      </c>
      <c r="N1820" t="s">
        <v>21</v>
      </c>
      <c r="O1820">
        <v>23.48</v>
      </c>
      <c r="P1820">
        <v>44.98</v>
      </c>
      <c r="Q1820">
        <f>Sales_Analysis[[#This Row],[Quantity]]*Sales_Analysis[[#This Row],[Unit Selling Price]]</f>
        <v>89.96</v>
      </c>
      <c r="R1820">
        <f>Sales_Analysis[[#This Row],[Gross Sales ]]*Sales_Analysis[[#This Row],[Discount Pct]]</f>
        <v>0</v>
      </c>
      <c r="S1820" s="8">
        <f>Sales_Analysis[[#This Row],[Gross Sales ]]-Sales_Analysis[[#This Row],[Discount Amount]]</f>
        <v>89.96</v>
      </c>
      <c r="T1820" s="8">
        <f>Sales_Analysis[[#This Row],[Quantity]]*Sales_Analysis[[#This Row],[Unit Cost]]</f>
        <v>46.96</v>
      </c>
      <c r="U1820" s="8">
        <f>Sales_Analysis[[#This Row],[Net Sales ]]-Sales_Analysis[[#This Row],[Cost Of Good Sold]]</f>
        <v>42.999999999999993</v>
      </c>
      <c r="V1820" s="8">
        <f>IF(Sales_Analysis[[#This Row],[Order Status]]="Completed",Sales_Analysis[[#This Row],[Net Sales ]],0)</f>
        <v>0</v>
      </c>
      <c r="W1820" s="8">
        <f>IF(Sales_Analysis[[#This Row],[Order Status]]="Completed",Sales_Analysis[[#This Row],[Gross Profit ]],0)</f>
        <v>0</v>
      </c>
    </row>
    <row r="1821" spans="1:23">
      <c r="A1821" t="s">
        <v>2602</v>
      </c>
      <c r="B1821" s="7">
        <v>46202</v>
      </c>
      <c r="C1821" t="s">
        <v>77</v>
      </c>
      <c r="D1821">
        <v>3</v>
      </c>
      <c r="E1821">
        <v>47.77</v>
      </c>
      <c r="F1821">
        <v>0.05</v>
      </c>
      <c r="G1821">
        <v>0</v>
      </c>
      <c r="H1821" t="s">
        <v>207</v>
      </c>
      <c r="I1821" t="s">
        <v>54</v>
      </c>
      <c r="J1821" t="s">
        <v>217</v>
      </c>
      <c r="K1821" t="s">
        <v>304</v>
      </c>
      <c r="L1821" t="s">
        <v>315</v>
      </c>
      <c r="M1821" t="s">
        <v>78</v>
      </c>
      <c r="N1821" t="s">
        <v>11</v>
      </c>
      <c r="O1821">
        <v>21.34</v>
      </c>
      <c r="P1821">
        <v>47.77</v>
      </c>
      <c r="Q1821">
        <f>Sales_Analysis[[#This Row],[Quantity]]*Sales_Analysis[[#This Row],[Unit Selling Price]]</f>
        <v>143.31</v>
      </c>
      <c r="R1821">
        <f>Sales_Analysis[[#This Row],[Gross Sales ]]*Sales_Analysis[[#This Row],[Discount Pct]]</f>
        <v>7.1655000000000006</v>
      </c>
      <c r="S1821" s="8">
        <f>Sales_Analysis[[#This Row],[Gross Sales ]]-Sales_Analysis[[#This Row],[Discount Amount]]</f>
        <v>136.14449999999999</v>
      </c>
      <c r="T1821" s="8">
        <f>Sales_Analysis[[#This Row],[Quantity]]*Sales_Analysis[[#This Row],[Unit Cost]]</f>
        <v>64.02</v>
      </c>
      <c r="U1821" s="8">
        <f>Sales_Analysis[[#This Row],[Net Sales ]]-Sales_Analysis[[#This Row],[Cost Of Good Sold]]</f>
        <v>72.124499999999998</v>
      </c>
      <c r="V1821" s="8">
        <f>IF(Sales_Analysis[[#This Row],[Order Status]]="Completed",Sales_Analysis[[#This Row],[Net Sales ]],0)</f>
        <v>0</v>
      </c>
      <c r="W1821" s="8">
        <f>IF(Sales_Analysis[[#This Row],[Order Status]]="Completed",Sales_Analysis[[#This Row],[Gross Profit ]],0)</f>
        <v>0</v>
      </c>
    </row>
    <row r="1822" spans="1:23">
      <c r="A1822" t="s">
        <v>2603</v>
      </c>
      <c r="B1822" s="7">
        <v>46202</v>
      </c>
      <c r="C1822" t="s">
        <v>148</v>
      </c>
      <c r="D1822">
        <v>1</v>
      </c>
      <c r="E1822">
        <v>76.3</v>
      </c>
      <c r="F1822">
        <v>0</v>
      </c>
      <c r="G1822">
        <v>0</v>
      </c>
      <c r="H1822" t="s">
        <v>216</v>
      </c>
      <c r="I1822" t="s">
        <v>37</v>
      </c>
      <c r="J1822" t="s">
        <v>213</v>
      </c>
      <c r="K1822" t="s">
        <v>209</v>
      </c>
      <c r="L1822" t="s">
        <v>613</v>
      </c>
      <c r="M1822" t="s">
        <v>149</v>
      </c>
      <c r="N1822" t="s">
        <v>27</v>
      </c>
      <c r="O1822">
        <v>33.700000000000003</v>
      </c>
      <c r="P1822">
        <v>76.3</v>
      </c>
      <c r="Q1822">
        <f>Sales_Analysis[[#This Row],[Quantity]]*Sales_Analysis[[#This Row],[Unit Selling Price]]</f>
        <v>76.3</v>
      </c>
      <c r="R1822">
        <f>Sales_Analysis[[#This Row],[Gross Sales ]]*Sales_Analysis[[#This Row],[Discount Pct]]</f>
        <v>0</v>
      </c>
      <c r="S1822" s="8">
        <f>Sales_Analysis[[#This Row],[Gross Sales ]]-Sales_Analysis[[#This Row],[Discount Amount]]</f>
        <v>76.3</v>
      </c>
      <c r="T1822" s="8">
        <f>Sales_Analysis[[#This Row],[Quantity]]*Sales_Analysis[[#This Row],[Unit Cost]]</f>
        <v>33.700000000000003</v>
      </c>
      <c r="U1822" s="8">
        <f>Sales_Analysis[[#This Row],[Net Sales ]]-Sales_Analysis[[#This Row],[Cost Of Good Sold]]</f>
        <v>42.599999999999994</v>
      </c>
      <c r="V1822" s="8">
        <f>IF(Sales_Analysis[[#This Row],[Order Status]]="Completed",Sales_Analysis[[#This Row],[Net Sales ]],0)</f>
        <v>76.3</v>
      </c>
      <c r="W1822" s="8">
        <f>IF(Sales_Analysis[[#This Row],[Order Status]]="Completed",Sales_Analysis[[#This Row],[Gross Profit ]],0)</f>
        <v>42.599999999999994</v>
      </c>
    </row>
    <row r="1823" spans="1:23">
      <c r="A1823" t="s">
        <v>2604</v>
      </c>
      <c r="B1823" s="7">
        <v>46202</v>
      </c>
      <c r="C1823" t="s">
        <v>178</v>
      </c>
      <c r="D1823">
        <v>1</v>
      </c>
      <c r="E1823">
        <v>77.760000000000005</v>
      </c>
      <c r="F1823">
        <v>0</v>
      </c>
      <c r="G1823">
        <v>0</v>
      </c>
      <c r="H1823" t="s">
        <v>207</v>
      </c>
      <c r="I1823" t="s">
        <v>18</v>
      </c>
      <c r="J1823" t="s">
        <v>208</v>
      </c>
      <c r="K1823" t="s">
        <v>209</v>
      </c>
      <c r="L1823" t="s">
        <v>1059</v>
      </c>
      <c r="M1823" t="s">
        <v>179</v>
      </c>
      <c r="N1823" t="s">
        <v>32</v>
      </c>
      <c r="O1823">
        <v>44.67</v>
      </c>
      <c r="P1823">
        <v>77.760000000000005</v>
      </c>
      <c r="Q1823">
        <f>Sales_Analysis[[#This Row],[Quantity]]*Sales_Analysis[[#This Row],[Unit Selling Price]]</f>
        <v>77.760000000000005</v>
      </c>
      <c r="R1823">
        <f>Sales_Analysis[[#This Row],[Gross Sales ]]*Sales_Analysis[[#This Row],[Discount Pct]]</f>
        <v>0</v>
      </c>
      <c r="S1823" s="8">
        <f>Sales_Analysis[[#This Row],[Gross Sales ]]-Sales_Analysis[[#This Row],[Discount Amount]]</f>
        <v>77.760000000000005</v>
      </c>
      <c r="T1823" s="8">
        <f>Sales_Analysis[[#This Row],[Quantity]]*Sales_Analysis[[#This Row],[Unit Cost]]</f>
        <v>44.67</v>
      </c>
      <c r="U1823" s="8">
        <f>Sales_Analysis[[#This Row],[Net Sales ]]-Sales_Analysis[[#This Row],[Cost Of Good Sold]]</f>
        <v>33.090000000000003</v>
      </c>
      <c r="V1823" s="8">
        <f>IF(Sales_Analysis[[#This Row],[Order Status]]="Completed",Sales_Analysis[[#This Row],[Net Sales ]],0)</f>
        <v>77.760000000000005</v>
      </c>
      <c r="W1823" s="8">
        <f>IF(Sales_Analysis[[#This Row],[Order Status]]="Completed",Sales_Analysis[[#This Row],[Gross Profit ]],0)</f>
        <v>33.090000000000003</v>
      </c>
    </row>
    <row r="1824" spans="1:23">
      <c r="A1824" t="s">
        <v>2605</v>
      </c>
      <c r="B1824" s="7">
        <v>46202</v>
      </c>
      <c r="C1824" t="s">
        <v>87</v>
      </c>
      <c r="D1824">
        <v>2</v>
      </c>
      <c r="E1824">
        <v>49.34</v>
      </c>
      <c r="F1824">
        <v>0.15</v>
      </c>
      <c r="G1824">
        <v>9.99</v>
      </c>
      <c r="H1824" t="s">
        <v>207</v>
      </c>
      <c r="I1824" t="s">
        <v>18</v>
      </c>
      <c r="J1824" t="s">
        <v>213</v>
      </c>
      <c r="K1824" t="s">
        <v>209</v>
      </c>
      <c r="L1824" t="s">
        <v>893</v>
      </c>
      <c r="M1824" t="s">
        <v>88</v>
      </c>
      <c r="N1824" t="s">
        <v>11</v>
      </c>
      <c r="O1824">
        <v>24.06</v>
      </c>
      <c r="P1824">
        <v>49.34</v>
      </c>
      <c r="Q1824">
        <f>Sales_Analysis[[#This Row],[Quantity]]*Sales_Analysis[[#This Row],[Unit Selling Price]]</f>
        <v>98.68</v>
      </c>
      <c r="R1824">
        <f>Sales_Analysis[[#This Row],[Gross Sales ]]*Sales_Analysis[[#This Row],[Discount Pct]]</f>
        <v>14.802</v>
      </c>
      <c r="S1824" s="8">
        <f>Sales_Analysis[[#This Row],[Gross Sales ]]-Sales_Analysis[[#This Row],[Discount Amount]]</f>
        <v>83.878000000000014</v>
      </c>
      <c r="T1824" s="8">
        <f>Sales_Analysis[[#This Row],[Quantity]]*Sales_Analysis[[#This Row],[Unit Cost]]</f>
        <v>48.12</v>
      </c>
      <c r="U1824" s="8">
        <f>Sales_Analysis[[#This Row],[Net Sales ]]-Sales_Analysis[[#This Row],[Cost Of Good Sold]]</f>
        <v>35.758000000000017</v>
      </c>
      <c r="V1824" s="8">
        <f>IF(Sales_Analysis[[#This Row],[Order Status]]="Completed",Sales_Analysis[[#This Row],[Net Sales ]],0)</f>
        <v>83.878000000000014</v>
      </c>
      <c r="W1824" s="8">
        <f>IF(Sales_Analysis[[#This Row],[Order Status]]="Completed",Sales_Analysis[[#This Row],[Gross Profit ]],0)</f>
        <v>35.758000000000017</v>
      </c>
    </row>
    <row r="1825" spans="1:23">
      <c r="A1825" t="s">
        <v>2606</v>
      </c>
      <c r="B1825" s="7">
        <v>46202</v>
      </c>
      <c r="C1825" t="s">
        <v>112</v>
      </c>
      <c r="D1825">
        <v>1</v>
      </c>
      <c r="E1825">
        <v>48.12</v>
      </c>
      <c r="F1825">
        <v>0.05</v>
      </c>
      <c r="G1825">
        <v>0</v>
      </c>
      <c r="H1825" t="s">
        <v>216</v>
      </c>
      <c r="I1825" t="s">
        <v>224</v>
      </c>
      <c r="J1825" t="s">
        <v>213</v>
      </c>
      <c r="K1825" t="s">
        <v>209</v>
      </c>
      <c r="L1825" t="s">
        <v>1139</v>
      </c>
      <c r="M1825" t="s">
        <v>113</v>
      </c>
      <c r="N1825" t="s">
        <v>17</v>
      </c>
      <c r="O1825">
        <v>23.26</v>
      </c>
      <c r="P1825">
        <v>48.12</v>
      </c>
      <c r="Q1825">
        <f>Sales_Analysis[[#This Row],[Quantity]]*Sales_Analysis[[#This Row],[Unit Selling Price]]</f>
        <v>48.12</v>
      </c>
      <c r="R1825">
        <f>Sales_Analysis[[#This Row],[Gross Sales ]]*Sales_Analysis[[#This Row],[Discount Pct]]</f>
        <v>2.4060000000000001</v>
      </c>
      <c r="S1825" s="8">
        <f>Sales_Analysis[[#This Row],[Gross Sales ]]-Sales_Analysis[[#This Row],[Discount Amount]]</f>
        <v>45.713999999999999</v>
      </c>
      <c r="T1825" s="8">
        <f>Sales_Analysis[[#This Row],[Quantity]]*Sales_Analysis[[#This Row],[Unit Cost]]</f>
        <v>23.26</v>
      </c>
      <c r="U1825" s="8">
        <f>Sales_Analysis[[#This Row],[Net Sales ]]-Sales_Analysis[[#This Row],[Cost Of Good Sold]]</f>
        <v>22.453999999999997</v>
      </c>
      <c r="V1825" s="8">
        <f>IF(Sales_Analysis[[#This Row],[Order Status]]="Completed",Sales_Analysis[[#This Row],[Net Sales ]],0)</f>
        <v>45.713999999999999</v>
      </c>
      <c r="W1825" s="8">
        <f>IF(Sales_Analysis[[#This Row],[Order Status]]="Completed",Sales_Analysis[[#This Row],[Gross Profit ]],0)</f>
        <v>22.453999999999997</v>
      </c>
    </row>
    <row r="1826" spans="1:23">
      <c r="A1826" t="s">
        <v>2607</v>
      </c>
      <c r="B1826" s="7">
        <v>46203</v>
      </c>
      <c r="C1826" t="s">
        <v>120</v>
      </c>
      <c r="D1826">
        <v>3</v>
      </c>
      <c r="E1826">
        <v>33.65</v>
      </c>
      <c r="F1826">
        <v>0</v>
      </c>
      <c r="G1826">
        <v>9.99</v>
      </c>
      <c r="H1826" t="s">
        <v>216</v>
      </c>
      <c r="I1826" t="s">
        <v>224</v>
      </c>
      <c r="J1826" t="s">
        <v>208</v>
      </c>
      <c r="K1826" t="s">
        <v>209</v>
      </c>
      <c r="L1826" t="s">
        <v>762</v>
      </c>
      <c r="M1826" t="s">
        <v>121</v>
      </c>
      <c r="N1826" t="s">
        <v>21</v>
      </c>
      <c r="O1826">
        <v>17.22</v>
      </c>
      <c r="P1826">
        <v>33.65</v>
      </c>
      <c r="Q1826">
        <f>Sales_Analysis[[#This Row],[Quantity]]*Sales_Analysis[[#This Row],[Unit Selling Price]]</f>
        <v>100.94999999999999</v>
      </c>
      <c r="R1826">
        <f>Sales_Analysis[[#This Row],[Gross Sales ]]*Sales_Analysis[[#This Row],[Discount Pct]]</f>
        <v>0</v>
      </c>
      <c r="S1826" s="8">
        <f>Sales_Analysis[[#This Row],[Gross Sales ]]-Sales_Analysis[[#This Row],[Discount Amount]]</f>
        <v>100.94999999999999</v>
      </c>
      <c r="T1826" s="8">
        <f>Sales_Analysis[[#This Row],[Quantity]]*Sales_Analysis[[#This Row],[Unit Cost]]</f>
        <v>51.66</v>
      </c>
      <c r="U1826" s="8">
        <f>Sales_Analysis[[#This Row],[Net Sales ]]-Sales_Analysis[[#This Row],[Cost Of Good Sold]]</f>
        <v>49.289999999999992</v>
      </c>
      <c r="V1826" s="8">
        <f>IF(Sales_Analysis[[#This Row],[Order Status]]="Completed",Sales_Analysis[[#This Row],[Net Sales ]],0)</f>
        <v>100.94999999999999</v>
      </c>
      <c r="W1826" s="8">
        <f>IF(Sales_Analysis[[#This Row],[Order Status]]="Completed",Sales_Analysis[[#This Row],[Gross Profit ]],0)</f>
        <v>49.289999999999992</v>
      </c>
    </row>
    <row r="1827" spans="1:23">
      <c r="A1827" t="s">
        <v>2608</v>
      </c>
      <c r="B1827" s="7">
        <v>46203</v>
      </c>
      <c r="C1827" t="s">
        <v>148</v>
      </c>
      <c r="D1827">
        <v>2</v>
      </c>
      <c r="E1827">
        <v>76.3</v>
      </c>
      <c r="F1827">
        <v>0</v>
      </c>
      <c r="G1827">
        <v>0</v>
      </c>
      <c r="H1827" t="s">
        <v>212</v>
      </c>
      <c r="I1827" t="s">
        <v>12</v>
      </c>
      <c r="J1827" t="s">
        <v>213</v>
      </c>
      <c r="K1827" t="s">
        <v>209</v>
      </c>
      <c r="L1827" t="s">
        <v>806</v>
      </c>
      <c r="M1827" t="s">
        <v>149</v>
      </c>
      <c r="N1827" t="s">
        <v>27</v>
      </c>
      <c r="O1827">
        <v>33.700000000000003</v>
      </c>
      <c r="P1827">
        <v>76.3</v>
      </c>
      <c r="Q1827">
        <f>Sales_Analysis[[#This Row],[Quantity]]*Sales_Analysis[[#This Row],[Unit Selling Price]]</f>
        <v>152.6</v>
      </c>
      <c r="R1827">
        <f>Sales_Analysis[[#This Row],[Gross Sales ]]*Sales_Analysis[[#This Row],[Discount Pct]]</f>
        <v>0</v>
      </c>
      <c r="S1827" s="8">
        <f>Sales_Analysis[[#This Row],[Gross Sales ]]-Sales_Analysis[[#This Row],[Discount Amount]]</f>
        <v>152.6</v>
      </c>
      <c r="T1827" s="8">
        <f>Sales_Analysis[[#This Row],[Quantity]]*Sales_Analysis[[#This Row],[Unit Cost]]</f>
        <v>67.400000000000006</v>
      </c>
      <c r="U1827" s="8">
        <f>Sales_Analysis[[#This Row],[Net Sales ]]-Sales_Analysis[[#This Row],[Cost Of Good Sold]]</f>
        <v>85.199999999999989</v>
      </c>
      <c r="V1827" s="8">
        <f>IF(Sales_Analysis[[#This Row],[Order Status]]="Completed",Sales_Analysis[[#This Row],[Net Sales ]],0)</f>
        <v>152.6</v>
      </c>
      <c r="W1827" s="8">
        <f>IF(Sales_Analysis[[#This Row],[Order Status]]="Completed",Sales_Analysis[[#This Row],[Gross Profit ]],0)</f>
        <v>85.199999999999989</v>
      </c>
    </row>
    <row r="1828" spans="1:23">
      <c r="A1828" t="s">
        <v>2609</v>
      </c>
      <c r="B1828" s="7">
        <v>46203</v>
      </c>
      <c r="C1828" t="s">
        <v>168</v>
      </c>
      <c r="D1828">
        <v>5</v>
      </c>
      <c r="E1828">
        <v>50.46</v>
      </c>
      <c r="F1828">
        <v>0</v>
      </c>
      <c r="G1828">
        <v>4.99</v>
      </c>
      <c r="H1828" t="s">
        <v>207</v>
      </c>
      <c r="I1828" t="s">
        <v>37</v>
      </c>
      <c r="J1828" t="s">
        <v>208</v>
      </c>
      <c r="K1828" t="s">
        <v>209</v>
      </c>
      <c r="L1828" t="s">
        <v>356</v>
      </c>
      <c r="M1828" t="s">
        <v>169</v>
      </c>
      <c r="N1828" t="s">
        <v>32</v>
      </c>
      <c r="O1828">
        <v>23.03</v>
      </c>
      <c r="P1828">
        <v>50.46</v>
      </c>
      <c r="Q1828">
        <f>Sales_Analysis[[#This Row],[Quantity]]*Sales_Analysis[[#This Row],[Unit Selling Price]]</f>
        <v>252.3</v>
      </c>
      <c r="R1828">
        <f>Sales_Analysis[[#This Row],[Gross Sales ]]*Sales_Analysis[[#This Row],[Discount Pct]]</f>
        <v>0</v>
      </c>
      <c r="S1828" s="8">
        <f>Sales_Analysis[[#This Row],[Gross Sales ]]-Sales_Analysis[[#This Row],[Discount Amount]]</f>
        <v>252.3</v>
      </c>
      <c r="T1828" s="8">
        <f>Sales_Analysis[[#This Row],[Quantity]]*Sales_Analysis[[#This Row],[Unit Cost]]</f>
        <v>115.15</v>
      </c>
      <c r="U1828" s="8">
        <f>Sales_Analysis[[#This Row],[Net Sales ]]-Sales_Analysis[[#This Row],[Cost Of Good Sold]]</f>
        <v>137.15</v>
      </c>
      <c r="V1828" s="8">
        <f>IF(Sales_Analysis[[#This Row],[Order Status]]="Completed",Sales_Analysis[[#This Row],[Net Sales ]],0)</f>
        <v>252.3</v>
      </c>
      <c r="W1828" s="8">
        <f>IF(Sales_Analysis[[#This Row],[Order Status]]="Completed",Sales_Analysis[[#This Row],[Gross Profit ]],0)</f>
        <v>137.15</v>
      </c>
    </row>
    <row r="1829" spans="1:23">
      <c r="A1829" t="s">
        <v>2610</v>
      </c>
      <c r="B1829" s="7">
        <v>46203</v>
      </c>
      <c r="C1829" t="s">
        <v>132</v>
      </c>
      <c r="D1829">
        <v>3</v>
      </c>
      <c r="E1829">
        <v>72.08</v>
      </c>
      <c r="F1829">
        <v>0</v>
      </c>
      <c r="G1829">
        <v>9.99</v>
      </c>
      <c r="H1829" t="s">
        <v>207</v>
      </c>
      <c r="I1829" t="s">
        <v>18</v>
      </c>
      <c r="J1829" t="s">
        <v>208</v>
      </c>
      <c r="K1829" t="s">
        <v>209</v>
      </c>
      <c r="L1829" t="s">
        <v>418</v>
      </c>
      <c r="M1829" t="s">
        <v>133</v>
      </c>
      <c r="N1829" t="s">
        <v>21</v>
      </c>
      <c r="O1829">
        <v>45</v>
      </c>
      <c r="P1829">
        <v>72.08</v>
      </c>
      <c r="Q1829">
        <f>Sales_Analysis[[#This Row],[Quantity]]*Sales_Analysis[[#This Row],[Unit Selling Price]]</f>
        <v>216.24</v>
      </c>
      <c r="R1829">
        <f>Sales_Analysis[[#This Row],[Gross Sales ]]*Sales_Analysis[[#This Row],[Discount Pct]]</f>
        <v>0</v>
      </c>
      <c r="S1829" s="8">
        <f>Sales_Analysis[[#This Row],[Gross Sales ]]-Sales_Analysis[[#This Row],[Discount Amount]]</f>
        <v>216.24</v>
      </c>
      <c r="T1829" s="8">
        <f>Sales_Analysis[[#This Row],[Quantity]]*Sales_Analysis[[#This Row],[Unit Cost]]</f>
        <v>135</v>
      </c>
      <c r="U1829" s="8">
        <f>Sales_Analysis[[#This Row],[Net Sales ]]-Sales_Analysis[[#This Row],[Cost Of Good Sold]]</f>
        <v>81.240000000000009</v>
      </c>
      <c r="V1829" s="8">
        <f>IF(Sales_Analysis[[#This Row],[Order Status]]="Completed",Sales_Analysis[[#This Row],[Net Sales ]],0)</f>
        <v>216.24</v>
      </c>
      <c r="W1829" s="8">
        <f>IF(Sales_Analysis[[#This Row],[Order Status]]="Completed",Sales_Analysis[[#This Row],[Gross Profit ]],0)</f>
        <v>81.240000000000009</v>
      </c>
    </row>
    <row r="1830" spans="1:23">
      <c r="A1830" t="s">
        <v>2611</v>
      </c>
      <c r="B1830" s="7">
        <v>46204</v>
      </c>
      <c r="C1830" t="s">
        <v>174</v>
      </c>
      <c r="D1830">
        <v>1</v>
      </c>
      <c r="E1830">
        <v>72.45</v>
      </c>
      <c r="F1830">
        <v>0</v>
      </c>
      <c r="G1830">
        <v>0</v>
      </c>
      <c r="H1830" t="s">
        <v>216</v>
      </c>
      <c r="I1830" t="s">
        <v>37</v>
      </c>
      <c r="J1830" t="s">
        <v>208</v>
      </c>
      <c r="K1830" t="s">
        <v>209</v>
      </c>
      <c r="L1830" t="s">
        <v>1763</v>
      </c>
      <c r="M1830" t="s">
        <v>175</v>
      </c>
      <c r="N1830" t="s">
        <v>32</v>
      </c>
      <c r="O1830">
        <v>30.61</v>
      </c>
      <c r="P1830">
        <v>72.45</v>
      </c>
      <c r="Q1830">
        <f>Sales_Analysis[[#This Row],[Quantity]]*Sales_Analysis[[#This Row],[Unit Selling Price]]</f>
        <v>72.45</v>
      </c>
      <c r="R1830">
        <f>Sales_Analysis[[#This Row],[Gross Sales ]]*Sales_Analysis[[#This Row],[Discount Pct]]</f>
        <v>0</v>
      </c>
      <c r="S1830" s="8">
        <f>Sales_Analysis[[#This Row],[Gross Sales ]]-Sales_Analysis[[#This Row],[Discount Amount]]</f>
        <v>72.45</v>
      </c>
      <c r="T1830" s="8">
        <f>Sales_Analysis[[#This Row],[Quantity]]*Sales_Analysis[[#This Row],[Unit Cost]]</f>
        <v>30.61</v>
      </c>
      <c r="U1830" s="8">
        <f>Sales_Analysis[[#This Row],[Net Sales ]]-Sales_Analysis[[#This Row],[Cost Of Good Sold]]</f>
        <v>41.84</v>
      </c>
      <c r="V1830" s="8">
        <f>IF(Sales_Analysis[[#This Row],[Order Status]]="Completed",Sales_Analysis[[#This Row],[Net Sales ]],0)</f>
        <v>72.45</v>
      </c>
      <c r="W1830" s="8">
        <f>IF(Sales_Analysis[[#This Row],[Order Status]]="Completed",Sales_Analysis[[#This Row],[Gross Profit ]],0)</f>
        <v>41.84</v>
      </c>
    </row>
    <row r="1831" spans="1:23">
      <c r="A1831" t="s">
        <v>2612</v>
      </c>
      <c r="B1831" s="7">
        <v>46204</v>
      </c>
      <c r="C1831" t="s">
        <v>100</v>
      </c>
      <c r="D1831">
        <v>6</v>
      </c>
      <c r="E1831">
        <v>47.38</v>
      </c>
      <c r="F1831">
        <v>0</v>
      </c>
      <c r="G1831">
        <v>4.99</v>
      </c>
      <c r="H1831" t="s">
        <v>212</v>
      </c>
      <c r="I1831" t="s">
        <v>37</v>
      </c>
      <c r="J1831" t="s">
        <v>213</v>
      </c>
      <c r="K1831" t="s">
        <v>209</v>
      </c>
      <c r="L1831" t="s">
        <v>809</v>
      </c>
      <c r="M1831" t="s">
        <v>101</v>
      </c>
      <c r="N1831" t="s">
        <v>17</v>
      </c>
      <c r="O1831">
        <v>31.21</v>
      </c>
      <c r="P1831">
        <v>47.38</v>
      </c>
      <c r="Q1831">
        <f>Sales_Analysis[[#This Row],[Quantity]]*Sales_Analysis[[#This Row],[Unit Selling Price]]</f>
        <v>284.28000000000003</v>
      </c>
      <c r="R1831">
        <f>Sales_Analysis[[#This Row],[Gross Sales ]]*Sales_Analysis[[#This Row],[Discount Pct]]</f>
        <v>0</v>
      </c>
      <c r="S1831" s="8">
        <f>Sales_Analysis[[#This Row],[Gross Sales ]]-Sales_Analysis[[#This Row],[Discount Amount]]</f>
        <v>284.28000000000003</v>
      </c>
      <c r="T1831" s="8">
        <f>Sales_Analysis[[#This Row],[Quantity]]*Sales_Analysis[[#This Row],[Unit Cost]]</f>
        <v>187.26</v>
      </c>
      <c r="U1831" s="8">
        <f>Sales_Analysis[[#This Row],[Net Sales ]]-Sales_Analysis[[#This Row],[Cost Of Good Sold]]</f>
        <v>97.020000000000039</v>
      </c>
      <c r="V1831" s="8">
        <f>IF(Sales_Analysis[[#This Row],[Order Status]]="Completed",Sales_Analysis[[#This Row],[Net Sales ]],0)</f>
        <v>284.28000000000003</v>
      </c>
      <c r="W1831" s="8">
        <f>IF(Sales_Analysis[[#This Row],[Order Status]]="Completed",Sales_Analysis[[#This Row],[Gross Profit ]],0)</f>
        <v>97.020000000000039</v>
      </c>
    </row>
    <row r="1832" spans="1:23">
      <c r="A1832" t="s">
        <v>2613</v>
      </c>
      <c r="B1832" s="7">
        <v>46204</v>
      </c>
      <c r="C1832" t="s">
        <v>87</v>
      </c>
      <c r="D1832">
        <v>1</v>
      </c>
      <c r="E1832">
        <v>49.34</v>
      </c>
      <c r="F1832">
        <v>0</v>
      </c>
      <c r="G1832">
        <v>4.99</v>
      </c>
      <c r="H1832" t="s">
        <v>212</v>
      </c>
      <c r="I1832" t="s">
        <v>54</v>
      </c>
      <c r="J1832" t="s">
        <v>213</v>
      </c>
      <c r="K1832" t="s">
        <v>209</v>
      </c>
      <c r="L1832" t="s">
        <v>1269</v>
      </c>
      <c r="M1832" t="s">
        <v>88</v>
      </c>
      <c r="N1832" t="s">
        <v>11</v>
      </c>
      <c r="O1832">
        <v>24.06</v>
      </c>
      <c r="P1832">
        <v>49.34</v>
      </c>
      <c r="Q1832">
        <f>Sales_Analysis[[#This Row],[Quantity]]*Sales_Analysis[[#This Row],[Unit Selling Price]]</f>
        <v>49.34</v>
      </c>
      <c r="R1832">
        <f>Sales_Analysis[[#This Row],[Gross Sales ]]*Sales_Analysis[[#This Row],[Discount Pct]]</f>
        <v>0</v>
      </c>
      <c r="S1832" s="8">
        <f>Sales_Analysis[[#This Row],[Gross Sales ]]-Sales_Analysis[[#This Row],[Discount Amount]]</f>
        <v>49.34</v>
      </c>
      <c r="T1832" s="8">
        <f>Sales_Analysis[[#This Row],[Quantity]]*Sales_Analysis[[#This Row],[Unit Cost]]</f>
        <v>24.06</v>
      </c>
      <c r="U1832" s="8">
        <f>Sales_Analysis[[#This Row],[Net Sales ]]-Sales_Analysis[[#This Row],[Cost Of Good Sold]]</f>
        <v>25.280000000000005</v>
      </c>
      <c r="V1832" s="8">
        <f>IF(Sales_Analysis[[#This Row],[Order Status]]="Completed",Sales_Analysis[[#This Row],[Net Sales ]],0)</f>
        <v>49.34</v>
      </c>
      <c r="W1832" s="8">
        <f>IF(Sales_Analysis[[#This Row],[Order Status]]="Completed",Sales_Analysis[[#This Row],[Gross Profit ]],0)</f>
        <v>25.280000000000005</v>
      </c>
    </row>
    <row r="1833" spans="1:23">
      <c r="A1833" t="s">
        <v>2614</v>
      </c>
      <c r="B1833" s="7">
        <v>46204</v>
      </c>
      <c r="C1833" t="s">
        <v>114</v>
      </c>
      <c r="D1833">
        <v>3</v>
      </c>
      <c r="E1833">
        <v>87.66</v>
      </c>
      <c r="F1833">
        <v>0.15</v>
      </c>
      <c r="G1833">
        <v>4.99</v>
      </c>
      <c r="H1833" t="s">
        <v>207</v>
      </c>
      <c r="I1833" t="s">
        <v>54</v>
      </c>
      <c r="J1833" t="s">
        <v>217</v>
      </c>
      <c r="K1833" t="s">
        <v>209</v>
      </c>
      <c r="L1833" t="s">
        <v>1371</v>
      </c>
      <c r="M1833" t="s">
        <v>115</v>
      </c>
      <c r="N1833" t="s">
        <v>17</v>
      </c>
      <c r="O1833">
        <v>40.340000000000003</v>
      </c>
      <c r="P1833">
        <v>87.66</v>
      </c>
      <c r="Q1833">
        <f>Sales_Analysis[[#This Row],[Quantity]]*Sales_Analysis[[#This Row],[Unit Selling Price]]</f>
        <v>262.98</v>
      </c>
      <c r="R1833">
        <f>Sales_Analysis[[#This Row],[Gross Sales ]]*Sales_Analysis[[#This Row],[Discount Pct]]</f>
        <v>39.447000000000003</v>
      </c>
      <c r="S1833" s="8">
        <f>Sales_Analysis[[#This Row],[Gross Sales ]]-Sales_Analysis[[#This Row],[Discount Amount]]</f>
        <v>223.53300000000002</v>
      </c>
      <c r="T1833" s="8">
        <f>Sales_Analysis[[#This Row],[Quantity]]*Sales_Analysis[[#This Row],[Unit Cost]]</f>
        <v>121.02000000000001</v>
      </c>
      <c r="U1833" s="8">
        <f>Sales_Analysis[[#This Row],[Net Sales ]]-Sales_Analysis[[#This Row],[Cost Of Good Sold]]</f>
        <v>102.51300000000001</v>
      </c>
      <c r="V1833" s="8">
        <f>IF(Sales_Analysis[[#This Row],[Order Status]]="Completed",Sales_Analysis[[#This Row],[Net Sales ]],0)</f>
        <v>223.53300000000002</v>
      </c>
      <c r="W1833" s="8">
        <f>IF(Sales_Analysis[[#This Row],[Order Status]]="Completed",Sales_Analysis[[#This Row],[Gross Profit ]],0)</f>
        <v>102.51300000000001</v>
      </c>
    </row>
    <row r="1834" spans="1:23">
      <c r="A1834" t="s">
        <v>2615</v>
      </c>
      <c r="B1834" s="7">
        <v>46204</v>
      </c>
      <c r="C1834" t="s">
        <v>170</v>
      </c>
      <c r="D1834">
        <v>2</v>
      </c>
      <c r="E1834">
        <v>33.19</v>
      </c>
      <c r="F1834">
        <v>0.1</v>
      </c>
      <c r="G1834">
        <v>6.99</v>
      </c>
      <c r="H1834" t="s">
        <v>216</v>
      </c>
      <c r="I1834" t="s">
        <v>54</v>
      </c>
      <c r="J1834" t="s">
        <v>217</v>
      </c>
      <c r="K1834" t="s">
        <v>209</v>
      </c>
      <c r="L1834" t="s">
        <v>1669</v>
      </c>
      <c r="M1834" t="s">
        <v>171</v>
      </c>
      <c r="N1834" t="s">
        <v>32</v>
      </c>
      <c r="O1834">
        <v>18.73</v>
      </c>
      <c r="P1834">
        <v>33.19</v>
      </c>
      <c r="Q1834">
        <f>Sales_Analysis[[#This Row],[Quantity]]*Sales_Analysis[[#This Row],[Unit Selling Price]]</f>
        <v>66.38</v>
      </c>
      <c r="R1834">
        <f>Sales_Analysis[[#This Row],[Gross Sales ]]*Sales_Analysis[[#This Row],[Discount Pct]]</f>
        <v>6.6379999999999999</v>
      </c>
      <c r="S1834" s="8">
        <f>Sales_Analysis[[#This Row],[Gross Sales ]]-Sales_Analysis[[#This Row],[Discount Amount]]</f>
        <v>59.741999999999997</v>
      </c>
      <c r="T1834" s="8">
        <f>Sales_Analysis[[#This Row],[Quantity]]*Sales_Analysis[[#This Row],[Unit Cost]]</f>
        <v>37.46</v>
      </c>
      <c r="U1834" s="8">
        <f>Sales_Analysis[[#This Row],[Net Sales ]]-Sales_Analysis[[#This Row],[Cost Of Good Sold]]</f>
        <v>22.281999999999996</v>
      </c>
      <c r="V1834" s="8">
        <f>IF(Sales_Analysis[[#This Row],[Order Status]]="Completed",Sales_Analysis[[#This Row],[Net Sales ]],0)</f>
        <v>59.741999999999997</v>
      </c>
      <c r="W1834" s="8">
        <f>IF(Sales_Analysis[[#This Row],[Order Status]]="Completed",Sales_Analysis[[#This Row],[Gross Profit ]],0)</f>
        <v>22.281999999999996</v>
      </c>
    </row>
    <row r="1835" spans="1:23">
      <c r="A1835" t="s">
        <v>2616</v>
      </c>
      <c r="B1835" s="7">
        <v>46204</v>
      </c>
      <c r="C1835" t="s">
        <v>150</v>
      </c>
      <c r="D1835">
        <v>6</v>
      </c>
      <c r="E1835">
        <v>50.17</v>
      </c>
      <c r="F1835">
        <v>0</v>
      </c>
      <c r="G1835">
        <v>9.99</v>
      </c>
      <c r="H1835" t="s">
        <v>216</v>
      </c>
      <c r="I1835" t="s">
        <v>37</v>
      </c>
      <c r="J1835" t="s">
        <v>217</v>
      </c>
      <c r="K1835" t="s">
        <v>209</v>
      </c>
      <c r="L1835" t="s">
        <v>2038</v>
      </c>
      <c r="M1835" t="s">
        <v>151</v>
      </c>
      <c r="N1835" t="s">
        <v>27</v>
      </c>
      <c r="O1835">
        <v>28.8</v>
      </c>
      <c r="P1835">
        <v>50.17</v>
      </c>
      <c r="Q1835">
        <f>Sales_Analysis[[#This Row],[Quantity]]*Sales_Analysis[[#This Row],[Unit Selling Price]]</f>
        <v>301.02</v>
      </c>
      <c r="R1835">
        <f>Sales_Analysis[[#This Row],[Gross Sales ]]*Sales_Analysis[[#This Row],[Discount Pct]]</f>
        <v>0</v>
      </c>
      <c r="S1835" s="8">
        <f>Sales_Analysis[[#This Row],[Gross Sales ]]-Sales_Analysis[[#This Row],[Discount Amount]]</f>
        <v>301.02</v>
      </c>
      <c r="T1835" s="8">
        <f>Sales_Analysis[[#This Row],[Quantity]]*Sales_Analysis[[#This Row],[Unit Cost]]</f>
        <v>172.8</v>
      </c>
      <c r="U1835" s="8">
        <f>Sales_Analysis[[#This Row],[Net Sales ]]-Sales_Analysis[[#This Row],[Cost Of Good Sold]]</f>
        <v>128.21999999999997</v>
      </c>
      <c r="V1835" s="8">
        <f>IF(Sales_Analysis[[#This Row],[Order Status]]="Completed",Sales_Analysis[[#This Row],[Net Sales ]],0)</f>
        <v>301.02</v>
      </c>
      <c r="W1835" s="8">
        <f>IF(Sales_Analysis[[#This Row],[Order Status]]="Completed",Sales_Analysis[[#This Row],[Gross Profit ]],0)</f>
        <v>128.21999999999997</v>
      </c>
    </row>
    <row r="1836" spans="1:23">
      <c r="A1836" t="s">
        <v>2617</v>
      </c>
      <c r="B1836" s="7">
        <v>46204</v>
      </c>
      <c r="C1836" t="s">
        <v>166</v>
      </c>
      <c r="D1836">
        <v>3</v>
      </c>
      <c r="E1836">
        <v>39.19</v>
      </c>
      <c r="F1836">
        <v>0.1</v>
      </c>
      <c r="G1836">
        <v>9.99</v>
      </c>
      <c r="H1836" t="s">
        <v>216</v>
      </c>
      <c r="I1836" t="s">
        <v>18</v>
      </c>
      <c r="J1836" t="s">
        <v>217</v>
      </c>
      <c r="K1836" t="s">
        <v>209</v>
      </c>
      <c r="L1836" t="s">
        <v>583</v>
      </c>
      <c r="M1836" t="s">
        <v>167</v>
      </c>
      <c r="N1836" t="s">
        <v>32</v>
      </c>
      <c r="O1836">
        <v>18.54</v>
      </c>
      <c r="P1836">
        <v>39.19</v>
      </c>
      <c r="Q1836">
        <f>Sales_Analysis[[#This Row],[Quantity]]*Sales_Analysis[[#This Row],[Unit Selling Price]]</f>
        <v>117.57</v>
      </c>
      <c r="R1836">
        <f>Sales_Analysis[[#This Row],[Gross Sales ]]*Sales_Analysis[[#This Row],[Discount Pct]]</f>
        <v>11.757</v>
      </c>
      <c r="S1836" s="8">
        <f>Sales_Analysis[[#This Row],[Gross Sales ]]-Sales_Analysis[[#This Row],[Discount Amount]]</f>
        <v>105.81299999999999</v>
      </c>
      <c r="T1836" s="8">
        <f>Sales_Analysis[[#This Row],[Quantity]]*Sales_Analysis[[#This Row],[Unit Cost]]</f>
        <v>55.62</v>
      </c>
      <c r="U1836" s="8">
        <f>Sales_Analysis[[#This Row],[Net Sales ]]-Sales_Analysis[[#This Row],[Cost Of Good Sold]]</f>
        <v>50.192999999999991</v>
      </c>
      <c r="V1836" s="8">
        <f>IF(Sales_Analysis[[#This Row],[Order Status]]="Completed",Sales_Analysis[[#This Row],[Net Sales ]],0)</f>
        <v>105.81299999999999</v>
      </c>
      <c r="W1836" s="8">
        <f>IF(Sales_Analysis[[#This Row],[Order Status]]="Completed",Sales_Analysis[[#This Row],[Gross Profit ]],0)</f>
        <v>50.192999999999991</v>
      </c>
    </row>
    <row r="1837" spans="1:23">
      <c r="A1837" t="s">
        <v>2618</v>
      </c>
      <c r="B1837" s="7">
        <v>46205</v>
      </c>
      <c r="C1837" t="s">
        <v>122</v>
      </c>
      <c r="D1837">
        <v>1</v>
      </c>
      <c r="E1837">
        <v>29.71</v>
      </c>
      <c r="F1837">
        <v>0.05</v>
      </c>
      <c r="G1837">
        <v>0</v>
      </c>
      <c r="H1837" t="s">
        <v>207</v>
      </c>
      <c r="I1837" t="s">
        <v>18</v>
      </c>
      <c r="J1837" t="s">
        <v>217</v>
      </c>
      <c r="K1837" t="s">
        <v>209</v>
      </c>
      <c r="L1837" t="s">
        <v>241</v>
      </c>
      <c r="M1837" t="s">
        <v>123</v>
      </c>
      <c r="N1837" t="s">
        <v>21</v>
      </c>
      <c r="O1837">
        <v>17.55</v>
      </c>
      <c r="P1837">
        <v>29.71</v>
      </c>
      <c r="Q1837">
        <f>Sales_Analysis[[#This Row],[Quantity]]*Sales_Analysis[[#This Row],[Unit Selling Price]]</f>
        <v>29.71</v>
      </c>
      <c r="R1837">
        <f>Sales_Analysis[[#This Row],[Gross Sales ]]*Sales_Analysis[[#This Row],[Discount Pct]]</f>
        <v>1.4855</v>
      </c>
      <c r="S1837" s="8">
        <f>Sales_Analysis[[#This Row],[Gross Sales ]]-Sales_Analysis[[#This Row],[Discount Amount]]</f>
        <v>28.224499999999999</v>
      </c>
      <c r="T1837" s="8">
        <f>Sales_Analysis[[#This Row],[Quantity]]*Sales_Analysis[[#This Row],[Unit Cost]]</f>
        <v>17.55</v>
      </c>
      <c r="U1837" s="8">
        <f>Sales_Analysis[[#This Row],[Net Sales ]]-Sales_Analysis[[#This Row],[Cost Of Good Sold]]</f>
        <v>10.674499999999998</v>
      </c>
      <c r="V1837" s="8">
        <f>IF(Sales_Analysis[[#This Row],[Order Status]]="Completed",Sales_Analysis[[#This Row],[Net Sales ]],0)</f>
        <v>28.224499999999999</v>
      </c>
      <c r="W1837" s="8">
        <f>IF(Sales_Analysis[[#This Row],[Order Status]]="Completed",Sales_Analysis[[#This Row],[Gross Profit ]],0)</f>
        <v>10.674499999999998</v>
      </c>
    </row>
    <row r="1838" spans="1:23">
      <c r="A1838" t="s">
        <v>2619</v>
      </c>
      <c r="B1838" s="7">
        <v>46205</v>
      </c>
      <c r="C1838" t="s">
        <v>77</v>
      </c>
      <c r="D1838">
        <v>2</v>
      </c>
      <c r="E1838">
        <v>47.77</v>
      </c>
      <c r="F1838">
        <v>0</v>
      </c>
      <c r="G1838">
        <v>0</v>
      </c>
      <c r="H1838" t="s">
        <v>212</v>
      </c>
      <c r="I1838" t="s">
        <v>37</v>
      </c>
      <c r="J1838" t="s">
        <v>213</v>
      </c>
      <c r="K1838" t="s">
        <v>209</v>
      </c>
      <c r="L1838" t="s">
        <v>1604</v>
      </c>
      <c r="M1838" t="s">
        <v>78</v>
      </c>
      <c r="N1838" t="s">
        <v>11</v>
      </c>
      <c r="O1838">
        <v>21.34</v>
      </c>
      <c r="P1838">
        <v>47.77</v>
      </c>
      <c r="Q1838">
        <f>Sales_Analysis[[#This Row],[Quantity]]*Sales_Analysis[[#This Row],[Unit Selling Price]]</f>
        <v>95.54</v>
      </c>
      <c r="R1838">
        <f>Sales_Analysis[[#This Row],[Gross Sales ]]*Sales_Analysis[[#This Row],[Discount Pct]]</f>
        <v>0</v>
      </c>
      <c r="S1838" s="8">
        <f>Sales_Analysis[[#This Row],[Gross Sales ]]-Sales_Analysis[[#This Row],[Discount Amount]]</f>
        <v>95.54</v>
      </c>
      <c r="T1838" s="8">
        <f>Sales_Analysis[[#This Row],[Quantity]]*Sales_Analysis[[#This Row],[Unit Cost]]</f>
        <v>42.68</v>
      </c>
      <c r="U1838" s="8">
        <f>Sales_Analysis[[#This Row],[Net Sales ]]-Sales_Analysis[[#This Row],[Cost Of Good Sold]]</f>
        <v>52.860000000000007</v>
      </c>
      <c r="V1838" s="8">
        <f>IF(Sales_Analysis[[#This Row],[Order Status]]="Completed",Sales_Analysis[[#This Row],[Net Sales ]],0)</f>
        <v>95.54</v>
      </c>
      <c r="W1838" s="8">
        <f>IF(Sales_Analysis[[#This Row],[Order Status]]="Completed",Sales_Analysis[[#This Row],[Gross Profit ]],0)</f>
        <v>52.860000000000007</v>
      </c>
    </row>
    <row r="1839" spans="1:23">
      <c r="A1839" t="s">
        <v>2620</v>
      </c>
      <c r="B1839" s="7">
        <v>46205</v>
      </c>
      <c r="C1839" t="s">
        <v>180</v>
      </c>
      <c r="D1839">
        <v>6</v>
      </c>
      <c r="E1839">
        <v>60.42</v>
      </c>
      <c r="F1839">
        <v>0</v>
      </c>
      <c r="G1839">
        <v>0</v>
      </c>
      <c r="H1839" t="s">
        <v>207</v>
      </c>
      <c r="I1839" t="s">
        <v>37</v>
      </c>
      <c r="J1839" t="s">
        <v>213</v>
      </c>
      <c r="K1839" t="s">
        <v>209</v>
      </c>
      <c r="L1839" t="s">
        <v>517</v>
      </c>
      <c r="M1839" t="s">
        <v>181</v>
      </c>
      <c r="N1839" t="s">
        <v>32</v>
      </c>
      <c r="O1839">
        <v>25.69</v>
      </c>
      <c r="P1839">
        <v>60.42</v>
      </c>
      <c r="Q1839">
        <f>Sales_Analysis[[#This Row],[Quantity]]*Sales_Analysis[[#This Row],[Unit Selling Price]]</f>
        <v>362.52</v>
      </c>
      <c r="R1839">
        <f>Sales_Analysis[[#This Row],[Gross Sales ]]*Sales_Analysis[[#This Row],[Discount Pct]]</f>
        <v>0</v>
      </c>
      <c r="S1839" s="8">
        <f>Sales_Analysis[[#This Row],[Gross Sales ]]-Sales_Analysis[[#This Row],[Discount Amount]]</f>
        <v>362.52</v>
      </c>
      <c r="T1839" s="8">
        <f>Sales_Analysis[[#This Row],[Quantity]]*Sales_Analysis[[#This Row],[Unit Cost]]</f>
        <v>154.14000000000001</v>
      </c>
      <c r="U1839" s="8">
        <f>Sales_Analysis[[#This Row],[Net Sales ]]-Sales_Analysis[[#This Row],[Cost Of Good Sold]]</f>
        <v>208.37999999999997</v>
      </c>
      <c r="V1839" s="8">
        <f>IF(Sales_Analysis[[#This Row],[Order Status]]="Completed",Sales_Analysis[[#This Row],[Net Sales ]],0)</f>
        <v>362.52</v>
      </c>
      <c r="W1839" s="8">
        <f>IF(Sales_Analysis[[#This Row],[Order Status]]="Completed",Sales_Analysis[[#This Row],[Gross Profit ]],0)</f>
        <v>208.37999999999997</v>
      </c>
    </row>
    <row r="1840" spans="1:23">
      <c r="A1840" t="s">
        <v>2621</v>
      </c>
      <c r="B1840" s="7">
        <v>46205</v>
      </c>
      <c r="C1840" t="s">
        <v>83</v>
      </c>
      <c r="D1840">
        <v>1</v>
      </c>
      <c r="E1840">
        <v>79.31</v>
      </c>
      <c r="F1840">
        <v>0</v>
      </c>
      <c r="G1840">
        <v>0</v>
      </c>
      <c r="H1840" t="s">
        <v>207</v>
      </c>
      <c r="I1840" t="s">
        <v>224</v>
      </c>
      <c r="J1840" t="s">
        <v>217</v>
      </c>
      <c r="K1840" t="s">
        <v>209</v>
      </c>
      <c r="L1840" t="s">
        <v>1849</v>
      </c>
      <c r="M1840" t="s">
        <v>84</v>
      </c>
      <c r="N1840" t="s">
        <v>11</v>
      </c>
      <c r="O1840">
        <v>36.44</v>
      </c>
      <c r="P1840">
        <v>79.31</v>
      </c>
      <c r="Q1840">
        <f>Sales_Analysis[[#This Row],[Quantity]]*Sales_Analysis[[#This Row],[Unit Selling Price]]</f>
        <v>79.31</v>
      </c>
      <c r="R1840">
        <f>Sales_Analysis[[#This Row],[Gross Sales ]]*Sales_Analysis[[#This Row],[Discount Pct]]</f>
        <v>0</v>
      </c>
      <c r="S1840" s="8">
        <f>Sales_Analysis[[#This Row],[Gross Sales ]]-Sales_Analysis[[#This Row],[Discount Amount]]</f>
        <v>79.31</v>
      </c>
      <c r="T1840" s="8">
        <f>Sales_Analysis[[#This Row],[Quantity]]*Sales_Analysis[[#This Row],[Unit Cost]]</f>
        <v>36.44</v>
      </c>
      <c r="U1840" s="8">
        <f>Sales_Analysis[[#This Row],[Net Sales ]]-Sales_Analysis[[#This Row],[Cost Of Good Sold]]</f>
        <v>42.870000000000005</v>
      </c>
      <c r="V1840" s="8">
        <f>IF(Sales_Analysis[[#This Row],[Order Status]]="Completed",Sales_Analysis[[#This Row],[Net Sales ]],0)</f>
        <v>79.31</v>
      </c>
      <c r="W1840" s="8">
        <f>IF(Sales_Analysis[[#This Row],[Order Status]]="Completed",Sales_Analysis[[#This Row],[Gross Profit ]],0)</f>
        <v>42.870000000000005</v>
      </c>
    </row>
    <row r="1841" spans="1:23">
      <c r="A1841" t="s">
        <v>2622</v>
      </c>
      <c r="B1841" s="7">
        <v>46205</v>
      </c>
      <c r="C1841" t="s">
        <v>98</v>
      </c>
      <c r="D1841">
        <v>3</v>
      </c>
      <c r="E1841">
        <v>17.66</v>
      </c>
      <c r="F1841">
        <v>0.05</v>
      </c>
      <c r="G1841">
        <v>0</v>
      </c>
      <c r="H1841" t="s">
        <v>207</v>
      </c>
      <c r="I1841" t="s">
        <v>12</v>
      </c>
      <c r="J1841" t="s">
        <v>213</v>
      </c>
      <c r="K1841" t="s">
        <v>304</v>
      </c>
      <c r="L1841" t="s">
        <v>571</v>
      </c>
      <c r="M1841" t="s">
        <v>99</v>
      </c>
      <c r="N1841" t="s">
        <v>17</v>
      </c>
      <c r="O1841">
        <v>11.93</v>
      </c>
      <c r="P1841">
        <v>17.66</v>
      </c>
      <c r="Q1841">
        <f>Sales_Analysis[[#This Row],[Quantity]]*Sales_Analysis[[#This Row],[Unit Selling Price]]</f>
        <v>52.980000000000004</v>
      </c>
      <c r="R1841">
        <f>Sales_Analysis[[#This Row],[Gross Sales ]]*Sales_Analysis[[#This Row],[Discount Pct]]</f>
        <v>2.6490000000000005</v>
      </c>
      <c r="S1841" s="8">
        <f>Sales_Analysis[[#This Row],[Gross Sales ]]-Sales_Analysis[[#This Row],[Discount Amount]]</f>
        <v>50.331000000000003</v>
      </c>
      <c r="T1841" s="8">
        <f>Sales_Analysis[[#This Row],[Quantity]]*Sales_Analysis[[#This Row],[Unit Cost]]</f>
        <v>35.79</v>
      </c>
      <c r="U1841" s="8">
        <f>Sales_Analysis[[#This Row],[Net Sales ]]-Sales_Analysis[[#This Row],[Cost Of Good Sold]]</f>
        <v>14.541000000000004</v>
      </c>
      <c r="V1841" s="8">
        <f>IF(Sales_Analysis[[#This Row],[Order Status]]="Completed",Sales_Analysis[[#This Row],[Net Sales ]],0)</f>
        <v>0</v>
      </c>
      <c r="W1841" s="8">
        <f>IF(Sales_Analysis[[#This Row],[Order Status]]="Completed",Sales_Analysis[[#This Row],[Gross Profit ]],0)</f>
        <v>0</v>
      </c>
    </row>
    <row r="1842" spans="1:23">
      <c r="A1842" t="s">
        <v>2623</v>
      </c>
      <c r="B1842" s="7">
        <v>46205</v>
      </c>
      <c r="C1842" t="s">
        <v>108</v>
      </c>
      <c r="D1842">
        <v>1</v>
      </c>
      <c r="E1842">
        <v>23.94</v>
      </c>
      <c r="F1842">
        <v>0.2</v>
      </c>
      <c r="G1842">
        <v>4.99</v>
      </c>
      <c r="H1842" t="s">
        <v>216</v>
      </c>
      <c r="I1842" t="s">
        <v>12</v>
      </c>
      <c r="J1842" t="s">
        <v>217</v>
      </c>
      <c r="K1842" t="s">
        <v>209</v>
      </c>
      <c r="L1842" t="s">
        <v>525</v>
      </c>
      <c r="M1842" t="s">
        <v>109</v>
      </c>
      <c r="N1842" t="s">
        <v>17</v>
      </c>
      <c r="O1842">
        <v>13.98</v>
      </c>
      <c r="P1842">
        <v>23.94</v>
      </c>
      <c r="Q1842">
        <f>Sales_Analysis[[#This Row],[Quantity]]*Sales_Analysis[[#This Row],[Unit Selling Price]]</f>
        <v>23.94</v>
      </c>
      <c r="R1842">
        <f>Sales_Analysis[[#This Row],[Gross Sales ]]*Sales_Analysis[[#This Row],[Discount Pct]]</f>
        <v>4.7880000000000003</v>
      </c>
      <c r="S1842" s="8">
        <f>Sales_Analysis[[#This Row],[Gross Sales ]]-Sales_Analysis[[#This Row],[Discount Amount]]</f>
        <v>19.152000000000001</v>
      </c>
      <c r="T1842" s="8">
        <f>Sales_Analysis[[#This Row],[Quantity]]*Sales_Analysis[[#This Row],[Unit Cost]]</f>
        <v>13.98</v>
      </c>
      <c r="U1842" s="8">
        <f>Sales_Analysis[[#This Row],[Net Sales ]]-Sales_Analysis[[#This Row],[Cost Of Good Sold]]</f>
        <v>5.1720000000000006</v>
      </c>
      <c r="V1842" s="8">
        <f>IF(Sales_Analysis[[#This Row],[Order Status]]="Completed",Sales_Analysis[[#This Row],[Net Sales ]],0)</f>
        <v>19.152000000000001</v>
      </c>
      <c r="W1842" s="8">
        <f>IF(Sales_Analysis[[#This Row],[Order Status]]="Completed",Sales_Analysis[[#This Row],[Gross Profit ]],0)</f>
        <v>5.1720000000000006</v>
      </c>
    </row>
    <row r="1843" spans="1:23">
      <c r="A1843" t="s">
        <v>2624</v>
      </c>
      <c r="B1843" s="7">
        <v>46205</v>
      </c>
      <c r="C1843" t="s">
        <v>126</v>
      </c>
      <c r="D1843">
        <v>1</v>
      </c>
      <c r="E1843">
        <v>44.98</v>
      </c>
      <c r="F1843">
        <v>0.1</v>
      </c>
      <c r="G1843">
        <v>9.99</v>
      </c>
      <c r="H1843" t="s">
        <v>212</v>
      </c>
      <c r="I1843" t="s">
        <v>18</v>
      </c>
      <c r="J1843" t="s">
        <v>213</v>
      </c>
      <c r="K1843" t="s">
        <v>209</v>
      </c>
      <c r="L1843" t="s">
        <v>866</v>
      </c>
      <c r="M1843" t="s">
        <v>127</v>
      </c>
      <c r="N1843" t="s">
        <v>21</v>
      </c>
      <c r="O1843">
        <v>23.48</v>
      </c>
      <c r="P1843">
        <v>44.98</v>
      </c>
      <c r="Q1843">
        <f>Sales_Analysis[[#This Row],[Quantity]]*Sales_Analysis[[#This Row],[Unit Selling Price]]</f>
        <v>44.98</v>
      </c>
      <c r="R1843">
        <f>Sales_Analysis[[#This Row],[Gross Sales ]]*Sales_Analysis[[#This Row],[Discount Pct]]</f>
        <v>4.4980000000000002</v>
      </c>
      <c r="S1843" s="8">
        <f>Sales_Analysis[[#This Row],[Gross Sales ]]-Sales_Analysis[[#This Row],[Discount Amount]]</f>
        <v>40.481999999999999</v>
      </c>
      <c r="T1843" s="8">
        <f>Sales_Analysis[[#This Row],[Quantity]]*Sales_Analysis[[#This Row],[Unit Cost]]</f>
        <v>23.48</v>
      </c>
      <c r="U1843" s="8">
        <f>Sales_Analysis[[#This Row],[Net Sales ]]-Sales_Analysis[[#This Row],[Cost Of Good Sold]]</f>
        <v>17.001999999999999</v>
      </c>
      <c r="V1843" s="8">
        <f>IF(Sales_Analysis[[#This Row],[Order Status]]="Completed",Sales_Analysis[[#This Row],[Net Sales ]],0)</f>
        <v>40.481999999999999</v>
      </c>
      <c r="W1843" s="8">
        <f>IF(Sales_Analysis[[#This Row],[Order Status]]="Completed",Sales_Analysis[[#This Row],[Gross Profit ]],0)</f>
        <v>17.001999999999999</v>
      </c>
    </row>
    <row r="1844" spans="1:23">
      <c r="A1844" t="s">
        <v>2625</v>
      </c>
      <c r="B1844" s="7">
        <v>46205</v>
      </c>
      <c r="C1844" t="s">
        <v>148</v>
      </c>
      <c r="D1844">
        <v>2</v>
      </c>
      <c r="E1844">
        <v>76.3</v>
      </c>
      <c r="F1844">
        <v>0</v>
      </c>
      <c r="G1844">
        <v>4.99</v>
      </c>
      <c r="H1844" t="s">
        <v>216</v>
      </c>
      <c r="I1844" t="s">
        <v>12</v>
      </c>
      <c r="J1844" t="s">
        <v>217</v>
      </c>
      <c r="K1844" t="s">
        <v>209</v>
      </c>
      <c r="L1844" t="s">
        <v>1164</v>
      </c>
      <c r="M1844" t="s">
        <v>149</v>
      </c>
      <c r="N1844" t="s">
        <v>27</v>
      </c>
      <c r="O1844">
        <v>33.700000000000003</v>
      </c>
      <c r="P1844">
        <v>76.3</v>
      </c>
      <c r="Q1844">
        <f>Sales_Analysis[[#This Row],[Quantity]]*Sales_Analysis[[#This Row],[Unit Selling Price]]</f>
        <v>152.6</v>
      </c>
      <c r="R1844">
        <f>Sales_Analysis[[#This Row],[Gross Sales ]]*Sales_Analysis[[#This Row],[Discount Pct]]</f>
        <v>0</v>
      </c>
      <c r="S1844" s="8">
        <f>Sales_Analysis[[#This Row],[Gross Sales ]]-Sales_Analysis[[#This Row],[Discount Amount]]</f>
        <v>152.6</v>
      </c>
      <c r="T1844" s="8">
        <f>Sales_Analysis[[#This Row],[Quantity]]*Sales_Analysis[[#This Row],[Unit Cost]]</f>
        <v>67.400000000000006</v>
      </c>
      <c r="U1844" s="8">
        <f>Sales_Analysis[[#This Row],[Net Sales ]]-Sales_Analysis[[#This Row],[Cost Of Good Sold]]</f>
        <v>85.199999999999989</v>
      </c>
      <c r="V1844" s="8">
        <f>IF(Sales_Analysis[[#This Row],[Order Status]]="Completed",Sales_Analysis[[#This Row],[Net Sales ]],0)</f>
        <v>152.6</v>
      </c>
      <c r="W1844" s="8">
        <f>IF(Sales_Analysis[[#This Row],[Order Status]]="Completed",Sales_Analysis[[#This Row],[Gross Profit ]],0)</f>
        <v>85.199999999999989</v>
      </c>
    </row>
    <row r="1845" spans="1:23">
      <c r="A1845" t="s">
        <v>2626</v>
      </c>
      <c r="B1845" s="7">
        <v>46205</v>
      </c>
      <c r="C1845" t="s">
        <v>120</v>
      </c>
      <c r="D1845">
        <v>1</v>
      </c>
      <c r="E1845">
        <v>33.65</v>
      </c>
      <c r="F1845">
        <v>0.1</v>
      </c>
      <c r="G1845">
        <v>0</v>
      </c>
      <c r="H1845" t="s">
        <v>212</v>
      </c>
      <c r="I1845" t="s">
        <v>12</v>
      </c>
      <c r="J1845" t="s">
        <v>217</v>
      </c>
      <c r="K1845" t="s">
        <v>209</v>
      </c>
      <c r="L1845" t="s">
        <v>1595</v>
      </c>
      <c r="M1845" t="s">
        <v>121</v>
      </c>
      <c r="N1845" t="s">
        <v>21</v>
      </c>
      <c r="O1845">
        <v>17.22</v>
      </c>
      <c r="P1845">
        <v>33.65</v>
      </c>
      <c r="Q1845">
        <f>Sales_Analysis[[#This Row],[Quantity]]*Sales_Analysis[[#This Row],[Unit Selling Price]]</f>
        <v>33.65</v>
      </c>
      <c r="R1845">
        <f>Sales_Analysis[[#This Row],[Gross Sales ]]*Sales_Analysis[[#This Row],[Discount Pct]]</f>
        <v>3.3650000000000002</v>
      </c>
      <c r="S1845" s="8">
        <f>Sales_Analysis[[#This Row],[Gross Sales ]]-Sales_Analysis[[#This Row],[Discount Amount]]</f>
        <v>30.284999999999997</v>
      </c>
      <c r="T1845" s="8">
        <f>Sales_Analysis[[#This Row],[Quantity]]*Sales_Analysis[[#This Row],[Unit Cost]]</f>
        <v>17.22</v>
      </c>
      <c r="U1845" s="8">
        <f>Sales_Analysis[[#This Row],[Net Sales ]]-Sales_Analysis[[#This Row],[Cost Of Good Sold]]</f>
        <v>13.064999999999998</v>
      </c>
      <c r="V1845" s="8">
        <f>IF(Sales_Analysis[[#This Row],[Order Status]]="Completed",Sales_Analysis[[#This Row],[Net Sales ]],0)</f>
        <v>30.284999999999997</v>
      </c>
      <c r="W1845" s="8">
        <f>IF(Sales_Analysis[[#This Row],[Order Status]]="Completed",Sales_Analysis[[#This Row],[Gross Profit ]],0)</f>
        <v>13.064999999999998</v>
      </c>
    </row>
    <row r="1846" spans="1:23">
      <c r="A1846" t="s">
        <v>2627</v>
      </c>
      <c r="B1846" s="7">
        <v>46205</v>
      </c>
      <c r="C1846" t="s">
        <v>170</v>
      </c>
      <c r="D1846">
        <v>4</v>
      </c>
      <c r="E1846">
        <v>33.19</v>
      </c>
      <c r="F1846">
        <v>0.1</v>
      </c>
      <c r="G1846">
        <v>9.99</v>
      </c>
      <c r="H1846" t="s">
        <v>212</v>
      </c>
      <c r="I1846" t="s">
        <v>224</v>
      </c>
      <c r="J1846" t="s">
        <v>213</v>
      </c>
      <c r="K1846" t="s">
        <v>209</v>
      </c>
      <c r="L1846" t="s">
        <v>255</v>
      </c>
      <c r="M1846" t="s">
        <v>171</v>
      </c>
      <c r="N1846" t="s">
        <v>32</v>
      </c>
      <c r="O1846">
        <v>18.73</v>
      </c>
      <c r="P1846">
        <v>33.19</v>
      </c>
      <c r="Q1846">
        <f>Sales_Analysis[[#This Row],[Quantity]]*Sales_Analysis[[#This Row],[Unit Selling Price]]</f>
        <v>132.76</v>
      </c>
      <c r="R1846">
        <f>Sales_Analysis[[#This Row],[Gross Sales ]]*Sales_Analysis[[#This Row],[Discount Pct]]</f>
        <v>13.276</v>
      </c>
      <c r="S1846" s="8">
        <f>Sales_Analysis[[#This Row],[Gross Sales ]]-Sales_Analysis[[#This Row],[Discount Amount]]</f>
        <v>119.48399999999999</v>
      </c>
      <c r="T1846" s="8">
        <f>Sales_Analysis[[#This Row],[Quantity]]*Sales_Analysis[[#This Row],[Unit Cost]]</f>
        <v>74.92</v>
      </c>
      <c r="U1846" s="8">
        <f>Sales_Analysis[[#This Row],[Net Sales ]]-Sales_Analysis[[#This Row],[Cost Of Good Sold]]</f>
        <v>44.563999999999993</v>
      </c>
      <c r="V1846" s="8">
        <f>IF(Sales_Analysis[[#This Row],[Order Status]]="Completed",Sales_Analysis[[#This Row],[Net Sales ]],0)</f>
        <v>119.48399999999999</v>
      </c>
      <c r="W1846" s="8">
        <f>IF(Sales_Analysis[[#This Row],[Order Status]]="Completed",Sales_Analysis[[#This Row],[Gross Profit ]],0)</f>
        <v>44.563999999999993</v>
      </c>
    </row>
    <row r="1847" spans="1:23">
      <c r="A1847" t="s">
        <v>2628</v>
      </c>
      <c r="B1847" s="7">
        <v>46205</v>
      </c>
      <c r="C1847" t="s">
        <v>182</v>
      </c>
      <c r="D1847">
        <v>5</v>
      </c>
      <c r="E1847">
        <v>11.57</v>
      </c>
      <c r="F1847">
        <v>0</v>
      </c>
      <c r="G1847">
        <v>0</v>
      </c>
      <c r="H1847" t="s">
        <v>216</v>
      </c>
      <c r="I1847" t="s">
        <v>224</v>
      </c>
      <c r="J1847" t="s">
        <v>213</v>
      </c>
      <c r="K1847" t="s">
        <v>209</v>
      </c>
      <c r="L1847" t="s">
        <v>1041</v>
      </c>
      <c r="M1847" t="s">
        <v>183</v>
      </c>
      <c r="N1847" t="s">
        <v>32</v>
      </c>
      <c r="O1847">
        <v>6.42</v>
      </c>
      <c r="P1847">
        <v>11.57</v>
      </c>
      <c r="Q1847">
        <f>Sales_Analysis[[#This Row],[Quantity]]*Sales_Analysis[[#This Row],[Unit Selling Price]]</f>
        <v>57.85</v>
      </c>
      <c r="R1847">
        <f>Sales_Analysis[[#This Row],[Gross Sales ]]*Sales_Analysis[[#This Row],[Discount Pct]]</f>
        <v>0</v>
      </c>
      <c r="S1847" s="8">
        <f>Sales_Analysis[[#This Row],[Gross Sales ]]-Sales_Analysis[[#This Row],[Discount Amount]]</f>
        <v>57.85</v>
      </c>
      <c r="T1847" s="8">
        <f>Sales_Analysis[[#This Row],[Quantity]]*Sales_Analysis[[#This Row],[Unit Cost]]</f>
        <v>32.1</v>
      </c>
      <c r="U1847" s="8">
        <f>Sales_Analysis[[#This Row],[Net Sales ]]-Sales_Analysis[[#This Row],[Cost Of Good Sold]]</f>
        <v>25.75</v>
      </c>
      <c r="V1847" s="8">
        <f>IF(Sales_Analysis[[#This Row],[Order Status]]="Completed",Sales_Analysis[[#This Row],[Net Sales ]],0)</f>
        <v>57.85</v>
      </c>
      <c r="W1847" s="8">
        <f>IF(Sales_Analysis[[#This Row],[Order Status]]="Completed",Sales_Analysis[[#This Row],[Gross Profit ]],0)</f>
        <v>25.75</v>
      </c>
    </row>
    <row r="1848" spans="1:23">
      <c r="A1848" t="s">
        <v>2629</v>
      </c>
      <c r="B1848" s="7">
        <v>46206</v>
      </c>
      <c r="C1848" t="s">
        <v>166</v>
      </c>
      <c r="D1848">
        <v>4</v>
      </c>
      <c r="E1848">
        <v>39.19</v>
      </c>
      <c r="F1848">
        <v>0.15</v>
      </c>
      <c r="G1848">
        <v>0</v>
      </c>
      <c r="H1848" t="s">
        <v>212</v>
      </c>
      <c r="I1848" t="s">
        <v>224</v>
      </c>
      <c r="J1848" t="s">
        <v>208</v>
      </c>
      <c r="K1848" t="s">
        <v>209</v>
      </c>
      <c r="L1848" t="s">
        <v>2430</v>
      </c>
      <c r="M1848" t="s">
        <v>167</v>
      </c>
      <c r="N1848" t="s">
        <v>32</v>
      </c>
      <c r="O1848">
        <v>18.54</v>
      </c>
      <c r="P1848">
        <v>39.19</v>
      </c>
      <c r="Q1848">
        <f>Sales_Analysis[[#This Row],[Quantity]]*Sales_Analysis[[#This Row],[Unit Selling Price]]</f>
        <v>156.76</v>
      </c>
      <c r="R1848">
        <f>Sales_Analysis[[#This Row],[Gross Sales ]]*Sales_Analysis[[#This Row],[Discount Pct]]</f>
        <v>23.513999999999999</v>
      </c>
      <c r="S1848" s="8">
        <f>Sales_Analysis[[#This Row],[Gross Sales ]]-Sales_Analysis[[#This Row],[Discount Amount]]</f>
        <v>133.24599999999998</v>
      </c>
      <c r="T1848" s="8">
        <f>Sales_Analysis[[#This Row],[Quantity]]*Sales_Analysis[[#This Row],[Unit Cost]]</f>
        <v>74.16</v>
      </c>
      <c r="U1848" s="8">
        <f>Sales_Analysis[[#This Row],[Net Sales ]]-Sales_Analysis[[#This Row],[Cost Of Good Sold]]</f>
        <v>59.085999999999984</v>
      </c>
      <c r="V1848" s="8">
        <f>IF(Sales_Analysis[[#This Row],[Order Status]]="Completed",Sales_Analysis[[#This Row],[Net Sales ]],0)</f>
        <v>133.24599999999998</v>
      </c>
      <c r="W1848" s="8">
        <f>IF(Sales_Analysis[[#This Row],[Order Status]]="Completed",Sales_Analysis[[#This Row],[Gross Profit ]],0)</f>
        <v>59.085999999999984</v>
      </c>
    </row>
    <row r="1849" spans="1:23">
      <c r="A1849" t="s">
        <v>2630</v>
      </c>
      <c r="B1849" s="7">
        <v>46206</v>
      </c>
      <c r="C1849" t="s">
        <v>118</v>
      </c>
      <c r="D1849">
        <v>3</v>
      </c>
      <c r="E1849">
        <v>41.81</v>
      </c>
      <c r="F1849">
        <v>0.15</v>
      </c>
      <c r="G1849">
        <v>9.99</v>
      </c>
      <c r="H1849" t="s">
        <v>207</v>
      </c>
      <c r="I1849" t="s">
        <v>18</v>
      </c>
      <c r="J1849" t="s">
        <v>217</v>
      </c>
      <c r="K1849" t="s">
        <v>209</v>
      </c>
      <c r="L1849" t="s">
        <v>729</v>
      </c>
      <c r="M1849" t="s">
        <v>119</v>
      </c>
      <c r="N1849" t="s">
        <v>21</v>
      </c>
      <c r="O1849">
        <v>22.64</v>
      </c>
      <c r="P1849">
        <v>41.81</v>
      </c>
      <c r="Q1849">
        <f>Sales_Analysis[[#This Row],[Quantity]]*Sales_Analysis[[#This Row],[Unit Selling Price]]</f>
        <v>125.43</v>
      </c>
      <c r="R1849">
        <f>Sales_Analysis[[#This Row],[Gross Sales ]]*Sales_Analysis[[#This Row],[Discount Pct]]</f>
        <v>18.814499999999999</v>
      </c>
      <c r="S1849" s="8">
        <f>Sales_Analysis[[#This Row],[Gross Sales ]]-Sales_Analysis[[#This Row],[Discount Amount]]</f>
        <v>106.61550000000001</v>
      </c>
      <c r="T1849" s="8">
        <f>Sales_Analysis[[#This Row],[Quantity]]*Sales_Analysis[[#This Row],[Unit Cost]]</f>
        <v>67.92</v>
      </c>
      <c r="U1849" s="8">
        <f>Sales_Analysis[[#This Row],[Net Sales ]]-Sales_Analysis[[#This Row],[Cost Of Good Sold]]</f>
        <v>38.69550000000001</v>
      </c>
      <c r="V1849" s="8">
        <f>IF(Sales_Analysis[[#This Row],[Order Status]]="Completed",Sales_Analysis[[#This Row],[Net Sales ]],0)</f>
        <v>106.61550000000001</v>
      </c>
      <c r="W1849" s="8">
        <f>IF(Sales_Analysis[[#This Row],[Order Status]]="Completed",Sales_Analysis[[#This Row],[Gross Profit ]],0)</f>
        <v>38.69550000000001</v>
      </c>
    </row>
    <row r="1850" spans="1:23">
      <c r="A1850" t="s">
        <v>2631</v>
      </c>
      <c r="B1850" s="7">
        <v>46206</v>
      </c>
      <c r="C1850" t="s">
        <v>178</v>
      </c>
      <c r="D1850">
        <v>4</v>
      </c>
      <c r="E1850">
        <v>77.760000000000005</v>
      </c>
      <c r="F1850">
        <v>0</v>
      </c>
      <c r="G1850">
        <v>9.99</v>
      </c>
      <c r="H1850" t="s">
        <v>216</v>
      </c>
      <c r="I1850" t="s">
        <v>18</v>
      </c>
      <c r="J1850" t="s">
        <v>213</v>
      </c>
      <c r="K1850" t="s">
        <v>209</v>
      </c>
      <c r="L1850" t="s">
        <v>724</v>
      </c>
      <c r="M1850" t="s">
        <v>179</v>
      </c>
      <c r="N1850" t="s">
        <v>32</v>
      </c>
      <c r="O1850">
        <v>44.67</v>
      </c>
      <c r="P1850">
        <v>77.760000000000005</v>
      </c>
      <c r="Q1850">
        <f>Sales_Analysis[[#This Row],[Quantity]]*Sales_Analysis[[#This Row],[Unit Selling Price]]</f>
        <v>311.04000000000002</v>
      </c>
      <c r="R1850">
        <f>Sales_Analysis[[#This Row],[Gross Sales ]]*Sales_Analysis[[#This Row],[Discount Pct]]</f>
        <v>0</v>
      </c>
      <c r="S1850" s="8">
        <f>Sales_Analysis[[#This Row],[Gross Sales ]]-Sales_Analysis[[#This Row],[Discount Amount]]</f>
        <v>311.04000000000002</v>
      </c>
      <c r="T1850" s="8">
        <f>Sales_Analysis[[#This Row],[Quantity]]*Sales_Analysis[[#This Row],[Unit Cost]]</f>
        <v>178.68</v>
      </c>
      <c r="U1850" s="8">
        <f>Sales_Analysis[[#This Row],[Net Sales ]]-Sales_Analysis[[#This Row],[Cost Of Good Sold]]</f>
        <v>132.36000000000001</v>
      </c>
      <c r="V1850" s="8">
        <f>IF(Sales_Analysis[[#This Row],[Order Status]]="Completed",Sales_Analysis[[#This Row],[Net Sales ]],0)</f>
        <v>311.04000000000002</v>
      </c>
      <c r="W1850" s="8">
        <f>IF(Sales_Analysis[[#This Row],[Order Status]]="Completed",Sales_Analysis[[#This Row],[Gross Profit ]],0)</f>
        <v>132.36000000000001</v>
      </c>
    </row>
    <row r="1851" spans="1:23">
      <c r="A1851" t="s">
        <v>2632</v>
      </c>
      <c r="B1851" s="7">
        <v>46206</v>
      </c>
      <c r="C1851" t="s">
        <v>116</v>
      </c>
      <c r="D1851">
        <v>2</v>
      </c>
      <c r="E1851">
        <v>30.89</v>
      </c>
      <c r="F1851">
        <v>0</v>
      </c>
      <c r="G1851">
        <v>0</v>
      </c>
      <c r="H1851" t="s">
        <v>216</v>
      </c>
      <c r="I1851" t="s">
        <v>54</v>
      </c>
      <c r="J1851" t="s">
        <v>208</v>
      </c>
      <c r="K1851" t="s">
        <v>209</v>
      </c>
      <c r="L1851" t="s">
        <v>630</v>
      </c>
      <c r="M1851" t="s">
        <v>117</v>
      </c>
      <c r="N1851" t="s">
        <v>21</v>
      </c>
      <c r="O1851">
        <v>13.41</v>
      </c>
      <c r="P1851">
        <v>30.89</v>
      </c>
      <c r="Q1851">
        <f>Sales_Analysis[[#This Row],[Quantity]]*Sales_Analysis[[#This Row],[Unit Selling Price]]</f>
        <v>61.78</v>
      </c>
      <c r="R1851">
        <f>Sales_Analysis[[#This Row],[Gross Sales ]]*Sales_Analysis[[#This Row],[Discount Pct]]</f>
        <v>0</v>
      </c>
      <c r="S1851" s="8">
        <f>Sales_Analysis[[#This Row],[Gross Sales ]]-Sales_Analysis[[#This Row],[Discount Amount]]</f>
        <v>61.78</v>
      </c>
      <c r="T1851" s="8">
        <f>Sales_Analysis[[#This Row],[Quantity]]*Sales_Analysis[[#This Row],[Unit Cost]]</f>
        <v>26.82</v>
      </c>
      <c r="U1851" s="8">
        <f>Sales_Analysis[[#This Row],[Net Sales ]]-Sales_Analysis[[#This Row],[Cost Of Good Sold]]</f>
        <v>34.96</v>
      </c>
      <c r="V1851" s="8">
        <f>IF(Sales_Analysis[[#This Row],[Order Status]]="Completed",Sales_Analysis[[#This Row],[Net Sales ]],0)</f>
        <v>61.78</v>
      </c>
      <c r="W1851" s="8">
        <f>IF(Sales_Analysis[[#This Row],[Order Status]]="Completed",Sales_Analysis[[#This Row],[Gross Profit ]],0)</f>
        <v>34.96</v>
      </c>
    </row>
    <row r="1852" spans="1:23">
      <c r="A1852" t="s">
        <v>2633</v>
      </c>
      <c r="B1852" s="7">
        <v>46206</v>
      </c>
      <c r="C1852" t="s">
        <v>92</v>
      </c>
      <c r="D1852">
        <v>3</v>
      </c>
      <c r="E1852">
        <v>46.87</v>
      </c>
      <c r="F1852">
        <v>0.15</v>
      </c>
      <c r="G1852">
        <v>0</v>
      </c>
      <c r="H1852" t="s">
        <v>216</v>
      </c>
      <c r="I1852" t="s">
        <v>12</v>
      </c>
      <c r="J1852" t="s">
        <v>213</v>
      </c>
      <c r="K1852" t="s">
        <v>209</v>
      </c>
      <c r="L1852" t="s">
        <v>1588</v>
      </c>
      <c r="M1852" t="s">
        <v>93</v>
      </c>
      <c r="N1852" t="s">
        <v>17</v>
      </c>
      <c r="O1852">
        <v>21.33</v>
      </c>
      <c r="P1852">
        <v>46.87</v>
      </c>
      <c r="Q1852">
        <f>Sales_Analysis[[#This Row],[Quantity]]*Sales_Analysis[[#This Row],[Unit Selling Price]]</f>
        <v>140.60999999999999</v>
      </c>
      <c r="R1852">
        <f>Sales_Analysis[[#This Row],[Gross Sales ]]*Sales_Analysis[[#This Row],[Discount Pct]]</f>
        <v>21.091499999999996</v>
      </c>
      <c r="S1852" s="8">
        <f>Sales_Analysis[[#This Row],[Gross Sales ]]-Sales_Analysis[[#This Row],[Discount Amount]]</f>
        <v>119.51849999999999</v>
      </c>
      <c r="T1852" s="8">
        <f>Sales_Analysis[[#This Row],[Quantity]]*Sales_Analysis[[#This Row],[Unit Cost]]</f>
        <v>63.989999999999995</v>
      </c>
      <c r="U1852" s="8">
        <f>Sales_Analysis[[#This Row],[Net Sales ]]-Sales_Analysis[[#This Row],[Cost Of Good Sold]]</f>
        <v>55.528499999999994</v>
      </c>
      <c r="V1852" s="8">
        <f>IF(Sales_Analysis[[#This Row],[Order Status]]="Completed",Sales_Analysis[[#This Row],[Net Sales ]],0)</f>
        <v>119.51849999999999</v>
      </c>
      <c r="W1852" s="8">
        <f>IF(Sales_Analysis[[#This Row],[Order Status]]="Completed",Sales_Analysis[[#This Row],[Gross Profit ]],0)</f>
        <v>55.528499999999994</v>
      </c>
    </row>
    <row r="1853" spans="1:23">
      <c r="A1853" t="s">
        <v>2634</v>
      </c>
      <c r="B1853" s="7">
        <v>46206</v>
      </c>
      <c r="C1853" t="s">
        <v>130</v>
      </c>
      <c r="D1853">
        <v>3</v>
      </c>
      <c r="E1853">
        <v>10.18</v>
      </c>
      <c r="F1853">
        <v>0</v>
      </c>
      <c r="G1853">
        <v>0</v>
      </c>
      <c r="H1853" t="s">
        <v>216</v>
      </c>
      <c r="I1853" t="s">
        <v>18</v>
      </c>
      <c r="J1853" t="s">
        <v>213</v>
      </c>
      <c r="K1853" t="s">
        <v>304</v>
      </c>
      <c r="L1853" t="s">
        <v>717</v>
      </c>
      <c r="M1853" t="s">
        <v>131</v>
      </c>
      <c r="N1853" t="s">
        <v>21</v>
      </c>
      <c r="O1853">
        <v>4.42</v>
      </c>
      <c r="P1853">
        <v>10.18</v>
      </c>
      <c r="Q1853">
        <f>Sales_Analysis[[#This Row],[Quantity]]*Sales_Analysis[[#This Row],[Unit Selling Price]]</f>
        <v>30.54</v>
      </c>
      <c r="R1853">
        <f>Sales_Analysis[[#This Row],[Gross Sales ]]*Sales_Analysis[[#This Row],[Discount Pct]]</f>
        <v>0</v>
      </c>
      <c r="S1853" s="8">
        <f>Sales_Analysis[[#This Row],[Gross Sales ]]-Sales_Analysis[[#This Row],[Discount Amount]]</f>
        <v>30.54</v>
      </c>
      <c r="T1853" s="8">
        <f>Sales_Analysis[[#This Row],[Quantity]]*Sales_Analysis[[#This Row],[Unit Cost]]</f>
        <v>13.26</v>
      </c>
      <c r="U1853" s="8">
        <f>Sales_Analysis[[#This Row],[Net Sales ]]-Sales_Analysis[[#This Row],[Cost Of Good Sold]]</f>
        <v>17.28</v>
      </c>
      <c r="V1853" s="8">
        <f>IF(Sales_Analysis[[#This Row],[Order Status]]="Completed",Sales_Analysis[[#This Row],[Net Sales ]],0)</f>
        <v>0</v>
      </c>
      <c r="W1853" s="8">
        <f>IF(Sales_Analysis[[#This Row],[Order Status]]="Completed",Sales_Analysis[[#This Row],[Gross Profit ]],0)</f>
        <v>0</v>
      </c>
    </row>
    <row r="1854" spans="1:23">
      <c r="A1854" t="s">
        <v>2635</v>
      </c>
      <c r="B1854" s="7">
        <v>46207</v>
      </c>
      <c r="C1854" t="s">
        <v>75</v>
      </c>
      <c r="D1854">
        <v>5</v>
      </c>
      <c r="E1854">
        <v>55.2</v>
      </c>
      <c r="F1854">
        <v>0.05</v>
      </c>
      <c r="G1854">
        <v>0</v>
      </c>
      <c r="H1854" t="s">
        <v>216</v>
      </c>
      <c r="I1854" t="s">
        <v>37</v>
      </c>
      <c r="J1854" t="s">
        <v>217</v>
      </c>
      <c r="K1854" t="s">
        <v>304</v>
      </c>
      <c r="L1854" t="s">
        <v>694</v>
      </c>
      <c r="M1854" t="s">
        <v>76</v>
      </c>
      <c r="N1854" t="s">
        <v>11</v>
      </c>
      <c r="O1854">
        <v>25.85</v>
      </c>
      <c r="P1854">
        <v>55.2</v>
      </c>
      <c r="Q1854">
        <f>Sales_Analysis[[#This Row],[Quantity]]*Sales_Analysis[[#This Row],[Unit Selling Price]]</f>
        <v>276</v>
      </c>
      <c r="R1854">
        <f>Sales_Analysis[[#This Row],[Gross Sales ]]*Sales_Analysis[[#This Row],[Discount Pct]]</f>
        <v>13.8</v>
      </c>
      <c r="S1854" s="8">
        <f>Sales_Analysis[[#This Row],[Gross Sales ]]-Sales_Analysis[[#This Row],[Discount Amount]]</f>
        <v>262.2</v>
      </c>
      <c r="T1854" s="8">
        <f>Sales_Analysis[[#This Row],[Quantity]]*Sales_Analysis[[#This Row],[Unit Cost]]</f>
        <v>129.25</v>
      </c>
      <c r="U1854" s="8">
        <f>Sales_Analysis[[#This Row],[Net Sales ]]-Sales_Analysis[[#This Row],[Cost Of Good Sold]]</f>
        <v>132.94999999999999</v>
      </c>
      <c r="V1854" s="8">
        <f>IF(Sales_Analysis[[#This Row],[Order Status]]="Completed",Sales_Analysis[[#This Row],[Net Sales ]],0)</f>
        <v>0</v>
      </c>
      <c r="W1854" s="8">
        <f>IF(Sales_Analysis[[#This Row],[Order Status]]="Completed",Sales_Analysis[[#This Row],[Gross Profit ]],0)</f>
        <v>0</v>
      </c>
    </row>
    <row r="1855" spans="1:23">
      <c r="A1855" t="s">
        <v>2636</v>
      </c>
      <c r="B1855" s="7">
        <v>46207</v>
      </c>
      <c r="C1855" t="s">
        <v>116</v>
      </c>
      <c r="D1855">
        <v>2</v>
      </c>
      <c r="E1855">
        <v>30.89</v>
      </c>
      <c r="F1855">
        <v>0</v>
      </c>
      <c r="G1855">
        <v>6.99</v>
      </c>
      <c r="H1855" t="s">
        <v>216</v>
      </c>
      <c r="I1855" t="s">
        <v>12</v>
      </c>
      <c r="J1855" t="s">
        <v>217</v>
      </c>
      <c r="K1855" t="s">
        <v>209</v>
      </c>
      <c r="L1855" t="s">
        <v>445</v>
      </c>
      <c r="M1855" t="s">
        <v>117</v>
      </c>
      <c r="N1855" t="s">
        <v>21</v>
      </c>
      <c r="O1855">
        <v>13.41</v>
      </c>
      <c r="P1855">
        <v>30.89</v>
      </c>
      <c r="Q1855">
        <f>Sales_Analysis[[#This Row],[Quantity]]*Sales_Analysis[[#This Row],[Unit Selling Price]]</f>
        <v>61.78</v>
      </c>
      <c r="R1855">
        <f>Sales_Analysis[[#This Row],[Gross Sales ]]*Sales_Analysis[[#This Row],[Discount Pct]]</f>
        <v>0</v>
      </c>
      <c r="S1855" s="8">
        <f>Sales_Analysis[[#This Row],[Gross Sales ]]-Sales_Analysis[[#This Row],[Discount Amount]]</f>
        <v>61.78</v>
      </c>
      <c r="T1855" s="8">
        <f>Sales_Analysis[[#This Row],[Quantity]]*Sales_Analysis[[#This Row],[Unit Cost]]</f>
        <v>26.82</v>
      </c>
      <c r="U1855" s="8">
        <f>Sales_Analysis[[#This Row],[Net Sales ]]-Sales_Analysis[[#This Row],[Cost Of Good Sold]]</f>
        <v>34.96</v>
      </c>
      <c r="V1855" s="8">
        <f>IF(Sales_Analysis[[#This Row],[Order Status]]="Completed",Sales_Analysis[[#This Row],[Net Sales ]],0)</f>
        <v>61.78</v>
      </c>
      <c r="W1855" s="8">
        <f>IF(Sales_Analysis[[#This Row],[Order Status]]="Completed",Sales_Analysis[[#This Row],[Gross Profit ]],0)</f>
        <v>34.96</v>
      </c>
    </row>
    <row r="1856" spans="1:23">
      <c r="A1856" t="s">
        <v>2637</v>
      </c>
      <c r="B1856" s="7">
        <v>46207</v>
      </c>
      <c r="C1856" t="s">
        <v>138</v>
      </c>
      <c r="D1856">
        <v>3</v>
      </c>
      <c r="E1856">
        <v>56</v>
      </c>
      <c r="F1856">
        <v>0</v>
      </c>
      <c r="G1856">
        <v>0</v>
      </c>
      <c r="H1856" t="s">
        <v>207</v>
      </c>
      <c r="I1856" t="s">
        <v>54</v>
      </c>
      <c r="J1856" t="s">
        <v>217</v>
      </c>
      <c r="K1856" t="s">
        <v>209</v>
      </c>
      <c r="L1856" t="s">
        <v>286</v>
      </c>
      <c r="M1856" t="s">
        <v>139</v>
      </c>
      <c r="N1856" t="s">
        <v>21</v>
      </c>
      <c r="O1856">
        <v>37.14</v>
      </c>
      <c r="P1856">
        <v>56</v>
      </c>
      <c r="Q1856">
        <f>Sales_Analysis[[#This Row],[Quantity]]*Sales_Analysis[[#This Row],[Unit Selling Price]]</f>
        <v>168</v>
      </c>
      <c r="R1856">
        <f>Sales_Analysis[[#This Row],[Gross Sales ]]*Sales_Analysis[[#This Row],[Discount Pct]]</f>
        <v>0</v>
      </c>
      <c r="S1856" s="8">
        <f>Sales_Analysis[[#This Row],[Gross Sales ]]-Sales_Analysis[[#This Row],[Discount Amount]]</f>
        <v>168</v>
      </c>
      <c r="T1856" s="8">
        <f>Sales_Analysis[[#This Row],[Quantity]]*Sales_Analysis[[#This Row],[Unit Cost]]</f>
        <v>111.42</v>
      </c>
      <c r="U1856" s="8">
        <f>Sales_Analysis[[#This Row],[Net Sales ]]-Sales_Analysis[[#This Row],[Cost Of Good Sold]]</f>
        <v>56.58</v>
      </c>
      <c r="V1856" s="8">
        <f>IF(Sales_Analysis[[#This Row],[Order Status]]="Completed",Sales_Analysis[[#This Row],[Net Sales ]],0)</f>
        <v>168</v>
      </c>
      <c r="W1856" s="8">
        <f>IF(Sales_Analysis[[#This Row],[Order Status]]="Completed",Sales_Analysis[[#This Row],[Gross Profit ]],0)</f>
        <v>56.58</v>
      </c>
    </row>
    <row r="1857" spans="1:23">
      <c r="A1857" t="s">
        <v>2638</v>
      </c>
      <c r="B1857" s="7">
        <v>46207</v>
      </c>
      <c r="C1857" t="s">
        <v>71</v>
      </c>
      <c r="D1857">
        <v>1</v>
      </c>
      <c r="E1857">
        <v>11.23</v>
      </c>
      <c r="F1857">
        <v>0</v>
      </c>
      <c r="G1857">
        <v>4.99</v>
      </c>
      <c r="H1857" t="s">
        <v>207</v>
      </c>
      <c r="I1857" t="s">
        <v>54</v>
      </c>
      <c r="J1857" t="s">
        <v>217</v>
      </c>
      <c r="K1857" t="s">
        <v>209</v>
      </c>
      <c r="L1857" t="s">
        <v>1099</v>
      </c>
      <c r="M1857" t="s">
        <v>72</v>
      </c>
      <c r="N1857" t="s">
        <v>11</v>
      </c>
      <c r="O1857">
        <v>6.46</v>
      </c>
      <c r="P1857">
        <v>11.23</v>
      </c>
      <c r="Q1857">
        <f>Sales_Analysis[[#This Row],[Quantity]]*Sales_Analysis[[#This Row],[Unit Selling Price]]</f>
        <v>11.23</v>
      </c>
      <c r="R1857">
        <f>Sales_Analysis[[#This Row],[Gross Sales ]]*Sales_Analysis[[#This Row],[Discount Pct]]</f>
        <v>0</v>
      </c>
      <c r="S1857" s="8">
        <f>Sales_Analysis[[#This Row],[Gross Sales ]]-Sales_Analysis[[#This Row],[Discount Amount]]</f>
        <v>11.23</v>
      </c>
      <c r="T1857" s="8">
        <f>Sales_Analysis[[#This Row],[Quantity]]*Sales_Analysis[[#This Row],[Unit Cost]]</f>
        <v>6.46</v>
      </c>
      <c r="U1857" s="8">
        <f>Sales_Analysis[[#This Row],[Net Sales ]]-Sales_Analysis[[#This Row],[Cost Of Good Sold]]</f>
        <v>4.7700000000000005</v>
      </c>
      <c r="V1857" s="8">
        <f>IF(Sales_Analysis[[#This Row],[Order Status]]="Completed",Sales_Analysis[[#This Row],[Net Sales ]],0)</f>
        <v>11.23</v>
      </c>
      <c r="W1857" s="8">
        <f>IF(Sales_Analysis[[#This Row],[Order Status]]="Completed",Sales_Analysis[[#This Row],[Gross Profit ]],0)</f>
        <v>4.7700000000000005</v>
      </c>
    </row>
    <row r="1858" spans="1:23">
      <c r="A1858" t="s">
        <v>2639</v>
      </c>
      <c r="B1858" s="7">
        <v>46207</v>
      </c>
      <c r="C1858" t="s">
        <v>130</v>
      </c>
      <c r="D1858">
        <v>4</v>
      </c>
      <c r="E1858">
        <v>10.18</v>
      </c>
      <c r="F1858">
        <v>0</v>
      </c>
      <c r="G1858">
        <v>6.99</v>
      </c>
      <c r="H1858" t="s">
        <v>207</v>
      </c>
      <c r="I1858" t="s">
        <v>18</v>
      </c>
      <c r="J1858" t="s">
        <v>213</v>
      </c>
      <c r="K1858" t="s">
        <v>209</v>
      </c>
      <c r="L1858" t="s">
        <v>1116</v>
      </c>
      <c r="M1858" t="s">
        <v>131</v>
      </c>
      <c r="N1858" t="s">
        <v>21</v>
      </c>
      <c r="O1858">
        <v>4.42</v>
      </c>
      <c r="P1858">
        <v>10.18</v>
      </c>
      <c r="Q1858">
        <f>Sales_Analysis[[#This Row],[Quantity]]*Sales_Analysis[[#This Row],[Unit Selling Price]]</f>
        <v>40.72</v>
      </c>
      <c r="R1858">
        <f>Sales_Analysis[[#This Row],[Gross Sales ]]*Sales_Analysis[[#This Row],[Discount Pct]]</f>
        <v>0</v>
      </c>
      <c r="S1858" s="8">
        <f>Sales_Analysis[[#This Row],[Gross Sales ]]-Sales_Analysis[[#This Row],[Discount Amount]]</f>
        <v>40.72</v>
      </c>
      <c r="T1858" s="8">
        <f>Sales_Analysis[[#This Row],[Quantity]]*Sales_Analysis[[#This Row],[Unit Cost]]</f>
        <v>17.68</v>
      </c>
      <c r="U1858" s="8">
        <f>Sales_Analysis[[#This Row],[Net Sales ]]-Sales_Analysis[[#This Row],[Cost Of Good Sold]]</f>
        <v>23.04</v>
      </c>
      <c r="V1858" s="8">
        <f>IF(Sales_Analysis[[#This Row],[Order Status]]="Completed",Sales_Analysis[[#This Row],[Net Sales ]],0)</f>
        <v>40.72</v>
      </c>
      <c r="W1858" s="8">
        <f>IF(Sales_Analysis[[#This Row],[Order Status]]="Completed",Sales_Analysis[[#This Row],[Gross Profit ]],0)</f>
        <v>23.04</v>
      </c>
    </row>
    <row r="1859" spans="1:23">
      <c r="A1859" t="s">
        <v>2640</v>
      </c>
      <c r="B1859" s="7">
        <v>46207</v>
      </c>
      <c r="C1859" t="s">
        <v>98</v>
      </c>
      <c r="D1859">
        <v>1</v>
      </c>
      <c r="E1859">
        <v>17.66</v>
      </c>
      <c r="F1859">
        <v>0</v>
      </c>
      <c r="G1859">
        <v>0</v>
      </c>
      <c r="H1859" t="s">
        <v>216</v>
      </c>
      <c r="I1859" t="s">
        <v>18</v>
      </c>
      <c r="J1859" t="s">
        <v>208</v>
      </c>
      <c r="K1859" t="s">
        <v>304</v>
      </c>
      <c r="L1859" t="s">
        <v>675</v>
      </c>
      <c r="M1859" t="s">
        <v>99</v>
      </c>
      <c r="N1859" t="s">
        <v>17</v>
      </c>
      <c r="O1859">
        <v>11.93</v>
      </c>
      <c r="P1859">
        <v>17.66</v>
      </c>
      <c r="Q1859">
        <f>Sales_Analysis[[#This Row],[Quantity]]*Sales_Analysis[[#This Row],[Unit Selling Price]]</f>
        <v>17.66</v>
      </c>
      <c r="R1859">
        <f>Sales_Analysis[[#This Row],[Gross Sales ]]*Sales_Analysis[[#This Row],[Discount Pct]]</f>
        <v>0</v>
      </c>
      <c r="S1859" s="8">
        <f>Sales_Analysis[[#This Row],[Gross Sales ]]-Sales_Analysis[[#This Row],[Discount Amount]]</f>
        <v>17.66</v>
      </c>
      <c r="T1859" s="8">
        <f>Sales_Analysis[[#This Row],[Quantity]]*Sales_Analysis[[#This Row],[Unit Cost]]</f>
        <v>11.93</v>
      </c>
      <c r="U1859" s="8">
        <f>Sales_Analysis[[#This Row],[Net Sales ]]-Sales_Analysis[[#This Row],[Cost Of Good Sold]]</f>
        <v>5.73</v>
      </c>
      <c r="V1859" s="8">
        <f>IF(Sales_Analysis[[#This Row],[Order Status]]="Completed",Sales_Analysis[[#This Row],[Net Sales ]],0)</f>
        <v>0</v>
      </c>
      <c r="W1859" s="8">
        <f>IF(Sales_Analysis[[#This Row],[Order Status]]="Completed",Sales_Analysis[[#This Row],[Gross Profit ]],0)</f>
        <v>0</v>
      </c>
    </row>
    <row r="1860" spans="1:23">
      <c r="A1860" t="s">
        <v>2641</v>
      </c>
      <c r="B1860" s="7">
        <v>46207</v>
      </c>
      <c r="C1860" t="s">
        <v>152</v>
      </c>
      <c r="D1860">
        <v>2</v>
      </c>
      <c r="E1860">
        <v>39.21</v>
      </c>
      <c r="F1860">
        <v>0.05</v>
      </c>
      <c r="G1860">
        <v>0</v>
      </c>
      <c r="H1860" t="s">
        <v>207</v>
      </c>
      <c r="I1860" t="s">
        <v>12</v>
      </c>
      <c r="J1860" t="s">
        <v>208</v>
      </c>
      <c r="K1860" t="s">
        <v>209</v>
      </c>
      <c r="L1860" t="s">
        <v>1155</v>
      </c>
      <c r="M1860" t="s">
        <v>153</v>
      </c>
      <c r="N1860" t="s">
        <v>27</v>
      </c>
      <c r="O1860">
        <v>19.66</v>
      </c>
      <c r="P1860">
        <v>39.21</v>
      </c>
      <c r="Q1860">
        <f>Sales_Analysis[[#This Row],[Quantity]]*Sales_Analysis[[#This Row],[Unit Selling Price]]</f>
        <v>78.42</v>
      </c>
      <c r="R1860">
        <f>Sales_Analysis[[#This Row],[Gross Sales ]]*Sales_Analysis[[#This Row],[Discount Pct]]</f>
        <v>3.9210000000000003</v>
      </c>
      <c r="S1860" s="8">
        <f>Sales_Analysis[[#This Row],[Gross Sales ]]-Sales_Analysis[[#This Row],[Discount Amount]]</f>
        <v>74.498999999999995</v>
      </c>
      <c r="T1860" s="8">
        <f>Sales_Analysis[[#This Row],[Quantity]]*Sales_Analysis[[#This Row],[Unit Cost]]</f>
        <v>39.32</v>
      </c>
      <c r="U1860" s="8">
        <f>Sales_Analysis[[#This Row],[Net Sales ]]-Sales_Analysis[[#This Row],[Cost Of Good Sold]]</f>
        <v>35.178999999999995</v>
      </c>
      <c r="V1860" s="8">
        <f>IF(Sales_Analysis[[#This Row],[Order Status]]="Completed",Sales_Analysis[[#This Row],[Net Sales ]],0)</f>
        <v>74.498999999999995</v>
      </c>
      <c r="W1860" s="8">
        <f>IF(Sales_Analysis[[#This Row],[Order Status]]="Completed",Sales_Analysis[[#This Row],[Gross Profit ]],0)</f>
        <v>35.178999999999995</v>
      </c>
    </row>
    <row r="1861" spans="1:23">
      <c r="A1861" t="s">
        <v>2642</v>
      </c>
      <c r="B1861" s="7">
        <v>46207</v>
      </c>
      <c r="C1861" t="s">
        <v>77</v>
      </c>
      <c r="D1861">
        <v>1</v>
      </c>
      <c r="E1861">
        <v>47.77</v>
      </c>
      <c r="F1861">
        <v>0</v>
      </c>
      <c r="G1861">
        <v>0</v>
      </c>
      <c r="H1861" t="s">
        <v>216</v>
      </c>
      <c r="I1861" t="s">
        <v>54</v>
      </c>
      <c r="J1861" t="s">
        <v>217</v>
      </c>
      <c r="K1861" t="s">
        <v>209</v>
      </c>
      <c r="L1861" t="s">
        <v>1246</v>
      </c>
      <c r="M1861" t="s">
        <v>78</v>
      </c>
      <c r="N1861" t="s">
        <v>11</v>
      </c>
      <c r="O1861">
        <v>21.34</v>
      </c>
      <c r="P1861">
        <v>47.77</v>
      </c>
      <c r="Q1861">
        <f>Sales_Analysis[[#This Row],[Quantity]]*Sales_Analysis[[#This Row],[Unit Selling Price]]</f>
        <v>47.77</v>
      </c>
      <c r="R1861">
        <f>Sales_Analysis[[#This Row],[Gross Sales ]]*Sales_Analysis[[#This Row],[Discount Pct]]</f>
        <v>0</v>
      </c>
      <c r="S1861" s="8">
        <f>Sales_Analysis[[#This Row],[Gross Sales ]]-Sales_Analysis[[#This Row],[Discount Amount]]</f>
        <v>47.77</v>
      </c>
      <c r="T1861" s="8">
        <f>Sales_Analysis[[#This Row],[Quantity]]*Sales_Analysis[[#This Row],[Unit Cost]]</f>
        <v>21.34</v>
      </c>
      <c r="U1861" s="8">
        <f>Sales_Analysis[[#This Row],[Net Sales ]]-Sales_Analysis[[#This Row],[Cost Of Good Sold]]</f>
        <v>26.430000000000003</v>
      </c>
      <c r="V1861" s="8">
        <f>IF(Sales_Analysis[[#This Row],[Order Status]]="Completed",Sales_Analysis[[#This Row],[Net Sales ]],0)</f>
        <v>47.77</v>
      </c>
      <c r="W1861" s="8">
        <f>IF(Sales_Analysis[[#This Row],[Order Status]]="Completed",Sales_Analysis[[#This Row],[Gross Profit ]],0)</f>
        <v>26.430000000000003</v>
      </c>
    </row>
    <row r="1862" spans="1:23">
      <c r="A1862" t="s">
        <v>2643</v>
      </c>
      <c r="B1862" s="7">
        <v>46207</v>
      </c>
      <c r="C1862" t="s">
        <v>102</v>
      </c>
      <c r="D1862">
        <v>1</v>
      </c>
      <c r="E1862">
        <v>18.5</v>
      </c>
      <c r="F1862">
        <v>0.05</v>
      </c>
      <c r="G1862">
        <v>0</v>
      </c>
      <c r="H1862" t="s">
        <v>216</v>
      </c>
      <c r="I1862" t="s">
        <v>224</v>
      </c>
      <c r="J1862" t="s">
        <v>208</v>
      </c>
      <c r="K1862" t="s">
        <v>209</v>
      </c>
      <c r="L1862" t="s">
        <v>1074</v>
      </c>
      <c r="M1862" t="s">
        <v>103</v>
      </c>
      <c r="N1862" t="s">
        <v>17</v>
      </c>
      <c r="O1862">
        <v>7.75</v>
      </c>
      <c r="P1862">
        <v>18.5</v>
      </c>
      <c r="Q1862">
        <f>Sales_Analysis[[#This Row],[Quantity]]*Sales_Analysis[[#This Row],[Unit Selling Price]]</f>
        <v>18.5</v>
      </c>
      <c r="R1862">
        <f>Sales_Analysis[[#This Row],[Gross Sales ]]*Sales_Analysis[[#This Row],[Discount Pct]]</f>
        <v>0.92500000000000004</v>
      </c>
      <c r="S1862" s="8">
        <f>Sales_Analysis[[#This Row],[Gross Sales ]]-Sales_Analysis[[#This Row],[Discount Amount]]</f>
        <v>17.574999999999999</v>
      </c>
      <c r="T1862" s="8">
        <f>Sales_Analysis[[#This Row],[Quantity]]*Sales_Analysis[[#This Row],[Unit Cost]]</f>
        <v>7.75</v>
      </c>
      <c r="U1862" s="8">
        <f>Sales_Analysis[[#This Row],[Net Sales ]]-Sales_Analysis[[#This Row],[Cost Of Good Sold]]</f>
        <v>9.8249999999999993</v>
      </c>
      <c r="V1862" s="8">
        <f>IF(Sales_Analysis[[#This Row],[Order Status]]="Completed",Sales_Analysis[[#This Row],[Net Sales ]],0)</f>
        <v>17.574999999999999</v>
      </c>
      <c r="W1862" s="8">
        <f>IF(Sales_Analysis[[#This Row],[Order Status]]="Completed",Sales_Analysis[[#This Row],[Gross Profit ]],0)</f>
        <v>9.8249999999999993</v>
      </c>
    </row>
    <row r="1863" spans="1:23">
      <c r="A1863" t="s">
        <v>2644</v>
      </c>
      <c r="B1863" s="7">
        <v>46208</v>
      </c>
      <c r="C1863" t="s">
        <v>142</v>
      </c>
      <c r="D1863">
        <v>4</v>
      </c>
      <c r="E1863">
        <v>100.1</v>
      </c>
      <c r="F1863">
        <v>0</v>
      </c>
      <c r="G1863">
        <v>0</v>
      </c>
      <c r="H1863" t="s">
        <v>207</v>
      </c>
      <c r="I1863" t="s">
        <v>18</v>
      </c>
      <c r="J1863" t="s">
        <v>213</v>
      </c>
      <c r="K1863" t="s">
        <v>209</v>
      </c>
      <c r="L1863" t="s">
        <v>2001</v>
      </c>
      <c r="M1863" t="s">
        <v>143</v>
      </c>
      <c r="N1863" t="s">
        <v>27</v>
      </c>
      <c r="O1863">
        <v>41.96</v>
      </c>
      <c r="P1863">
        <v>100.1</v>
      </c>
      <c r="Q1863">
        <f>Sales_Analysis[[#This Row],[Quantity]]*Sales_Analysis[[#This Row],[Unit Selling Price]]</f>
        <v>400.4</v>
      </c>
      <c r="R1863">
        <f>Sales_Analysis[[#This Row],[Gross Sales ]]*Sales_Analysis[[#This Row],[Discount Pct]]</f>
        <v>0</v>
      </c>
      <c r="S1863" s="8">
        <f>Sales_Analysis[[#This Row],[Gross Sales ]]-Sales_Analysis[[#This Row],[Discount Amount]]</f>
        <v>400.4</v>
      </c>
      <c r="T1863" s="8">
        <f>Sales_Analysis[[#This Row],[Quantity]]*Sales_Analysis[[#This Row],[Unit Cost]]</f>
        <v>167.84</v>
      </c>
      <c r="U1863" s="8">
        <f>Sales_Analysis[[#This Row],[Net Sales ]]-Sales_Analysis[[#This Row],[Cost Of Good Sold]]</f>
        <v>232.55999999999997</v>
      </c>
      <c r="V1863" s="8">
        <f>IF(Sales_Analysis[[#This Row],[Order Status]]="Completed",Sales_Analysis[[#This Row],[Net Sales ]],0)</f>
        <v>400.4</v>
      </c>
      <c r="W1863" s="8">
        <f>IF(Sales_Analysis[[#This Row],[Order Status]]="Completed",Sales_Analysis[[#This Row],[Gross Profit ]],0)</f>
        <v>232.55999999999997</v>
      </c>
    </row>
    <row r="1864" spans="1:23">
      <c r="A1864" t="s">
        <v>2645</v>
      </c>
      <c r="B1864" s="7">
        <v>46208</v>
      </c>
      <c r="C1864" t="s">
        <v>158</v>
      </c>
      <c r="D1864">
        <v>1</v>
      </c>
      <c r="E1864">
        <v>44.59</v>
      </c>
      <c r="F1864">
        <v>0.05</v>
      </c>
      <c r="G1864">
        <v>0</v>
      </c>
      <c r="H1864" t="s">
        <v>212</v>
      </c>
      <c r="I1864" t="s">
        <v>224</v>
      </c>
      <c r="J1864" t="s">
        <v>217</v>
      </c>
      <c r="K1864" t="s">
        <v>209</v>
      </c>
      <c r="L1864" t="s">
        <v>543</v>
      </c>
      <c r="M1864" t="s">
        <v>159</v>
      </c>
      <c r="N1864" t="s">
        <v>27</v>
      </c>
      <c r="O1864">
        <v>19.489999999999998</v>
      </c>
      <c r="P1864">
        <v>44.59</v>
      </c>
      <c r="Q1864">
        <f>Sales_Analysis[[#This Row],[Quantity]]*Sales_Analysis[[#This Row],[Unit Selling Price]]</f>
        <v>44.59</v>
      </c>
      <c r="R1864">
        <f>Sales_Analysis[[#This Row],[Gross Sales ]]*Sales_Analysis[[#This Row],[Discount Pct]]</f>
        <v>2.2295000000000003</v>
      </c>
      <c r="S1864" s="8">
        <f>Sales_Analysis[[#This Row],[Gross Sales ]]-Sales_Analysis[[#This Row],[Discount Amount]]</f>
        <v>42.360500000000002</v>
      </c>
      <c r="T1864" s="8">
        <f>Sales_Analysis[[#This Row],[Quantity]]*Sales_Analysis[[#This Row],[Unit Cost]]</f>
        <v>19.489999999999998</v>
      </c>
      <c r="U1864" s="8">
        <f>Sales_Analysis[[#This Row],[Net Sales ]]-Sales_Analysis[[#This Row],[Cost Of Good Sold]]</f>
        <v>22.870500000000003</v>
      </c>
      <c r="V1864" s="8">
        <f>IF(Sales_Analysis[[#This Row],[Order Status]]="Completed",Sales_Analysis[[#This Row],[Net Sales ]],0)</f>
        <v>42.360500000000002</v>
      </c>
      <c r="W1864" s="8">
        <f>IF(Sales_Analysis[[#This Row],[Order Status]]="Completed",Sales_Analysis[[#This Row],[Gross Profit ]],0)</f>
        <v>22.870500000000003</v>
      </c>
    </row>
    <row r="1865" spans="1:23">
      <c r="A1865" t="s">
        <v>2646</v>
      </c>
      <c r="B1865" s="7">
        <v>46208</v>
      </c>
      <c r="C1865" t="s">
        <v>66</v>
      </c>
      <c r="D1865">
        <v>6</v>
      </c>
      <c r="E1865">
        <v>31.13</v>
      </c>
      <c r="F1865">
        <v>0.1</v>
      </c>
      <c r="G1865">
        <v>4.99</v>
      </c>
      <c r="H1865" t="s">
        <v>216</v>
      </c>
      <c r="I1865" t="s">
        <v>18</v>
      </c>
      <c r="J1865" t="s">
        <v>208</v>
      </c>
      <c r="K1865" t="s">
        <v>209</v>
      </c>
      <c r="L1865" t="s">
        <v>791</v>
      </c>
      <c r="M1865" t="s">
        <v>67</v>
      </c>
      <c r="N1865" t="s">
        <v>11</v>
      </c>
      <c r="O1865">
        <v>13.79</v>
      </c>
      <c r="P1865">
        <v>31.13</v>
      </c>
      <c r="Q1865">
        <f>Sales_Analysis[[#This Row],[Quantity]]*Sales_Analysis[[#This Row],[Unit Selling Price]]</f>
        <v>186.78</v>
      </c>
      <c r="R1865">
        <f>Sales_Analysis[[#This Row],[Gross Sales ]]*Sales_Analysis[[#This Row],[Discount Pct]]</f>
        <v>18.678000000000001</v>
      </c>
      <c r="S1865" s="8">
        <f>Sales_Analysis[[#This Row],[Gross Sales ]]-Sales_Analysis[[#This Row],[Discount Amount]]</f>
        <v>168.102</v>
      </c>
      <c r="T1865" s="8">
        <f>Sales_Analysis[[#This Row],[Quantity]]*Sales_Analysis[[#This Row],[Unit Cost]]</f>
        <v>82.74</v>
      </c>
      <c r="U1865" s="8">
        <f>Sales_Analysis[[#This Row],[Net Sales ]]-Sales_Analysis[[#This Row],[Cost Of Good Sold]]</f>
        <v>85.362000000000009</v>
      </c>
      <c r="V1865" s="8">
        <f>IF(Sales_Analysis[[#This Row],[Order Status]]="Completed",Sales_Analysis[[#This Row],[Net Sales ]],0)</f>
        <v>168.102</v>
      </c>
      <c r="W1865" s="8">
        <f>IF(Sales_Analysis[[#This Row],[Order Status]]="Completed",Sales_Analysis[[#This Row],[Gross Profit ]],0)</f>
        <v>85.362000000000009</v>
      </c>
    </row>
    <row r="1866" spans="1:23">
      <c r="A1866" t="s">
        <v>2647</v>
      </c>
      <c r="B1866" s="7">
        <v>46208</v>
      </c>
      <c r="C1866" t="s">
        <v>98</v>
      </c>
      <c r="D1866">
        <v>2</v>
      </c>
      <c r="E1866">
        <v>17.66</v>
      </c>
      <c r="F1866">
        <v>0.05</v>
      </c>
      <c r="G1866">
        <v>4.99</v>
      </c>
      <c r="H1866" t="s">
        <v>216</v>
      </c>
      <c r="I1866" t="s">
        <v>54</v>
      </c>
      <c r="J1866" t="s">
        <v>217</v>
      </c>
      <c r="K1866" t="s">
        <v>209</v>
      </c>
      <c r="L1866" t="s">
        <v>373</v>
      </c>
      <c r="M1866" t="s">
        <v>99</v>
      </c>
      <c r="N1866" t="s">
        <v>17</v>
      </c>
      <c r="O1866">
        <v>11.93</v>
      </c>
      <c r="P1866">
        <v>17.66</v>
      </c>
      <c r="Q1866">
        <f>Sales_Analysis[[#This Row],[Quantity]]*Sales_Analysis[[#This Row],[Unit Selling Price]]</f>
        <v>35.32</v>
      </c>
      <c r="R1866">
        <f>Sales_Analysis[[#This Row],[Gross Sales ]]*Sales_Analysis[[#This Row],[Discount Pct]]</f>
        <v>1.766</v>
      </c>
      <c r="S1866" s="8">
        <f>Sales_Analysis[[#This Row],[Gross Sales ]]-Sales_Analysis[[#This Row],[Discount Amount]]</f>
        <v>33.554000000000002</v>
      </c>
      <c r="T1866" s="8">
        <f>Sales_Analysis[[#This Row],[Quantity]]*Sales_Analysis[[#This Row],[Unit Cost]]</f>
        <v>23.86</v>
      </c>
      <c r="U1866" s="8">
        <f>Sales_Analysis[[#This Row],[Net Sales ]]-Sales_Analysis[[#This Row],[Cost Of Good Sold]]</f>
        <v>9.6940000000000026</v>
      </c>
      <c r="V1866" s="8">
        <f>IF(Sales_Analysis[[#This Row],[Order Status]]="Completed",Sales_Analysis[[#This Row],[Net Sales ]],0)</f>
        <v>33.554000000000002</v>
      </c>
      <c r="W1866" s="8">
        <f>IF(Sales_Analysis[[#This Row],[Order Status]]="Completed",Sales_Analysis[[#This Row],[Gross Profit ]],0)</f>
        <v>9.6940000000000026</v>
      </c>
    </row>
    <row r="1867" spans="1:23">
      <c r="A1867" t="s">
        <v>2648</v>
      </c>
      <c r="B1867" s="7">
        <v>46208</v>
      </c>
      <c r="C1867" t="s">
        <v>152</v>
      </c>
      <c r="D1867">
        <v>1</v>
      </c>
      <c r="E1867">
        <v>39.21</v>
      </c>
      <c r="F1867">
        <v>0</v>
      </c>
      <c r="G1867">
        <v>0</v>
      </c>
      <c r="H1867" t="s">
        <v>207</v>
      </c>
      <c r="I1867" t="s">
        <v>54</v>
      </c>
      <c r="J1867" t="s">
        <v>213</v>
      </c>
      <c r="K1867" t="s">
        <v>209</v>
      </c>
      <c r="L1867" t="s">
        <v>1342</v>
      </c>
      <c r="M1867" t="s">
        <v>153</v>
      </c>
      <c r="N1867" t="s">
        <v>27</v>
      </c>
      <c r="O1867">
        <v>19.66</v>
      </c>
      <c r="P1867">
        <v>39.21</v>
      </c>
      <c r="Q1867">
        <f>Sales_Analysis[[#This Row],[Quantity]]*Sales_Analysis[[#This Row],[Unit Selling Price]]</f>
        <v>39.21</v>
      </c>
      <c r="R1867">
        <f>Sales_Analysis[[#This Row],[Gross Sales ]]*Sales_Analysis[[#This Row],[Discount Pct]]</f>
        <v>0</v>
      </c>
      <c r="S1867" s="8">
        <f>Sales_Analysis[[#This Row],[Gross Sales ]]-Sales_Analysis[[#This Row],[Discount Amount]]</f>
        <v>39.21</v>
      </c>
      <c r="T1867" s="8">
        <f>Sales_Analysis[[#This Row],[Quantity]]*Sales_Analysis[[#This Row],[Unit Cost]]</f>
        <v>19.66</v>
      </c>
      <c r="U1867" s="8">
        <f>Sales_Analysis[[#This Row],[Net Sales ]]-Sales_Analysis[[#This Row],[Cost Of Good Sold]]</f>
        <v>19.55</v>
      </c>
      <c r="V1867" s="8">
        <f>IF(Sales_Analysis[[#This Row],[Order Status]]="Completed",Sales_Analysis[[#This Row],[Net Sales ]],0)</f>
        <v>39.21</v>
      </c>
      <c r="W1867" s="8">
        <f>IF(Sales_Analysis[[#This Row],[Order Status]]="Completed",Sales_Analysis[[#This Row],[Gross Profit ]],0)</f>
        <v>19.55</v>
      </c>
    </row>
    <row r="1868" spans="1:23">
      <c r="A1868" t="s">
        <v>2649</v>
      </c>
      <c r="B1868" s="7">
        <v>46208</v>
      </c>
      <c r="C1868" t="s">
        <v>142</v>
      </c>
      <c r="D1868">
        <v>4</v>
      </c>
      <c r="E1868">
        <v>100.1</v>
      </c>
      <c r="F1868">
        <v>0</v>
      </c>
      <c r="G1868">
        <v>0</v>
      </c>
      <c r="H1868" t="s">
        <v>216</v>
      </c>
      <c r="I1868" t="s">
        <v>54</v>
      </c>
      <c r="J1868" t="s">
        <v>213</v>
      </c>
      <c r="K1868" t="s">
        <v>209</v>
      </c>
      <c r="L1868" t="s">
        <v>804</v>
      </c>
      <c r="M1868" t="s">
        <v>143</v>
      </c>
      <c r="N1868" t="s">
        <v>27</v>
      </c>
      <c r="O1868">
        <v>41.96</v>
      </c>
      <c r="P1868">
        <v>100.1</v>
      </c>
      <c r="Q1868">
        <f>Sales_Analysis[[#This Row],[Quantity]]*Sales_Analysis[[#This Row],[Unit Selling Price]]</f>
        <v>400.4</v>
      </c>
      <c r="R1868">
        <f>Sales_Analysis[[#This Row],[Gross Sales ]]*Sales_Analysis[[#This Row],[Discount Pct]]</f>
        <v>0</v>
      </c>
      <c r="S1868" s="8">
        <f>Sales_Analysis[[#This Row],[Gross Sales ]]-Sales_Analysis[[#This Row],[Discount Amount]]</f>
        <v>400.4</v>
      </c>
      <c r="T1868" s="8">
        <f>Sales_Analysis[[#This Row],[Quantity]]*Sales_Analysis[[#This Row],[Unit Cost]]</f>
        <v>167.84</v>
      </c>
      <c r="U1868" s="8">
        <f>Sales_Analysis[[#This Row],[Net Sales ]]-Sales_Analysis[[#This Row],[Cost Of Good Sold]]</f>
        <v>232.55999999999997</v>
      </c>
      <c r="V1868" s="8">
        <f>IF(Sales_Analysis[[#This Row],[Order Status]]="Completed",Sales_Analysis[[#This Row],[Net Sales ]],0)</f>
        <v>400.4</v>
      </c>
      <c r="W1868" s="8">
        <f>IF(Sales_Analysis[[#This Row],[Order Status]]="Completed",Sales_Analysis[[#This Row],[Gross Profit ]],0)</f>
        <v>232.55999999999997</v>
      </c>
    </row>
    <row r="1869" spans="1:23">
      <c r="A1869" t="s">
        <v>2650</v>
      </c>
      <c r="B1869" s="7">
        <v>46208</v>
      </c>
      <c r="C1869" t="s">
        <v>83</v>
      </c>
      <c r="D1869">
        <v>3</v>
      </c>
      <c r="E1869">
        <v>79.31</v>
      </c>
      <c r="F1869">
        <v>0</v>
      </c>
      <c r="G1869">
        <v>6.99</v>
      </c>
      <c r="H1869" t="s">
        <v>216</v>
      </c>
      <c r="I1869" t="s">
        <v>12</v>
      </c>
      <c r="J1869" t="s">
        <v>213</v>
      </c>
      <c r="K1869" t="s">
        <v>209</v>
      </c>
      <c r="L1869" t="s">
        <v>1949</v>
      </c>
      <c r="M1869" t="s">
        <v>84</v>
      </c>
      <c r="N1869" t="s">
        <v>11</v>
      </c>
      <c r="O1869">
        <v>36.44</v>
      </c>
      <c r="P1869">
        <v>79.31</v>
      </c>
      <c r="Q1869">
        <f>Sales_Analysis[[#This Row],[Quantity]]*Sales_Analysis[[#This Row],[Unit Selling Price]]</f>
        <v>237.93</v>
      </c>
      <c r="R1869">
        <f>Sales_Analysis[[#This Row],[Gross Sales ]]*Sales_Analysis[[#This Row],[Discount Pct]]</f>
        <v>0</v>
      </c>
      <c r="S1869" s="8">
        <f>Sales_Analysis[[#This Row],[Gross Sales ]]-Sales_Analysis[[#This Row],[Discount Amount]]</f>
        <v>237.93</v>
      </c>
      <c r="T1869" s="8">
        <f>Sales_Analysis[[#This Row],[Quantity]]*Sales_Analysis[[#This Row],[Unit Cost]]</f>
        <v>109.32</v>
      </c>
      <c r="U1869" s="8">
        <f>Sales_Analysis[[#This Row],[Net Sales ]]-Sales_Analysis[[#This Row],[Cost Of Good Sold]]</f>
        <v>128.61000000000001</v>
      </c>
      <c r="V1869" s="8">
        <f>IF(Sales_Analysis[[#This Row],[Order Status]]="Completed",Sales_Analysis[[#This Row],[Net Sales ]],0)</f>
        <v>237.93</v>
      </c>
      <c r="W1869" s="8">
        <f>IF(Sales_Analysis[[#This Row],[Order Status]]="Completed",Sales_Analysis[[#This Row],[Gross Profit ]],0)</f>
        <v>128.61000000000001</v>
      </c>
    </row>
    <row r="1870" spans="1:23">
      <c r="A1870" t="s">
        <v>2651</v>
      </c>
      <c r="B1870" s="7">
        <v>46208</v>
      </c>
      <c r="C1870" t="s">
        <v>112</v>
      </c>
      <c r="D1870">
        <v>2</v>
      </c>
      <c r="E1870">
        <v>48.12</v>
      </c>
      <c r="F1870">
        <v>0</v>
      </c>
      <c r="G1870">
        <v>9.99</v>
      </c>
      <c r="H1870" t="s">
        <v>207</v>
      </c>
      <c r="I1870" t="s">
        <v>37</v>
      </c>
      <c r="J1870" t="s">
        <v>213</v>
      </c>
      <c r="K1870" t="s">
        <v>209</v>
      </c>
      <c r="L1870" t="s">
        <v>1541</v>
      </c>
      <c r="M1870" t="s">
        <v>113</v>
      </c>
      <c r="N1870" t="s">
        <v>17</v>
      </c>
      <c r="O1870">
        <v>23.26</v>
      </c>
      <c r="P1870">
        <v>48.12</v>
      </c>
      <c r="Q1870">
        <f>Sales_Analysis[[#This Row],[Quantity]]*Sales_Analysis[[#This Row],[Unit Selling Price]]</f>
        <v>96.24</v>
      </c>
      <c r="R1870">
        <f>Sales_Analysis[[#This Row],[Gross Sales ]]*Sales_Analysis[[#This Row],[Discount Pct]]</f>
        <v>0</v>
      </c>
      <c r="S1870" s="8">
        <f>Sales_Analysis[[#This Row],[Gross Sales ]]-Sales_Analysis[[#This Row],[Discount Amount]]</f>
        <v>96.24</v>
      </c>
      <c r="T1870" s="8">
        <f>Sales_Analysis[[#This Row],[Quantity]]*Sales_Analysis[[#This Row],[Unit Cost]]</f>
        <v>46.52</v>
      </c>
      <c r="U1870" s="8">
        <f>Sales_Analysis[[#This Row],[Net Sales ]]-Sales_Analysis[[#This Row],[Cost Of Good Sold]]</f>
        <v>49.719999999999992</v>
      </c>
      <c r="V1870" s="8">
        <f>IF(Sales_Analysis[[#This Row],[Order Status]]="Completed",Sales_Analysis[[#This Row],[Net Sales ]],0)</f>
        <v>96.24</v>
      </c>
      <c r="W1870" s="8">
        <f>IF(Sales_Analysis[[#This Row],[Order Status]]="Completed",Sales_Analysis[[#This Row],[Gross Profit ]],0)</f>
        <v>49.719999999999992</v>
      </c>
    </row>
    <row r="1871" spans="1:23">
      <c r="A1871" t="s">
        <v>2652</v>
      </c>
      <c r="B1871" s="7">
        <v>46208</v>
      </c>
      <c r="C1871" t="s">
        <v>180</v>
      </c>
      <c r="D1871">
        <v>1</v>
      </c>
      <c r="E1871">
        <v>60.42</v>
      </c>
      <c r="F1871">
        <v>0.05</v>
      </c>
      <c r="G1871">
        <v>6.99</v>
      </c>
      <c r="H1871" t="s">
        <v>212</v>
      </c>
      <c r="I1871" t="s">
        <v>54</v>
      </c>
      <c r="J1871" t="s">
        <v>208</v>
      </c>
      <c r="K1871" t="s">
        <v>209</v>
      </c>
      <c r="L1871" t="s">
        <v>269</v>
      </c>
      <c r="M1871" t="s">
        <v>181</v>
      </c>
      <c r="N1871" t="s">
        <v>32</v>
      </c>
      <c r="O1871">
        <v>25.69</v>
      </c>
      <c r="P1871">
        <v>60.42</v>
      </c>
      <c r="Q1871">
        <f>Sales_Analysis[[#This Row],[Quantity]]*Sales_Analysis[[#This Row],[Unit Selling Price]]</f>
        <v>60.42</v>
      </c>
      <c r="R1871">
        <f>Sales_Analysis[[#This Row],[Gross Sales ]]*Sales_Analysis[[#This Row],[Discount Pct]]</f>
        <v>3.0210000000000004</v>
      </c>
      <c r="S1871" s="8">
        <f>Sales_Analysis[[#This Row],[Gross Sales ]]-Sales_Analysis[[#This Row],[Discount Amount]]</f>
        <v>57.399000000000001</v>
      </c>
      <c r="T1871" s="8">
        <f>Sales_Analysis[[#This Row],[Quantity]]*Sales_Analysis[[#This Row],[Unit Cost]]</f>
        <v>25.69</v>
      </c>
      <c r="U1871" s="8">
        <f>Sales_Analysis[[#This Row],[Net Sales ]]-Sales_Analysis[[#This Row],[Cost Of Good Sold]]</f>
        <v>31.709</v>
      </c>
      <c r="V1871" s="8">
        <f>IF(Sales_Analysis[[#This Row],[Order Status]]="Completed",Sales_Analysis[[#This Row],[Net Sales ]],0)</f>
        <v>57.399000000000001</v>
      </c>
      <c r="W1871" s="8">
        <f>IF(Sales_Analysis[[#This Row],[Order Status]]="Completed",Sales_Analysis[[#This Row],[Gross Profit ]],0)</f>
        <v>31.709</v>
      </c>
    </row>
    <row r="1872" spans="1:23">
      <c r="A1872" t="s">
        <v>2653</v>
      </c>
      <c r="B1872" s="7">
        <v>46208</v>
      </c>
      <c r="C1872" t="s">
        <v>148</v>
      </c>
      <c r="D1872">
        <v>2</v>
      </c>
      <c r="E1872">
        <v>76.3</v>
      </c>
      <c r="F1872">
        <v>0</v>
      </c>
      <c r="G1872">
        <v>0</v>
      </c>
      <c r="H1872" t="s">
        <v>216</v>
      </c>
      <c r="I1872" t="s">
        <v>37</v>
      </c>
      <c r="J1872" t="s">
        <v>213</v>
      </c>
      <c r="K1872" t="s">
        <v>209</v>
      </c>
      <c r="L1872" t="s">
        <v>642</v>
      </c>
      <c r="M1872" t="s">
        <v>149</v>
      </c>
      <c r="N1872" t="s">
        <v>27</v>
      </c>
      <c r="O1872">
        <v>33.700000000000003</v>
      </c>
      <c r="P1872">
        <v>76.3</v>
      </c>
      <c r="Q1872">
        <f>Sales_Analysis[[#This Row],[Quantity]]*Sales_Analysis[[#This Row],[Unit Selling Price]]</f>
        <v>152.6</v>
      </c>
      <c r="R1872">
        <f>Sales_Analysis[[#This Row],[Gross Sales ]]*Sales_Analysis[[#This Row],[Discount Pct]]</f>
        <v>0</v>
      </c>
      <c r="S1872" s="8">
        <f>Sales_Analysis[[#This Row],[Gross Sales ]]-Sales_Analysis[[#This Row],[Discount Amount]]</f>
        <v>152.6</v>
      </c>
      <c r="T1872" s="8">
        <f>Sales_Analysis[[#This Row],[Quantity]]*Sales_Analysis[[#This Row],[Unit Cost]]</f>
        <v>67.400000000000006</v>
      </c>
      <c r="U1872" s="8">
        <f>Sales_Analysis[[#This Row],[Net Sales ]]-Sales_Analysis[[#This Row],[Cost Of Good Sold]]</f>
        <v>85.199999999999989</v>
      </c>
      <c r="V1872" s="8">
        <f>IF(Sales_Analysis[[#This Row],[Order Status]]="Completed",Sales_Analysis[[#This Row],[Net Sales ]],0)</f>
        <v>152.6</v>
      </c>
      <c r="W1872" s="8">
        <f>IF(Sales_Analysis[[#This Row],[Order Status]]="Completed",Sales_Analysis[[#This Row],[Gross Profit ]],0)</f>
        <v>85.199999999999989</v>
      </c>
    </row>
    <row r="1873" spans="1:23">
      <c r="A1873" t="s">
        <v>2654</v>
      </c>
      <c r="B1873" s="7">
        <v>46208</v>
      </c>
      <c r="C1873" t="s">
        <v>180</v>
      </c>
      <c r="D1873">
        <v>2</v>
      </c>
      <c r="E1873">
        <v>60.42</v>
      </c>
      <c r="F1873">
        <v>0</v>
      </c>
      <c r="G1873">
        <v>0</v>
      </c>
      <c r="H1873" t="s">
        <v>216</v>
      </c>
      <c r="I1873" t="s">
        <v>54</v>
      </c>
      <c r="J1873" t="s">
        <v>213</v>
      </c>
      <c r="K1873" t="s">
        <v>209</v>
      </c>
      <c r="L1873" t="s">
        <v>1099</v>
      </c>
      <c r="M1873" t="s">
        <v>181</v>
      </c>
      <c r="N1873" t="s">
        <v>32</v>
      </c>
      <c r="O1873">
        <v>25.69</v>
      </c>
      <c r="P1873">
        <v>60.42</v>
      </c>
      <c r="Q1873">
        <f>Sales_Analysis[[#This Row],[Quantity]]*Sales_Analysis[[#This Row],[Unit Selling Price]]</f>
        <v>120.84</v>
      </c>
      <c r="R1873">
        <f>Sales_Analysis[[#This Row],[Gross Sales ]]*Sales_Analysis[[#This Row],[Discount Pct]]</f>
        <v>0</v>
      </c>
      <c r="S1873" s="8">
        <f>Sales_Analysis[[#This Row],[Gross Sales ]]-Sales_Analysis[[#This Row],[Discount Amount]]</f>
        <v>120.84</v>
      </c>
      <c r="T1873" s="8">
        <f>Sales_Analysis[[#This Row],[Quantity]]*Sales_Analysis[[#This Row],[Unit Cost]]</f>
        <v>51.38</v>
      </c>
      <c r="U1873" s="8">
        <f>Sales_Analysis[[#This Row],[Net Sales ]]-Sales_Analysis[[#This Row],[Cost Of Good Sold]]</f>
        <v>69.460000000000008</v>
      </c>
      <c r="V1873" s="8">
        <f>IF(Sales_Analysis[[#This Row],[Order Status]]="Completed",Sales_Analysis[[#This Row],[Net Sales ]],0)</f>
        <v>120.84</v>
      </c>
      <c r="W1873" s="8">
        <f>IF(Sales_Analysis[[#This Row],[Order Status]]="Completed",Sales_Analysis[[#This Row],[Gross Profit ]],0)</f>
        <v>69.460000000000008</v>
      </c>
    </row>
    <row r="1874" spans="1:23">
      <c r="A1874" t="s">
        <v>2655</v>
      </c>
      <c r="B1874" s="7">
        <v>46209</v>
      </c>
      <c r="C1874" t="s">
        <v>81</v>
      </c>
      <c r="D1874">
        <v>1</v>
      </c>
      <c r="E1874">
        <v>30.29</v>
      </c>
      <c r="F1874">
        <v>0.1</v>
      </c>
      <c r="G1874">
        <v>0</v>
      </c>
      <c r="H1874" t="s">
        <v>207</v>
      </c>
      <c r="I1874" t="s">
        <v>54</v>
      </c>
      <c r="J1874" t="s">
        <v>213</v>
      </c>
      <c r="K1874" t="s">
        <v>209</v>
      </c>
      <c r="L1874" t="s">
        <v>1984</v>
      </c>
      <c r="M1874" t="s">
        <v>82</v>
      </c>
      <c r="N1874" t="s">
        <v>11</v>
      </c>
      <c r="O1874">
        <v>13.1</v>
      </c>
      <c r="P1874">
        <v>30.29</v>
      </c>
      <c r="Q1874">
        <f>Sales_Analysis[[#This Row],[Quantity]]*Sales_Analysis[[#This Row],[Unit Selling Price]]</f>
        <v>30.29</v>
      </c>
      <c r="R1874">
        <f>Sales_Analysis[[#This Row],[Gross Sales ]]*Sales_Analysis[[#This Row],[Discount Pct]]</f>
        <v>3.0289999999999999</v>
      </c>
      <c r="S1874" s="8">
        <f>Sales_Analysis[[#This Row],[Gross Sales ]]-Sales_Analysis[[#This Row],[Discount Amount]]</f>
        <v>27.260999999999999</v>
      </c>
      <c r="T1874" s="8">
        <f>Sales_Analysis[[#This Row],[Quantity]]*Sales_Analysis[[#This Row],[Unit Cost]]</f>
        <v>13.1</v>
      </c>
      <c r="U1874" s="8">
        <f>Sales_Analysis[[#This Row],[Net Sales ]]-Sales_Analysis[[#This Row],[Cost Of Good Sold]]</f>
        <v>14.161</v>
      </c>
      <c r="V1874" s="8">
        <f>IF(Sales_Analysis[[#This Row],[Order Status]]="Completed",Sales_Analysis[[#This Row],[Net Sales ]],0)</f>
        <v>27.260999999999999</v>
      </c>
      <c r="W1874" s="8">
        <f>IF(Sales_Analysis[[#This Row],[Order Status]]="Completed",Sales_Analysis[[#This Row],[Gross Profit ]],0)</f>
        <v>14.161</v>
      </c>
    </row>
    <row r="1875" spans="1:23">
      <c r="A1875" t="s">
        <v>2656</v>
      </c>
      <c r="B1875" s="7">
        <v>46209</v>
      </c>
      <c r="C1875" t="s">
        <v>102</v>
      </c>
      <c r="D1875">
        <v>3</v>
      </c>
      <c r="E1875">
        <v>18.5</v>
      </c>
      <c r="F1875">
        <v>0.05</v>
      </c>
      <c r="G1875">
        <v>0</v>
      </c>
      <c r="H1875" t="s">
        <v>212</v>
      </c>
      <c r="I1875" t="s">
        <v>12</v>
      </c>
      <c r="J1875" t="s">
        <v>217</v>
      </c>
      <c r="K1875" t="s">
        <v>209</v>
      </c>
      <c r="L1875" t="s">
        <v>1342</v>
      </c>
      <c r="M1875" t="s">
        <v>103</v>
      </c>
      <c r="N1875" t="s">
        <v>17</v>
      </c>
      <c r="O1875">
        <v>7.75</v>
      </c>
      <c r="P1875">
        <v>18.5</v>
      </c>
      <c r="Q1875">
        <f>Sales_Analysis[[#This Row],[Quantity]]*Sales_Analysis[[#This Row],[Unit Selling Price]]</f>
        <v>55.5</v>
      </c>
      <c r="R1875">
        <f>Sales_Analysis[[#This Row],[Gross Sales ]]*Sales_Analysis[[#This Row],[Discount Pct]]</f>
        <v>2.7750000000000004</v>
      </c>
      <c r="S1875" s="8">
        <f>Sales_Analysis[[#This Row],[Gross Sales ]]-Sales_Analysis[[#This Row],[Discount Amount]]</f>
        <v>52.725000000000001</v>
      </c>
      <c r="T1875" s="8">
        <f>Sales_Analysis[[#This Row],[Quantity]]*Sales_Analysis[[#This Row],[Unit Cost]]</f>
        <v>23.25</v>
      </c>
      <c r="U1875" s="8">
        <f>Sales_Analysis[[#This Row],[Net Sales ]]-Sales_Analysis[[#This Row],[Cost Of Good Sold]]</f>
        <v>29.475000000000001</v>
      </c>
      <c r="V1875" s="8">
        <f>IF(Sales_Analysis[[#This Row],[Order Status]]="Completed",Sales_Analysis[[#This Row],[Net Sales ]],0)</f>
        <v>52.725000000000001</v>
      </c>
      <c r="W1875" s="8">
        <f>IF(Sales_Analysis[[#This Row],[Order Status]]="Completed",Sales_Analysis[[#This Row],[Gross Profit ]],0)</f>
        <v>29.475000000000001</v>
      </c>
    </row>
    <row r="1876" spans="1:23">
      <c r="A1876" t="s">
        <v>2657</v>
      </c>
      <c r="B1876" s="7">
        <v>46209</v>
      </c>
      <c r="C1876" t="s">
        <v>158</v>
      </c>
      <c r="D1876">
        <v>1</v>
      </c>
      <c r="E1876">
        <v>44.59</v>
      </c>
      <c r="F1876">
        <v>0.05</v>
      </c>
      <c r="G1876">
        <v>9.99</v>
      </c>
      <c r="H1876" t="s">
        <v>207</v>
      </c>
      <c r="I1876" t="s">
        <v>224</v>
      </c>
      <c r="J1876" t="s">
        <v>213</v>
      </c>
      <c r="K1876" t="s">
        <v>209</v>
      </c>
      <c r="L1876" t="s">
        <v>977</v>
      </c>
      <c r="M1876" t="s">
        <v>159</v>
      </c>
      <c r="N1876" t="s">
        <v>27</v>
      </c>
      <c r="O1876">
        <v>19.489999999999998</v>
      </c>
      <c r="P1876">
        <v>44.59</v>
      </c>
      <c r="Q1876">
        <f>Sales_Analysis[[#This Row],[Quantity]]*Sales_Analysis[[#This Row],[Unit Selling Price]]</f>
        <v>44.59</v>
      </c>
      <c r="R1876">
        <f>Sales_Analysis[[#This Row],[Gross Sales ]]*Sales_Analysis[[#This Row],[Discount Pct]]</f>
        <v>2.2295000000000003</v>
      </c>
      <c r="S1876" s="8">
        <f>Sales_Analysis[[#This Row],[Gross Sales ]]-Sales_Analysis[[#This Row],[Discount Amount]]</f>
        <v>42.360500000000002</v>
      </c>
      <c r="T1876" s="8">
        <f>Sales_Analysis[[#This Row],[Quantity]]*Sales_Analysis[[#This Row],[Unit Cost]]</f>
        <v>19.489999999999998</v>
      </c>
      <c r="U1876" s="8">
        <f>Sales_Analysis[[#This Row],[Net Sales ]]-Sales_Analysis[[#This Row],[Cost Of Good Sold]]</f>
        <v>22.870500000000003</v>
      </c>
      <c r="V1876" s="8">
        <f>IF(Sales_Analysis[[#This Row],[Order Status]]="Completed",Sales_Analysis[[#This Row],[Net Sales ]],0)</f>
        <v>42.360500000000002</v>
      </c>
      <c r="W1876" s="8">
        <f>IF(Sales_Analysis[[#This Row],[Order Status]]="Completed",Sales_Analysis[[#This Row],[Gross Profit ]],0)</f>
        <v>22.870500000000003</v>
      </c>
    </row>
    <row r="1877" spans="1:23">
      <c r="A1877" t="s">
        <v>2658</v>
      </c>
      <c r="B1877" s="7">
        <v>46209</v>
      </c>
      <c r="C1877" t="s">
        <v>128</v>
      </c>
      <c r="D1877">
        <v>2</v>
      </c>
      <c r="E1877">
        <v>74.72</v>
      </c>
      <c r="F1877">
        <v>0.05</v>
      </c>
      <c r="G1877">
        <v>6.99</v>
      </c>
      <c r="H1877" t="s">
        <v>216</v>
      </c>
      <c r="I1877" t="s">
        <v>54</v>
      </c>
      <c r="J1877" t="s">
        <v>217</v>
      </c>
      <c r="K1877" t="s">
        <v>209</v>
      </c>
      <c r="L1877" t="s">
        <v>541</v>
      </c>
      <c r="M1877" t="s">
        <v>129</v>
      </c>
      <c r="N1877" t="s">
        <v>21</v>
      </c>
      <c r="O1877">
        <v>36.28</v>
      </c>
      <c r="P1877">
        <v>74.72</v>
      </c>
      <c r="Q1877">
        <f>Sales_Analysis[[#This Row],[Quantity]]*Sales_Analysis[[#This Row],[Unit Selling Price]]</f>
        <v>149.44</v>
      </c>
      <c r="R1877">
        <f>Sales_Analysis[[#This Row],[Gross Sales ]]*Sales_Analysis[[#This Row],[Discount Pct]]</f>
        <v>7.4720000000000004</v>
      </c>
      <c r="S1877" s="8">
        <f>Sales_Analysis[[#This Row],[Gross Sales ]]-Sales_Analysis[[#This Row],[Discount Amount]]</f>
        <v>141.96799999999999</v>
      </c>
      <c r="T1877" s="8">
        <f>Sales_Analysis[[#This Row],[Quantity]]*Sales_Analysis[[#This Row],[Unit Cost]]</f>
        <v>72.56</v>
      </c>
      <c r="U1877" s="8">
        <f>Sales_Analysis[[#This Row],[Net Sales ]]-Sales_Analysis[[#This Row],[Cost Of Good Sold]]</f>
        <v>69.407999999999987</v>
      </c>
      <c r="V1877" s="8">
        <f>IF(Sales_Analysis[[#This Row],[Order Status]]="Completed",Sales_Analysis[[#This Row],[Net Sales ]],0)</f>
        <v>141.96799999999999</v>
      </c>
      <c r="W1877" s="8">
        <f>IF(Sales_Analysis[[#This Row],[Order Status]]="Completed",Sales_Analysis[[#This Row],[Gross Profit ]],0)</f>
        <v>69.407999999999987</v>
      </c>
    </row>
    <row r="1878" spans="1:23">
      <c r="A1878" t="s">
        <v>2659</v>
      </c>
      <c r="B1878" s="7">
        <v>46209</v>
      </c>
      <c r="C1878" t="s">
        <v>75</v>
      </c>
      <c r="D1878">
        <v>3</v>
      </c>
      <c r="E1878">
        <v>55.2</v>
      </c>
      <c r="F1878">
        <v>0</v>
      </c>
      <c r="G1878">
        <v>0</v>
      </c>
      <c r="H1878" t="s">
        <v>207</v>
      </c>
      <c r="I1878" t="s">
        <v>37</v>
      </c>
      <c r="J1878" t="s">
        <v>213</v>
      </c>
      <c r="K1878" t="s">
        <v>209</v>
      </c>
      <c r="L1878" t="s">
        <v>791</v>
      </c>
      <c r="M1878" t="s">
        <v>76</v>
      </c>
      <c r="N1878" t="s">
        <v>11</v>
      </c>
      <c r="O1878">
        <v>25.85</v>
      </c>
      <c r="P1878">
        <v>55.2</v>
      </c>
      <c r="Q1878">
        <f>Sales_Analysis[[#This Row],[Quantity]]*Sales_Analysis[[#This Row],[Unit Selling Price]]</f>
        <v>165.60000000000002</v>
      </c>
      <c r="R1878">
        <f>Sales_Analysis[[#This Row],[Gross Sales ]]*Sales_Analysis[[#This Row],[Discount Pct]]</f>
        <v>0</v>
      </c>
      <c r="S1878" s="8">
        <f>Sales_Analysis[[#This Row],[Gross Sales ]]-Sales_Analysis[[#This Row],[Discount Amount]]</f>
        <v>165.60000000000002</v>
      </c>
      <c r="T1878" s="8">
        <f>Sales_Analysis[[#This Row],[Quantity]]*Sales_Analysis[[#This Row],[Unit Cost]]</f>
        <v>77.550000000000011</v>
      </c>
      <c r="U1878" s="8">
        <f>Sales_Analysis[[#This Row],[Net Sales ]]-Sales_Analysis[[#This Row],[Cost Of Good Sold]]</f>
        <v>88.050000000000011</v>
      </c>
      <c r="V1878" s="8">
        <f>IF(Sales_Analysis[[#This Row],[Order Status]]="Completed",Sales_Analysis[[#This Row],[Net Sales ]],0)</f>
        <v>165.60000000000002</v>
      </c>
      <c r="W1878" s="8">
        <f>IF(Sales_Analysis[[#This Row],[Order Status]]="Completed",Sales_Analysis[[#This Row],[Gross Profit ]],0)</f>
        <v>88.050000000000011</v>
      </c>
    </row>
    <row r="1879" spans="1:23">
      <c r="A1879" t="s">
        <v>2660</v>
      </c>
      <c r="B1879" s="7">
        <v>46209</v>
      </c>
      <c r="C1879" t="s">
        <v>168</v>
      </c>
      <c r="D1879">
        <v>2</v>
      </c>
      <c r="E1879">
        <v>50.46</v>
      </c>
      <c r="F1879">
        <v>0.05</v>
      </c>
      <c r="G1879">
        <v>4.99</v>
      </c>
      <c r="H1879" t="s">
        <v>216</v>
      </c>
      <c r="I1879" t="s">
        <v>18</v>
      </c>
      <c r="J1879" t="s">
        <v>213</v>
      </c>
      <c r="K1879" t="s">
        <v>209</v>
      </c>
      <c r="L1879" t="s">
        <v>2333</v>
      </c>
      <c r="M1879" t="s">
        <v>169</v>
      </c>
      <c r="N1879" t="s">
        <v>32</v>
      </c>
      <c r="O1879">
        <v>23.03</v>
      </c>
      <c r="P1879">
        <v>50.46</v>
      </c>
      <c r="Q1879">
        <f>Sales_Analysis[[#This Row],[Quantity]]*Sales_Analysis[[#This Row],[Unit Selling Price]]</f>
        <v>100.92</v>
      </c>
      <c r="R1879">
        <f>Sales_Analysis[[#This Row],[Gross Sales ]]*Sales_Analysis[[#This Row],[Discount Pct]]</f>
        <v>5.0460000000000003</v>
      </c>
      <c r="S1879" s="8">
        <f>Sales_Analysis[[#This Row],[Gross Sales ]]-Sales_Analysis[[#This Row],[Discount Amount]]</f>
        <v>95.873999999999995</v>
      </c>
      <c r="T1879" s="8">
        <f>Sales_Analysis[[#This Row],[Quantity]]*Sales_Analysis[[#This Row],[Unit Cost]]</f>
        <v>46.06</v>
      </c>
      <c r="U1879" s="8">
        <f>Sales_Analysis[[#This Row],[Net Sales ]]-Sales_Analysis[[#This Row],[Cost Of Good Sold]]</f>
        <v>49.813999999999993</v>
      </c>
      <c r="V1879" s="8">
        <f>IF(Sales_Analysis[[#This Row],[Order Status]]="Completed",Sales_Analysis[[#This Row],[Net Sales ]],0)</f>
        <v>95.873999999999995</v>
      </c>
      <c r="W1879" s="8">
        <f>IF(Sales_Analysis[[#This Row],[Order Status]]="Completed",Sales_Analysis[[#This Row],[Gross Profit ]],0)</f>
        <v>49.813999999999993</v>
      </c>
    </row>
    <row r="1880" spans="1:23">
      <c r="A1880" t="s">
        <v>2661</v>
      </c>
      <c r="B1880" s="7">
        <v>46209</v>
      </c>
      <c r="C1880" t="s">
        <v>89</v>
      </c>
      <c r="D1880">
        <v>2</v>
      </c>
      <c r="E1880">
        <v>81.14</v>
      </c>
      <c r="F1880">
        <v>0.05</v>
      </c>
      <c r="G1880">
        <v>6.99</v>
      </c>
      <c r="H1880" t="s">
        <v>207</v>
      </c>
      <c r="I1880" t="s">
        <v>224</v>
      </c>
      <c r="J1880" t="s">
        <v>213</v>
      </c>
      <c r="K1880" t="s">
        <v>209</v>
      </c>
      <c r="L1880" t="s">
        <v>2662</v>
      </c>
      <c r="M1880" t="s">
        <v>90</v>
      </c>
      <c r="N1880" t="s">
        <v>11</v>
      </c>
      <c r="O1880">
        <v>34.53</v>
      </c>
      <c r="P1880">
        <v>81.14</v>
      </c>
      <c r="Q1880">
        <f>Sales_Analysis[[#This Row],[Quantity]]*Sales_Analysis[[#This Row],[Unit Selling Price]]</f>
        <v>162.28</v>
      </c>
      <c r="R1880">
        <f>Sales_Analysis[[#This Row],[Gross Sales ]]*Sales_Analysis[[#This Row],[Discount Pct]]</f>
        <v>8.1140000000000008</v>
      </c>
      <c r="S1880" s="8">
        <f>Sales_Analysis[[#This Row],[Gross Sales ]]-Sales_Analysis[[#This Row],[Discount Amount]]</f>
        <v>154.166</v>
      </c>
      <c r="T1880" s="8">
        <f>Sales_Analysis[[#This Row],[Quantity]]*Sales_Analysis[[#This Row],[Unit Cost]]</f>
        <v>69.06</v>
      </c>
      <c r="U1880" s="8">
        <f>Sales_Analysis[[#This Row],[Net Sales ]]-Sales_Analysis[[#This Row],[Cost Of Good Sold]]</f>
        <v>85.105999999999995</v>
      </c>
      <c r="V1880" s="8">
        <f>IF(Sales_Analysis[[#This Row],[Order Status]]="Completed",Sales_Analysis[[#This Row],[Net Sales ]],0)</f>
        <v>154.166</v>
      </c>
      <c r="W1880" s="8">
        <f>IF(Sales_Analysis[[#This Row],[Order Status]]="Completed",Sales_Analysis[[#This Row],[Gross Profit ]],0)</f>
        <v>85.105999999999995</v>
      </c>
    </row>
    <row r="1881" spans="1:23">
      <c r="A1881" t="s">
        <v>2663</v>
      </c>
      <c r="B1881" s="7">
        <v>46209</v>
      </c>
      <c r="C1881" t="s">
        <v>98</v>
      </c>
      <c r="D1881">
        <v>2</v>
      </c>
      <c r="E1881">
        <v>17.66</v>
      </c>
      <c r="F1881">
        <v>0</v>
      </c>
      <c r="G1881">
        <v>4.99</v>
      </c>
      <c r="H1881" t="s">
        <v>212</v>
      </c>
      <c r="I1881" t="s">
        <v>54</v>
      </c>
      <c r="J1881" t="s">
        <v>208</v>
      </c>
      <c r="K1881" t="s">
        <v>209</v>
      </c>
      <c r="L1881" t="s">
        <v>424</v>
      </c>
      <c r="M1881" t="s">
        <v>99</v>
      </c>
      <c r="N1881" t="s">
        <v>17</v>
      </c>
      <c r="O1881">
        <v>11.93</v>
      </c>
      <c r="P1881">
        <v>17.66</v>
      </c>
      <c r="Q1881">
        <f>Sales_Analysis[[#This Row],[Quantity]]*Sales_Analysis[[#This Row],[Unit Selling Price]]</f>
        <v>35.32</v>
      </c>
      <c r="R1881">
        <f>Sales_Analysis[[#This Row],[Gross Sales ]]*Sales_Analysis[[#This Row],[Discount Pct]]</f>
        <v>0</v>
      </c>
      <c r="S1881" s="8">
        <f>Sales_Analysis[[#This Row],[Gross Sales ]]-Sales_Analysis[[#This Row],[Discount Amount]]</f>
        <v>35.32</v>
      </c>
      <c r="T1881" s="8">
        <f>Sales_Analysis[[#This Row],[Quantity]]*Sales_Analysis[[#This Row],[Unit Cost]]</f>
        <v>23.86</v>
      </c>
      <c r="U1881" s="8">
        <f>Sales_Analysis[[#This Row],[Net Sales ]]-Sales_Analysis[[#This Row],[Cost Of Good Sold]]</f>
        <v>11.46</v>
      </c>
      <c r="V1881" s="8">
        <f>IF(Sales_Analysis[[#This Row],[Order Status]]="Completed",Sales_Analysis[[#This Row],[Net Sales ]],0)</f>
        <v>35.32</v>
      </c>
      <c r="W1881" s="8">
        <f>IF(Sales_Analysis[[#This Row],[Order Status]]="Completed",Sales_Analysis[[#This Row],[Gross Profit ]],0)</f>
        <v>11.46</v>
      </c>
    </row>
    <row r="1882" spans="1:23">
      <c r="A1882" t="s">
        <v>2664</v>
      </c>
      <c r="B1882" s="7">
        <v>46209</v>
      </c>
      <c r="C1882" t="s">
        <v>144</v>
      </c>
      <c r="D1882">
        <v>5</v>
      </c>
      <c r="E1882">
        <v>12.74</v>
      </c>
      <c r="F1882">
        <v>0.15</v>
      </c>
      <c r="G1882">
        <v>4.99</v>
      </c>
      <c r="H1882" t="s">
        <v>212</v>
      </c>
      <c r="I1882" t="s">
        <v>12</v>
      </c>
      <c r="J1882" t="s">
        <v>217</v>
      </c>
      <c r="K1882" t="s">
        <v>209</v>
      </c>
      <c r="L1882" t="s">
        <v>1324</v>
      </c>
      <c r="M1882" t="s">
        <v>145</v>
      </c>
      <c r="N1882" t="s">
        <v>27</v>
      </c>
      <c r="O1882">
        <v>5.81</v>
      </c>
      <c r="P1882">
        <v>12.74</v>
      </c>
      <c r="Q1882">
        <f>Sales_Analysis[[#This Row],[Quantity]]*Sales_Analysis[[#This Row],[Unit Selling Price]]</f>
        <v>63.7</v>
      </c>
      <c r="R1882">
        <f>Sales_Analysis[[#This Row],[Gross Sales ]]*Sales_Analysis[[#This Row],[Discount Pct]]</f>
        <v>9.5549999999999997</v>
      </c>
      <c r="S1882" s="8">
        <f>Sales_Analysis[[#This Row],[Gross Sales ]]-Sales_Analysis[[#This Row],[Discount Amount]]</f>
        <v>54.145000000000003</v>
      </c>
      <c r="T1882" s="8">
        <f>Sales_Analysis[[#This Row],[Quantity]]*Sales_Analysis[[#This Row],[Unit Cost]]</f>
        <v>29.049999999999997</v>
      </c>
      <c r="U1882" s="8">
        <f>Sales_Analysis[[#This Row],[Net Sales ]]-Sales_Analysis[[#This Row],[Cost Of Good Sold]]</f>
        <v>25.095000000000006</v>
      </c>
      <c r="V1882" s="8">
        <f>IF(Sales_Analysis[[#This Row],[Order Status]]="Completed",Sales_Analysis[[#This Row],[Net Sales ]],0)</f>
        <v>54.145000000000003</v>
      </c>
      <c r="W1882" s="8">
        <f>IF(Sales_Analysis[[#This Row],[Order Status]]="Completed",Sales_Analysis[[#This Row],[Gross Profit ]],0)</f>
        <v>25.095000000000006</v>
      </c>
    </row>
    <row r="1883" spans="1:23">
      <c r="A1883" t="s">
        <v>2665</v>
      </c>
      <c r="B1883" s="7">
        <v>46209</v>
      </c>
      <c r="C1883" t="s">
        <v>150</v>
      </c>
      <c r="D1883">
        <v>1</v>
      </c>
      <c r="E1883">
        <v>50.17</v>
      </c>
      <c r="F1883">
        <v>0</v>
      </c>
      <c r="G1883">
        <v>0</v>
      </c>
      <c r="H1883" t="s">
        <v>212</v>
      </c>
      <c r="I1883" t="s">
        <v>18</v>
      </c>
      <c r="J1883" t="s">
        <v>213</v>
      </c>
      <c r="K1883" t="s">
        <v>209</v>
      </c>
      <c r="L1883" t="s">
        <v>306</v>
      </c>
      <c r="M1883" t="s">
        <v>151</v>
      </c>
      <c r="N1883" t="s">
        <v>27</v>
      </c>
      <c r="O1883">
        <v>28.8</v>
      </c>
      <c r="P1883">
        <v>50.17</v>
      </c>
      <c r="Q1883">
        <f>Sales_Analysis[[#This Row],[Quantity]]*Sales_Analysis[[#This Row],[Unit Selling Price]]</f>
        <v>50.17</v>
      </c>
      <c r="R1883">
        <f>Sales_Analysis[[#This Row],[Gross Sales ]]*Sales_Analysis[[#This Row],[Discount Pct]]</f>
        <v>0</v>
      </c>
      <c r="S1883" s="8">
        <f>Sales_Analysis[[#This Row],[Gross Sales ]]-Sales_Analysis[[#This Row],[Discount Amount]]</f>
        <v>50.17</v>
      </c>
      <c r="T1883" s="8">
        <f>Sales_Analysis[[#This Row],[Quantity]]*Sales_Analysis[[#This Row],[Unit Cost]]</f>
        <v>28.8</v>
      </c>
      <c r="U1883" s="8">
        <f>Sales_Analysis[[#This Row],[Net Sales ]]-Sales_Analysis[[#This Row],[Cost Of Good Sold]]</f>
        <v>21.37</v>
      </c>
      <c r="V1883" s="8">
        <f>IF(Sales_Analysis[[#This Row],[Order Status]]="Completed",Sales_Analysis[[#This Row],[Net Sales ]],0)</f>
        <v>50.17</v>
      </c>
      <c r="W1883" s="8">
        <f>IF(Sales_Analysis[[#This Row],[Order Status]]="Completed",Sales_Analysis[[#This Row],[Gross Profit ]],0)</f>
        <v>21.37</v>
      </c>
    </row>
    <row r="1884" spans="1:23">
      <c r="A1884" t="s">
        <v>2666</v>
      </c>
      <c r="B1884" s="7">
        <v>46209</v>
      </c>
      <c r="C1884" t="s">
        <v>124</v>
      </c>
      <c r="D1884">
        <v>1</v>
      </c>
      <c r="E1884">
        <v>79.47</v>
      </c>
      <c r="F1884">
        <v>0</v>
      </c>
      <c r="G1884">
        <v>0</v>
      </c>
      <c r="H1884" t="s">
        <v>207</v>
      </c>
      <c r="I1884" t="s">
        <v>54</v>
      </c>
      <c r="J1884" t="s">
        <v>213</v>
      </c>
      <c r="K1884" t="s">
        <v>209</v>
      </c>
      <c r="L1884" t="s">
        <v>1485</v>
      </c>
      <c r="M1884" t="s">
        <v>125</v>
      </c>
      <c r="N1884" t="s">
        <v>21</v>
      </c>
      <c r="O1884">
        <v>38</v>
      </c>
      <c r="P1884">
        <v>79.47</v>
      </c>
      <c r="Q1884">
        <f>Sales_Analysis[[#This Row],[Quantity]]*Sales_Analysis[[#This Row],[Unit Selling Price]]</f>
        <v>79.47</v>
      </c>
      <c r="R1884">
        <f>Sales_Analysis[[#This Row],[Gross Sales ]]*Sales_Analysis[[#This Row],[Discount Pct]]</f>
        <v>0</v>
      </c>
      <c r="S1884" s="8">
        <f>Sales_Analysis[[#This Row],[Gross Sales ]]-Sales_Analysis[[#This Row],[Discount Amount]]</f>
        <v>79.47</v>
      </c>
      <c r="T1884" s="8">
        <f>Sales_Analysis[[#This Row],[Quantity]]*Sales_Analysis[[#This Row],[Unit Cost]]</f>
        <v>38</v>
      </c>
      <c r="U1884" s="8">
        <f>Sales_Analysis[[#This Row],[Net Sales ]]-Sales_Analysis[[#This Row],[Cost Of Good Sold]]</f>
        <v>41.47</v>
      </c>
      <c r="V1884" s="8">
        <f>IF(Sales_Analysis[[#This Row],[Order Status]]="Completed",Sales_Analysis[[#This Row],[Net Sales ]],0)</f>
        <v>79.47</v>
      </c>
      <c r="W1884" s="8">
        <f>IF(Sales_Analysis[[#This Row],[Order Status]]="Completed",Sales_Analysis[[#This Row],[Gross Profit ]],0)</f>
        <v>41.47</v>
      </c>
    </row>
    <row r="1885" spans="1:23">
      <c r="A1885" t="s">
        <v>2667</v>
      </c>
      <c r="B1885" s="7">
        <v>46210</v>
      </c>
      <c r="C1885" t="s">
        <v>102</v>
      </c>
      <c r="D1885">
        <v>2</v>
      </c>
      <c r="E1885">
        <v>18.5</v>
      </c>
      <c r="F1885">
        <v>0</v>
      </c>
      <c r="G1885">
        <v>9.99</v>
      </c>
      <c r="H1885" t="s">
        <v>212</v>
      </c>
      <c r="I1885" t="s">
        <v>54</v>
      </c>
      <c r="J1885" t="s">
        <v>217</v>
      </c>
      <c r="K1885" t="s">
        <v>209</v>
      </c>
      <c r="L1885" t="s">
        <v>449</v>
      </c>
      <c r="M1885" t="s">
        <v>103</v>
      </c>
      <c r="N1885" t="s">
        <v>17</v>
      </c>
      <c r="O1885">
        <v>7.75</v>
      </c>
      <c r="P1885">
        <v>18.5</v>
      </c>
      <c r="Q1885">
        <f>Sales_Analysis[[#This Row],[Quantity]]*Sales_Analysis[[#This Row],[Unit Selling Price]]</f>
        <v>37</v>
      </c>
      <c r="R1885">
        <f>Sales_Analysis[[#This Row],[Gross Sales ]]*Sales_Analysis[[#This Row],[Discount Pct]]</f>
        <v>0</v>
      </c>
      <c r="S1885" s="8">
        <f>Sales_Analysis[[#This Row],[Gross Sales ]]-Sales_Analysis[[#This Row],[Discount Amount]]</f>
        <v>37</v>
      </c>
      <c r="T1885" s="8">
        <f>Sales_Analysis[[#This Row],[Quantity]]*Sales_Analysis[[#This Row],[Unit Cost]]</f>
        <v>15.5</v>
      </c>
      <c r="U1885" s="8">
        <f>Sales_Analysis[[#This Row],[Net Sales ]]-Sales_Analysis[[#This Row],[Cost Of Good Sold]]</f>
        <v>21.5</v>
      </c>
      <c r="V1885" s="8">
        <f>IF(Sales_Analysis[[#This Row],[Order Status]]="Completed",Sales_Analysis[[#This Row],[Net Sales ]],0)</f>
        <v>37</v>
      </c>
      <c r="W1885" s="8">
        <f>IF(Sales_Analysis[[#This Row],[Order Status]]="Completed",Sales_Analysis[[#This Row],[Gross Profit ]],0)</f>
        <v>21.5</v>
      </c>
    </row>
    <row r="1886" spans="1:23">
      <c r="A1886" t="s">
        <v>2668</v>
      </c>
      <c r="B1886" s="7">
        <v>46210</v>
      </c>
      <c r="C1886" t="s">
        <v>69</v>
      </c>
      <c r="D1886">
        <v>4</v>
      </c>
      <c r="E1886">
        <v>73.180000000000007</v>
      </c>
      <c r="F1886">
        <v>0.15</v>
      </c>
      <c r="G1886">
        <v>0</v>
      </c>
      <c r="H1886" t="s">
        <v>207</v>
      </c>
      <c r="I1886" t="s">
        <v>12</v>
      </c>
      <c r="J1886" t="s">
        <v>213</v>
      </c>
      <c r="K1886" t="s">
        <v>209</v>
      </c>
      <c r="L1886" t="s">
        <v>2257</v>
      </c>
      <c r="M1886" t="s">
        <v>70</v>
      </c>
      <c r="N1886" t="s">
        <v>11</v>
      </c>
      <c r="O1886">
        <v>37</v>
      </c>
      <c r="P1886">
        <v>73.180000000000007</v>
      </c>
      <c r="Q1886">
        <f>Sales_Analysis[[#This Row],[Quantity]]*Sales_Analysis[[#This Row],[Unit Selling Price]]</f>
        <v>292.72000000000003</v>
      </c>
      <c r="R1886">
        <f>Sales_Analysis[[#This Row],[Gross Sales ]]*Sales_Analysis[[#This Row],[Discount Pct]]</f>
        <v>43.908000000000001</v>
      </c>
      <c r="S1886" s="8">
        <f>Sales_Analysis[[#This Row],[Gross Sales ]]-Sales_Analysis[[#This Row],[Discount Amount]]</f>
        <v>248.81200000000001</v>
      </c>
      <c r="T1886" s="8">
        <f>Sales_Analysis[[#This Row],[Quantity]]*Sales_Analysis[[#This Row],[Unit Cost]]</f>
        <v>148</v>
      </c>
      <c r="U1886" s="8">
        <f>Sales_Analysis[[#This Row],[Net Sales ]]-Sales_Analysis[[#This Row],[Cost Of Good Sold]]</f>
        <v>100.81200000000001</v>
      </c>
      <c r="V1886" s="8">
        <f>IF(Sales_Analysis[[#This Row],[Order Status]]="Completed",Sales_Analysis[[#This Row],[Net Sales ]],0)</f>
        <v>248.81200000000001</v>
      </c>
      <c r="W1886" s="8">
        <f>IF(Sales_Analysis[[#This Row],[Order Status]]="Completed",Sales_Analysis[[#This Row],[Gross Profit ]],0)</f>
        <v>100.81200000000001</v>
      </c>
    </row>
    <row r="1887" spans="1:23">
      <c r="A1887" t="s">
        <v>2669</v>
      </c>
      <c r="B1887" s="7">
        <v>46210</v>
      </c>
      <c r="C1887" t="s">
        <v>102</v>
      </c>
      <c r="D1887">
        <v>1</v>
      </c>
      <c r="E1887">
        <v>18.5</v>
      </c>
      <c r="F1887">
        <v>0.15</v>
      </c>
      <c r="G1887">
        <v>0</v>
      </c>
      <c r="H1887" t="s">
        <v>212</v>
      </c>
      <c r="I1887" t="s">
        <v>12</v>
      </c>
      <c r="J1887" t="s">
        <v>208</v>
      </c>
      <c r="K1887" t="s">
        <v>209</v>
      </c>
      <c r="L1887" t="s">
        <v>1195</v>
      </c>
      <c r="M1887" t="s">
        <v>103</v>
      </c>
      <c r="N1887" t="s">
        <v>17</v>
      </c>
      <c r="O1887">
        <v>7.75</v>
      </c>
      <c r="P1887">
        <v>18.5</v>
      </c>
      <c r="Q1887">
        <f>Sales_Analysis[[#This Row],[Quantity]]*Sales_Analysis[[#This Row],[Unit Selling Price]]</f>
        <v>18.5</v>
      </c>
      <c r="R1887">
        <f>Sales_Analysis[[#This Row],[Gross Sales ]]*Sales_Analysis[[#This Row],[Discount Pct]]</f>
        <v>2.7749999999999999</v>
      </c>
      <c r="S1887" s="8">
        <f>Sales_Analysis[[#This Row],[Gross Sales ]]-Sales_Analysis[[#This Row],[Discount Amount]]</f>
        <v>15.725</v>
      </c>
      <c r="T1887" s="8">
        <f>Sales_Analysis[[#This Row],[Quantity]]*Sales_Analysis[[#This Row],[Unit Cost]]</f>
        <v>7.75</v>
      </c>
      <c r="U1887" s="8">
        <f>Sales_Analysis[[#This Row],[Net Sales ]]-Sales_Analysis[[#This Row],[Cost Of Good Sold]]</f>
        <v>7.9749999999999996</v>
      </c>
      <c r="V1887" s="8">
        <f>IF(Sales_Analysis[[#This Row],[Order Status]]="Completed",Sales_Analysis[[#This Row],[Net Sales ]],0)</f>
        <v>15.725</v>
      </c>
      <c r="W1887" s="8">
        <f>IF(Sales_Analysis[[#This Row],[Order Status]]="Completed",Sales_Analysis[[#This Row],[Gross Profit ]],0)</f>
        <v>7.9749999999999996</v>
      </c>
    </row>
    <row r="1888" spans="1:23">
      <c r="A1888" t="s">
        <v>2670</v>
      </c>
      <c r="B1888" s="7">
        <v>46210</v>
      </c>
      <c r="C1888" t="s">
        <v>170</v>
      </c>
      <c r="D1888">
        <v>2</v>
      </c>
      <c r="E1888">
        <v>33.19</v>
      </c>
      <c r="F1888">
        <v>0</v>
      </c>
      <c r="G1888">
        <v>0</v>
      </c>
      <c r="H1888" t="s">
        <v>216</v>
      </c>
      <c r="I1888" t="s">
        <v>12</v>
      </c>
      <c r="J1888" t="s">
        <v>208</v>
      </c>
      <c r="K1888" t="s">
        <v>209</v>
      </c>
      <c r="L1888" t="s">
        <v>333</v>
      </c>
      <c r="M1888" t="s">
        <v>171</v>
      </c>
      <c r="N1888" t="s">
        <v>32</v>
      </c>
      <c r="O1888">
        <v>18.73</v>
      </c>
      <c r="P1888">
        <v>33.19</v>
      </c>
      <c r="Q1888">
        <f>Sales_Analysis[[#This Row],[Quantity]]*Sales_Analysis[[#This Row],[Unit Selling Price]]</f>
        <v>66.38</v>
      </c>
      <c r="R1888">
        <f>Sales_Analysis[[#This Row],[Gross Sales ]]*Sales_Analysis[[#This Row],[Discount Pct]]</f>
        <v>0</v>
      </c>
      <c r="S1888" s="8">
        <f>Sales_Analysis[[#This Row],[Gross Sales ]]-Sales_Analysis[[#This Row],[Discount Amount]]</f>
        <v>66.38</v>
      </c>
      <c r="T1888" s="8">
        <f>Sales_Analysis[[#This Row],[Quantity]]*Sales_Analysis[[#This Row],[Unit Cost]]</f>
        <v>37.46</v>
      </c>
      <c r="U1888" s="8">
        <f>Sales_Analysis[[#This Row],[Net Sales ]]-Sales_Analysis[[#This Row],[Cost Of Good Sold]]</f>
        <v>28.919999999999995</v>
      </c>
      <c r="V1888" s="8">
        <f>IF(Sales_Analysis[[#This Row],[Order Status]]="Completed",Sales_Analysis[[#This Row],[Net Sales ]],0)</f>
        <v>66.38</v>
      </c>
      <c r="W1888" s="8">
        <f>IF(Sales_Analysis[[#This Row],[Order Status]]="Completed",Sales_Analysis[[#This Row],[Gross Profit ]],0)</f>
        <v>28.919999999999995</v>
      </c>
    </row>
    <row r="1889" spans="1:23">
      <c r="A1889" t="s">
        <v>2671</v>
      </c>
      <c r="B1889" s="7">
        <v>46210</v>
      </c>
      <c r="C1889" t="s">
        <v>160</v>
      </c>
      <c r="D1889">
        <v>3</v>
      </c>
      <c r="E1889">
        <v>36.47</v>
      </c>
      <c r="F1889">
        <v>0</v>
      </c>
      <c r="G1889">
        <v>0</v>
      </c>
      <c r="H1889" t="s">
        <v>212</v>
      </c>
      <c r="I1889" t="s">
        <v>18</v>
      </c>
      <c r="J1889" t="s">
        <v>208</v>
      </c>
      <c r="K1889" t="s">
        <v>209</v>
      </c>
      <c r="L1889" t="s">
        <v>775</v>
      </c>
      <c r="M1889" t="s">
        <v>161</v>
      </c>
      <c r="N1889" t="s">
        <v>27</v>
      </c>
      <c r="O1889">
        <v>21.05</v>
      </c>
      <c r="P1889">
        <v>36.47</v>
      </c>
      <c r="Q1889">
        <f>Sales_Analysis[[#This Row],[Quantity]]*Sales_Analysis[[#This Row],[Unit Selling Price]]</f>
        <v>109.41</v>
      </c>
      <c r="R1889">
        <f>Sales_Analysis[[#This Row],[Gross Sales ]]*Sales_Analysis[[#This Row],[Discount Pct]]</f>
        <v>0</v>
      </c>
      <c r="S1889" s="8">
        <f>Sales_Analysis[[#This Row],[Gross Sales ]]-Sales_Analysis[[#This Row],[Discount Amount]]</f>
        <v>109.41</v>
      </c>
      <c r="T1889" s="8">
        <f>Sales_Analysis[[#This Row],[Quantity]]*Sales_Analysis[[#This Row],[Unit Cost]]</f>
        <v>63.150000000000006</v>
      </c>
      <c r="U1889" s="8">
        <f>Sales_Analysis[[#This Row],[Net Sales ]]-Sales_Analysis[[#This Row],[Cost Of Good Sold]]</f>
        <v>46.259999999999991</v>
      </c>
      <c r="V1889" s="8">
        <f>IF(Sales_Analysis[[#This Row],[Order Status]]="Completed",Sales_Analysis[[#This Row],[Net Sales ]],0)</f>
        <v>109.41</v>
      </c>
      <c r="W1889" s="8">
        <f>IF(Sales_Analysis[[#This Row],[Order Status]]="Completed",Sales_Analysis[[#This Row],[Gross Profit ]],0)</f>
        <v>46.259999999999991</v>
      </c>
    </row>
    <row r="1890" spans="1:23">
      <c r="A1890" t="s">
        <v>2672</v>
      </c>
      <c r="B1890" s="7">
        <v>46210</v>
      </c>
      <c r="C1890" t="s">
        <v>116</v>
      </c>
      <c r="D1890">
        <v>8</v>
      </c>
      <c r="E1890">
        <v>30.89</v>
      </c>
      <c r="F1890">
        <v>0.05</v>
      </c>
      <c r="G1890">
        <v>4.99</v>
      </c>
      <c r="H1890" t="s">
        <v>207</v>
      </c>
      <c r="I1890" t="s">
        <v>12</v>
      </c>
      <c r="J1890" t="s">
        <v>208</v>
      </c>
      <c r="K1890" t="s">
        <v>209</v>
      </c>
      <c r="L1890" t="s">
        <v>352</v>
      </c>
      <c r="M1890" t="s">
        <v>117</v>
      </c>
      <c r="N1890" t="s">
        <v>21</v>
      </c>
      <c r="O1890">
        <v>13.41</v>
      </c>
      <c r="P1890">
        <v>30.89</v>
      </c>
      <c r="Q1890">
        <f>Sales_Analysis[[#This Row],[Quantity]]*Sales_Analysis[[#This Row],[Unit Selling Price]]</f>
        <v>247.12</v>
      </c>
      <c r="R1890">
        <f>Sales_Analysis[[#This Row],[Gross Sales ]]*Sales_Analysis[[#This Row],[Discount Pct]]</f>
        <v>12.356000000000002</v>
      </c>
      <c r="S1890" s="8">
        <f>Sales_Analysis[[#This Row],[Gross Sales ]]-Sales_Analysis[[#This Row],[Discount Amount]]</f>
        <v>234.76400000000001</v>
      </c>
      <c r="T1890" s="8">
        <f>Sales_Analysis[[#This Row],[Quantity]]*Sales_Analysis[[#This Row],[Unit Cost]]</f>
        <v>107.28</v>
      </c>
      <c r="U1890" s="8">
        <f>Sales_Analysis[[#This Row],[Net Sales ]]-Sales_Analysis[[#This Row],[Cost Of Good Sold]]</f>
        <v>127.48400000000001</v>
      </c>
      <c r="V1890" s="8">
        <f>IF(Sales_Analysis[[#This Row],[Order Status]]="Completed",Sales_Analysis[[#This Row],[Net Sales ]],0)</f>
        <v>234.76400000000001</v>
      </c>
      <c r="W1890" s="8">
        <f>IF(Sales_Analysis[[#This Row],[Order Status]]="Completed",Sales_Analysis[[#This Row],[Gross Profit ]],0)</f>
        <v>127.48400000000001</v>
      </c>
    </row>
    <row r="1891" spans="1:23">
      <c r="A1891" t="s">
        <v>2673</v>
      </c>
      <c r="B1891" s="7">
        <v>46210</v>
      </c>
      <c r="C1891" t="s">
        <v>77</v>
      </c>
      <c r="D1891">
        <v>3</v>
      </c>
      <c r="E1891">
        <v>47.77</v>
      </c>
      <c r="F1891">
        <v>0</v>
      </c>
      <c r="G1891">
        <v>0</v>
      </c>
      <c r="H1891" t="s">
        <v>212</v>
      </c>
      <c r="I1891" t="s">
        <v>54</v>
      </c>
      <c r="J1891" t="s">
        <v>217</v>
      </c>
      <c r="K1891" t="s">
        <v>209</v>
      </c>
      <c r="L1891" t="s">
        <v>1385</v>
      </c>
      <c r="M1891" t="s">
        <v>78</v>
      </c>
      <c r="N1891" t="s">
        <v>11</v>
      </c>
      <c r="O1891">
        <v>21.34</v>
      </c>
      <c r="P1891">
        <v>47.77</v>
      </c>
      <c r="Q1891">
        <f>Sales_Analysis[[#This Row],[Quantity]]*Sales_Analysis[[#This Row],[Unit Selling Price]]</f>
        <v>143.31</v>
      </c>
      <c r="R1891">
        <f>Sales_Analysis[[#This Row],[Gross Sales ]]*Sales_Analysis[[#This Row],[Discount Pct]]</f>
        <v>0</v>
      </c>
      <c r="S1891" s="8">
        <f>Sales_Analysis[[#This Row],[Gross Sales ]]-Sales_Analysis[[#This Row],[Discount Amount]]</f>
        <v>143.31</v>
      </c>
      <c r="T1891" s="8">
        <f>Sales_Analysis[[#This Row],[Quantity]]*Sales_Analysis[[#This Row],[Unit Cost]]</f>
        <v>64.02</v>
      </c>
      <c r="U1891" s="8">
        <f>Sales_Analysis[[#This Row],[Net Sales ]]-Sales_Analysis[[#This Row],[Cost Of Good Sold]]</f>
        <v>79.290000000000006</v>
      </c>
      <c r="V1891" s="8">
        <f>IF(Sales_Analysis[[#This Row],[Order Status]]="Completed",Sales_Analysis[[#This Row],[Net Sales ]],0)</f>
        <v>143.31</v>
      </c>
      <c r="W1891" s="8">
        <f>IF(Sales_Analysis[[#This Row],[Order Status]]="Completed",Sales_Analysis[[#This Row],[Gross Profit ]],0)</f>
        <v>79.290000000000006</v>
      </c>
    </row>
    <row r="1892" spans="1:23">
      <c r="A1892" t="s">
        <v>2674</v>
      </c>
      <c r="B1892" s="7">
        <v>46211</v>
      </c>
      <c r="C1892" t="s">
        <v>126</v>
      </c>
      <c r="D1892">
        <v>1</v>
      </c>
      <c r="E1892">
        <v>44.98</v>
      </c>
      <c r="F1892">
        <v>0.15</v>
      </c>
      <c r="G1892">
        <v>9.99</v>
      </c>
      <c r="H1892" t="s">
        <v>216</v>
      </c>
      <c r="I1892" t="s">
        <v>12</v>
      </c>
      <c r="J1892" t="s">
        <v>208</v>
      </c>
      <c r="K1892" t="s">
        <v>304</v>
      </c>
      <c r="L1892" t="s">
        <v>1059</v>
      </c>
      <c r="M1892" t="s">
        <v>127</v>
      </c>
      <c r="N1892" t="s">
        <v>21</v>
      </c>
      <c r="O1892">
        <v>23.48</v>
      </c>
      <c r="P1892">
        <v>44.98</v>
      </c>
      <c r="Q1892">
        <f>Sales_Analysis[[#This Row],[Quantity]]*Sales_Analysis[[#This Row],[Unit Selling Price]]</f>
        <v>44.98</v>
      </c>
      <c r="R1892">
        <f>Sales_Analysis[[#This Row],[Gross Sales ]]*Sales_Analysis[[#This Row],[Discount Pct]]</f>
        <v>6.746999999999999</v>
      </c>
      <c r="S1892" s="8">
        <f>Sales_Analysis[[#This Row],[Gross Sales ]]-Sales_Analysis[[#This Row],[Discount Amount]]</f>
        <v>38.232999999999997</v>
      </c>
      <c r="T1892" s="8">
        <f>Sales_Analysis[[#This Row],[Quantity]]*Sales_Analysis[[#This Row],[Unit Cost]]</f>
        <v>23.48</v>
      </c>
      <c r="U1892" s="8">
        <f>Sales_Analysis[[#This Row],[Net Sales ]]-Sales_Analysis[[#This Row],[Cost Of Good Sold]]</f>
        <v>14.752999999999997</v>
      </c>
      <c r="V1892" s="8">
        <f>IF(Sales_Analysis[[#This Row],[Order Status]]="Completed",Sales_Analysis[[#This Row],[Net Sales ]],0)</f>
        <v>0</v>
      </c>
      <c r="W1892" s="8">
        <f>IF(Sales_Analysis[[#This Row],[Order Status]]="Completed",Sales_Analysis[[#This Row],[Gross Profit ]],0)</f>
        <v>0</v>
      </c>
    </row>
    <row r="1893" spans="1:23">
      <c r="A1893" t="s">
        <v>2675</v>
      </c>
      <c r="B1893" s="7">
        <v>46211</v>
      </c>
      <c r="C1893" t="s">
        <v>77</v>
      </c>
      <c r="D1893">
        <v>6</v>
      </c>
      <c r="E1893">
        <v>47.77</v>
      </c>
      <c r="F1893">
        <v>0.2</v>
      </c>
      <c r="G1893">
        <v>0</v>
      </c>
      <c r="H1893" t="s">
        <v>207</v>
      </c>
      <c r="I1893" t="s">
        <v>224</v>
      </c>
      <c r="J1893" t="s">
        <v>208</v>
      </c>
      <c r="K1893" t="s">
        <v>209</v>
      </c>
      <c r="L1893" t="s">
        <v>849</v>
      </c>
      <c r="M1893" t="s">
        <v>78</v>
      </c>
      <c r="N1893" t="s">
        <v>11</v>
      </c>
      <c r="O1893">
        <v>21.34</v>
      </c>
      <c r="P1893">
        <v>47.77</v>
      </c>
      <c r="Q1893">
        <f>Sales_Analysis[[#This Row],[Quantity]]*Sales_Analysis[[#This Row],[Unit Selling Price]]</f>
        <v>286.62</v>
      </c>
      <c r="R1893">
        <f>Sales_Analysis[[#This Row],[Gross Sales ]]*Sales_Analysis[[#This Row],[Discount Pct]]</f>
        <v>57.324000000000005</v>
      </c>
      <c r="S1893" s="8">
        <f>Sales_Analysis[[#This Row],[Gross Sales ]]-Sales_Analysis[[#This Row],[Discount Amount]]</f>
        <v>229.29599999999999</v>
      </c>
      <c r="T1893" s="8">
        <f>Sales_Analysis[[#This Row],[Quantity]]*Sales_Analysis[[#This Row],[Unit Cost]]</f>
        <v>128.04</v>
      </c>
      <c r="U1893" s="8">
        <f>Sales_Analysis[[#This Row],[Net Sales ]]-Sales_Analysis[[#This Row],[Cost Of Good Sold]]</f>
        <v>101.256</v>
      </c>
      <c r="V1893" s="8">
        <f>IF(Sales_Analysis[[#This Row],[Order Status]]="Completed",Sales_Analysis[[#This Row],[Net Sales ]],0)</f>
        <v>229.29599999999999</v>
      </c>
      <c r="W1893" s="8">
        <f>IF(Sales_Analysis[[#This Row],[Order Status]]="Completed",Sales_Analysis[[#This Row],[Gross Profit ]],0)</f>
        <v>101.256</v>
      </c>
    </row>
    <row r="1894" spans="1:23">
      <c r="A1894" t="s">
        <v>2676</v>
      </c>
      <c r="B1894" s="7">
        <v>46211</v>
      </c>
      <c r="C1894" t="s">
        <v>150</v>
      </c>
      <c r="D1894">
        <v>1</v>
      </c>
      <c r="E1894">
        <v>50.17</v>
      </c>
      <c r="F1894">
        <v>0.1</v>
      </c>
      <c r="G1894">
        <v>0</v>
      </c>
      <c r="H1894" t="s">
        <v>216</v>
      </c>
      <c r="I1894" t="s">
        <v>12</v>
      </c>
      <c r="J1894" t="s">
        <v>208</v>
      </c>
      <c r="K1894" t="s">
        <v>209</v>
      </c>
      <c r="L1894" t="s">
        <v>1374</v>
      </c>
      <c r="M1894" t="s">
        <v>151</v>
      </c>
      <c r="N1894" t="s">
        <v>27</v>
      </c>
      <c r="O1894">
        <v>28.8</v>
      </c>
      <c r="P1894">
        <v>50.17</v>
      </c>
      <c r="Q1894">
        <f>Sales_Analysis[[#This Row],[Quantity]]*Sales_Analysis[[#This Row],[Unit Selling Price]]</f>
        <v>50.17</v>
      </c>
      <c r="R1894">
        <f>Sales_Analysis[[#This Row],[Gross Sales ]]*Sales_Analysis[[#This Row],[Discount Pct]]</f>
        <v>5.0170000000000003</v>
      </c>
      <c r="S1894" s="8">
        <f>Sales_Analysis[[#This Row],[Gross Sales ]]-Sales_Analysis[[#This Row],[Discount Amount]]</f>
        <v>45.152999999999999</v>
      </c>
      <c r="T1894" s="8">
        <f>Sales_Analysis[[#This Row],[Quantity]]*Sales_Analysis[[#This Row],[Unit Cost]]</f>
        <v>28.8</v>
      </c>
      <c r="U1894" s="8">
        <f>Sales_Analysis[[#This Row],[Net Sales ]]-Sales_Analysis[[#This Row],[Cost Of Good Sold]]</f>
        <v>16.352999999999998</v>
      </c>
      <c r="V1894" s="8">
        <f>IF(Sales_Analysis[[#This Row],[Order Status]]="Completed",Sales_Analysis[[#This Row],[Net Sales ]],0)</f>
        <v>45.152999999999999</v>
      </c>
      <c r="W1894" s="8">
        <f>IF(Sales_Analysis[[#This Row],[Order Status]]="Completed",Sales_Analysis[[#This Row],[Gross Profit ]],0)</f>
        <v>16.352999999999998</v>
      </c>
    </row>
    <row r="1895" spans="1:23">
      <c r="A1895" t="s">
        <v>2677</v>
      </c>
      <c r="B1895" s="7">
        <v>46211</v>
      </c>
      <c r="C1895" t="s">
        <v>106</v>
      </c>
      <c r="D1895">
        <v>1</v>
      </c>
      <c r="E1895">
        <v>85.27</v>
      </c>
      <c r="F1895">
        <v>0</v>
      </c>
      <c r="G1895">
        <v>0</v>
      </c>
      <c r="H1895" t="s">
        <v>216</v>
      </c>
      <c r="I1895" t="s">
        <v>18</v>
      </c>
      <c r="J1895" t="s">
        <v>217</v>
      </c>
      <c r="K1895" t="s">
        <v>209</v>
      </c>
      <c r="L1895" t="s">
        <v>1515</v>
      </c>
      <c r="M1895" t="s">
        <v>107</v>
      </c>
      <c r="N1895" t="s">
        <v>17</v>
      </c>
      <c r="O1895">
        <v>43.46</v>
      </c>
      <c r="P1895">
        <v>85.27</v>
      </c>
      <c r="Q1895">
        <f>Sales_Analysis[[#This Row],[Quantity]]*Sales_Analysis[[#This Row],[Unit Selling Price]]</f>
        <v>85.27</v>
      </c>
      <c r="R1895">
        <f>Sales_Analysis[[#This Row],[Gross Sales ]]*Sales_Analysis[[#This Row],[Discount Pct]]</f>
        <v>0</v>
      </c>
      <c r="S1895" s="8">
        <f>Sales_Analysis[[#This Row],[Gross Sales ]]-Sales_Analysis[[#This Row],[Discount Amount]]</f>
        <v>85.27</v>
      </c>
      <c r="T1895" s="8">
        <f>Sales_Analysis[[#This Row],[Quantity]]*Sales_Analysis[[#This Row],[Unit Cost]]</f>
        <v>43.46</v>
      </c>
      <c r="U1895" s="8">
        <f>Sales_Analysis[[#This Row],[Net Sales ]]-Sales_Analysis[[#This Row],[Cost Of Good Sold]]</f>
        <v>41.809999999999995</v>
      </c>
      <c r="V1895" s="8">
        <f>IF(Sales_Analysis[[#This Row],[Order Status]]="Completed",Sales_Analysis[[#This Row],[Net Sales ]],0)</f>
        <v>85.27</v>
      </c>
      <c r="W1895" s="8">
        <f>IF(Sales_Analysis[[#This Row],[Order Status]]="Completed",Sales_Analysis[[#This Row],[Gross Profit ]],0)</f>
        <v>41.809999999999995</v>
      </c>
    </row>
    <row r="1896" spans="1:23">
      <c r="A1896" t="s">
        <v>2678</v>
      </c>
      <c r="B1896" s="7">
        <v>46211</v>
      </c>
      <c r="C1896" t="s">
        <v>138</v>
      </c>
      <c r="D1896">
        <v>4</v>
      </c>
      <c r="E1896">
        <v>56</v>
      </c>
      <c r="F1896">
        <v>0</v>
      </c>
      <c r="G1896">
        <v>0</v>
      </c>
      <c r="H1896" t="s">
        <v>216</v>
      </c>
      <c r="I1896" t="s">
        <v>54</v>
      </c>
      <c r="J1896" t="s">
        <v>217</v>
      </c>
      <c r="K1896" t="s">
        <v>281</v>
      </c>
      <c r="L1896" t="s">
        <v>681</v>
      </c>
      <c r="M1896" t="s">
        <v>139</v>
      </c>
      <c r="N1896" t="s">
        <v>21</v>
      </c>
      <c r="O1896">
        <v>37.14</v>
      </c>
      <c r="P1896">
        <v>56</v>
      </c>
      <c r="Q1896">
        <f>Sales_Analysis[[#This Row],[Quantity]]*Sales_Analysis[[#This Row],[Unit Selling Price]]</f>
        <v>224</v>
      </c>
      <c r="R1896">
        <f>Sales_Analysis[[#This Row],[Gross Sales ]]*Sales_Analysis[[#This Row],[Discount Pct]]</f>
        <v>0</v>
      </c>
      <c r="S1896" s="8">
        <f>Sales_Analysis[[#This Row],[Gross Sales ]]-Sales_Analysis[[#This Row],[Discount Amount]]</f>
        <v>224</v>
      </c>
      <c r="T1896" s="8">
        <f>Sales_Analysis[[#This Row],[Quantity]]*Sales_Analysis[[#This Row],[Unit Cost]]</f>
        <v>148.56</v>
      </c>
      <c r="U1896" s="8">
        <f>Sales_Analysis[[#This Row],[Net Sales ]]-Sales_Analysis[[#This Row],[Cost Of Good Sold]]</f>
        <v>75.44</v>
      </c>
      <c r="V1896" s="8">
        <f>IF(Sales_Analysis[[#This Row],[Order Status]]="Completed",Sales_Analysis[[#This Row],[Net Sales ]],0)</f>
        <v>0</v>
      </c>
      <c r="W1896" s="8">
        <f>IF(Sales_Analysis[[#This Row],[Order Status]]="Completed",Sales_Analysis[[#This Row],[Gross Profit ]],0)</f>
        <v>0</v>
      </c>
    </row>
    <row r="1897" spans="1:23">
      <c r="A1897" t="s">
        <v>2679</v>
      </c>
      <c r="B1897" s="7">
        <v>46211</v>
      </c>
      <c r="C1897" t="s">
        <v>140</v>
      </c>
      <c r="D1897">
        <v>2</v>
      </c>
      <c r="E1897">
        <v>25.18</v>
      </c>
      <c r="F1897">
        <v>0.05</v>
      </c>
      <c r="G1897">
        <v>9.99</v>
      </c>
      <c r="H1897" t="s">
        <v>212</v>
      </c>
      <c r="I1897" t="s">
        <v>224</v>
      </c>
      <c r="J1897" t="s">
        <v>213</v>
      </c>
      <c r="K1897" t="s">
        <v>209</v>
      </c>
      <c r="L1897" t="s">
        <v>834</v>
      </c>
      <c r="M1897" t="s">
        <v>141</v>
      </c>
      <c r="N1897" t="s">
        <v>27</v>
      </c>
      <c r="O1897">
        <v>13.85</v>
      </c>
      <c r="P1897">
        <v>25.18</v>
      </c>
      <c r="Q1897">
        <f>Sales_Analysis[[#This Row],[Quantity]]*Sales_Analysis[[#This Row],[Unit Selling Price]]</f>
        <v>50.36</v>
      </c>
      <c r="R1897">
        <f>Sales_Analysis[[#This Row],[Gross Sales ]]*Sales_Analysis[[#This Row],[Discount Pct]]</f>
        <v>2.5180000000000002</v>
      </c>
      <c r="S1897" s="8">
        <f>Sales_Analysis[[#This Row],[Gross Sales ]]-Sales_Analysis[[#This Row],[Discount Amount]]</f>
        <v>47.841999999999999</v>
      </c>
      <c r="T1897" s="8">
        <f>Sales_Analysis[[#This Row],[Quantity]]*Sales_Analysis[[#This Row],[Unit Cost]]</f>
        <v>27.7</v>
      </c>
      <c r="U1897" s="8">
        <f>Sales_Analysis[[#This Row],[Net Sales ]]-Sales_Analysis[[#This Row],[Cost Of Good Sold]]</f>
        <v>20.141999999999999</v>
      </c>
      <c r="V1897" s="8">
        <f>IF(Sales_Analysis[[#This Row],[Order Status]]="Completed",Sales_Analysis[[#This Row],[Net Sales ]],0)</f>
        <v>47.841999999999999</v>
      </c>
      <c r="W1897" s="8">
        <f>IF(Sales_Analysis[[#This Row],[Order Status]]="Completed",Sales_Analysis[[#This Row],[Gross Profit ]],0)</f>
        <v>20.141999999999999</v>
      </c>
    </row>
    <row r="1898" spans="1:23">
      <c r="A1898" t="s">
        <v>2680</v>
      </c>
      <c r="B1898" s="7">
        <v>46211</v>
      </c>
      <c r="C1898" t="s">
        <v>92</v>
      </c>
      <c r="D1898">
        <v>8</v>
      </c>
      <c r="E1898">
        <v>46.87</v>
      </c>
      <c r="F1898">
        <v>0.05</v>
      </c>
      <c r="G1898">
        <v>0</v>
      </c>
      <c r="H1898" t="s">
        <v>212</v>
      </c>
      <c r="I1898" t="s">
        <v>224</v>
      </c>
      <c r="J1898" t="s">
        <v>213</v>
      </c>
      <c r="K1898" t="s">
        <v>209</v>
      </c>
      <c r="L1898" t="s">
        <v>410</v>
      </c>
      <c r="M1898" t="s">
        <v>93</v>
      </c>
      <c r="N1898" t="s">
        <v>17</v>
      </c>
      <c r="O1898">
        <v>21.33</v>
      </c>
      <c r="P1898">
        <v>46.87</v>
      </c>
      <c r="Q1898">
        <f>Sales_Analysis[[#This Row],[Quantity]]*Sales_Analysis[[#This Row],[Unit Selling Price]]</f>
        <v>374.96</v>
      </c>
      <c r="R1898">
        <f>Sales_Analysis[[#This Row],[Gross Sales ]]*Sales_Analysis[[#This Row],[Discount Pct]]</f>
        <v>18.748000000000001</v>
      </c>
      <c r="S1898" s="8">
        <f>Sales_Analysis[[#This Row],[Gross Sales ]]-Sales_Analysis[[#This Row],[Discount Amount]]</f>
        <v>356.21199999999999</v>
      </c>
      <c r="T1898" s="8">
        <f>Sales_Analysis[[#This Row],[Quantity]]*Sales_Analysis[[#This Row],[Unit Cost]]</f>
        <v>170.64</v>
      </c>
      <c r="U1898" s="8">
        <f>Sales_Analysis[[#This Row],[Net Sales ]]-Sales_Analysis[[#This Row],[Cost Of Good Sold]]</f>
        <v>185.572</v>
      </c>
      <c r="V1898" s="8">
        <f>IF(Sales_Analysis[[#This Row],[Order Status]]="Completed",Sales_Analysis[[#This Row],[Net Sales ]],0)</f>
        <v>356.21199999999999</v>
      </c>
      <c r="W1898" s="8">
        <f>IF(Sales_Analysis[[#This Row],[Order Status]]="Completed",Sales_Analysis[[#This Row],[Gross Profit ]],0)</f>
        <v>185.572</v>
      </c>
    </row>
    <row r="1899" spans="1:23">
      <c r="A1899" t="s">
        <v>2681</v>
      </c>
      <c r="B1899" s="7">
        <v>46211</v>
      </c>
      <c r="C1899" t="s">
        <v>146</v>
      </c>
      <c r="D1899">
        <v>1</v>
      </c>
      <c r="E1899">
        <v>30.05</v>
      </c>
      <c r="F1899">
        <v>0.05</v>
      </c>
      <c r="G1899">
        <v>6.99</v>
      </c>
      <c r="H1899" t="s">
        <v>207</v>
      </c>
      <c r="I1899" t="s">
        <v>37</v>
      </c>
      <c r="J1899" t="s">
        <v>217</v>
      </c>
      <c r="K1899" t="s">
        <v>209</v>
      </c>
      <c r="L1899" t="s">
        <v>719</v>
      </c>
      <c r="M1899" t="s">
        <v>147</v>
      </c>
      <c r="N1899" t="s">
        <v>27</v>
      </c>
      <c r="O1899">
        <v>17.329999999999998</v>
      </c>
      <c r="P1899">
        <v>30.05</v>
      </c>
      <c r="Q1899">
        <f>Sales_Analysis[[#This Row],[Quantity]]*Sales_Analysis[[#This Row],[Unit Selling Price]]</f>
        <v>30.05</v>
      </c>
      <c r="R1899">
        <f>Sales_Analysis[[#This Row],[Gross Sales ]]*Sales_Analysis[[#This Row],[Discount Pct]]</f>
        <v>1.5025000000000002</v>
      </c>
      <c r="S1899" s="8">
        <f>Sales_Analysis[[#This Row],[Gross Sales ]]-Sales_Analysis[[#This Row],[Discount Amount]]</f>
        <v>28.547499999999999</v>
      </c>
      <c r="T1899" s="8">
        <f>Sales_Analysis[[#This Row],[Quantity]]*Sales_Analysis[[#This Row],[Unit Cost]]</f>
        <v>17.329999999999998</v>
      </c>
      <c r="U1899" s="8">
        <f>Sales_Analysis[[#This Row],[Net Sales ]]-Sales_Analysis[[#This Row],[Cost Of Good Sold]]</f>
        <v>11.217500000000001</v>
      </c>
      <c r="V1899" s="8">
        <f>IF(Sales_Analysis[[#This Row],[Order Status]]="Completed",Sales_Analysis[[#This Row],[Net Sales ]],0)</f>
        <v>28.547499999999999</v>
      </c>
      <c r="W1899" s="8">
        <f>IF(Sales_Analysis[[#This Row],[Order Status]]="Completed",Sales_Analysis[[#This Row],[Gross Profit ]],0)</f>
        <v>11.217500000000001</v>
      </c>
    </row>
    <row r="1900" spans="1:23">
      <c r="A1900" t="s">
        <v>2682</v>
      </c>
      <c r="B1900" s="7">
        <v>46211</v>
      </c>
      <c r="C1900" t="s">
        <v>79</v>
      </c>
      <c r="D1900">
        <v>2</v>
      </c>
      <c r="E1900">
        <v>12.76</v>
      </c>
      <c r="F1900">
        <v>0</v>
      </c>
      <c r="G1900">
        <v>4.99</v>
      </c>
      <c r="H1900" t="s">
        <v>212</v>
      </c>
      <c r="I1900" t="s">
        <v>54</v>
      </c>
      <c r="J1900" t="s">
        <v>217</v>
      </c>
      <c r="K1900" t="s">
        <v>304</v>
      </c>
      <c r="L1900" t="s">
        <v>414</v>
      </c>
      <c r="M1900" t="s">
        <v>80</v>
      </c>
      <c r="N1900" t="s">
        <v>11</v>
      </c>
      <c r="O1900">
        <v>7.24</v>
      </c>
      <c r="P1900">
        <v>12.76</v>
      </c>
      <c r="Q1900">
        <f>Sales_Analysis[[#This Row],[Quantity]]*Sales_Analysis[[#This Row],[Unit Selling Price]]</f>
        <v>25.52</v>
      </c>
      <c r="R1900">
        <f>Sales_Analysis[[#This Row],[Gross Sales ]]*Sales_Analysis[[#This Row],[Discount Pct]]</f>
        <v>0</v>
      </c>
      <c r="S1900" s="8">
        <f>Sales_Analysis[[#This Row],[Gross Sales ]]-Sales_Analysis[[#This Row],[Discount Amount]]</f>
        <v>25.52</v>
      </c>
      <c r="T1900" s="8">
        <f>Sales_Analysis[[#This Row],[Quantity]]*Sales_Analysis[[#This Row],[Unit Cost]]</f>
        <v>14.48</v>
      </c>
      <c r="U1900" s="8">
        <f>Sales_Analysis[[#This Row],[Net Sales ]]-Sales_Analysis[[#This Row],[Cost Of Good Sold]]</f>
        <v>11.04</v>
      </c>
      <c r="V1900" s="8">
        <f>IF(Sales_Analysis[[#This Row],[Order Status]]="Completed",Sales_Analysis[[#This Row],[Net Sales ]],0)</f>
        <v>0</v>
      </c>
      <c r="W1900" s="8">
        <f>IF(Sales_Analysis[[#This Row],[Order Status]]="Completed",Sales_Analysis[[#This Row],[Gross Profit ]],0)</f>
        <v>0</v>
      </c>
    </row>
    <row r="1901" spans="1:23">
      <c r="A1901" t="s">
        <v>2683</v>
      </c>
      <c r="B1901" s="7">
        <v>46211</v>
      </c>
      <c r="C1901" t="s">
        <v>184</v>
      </c>
      <c r="D1901">
        <v>1</v>
      </c>
      <c r="E1901">
        <v>31.55</v>
      </c>
      <c r="F1901">
        <v>0.1</v>
      </c>
      <c r="G1901">
        <v>0</v>
      </c>
      <c r="H1901" t="s">
        <v>212</v>
      </c>
      <c r="I1901" t="s">
        <v>224</v>
      </c>
      <c r="J1901" t="s">
        <v>213</v>
      </c>
      <c r="K1901" t="s">
        <v>209</v>
      </c>
      <c r="L1901" t="s">
        <v>2684</v>
      </c>
      <c r="M1901" t="s">
        <v>185</v>
      </c>
      <c r="N1901" t="s">
        <v>32</v>
      </c>
      <c r="O1901">
        <v>18.04</v>
      </c>
      <c r="P1901">
        <v>31.55</v>
      </c>
      <c r="Q1901">
        <f>Sales_Analysis[[#This Row],[Quantity]]*Sales_Analysis[[#This Row],[Unit Selling Price]]</f>
        <v>31.55</v>
      </c>
      <c r="R1901">
        <f>Sales_Analysis[[#This Row],[Gross Sales ]]*Sales_Analysis[[#This Row],[Discount Pct]]</f>
        <v>3.1550000000000002</v>
      </c>
      <c r="S1901" s="8">
        <f>Sales_Analysis[[#This Row],[Gross Sales ]]-Sales_Analysis[[#This Row],[Discount Amount]]</f>
        <v>28.395</v>
      </c>
      <c r="T1901" s="8">
        <f>Sales_Analysis[[#This Row],[Quantity]]*Sales_Analysis[[#This Row],[Unit Cost]]</f>
        <v>18.04</v>
      </c>
      <c r="U1901" s="8">
        <f>Sales_Analysis[[#This Row],[Net Sales ]]-Sales_Analysis[[#This Row],[Cost Of Good Sold]]</f>
        <v>10.355</v>
      </c>
      <c r="V1901" s="8">
        <f>IF(Sales_Analysis[[#This Row],[Order Status]]="Completed",Sales_Analysis[[#This Row],[Net Sales ]],0)</f>
        <v>28.395</v>
      </c>
      <c r="W1901" s="8">
        <f>IF(Sales_Analysis[[#This Row],[Order Status]]="Completed",Sales_Analysis[[#This Row],[Gross Profit ]],0)</f>
        <v>10.355</v>
      </c>
    </row>
    <row r="1902" spans="1:23">
      <c r="A1902" t="s">
        <v>2685</v>
      </c>
      <c r="B1902" s="7">
        <v>46212</v>
      </c>
      <c r="C1902" t="s">
        <v>142</v>
      </c>
      <c r="D1902">
        <v>1</v>
      </c>
      <c r="E1902">
        <v>100.1</v>
      </c>
      <c r="F1902">
        <v>0.1</v>
      </c>
      <c r="G1902">
        <v>0</v>
      </c>
      <c r="H1902" t="s">
        <v>212</v>
      </c>
      <c r="I1902" t="s">
        <v>18</v>
      </c>
      <c r="J1902" t="s">
        <v>217</v>
      </c>
      <c r="K1902" t="s">
        <v>304</v>
      </c>
      <c r="L1902" t="s">
        <v>870</v>
      </c>
      <c r="M1902" t="s">
        <v>143</v>
      </c>
      <c r="N1902" t="s">
        <v>27</v>
      </c>
      <c r="O1902">
        <v>41.96</v>
      </c>
      <c r="P1902">
        <v>100.1</v>
      </c>
      <c r="Q1902">
        <f>Sales_Analysis[[#This Row],[Quantity]]*Sales_Analysis[[#This Row],[Unit Selling Price]]</f>
        <v>100.1</v>
      </c>
      <c r="R1902">
        <f>Sales_Analysis[[#This Row],[Gross Sales ]]*Sales_Analysis[[#This Row],[Discount Pct]]</f>
        <v>10.01</v>
      </c>
      <c r="S1902" s="8">
        <f>Sales_Analysis[[#This Row],[Gross Sales ]]-Sales_Analysis[[#This Row],[Discount Amount]]</f>
        <v>90.089999999999989</v>
      </c>
      <c r="T1902" s="8">
        <f>Sales_Analysis[[#This Row],[Quantity]]*Sales_Analysis[[#This Row],[Unit Cost]]</f>
        <v>41.96</v>
      </c>
      <c r="U1902" s="8">
        <f>Sales_Analysis[[#This Row],[Net Sales ]]-Sales_Analysis[[#This Row],[Cost Of Good Sold]]</f>
        <v>48.129999999999988</v>
      </c>
      <c r="V1902" s="8">
        <f>IF(Sales_Analysis[[#This Row],[Order Status]]="Completed",Sales_Analysis[[#This Row],[Net Sales ]],0)</f>
        <v>0</v>
      </c>
      <c r="W1902" s="8">
        <f>IF(Sales_Analysis[[#This Row],[Order Status]]="Completed",Sales_Analysis[[#This Row],[Gross Profit ]],0)</f>
        <v>0</v>
      </c>
    </row>
    <row r="1903" spans="1:23">
      <c r="A1903" t="s">
        <v>2686</v>
      </c>
      <c r="B1903" s="7">
        <v>46212</v>
      </c>
      <c r="C1903" t="s">
        <v>79</v>
      </c>
      <c r="D1903">
        <v>1</v>
      </c>
      <c r="E1903">
        <v>12.76</v>
      </c>
      <c r="F1903">
        <v>0</v>
      </c>
      <c r="G1903">
        <v>0</v>
      </c>
      <c r="H1903" t="s">
        <v>207</v>
      </c>
      <c r="I1903" t="s">
        <v>224</v>
      </c>
      <c r="J1903" t="s">
        <v>213</v>
      </c>
      <c r="K1903" t="s">
        <v>209</v>
      </c>
      <c r="L1903" t="s">
        <v>816</v>
      </c>
      <c r="M1903" t="s">
        <v>80</v>
      </c>
      <c r="N1903" t="s">
        <v>11</v>
      </c>
      <c r="O1903">
        <v>7.24</v>
      </c>
      <c r="P1903">
        <v>12.76</v>
      </c>
      <c r="Q1903">
        <f>Sales_Analysis[[#This Row],[Quantity]]*Sales_Analysis[[#This Row],[Unit Selling Price]]</f>
        <v>12.76</v>
      </c>
      <c r="R1903">
        <f>Sales_Analysis[[#This Row],[Gross Sales ]]*Sales_Analysis[[#This Row],[Discount Pct]]</f>
        <v>0</v>
      </c>
      <c r="S1903" s="8">
        <f>Sales_Analysis[[#This Row],[Gross Sales ]]-Sales_Analysis[[#This Row],[Discount Amount]]</f>
        <v>12.76</v>
      </c>
      <c r="T1903" s="8">
        <f>Sales_Analysis[[#This Row],[Quantity]]*Sales_Analysis[[#This Row],[Unit Cost]]</f>
        <v>7.24</v>
      </c>
      <c r="U1903" s="8">
        <f>Sales_Analysis[[#This Row],[Net Sales ]]-Sales_Analysis[[#This Row],[Cost Of Good Sold]]</f>
        <v>5.52</v>
      </c>
      <c r="V1903" s="8">
        <f>IF(Sales_Analysis[[#This Row],[Order Status]]="Completed",Sales_Analysis[[#This Row],[Net Sales ]],0)</f>
        <v>12.76</v>
      </c>
      <c r="W1903" s="8">
        <f>IF(Sales_Analysis[[#This Row],[Order Status]]="Completed",Sales_Analysis[[#This Row],[Gross Profit ]],0)</f>
        <v>5.52</v>
      </c>
    </row>
    <row r="1904" spans="1:23">
      <c r="A1904" t="s">
        <v>2687</v>
      </c>
      <c r="B1904" s="7">
        <v>46212</v>
      </c>
      <c r="C1904" t="s">
        <v>178</v>
      </c>
      <c r="D1904">
        <v>2</v>
      </c>
      <c r="E1904">
        <v>77.760000000000005</v>
      </c>
      <c r="F1904">
        <v>0.15</v>
      </c>
      <c r="G1904">
        <v>0</v>
      </c>
      <c r="H1904" t="s">
        <v>212</v>
      </c>
      <c r="I1904" t="s">
        <v>12</v>
      </c>
      <c r="J1904" t="s">
        <v>213</v>
      </c>
      <c r="K1904" t="s">
        <v>209</v>
      </c>
      <c r="L1904" t="s">
        <v>579</v>
      </c>
      <c r="M1904" t="s">
        <v>179</v>
      </c>
      <c r="N1904" t="s">
        <v>32</v>
      </c>
      <c r="O1904">
        <v>44.67</v>
      </c>
      <c r="P1904">
        <v>77.760000000000005</v>
      </c>
      <c r="Q1904">
        <f>Sales_Analysis[[#This Row],[Quantity]]*Sales_Analysis[[#This Row],[Unit Selling Price]]</f>
        <v>155.52000000000001</v>
      </c>
      <c r="R1904">
        <f>Sales_Analysis[[#This Row],[Gross Sales ]]*Sales_Analysis[[#This Row],[Discount Pct]]</f>
        <v>23.327999999999999</v>
      </c>
      <c r="S1904" s="8">
        <f>Sales_Analysis[[#This Row],[Gross Sales ]]-Sales_Analysis[[#This Row],[Discount Amount]]</f>
        <v>132.19200000000001</v>
      </c>
      <c r="T1904" s="8">
        <f>Sales_Analysis[[#This Row],[Quantity]]*Sales_Analysis[[#This Row],[Unit Cost]]</f>
        <v>89.34</v>
      </c>
      <c r="U1904" s="8">
        <f>Sales_Analysis[[#This Row],[Net Sales ]]-Sales_Analysis[[#This Row],[Cost Of Good Sold]]</f>
        <v>42.852000000000004</v>
      </c>
      <c r="V1904" s="8">
        <f>IF(Sales_Analysis[[#This Row],[Order Status]]="Completed",Sales_Analysis[[#This Row],[Net Sales ]],0)</f>
        <v>132.19200000000001</v>
      </c>
      <c r="W1904" s="8">
        <f>IF(Sales_Analysis[[#This Row],[Order Status]]="Completed",Sales_Analysis[[#This Row],[Gross Profit ]],0)</f>
        <v>42.852000000000004</v>
      </c>
    </row>
    <row r="1905" spans="1:23">
      <c r="A1905" t="s">
        <v>2688</v>
      </c>
      <c r="B1905" s="7">
        <v>46212</v>
      </c>
      <c r="C1905" t="s">
        <v>106</v>
      </c>
      <c r="D1905">
        <v>1</v>
      </c>
      <c r="E1905">
        <v>85.27</v>
      </c>
      <c r="F1905">
        <v>0</v>
      </c>
      <c r="G1905">
        <v>0</v>
      </c>
      <c r="H1905" t="s">
        <v>212</v>
      </c>
      <c r="I1905" t="s">
        <v>54</v>
      </c>
      <c r="J1905" t="s">
        <v>213</v>
      </c>
      <c r="K1905" t="s">
        <v>209</v>
      </c>
      <c r="L1905" t="s">
        <v>968</v>
      </c>
      <c r="M1905" t="s">
        <v>107</v>
      </c>
      <c r="N1905" t="s">
        <v>17</v>
      </c>
      <c r="O1905">
        <v>43.46</v>
      </c>
      <c r="P1905">
        <v>85.27</v>
      </c>
      <c r="Q1905">
        <f>Sales_Analysis[[#This Row],[Quantity]]*Sales_Analysis[[#This Row],[Unit Selling Price]]</f>
        <v>85.27</v>
      </c>
      <c r="R1905">
        <f>Sales_Analysis[[#This Row],[Gross Sales ]]*Sales_Analysis[[#This Row],[Discount Pct]]</f>
        <v>0</v>
      </c>
      <c r="S1905" s="8">
        <f>Sales_Analysis[[#This Row],[Gross Sales ]]-Sales_Analysis[[#This Row],[Discount Amount]]</f>
        <v>85.27</v>
      </c>
      <c r="T1905" s="8">
        <f>Sales_Analysis[[#This Row],[Quantity]]*Sales_Analysis[[#This Row],[Unit Cost]]</f>
        <v>43.46</v>
      </c>
      <c r="U1905" s="8">
        <f>Sales_Analysis[[#This Row],[Net Sales ]]-Sales_Analysis[[#This Row],[Cost Of Good Sold]]</f>
        <v>41.809999999999995</v>
      </c>
      <c r="V1905" s="8">
        <f>IF(Sales_Analysis[[#This Row],[Order Status]]="Completed",Sales_Analysis[[#This Row],[Net Sales ]],0)</f>
        <v>85.27</v>
      </c>
      <c r="W1905" s="8">
        <f>IF(Sales_Analysis[[#This Row],[Order Status]]="Completed",Sales_Analysis[[#This Row],[Gross Profit ]],0)</f>
        <v>41.809999999999995</v>
      </c>
    </row>
    <row r="1906" spans="1:23">
      <c r="A1906" t="s">
        <v>2689</v>
      </c>
      <c r="B1906" s="7">
        <v>46212</v>
      </c>
      <c r="C1906" t="s">
        <v>104</v>
      </c>
      <c r="D1906">
        <v>2</v>
      </c>
      <c r="E1906">
        <v>29.49</v>
      </c>
      <c r="F1906">
        <v>0.15</v>
      </c>
      <c r="G1906">
        <v>9.99</v>
      </c>
      <c r="H1906" t="s">
        <v>212</v>
      </c>
      <c r="I1906" t="s">
        <v>18</v>
      </c>
      <c r="J1906" t="s">
        <v>213</v>
      </c>
      <c r="K1906" t="s">
        <v>209</v>
      </c>
      <c r="L1906" t="s">
        <v>758</v>
      </c>
      <c r="M1906" t="s">
        <v>105</v>
      </c>
      <c r="N1906" t="s">
        <v>17</v>
      </c>
      <c r="O1906">
        <v>13.03</v>
      </c>
      <c r="P1906">
        <v>29.49</v>
      </c>
      <c r="Q1906">
        <f>Sales_Analysis[[#This Row],[Quantity]]*Sales_Analysis[[#This Row],[Unit Selling Price]]</f>
        <v>58.98</v>
      </c>
      <c r="R1906">
        <f>Sales_Analysis[[#This Row],[Gross Sales ]]*Sales_Analysis[[#This Row],[Discount Pct]]</f>
        <v>8.8469999999999995</v>
      </c>
      <c r="S1906" s="8">
        <f>Sales_Analysis[[#This Row],[Gross Sales ]]-Sales_Analysis[[#This Row],[Discount Amount]]</f>
        <v>50.132999999999996</v>
      </c>
      <c r="T1906" s="8">
        <f>Sales_Analysis[[#This Row],[Quantity]]*Sales_Analysis[[#This Row],[Unit Cost]]</f>
        <v>26.06</v>
      </c>
      <c r="U1906" s="8">
        <f>Sales_Analysis[[#This Row],[Net Sales ]]-Sales_Analysis[[#This Row],[Cost Of Good Sold]]</f>
        <v>24.072999999999997</v>
      </c>
      <c r="V1906" s="8">
        <f>IF(Sales_Analysis[[#This Row],[Order Status]]="Completed",Sales_Analysis[[#This Row],[Net Sales ]],0)</f>
        <v>50.132999999999996</v>
      </c>
      <c r="W1906" s="8">
        <f>IF(Sales_Analysis[[#This Row],[Order Status]]="Completed",Sales_Analysis[[#This Row],[Gross Profit ]],0)</f>
        <v>24.072999999999997</v>
      </c>
    </row>
    <row r="1907" spans="1:23">
      <c r="A1907" t="s">
        <v>2690</v>
      </c>
      <c r="B1907" s="7">
        <v>46212</v>
      </c>
      <c r="C1907" t="s">
        <v>142</v>
      </c>
      <c r="D1907">
        <v>1</v>
      </c>
      <c r="E1907">
        <v>100.1</v>
      </c>
      <c r="F1907">
        <v>0.2</v>
      </c>
      <c r="G1907">
        <v>9.99</v>
      </c>
      <c r="H1907" t="s">
        <v>216</v>
      </c>
      <c r="I1907" t="s">
        <v>12</v>
      </c>
      <c r="J1907" t="s">
        <v>217</v>
      </c>
      <c r="K1907" t="s">
        <v>209</v>
      </c>
      <c r="L1907" t="s">
        <v>1610</v>
      </c>
      <c r="M1907" t="s">
        <v>143</v>
      </c>
      <c r="N1907" t="s">
        <v>27</v>
      </c>
      <c r="O1907">
        <v>41.96</v>
      </c>
      <c r="P1907">
        <v>100.1</v>
      </c>
      <c r="Q1907">
        <f>Sales_Analysis[[#This Row],[Quantity]]*Sales_Analysis[[#This Row],[Unit Selling Price]]</f>
        <v>100.1</v>
      </c>
      <c r="R1907">
        <f>Sales_Analysis[[#This Row],[Gross Sales ]]*Sales_Analysis[[#This Row],[Discount Pct]]</f>
        <v>20.02</v>
      </c>
      <c r="S1907" s="8">
        <f>Sales_Analysis[[#This Row],[Gross Sales ]]-Sales_Analysis[[#This Row],[Discount Amount]]</f>
        <v>80.08</v>
      </c>
      <c r="T1907" s="8">
        <f>Sales_Analysis[[#This Row],[Quantity]]*Sales_Analysis[[#This Row],[Unit Cost]]</f>
        <v>41.96</v>
      </c>
      <c r="U1907" s="8">
        <f>Sales_Analysis[[#This Row],[Net Sales ]]-Sales_Analysis[[#This Row],[Cost Of Good Sold]]</f>
        <v>38.119999999999997</v>
      </c>
      <c r="V1907" s="8">
        <f>IF(Sales_Analysis[[#This Row],[Order Status]]="Completed",Sales_Analysis[[#This Row],[Net Sales ]],0)</f>
        <v>80.08</v>
      </c>
      <c r="W1907" s="8">
        <f>IF(Sales_Analysis[[#This Row],[Order Status]]="Completed",Sales_Analysis[[#This Row],[Gross Profit ]],0)</f>
        <v>38.119999999999997</v>
      </c>
    </row>
    <row r="1908" spans="1:23">
      <c r="A1908" t="s">
        <v>2691</v>
      </c>
      <c r="B1908" s="7">
        <v>46212</v>
      </c>
      <c r="C1908" t="s">
        <v>166</v>
      </c>
      <c r="D1908">
        <v>5</v>
      </c>
      <c r="E1908">
        <v>39.19</v>
      </c>
      <c r="F1908">
        <v>0.1</v>
      </c>
      <c r="G1908">
        <v>0</v>
      </c>
      <c r="H1908" t="s">
        <v>216</v>
      </c>
      <c r="I1908" t="s">
        <v>37</v>
      </c>
      <c r="J1908" t="s">
        <v>217</v>
      </c>
      <c r="K1908" t="s">
        <v>209</v>
      </c>
      <c r="L1908" t="s">
        <v>329</v>
      </c>
      <c r="M1908" t="s">
        <v>167</v>
      </c>
      <c r="N1908" t="s">
        <v>32</v>
      </c>
      <c r="O1908">
        <v>18.54</v>
      </c>
      <c r="P1908">
        <v>39.19</v>
      </c>
      <c r="Q1908">
        <f>Sales_Analysis[[#This Row],[Quantity]]*Sales_Analysis[[#This Row],[Unit Selling Price]]</f>
        <v>195.95</v>
      </c>
      <c r="R1908">
        <f>Sales_Analysis[[#This Row],[Gross Sales ]]*Sales_Analysis[[#This Row],[Discount Pct]]</f>
        <v>19.594999999999999</v>
      </c>
      <c r="S1908" s="8">
        <f>Sales_Analysis[[#This Row],[Gross Sales ]]-Sales_Analysis[[#This Row],[Discount Amount]]</f>
        <v>176.35499999999999</v>
      </c>
      <c r="T1908" s="8">
        <f>Sales_Analysis[[#This Row],[Quantity]]*Sales_Analysis[[#This Row],[Unit Cost]]</f>
        <v>92.699999999999989</v>
      </c>
      <c r="U1908" s="8">
        <f>Sales_Analysis[[#This Row],[Net Sales ]]-Sales_Analysis[[#This Row],[Cost Of Good Sold]]</f>
        <v>83.655000000000001</v>
      </c>
      <c r="V1908" s="8">
        <f>IF(Sales_Analysis[[#This Row],[Order Status]]="Completed",Sales_Analysis[[#This Row],[Net Sales ]],0)</f>
        <v>176.35499999999999</v>
      </c>
      <c r="W1908" s="8">
        <f>IF(Sales_Analysis[[#This Row],[Order Status]]="Completed",Sales_Analysis[[#This Row],[Gross Profit ]],0)</f>
        <v>83.655000000000001</v>
      </c>
    </row>
    <row r="1909" spans="1:23">
      <c r="A1909" t="s">
        <v>2692</v>
      </c>
      <c r="B1909" s="7">
        <v>46212</v>
      </c>
      <c r="C1909" t="s">
        <v>166</v>
      </c>
      <c r="D1909">
        <v>8</v>
      </c>
      <c r="E1909">
        <v>39.19</v>
      </c>
      <c r="F1909">
        <v>0.1</v>
      </c>
      <c r="G1909">
        <v>0</v>
      </c>
      <c r="H1909" t="s">
        <v>216</v>
      </c>
      <c r="I1909" t="s">
        <v>54</v>
      </c>
      <c r="J1909" t="s">
        <v>208</v>
      </c>
      <c r="K1909" t="s">
        <v>209</v>
      </c>
      <c r="L1909" t="s">
        <v>615</v>
      </c>
      <c r="M1909" t="s">
        <v>167</v>
      </c>
      <c r="N1909" t="s">
        <v>32</v>
      </c>
      <c r="O1909">
        <v>18.54</v>
      </c>
      <c r="P1909">
        <v>39.19</v>
      </c>
      <c r="Q1909">
        <f>Sales_Analysis[[#This Row],[Quantity]]*Sales_Analysis[[#This Row],[Unit Selling Price]]</f>
        <v>313.52</v>
      </c>
      <c r="R1909">
        <f>Sales_Analysis[[#This Row],[Gross Sales ]]*Sales_Analysis[[#This Row],[Discount Pct]]</f>
        <v>31.352</v>
      </c>
      <c r="S1909" s="8">
        <f>Sales_Analysis[[#This Row],[Gross Sales ]]-Sales_Analysis[[#This Row],[Discount Amount]]</f>
        <v>282.16800000000001</v>
      </c>
      <c r="T1909" s="8">
        <f>Sales_Analysis[[#This Row],[Quantity]]*Sales_Analysis[[#This Row],[Unit Cost]]</f>
        <v>148.32</v>
      </c>
      <c r="U1909" s="8">
        <f>Sales_Analysis[[#This Row],[Net Sales ]]-Sales_Analysis[[#This Row],[Cost Of Good Sold]]</f>
        <v>133.84800000000001</v>
      </c>
      <c r="V1909" s="8">
        <f>IF(Sales_Analysis[[#This Row],[Order Status]]="Completed",Sales_Analysis[[#This Row],[Net Sales ]],0)</f>
        <v>282.16800000000001</v>
      </c>
      <c r="W1909" s="8">
        <f>IF(Sales_Analysis[[#This Row],[Order Status]]="Completed",Sales_Analysis[[#This Row],[Gross Profit ]],0)</f>
        <v>133.84800000000001</v>
      </c>
    </row>
    <row r="1910" spans="1:23">
      <c r="A1910" t="s">
        <v>2693</v>
      </c>
      <c r="B1910" s="7">
        <v>46212</v>
      </c>
      <c r="C1910" t="s">
        <v>178</v>
      </c>
      <c r="D1910">
        <v>3</v>
      </c>
      <c r="E1910">
        <v>77.760000000000005</v>
      </c>
      <c r="F1910">
        <v>0</v>
      </c>
      <c r="G1910">
        <v>9.99</v>
      </c>
      <c r="H1910" t="s">
        <v>207</v>
      </c>
      <c r="I1910" t="s">
        <v>224</v>
      </c>
      <c r="J1910" t="s">
        <v>213</v>
      </c>
      <c r="K1910" t="s">
        <v>209</v>
      </c>
      <c r="L1910" t="s">
        <v>1236</v>
      </c>
      <c r="M1910" t="s">
        <v>179</v>
      </c>
      <c r="N1910" t="s">
        <v>32</v>
      </c>
      <c r="O1910">
        <v>44.67</v>
      </c>
      <c r="P1910">
        <v>77.760000000000005</v>
      </c>
      <c r="Q1910">
        <f>Sales_Analysis[[#This Row],[Quantity]]*Sales_Analysis[[#This Row],[Unit Selling Price]]</f>
        <v>233.28000000000003</v>
      </c>
      <c r="R1910">
        <f>Sales_Analysis[[#This Row],[Gross Sales ]]*Sales_Analysis[[#This Row],[Discount Pct]]</f>
        <v>0</v>
      </c>
      <c r="S1910" s="8">
        <f>Sales_Analysis[[#This Row],[Gross Sales ]]-Sales_Analysis[[#This Row],[Discount Amount]]</f>
        <v>233.28000000000003</v>
      </c>
      <c r="T1910" s="8">
        <f>Sales_Analysis[[#This Row],[Quantity]]*Sales_Analysis[[#This Row],[Unit Cost]]</f>
        <v>134.01</v>
      </c>
      <c r="U1910" s="8">
        <f>Sales_Analysis[[#This Row],[Net Sales ]]-Sales_Analysis[[#This Row],[Cost Of Good Sold]]</f>
        <v>99.270000000000039</v>
      </c>
      <c r="V1910" s="8">
        <f>IF(Sales_Analysis[[#This Row],[Order Status]]="Completed",Sales_Analysis[[#This Row],[Net Sales ]],0)</f>
        <v>233.28000000000003</v>
      </c>
      <c r="W1910" s="8">
        <f>IF(Sales_Analysis[[#This Row],[Order Status]]="Completed",Sales_Analysis[[#This Row],[Gross Profit ]],0)</f>
        <v>99.270000000000039</v>
      </c>
    </row>
    <row r="1911" spans="1:23">
      <c r="A1911" t="s">
        <v>2694</v>
      </c>
      <c r="B1911" s="7">
        <v>46212</v>
      </c>
      <c r="C1911" t="s">
        <v>79</v>
      </c>
      <c r="D1911">
        <v>1</v>
      </c>
      <c r="E1911">
        <v>12.76</v>
      </c>
      <c r="F1911">
        <v>0</v>
      </c>
      <c r="G1911">
        <v>0</v>
      </c>
      <c r="H1911" t="s">
        <v>216</v>
      </c>
      <c r="I1911" t="s">
        <v>18</v>
      </c>
      <c r="J1911" t="s">
        <v>217</v>
      </c>
      <c r="K1911" t="s">
        <v>209</v>
      </c>
      <c r="L1911" t="s">
        <v>664</v>
      </c>
      <c r="M1911" t="s">
        <v>80</v>
      </c>
      <c r="N1911" t="s">
        <v>11</v>
      </c>
      <c r="O1911">
        <v>7.24</v>
      </c>
      <c r="P1911">
        <v>12.76</v>
      </c>
      <c r="Q1911">
        <f>Sales_Analysis[[#This Row],[Quantity]]*Sales_Analysis[[#This Row],[Unit Selling Price]]</f>
        <v>12.76</v>
      </c>
      <c r="R1911">
        <f>Sales_Analysis[[#This Row],[Gross Sales ]]*Sales_Analysis[[#This Row],[Discount Pct]]</f>
        <v>0</v>
      </c>
      <c r="S1911" s="8">
        <f>Sales_Analysis[[#This Row],[Gross Sales ]]-Sales_Analysis[[#This Row],[Discount Amount]]</f>
        <v>12.76</v>
      </c>
      <c r="T1911" s="8">
        <f>Sales_Analysis[[#This Row],[Quantity]]*Sales_Analysis[[#This Row],[Unit Cost]]</f>
        <v>7.24</v>
      </c>
      <c r="U1911" s="8">
        <f>Sales_Analysis[[#This Row],[Net Sales ]]-Sales_Analysis[[#This Row],[Cost Of Good Sold]]</f>
        <v>5.52</v>
      </c>
      <c r="V1911" s="8">
        <f>IF(Sales_Analysis[[#This Row],[Order Status]]="Completed",Sales_Analysis[[#This Row],[Net Sales ]],0)</f>
        <v>12.76</v>
      </c>
      <c r="W1911" s="8">
        <f>IF(Sales_Analysis[[#This Row],[Order Status]]="Completed",Sales_Analysis[[#This Row],[Gross Profit ]],0)</f>
        <v>5.52</v>
      </c>
    </row>
    <row r="1912" spans="1:23">
      <c r="A1912" t="s">
        <v>2695</v>
      </c>
      <c r="B1912" s="7">
        <v>46213</v>
      </c>
      <c r="C1912" t="s">
        <v>130</v>
      </c>
      <c r="D1912">
        <v>2</v>
      </c>
      <c r="E1912">
        <v>10.18</v>
      </c>
      <c r="F1912">
        <v>0</v>
      </c>
      <c r="G1912">
        <v>4.99</v>
      </c>
      <c r="H1912" t="s">
        <v>207</v>
      </c>
      <c r="I1912" t="s">
        <v>18</v>
      </c>
      <c r="J1912" t="s">
        <v>217</v>
      </c>
      <c r="K1912" t="s">
        <v>209</v>
      </c>
      <c r="L1912" t="s">
        <v>388</v>
      </c>
      <c r="M1912" t="s">
        <v>131</v>
      </c>
      <c r="N1912" t="s">
        <v>21</v>
      </c>
      <c r="O1912">
        <v>4.42</v>
      </c>
      <c r="P1912">
        <v>10.18</v>
      </c>
      <c r="Q1912">
        <f>Sales_Analysis[[#This Row],[Quantity]]*Sales_Analysis[[#This Row],[Unit Selling Price]]</f>
        <v>20.36</v>
      </c>
      <c r="R1912">
        <f>Sales_Analysis[[#This Row],[Gross Sales ]]*Sales_Analysis[[#This Row],[Discount Pct]]</f>
        <v>0</v>
      </c>
      <c r="S1912" s="8">
        <f>Sales_Analysis[[#This Row],[Gross Sales ]]-Sales_Analysis[[#This Row],[Discount Amount]]</f>
        <v>20.36</v>
      </c>
      <c r="T1912" s="8">
        <f>Sales_Analysis[[#This Row],[Quantity]]*Sales_Analysis[[#This Row],[Unit Cost]]</f>
        <v>8.84</v>
      </c>
      <c r="U1912" s="8">
        <f>Sales_Analysis[[#This Row],[Net Sales ]]-Sales_Analysis[[#This Row],[Cost Of Good Sold]]</f>
        <v>11.52</v>
      </c>
      <c r="V1912" s="8">
        <f>IF(Sales_Analysis[[#This Row],[Order Status]]="Completed",Sales_Analysis[[#This Row],[Net Sales ]],0)</f>
        <v>20.36</v>
      </c>
      <c r="W1912" s="8">
        <f>IF(Sales_Analysis[[#This Row],[Order Status]]="Completed",Sales_Analysis[[#This Row],[Gross Profit ]],0)</f>
        <v>11.52</v>
      </c>
    </row>
    <row r="1913" spans="1:23">
      <c r="A1913" t="s">
        <v>2696</v>
      </c>
      <c r="B1913" s="7">
        <v>46213</v>
      </c>
      <c r="C1913" t="s">
        <v>132</v>
      </c>
      <c r="D1913">
        <v>1</v>
      </c>
      <c r="E1913">
        <v>72.08</v>
      </c>
      <c r="F1913">
        <v>0</v>
      </c>
      <c r="G1913">
        <v>0</v>
      </c>
      <c r="H1913" t="s">
        <v>212</v>
      </c>
      <c r="I1913" t="s">
        <v>18</v>
      </c>
      <c r="J1913" t="s">
        <v>208</v>
      </c>
      <c r="K1913" t="s">
        <v>209</v>
      </c>
      <c r="L1913" t="s">
        <v>251</v>
      </c>
      <c r="M1913" t="s">
        <v>133</v>
      </c>
      <c r="N1913" t="s">
        <v>21</v>
      </c>
      <c r="O1913">
        <v>45</v>
      </c>
      <c r="P1913">
        <v>72.08</v>
      </c>
      <c r="Q1913">
        <f>Sales_Analysis[[#This Row],[Quantity]]*Sales_Analysis[[#This Row],[Unit Selling Price]]</f>
        <v>72.08</v>
      </c>
      <c r="R1913">
        <f>Sales_Analysis[[#This Row],[Gross Sales ]]*Sales_Analysis[[#This Row],[Discount Pct]]</f>
        <v>0</v>
      </c>
      <c r="S1913" s="8">
        <f>Sales_Analysis[[#This Row],[Gross Sales ]]-Sales_Analysis[[#This Row],[Discount Amount]]</f>
        <v>72.08</v>
      </c>
      <c r="T1913" s="8">
        <f>Sales_Analysis[[#This Row],[Quantity]]*Sales_Analysis[[#This Row],[Unit Cost]]</f>
        <v>45</v>
      </c>
      <c r="U1913" s="8">
        <f>Sales_Analysis[[#This Row],[Net Sales ]]-Sales_Analysis[[#This Row],[Cost Of Good Sold]]</f>
        <v>27.08</v>
      </c>
      <c r="V1913" s="8">
        <f>IF(Sales_Analysis[[#This Row],[Order Status]]="Completed",Sales_Analysis[[#This Row],[Net Sales ]],0)</f>
        <v>72.08</v>
      </c>
      <c r="W1913" s="8">
        <f>IF(Sales_Analysis[[#This Row],[Order Status]]="Completed",Sales_Analysis[[#This Row],[Gross Profit ]],0)</f>
        <v>27.08</v>
      </c>
    </row>
    <row r="1914" spans="1:23">
      <c r="A1914" t="s">
        <v>2697</v>
      </c>
      <c r="B1914" s="7">
        <v>46213</v>
      </c>
      <c r="C1914" t="s">
        <v>75</v>
      </c>
      <c r="D1914">
        <v>3</v>
      </c>
      <c r="E1914">
        <v>55.2</v>
      </c>
      <c r="F1914">
        <v>0</v>
      </c>
      <c r="G1914">
        <v>0</v>
      </c>
      <c r="H1914" t="s">
        <v>216</v>
      </c>
      <c r="I1914" t="s">
        <v>37</v>
      </c>
      <c r="J1914" t="s">
        <v>213</v>
      </c>
      <c r="K1914" t="s">
        <v>209</v>
      </c>
      <c r="L1914" t="s">
        <v>752</v>
      </c>
      <c r="M1914" t="s">
        <v>76</v>
      </c>
      <c r="N1914" t="s">
        <v>11</v>
      </c>
      <c r="O1914">
        <v>25.85</v>
      </c>
      <c r="P1914">
        <v>55.2</v>
      </c>
      <c r="Q1914">
        <f>Sales_Analysis[[#This Row],[Quantity]]*Sales_Analysis[[#This Row],[Unit Selling Price]]</f>
        <v>165.60000000000002</v>
      </c>
      <c r="R1914">
        <f>Sales_Analysis[[#This Row],[Gross Sales ]]*Sales_Analysis[[#This Row],[Discount Pct]]</f>
        <v>0</v>
      </c>
      <c r="S1914" s="8">
        <f>Sales_Analysis[[#This Row],[Gross Sales ]]-Sales_Analysis[[#This Row],[Discount Amount]]</f>
        <v>165.60000000000002</v>
      </c>
      <c r="T1914" s="8">
        <f>Sales_Analysis[[#This Row],[Quantity]]*Sales_Analysis[[#This Row],[Unit Cost]]</f>
        <v>77.550000000000011</v>
      </c>
      <c r="U1914" s="8">
        <f>Sales_Analysis[[#This Row],[Net Sales ]]-Sales_Analysis[[#This Row],[Cost Of Good Sold]]</f>
        <v>88.050000000000011</v>
      </c>
      <c r="V1914" s="8">
        <f>IF(Sales_Analysis[[#This Row],[Order Status]]="Completed",Sales_Analysis[[#This Row],[Net Sales ]],0)</f>
        <v>165.60000000000002</v>
      </c>
      <c r="W1914" s="8">
        <f>IF(Sales_Analysis[[#This Row],[Order Status]]="Completed",Sales_Analysis[[#This Row],[Gross Profit ]],0)</f>
        <v>88.050000000000011</v>
      </c>
    </row>
    <row r="1915" spans="1:23">
      <c r="A1915" t="s">
        <v>2698</v>
      </c>
      <c r="B1915" s="7">
        <v>46213</v>
      </c>
      <c r="C1915" t="s">
        <v>71</v>
      </c>
      <c r="D1915">
        <v>5</v>
      </c>
      <c r="E1915">
        <v>11.23</v>
      </c>
      <c r="F1915">
        <v>0</v>
      </c>
      <c r="G1915">
        <v>9.99</v>
      </c>
      <c r="H1915" t="s">
        <v>212</v>
      </c>
      <c r="I1915" t="s">
        <v>54</v>
      </c>
      <c r="J1915" t="s">
        <v>208</v>
      </c>
      <c r="K1915" t="s">
        <v>209</v>
      </c>
      <c r="L1915" t="s">
        <v>352</v>
      </c>
      <c r="M1915" t="s">
        <v>72</v>
      </c>
      <c r="N1915" t="s">
        <v>11</v>
      </c>
      <c r="O1915">
        <v>6.46</v>
      </c>
      <c r="P1915">
        <v>11.23</v>
      </c>
      <c r="Q1915">
        <f>Sales_Analysis[[#This Row],[Quantity]]*Sales_Analysis[[#This Row],[Unit Selling Price]]</f>
        <v>56.150000000000006</v>
      </c>
      <c r="R1915">
        <f>Sales_Analysis[[#This Row],[Gross Sales ]]*Sales_Analysis[[#This Row],[Discount Pct]]</f>
        <v>0</v>
      </c>
      <c r="S1915" s="8">
        <f>Sales_Analysis[[#This Row],[Gross Sales ]]-Sales_Analysis[[#This Row],[Discount Amount]]</f>
        <v>56.150000000000006</v>
      </c>
      <c r="T1915" s="8">
        <f>Sales_Analysis[[#This Row],[Quantity]]*Sales_Analysis[[#This Row],[Unit Cost]]</f>
        <v>32.299999999999997</v>
      </c>
      <c r="U1915" s="8">
        <f>Sales_Analysis[[#This Row],[Net Sales ]]-Sales_Analysis[[#This Row],[Cost Of Good Sold]]</f>
        <v>23.850000000000009</v>
      </c>
      <c r="V1915" s="8">
        <f>IF(Sales_Analysis[[#This Row],[Order Status]]="Completed",Sales_Analysis[[#This Row],[Net Sales ]],0)</f>
        <v>56.150000000000006</v>
      </c>
      <c r="W1915" s="8">
        <f>IF(Sales_Analysis[[#This Row],[Order Status]]="Completed",Sales_Analysis[[#This Row],[Gross Profit ]],0)</f>
        <v>23.850000000000009</v>
      </c>
    </row>
    <row r="1916" spans="1:23">
      <c r="A1916" t="s">
        <v>2699</v>
      </c>
      <c r="B1916" s="7">
        <v>46213</v>
      </c>
      <c r="C1916" t="s">
        <v>102</v>
      </c>
      <c r="D1916">
        <v>2</v>
      </c>
      <c r="E1916">
        <v>18.5</v>
      </c>
      <c r="F1916">
        <v>0.1</v>
      </c>
      <c r="G1916">
        <v>0</v>
      </c>
      <c r="H1916" t="s">
        <v>216</v>
      </c>
      <c r="I1916" t="s">
        <v>37</v>
      </c>
      <c r="J1916" t="s">
        <v>217</v>
      </c>
      <c r="K1916" t="s">
        <v>209</v>
      </c>
      <c r="L1916" t="s">
        <v>938</v>
      </c>
      <c r="M1916" t="s">
        <v>103</v>
      </c>
      <c r="N1916" t="s">
        <v>17</v>
      </c>
      <c r="O1916">
        <v>7.75</v>
      </c>
      <c r="P1916">
        <v>18.5</v>
      </c>
      <c r="Q1916">
        <f>Sales_Analysis[[#This Row],[Quantity]]*Sales_Analysis[[#This Row],[Unit Selling Price]]</f>
        <v>37</v>
      </c>
      <c r="R1916">
        <f>Sales_Analysis[[#This Row],[Gross Sales ]]*Sales_Analysis[[#This Row],[Discount Pct]]</f>
        <v>3.7</v>
      </c>
      <c r="S1916" s="8">
        <f>Sales_Analysis[[#This Row],[Gross Sales ]]-Sales_Analysis[[#This Row],[Discount Amount]]</f>
        <v>33.299999999999997</v>
      </c>
      <c r="T1916" s="8">
        <f>Sales_Analysis[[#This Row],[Quantity]]*Sales_Analysis[[#This Row],[Unit Cost]]</f>
        <v>15.5</v>
      </c>
      <c r="U1916" s="8">
        <f>Sales_Analysis[[#This Row],[Net Sales ]]-Sales_Analysis[[#This Row],[Cost Of Good Sold]]</f>
        <v>17.799999999999997</v>
      </c>
      <c r="V1916" s="8">
        <f>IF(Sales_Analysis[[#This Row],[Order Status]]="Completed",Sales_Analysis[[#This Row],[Net Sales ]],0)</f>
        <v>33.299999999999997</v>
      </c>
      <c r="W1916" s="8">
        <f>IF(Sales_Analysis[[#This Row],[Order Status]]="Completed",Sales_Analysis[[#This Row],[Gross Profit ]],0)</f>
        <v>17.799999999999997</v>
      </c>
    </row>
    <row r="1917" spans="1:23">
      <c r="A1917" t="s">
        <v>2700</v>
      </c>
      <c r="B1917" s="7">
        <v>46213</v>
      </c>
      <c r="C1917" t="s">
        <v>69</v>
      </c>
      <c r="D1917">
        <v>1</v>
      </c>
      <c r="E1917">
        <v>73.180000000000007</v>
      </c>
      <c r="F1917">
        <v>0</v>
      </c>
      <c r="G1917">
        <v>0</v>
      </c>
      <c r="H1917" t="s">
        <v>212</v>
      </c>
      <c r="I1917" t="s">
        <v>37</v>
      </c>
      <c r="J1917" t="s">
        <v>213</v>
      </c>
      <c r="K1917" t="s">
        <v>209</v>
      </c>
      <c r="L1917" t="s">
        <v>1457</v>
      </c>
      <c r="M1917" t="s">
        <v>70</v>
      </c>
      <c r="N1917" t="s">
        <v>11</v>
      </c>
      <c r="O1917">
        <v>37</v>
      </c>
      <c r="P1917">
        <v>73.180000000000007</v>
      </c>
      <c r="Q1917">
        <f>Sales_Analysis[[#This Row],[Quantity]]*Sales_Analysis[[#This Row],[Unit Selling Price]]</f>
        <v>73.180000000000007</v>
      </c>
      <c r="R1917">
        <f>Sales_Analysis[[#This Row],[Gross Sales ]]*Sales_Analysis[[#This Row],[Discount Pct]]</f>
        <v>0</v>
      </c>
      <c r="S1917" s="8">
        <f>Sales_Analysis[[#This Row],[Gross Sales ]]-Sales_Analysis[[#This Row],[Discount Amount]]</f>
        <v>73.180000000000007</v>
      </c>
      <c r="T1917" s="8">
        <f>Sales_Analysis[[#This Row],[Quantity]]*Sales_Analysis[[#This Row],[Unit Cost]]</f>
        <v>37</v>
      </c>
      <c r="U1917" s="8">
        <f>Sales_Analysis[[#This Row],[Net Sales ]]-Sales_Analysis[[#This Row],[Cost Of Good Sold]]</f>
        <v>36.180000000000007</v>
      </c>
      <c r="V1917" s="8">
        <f>IF(Sales_Analysis[[#This Row],[Order Status]]="Completed",Sales_Analysis[[#This Row],[Net Sales ]],0)</f>
        <v>73.180000000000007</v>
      </c>
      <c r="W1917" s="8">
        <f>IF(Sales_Analysis[[#This Row],[Order Status]]="Completed",Sales_Analysis[[#This Row],[Gross Profit ]],0)</f>
        <v>36.180000000000007</v>
      </c>
    </row>
    <row r="1918" spans="1:23">
      <c r="A1918" t="s">
        <v>2701</v>
      </c>
      <c r="B1918" s="7">
        <v>46213</v>
      </c>
      <c r="C1918" t="s">
        <v>106</v>
      </c>
      <c r="D1918">
        <v>8</v>
      </c>
      <c r="E1918">
        <v>85.27</v>
      </c>
      <c r="F1918">
        <v>0</v>
      </c>
      <c r="G1918">
        <v>4.99</v>
      </c>
      <c r="H1918" t="s">
        <v>207</v>
      </c>
      <c r="I1918" t="s">
        <v>18</v>
      </c>
      <c r="J1918" t="s">
        <v>213</v>
      </c>
      <c r="K1918" t="s">
        <v>209</v>
      </c>
      <c r="L1918" t="s">
        <v>451</v>
      </c>
      <c r="M1918" t="s">
        <v>107</v>
      </c>
      <c r="N1918" t="s">
        <v>17</v>
      </c>
      <c r="O1918">
        <v>43.46</v>
      </c>
      <c r="P1918">
        <v>85.27</v>
      </c>
      <c r="Q1918">
        <f>Sales_Analysis[[#This Row],[Quantity]]*Sales_Analysis[[#This Row],[Unit Selling Price]]</f>
        <v>682.16</v>
      </c>
      <c r="R1918">
        <f>Sales_Analysis[[#This Row],[Gross Sales ]]*Sales_Analysis[[#This Row],[Discount Pct]]</f>
        <v>0</v>
      </c>
      <c r="S1918" s="8">
        <f>Sales_Analysis[[#This Row],[Gross Sales ]]-Sales_Analysis[[#This Row],[Discount Amount]]</f>
        <v>682.16</v>
      </c>
      <c r="T1918" s="8">
        <f>Sales_Analysis[[#This Row],[Quantity]]*Sales_Analysis[[#This Row],[Unit Cost]]</f>
        <v>347.68</v>
      </c>
      <c r="U1918" s="8">
        <f>Sales_Analysis[[#This Row],[Net Sales ]]-Sales_Analysis[[#This Row],[Cost Of Good Sold]]</f>
        <v>334.47999999999996</v>
      </c>
      <c r="V1918" s="8">
        <f>IF(Sales_Analysis[[#This Row],[Order Status]]="Completed",Sales_Analysis[[#This Row],[Net Sales ]],0)</f>
        <v>682.16</v>
      </c>
      <c r="W1918" s="8">
        <f>IF(Sales_Analysis[[#This Row],[Order Status]]="Completed",Sales_Analysis[[#This Row],[Gross Profit ]],0)</f>
        <v>334.47999999999996</v>
      </c>
    </row>
    <row r="1919" spans="1:23">
      <c r="A1919" t="s">
        <v>2702</v>
      </c>
      <c r="B1919" s="7">
        <v>46213</v>
      </c>
      <c r="C1919" t="s">
        <v>172</v>
      </c>
      <c r="D1919">
        <v>6</v>
      </c>
      <c r="E1919">
        <v>80.63</v>
      </c>
      <c r="F1919">
        <v>0.1</v>
      </c>
      <c r="G1919">
        <v>0</v>
      </c>
      <c r="H1919" t="s">
        <v>207</v>
      </c>
      <c r="I1919" t="s">
        <v>224</v>
      </c>
      <c r="J1919" t="s">
        <v>217</v>
      </c>
      <c r="K1919" t="s">
        <v>209</v>
      </c>
      <c r="L1919" t="s">
        <v>2357</v>
      </c>
      <c r="M1919" t="s">
        <v>173</v>
      </c>
      <c r="N1919" t="s">
        <v>32</v>
      </c>
      <c r="O1919">
        <v>44.56</v>
      </c>
      <c r="P1919">
        <v>80.63</v>
      </c>
      <c r="Q1919">
        <f>Sales_Analysis[[#This Row],[Quantity]]*Sales_Analysis[[#This Row],[Unit Selling Price]]</f>
        <v>483.78</v>
      </c>
      <c r="R1919">
        <f>Sales_Analysis[[#This Row],[Gross Sales ]]*Sales_Analysis[[#This Row],[Discount Pct]]</f>
        <v>48.378</v>
      </c>
      <c r="S1919" s="8">
        <f>Sales_Analysis[[#This Row],[Gross Sales ]]-Sales_Analysis[[#This Row],[Discount Amount]]</f>
        <v>435.40199999999999</v>
      </c>
      <c r="T1919" s="8">
        <f>Sales_Analysis[[#This Row],[Quantity]]*Sales_Analysis[[#This Row],[Unit Cost]]</f>
        <v>267.36</v>
      </c>
      <c r="U1919" s="8">
        <f>Sales_Analysis[[#This Row],[Net Sales ]]-Sales_Analysis[[#This Row],[Cost Of Good Sold]]</f>
        <v>168.04199999999997</v>
      </c>
      <c r="V1919" s="8">
        <f>IF(Sales_Analysis[[#This Row],[Order Status]]="Completed",Sales_Analysis[[#This Row],[Net Sales ]],0)</f>
        <v>435.40199999999999</v>
      </c>
      <c r="W1919" s="8">
        <f>IF(Sales_Analysis[[#This Row],[Order Status]]="Completed",Sales_Analysis[[#This Row],[Gross Profit ]],0)</f>
        <v>168.04199999999997</v>
      </c>
    </row>
    <row r="1920" spans="1:23">
      <c r="A1920" t="s">
        <v>2703</v>
      </c>
      <c r="B1920" s="7">
        <v>46214</v>
      </c>
      <c r="C1920" t="s">
        <v>126</v>
      </c>
      <c r="D1920">
        <v>3</v>
      </c>
      <c r="E1920">
        <v>44.98</v>
      </c>
      <c r="F1920">
        <v>0.05</v>
      </c>
      <c r="G1920">
        <v>4.99</v>
      </c>
      <c r="H1920" t="s">
        <v>216</v>
      </c>
      <c r="I1920" t="s">
        <v>54</v>
      </c>
      <c r="J1920" t="s">
        <v>208</v>
      </c>
      <c r="K1920" t="s">
        <v>209</v>
      </c>
      <c r="L1920" t="s">
        <v>410</v>
      </c>
      <c r="M1920" t="s">
        <v>127</v>
      </c>
      <c r="N1920" t="s">
        <v>21</v>
      </c>
      <c r="O1920">
        <v>23.48</v>
      </c>
      <c r="P1920">
        <v>44.98</v>
      </c>
      <c r="Q1920">
        <f>Sales_Analysis[[#This Row],[Quantity]]*Sales_Analysis[[#This Row],[Unit Selling Price]]</f>
        <v>134.94</v>
      </c>
      <c r="R1920">
        <f>Sales_Analysis[[#This Row],[Gross Sales ]]*Sales_Analysis[[#This Row],[Discount Pct]]</f>
        <v>6.7469999999999999</v>
      </c>
      <c r="S1920" s="8">
        <f>Sales_Analysis[[#This Row],[Gross Sales ]]-Sales_Analysis[[#This Row],[Discount Amount]]</f>
        <v>128.19299999999998</v>
      </c>
      <c r="T1920" s="8">
        <f>Sales_Analysis[[#This Row],[Quantity]]*Sales_Analysis[[#This Row],[Unit Cost]]</f>
        <v>70.44</v>
      </c>
      <c r="U1920" s="8">
        <f>Sales_Analysis[[#This Row],[Net Sales ]]-Sales_Analysis[[#This Row],[Cost Of Good Sold]]</f>
        <v>57.752999999999986</v>
      </c>
      <c r="V1920" s="8">
        <f>IF(Sales_Analysis[[#This Row],[Order Status]]="Completed",Sales_Analysis[[#This Row],[Net Sales ]],0)</f>
        <v>128.19299999999998</v>
      </c>
      <c r="W1920" s="8">
        <f>IF(Sales_Analysis[[#This Row],[Order Status]]="Completed",Sales_Analysis[[#This Row],[Gross Profit ]],0)</f>
        <v>57.752999999999986</v>
      </c>
    </row>
    <row r="1921" spans="1:23">
      <c r="A1921" t="s">
        <v>2704</v>
      </c>
      <c r="B1921" s="7">
        <v>46214</v>
      </c>
      <c r="C1921" t="s">
        <v>71</v>
      </c>
      <c r="D1921">
        <v>5</v>
      </c>
      <c r="E1921">
        <v>11.23</v>
      </c>
      <c r="F1921">
        <v>0.2</v>
      </c>
      <c r="G1921">
        <v>4.99</v>
      </c>
      <c r="H1921" t="s">
        <v>207</v>
      </c>
      <c r="I1921" t="s">
        <v>54</v>
      </c>
      <c r="J1921" t="s">
        <v>208</v>
      </c>
      <c r="K1921" t="s">
        <v>209</v>
      </c>
      <c r="L1921" t="s">
        <v>615</v>
      </c>
      <c r="M1921" t="s">
        <v>72</v>
      </c>
      <c r="N1921" t="s">
        <v>11</v>
      </c>
      <c r="O1921">
        <v>6.46</v>
      </c>
      <c r="P1921">
        <v>11.23</v>
      </c>
      <c r="Q1921">
        <f>Sales_Analysis[[#This Row],[Quantity]]*Sales_Analysis[[#This Row],[Unit Selling Price]]</f>
        <v>56.150000000000006</v>
      </c>
      <c r="R1921">
        <f>Sales_Analysis[[#This Row],[Gross Sales ]]*Sales_Analysis[[#This Row],[Discount Pct]]</f>
        <v>11.230000000000002</v>
      </c>
      <c r="S1921" s="8">
        <f>Sales_Analysis[[#This Row],[Gross Sales ]]-Sales_Analysis[[#This Row],[Discount Amount]]</f>
        <v>44.92</v>
      </c>
      <c r="T1921" s="8">
        <f>Sales_Analysis[[#This Row],[Quantity]]*Sales_Analysis[[#This Row],[Unit Cost]]</f>
        <v>32.299999999999997</v>
      </c>
      <c r="U1921" s="8">
        <f>Sales_Analysis[[#This Row],[Net Sales ]]-Sales_Analysis[[#This Row],[Cost Of Good Sold]]</f>
        <v>12.620000000000005</v>
      </c>
      <c r="V1921" s="8">
        <f>IF(Sales_Analysis[[#This Row],[Order Status]]="Completed",Sales_Analysis[[#This Row],[Net Sales ]],0)</f>
        <v>44.92</v>
      </c>
      <c r="W1921" s="8">
        <f>IF(Sales_Analysis[[#This Row],[Order Status]]="Completed",Sales_Analysis[[#This Row],[Gross Profit ]],0)</f>
        <v>12.620000000000005</v>
      </c>
    </row>
    <row r="1922" spans="1:23">
      <c r="A1922" t="s">
        <v>2705</v>
      </c>
      <c r="B1922" s="7">
        <v>46214</v>
      </c>
      <c r="C1922" t="s">
        <v>94</v>
      </c>
      <c r="D1922">
        <v>1</v>
      </c>
      <c r="E1922">
        <v>74.41</v>
      </c>
      <c r="F1922">
        <v>0</v>
      </c>
      <c r="G1922">
        <v>0</v>
      </c>
      <c r="H1922" t="s">
        <v>212</v>
      </c>
      <c r="I1922" t="s">
        <v>12</v>
      </c>
      <c r="J1922" t="s">
        <v>213</v>
      </c>
      <c r="K1922" t="s">
        <v>209</v>
      </c>
      <c r="L1922" t="s">
        <v>742</v>
      </c>
      <c r="M1922" t="s">
        <v>95</v>
      </c>
      <c r="N1922" t="s">
        <v>17</v>
      </c>
      <c r="O1922">
        <v>33.549999999999997</v>
      </c>
      <c r="P1922">
        <v>74.41</v>
      </c>
      <c r="Q1922">
        <f>Sales_Analysis[[#This Row],[Quantity]]*Sales_Analysis[[#This Row],[Unit Selling Price]]</f>
        <v>74.41</v>
      </c>
      <c r="R1922">
        <f>Sales_Analysis[[#This Row],[Gross Sales ]]*Sales_Analysis[[#This Row],[Discount Pct]]</f>
        <v>0</v>
      </c>
      <c r="S1922" s="8">
        <f>Sales_Analysis[[#This Row],[Gross Sales ]]-Sales_Analysis[[#This Row],[Discount Amount]]</f>
        <v>74.41</v>
      </c>
      <c r="T1922" s="8">
        <f>Sales_Analysis[[#This Row],[Quantity]]*Sales_Analysis[[#This Row],[Unit Cost]]</f>
        <v>33.549999999999997</v>
      </c>
      <c r="U1922" s="8">
        <f>Sales_Analysis[[#This Row],[Net Sales ]]-Sales_Analysis[[#This Row],[Cost Of Good Sold]]</f>
        <v>40.86</v>
      </c>
      <c r="V1922" s="8">
        <f>IF(Sales_Analysis[[#This Row],[Order Status]]="Completed",Sales_Analysis[[#This Row],[Net Sales ]],0)</f>
        <v>74.41</v>
      </c>
      <c r="W1922" s="8">
        <f>IF(Sales_Analysis[[#This Row],[Order Status]]="Completed",Sales_Analysis[[#This Row],[Gross Profit ]],0)</f>
        <v>40.86</v>
      </c>
    </row>
    <row r="1923" spans="1:23">
      <c r="A1923" t="s">
        <v>2706</v>
      </c>
      <c r="B1923" s="7">
        <v>46214</v>
      </c>
      <c r="C1923" t="s">
        <v>164</v>
      </c>
      <c r="D1923">
        <v>2</v>
      </c>
      <c r="E1923">
        <v>93.35</v>
      </c>
      <c r="F1923">
        <v>0.05</v>
      </c>
      <c r="G1923">
        <v>6.99</v>
      </c>
      <c r="H1923" t="s">
        <v>212</v>
      </c>
      <c r="I1923" t="s">
        <v>54</v>
      </c>
      <c r="J1923" t="s">
        <v>217</v>
      </c>
      <c r="K1923" t="s">
        <v>209</v>
      </c>
      <c r="L1923" t="s">
        <v>1394</v>
      </c>
      <c r="M1923" t="s">
        <v>165</v>
      </c>
      <c r="N1923" t="s">
        <v>32</v>
      </c>
      <c r="O1923">
        <v>39.76</v>
      </c>
      <c r="P1923">
        <v>93.35</v>
      </c>
      <c r="Q1923">
        <f>Sales_Analysis[[#This Row],[Quantity]]*Sales_Analysis[[#This Row],[Unit Selling Price]]</f>
        <v>186.7</v>
      </c>
      <c r="R1923">
        <f>Sales_Analysis[[#This Row],[Gross Sales ]]*Sales_Analysis[[#This Row],[Discount Pct]]</f>
        <v>9.3349999999999991</v>
      </c>
      <c r="S1923" s="8">
        <f>Sales_Analysis[[#This Row],[Gross Sales ]]-Sales_Analysis[[#This Row],[Discount Amount]]</f>
        <v>177.36499999999998</v>
      </c>
      <c r="T1923" s="8">
        <f>Sales_Analysis[[#This Row],[Quantity]]*Sales_Analysis[[#This Row],[Unit Cost]]</f>
        <v>79.52</v>
      </c>
      <c r="U1923" s="8">
        <f>Sales_Analysis[[#This Row],[Net Sales ]]-Sales_Analysis[[#This Row],[Cost Of Good Sold]]</f>
        <v>97.844999999999985</v>
      </c>
      <c r="V1923" s="8">
        <f>IF(Sales_Analysis[[#This Row],[Order Status]]="Completed",Sales_Analysis[[#This Row],[Net Sales ]],0)</f>
        <v>177.36499999999998</v>
      </c>
      <c r="W1923" s="8">
        <f>IF(Sales_Analysis[[#This Row],[Order Status]]="Completed",Sales_Analysis[[#This Row],[Gross Profit ]],0)</f>
        <v>97.844999999999985</v>
      </c>
    </row>
    <row r="1924" spans="1:23">
      <c r="A1924" t="s">
        <v>2707</v>
      </c>
      <c r="B1924" s="7">
        <v>46214</v>
      </c>
      <c r="C1924" t="s">
        <v>87</v>
      </c>
      <c r="D1924">
        <v>2</v>
      </c>
      <c r="E1924">
        <v>49.34</v>
      </c>
      <c r="F1924">
        <v>0.1</v>
      </c>
      <c r="G1924">
        <v>9.99</v>
      </c>
      <c r="H1924" t="s">
        <v>207</v>
      </c>
      <c r="I1924" t="s">
        <v>224</v>
      </c>
      <c r="J1924" t="s">
        <v>217</v>
      </c>
      <c r="K1924" t="s">
        <v>209</v>
      </c>
      <c r="L1924" t="s">
        <v>664</v>
      </c>
      <c r="M1924" t="s">
        <v>88</v>
      </c>
      <c r="N1924" t="s">
        <v>11</v>
      </c>
      <c r="O1924">
        <v>24.06</v>
      </c>
      <c r="P1924">
        <v>49.34</v>
      </c>
      <c r="Q1924">
        <f>Sales_Analysis[[#This Row],[Quantity]]*Sales_Analysis[[#This Row],[Unit Selling Price]]</f>
        <v>98.68</v>
      </c>
      <c r="R1924">
        <f>Sales_Analysis[[#This Row],[Gross Sales ]]*Sales_Analysis[[#This Row],[Discount Pct]]</f>
        <v>9.8680000000000021</v>
      </c>
      <c r="S1924" s="8">
        <f>Sales_Analysis[[#This Row],[Gross Sales ]]-Sales_Analysis[[#This Row],[Discount Amount]]</f>
        <v>88.812000000000012</v>
      </c>
      <c r="T1924" s="8">
        <f>Sales_Analysis[[#This Row],[Quantity]]*Sales_Analysis[[#This Row],[Unit Cost]]</f>
        <v>48.12</v>
      </c>
      <c r="U1924" s="8">
        <f>Sales_Analysis[[#This Row],[Net Sales ]]-Sales_Analysis[[#This Row],[Cost Of Good Sold]]</f>
        <v>40.692000000000014</v>
      </c>
      <c r="V1924" s="8">
        <f>IF(Sales_Analysis[[#This Row],[Order Status]]="Completed",Sales_Analysis[[#This Row],[Net Sales ]],0)</f>
        <v>88.812000000000012</v>
      </c>
      <c r="W1924" s="8">
        <f>IF(Sales_Analysis[[#This Row],[Order Status]]="Completed",Sales_Analysis[[#This Row],[Gross Profit ]],0)</f>
        <v>40.692000000000014</v>
      </c>
    </row>
    <row r="1925" spans="1:23">
      <c r="A1925" t="s">
        <v>2708</v>
      </c>
      <c r="B1925" s="7">
        <v>46214</v>
      </c>
      <c r="C1925" t="s">
        <v>124</v>
      </c>
      <c r="D1925">
        <v>8</v>
      </c>
      <c r="E1925">
        <v>79.47</v>
      </c>
      <c r="F1925">
        <v>0</v>
      </c>
      <c r="G1925">
        <v>0</v>
      </c>
      <c r="H1925" t="s">
        <v>207</v>
      </c>
      <c r="I1925" t="s">
        <v>37</v>
      </c>
      <c r="J1925" t="s">
        <v>208</v>
      </c>
      <c r="K1925" t="s">
        <v>209</v>
      </c>
      <c r="L1925" t="s">
        <v>1485</v>
      </c>
      <c r="M1925" t="s">
        <v>125</v>
      </c>
      <c r="N1925" t="s">
        <v>21</v>
      </c>
      <c r="O1925">
        <v>38</v>
      </c>
      <c r="P1925">
        <v>79.47</v>
      </c>
      <c r="Q1925">
        <f>Sales_Analysis[[#This Row],[Quantity]]*Sales_Analysis[[#This Row],[Unit Selling Price]]</f>
        <v>635.76</v>
      </c>
      <c r="R1925">
        <f>Sales_Analysis[[#This Row],[Gross Sales ]]*Sales_Analysis[[#This Row],[Discount Pct]]</f>
        <v>0</v>
      </c>
      <c r="S1925" s="8">
        <f>Sales_Analysis[[#This Row],[Gross Sales ]]-Sales_Analysis[[#This Row],[Discount Amount]]</f>
        <v>635.76</v>
      </c>
      <c r="T1925" s="8">
        <f>Sales_Analysis[[#This Row],[Quantity]]*Sales_Analysis[[#This Row],[Unit Cost]]</f>
        <v>304</v>
      </c>
      <c r="U1925" s="8">
        <f>Sales_Analysis[[#This Row],[Net Sales ]]-Sales_Analysis[[#This Row],[Cost Of Good Sold]]</f>
        <v>331.76</v>
      </c>
      <c r="V1925" s="8">
        <f>IF(Sales_Analysis[[#This Row],[Order Status]]="Completed",Sales_Analysis[[#This Row],[Net Sales ]],0)</f>
        <v>635.76</v>
      </c>
      <c r="W1925" s="8">
        <f>IF(Sales_Analysis[[#This Row],[Order Status]]="Completed",Sales_Analysis[[#This Row],[Gross Profit ]],0)</f>
        <v>331.76</v>
      </c>
    </row>
    <row r="1926" spans="1:23">
      <c r="A1926" t="s">
        <v>2709</v>
      </c>
      <c r="B1926" s="7">
        <v>46214</v>
      </c>
      <c r="C1926" t="s">
        <v>116</v>
      </c>
      <c r="D1926">
        <v>1</v>
      </c>
      <c r="E1926">
        <v>30.89</v>
      </c>
      <c r="F1926">
        <v>0</v>
      </c>
      <c r="G1926">
        <v>9.99</v>
      </c>
      <c r="H1926" t="s">
        <v>212</v>
      </c>
      <c r="I1926" t="s">
        <v>37</v>
      </c>
      <c r="J1926" t="s">
        <v>217</v>
      </c>
      <c r="K1926" t="s">
        <v>209</v>
      </c>
      <c r="L1926" t="s">
        <v>1197</v>
      </c>
      <c r="M1926" t="s">
        <v>117</v>
      </c>
      <c r="N1926" t="s">
        <v>21</v>
      </c>
      <c r="O1926">
        <v>13.41</v>
      </c>
      <c r="P1926">
        <v>30.89</v>
      </c>
      <c r="Q1926">
        <f>Sales_Analysis[[#This Row],[Quantity]]*Sales_Analysis[[#This Row],[Unit Selling Price]]</f>
        <v>30.89</v>
      </c>
      <c r="R1926">
        <f>Sales_Analysis[[#This Row],[Gross Sales ]]*Sales_Analysis[[#This Row],[Discount Pct]]</f>
        <v>0</v>
      </c>
      <c r="S1926" s="8">
        <f>Sales_Analysis[[#This Row],[Gross Sales ]]-Sales_Analysis[[#This Row],[Discount Amount]]</f>
        <v>30.89</v>
      </c>
      <c r="T1926" s="8">
        <f>Sales_Analysis[[#This Row],[Quantity]]*Sales_Analysis[[#This Row],[Unit Cost]]</f>
        <v>13.41</v>
      </c>
      <c r="U1926" s="8">
        <f>Sales_Analysis[[#This Row],[Net Sales ]]-Sales_Analysis[[#This Row],[Cost Of Good Sold]]</f>
        <v>17.48</v>
      </c>
      <c r="V1926" s="8">
        <f>IF(Sales_Analysis[[#This Row],[Order Status]]="Completed",Sales_Analysis[[#This Row],[Net Sales ]],0)</f>
        <v>30.89</v>
      </c>
      <c r="W1926" s="8">
        <f>IF(Sales_Analysis[[#This Row],[Order Status]]="Completed",Sales_Analysis[[#This Row],[Gross Profit ]],0)</f>
        <v>17.48</v>
      </c>
    </row>
    <row r="1927" spans="1:23">
      <c r="A1927" t="s">
        <v>2710</v>
      </c>
      <c r="B1927" s="7">
        <v>46215</v>
      </c>
      <c r="C1927" t="s">
        <v>98</v>
      </c>
      <c r="D1927">
        <v>1</v>
      </c>
      <c r="E1927">
        <v>17.66</v>
      </c>
      <c r="F1927">
        <v>0</v>
      </c>
      <c r="G1927">
        <v>0</v>
      </c>
      <c r="H1927" t="s">
        <v>216</v>
      </c>
      <c r="I1927" t="s">
        <v>12</v>
      </c>
      <c r="J1927" t="s">
        <v>213</v>
      </c>
      <c r="K1927" t="s">
        <v>304</v>
      </c>
      <c r="L1927" t="s">
        <v>392</v>
      </c>
      <c r="M1927" t="s">
        <v>99</v>
      </c>
      <c r="N1927" t="s">
        <v>17</v>
      </c>
      <c r="O1927">
        <v>11.93</v>
      </c>
      <c r="P1927">
        <v>17.66</v>
      </c>
      <c r="Q1927">
        <f>Sales_Analysis[[#This Row],[Quantity]]*Sales_Analysis[[#This Row],[Unit Selling Price]]</f>
        <v>17.66</v>
      </c>
      <c r="R1927">
        <f>Sales_Analysis[[#This Row],[Gross Sales ]]*Sales_Analysis[[#This Row],[Discount Pct]]</f>
        <v>0</v>
      </c>
      <c r="S1927" s="8">
        <f>Sales_Analysis[[#This Row],[Gross Sales ]]-Sales_Analysis[[#This Row],[Discount Amount]]</f>
        <v>17.66</v>
      </c>
      <c r="T1927" s="8">
        <f>Sales_Analysis[[#This Row],[Quantity]]*Sales_Analysis[[#This Row],[Unit Cost]]</f>
        <v>11.93</v>
      </c>
      <c r="U1927" s="8">
        <f>Sales_Analysis[[#This Row],[Net Sales ]]-Sales_Analysis[[#This Row],[Cost Of Good Sold]]</f>
        <v>5.73</v>
      </c>
      <c r="V1927" s="8">
        <f>IF(Sales_Analysis[[#This Row],[Order Status]]="Completed",Sales_Analysis[[#This Row],[Net Sales ]],0)</f>
        <v>0</v>
      </c>
      <c r="W1927" s="8">
        <f>IF(Sales_Analysis[[#This Row],[Order Status]]="Completed",Sales_Analysis[[#This Row],[Gross Profit ]],0)</f>
        <v>0</v>
      </c>
    </row>
    <row r="1928" spans="1:23">
      <c r="A1928" t="s">
        <v>2711</v>
      </c>
      <c r="B1928" s="7">
        <v>46215</v>
      </c>
      <c r="C1928" t="s">
        <v>126</v>
      </c>
      <c r="D1928">
        <v>4</v>
      </c>
      <c r="E1928">
        <v>44.98</v>
      </c>
      <c r="F1928">
        <v>0</v>
      </c>
      <c r="G1928">
        <v>9.99</v>
      </c>
      <c r="H1928" t="s">
        <v>207</v>
      </c>
      <c r="I1928" t="s">
        <v>18</v>
      </c>
      <c r="J1928" t="s">
        <v>208</v>
      </c>
      <c r="K1928" t="s">
        <v>209</v>
      </c>
      <c r="L1928" t="s">
        <v>950</v>
      </c>
      <c r="M1928" t="s">
        <v>127</v>
      </c>
      <c r="N1928" t="s">
        <v>21</v>
      </c>
      <c r="O1928">
        <v>23.48</v>
      </c>
      <c r="P1928">
        <v>44.98</v>
      </c>
      <c r="Q1928">
        <f>Sales_Analysis[[#This Row],[Quantity]]*Sales_Analysis[[#This Row],[Unit Selling Price]]</f>
        <v>179.92</v>
      </c>
      <c r="R1928">
        <f>Sales_Analysis[[#This Row],[Gross Sales ]]*Sales_Analysis[[#This Row],[Discount Pct]]</f>
        <v>0</v>
      </c>
      <c r="S1928" s="8">
        <f>Sales_Analysis[[#This Row],[Gross Sales ]]-Sales_Analysis[[#This Row],[Discount Amount]]</f>
        <v>179.92</v>
      </c>
      <c r="T1928" s="8">
        <f>Sales_Analysis[[#This Row],[Quantity]]*Sales_Analysis[[#This Row],[Unit Cost]]</f>
        <v>93.92</v>
      </c>
      <c r="U1928" s="8">
        <f>Sales_Analysis[[#This Row],[Net Sales ]]-Sales_Analysis[[#This Row],[Cost Of Good Sold]]</f>
        <v>85.999999999999986</v>
      </c>
      <c r="V1928" s="8">
        <f>IF(Sales_Analysis[[#This Row],[Order Status]]="Completed",Sales_Analysis[[#This Row],[Net Sales ]],0)</f>
        <v>179.92</v>
      </c>
      <c r="W1928" s="8">
        <f>IF(Sales_Analysis[[#This Row],[Order Status]]="Completed",Sales_Analysis[[#This Row],[Gross Profit ]],0)</f>
        <v>85.999999999999986</v>
      </c>
    </row>
    <row r="1929" spans="1:23">
      <c r="A1929" t="s">
        <v>2712</v>
      </c>
      <c r="B1929" s="7">
        <v>46215</v>
      </c>
      <c r="C1929" t="s">
        <v>110</v>
      </c>
      <c r="D1929">
        <v>1</v>
      </c>
      <c r="E1929">
        <v>32.130000000000003</v>
      </c>
      <c r="F1929">
        <v>0</v>
      </c>
      <c r="G1929">
        <v>0</v>
      </c>
      <c r="H1929" t="s">
        <v>207</v>
      </c>
      <c r="I1929" t="s">
        <v>18</v>
      </c>
      <c r="J1929" t="s">
        <v>217</v>
      </c>
      <c r="K1929" t="s">
        <v>304</v>
      </c>
      <c r="L1929" t="s">
        <v>567</v>
      </c>
      <c r="M1929" t="s">
        <v>111</v>
      </c>
      <c r="N1929" t="s">
        <v>17</v>
      </c>
      <c r="O1929">
        <v>21.59</v>
      </c>
      <c r="P1929">
        <v>32.130000000000003</v>
      </c>
      <c r="Q1929">
        <f>Sales_Analysis[[#This Row],[Quantity]]*Sales_Analysis[[#This Row],[Unit Selling Price]]</f>
        <v>32.130000000000003</v>
      </c>
      <c r="R1929">
        <f>Sales_Analysis[[#This Row],[Gross Sales ]]*Sales_Analysis[[#This Row],[Discount Pct]]</f>
        <v>0</v>
      </c>
      <c r="S1929" s="8">
        <f>Sales_Analysis[[#This Row],[Gross Sales ]]-Sales_Analysis[[#This Row],[Discount Amount]]</f>
        <v>32.130000000000003</v>
      </c>
      <c r="T1929" s="8">
        <f>Sales_Analysis[[#This Row],[Quantity]]*Sales_Analysis[[#This Row],[Unit Cost]]</f>
        <v>21.59</v>
      </c>
      <c r="U1929" s="8">
        <f>Sales_Analysis[[#This Row],[Net Sales ]]-Sales_Analysis[[#This Row],[Cost Of Good Sold]]</f>
        <v>10.540000000000003</v>
      </c>
      <c r="V1929" s="8">
        <f>IF(Sales_Analysis[[#This Row],[Order Status]]="Completed",Sales_Analysis[[#This Row],[Net Sales ]],0)</f>
        <v>0</v>
      </c>
      <c r="W1929" s="8">
        <f>IF(Sales_Analysis[[#This Row],[Order Status]]="Completed",Sales_Analysis[[#This Row],[Gross Profit ]],0)</f>
        <v>0</v>
      </c>
    </row>
    <row r="1930" spans="1:23">
      <c r="A1930" t="s">
        <v>2713</v>
      </c>
      <c r="B1930" s="7">
        <v>46215</v>
      </c>
      <c r="C1930" t="s">
        <v>83</v>
      </c>
      <c r="D1930">
        <v>3</v>
      </c>
      <c r="E1930">
        <v>79.31</v>
      </c>
      <c r="F1930">
        <v>0</v>
      </c>
      <c r="G1930">
        <v>4.99</v>
      </c>
      <c r="H1930" t="s">
        <v>212</v>
      </c>
      <c r="I1930" t="s">
        <v>37</v>
      </c>
      <c r="J1930" t="s">
        <v>213</v>
      </c>
      <c r="K1930" t="s">
        <v>304</v>
      </c>
      <c r="L1930" t="s">
        <v>694</v>
      </c>
      <c r="M1930" t="s">
        <v>84</v>
      </c>
      <c r="N1930" t="s">
        <v>11</v>
      </c>
      <c r="O1930">
        <v>36.44</v>
      </c>
      <c r="P1930">
        <v>79.31</v>
      </c>
      <c r="Q1930">
        <f>Sales_Analysis[[#This Row],[Quantity]]*Sales_Analysis[[#This Row],[Unit Selling Price]]</f>
        <v>237.93</v>
      </c>
      <c r="R1930">
        <f>Sales_Analysis[[#This Row],[Gross Sales ]]*Sales_Analysis[[#This Row],[Discount Pct]]</f>
        <v>0</v>
      </c>
      <c r="S1930" s="8">
        <f>Sales_Analysis[[#This Row],[Gross Sales ]]-Sales_Analysis[[#This Row],[Discount Amount]]</f>
        <v>237.93</v>
      </c>
      <c r="T1930" s="8">
        <f>Sales_Analysis[[#This Row],[Quantity]]*Sales_Analysis[[#This Row],[Unit Cost]]</f>
        <v>109.32</v>
      </c>
      <c r="U1930" s="8">
        <f>Sales_Analysis[[#This Row],[Net Sales ]]-Sales_Analysis[[#This Row],[Cost Of Good Sold]]</f>
        <v>128.61000000000001</v>
      </c>
      <c r="V1930" s="8">
        <f>IF(Sales_Analysis[[#This Row],[Order Status]]="Completed",Sales_Analysis[[#This Row],[Net Sales ]],0)</f>
        <v>0</v>
      </c>
      <c r="W1930" s="8">
        <f>IF(Sales_Analysis[[#This Row],[Order Status]]="Completed",Sales_Analysis[[#This Row],[Gross Profit ]],0)</f>
        <v>0</v>
      </c>
    </row>
    <row r="1931" spans="1:23">
      <c r="A1931" t="s">
        <v>2714</v>
      </c>
      <c r="B1931" s="7">
        <v>46216</v>
      </c>
      <c r="C1931" t="s">
        <v>148</v>
      </c>
      <c r="D1931">
        <v>1</v>
      </c>
      <c r="E1931">
        <v>76.3</v>
      </c>
      <c r="F1931">
        <v>0.2</v>
      </c>
      <c r="G1931">
        <v>4.99</v>
      </c>
      <c r="H1931" t="s">
        <v>212</v>
      </c>
      <c r="I1931" t="s">
        <v>12</v>
      </c>
      <c r="J1931" t="s">
        <v>217</v>
      </c>
      <c r="K1931" t="s">
        <v>304</v>
      </c>
      <c r="L1931" t="s">
        <v>1646</v>
      </c>
      <c r="M1931" t="s">
        <v>149</v>
      </c>
      <c r="N1931" t="s">
        <v>27</v>
      </c>
      <c r="O1931">
        <v>33.700000000000003</v>
      </c>
      <c r="P1931">
        <v>76.3</v>
      </c>
      <c r="Q1931">
        <f>Sales_Analysis[[#This Row],[Quantity]]*Sales_Analysis[[#This Row],[Unit Selling Price]]</f>
        <v>76.3</v>
      </c>
      <c r="R1931">
        <f>Sales_Analysis[[#This Row],[Gross Sales ]]*Sales_Analysis[[#This Row],[Discount Pct]]</f>
        <v>15.26</v>
      </c>
      <c r="S1931" s="8">
        <f>Sales_Analysis[[#This Row],[Gross Sales ]]-Sales_Analysis[[#This Row],[Discount Amount]]</f>
        <v>61.04</v>
      </c>
      <c r="T1931" s="8">
        <f>Sales_Analysis[[#This Row],[Quantity]]*Sales_Analysis[[#This Row],[Unit Cost]]</f>
        <v>33.700000000000003</v>
      </c>
      <c r="U1931" s="8">
        <f>Sales_Analysis[[#This Row],[Net Sales ]]-Sales_Analysis[[#This Row],[Cost Of Good Sold]]</f>
        <v>27.339999999999996</v>
      </c>
      <c r="V1931" s="8">
        <f>IF(Sales_Analysis[[#This Row],[Order Status]]="Completed",Sales_Analysis[[#This Row],[Net Sales ]],0)</f>
        <v>0</v>
      </c>
      <c r="W1931" s="8">
        <f>IF(Sales_Analysis[[#This Row],[Order Status]]="Completed",Sales_Analysis[[#This Row],[Gross Profit ]],0)</f>
        <v>0</v>
      </c>
    </row>
    <row r="1932" spans="1:23">
      <c r="A1932" t="s">
        <v>2715</v>
      </c>
      <c r="B1932" s="7">
        <v>46216</v>
      </c>
      <c r="C1932" t="s">
        <v>106</v>
      </c>
      <c r="D1932">
        <v>1</v>
      </c>
      <c r="E1932">
        <v>85.27</v>
      </c>
      <c r="F1932">
        <v>0</v>
      </c>
      <c r="G1932">
        <v>4.99</v>
      </c>
      <c r="H1932" t="s">
        <v>216</v>
      </c>
      <c r="I1932" t="s">
        <v>12</v>
      </c>
      <c r="J1932" t="s">
        <v>217</v>
      </c>
      <c r="K1932" t="s">
        <v>209</v>
      </c>
      <c r="L1932" t="s">
        <v>227</v>
      </c>
      <c r="M1932" t="s">
        <v>107</v>
      </c>
      <c r="N1932" t="s">
        <v>17</v>
      </c>
      <c r="O1932">
        <v>43.46</v>
      </c>
      <c r="P1932">
        <v>85.27</v>
      </c>
      <c r="Q1932">
        <f>Sales_Analysis[[#This Row],[Quantity]]*Sales_Analysis[[#This Row],[Unit Selling Price]]</f>
        <v>85.27</v>
      </c>
      <c r="R1932">
        <f>Sales_Analysis[[#This Row],[Gross Sales ]]*Sales_Analysis[[#This Row],[Discount Pct]]</f>
        <v>0</v>
      </c>
      <c r="S1932" s="8">
        <f>Sales_Analysis[[#This Row],[Gross Sales ]]-Sales_Analysis[[#This Row],[Discount Amount]]</f>
        <v>85.27</v>
      </c>
      <c r="T1932" s="8">
        <f>Sales_Analysis[[#This Row],[Quantity]]*Sales_Analysis[[#This Row],[Unit Cost]]</f>
        <v>43.46</v>
      </c>
      <c r="U1932" s="8">
        <f>Sales_Analysis[[#This Row],[Net Sales ]]-Sales_Analysis[[#This Row],[Cost Of Good Sold]]</f>
        <v>41.809999999999995</v>
      </c>
      <c r="V1932" s="8">
        <f>IF(Sales_Analysis[[#This Row],[Order Status]]="Completed",Sales_Analysis[[#This Row],[Net Sales ]],0)</f>
        <v>85.27</v>
      </c>
      <c r="W1932" s="8">
        <f>IF(Sales_Analysis[[#This Row],[Order Status]]="Completed",Sales_Analysis[[#This Row],[Gross Profit ]],0)</f>
        <v>41.809999999999995</v>
      </c>
    </row>
    <row r="1933" spans="1:23">
      <c r="A1933" t="s">
        <v>2716</v>
      </c>
      <c r="B1933" s="7">
        <v>46216</v>
      </c>
      <c r="C1933" t="s">
        <v>89</v>
      </c>
      <c r="D1933">
        <v>3</v>
      </c>
      <c r="E1933">
        <v>81.14</v>
      </c>
      <c r="F1933">
        <v>0</v>
      </c>
      <c r="G1933">
        <v>0</v>
      </c>
      <c r="H1933" t="s">
        <v>212</v>
      </c>
      <c r="I1933" t="s">
        <v>18</v>
      </c>
      <c r="J1933" t="s">
        <v>213</v>
      </c>
      <c r="K1933" t="s">
        <v>209</v>
      </c>
      <c r="L1933" t="s">
        <v>878</v>
      </c>
      <c r="M1933" t="s">
        <v>90</v>
      </c>
      <c r="N1933" t="s">
        <v>11</v>
      </c>
      <c r="O1933">
        <v>34.53</v>
      </c>
      <c r="P1933">
        <v>81.14</v>
      </c>
      <c r="Q1933">
        <f>Sales_Analysis[[#This Row],[Quantity]]*Sales_Analysis[[#This Row],[Unit Selling Price]]</f>
        <v>243.42000000000002</v>
      </c>
      <c r="R1933">
        <f>Sales_Analysis[[#This Row],[Gross Sales ]]*Sales_Analysis[[#This Row],[Discount Pct]]</f>
        <v>0</v>
      </c>
      <c r="S1933" s="8">
        <f>Sales_Analysis[[#This Row],[Gross Sales ]]-Sales_Analysis[[#This Row],[Discount Amount]]</f>
        <v>243.42000000000002</v>
      </c>
      <c r="T1933" s="8">
        <f>Sales_Analysis[[#This Row],[Quantity]]*Sales_Analysis[[#This Row],[Unit Cost]]</f>
        <v>103.59</v>
      </c>
      <c r="U1933" s="8">
        <f>Sales_Analysis[[#This Row],[Net Sales ]]-Sales_Analysis[[#This Row],[Cost Of Good Sold]]</f>
        <v>139.83000000000001</v>
      </c>
      <c r="V1933" s="8">
        <f>IF(Sales_Analysis[[#This Row],[Order Status]]="Completed",Sales_Analysis[[#This Row],[Net Sales ]],0)</f>
        <v>243.42000000000002</v>
      </c>
      <c r="W1933" s="8">
        <f>IF(Sales_Analysis[[#This Row],[Order Status]]="Completed",Sales_Analysis[[#This Row],[Gross Profit ]],0)</f>
        <v>139.83000000000001</v>
      </c>
    </row>
    <row r="1934" spans="1:23">
      <c r="A1934" t="s">
        <v>2717</v>
      </c>
      <c r="B1934" s="7">
        <v>46216</v>
      </c>
      <c r="C1934" t="s">
        <v>71</v>
      </c>
      <c r="D1934">
        <v>6</v>
      </c>
      <c r="E1934">
        <v>11.23</v>
      </c>
      <c r="F1934">
        <v>0</v>
      </c>
      <c r="G1934">
        <v>4.99</v>
      </c>
      <c r="H1934" t="s">
        <v>216</v>
      </c>
      <c r="I1934" t="s">
        <v>224</v>
      </c>
      <c r="J1934" t="s">
        <v>217</v>
      </c>
      <c r="K1934" t="s">
        <v>209</v>
      </c>
      <c r="L1934" t="s">
        <v>461</v>
      </c>
      <c r="M1934" t="s">
        <v>72</v>
      </c>
      <c r="N1934" t="s">
        <v>11</v>
      </c>
      <c r="O1934">
        <v>6.46</v>
      </c>
      <c r="P1934">
        <v>11.23</v>
      </c>
      <c r="Q1934">
        <f>Sales_Analysis[[#This Row],[Quantity]]*Sales_Analysis[[#This Row],[Unit Selling Price]]</f>
        <v>67.38</v>
      </c>
      <c r="R1934">
        <f>Sales_Analysis[[#This Row],[Gross Sales ]]*Sales_Analysis[[#This Row],[Discount Pct]]</f>
        <v>0</v>
      </c>
      <c r="S1934" s="8">
        <f>Sales_Analysis[[#This Row],[Gross Sales ]]-Sales_Analysis[[#This Row],[Discount Amount]]</f>
        <v>67.38</v>
      </c>
      <c r="T1934" s="8">
        <f>Sales_Analysis[[#This Row],[Quantity]]*Sales_Analysis[[#This Row],[Unit Cost]]</f>
        <v>38.76</v>
      </c>
      <c r="U1934" s="8">
        <f>Sales_Analysis[[#This Row],[Net Sales ]]-Sales_Analysis[[#This Row],[Cost Of Good Sold]]</f>
        <v>28.619999999999997</v>
      </c>
      <c r="V1934" s="8">
        <f>IF(Sales_Analysis[[#This Row],[Order Status]]="Completed",Sales_Analysis[[#This Row],[Net Sales ]],0)</f>
        <v>67.38</v>
      </c>
      <c r="W1934" s="8">
        <f>IF(Sales_Analysis[[#This Row],[Order Status]]="Completed",Sales_Analysis[[#This Row],[Gross Profit ]],0)</f>
        <v>28.619999999999997</v>
      </c>
    </row>
    <row r="1935" spans="1:23">
      <c r="A1935" t="s">
        <v>2718</v>
      </c>
      <c r="B1935" s="7">
        <v>46217</v>
      </c>
      <c r="C1935" t="s">
        <v>89</v>
      </c>
      <c r="D1935">
        <v>1</v>
      </c>
      <c r="E1935">
        <v>81.14</v>
      </c>
      <c r="F1935">
        <v>0</v>
      </c>
      <c r="G1935">
        <v>0</v>
      </c>
      <c r="H1935" t="s">
        <v>207</v>
      </c>
      <c r="I1935" t="s">
        <v>12</v>
      </c>
      <c r="J1935" t="s">
        <v>213</v>
      </c>
      <c r="K1935" t="s">
        <v>209</v>
      </c>
      <c r="L1935" t="s">
        <v>874</v>
      </c>
      <c r="M1935" t="s">
        <v>90</v>
      </c>
      <c r="N1935" t="s">
        <v>11</v>
      </c>
      <c r="O1935">
        <v>34.53</v>
      </c>
      <c r="P1935">
        <v>81.14</v>
      </c>
      <c r="Q1935">
        <f>Sales_Analysis[[#This Row],[Quantity]]*Sales_Analysis[[#This Row],[Unit Selling Price]]</f>
        <v>81.14</v>
      </c>
      <c r="R1935">
        <f>Sales_Analysis[[#This Row],[Gross Sales ]]*Sales_Analysis[[#This Row],[Discount Pct]]</f>
        <v>0</v>
      </c>
      <c r="S1935" s="8">
        <f>Sales_Analysis[[#This Row],[Gross Sales ]]-Sales_Analysis[[#This Row],[Discount Amount]]</f>
        <v>81.14</v>
      </c>
      <c r="T1935" s="8">
        <f>Sales_Analysis[[#This Row],[Quantity]]*Sales_Analysis[[#This Row],[Unit Cost]]</f>
        <v>34.53</v>
      </c>
      <c r="U1935" s="8">
        <f>Sales_Analysis[[#This Row],[Net Sales ]]-Sales_Analysis[[#This Row],[Cost Of Good Sold]]</f>
        <v>46.61</v>
      </c>
      <c r="V1935" s="8">
        <f>IF(Sales_Analysis[[#This Row],[Order Status]]="Completed",Sales_Analysis[[#This Row],[Net Sales ]],0)</f>
        <v>81.14</v>
      </c>
      <c r="W1935" s="8">
        <f>IF(Sales_Analysis[[#This Row],[Order Status]]="Completed",Sales_Analysis[[#This Row],[Gross Profit ]],0)</f>
        <v>46.61</v>
      </c>
    </row>
    <row r="1936" spans="1:23">
      <c r="A1936" t="s">
        <v>2719</v>
      </c>
      <c r="B1936" s="7">
        <v>46217</v>
      </c>
      <c r="C1936" t="s">
        <v>140</v>
      </c>
      <c r="D1936">
        <v>3</v>
      </c>
      <c r="E1936">
        <v>25.18</v>
      </c>
      <c r="F1936">
        <v>0</v>
      </c>
      <c r="G1936">
        <v>6.99</v>
      </c>
      <c r="H1936" t="s">
        <v>207</v>
      </c>
      <c r="I1936" t="s">
        <v>18</v>
      </c>
      <c r="J1936" t="s">
        <v>213</v>
      </c>
      <c r="K1936" t="s">
        <v>209</v>
      </c>
      <c r="L1936" t="s">
        <v>1094</v>
      </c>
      <c r="M1936" t="s">
        <v>141</v>
      </c>
      <c r="N1936" t="s">
        <v>27</v>
      </c>
      <c r="O1936">
        <v>13.85</v>
      </c>
      <c r="P1936">
        <v>25.18</v>
      </c>
      <c r="Q1936">
        <f>Sales_Analysis[[#This Row],[Quantity]]*Sales_Analysis[[#This Row],[Unit Selling Price]]</f>
        <v>75.539999999999992</v>
      </c>
      <c r="R1936">
        <f>Sales_Analysis[[#This Row],[Gross Sales ]]*Sales_Analysis[[#This Row],[Discount Pct]]</f>
        <v>0</v>
      </c>
      <c r="S1936" s="8">
        <f>Sales_Analysis[[#This Row],[Gross Sales ]]-Sales_Analysis[[#This Row],[Discount Amount]]</f>
        <v>75.539999999999992</v>
      </c>
      <c r="T1936" s="8">
        <f>Sales_Analysis[[#This Row],[Quantity]]*Sales_Analysis[[#This Row],[Unit Cost]]</f>
        <v>41.55</v>
      </c>
      <c r="U1936" s="8">
        <f>Sales_Analysis[[#This Row],[Net Sales ]]-Sales_Analysis[[#This Row],[Cost Of Good Sold]]</f>
        <v>33.989999999999995</v>
      </c>
      <c r="V1936" s="8">
        <f>IF(Sales_Analysis[[#This Row],[Order Status]]="Completed",Sales_Analysis[[#This Row],[Net Sales ]],0)</f>
        <v>75.539999999999992</v>
      </c>
      <c r="W1936" s="8">
        <f>IF(Sales_Analysis[[#This Row],[Order Status]]="Completed",Sales_Analysis[[#This Row],[Gross Profit ]],0)</f>
        <v>33.989999999999995</v>
      </c>
    </row>
    <row r="1937" spans="1:23">
      <c r="A1937" t="s">
        <v>2720</v>
      </c>
      <c r="B1937" s="7">
        <v>46217</v>
      </c>
      <c r="C1937" t="s">
        <v>87</v>
      </c>
      <c r="D1937">
        <v>4</v>
      </c>
      <c r="E1937">
        <v>49.34</v>
      </c>
      <c r="F1937">
        <v>0</v>
      </c>
      <c r="G1937">
        <v>0</v>
      </c>
      <c r="H1937" t="s">
        <v>216</v>
      </c>
      <c r="I1937" t="s">
        <v>224</v>
      </c>
      <c r="J1937" t="s">
        <v>208</v>
      </c>
      <c r="K1937" t="s">
        <v>209</v>
      </c>
      <c r="L1937" t="s">
        <v>928</v>
      </c>
      <c r="M1937" t="s">
        <v>88</v>
      </c>
      <c r="N1937" t="s">
        <v>11</v>
      </c>
      <c r="O1937">
        <v>24.06</v>
      </c>
      <c r="P1937">
        <v>49.34</v>
      </c>
      <c r="Q1937">
        <f>Sales_Analysis[[#This Row],[Quantity]]*Sales_Analysis[[#This Row],[Unit Selling Price]]</f>
        <v>197.36</v>
      </c>
      <c r="R1937">
        <f>Sales_Analysis[[#This Row],[Gross Sales ]]*Sales_Analysis[[#This Row],[Discount Pct]]</f>
        <v>0</v>
      </c>
      <c r="S1937" s="8">
        <f>Sales_Analysis[[#This Row],[Gross Sales ]]-Sales_Analysis[[#This Row],[Discount Amount]]</f>
        <v>197.36</v>
      </c>
      <c r="T1937" s="8">
        <f>Sales_Analysis[[#This Row],[Quantity]]*Sales_Analysis[[#This Row],[Unit Cost]]</f>
        <v>96.24</v>
      </c>
      <c r="U1937" s="8">
        <f>Sales_Analysis[[#This Row],[Net Sales ]]-Sales_Analysis[[#This Row],[Cost Of Good Sold]]</f>
        <v>101.12000000000002</v>
      </c>
      <c r="V1937" s="8">
        <f>IF(Sales_Analysis[[#This Row],[Order Status]]="Completed",Sales_Analysis[[#This Row],[Net Sales ]],0)</f>
        <v>197.36</v>
      </c>
      <c r="W1937" s="8">
        <f>IF(Sales_Analysis[[#This Row],[Order Status]]="Completed",Sales_Analysis[[#This Row],[Gross Profit ]],0)</f>
        <v>101.12000000000002</v>
      </c>
    </row>
    <row r="1938" spans="1:23">
      <c r="A1938" t="s">
        <v>2721</v>
      </c>
      <c r="B1938" s="7">
        <v>46217</v>
      </c>
      <c r="C1938" t="s">
        <v>180</v>
      </c>
      <c r="D1938">
        <v>1</v>
      </c>
      <c r="E1938">
        <v>60.42</v>
      </c>
      <c r="F1938">
        <v>0</v>
      </c>
      <c r="G1938">
        <v>0</v>
      </c>
      <c r="H1938" t="s">
        <v>207</v>
      </c>
      <c r="I1938" t="s">
        <v>12</v>
      </c>
      <c r="J1938" t="s">
        <v>213</v>
      </c>
      <c r="K1938" t="s">
        <v>209</v>
      </c>
      <c r="L1938" t="s">
        <v>555</v>
      </c>
      <c r="M1938" t="s">
        <v>181</v>
      </c>
      <c r="N1938" t="s">
        <v>32</v>
      </c>
      <c r="O1938">
        <v>25.69</v>
      </c>
      <c r="P1938">
        <v>60.42</v>
      </c>
      <c r="Q1938">
        <f>Sales_Analysis[[#This Row],[Quantity]]*Sales_Analysis[[#This Row],[Unit Selling Price]]</f>
        <v>60.42</v>
      </c>
      <c r="R1938">
        <f>Sales_Analysis[[#This Row],[Gross Sales ]]*Sales_Analysis[[#This Row],[Discount Pct]]</f>
        <v>0</v>
      </c>
      <c r="S1938" s="8">
        <f>Sales_Analysis[[#This Row],[Gross Sales ]]-Sales_Analysis[[#This Row],[Discount Amount]]</f>
        <v>60.42</v>
      </c>
      <c r="T1938" s="8">
        <f>Sales_Analysis[[#This Row],[Quantity]]*Sales_Analysis[[#This Row],[Unit Cost]]</f>
        <v>25.69</v>
      </c>
      <c r="U1938" s="8">
        <f>Sales_Analysis[[#This Row],[Net Sales ]]-Sales_Analysis[[#This Row],[Cost Of Good Sold]]</f>
        <v>34.730000000000004</v>
      </c>
      <c r="V1938" s="8">
        <f>IF(Sales_Analysis[[#This Row],[Order Status]]="Completed",Sales_Analysis[[#This Row],[Net Sales ]],0)</f>
        <v>60.42</v>
      </c>
      <c r="W1938" s="8">
        <f>IF(Sales_Analysis[[#This Row],[Order Status]]="Completed",Sales_Analysis[[#This Row],[Gross Profit ]],0)</f>
        <v>34.730000000000004</v>
      </c>
    </row>
    <row r="1939" spans="1:23">
      <c r="A1939" t="s">
        <v>2722</v>
      </c>
      <c r="B1939" s="7">
        <v>46217</v>
      </c>
      <c r="C1939" t="s">
        <v>172</v>
      </c>
      <c r="D1939">
        <v>3</v>
      </c>
      <c r="E1939">
        <v>80.63</v>
      </c>
      <c r="F1939">
        <v>0.1</v>
      </c>
      <c r="G1939">
        <v>0</v>
      </c>
      <c r="H1939" t="s">
        <v>207</v>
      </c>
      <c r="I1939" t="s">
        <v>224</v>
      </c>
      <c r="J1939" t="s">
        <v>213</v>
      </c>
      <c r="K1939" t="s">
        <v>209</v>
      </c>
      <c r="L1939" t="s">
        <v>1766</v>
      </c>
      <c r="M1939" t="s">
        <v>173</v>
      </c>
      <c r="N1939" t="s">
        <v>32</v>
      </c>
      <c r="O1939">
        <v>44.56</v>
      </c>
      <c r="P1939">
        <v>80.63</v>
      </c>
      <c r="Q1939">
        <f>Sales_Analysis[[#This Row],[Quantity]]*Sales_Analysis[[#This Row],[Unit Selling Price]]</f>
        <v>241.89</v>
      </c>
      <c r="R1939">
        <f>Sales_Analysis[[#This Row],[Gross Sales ]]*Sales_Analysis[[#This Row],[Discount Pct]]</f>
        <v>24.189</v>
      </c>
      <c r="S1939" s="8">
        <f>Sales_Analysis[[#This Row],[Gross Sales ]]-Sales_Analysis[[#This Row],[Discount Amount]]</f>
        <v>217.70099999999999</v>
      </c>
      <c r="T1939" s="8">
        <f>Sales_Analysis[[#This Row],[Quantity]]*Sales_Analysis[[#This Row],[Unit Cost]]</f>
        <v>133.68</v>
      </c>
      <c r="U1939" s="8">
        <f>Sales_Analysis[[#This Row],[Net Sales ]]-Sales_Analysis[[#This Row],[Cost Of Good Sold]]</f>
        <v>84.020999999999987</v>
      </c>
      <c r="V1939" s="8">
        <f>IF(Sales_Analysis[[#This Row],[Order Status]]="Completed",Sales_Analysis[[#This Row],[Net Sales ]],0)</f>
        <v>217.70099999999999</v>
      </c>
      <c r="W1939" s="8">
        <f>IF(Sales_Analysis[[#This Row],[Order Status]]="Completed",Sales_Analysis[[#This Row],[Gross Profit ]],0)</f>
        <v>84.020999999999987</v>
      </c>
    </row>
    <row r="1940" spans="1:23">
      <c r="A1940" t="s">
        <v>2723</v>
      </c>
      <c r="B1940" s="7">
        <v>46217</v>
      </c>
      <c r="C1940" t="s">
        <v>164</v>
      </c>
      <c r="D1940">
        <v>1</v>
      </c>
      <c r="E1940">
        <v>93.35</v>
      </c>
      <c r="F1940">
        <v>0</v>
      </c>
      <c r="G1940">
        <v>9.99</v>
      </c>
      <c r="H1940" t="s">
        <v>207</v>
      </c>
      <c r="I1940" t="s">
        <v>224</v>
      </c>
      <c r="J1940" t="s">
        <v>213</v>
      </c>
      <c r="K1940" t="s">
        <v>209</v>
      </c>
      <c r="L1940" t="s">
        <v>1074</v>
      </c>
      <c r="M1940" t="s">
        <v>165</v>
      </c>
      <c r="N1940" t="s">
        <v>32</v>
      </c>
      <c r="O1940">
        <v>39.76</v>
      </c>
      <c r="P1940">
        <v>93.35</v>
      </c>
      <c r="Q1940">
        <f>Sales_Analysis[[#This Row],[Quantity]]*Sales_Analysis[[#This Row],[Unit Selling Price]]</f>
        <v>93.35</v>
      </c>
      <c r="R1940">
        <f>Sales_Analysis[[#This Row],[Gross Sales ]]*Sales_Analysis[[#This Row],[Discount Pct]]</f>
        <v>0</v>
      </c>
      <c r="S1940" s="8">
        <f>Sales_Analysis[[#This Row],[Gross Sales ]]-Sales_Analysis[[#This Row],[Discount Amount]]</f>
        <v>93.35</v>
      </c>
      <c r="T1940" s="8">
        <f>Sales_Analysis[[#This Row],[Quantity]]*Sales_Analysis[[#This Row],[Unit Cost]]</f>
        <v>39.76</v>
      </c>
      <c r="U1940" s="8">
        <f>Sales_Analysis[[#This Row],[Net Sales ]]-Sales_Analysis[[#This Row],[Cost Of Good Sold]]</f>
        <v>53.589999999999996</v>
      </c>
      <c r="V1940" s="8">
        <f>IF(Sales_Analysis[[#This Row],[Order Status]]="Completed",Sales_Analysis[[#This Row],[Net Sales ]],0)</f>
        <v>93.35</v>
      </c>
      <c r="W1940" s="8">
        <f>IF(Sales_Analysis[[#This Row],[Order Status]]="Completed",Sales_Analysis[[#This Row],[Gross Profit ]],0)</f>
        <v>53.589999999999996</v>
      </c>
    </row>
    <row r="1941" spans="1:23">
      <c r="A1941" t="s">
        <v>2724</v>
      </c>
      <c r="B1941" s="7">
        <v>46217</v>
      </c>
      <c r="C1941" t="s">
        <v>156</v>
      </c>
      <c r="D1941">
        <v>1</v>
      </c>
      <c r="E1941">
        <v>24.86</v>
      </c>
      <c r="F1941">
        <v>0.1</v>
      </c>
      <c r="G1941">
        <v>0</v>
      </c>
      <c r="H1941" t="s">
        <v>207</v>
      </c>
      <c r="I1941" t="s">
        <v>37</v>
      </c>
      <c r="J1941" t="s">
        <v>208</v>
      </c>
      <c r="K1941" t="s">
        <v>209</v>
      </c>
      <c r="L1941" t="s">
        <v>2193</v>
      </c>
      <c r="M1941" t="s">
        <v>157</v>
      </c>
      <c r="N1941" t="s">
        <v>27</v>
      </c>
      <c r="O1941">
        <v>16.329999999999998</v>
      </c>
      <c r="P1941">
        <v>24.86</v>
      </c>
      <c r="Q1941">
        <f>Sales_Analysis[[#This Row],[Quantity]]*Sales_Analysis[[#This Row],[Unit Selling Price]]</f>
        <v>24.86</v>
      </c>
      <c r="R1941">
        <f>Sales_Analysis[[#This Row],[Gross Sales ]]*Sales_Analysis[[#This Row],[Discount Pct]]</f>
        <v>2.4860000000000002</v>
      </c>
      <c r="S1941" s="8">
        <f>Sales_Analysis[[#This Row],[Gross Sales ]]-Sales_Analysis[[#This Row],[Discount Amount]]</f>
        <v>22.373999999999999</v>
      </c>
      <c r="T1941" s="8">
        <f>Sales_Analysis[[#This Row],[Quantity]]*Sales_Analysis[[#This Row],[Unit Cost]]</f>
        <v>16.329999999999998</v>
      </c>
      <c r="U1941" s="8">
        <f>Sales_Analysis[[#This Row],[Net Sales ]]-Sales_Analysis[[#This Row],[Cost Of Good Sold]]</f>
        <v>6.0440000000000005</v>
      </c>
      <c r="V1941" s="8">
        <f>IF(Sales_Analysis[[#This Row],[Order Status]]="Completed",Sales_Analysis[[#This Row],[Net Sales ]],0)</f>
        <v>22.373999999999999</v>
      </c>
      <c r="W1941" s="8">
        <f>IF(Sales_Analysis[[#This Row],[Order Status]]="Completed",Sales_Analysis[[#This Row],[Gross Profit ]],0)</f>
        <v>6.0440000000000005</v>
      </c>
    </row>
    <row r="1942" spans="1:23">
      <c r="A1942" t="s">
        <v>2725</v>
      </c>
      <c r="B1942" s="7">
        <v>46218</v>
      </c>
      <c r="C1942" t="s">
        <v>100</v>
      </c>
      <c r="D1942">
        <v>1</v>
      </c>
      <c r="E1942">
        <v>47.38</v>
      </c>
      <c r="F1942">
        <v>0.15</v>
      </c>
      <c r="G1942">
        <v>4.99</v>
      </c>
      <c r="H1942" t="s">
        <v>212</v>
      </c>
      <c r="I1942" t="s">
        <v>18</v>
      </c>
      <c r="J1942" t="s">
        <v>213</v>
      </c>
      <c r="K1942" t="s">
        <v>209</v>
      </c>
      <c r="L1942" t="s">
        <v>1683</v>
      </c>
      <c r="M1942" t="s">
        <v>101</v>
      </c>
      <c r="N1942" t="s">
        <v>17</v>
      </c>
      <c r="O1942">
        <v>31.21</v>
      </c>
      <c r="P1942">
        <v>47.38</v>
      </c>
      <c r="Q1942">
        <f>Sales_Analysis[[#This Row],[Quantity]]*Sales_Analysis[[#This Row],[Unit Selling Price]]</f>
        <v>47.38</v>
      </c>
      <c r="R1942">
        <f>Sales_Analysis[[#This Row],[Gross Sales ]]*Sales_Analysis[[#This Row],[Discount Pct]]</f>
        <v>7.1070000000000002</v>
      </c>
      <c r="S1942" s="8">
        <f>Sales_Analysis[[#This Row],[Gross Sales ]]-Sales_Analysis[[#This Row],[Discount Amount]]</f>
        <v>40.273000000000003</v>
      </c>
      <c r="T1942" s="8">
        <f>Sales_Analysis[[#This Row],[Quantity]]*Sales_Analysis[[#This Row],[Unit Cost]]</f>
        <v>31.21</v>
      </c>
      <c r="U1942" s="8">
        <f>Sales_Analysis[[#This Row],[Net Sales ]]-Sales_Analysis[[#This Row],[Cost Of Good Sold]]</f>
        <v>9.0630000000000024</v>
      </c>
      <c r="V1942" s="8">
        <f>IF(Sales_Analysis[[#This Row],[Order Status]]="Completed",Sales_Analysis[[#This Row],[Net Sales ]],0)</f>
        <v>40.273000000000003</v>
      </c>
      <c r="W1942" s="8">
        <f>IF(Sales_Analysis[[#This Row],[Order Status]]="Completed",Sales_Analysis[[#This Row],[Gross Profit ]],0)</f>
        <v>9.0630000000000024</v>
      </c>
    </row>
    <row r="1943" spans="1:23">
      <c r="A1943" t="s">
        <v>2726</v>
      </c>
      <c r="B1943" s="7">
        <v>46218</v>
      </c>
      <c r="C1943" t="s">
        <v>124</v>
      </c>
      <c r="D1943">
        <v>2</v>
      </c>
      <c r="E1943">
        <v>79.47</v>
      </c>
      <c r="F1943">
        <v>0.1</v>
      </c>
      <c r="G1943">
        <v>6.99</v>
      </c>
      <c r="H1943" t="s">
        <v>216</v>
      </c>
      <c r="I1943" t="s">
        <v>18</v>
      </c>
      <c r="J1943" t="s">
        <v>213</v>
      </c>
      <c r="K1943" t="s">
        <v>304</v>
      </c>
      <c r="L1943" t="s">
        <v>1116</v>
      </c>
      <c r="M1943" t="s">
        <v>125</v>
      </c>
      <c r="N1943" t="s">
        <v>21</v>
      </c>
      <c r="O1943">
        <v>38</v>
      </c>
      <c r="P1943">
        <v>79.47</v>
      </c>
      <c r="Q1943">
        <f>Sales_Analysis[[#This Row],[Quantity]]*Sales_Analysis[[#This Row],[Unit Selling Price]]</f>
        <v>158.94</v>
      </c>
      <c r="R1943">
        <f>Sales_Analysis[[#This Row],[Gross Sales ]]*Sales_Analysis[[#This Row],[Discount Pct]]</f>
        <v>15.894</v>
      </c>
      <c r="S1943" s="8">
        <f>Sales_Analysis[[#This Row],[Gross Sales ]]-Sales_Analysis[[#This Row],[Discount Amount]]</f>
        <v>143.04599999999999</v>
      </c>
      <c r="T1943" s="8">
        <f>Sales_Analysis[[#This Row],[Quantity]]*Sales_Analysis[[#This Row],[Unit Cost]]</f>
        <v>76</v>
      </c>
      <c r="U1943" s="8">
        <f>Sales_Analysis[[#This Row],[Net Sales ]]-Sales_Analysis[[#This Row],[Cost Of Good Sold]]</f>
        <v>67.045999999999992</v>
      </c>
      <c r="V1943" s="8">
        <f>IF(Sales_Analysis[[#This Row],[Order Status]]="Completed",Sales_Analysis[[#This Row],[Net Sales ]],0)</f>
        <v>0</v>
      </c>
      <c r="W1943" s="8">
        <f>IF(Sales_Analysis[[#This Row],[Order Status]]="Completed",Sales_Analysis[[#This Row],[Gross Profit ]],0)</f>
        <v>0</v>
      </c>
    </row>
    <row r="1944" spans="1:23">
      <c r="A1944" t="s">
        <v>2727</v>
      </c>
      <c r="B1944" s="7">
        <v>46218</v>
      </c>
      <c r="C1944" t="s">
        <v>98</v>
      </c>
      <c r="D1944">
        <v>5</v>
      </c>
      <c r="E1944">
        <v>17.66</v>
      </c>
      <c r="F1944">
        <v>0</v>
      </c>
      <c r="G1944">
        <v>9.99</v>
      </c>
      <c r="H1944" t="s">
        <v>207</v>
      </c>
      <c r="I1944" t="s">
        <v>37</v>
      </c>
      <c r="J1944" t="s">
        <v>208</v>
      </c>
      <c r="K1944" t="s">
        <v>209</v>
      </c>
      <c r="L1944" t="s">
        <v>1277</v>
      </c>
      <c r="M1944" t="s">
        <v>99</v>
      </c>
      <c r="N1944" t="s">
        <v>17</v>
      </c>
      <c r="O1944">
        <v>11.93</v>
      </c>
      <c r="P1944">
        <v>17.66</v>
      </c>
      <c r="Q1944">
        <f>Sales_Analysis[[#This Row],[Quantity]]*Sales_Analysis[[#This Row],[Unit Selling Price]]</f>
        <v>88.3</v>
      </c>
      <c r="R1944">
        <f>Sales_Analysis[[#This Row],[Gross Sales ]]*Sales_Analysis[[#This Row],[Discount Pct]]</f>
        <v>0</v>
      </c>
      <c r="S1944" s="8">
        <f>Sales_Analysis[[#This Row],[Gross Sales ]]-Sales_Analysis[[#This Row],[Discount Amount]]</f>
        <v>88.3</v>
      </c>
      <c r="T1944" s="8">
        <f>Sales_Analysis[[#This Row],[Quantity]]*Sales_Analysis[[#This Row],[Unit Cost]]</f>
        <v>59.65</v>
      </c>
      <c r="U1944" s="8">
        <f>Sales_Analysis[[#This Row],[Net Sales ]]-Sales_Analysis[[#This Row],[Cost Of Good Sold]]</f>
        <v>28.65</v>
      </c>
      <c r="V1944" s="8">
        <f>IF(Sales_Analysis[[#This Row],[Order Status]]="Completed",Sales_Analysis[[#This Row],[Net Sales ]],0)</f>
        <v>88.3</v>
      </c>
      <c r="W1944" s="8">
        <f>IF(Sales_Analysis[[#This Row],[Order Status]]="Completed",Sales_Analysis[[#This Row],[Gross Profit ]],0)</f>
        <v>28.65</v>
      </c>
    </row>
    <row r="1945" spans="1:23">
      <c r="A1945" t="s">
        <v>2728</v>
      </c>
      <c r="B1945" s="7">
        <v>46218</v>
      </c>
      <c r="C1945" t="s">
        <v>168</v>
      </c>
      <c r="D1945">
        <v>4</v>
      </c>
      <c r="E1945">
        <v>50.46</v>
      </c>
      <c r="F1945">
        <v>0</v>
      </c>
      <c r="G1945">
        <v>9.99</v>
      </c>
      <c r="H1945" t="s">
        <v>212</v>
      </c>
      <c r="I1945" t="s">
        <v>54</v>
      </c>
      <c r="J1945" t="s">
        <v>208</v>
      </c>
      <c r="K1945" t="s">
        <v>209</v>
      </c>
      <c r="L1945" t="s">
        <v>878</v>
      </c>
      <c r="M1945" t="s">
        <v>169</v>
      </c>
      <c r="N1945" t="s">
        <v>32</v>
      </c>
      <c r="O1945">
        <v>23.03</v>
      </c>
      <c r="P1945">
        <v>50.46</v>
      </c>
      <c r="Q1945">
        <f>Sales_Analysis[[#This Row],[Quantity]]*Sales_Analysis[[#This Row],[Unit Selling Price]]</f>
        <v>201.84</v>
      </c>
      <c r="R1945">
        <f>Sales_Analysis[[#This Row],[Gross Sales ]]*Sales_Analysis[[#This Row],[Discount Pct]]</f>
        <v>0</v>
      </c>
      <c r="S1945" s="8">
        <f>Sales_Analysis[[#This Row],[Gross Sales ]]-Sales_Analysis[[#This Row],[Discount Amount]]</f>
        <v>201.84</v>
      </c>
      <c r="T1945" s="8">
        <f>Sales_Analysis[[#This Row],[Quantity]]*Sales_Analysis[[#This Row],[Unit Cost]]</f>
        <v>92.12</v>
      </c>
      <c r="U1945" s="8">
        <f>Sales_Analysis[[#This Row],[Net Sales ]]-Sales_Analysis[[#This Row],[Cost Of Good Sold]]</f>
        <v>109.72</v>
      </c>
      <c r="V1945" s="8">
        <f>IF(Sales_Analysis[[#This Row],[Order Status]]="Completed",Sales_Analysis[[#This Row],[Net Sales ]],0)</f>
        <v>201.84</v>
      </c>
      <c r="W1945" s="8">
        <f>IF(Sales_Analysis[[#This Row],[Order Status]]="Completed",Sales_Analysis[[#This Row],[Gross Profit ]],0)</f>
        <v>109.72</v>
      </c>
    </row>
    <row r="1946" spans="1:23">
      <c r="A1946" t="s">
        <v>2729</v>
      </c>
      <c r="B1946" s="7">
        <v>46218</v>
      </c>
      <c r="C1946" t="s">
        <v>162</v>
      </c>
      <c r="D1946">
        <v>3</v>
      </c>
      <c r="E1946">
        <v>12.2</v>
      </c>
      <c r="F1946">
        <v>0</v>
      </c>
      <c r="G1946">
        <v>0</v>
      </c>
      <c r="H1946" t="s">
        <v>207</v>
      </c>
      <c r="I1946" t="s">
        <v>18</v>
      </c>
      <c r="J1946" t="s">
        <v>217</v>
      </c>
      <c r="K1946" t="s">
        <v>209</v>
      </c>
      <c r="L1946" t="s">
        <v>1467</v>
      </c>
      <c r="M1946" t="s">
        <v>163</v>
      </c>
      <c r="N1946" t="s">
        <v>27</v>
      </c>
      <c r="O1946">
        <v>7.14</v>
      </c>
      <c r="P1946">
        <v>12.2</v>
      </c>
      <c r="Q1946">
        <f>Sales_Analysis[[#This Row],[Quantity]]*Sales_Analysis[[#This Row],[Unit Selling Price]]</f>
        <v>36.599999999999994</v>
      </c>
      <c r="R1946">
        <f>Sales_Analysis[[#This Row],[Gross Sales ]]*Sales_Analysis[[#This Row],[Discount Pct]]</f>
        <v>0</v>
      </c>
      <c r="S1946" s="8">
        <f>Sales_Analysis[[#This Row],[Gross Sales ]]-Sales_Analysis[[#This Row],[Discount Amount]]</f>
        <v>36.599999999999994</v>
      </c>
      <c r="T1946" s="8">
        <f>Sales_Analysis[[#This Row],[Quantity]]*Sales_Analysis[[#This Row],[Unit Cost]]</f>
        <v>21.419999999999998</v>
      </c>
      <c r="U1946" s="8">
        <f>Sales_Analysis[[#This Row],[Net Sales ]]-Sales_Analysis[[#This Row],[Cost Of Good Sold]]</f>
        <v>15.179999999999996</v>
      </c>
      <c r="V1946" s="8">
        <f>IF(Sales_Analysis[[#This Row],[Order Status]]="Completed",Sales_Analysis[[#This Row],[Net Sales ]],0)</f>
        <v>36.599999999999994</v>
      </c>
      <c r="W1946" s="8">
        <f>IF(Sales_Analysis[[#This Row],[Order Status]]="Completed",Sales_Analysis[[#This Row],[Gross Profit ]],0)</f>
        <v>15.179999999999996</v>
      </c>
    </row>
    <row r="1947" spans="1:23">
      <c r="A1947" t="s">
        <v>2730</v>
      </c>
      <c r="B1947" s="7">
        <v>46218</v>
      </c>
      <c r="C1947" t="s">
        <v>69</v>
      </c>
      <c r="D1947">
        <v>1</v>
      </c>
      <c r="E1947">
        <v>73.180000000000007</v>
      </c>
      <c r="F1947">
        <v>0.05</v>
      </c>
      <c r="G1947">
        <v>9.99</v>
      </c>
      <c r="H1947" t="s">
        <v>216</v>
      </c>
      <c r="I1947" t="s">
        <v>54</v>
      </c>
      <c r="J1947" t="s">
        <v>213</v>
      </c>
      <c r="K1947" t="s">
        <v>209</v>
      </c>
      <c r="L1947" t="s">
        <v>754</v>
      </c>
      <c r="M1947" t="s">
        <v>70</v>
      </c>
      <c r="N1947" t="s">
        <v>11</v>
      </c>
      <c r="O1947">
        <v>37</v>
      </c>
      <c r="P1947">
        <v>73.180000000000007</v>
      </c>
      <c r="Q1947">
        <f>Sales_Analysis[[#This Row],[Quantity]]*Sales_Analysis[[#This Row],[Unit Selling Price]]</f>
        <v>73.180000000000007</v>
      </c>
      <c r="R1947">
        <f>Sales_Analysis[[#This Row],[Gross Sales ]]*Sales_Analysis[[#This Row],[Discount Pct]]</f>
        <v>3.6590000000000007</v>
      </c>
      <c r="S1947" s="8">
        <f>Sales_Analysis[[#This Row],[Gross Sales ]]-Sales_Analysis[[#This Row],[Discount Amount]]</f>
        <v>69.521000000000001</v>
      </c>
      <c r="T1947" s="8">
        <f>Sales_Analysis[[#This Row],[Quantity]]*Sales_Analysis[[#This Row],[Unit Cost]]</f>
        <v>37</v>
      </c>
      <c r="U1947" s="8">
        <f>Sales_Analysis[[#This Row],[Net Sales ]]-Sales_Analysis[[#This Row],[Cost Of Good Sold]]</f>
        <v>32.521000000000001</v>
      </c>
      <c r="V1947" s="8">
        <f>IF(Sales_Analysis[[#This Row],[Order Status]]="Completed",Sales_Analysis[[#This Row],[Net Sales ]],0)</f>
        <v>69.521000000000001</v>
      </c>
      <c r="W1947" s="8">
        <f>IF(Sales_Analysis[[#This Row],[Order Status]]="Completed",Sales_Analysis[[#This Row],[Gross Profit ]],0)</f>
        <v>32.521000000000001</v>
      </c>
    </row>
    <row r="1948" spans="1:23">
      <c r="A1948" t="s">
        <v>2731</v>
      </c>
      <c r="B1948" s="7">
        <v>46218</v>
      </c>
      <c r="C1948" t="s">
        <v>178</v>
      </c>
      <c r="D1948">
        <v>2</v>
      </c>
      <c r="E1948">
        <v>77.760000000000005</v>
      </c>
      <c r="F1948">
        <v>0</v>
      </c>
      <c r="G1948">
        <v>9.99</v>
      </c>
      <c r="H1948" t="s">
        <v>212</v>
      </c>
      <c r="I1948" t="s">
        <v>224</v>
      </c>
      <c r="J1948" t="s">
        <v>213</v>
      </c>
      <c r="K1948" t="s">
        <v>209</v>
      </c>
      <c r="L1948" t="s">
        <v>553</v>
      </c>
      <c r="M1948" t="s">
        <v>179</v>
      </c>
      <c r="N1948" t="s">
        <v>32</v>
      </c>
      <c r="O1948">
        <v>44.67</v>
      </c>
      <c r="P1948">
        <v>77.760000000000005</v>
      </c>
      <c r="Q1948">
        <f>Sales_Analysis[[#This Row],[Quantity]]*Sales_Analysis[[#This Row],[Unit Selling Price]]</f>
        <v>155.52000000000001</v>
      </c>
      <c r="R1948">
        <f>Sales_Analysis[[#This Row],[Gross Sales ]]*Sales_Analysis[[#This Row],[Discount Pct]]</f>
        <v>0</v>
      </c>
      <c r="S1948" s="8">
        <f>Sales_Analysis[[#This Row],[Gross Sales ]]-Sales_Analysis[[#This Row],[Discount Amount]]</f>
        <v>155.52000000000001</v>
      </c>
      <c r="T1948" s="8">
        <f>Sales_Analysis[[#This Row],[Quantity]]*Sales_Analysis[[#This Row],[Unit Cost]]</f>
        <v>89.34</v>
      </c>
      <c r="U1948" s="8">
        <f>Sales_Analysis[[#This Row],[Net Sales ]]-Sales_Analysis[[#This Row],[Cost Of Good Sold]]</f>
        <v>66.180000000000007</v>
      </c>
      <c r="V1948" s="8">
        <f>IF(Sales_Analysis[[#This Row],[Order Status]]="Completed",Sales_Analysis[[#This Row],[Net Sales ]],0)</f>
        <v>155.52000000000001</v>
      </c>
      <c r="W1948" s="8">
        <f>IF(Sales_Analysis[[#This Row],[Order Status]]="Completed",Sales_Analysis[[#This Row],[Gross Profit ]],0)</f>
        <v>66.180000000000007</v>
      </c>
    </row>
    <row r="1949" spans="1:23">
      <c r="A1949" t="s">
        <v>2732</v>
      </c>
      <c r="B1949" s="7">
        <v>46218</v>
      </c>
      <c r="C1949" t="s">
        <v>154</v>
      </c>
      <c r="D1949">
        <v>1</v>
      </c>
      <c r="E1949">
        <v>63.29</v>
      </c>
      <c r="F1949">
        <v>0</v>
      </c>
      <c r="G1949">
        <v>6.99</v>
      </c>
      <c r="H1949" t="s">
        <v>207</v>
      </c>
      <c r="I1949" t="s">
        <v>12</v>
      </c>
      <c r="J1949" t="s">
        <v>213</v>
      </c>
      <c r="K1949" t="s">
        <v>209</v>
      </c>
      <c r="L1949" t="s">
        <v>628</v>
      </c>
      <c r="M1949" t="s">
        <v>155</v>
      </c>
      <c r="N1949" t="s">
        <v>27</v>
      </c>
      <c r="O1949">
        <v>41.46</v>
      </c>
      <c r="P1949">
        <v>63.29</v>
      </c>
      <c r="Q1949">
        <f>Sales_Analysis[[#This Row],[Quantity]]*Sales_Analysis[[#This Row],[Unit Selling Price]]</f>
        <v>63.29</v>
      </c>
      <c r="R1949">
        <f>Sales_Analysis[[#This Row],[Gross Sales ]]*Sales_Analysis[[#This Row],[Discount Pct]]</f>
        <v>0</v>
      </c>
      <c r="S1949" s="8">
        <f>Sales_Analysis[[#This Row],[Gross Sales ]]-Sales_Analysis[[#This Row],[Discount Amount]]</f>
        <v>63.29</v>
      </c>
      <c r="T1949" s="8">
        <f>Sales_Analysis[[#This Row],[Quantity]]*Sales_Analysis[[#This Row],[Unit Cost]]</f>
        <v>41.46</v>
      </c>
      <c r="U1949" s="8">
        <f>Sales_Analysis[[#This Row],[Net Sales ]]-Sales_Analysis[[#This Row],[Cost Of Good Sold]]</f>
        <v>21.83</v>
      </c>
      <c r="V1949" s="8">
        <f>IF(Sales_Analysis[[#This Row],[Order Status]]="Completed",Sales_Analysis[[#This Row],[Net Sales ]],0)</f>
        <v>63.29</v>
      </c>
      <c r="W1949" s="8">
        <f>IF(Sales_Analysis[[#This Row],[Order Status]]="Completed",Sales_Analysis[[#This Row],[Gross Profit ]],0)</f>
        <v>21.83</v>
      </c>
    </row>
    <row r="1950" spans="1:23">
      <c r="A1950" t="s">
        <v>2733</v>
      </c>
      <c r="B1950" s="7">
        <v>46218</v>
      </c>
      <c r="C1950" t="s">
        <v>81</v>
      </c>
      <c r="D1950">
        <v>1</v>
      </c>
      <c r="E1950">
        <v>30.29</v>
      </c>
      <c r="F1950">
        <v>0.05</v>
      </c>
      <c r="G1950">
        <v>0</v>
      </c>
      <c r="H1950" t="s">
        <v>207</v>
      </c>
      <c r="I1950" t="s">
        <v>224</v>
      </c>
      <c r="J1950" t="s">
        <v>213</v>
      </c>
      <c r="K1950" t="s">
        <v>209</v>
      </c>
      <c r="L1950" t="s">
        <v>1949</v>
      </c>
      <c r="M1950" t="s">
        <v>82</v>
      </c>
      <c r="N1950" t="s">
        <v>11</v>
      </c>
      <c r="O1950">
        <v>13.1</v>
      </c>
      <c r="P1950">
        <v>30.29</v>
      </c>
      <c r="Q1950">
        <f>Sales_Analysis[[#This Row],[Quantity]]*Sales_Analysis[[#This Row],[Unit Selling Price]]</f>
        <v>30.29</v>
      </c>
      <c r="R1950">
        <f>Sales_Analysis[[#This Row],[Gross Sales ]]*Sales_Analysis[[#This Row],[Discount Pct]]</f>
        <v>1.5145</v>
      </c>
      <c r="S1950" s="8">
        <f>Sales_Analysis[[#This Row],[Gross Sales ]]-Sales_Analysis[[#This Row],[Discount Amount]]</f>
        <v>28.775500000000001</v>
      </c>
      <c r="T1950" s="8">
        <f>Sales_Analysis[[#This Row],[Quantity]]*Sales_Analysis[[#This Row],[Unit Cost]]</f>
        <v>13.1</v>
      </c>
      <c r="U1950" s="8">
        <f>Sales_Analysis[[#This Row],[Net Sales ]]-Sales_Analysis[[#This Row],[Cost Of Good Sold]]</f>
        <v>15.675500000000001</v>
      </c>
      <c r="V1950" s="8">
        <f>IF(Sales_Analysis[[#This Row],[Order Status]]="Completed",Sales_Analysis[[#This Row],[Net Sales ]],0)</f>
        <v>28.775500000000001</v>
      </c>
      <c r="W1950" s="8">
        <f>IF(Sales_Analysis[[#This Row],[Order Status]]="Completed",Sales_Analysis[[#This Row],[Gross Profit ]],0)</f>
        <v>15.675500000000001</v>
      </c>
    </row>
    <row r="1951" spans="1:23">
      <c r="A1951" t="s">
        <v>2734</v>
      </c>
      <c r="B1951" s="7">
        <v>46218</v>
      </c>
      <c r="C1951" t="s">
        <v>174</v>
      </c>
      <c r="D1951">
        <v>2</v>
      </c>
      <c r="E1951">
        <v>72.45</v>
      </c>
      <c r="F1951">
        <v>0</v>
      </c>
      <c r="G1951">
        <v>4.99</v>
      </c>
      <c r="H1951" t="s">
        <v>207</v>
      </c>
      <c r="I1951" t="s">
        <v>12</v>
      </c>
      <c r="J1951" t="s">
        <v>208</v>
      </c>
      <c r="K1951" t="s">
        <v>304</v>
      </c>
      <c r="L1951" t="s">
        <v>752</v>
      </c>
      <c r="M1951" t="s">
        <v>175</v>
      </c>
      <c r="N1951" t="s">
        <v>32</v>
      </c>
      <c r="O1951">
        <v>30.61</v>
      </c>
      <c r="P1951">
        <v>72.45</v>
      </c>
      <c r="Q1951">
        <f>Sales_Analysis[[#This Row],[Quantity]]*Sales_Analysis[[#This Row],[Unit Selling Price]]</f>
        <v>144.9</v>
      </c>
      <c r="R1951">
        <f>Sales_Analysis[[#This Row],[Gross Sales ]]*Sales_Analysis[[#This Row],[Discount Pct]]</f>
        <v>0</v>
      </c>
      <c r="S1951" s="8">
        <f>Sales_Analysis[[#This Row],[Gross Sales ]]-Sales_Analysis[[#This Row],[Discount Amount]]</f>
        <v>144.9</v>
      </c>
      <c r="T1951" s="8">
        <f>Sales_Analysis[[#This Row],[Quantity]]*Sales_Analysis[[#This Row],[Unit Cost]]</f>
        <v>61.22</v>
      </c>
      <c r="U1951" s="8">
        <f>Sales_Analysis[[#This Row],[Net Sales ]]-Sales_Analysis[[#This Row],[Cost Of Good Sold]]</f>
        <v>83.68</v>
      </c>
      <c r="V1951" s="8">
        <f>IF(Sales_Analysis[[#This Row],[Order Status]]="Completed",Sales_Analysis[[#This Row],[Net Sales ]],0)</f>
        <v>0</v>
      </c>
      <c r="W1951" s="8">
        <f>IF(Sales_Analysis[[#This Row],[Order Status]]="Completed",Sales_Analysis[[#This Row],[Gross Profit ]],0)</f>
        <v>0</v>
      </c>
    </row>
    <row r="1952" spans="1:23">
      <c r="A1952" t="s">
        <v>2735</v>
      </c>
      <c r="B1952" s="7">
        <v>46218</v>
      </c>
      <c r="C1952" t="s">
        <v>71</v>
      </c>
      <c r="D1952">
        <v>5</v>
      </c>
      <c r="E1952">
        <v>11.23</v>
      </c>
      <c r="F1952">
        <v>0</v>
      </c>
      <c r="G1952">
        <v>6.99</v>
      </c>
      <c r="H1952" t="s">
        <v>216</v>
      </c>
      <c r="I1952" t="s">
        <v>37</v>
      </c>
      <c r="J1952" t="s">
        <v>217</v>
      </c>
      <c r="K1952" t="s">
        <v>209</v>
      </c>
      <c r="L1952" t="s">
        <v>331</v>
      </c>
      <c r="M1952" t="s">
        <v>72</v>
      </c>
      <c r="N1952" t="s">
        <v>11</v>
      </c>
      <c r="O1952">
        <v>6.46</v>
      </c>
      <c r="P1952">
        <v>11.23</v>
      </c>
      <c r="Q1952">
        <f>Sales_Analysis[[#This Row],[Quantity]]*Sales_Analysis[[#This Row],[Unit Selling Price]]</f>
        <v>56.150000000000006</v>
      </c>
      <c r="R1952">
        <f>Sales_Analysis[[#This Row],[Gross Sales ]]*Sales_Analysis[[#This Row],[Discount Pct]]</f>
        <v>0</v>
      </c>
      <c r="S1952" s="8">
        <f>Sales_Analysis[[#This Row],[Gross Sales ]]-Sales_Analysis[[#This Row],[Discount Amount]]</f>
        <v>56.150000000000006</v>
      </c>
      <c r="T1952" s="8">
        <f>Sales_Analysis[[#This Row],[Quantity]]*Sales_Analysis[[#This Row],[Unit Cost]]</f>
        <v>32.299999999999997</v>
      </c>
      <c r="U1952" s="8">
        <f>Sales_Analysis[[#This Row],[Net Sales ]]-Sales_Analysis[[#This Row],[Cost Of Good Sold]]</f>
        <v>23.850000000000009</v>
      </c>
      <c r="V1952" s="8">
        <f>IF(Sales_Analysis[[#This Row],[Order Status]]="Completed",Sales_Analysis[[#This Row],[Net Sales ]],0)</f>
        <v>56.150000000000006</v>
      </c>
      <c r="W1952" s="8">
        <f>IF(Sales_Analysis[[#This Row],[Order Status]]="Completed",Sales_Analysis[[#This Row],[Gross Profit ]],0)</f>
        <v>23.850000000000009</v>
      </c>
    </row>
    <row r="1953" spans="1:23">
      <c r="A1953" t="s">
        <v>2736</v>
      </c>
      <c r="B1953" s="7">
        <v>46218</v>
      </c>
      <c r="C1953" t="s">
        <v>144</v>
      </c>
      <c r="D1953">
        <v>4</v>
      </c>
      <c r="E1953">
        <v>12.74</v>
      </c>
      <c r="F1953">
        <v>0</v>
      </c>
      <c r="G1953">
        <v>0</v>
      </c>
      <c r="H1953" t="s">
        <v>212</v>
      </c>
      <c r="I1953" t="s">
        <v>18</v>
      </c>
      <c r="J1953" t="s">
        <v>217</v>
      </c>
      <c r="K1953" t="s">
        <v>209</v>
      </c>
      <c r="L1953" t="s">
        <v>1802</v>
      </c>
      <c r="M1953" t="s">
        <v>145</v>
      </c>
      <c r="N1953" t="s">
        <v>27</v>
      </c>
      <c r="O1953">
        <v>5.81</v>
      </c>
      <c r="P1953">
        <v>12.74</v>
      </c>
      <c r="Q1953">
        <f>Sales_Analysis[[#This Row],[Quantity]]*Sales_Analysis[[#This Row],[Unit Selling Price]]</f>
        <v>50.96</v>
      </c>
      <c r="R1953">
        <f>Sales_Analysis[[#This Row],[Gross Sales ]]*Sales_Analysis[[#This Row],[Discount Pct]]</f>
        <v>0</v>
      </c>
      <c r="S1953" s="8">
        <f>Sales_Analysis[[#This Row],[Gross Sales ]]-Sales_Analysis[[#This Row],[Discount Amount]]</f>
        <v>50.96</v>
      </c>
      <c r="T1953" s="8">
        <f>Sales_Analysis[[#This Row],[Quantity]]*Sales_Analysis[[#This Row],[Unit Cost]]</f>
        <v>23.24</v>
      </c>
      <c r="U1953" s="8">
        <f>Sales_Analysis[[#This Row],[Net Sales ]]-Sales_Analysis[[#This Row],[Cost Of Good Sold]]</f>
        <v>27.720000000000002</v>
      </c>
      <c r="V1953" s="8">
        <f>IF(Sales_Analysis[[#This Row],[Order Status]]="Completed",Sales_Analysis[[#This Row],[Net Sales ]],0)</f>
        <v>50.96</v>
      </c>
      <c r="W1953" s="8">
        <f>IF(Sales_Analysis[[#This Row],[Order Status]]="Completed",Sales_Analysis[[#This Row],[Gross Profit ]],0)</f>
        <v>27.720000000000002</v>
      </c>
    </row>
    <row r="1954" spans="1:23">
      <c r="A1954" t="s">
        <v>2737</v>
      </c>
      <c r="B1954" s="7">
        <v>46219</v>
      </c>
      <c r="C1954" t="s">
        <v>136</v>
      </c>
      <c r="D1954">
        <v>1</v>
      </c>
      <c r="E1954">
        <v>26.35</v>
      </c>
      <c r="F1954">
        <v>0</v>
      </c>
      <c r="G1954">
        <v>4.99</v>
      </c>
      <c r="H1954" t="s">
        <v>216</v>
      </c>
      <c r="I1954" t="s">
        <v>37</v>
      </c>
      <c r="J1954" t="s">
        <v>217</v>
      </c>
      <c r="K1954" t="s">
        <v>209</v>
      </c>
      <c r="L1954" t="s">
        <v>1467</v>
      </c>
      <c r="M1954" t="s">
        <v>137</v>
      </c>
      <c r="N1954" t="s">
        <v>21</v>
      </c>
      <c r="O1954">
        <v>13.28</v>
      </c>
      <c r="P1954">
        <v>26.35</v>
      </c>
      <c r="Q1954">
        <f>Sales_Analysis[[#This Row],[Quantity]]*Sales_Analysis[[#This Row],[Unit Selling Price]]</f>
        <v>26.35</v>
      </c>
      <c r="R1954">
        <f>Sales_Analysis[[#This Row],[Gross Sales ]]*Sales_Analysis[[#This Row],[Discount Pct]]</f>
        <v>0</v>
      </c>
      <c r="S1954" s="8">
        <f>Sales_Analysis[[#This Row],[Gross Sales ]]-Sales_Analysis[[#This Row],[Discount Amount]]</f>
        <v>26.35</v>
      </c>
      <c r="T1954" s="8">
        <f>Sales_Analysis[[#This Row],[Quantity]]*Sales_Analysis[[#This Row],[Unit Cost]]</f>
        <v>13.28</v>
      </c>
      <c r="U1954" s="8">
        <f>Sales_Analysis[[#This Row],[Net Sales ]]-Sales_Analysis[[#This Row],[Cost Of Good Sold]]</f>
        <v>13.070000000000002</v>
      </c>
      <c r="V1954" s="8">
        <f>IF(Sales_Analysis[[#This Row],[Order Status]]="Completed",Sales_Analysis[[#This Row],[Net Sales ]],0)</f>
        <v>26.35</v>
      </c>
      <c r="W1954" s="8">
        <f>IF(Sales_Analysis[[#This Row],[Order Status]]="Completed",Sales_Analysis[[#This Row],[Gross Profit ]],0)</f>
        <v>13.070000000000002</v>
      </c>
    </row>
    <row r="1955" spans="1:23">
      <c r="A1955" t="s">
        <v>2738</v>
      </c>
      <c r="B1955" s="7">
        <v>46219</v>
      </c>
      <c r="C1955" t="s">
        <v>156</v>
      </c>
      <c r="D1955">
        <v>1</v>
      </c>
      <c r="E1955">
        <v>24.86</v>
      </c>
      <c r="F1955">
        <v>0.05</v>
      </c>
      <c r="G1955">
        <v>0</v>
      </c>
      <c r="H1955" t="s">
        <v>207</v>
      </c>
      <c r="I1955" t="s">
        <v>37</v>
      </c>
      <c r="J1955" t="s">
        <v>208</v>
      </c>
      <c r="K1955" t="s">
        <v>209</v>
      </c>
      <c r="L1955" t="s">
        <v>1868</v>
      </c>
      <c r="M1955" t="s">
        <v>157</v>
      </c>
      <c r="N1955" t="s">
        <v>27</v>
      </c>
      <c r="O1955">
        <v>16.329999999999998</v>
      </c>
      <c r="P1955">
        <v>24.86</v>
      </c>
      <c r="Q1955">
        <f>Sales_Analysis[[#This Row],[Quantity]]*Sales_Analysis[[#This Row],[Unit Selling Price]]</f>
        <v>24.86</v>
      </c>
      <c r="R1955">
        <f>Sales_Analysis[[#This Row],[Gross Sales ]]*Sales_Analysis[[#This Row],[Discount Pct]]</f>
        <v>1.2430000000000001</v>
      </c>
      <c r="S1955" s="8">
        <f>Sales_Analysis[[#This Row],[Gross Sales ]]-Sales_Analysis[[#This Row],[Discount Amount]]</f>
        <v>23.617000000000001</v>
      </c>
      <c r="T1955" s="8">
        <f>Sales_Analysis[[#This Row],[Quantity]]*Sales_Analysis[[#This Row],[Unit Cost]]</f>
        <v>16.329999999999998</v>
      </c>
      <c r="U1955" s="8">
        <f>Sales_Analysis[[#This Row],[Net Sales ]]-Sales_Analysis[[#This Row],[Cost Of Good Sold]]</f>
        <v>7.2870000000000026</v>
      </c>
      <c r="V1955" s="8">
        <f>IF(Sales_Analysis[[#This Row],[Order Status]]="Completed",Sales_Analysis[[#This Row],[Net Sales ]],0)</f>
        <v>23.617000000000001</v>
      </c>
      <c r="W1955" s="8">
        <f>IF(Sales_Analysis[[#This Row],[Order Status]]="Completed",Sales_Analysis[[#This Row],[Gross Profit ]],0)</f>
        <v>7.2870000000000026</v>
      </c>
    </row>
    <row r="1956" spans="1:23">
      <c r="A1956" t="s">
        <v>2739</v>
      </c>
      <c r="B1956" s="7">
        <v>46219</v>
      </c>
      <c r="C1956" t="s">
        <v>174</v>
      </c>
      <c r="D1956">
        <v>2</v>
      </c>
      <c r="E1956">
        <v>72.45</v>
      </c>
      <c r="F1956">
        <v>0</v>
      </c>
      <c r="G1956">
        <v>6.99</v>
      </c>
      <c r="H1956" t="s">
        <v>207</v>
      </c>
      <c r="I1956" t="s">
        <v>224</v>
      </c>
      <c r="J1956" t="s">
        <v>213</v>
      </c>
      <c r="K1956" t="s">
        <v>209</v>
      </c>
      <c r="L1956" t="s">
        <v>1236</v>
      </c>
      <c r="M1956" t="s">
        <v>175</v>
      </c>
      <c r="N1956" t="s">
        <v>32</v>
      </c>
      <c r="O1956">
        <v>30.61</v>
      </c>
      <c r="P1956">
        <v>72.45</v>
      </c>
      <c r="Q1956">
        <f>Sales_Analysis[[#This Row],[Quantity]]*Sales_Analysis[[#This Row],[Unit Selling Price]]</f>
        <v>144.9</v>
      </c>
      <c r="R1956">
        <f>Sales_Analysis[[#This Row],[Gross Sales ]]*Sales_Analysis[[#This Row],[Discount Pct]]</f>
        <v>0</v>
      </c>
      <c r="S1956" s="8">
        <f>Sales_Analysis[[#This Row],[Gross Sales ]]-Sales_Analysis[[#This Row],[Discount Amount]]</f>
        <v>144.9</v>
      </c>
      <c r="T1956" s="8">
        <f>Sales_Analysis[[#This Row],[Quantity]]*Sales_Analysis[[#This Row],[Unit Cost]]</f>
        <v>61.22</v>
      </c>
      <c r="U1956" s="8">
        <f>Sales_Analysis[[#This Row],[Net Sales ]]-Sales_Analysis[[#This Row],[Cost Of Good Sold]]</f>
        <v>83.68</v>
      </c>
      <c r="V1956" s="8">
        <f>IF(Sales_Analysis[[#This Row],[Order Status]]="Completed",Sales_Analysis[[#This Row],[Net Sales ]],0)</f>
        <v>144.9</v>
      </c>
      <c r="W1956" s="8">
        <f>IF(Sales_Analysis[[#This Row],[Order Status]]="Completed",Sales_Analysis[[#This Row],[Gross Profit ]],0)</f>
        <v>83.68</v>
      </c>
    </row>
    <row r="1957" spans="1:23">
      <c r="A1957" t="s">
        <v>2740</v>
      </c>
      <c r="B1957" s="7">
        <v>46219</v>
      </c>
      <c r="C1957" t="s">
        <v>176</v>
      </c>
      <c r="D1957">
        <v>3</v>
      </c>
      <c r="E1957">
        <v>11.86</v>
      </c>
      <c r="F1957">
        <v>0</v>
      </c>
      <c r="G1957">
        <v>0</v>
      </c>
      <c r="H1957" t="s">
        <v>207</v>
      </c>
      <c r="I1957" t="s">
        <v>37</v>
      </c>
      <c r="J1957" t="s">
        <v>213</v>
      </c>
      <c r="K1957" t="s">
        <v>209</v>
      </c>
      <c r="L1957" t="s">
        <v>455</v>
      </c>
      <c r="M1957" t="s">
        <v>177</v>
      </c>
      <c r="N1957" t="s">
        <v>32</v>
      </c>
      <c r="O1957">
        <v>4.93</v>
      </c>
      <c r="P1957">
        <v>11.86</v>
      </c>
      <c r="Q1957">
        <f>Sales_Analysis[[#This Row],[Quantity]]*Sales_Analysis[[#This Row],[Unit Selling Price]]</f>
        <v>35.58</v>
      </c>
      <c r="R1957">
        <f>Sales_Analysis[[#This Row],[Gross Sales ]]*Sales_Analysis[[#This Row],[Discount Pct]]</f>
        <v>0</v>
      </c>
      <c r="S1957" s="8">
        <f>Sales_Analysis[[#This Row],[Gross Sales ]]-Sales_Analysis[[#This Row],[Discount Amount]]</f>
        <v>35.58</v>
      </c>
      <c r="T1957" s="8">
        <f>Sales_Analysis[[#This Row],[Quantity]]*Sales_Analysis[[#This Row],[Unit Cost]]</f>
        <v>14.79</v>
      </c>
      <c r="U1957" s="8">
        <f>Sales_Analysis[[#This Row],[Net Sales ]]-Sales_Analysis[[#This Row],[Cost Of Good Sold]]</f>
        <v>20.79</v>
      </c>
      <c r="V1957" s="8">
        <f>IF(Sales_Analysis[[#This Row],[Order Status]]="Completed",Sales_Analysis[[#This Row],[Net Sales ]],0)</f>
        <v>35.58</v>
      </c>
      <c r="W1957" s="8">
        <f>IF(Sales_Analysis[[#This Row],[Order Status]]="Completed",Sales_Analysis[[#This Row],[Gross Profit ]],0)</f>
        <v>20.79</v>
      </c>
    </row>
    <row r="1958" spans="1:23">
      <c r="A1958" t="s">
        <v>2741</v>
      </c>
      <c r="B1958" s="7">
        <v>46219</v>
      </c>
      <c r="C1958" t="s">
        <v>71</v>
      </c>
      <c r="D1958">
        <v>1</v>
      </c>
      <c r="E1958">
        <v>11.23</v>
      </c>
      <c r="F1958">
        <v>0</v>
      </c>
      <c r="G1958">
        <v>9.99</v>
      </c>
      <c r="H1958" t="s">
        <v>207</v>
      </c>
      <c r="I1958" t="s">
        <v>18</v>
      </c>
      <c r="J1958" t="s">
        <v>213</v>
      </c>
      <c r="K1958" t="s">
        <v>209</v>
      </c>
      <c r="L1958" t="s">
        <v>689</v>
      </c>
      <c r="M1958" t="s">
        <v>72</v>
      </c>
      <c r="N1958" t="s">
        <v>11</v>
      </c>
      <c r="O1958">
        <v>6.46</v>
      </c>
      <c r="P1958">
        <v>11.23</v>
      </c>
      <c r="Q1958">
        <f>Sales_Analysis[[#This Row],[Quantity]]*Sales_Analysis[[#This Row],[Unit Selling Price]]</f>
        <v>11.23</v>
      </c>
      <c r="R1958">
        <f>Sales_Analysis[[#This Row],[Gross Sales ]]*Sales_Analysis[[#This Row],[Discount Pct]]</f>
        <v>0</v>
      </c>
      <c r="S1958" s="8">
        <f>Sales_Analysis[[#This Row],[Gross Sales ]]-Sales_Analysis[[#This Row],[Discount Amount]]</f>
        <v>11.23</v>
      </c>
      <c r="T1958" s="8">
        <f>Sales_Analysis[[#This Row],[Quantity]]*Sales_Analysis[[#This Row],[Unit Cost]]</f>
        <v>6.46</v>
      </c>
      <c r="U1958" s="8">
        <f>Sales_Analysis[[#This Row],[Net Sales ]]-Sales_Analysis[[#This Row],[Cost Of Good Sold]]</f>
        <v>4.7700000000000005</v>
      </c>
      <c r="V1958" s="8">
        <f>IF(Sales_Analysis[[#This Row],[Order Status]]="Completed",Sales_Analysis[[#This Row],[Net Sales ]],0)</f>
        <v>11.23</v>
      </c>
      <c r="W1958" s="8">
        <f>IF(Sales_Analysis[[#This Row],[Order Status]]="Completed",Sales_Analysis[[#This Row],[Gross Profit ]],0)</f>
        <v>4.7700000000000005</v>
      </c>
    </row>
    <row r="1959" spans="1:23">
      <c r="A1959" t="s">
        <v>2742</v>
      </c>
      <c r="B1959" s="7">
        <v>46219</v>
      </c>
      <c r="C1959" t="s">
        <v>71</v>
      </c>
      <c r="D1959">
        <v>1</v>
      </c>
      <c r="E1959">
        <v>11.23</v>
      </c>
      <c r="F1959">
        <v>0</v>
      </c>
      <c r="G1959">
        <v>9.99</v>
      </c>
      <c r="H1959" t="s">
        <v>216</v>
      </c>
      <c r="I1959" t="s">
        <v>37</v>
      </c>
      <c r="J1959" t="s">
        <v>213</v>
      </c>
      <c r="K1959" t="s">
        <v>209</v>
      </c>
      <c r="L1959" t="s">
        <v>245</v>
      </c>
      <c r="M1959" t="s">
        <v>72</v>
      </c>
      <c r="N1959" t="s">
        <v>11</v>
      </c>
      <c r="O1959">
        <v>6.46</v>
      </c>
      <c r="P1959">
        <v>11.23</v>
      </c>
      <c r="Q1959">
        <f>Sales_Analysis[[#This Row],[Quantity]]*Sales_Analysis[[#This Row],[Unit Selling Price]]</f>
        <v>11.23</v>
      </c>
      <c r="R1959">
        <f>Sales_Analysis[[#This Row],[Gross Sales ]]*Sales_Analysis[[#This Row],[Discount Pct]]</f>
        <v>0</v>
      </c>
      <c r="S1959" s="8">
        <f>Sales_Analysis[[#This Row],[Gross Sales ]]-Sales_Analysis[[#This Row],[Discount Amount]]</f>
        <v>11.23</v>
      </c>
      <c r="T1959" s="8">
        <f>Sales_Analysis[[#This Row],[Quantity]]*Sales_Analysis[[#This Row],[Unit Cost]]</f>
        <v>6.46</v>
      </c>
      <c r="U1959" s="8">
        <f>Sales_Analysis[[#This Row],[Net Sales ]]-Sales_Analysis[[#This Row],[Cost Of Good Sold]]</f>
        <v>4.7700000000000005</v>
      </c>
      <c r="V1959" s="8">
        <f>IF(Sales_Analysis[[#This Row],[Order Status]]="Completed",Sales_Analysis[[#This Row],[Net Sales ]],0)</f>
        <v>11.23</v>
      </c>
      <c r="W1959" s="8">
        <f>IF(Sales_Analysis[[#This Row],[Order Status]]="Completed",Sales_Analysis[[#This Row],[Gross Profit ]],0)</f>
        <v>4.7700000000000005</v>
      </c>
    </row>
    <row r="1960" spans="1:23">
      <c r="A1960" t="s">
        <v>2743</v>
      </c>
      <c r="B1960" s="7">
        <v>46219</v>
      </c>
      <c r="C1960" t="s">
        <v>69</v>
      </c>
      <c r="D1960">
        <v>1</v>
      </c>
      <c r="E1960">
        <v>73.180000000000007</v>
      </c>
      <c r="F1960">
        <v>0.05</v>
      </c>
      <c r="G1960">
        <v>0</v>
      </c>
      <c r="H1960" t="s">
        <v>212</v>
      </c>
      <c r="I1960" t="s">
        <v>37</v>
      </c>
      <c r="J1960" t="s">
        <v>208</v>
      </c>
      <c r="K1960" t="s">
        <v>209</v>
      </c>
      <c r="L1960" t="s">
        <v>1066</v>
      </c>
      <c r="M1960" t="s">
        <v>70</v>
      </c>
      <c r="N1960" t="s">
        <v>11</v>
      </c>
      <c r="O1960">
        <v>37</v>
      </c>
      <c r="P1960">
        <v>73.180000000000007</v>
      </c>
      <c r="Q1960">
        <f>Sales_Analysis[[#This Row],[Quantity]]*Sales_Analysis[[#This Row],[Unit Selling Price]]</f>
        <v>73.180000000000007</v>
      </c>
      <c r="R1960">
        <f>Sales_Analysis[[#This Row],[Gross Sales ]]*Sales_Analysis[[#This Row],[Discount Pct]]</f>
        <v>3.6590000000000007</v>
      </c>
      <c r="S1960" s="8">
        <f>Sales_Analysis[[#This Row],[Gross Sales ]]-Sales_Analysis[[#This Row],[Discount Amount]]</f>
        <v>69.521000000000001</v>
      </c>
      <c r="T1960" s="8">
        <f>Sales_Analysis[[#This Row],[Quantity]]*Sales_Analysis[[#This Row],[Unit Cost]]</f>
        <v>37</v>
      </c>
      <c r="U1960" s="8">
        <f>Sales_Analysis[[#This Row],[Net Sales ]]-Sales_Analysis[[#This Row],[Cost Of Good Sold]]</f>
        <v>32.521000000000001</v>
      </c>
      <c r="V1960" s="8">
        <f>IF(Sales_Analysis[[#This Row],[Order Status]]="Completed",Sales_Analysis[[#This Row],[Net Sales ]],0)</f>
        <v>69.521000000000001</v>
      </c>
      <c r="W1960" s="8">
        <f>IF(Sales_Analysis[[#This Row],[Order Status]]="Completed",Sales_Analysis[[#This Row],[Gross Profit ]],0)</f>
        <v>32.521000000000001</v>
      </c>
    </row>
    <row r="1961" spans="1:23">
      <c r="A1961" t="s">
        <v>2744</v>
      </c>
      <c r="B1961" s="7">
        <v>46219</v>
      </c>
      <c r="C1961" t="s">
        <v>148</v>
      </c>
      <c r="D1961">
        <v>4</v>
      </c>
      <c r="E1961">
        <v>76.3</v>
      </c>
      <c r="F1961">
        <v>0</v>
      </c>
      <c r="G1961">
        <v>0</v>
      </c>
      <c r="H1961" t="s">
        <v>216</v>
      </c>
      <c r="I1961" t="s">
        <v>37</v>
      </c>
      <c r="J1961" t="s">
        <v>208</v>
      </c>
      <c r="K1961" t="s">
        <v>281</v>
      </c>
      <c r="L1961" t="s">
        <v>1338</v>
      </c>
      <c r="M1961" t="s">
        <v>149</v>
      </c>
      <c r="N1961" t="s">
        <v>27</v>
      </c>
      <c r="O1961">
        <v>33.700000000000003</v>
      </c>
      <c r="P1961">
        <v>76.3</v>
      </c>
      <c r="Q1961">
        <f>Sales_Analysis[[#This Row],[Quantity]]*Sales_Analysis[[#This Row],[Unit Selling Price]]</f>
        <v>305.2</v>
      </c>
      <c r="R1961">
        <f>Sales_Analysis[[#This Row],[Gross Sales ]]*Sales_Analysis[[#This Row],[Discount Pct]]</f>
        <v>0</v>
      </c>
      <c r="S1961" s="8">
        <f>Sales_Analysis[[#This Row],[Gross Sales ]]-Sales_Analysis[[#This Row],[Discount Amount]]</f>
        <v>305.2</v>
      </c>
      <c r="T1961" s="8">
        <f>Sales_Analysis[[#This Row],[Quantity]]*Sales_Analysis[[#This Row],[Unit Cost]]</f>
        <v>134.80000000000001</v>
      </c>
      <c r="U1961" s="8">
        <f>Sales_Analysis[[#This Row],[Net Sales ]]-Sales_Analysis[[#This Row],[Cost Of Good Sold]]</f>
        <v>170.39999999999998</v>
      </c>
      <c r="V1961" s="8">
        <f>IF(Sales_Analysis[[#This Row],[Order Status]]="Completed",Sales_Analysis[[#This Row],[Net Sales ]],0)</f>
        <v>0</v>
      </c>
      <c r="W1961" s="8">
        <f>IF(Sales_Analysis[[#This Row],[Order Status]]="Completed",Sales_Analysis[[#This Row],[Gross Profit ]],0)</f>
        <v>0</v>
      </c>
    </row>
    <row r="1962" spans="1:23">
      <c r="A1962" t="s">
        <v>2745</v>
      </c>
      <c r="B1962" s="7">
        <v>46219</v>
      </c>
      <c r="C1962" t="s">
        <v>98</v>
      </c>
      <c r="D1962">
        <v>2</v>
      </c>
      <c r="E1962">
        <v>17.66</v>
      </c>
      <c r="F1962">
        <v>0.1</v>
      </c>
      <c r="G1962">
        <v>0</v>
      </c>
      <c r="H1962" t="s">
        <v>216</v>
      </c>
      <c r="I1962" t="s">
        <v>12</v>
      </c>
      <c r="J1962" t="s">
        <v>217</v>
      </c>
      <c r="K1962" t="s">
        <v>209</v>
      </c>
      <c r="L1962" t="s">
        <v>2306</v>
      </c>
      <c r="M1962" t="s">
        <v>99</v>
      </c>
      <c r="N1962" t="s">
        <v>17</v>
      </c>
      <c r="O1962">
        <v>11.93</v>
      </c>
      <c r="P1962">
        <v>17.66</v>
      </c>
      <c r="Q1962">
        <f>Sales_Analysis[[#This Row],[Quantity]]*Sales_Analysis[[#This Row],[Unit Selling Price]]</f>
        <v>35.32</v>
      </c>
      <c r="R1962">
        <f>Sales_Analysis[[#This Row],[Gross Sales ]]*Sales_Analysis[[#This Row],[Discount Pct]]</f>
        <v>3.532</v>
      </c>
      <c r="S1962" s="8">
        <f>Sales_Analysis[[#This Row],[Gross Sales ]]-Sales_Analysis[[#This Row],[Discount Amount]]</f>
        <v>31.788</v>
      </c>
      <c r="T1962" s="8">
        <f>Sales_Analysis[[#This Row],[Quantity]]*Sales_Analysis[[#This Row],[Unit Cost]]</f>
        <v>23.86</v>
      </c>
      <c r="U1962" s="8">
        <f>Sales_Analysis[[#This Row],[Net Sales ]]-Sales_Analysis[[#This Row],[Cost Of Good Sold]]</f>
        <v>7.9280000000000008</v>
      </c>
      <c r="V1962" s="8">
        <f>IF(Sales_Analysis[[#This Row],[Order Status]]="Completed",Sales_Analysis[[#This Row],[Net Sales ]],0)</f>
        <v>31.788</v>
      </c>
      <c r="W1962" s="8">
        <f>IF(Sales_Analysis[[#This Row],[Order Status]]="Completed",Sales_Analysis[[#This Row],[Gross Profit ]],0)</f>
        <v>7.9280000000000008</v>
      </c>
    </row>
    <row r="1963" spans="1:23">
      <c r="A1963" t="s">
        <v>2746</v>
      </c>
      <c r="B1963" s="7">
        <v>46219</v>
      </c>
      <c r="C1963" t="s">
        <v>156</v>
      </c>
      <c r="D1963">
        <v>1</v>
      </c>
      <c r="E1963">
        <v>24.86</v>
      </c>
      <c r="F1963">
        <v>0</v>
      </c>
      <c r="G1963">
        <v>0</v>
      </c>
      <c r="H1963" t="s">
        <v>207</v>
      </c>
      <c r="I1963" t="s">
        <v>224</v>
      </c>
      <c r="J1963" t="s">
        <v>213</v>
      </c>
      <c r="K1963" t="s">
        <v>209</v>
      </c>
      <c r="L1963" t="s">
        <v>445</v>
      </c>
      <c r="M1963" t="s">
        <v>157</v>
      </c>
      <c r="N1963" t="s">
        <v>27</v>
      </c>
      <c r="O1963">
        <v>16.329999999999998</v>
      </c>
      <c r="P1963">
        <v>24.86</v>
      </c>
      <c r="Q1963">
        <f>Sales_Analysis[[#This Row],[Quantity]]*Sales_Analysis[[#This Row],[Unit Selling Price]]</f>
        <v>24.86</v>
      </c>
      <c r="R1963">
        <f>Sales_Analysis[[#This Row],[Gross Sales ]]*Sales_Analysis[[#This Row],[Discount Pct]]</f>
        <v>0</v>
      </c>
      <c r="S1963" s="8">
        <f>Sales_Analysis[[#This Row],[Gross Sales ]]-Sales_Analysis[[#This Row],[Discount Amount]]</f>
        <v>24.86</v>
      </c>
      <c r="T1963" s="8">
        <f>Sales_Analysis[[#This Row],[Quantity]]*Sales_Analysis[[#This Row],[Unit Cost]]</f>
        <v>16.329999999999998</v>
      </c>
      <c r="U1963" s="8">
        <f>Sales_Analysis[[#This Row],[Net Sales ]]-Sales_Analysis[[#This Row],[Cost Of Good Sold]]</f>
        <v>8.5300000000000011</v>
      </c>
      <c r="V1963" s="8">
        <f>IF(Sales_Analysis[[#This Row],[Order Status]]="Completed",Sales_Analysis[[#This Row],[Net Sales ]],0)</f>
        <v>24.86</v>
      </c>
      <c r="W1963" s="8">
        <f>IF(Sales_Analysis[[#This Row],[Order Status]]="Completed",Sales_Analysis[[#This Row],[Gross Profit ]],0)</f>
        <v>8.5300000000000011</v>
      </c>
    </row>
    <row r="1964" spans="1:23">
      <c r="A1964" t="s">
        <v>2747</v>
      </c>
      <c r="B1964" s="7">
        <v>46219</v>
      </c>
      <c r="C1964" t="s">
        <v>178</v>
      </c>
      <c r="D1964">
        <v>2</v>
      </c>
      <c r="E1964">
        <v>77.760000000000005</v>
      </c>
      <c r="F1964">
        <v>0.05</v>
      </c>
      <c r="G1964">
        <v>0</v>
      </c>
      <c r="H1964" t="s">
        <v>207</v>
      </c>
      <c r="I1964" t="s">
        <v>18</v>
      </c>
      <c r="J1964" t="s">
        <v>217</v>
      </c>
      <c r="K1964" t="s">
        <v>209</v>
      </c>
      <c r="L1964" t="s">
        <v>593</v>
      </c>
      <c r="M1964" t="s">
        <v>179</v>
      </c>
      <c r="N1964" t="s">
        <v>32</v>
      </c>
      <c r="O1964">
        <v>44.67</v>
      </c>
      <c r="P1964">
        <v>77.760000000000005</v>
      </c>
      <c r="Q1964">
        <f>Sales_Analysis[[#This Row],[Quantity]]*Sales_Analysis[[#This Row],[Unit Selling Price]]</f>
        <v>155.52000000000001</v>
      </c>
      <c r="R1964">
        <f>Sales_Analysis[[#This Row],[Gross Sales ]]*Sales_Analysis[[#This Row],[Discount Pct]]</f>
        <v>7.7760000000000007</v>
      </c>
      <c r="S1964" s="8">
        <f>Sales_Analysis[[#This Row],[Gross Sales ]]-Sales_Analysis[[#This Row],[Discount Amount]]</f>
        <v>147.744</v>
      </c>
      <c r="T1964" s="8">
        <f>Sales_Analysis[[#This Row],[Quantity]]*Sales_Analysis[[#This Row],[Unit Cost]]</f>
        <v>89.34</v>
      </c>
      <c r="U1964" s="8">
        <f>Sales_Analysis[[#This Row],[Net Sales ]]-Sales_Analysis[[#This Row],[Cost Of Good Sold]]</f>
        <v>58.403999999999996</v>
      </c>
      <c r="V1964" s="8">
        <f>IF(Sales_Analysis[[#This Row],[Order Status]]="Completed",Sales_Analysis[[#This Row],[Net Sales ]],0)</f>
        <v>147.744</v>
      </c>
      <c r="W1964" s="8">
        <f>IF(Sales_Analysis[[#This Row],[Order Status]]="Completed",Sales_Analysis[[#This Row],[Gross Profit ]],0)</f>
        <v>58.403999999999996</v>
      </c>
    </row>
    <row r="1965" spans="1:23">
      <c r="A1965" t="s">
        <v>2748</v>
      </c>
      <c r="B1965" s="7">
        <v>46220</v>
      </c>
      <c r="C1965" t="s">
        <v>166</v>
      </c>
      <c r="D1965">
        <v>5</v>
      </c>
      <c r="E1965">
        <v>39.19</v>
      </c>
      <c r="F1965">
        <v>0.05</v>
      </c>
      <c r="G1965">
        <v>6.99</v>
      </c>
      <c r="H1965" t="s">
        <v>216</v>
      </c>
      <c r="I1965" t="s">
        <v>12</v>
      </c>
      <c r="J1965" t="s">
        <v>217</v>
      </c>
      <c r="K1965" t="s">
        <v>209</v>
      </c>
      <c r="L1965" t="s">
        <v>1033</v>
      </c>
      <c r="M1965" t="s">
        <v>167</v>
      </c>
      <c r="N1965" t="s">
        <v>32</v>
      </c>
      <c r="O1965">
        <v>18.54</v>
      </c>
      <c r="P1965">
        <v>39.19</v>
      </c>
      <c r="Q1965">
        <f>Sales_Analysis[[#This Row],[Quantity]]*Sales_Analysis[[#This Row],[Unit Selling Price]]</f>
        <v>195.95</v>
      </c>
      <c r="R1965">
        <f>Sales_Analysis[[#This Row],[Gross Sales ]]*Sales_Analysis[[#This Row],[Discount Pct]]</f>
        <v>9.7974999999999994</v>
      </c>
      <c r="S1965" s="8">
        <f>Sales_Analysis[[#This Row],[Gross Sales ]]-Sales_Analysis[[#This Row],[Discount Amount]]</f>
        <v>186.15249999999997</v>
      </c>
      <c r="T1965" s="8">
        <f>Sales_Analysis[[#This Row],[Quantity]]*Sales_Analysis[[#This Row],[Unit Cost]]</f>
        <v>92.699999999999989</v>
      </c>
      <c r="U1965" s="8">
        <f>Sales_Analysis[[#This Row],[Net Sales ]]-Sales_Analysis[[#This Row],[Cost Of Good Sold]]</f>
        <v>93.452499999999986</v>
      </c>
      <c r="V1965" s="8">
        <f>IF(Sales_Analysis[[#This Row],[Order Status]]="Completed",Sales_Analysis[[#This Row],[Net Sales ]],0)</f>
        <v>186.15249999999997</v>
      </c>
      <c r="W1965" s="8">
        <f>IF(Sales_Analysis[[#This Row],[Order Status]]="Completed",Sales_Analysis[[#This Row],[Gross Profit ]],0)</f>
        <v>93.452499999999986</v>
      </c>
    </row>
    <row r="1966" spans="1:23">
      <c r="A1966" t="s">
        <v>2749</v>
      </c>
      <c r="B1966" s="7">
        <v>46220</v>
      </c>
      <c r="C1966" t="s">
        <v>122</v>
      </c>
      <c r="D1966">
        <v>2</v>
      </c>
      <c r="E1966">
        <v>29.71</v>
      </c>
      <c r="F1966">
        <v>0</v>
      </c>
      <c r="G1966">
        <v>0</v>
      </c>
      <c r="H1966" t="s">
        <v>207</v>
      </c>
      <c r="I1966" t="s">
        <v>12</v>
      </c>
      <c r="J1966" t="s">
        <v>208</v>
      </c>
      <c r="K1966" t="s">
        <v>209</v>
      </c>
      <c r="L1966" t="s">
        <v>874</v>
      </c>
      <c r="M1966" t="s">
        <v>123</v>
      </c>
      <c r="N1966" t="s">
        <v>21</v>
      </c>
      <c r="O1966">
        <v>17.55</v>
      </c>
      <c r="P1966">
        <v>29.71</v>
      </c>
      <c r="Q1966">
        <f>Sales_Analysis[[#This Row],[Quantity]]*Sales_Analysis[[#This Row],[Unit Selling Price]]</f>
        <v>59.42</v>
      </c>
      <c r="R1966">
        <f>Sales_Analysis[[#This Row],[Gross Sales ]]*Sales_Analysis[[#This Row],[Discount Pct]]</f>
        <v>0</v>
      </c>
      <c r="S1966" s="8">
        <f>Sales_Analysis[[#This Row],[Gross Sales ]]-Sales_Analysis[[#This Row],[Discount Amount]]</f>
        <v>59.42</v>
      </c>
      <c r="T1966" s="8">
        <f>Sales_Analysis[[#This Row],[Quantity]]*Sales_Analysis[[#This Row],[Unit Cost]]</f>
        <v>35.1</v>
      </c>
      <c r="U1966" s="8">
        <f>Sales_Analysis[[#This Row],[Net Sales ]]-Sales_Analysis[[#This Row],[Cost Of Good Sold]]</f>
        <v>24.32</v>
      </c>
      <c r="V1966" s="8">
        <f>IF(Sales_Analysis[[#This Row],[Order Status]]="Completed",Sales_Analysis[[#This Row],[Net Sales ]],0)</f>
        <v>59.42</v>
      </c>
      <c r="W1966" s="8">
        <f>IF(Sales_Analysis[[#This Row],[Order Status]]="Completed",Sales_Analysis[[#This Row],[Gross Profit ]],0)</f>
        <v>24.32</v>
      </c>
    </row>
    <row r="1967" spans="1:23">
      <c r="A1967" t="s">
        <v>2750</v>
      </c>
      <c r="B1967" s="7">
        <v>46220</v>
      </c>
      <c r="C1967" t="s">
        <v>122</v>
      </c>
      <c r="D1967">
        <v>1</v>
      </c>
      <c r="E1967">
        <v>29.71</v>
      </c>
      <c r="F1967">
        <v>0</v>
      </c>
      <c r="G1967">
        <v>9.99</v>
      </c>
      <c r="H1967" t="s">
        <v>216</v>
      </c>
      <c r="I1967" t="s">
        <v>12</v>
      </c>
      <c r="J1967" t="s">
        <v>208</v>
      </c>
      <c r="K1967" t="s">
        <v>209</v>
      </c>
      <c r="L1967" t="s">
        <v>547</v>
      </c>
      <c r="M1967" t="s">
        <v>123</v>
      </c>
      <c r="N1967" t="s">
        <v>21</v>
      </c>
      <c r="O1967">
        <v>17.55</v>
      </c>
      <c r="P1967">
        <v>29.71</v>
      </c>
      <c r="Q1967">
        <f>Sales_Analysis[[#This Row],[Quantity]]*Sales_Analysis[[#This Row],[Unit Selling Price]]</f>
        <v>29.71</v>
      </c>
      <c r="R1967">
        <f>Sales_Analysis[[#This Row],[Gross Sales ]]*Sales_Analysis[[#This Row],[Discount Pct]]</f>
        <v>0</v>
      </c>
      <c r="S1967" s="8">
        <f>Sales_Analysis[[#This Row],[Gross Sales ]]-Sales_Analysis[[#This Row],[Discount Amount]]</f>
        <v>29.71</v>
      </c>
      <c r="T1967" s="8">
        <f>Sales_Analysis[[#This Row],[Quantity]]*Sales_Analysis[[#This Row],[Unit Cost]]</f>
        <v>17.55</v>
      </c>
      <c r="U1967" s="8">
        <f>Sales_Analysis[[#This Row],[Net Sales ]]-Sales_Analysis[[#This Row],[Cost Of Good Sold]]</f>
        <v>12.16</v>
      </c>
      <c r="V1967" s="8">
        <f>IF(Sales_Analysis[[#This Row],[Order Status]]="Completed",Sales_Analysis[[#This Row],[Net Sales ]],0)</f>
        <v>29.71</v>
      </c>
      <c r="W1967" s="8">
        <f>IF(Sales_Analysis[[#This Row],[Order Status]]="Completed",Sales_Analysis[[#This Row],[Gross Profit ]],0)</f>
        <v>12.16</v>
      </c>
    </row>
    <row r="1968" spans="1:23">
      <c r="A1968" t="s">
        <v>2751</v>
      </c>
      <c r="B1968" s="7">
        <v>46220</v>
      </c>
      <c r="C1968" t="s">
        <v>75</v>
      </c>
      <c r="D1968">
        <v>2</v>
      </c>
      <c r="E1968">
        <v>55.2</v>
      </c>
      <c r="F1968">
        <v>0.15</v>
      </c>
      <c r="G1968">
        <v>9.99</v>
      </c>
      <c r="H1968" t="s">
        <v>212</v>
      </c>
      <c r="I1968" t="s">
        <v>224</v>
      </c>
      <c r="J1968" t="s">
        <v>217</v>
      </c>
      <c r="K1968" t="s">
        <v>209</v>
      </c>
      <c r="L1968" t="s">
        <v>1758</v>
      </c>
      <c r="M1968" t="s">
        <v>76</v>
      </c>
      <c r="N1968" t="s">
        <v>11</v>
      </c>
      <c r="O1968">
        <v>25.85</v>
      </c>
      <c r="P1968">
        <v>55.2</v>
      </c>
      <c r="Q1968">
        <f>Sales_Analysis[[#This Row],[Quantity]]*Sales_Analysis[[#This Row],[Unit Selling Price]]</f>
        <v>110.4</v>
      </c>
      <c r="R1968">
        <f>Sales_Analysis[[#This Row],[Gross Sales ]]*Sales_Analysis[[#This Row],[Discount Pct]]</f>
        <v>16.559999999999999</v>
      </c>
      <c r="S1968" s="8">
        <f>Sales_Analysis[[#This Row],[Gross Sales ]]-Sales_Analysis[[#This Row],[Discount Amount]]</f>
        <v>93.84</v>
      </c>
      <c r="T1968" s="8">
        <f>Sales_Analysis[[#This Row],[Quantity]]*Sales_Analysis[[#This Row],[Unit Cost]]</f>
        <v>51.7</v>
      </c>
      <c r="U1968" s="8">
        <f>Sales_Analysis[[#This Row],[Net Sales ]]-Sales_Analysis[[#This Row],[Cost Of Good Sold]]</f>
        <v>42.14</v>
      </c>
      <c r="V1968" s="8">
        <f>IF(Sales_Analysis[[#This Row],[Order Status]]="Completed",Sales_Analysis[[#This Row],[Net Sales ]],0)</f>
        <v>93.84</v>
      </c>
      <c r="W1968" s="8">
        <f>IF(Sales_Analysis[[#This Row],[Order Status]]="Completed",Sales_Analysis[[#This Row],[Gross Profit ]],0)</f>
        <v>42.14</v>
      </c>
    </row>
    <row r="1969" spans="1:23">
      <c r="A1969" t="s">
        <v>2752</v>
      </c>
      <c r="B1969" s="7">
        <v>46220</v>
      </c>
      <c r="C1969" t="s">
        <v>178</v>
      </c>
      <c r="D1969">
        <v>4</v>
      </c>
      <c r="E1969">
        <v>77.760000000000005</v>
      </c>
      <c r="F1969">
        <v>0.15</v>
      </c>
      <c r="G1969">
        <v>9.99</v>
      </c>
      <c r="H1969" t="s">
        <v>216</v>
      </c>
      <c r="I1969" t="s">
        <v>37</v>
      </c>
      <c r="J1969" t="s">
        <v>208</v>
      </c>
      <c r="K1969" t="s">
        <v>304</v>
      </c>
      <c r="L1969" t="s">
        <v>895</v>
      </c>
      <c r="M1969" t="s">
        <v>179</v>
      </c>
      <c r="N1969" t="s">
        <v>32</v>
      </c>
      <c r="O1969">
        <v>44.67</v>
      </c>
      <c r="P1969">
        <v>77.760000000000005</v>
      </c>
      <c r="Q1969">
        <f>Sales_Analysis[[#This Row],[Quantity]]*Sales_Analysis[[#This Row],[Unit Selling Price]]</f>
        <v>311.04000000000002</v>
      </c>
      <c r="R1969">
        <f>Sales_Analysis[[#This Row],[Gross Sales ]]*Sales_Analysis[[#This Row],[Discount Pct]]</f>
        <v>46.655999999999999</v>
      </c>
      <c r="S1969" s="8">
        <f>Sales_Analysis[[#This Row],[Gross Sales ]]-Sales_Analysis[[#This Row],[Discount Amount]]</f>
        <v>264.38400000000001</v>
      </c>
      <c r="T1969" s="8">
        <f>Sales_Analysis[[#This Row],[Quantity]]*Sales_Analysis[[#This Row],[Unit Cost]]</f>
        <v>178.68</v>
      </c>
      <c r="U1969" s="8">
        <f>Sales_Analysis[[#This Row],[Net Sales ]]-Sales_Analysis[[#This Row],[Cost Of Good Sold]]</f>
        <v>85.704000000000008</v>
      </c>
      <c r="V1969" s="8">
        <f>IF(Sales_Analysis[[#This Row],[Order Status]]="Completed",Sales_Analysis[[#This Row],[Net Sales ]],0)</f>
        <v>0</v>
      </c>
      <c r="W1969" s="8">
        <f>IF(Sales_Analysis[[#This Row],[Order Status]]="Completed",Sales_Analysis[[#This Row],[Gross Profit ]],0)</f>
        <v>0</v>
      </c>
    </row>
    <row r="1970" spans="1:23">
      <c r="A1970" t="s">
        <v>2753</v>
      </c>
      <c r="B1970" s="7">
        <v>46221</v>
      </c>
      <c r="C1970" t="s">
        <v>79</v>
      </c>
      <c r="D1970">
        <v>1</v>
      </c>
      <c r="E1970">
        <v>12.76</v>
      </c>
      <c r="F1970">
        <v>0</v>
      </c>
      <c r="G1970">
        <v>0</v>
      </c>
      <c r="H1970" t="s">
        <v>216</v>
      </c>
      <c r="I1970" t="s">
        <v>224</v>
      </c>
      <c r="J1970" t="s">
        <v>213</v>
      </c>
      <c r="K1970" t="s">
        <v>209</v>
      </c>
      <c r="L1970" t="s">
        <v>786</v>
      </c>
      <c r="M1970" t="s">
        <v>80</v>
      </c>
      <c r="N1970" t="s">
        <v>11</v>
      </c>
      <c r="O1970">
        <v>7.24</v>
      </c>
      <c r="P1970">
        <v>12.76</v>
      </c>
      <c r="Q1970">
        <f>Sales_Analysis[[#This Row],[Quantity]]*Sales_Analysis[[#This Row],[Unit Selling Price]]</f>
        <v>12.76</v>
      </c>
      <c r="R1970">
        <f>Sales_Analysis[[#This Row],[Gross Sales ]]*Sales_Analysis[[#This Row],[Discount Pct]]</f>
        <v>0</v>
      </c>
      <c r="S1970" s="8">
        <f>Sales_Analysis[[#This Row],[Gross Sales ]]-Sales_Analysis[[#This Row],[Discount Amount]]</f>
        <v>12.76</v>
      </c>
      <c r="T1970" s="8">
        <f>Sales_Analysis[[#This Row],[Quantity]]*Sales_Analysis[[#This Row],[Unit Cost]]</f>
        <v>7.24</v>
      </c>
      <c r="U1970" s="8">
        <f>Sales_Analysis[[#This Row],[Net Sales ]]-Sales_Analysis[[#This Row],[Cost Of Good Sold]]</f>
        <v>5.52</v>
      </c>
      <c r="V1970" s="8">
        <f>IF(Sales_Analysis[[#This Row],[Order Status]]="Completed",Sales_Analysis[[#This Row],[Net Sales ]],0)</f>
        <v>12.76</v>
      </c>
      <c r="W1970" s="8">
        <f>IF(Sales_Analysis[[#This Row],[Order Status]]="Completed",Sales_Analysis[[#This Row],[Gross Profit ]],0)</f>
        <v>5.52</v>
      </c>
    </row>
    <row r="1971" spans="1:23">
      <c r="A1971" t="s">
        <v>2754</v>
      </c>
      <c r="B1971" s="7">
        <v>46221</v>
      </c>
      <c r="C1971" t="s">
        <v>170</v>
      </c>
      <c r="D1971">
        <v>8</v>
      </c>
      <c r="E1971">
        <v>33.19</v>
      </c>
      <c r="F1971">
        <v>0</v>
      </c>
      <c r="G1971">
        <v>4.99</v>
      </c>
      <c r="H1971" t="s">
        <v>207</v>
      </c>
      <c r="I1971" t="s">
        <v>12</v>
      </c>
      <c r="J1971" t="s">
        <v>208</v>
      </c>
      <c r="K1971" t="s">
        <v>209</v>
      </c>
      <c r="L1971" t="s">
        <v>369</v>
      </c>
      <c r="M1971" t="s">
        <v>171</v>
      </c>
      <c r="N1971" t="s">
        <v>32</v>
      </c>
      <c r="O1971">
        <v>18.73</v>
      </c>
      <c r="P1971">
        <v>33.19</v>
      </c>
      <c r="Q1971">
        <f>Sales_Analysis[[#This Row],[Quantity]]*Sales_Analysis[[#This Row],[Unit Selling Price]]</f>
        <v>265.52</v>
      </c>
      <c r="R1971">
        <f>Sales_Analysis[[#This Row],[Gross Sales ]]*Sales_Analysis[[#This Row],[Discount Pct]]</f>
        <v>0</v>
      </c>
      <c r="S1971" s="8">
        <f>Sales_Analysis[[#This Row],[Gross Sales ]]-Sales_Analysis[[#This Row],[Discount Amount]]</f>
        <v>265.52</v>
      </c>
      <c r="T1971" s="8">
        <f>Sales_Analysis[[#This Row],[Quantity]]*Sales_Analysis[[#This Row],[Unit Cost]]</f>
        <v>149.84</v>
      </c>
      <c r="U1971" s="8">
        <f>Sales_Analysis[[#This Row],[Net Sales ]]-Sales_Analysis[[#This Row],[Cost Of Good Sold]]</f>
        <v>115.67999999999998</v>
      </c>
      <c r="V1971" s="8">
        <f>IF(Sales_Analysis[[#This Row],[Order Status]]="Completed",Sales_Analysis[[#This Row],[Net Sales ]],0)</f>
        <v>265.52</v>
      </c>
      <c r="W1971" s="8">
        <f>IF(Sales_Analysis[[#This Row],[Order Status]]="Completed",Sales_Analysis[[#This Row],[Gross Profit ]],0)</f>
        <v>115.67999999999998</v>
      </c>
    </row>
    <row r="1972" spans="1:23">
      <c r="A1972" t="s">
        <v>2755</v>
      </c>
      <c r="B1972" s="7">
        <v>46221</v>
      </c>
      <c r="C1972" t="s">
        <v>118</v>
      </c>
      <c r="D1972">
        <v>1</v>
      </c>
      <c r="E1972">
        <v>41.81</v>
      </c>
      <c r="F1972">
        <v>0</v>
      </c>
      <c r="G1972">
        <v>6.99</v>
      </c>
      <c r="H1972" t="s">
        <v>212</v>
      </c>
      <c r="I1972" t="s">
        <v>54</v>
      </c>
      <c r="J1972" t="s">
        <v>217</v>
      </c>
      <c r="K1972" t="s">
        <v>209</v>
      </c>
      <c r="L1972" t="s">
        <v>1316</v>
      </c>
      <c r="M1972" t="s">
        <v>119</v>
      </c>
      <c r="N1972" t="s">
        <v>21</v>
      </c>
      <c r="O1972">
        <v>22.64</v>
      </c>
      <c r="P1972">
        <v>41.81</v>
      </c>
      <c r="Q1972">
        <f>Sales_Analysis[[#This Row],[Quantity]]*Sales_Analysis[[#This Row],[Unit Selling Price]]</f>
        <v>41.81</v>
      </c>
      <c r="R1972">
        <f>Sales_Analysis[[#This Row],[Gross Sales ]]*Sales_Analysis[[#This Row],[Discount Pct]]</f>
        <v>0</v>
      </c>
      <c r="S1972" s="8">
        <f>Sales_Analysis[[#This Row],[Gross Sales ]]-Sales_Analysis[[#This Row],[Discount Amount]]</f>
        <v>41.81</v>
      </c>
      <c r="T1972" s="8">
        <f>Sales_Analysis[[#This Row],[Quantity]]*Sales_Analysis[[#This Row],[Unit Cost]]</f>
        <v>22.64</v>
      </c>
      <c r="U1972" s="8">
        <f>Sales_Analysis[[#This Row],[Net Sales ]]-Sales_Analysis[[#This Row],[Cost Of Good Sold]]</f>
        <v>19.170000000000002</v>
      </c>
      <c r="V1972" s="8">
        <f>IF(Sales_Analysis[[#This Row],[Order Status]]="Completed",Sales_Analysis[[#This Row],[Net Sales ]],0)</f>
        <v>41.81</v>
      </c>
      <c r="W1972" s="8">
        <f>IF(Sales_Analysis[[#This Row],[Order Status]]="Completed",Sales_Analysis[[#This Row],[Gross Profit ]],0)</f>
        <v>19.170000000000002</v>
      </c>
    </row>
    <row r="1973" spans="1:23">
      <c r="A1973" t="s">
        <v>2756</v>
      </c>
      <c r="B1973" s="7">
        <v>46221</v>
      </c>
      <c r="C1973" t="s">
        <v>116</v>
      </c>
      <c r="D1973">
        <v>1</v>
      </c>
      <c r="E1973">
        <v>30.89</v>
      </c>
      <c r="F1973">
        <v>0</v>
      </c>
      <c r="G1973">
        <v>0</v>
      </c>
      <c r="H1973" t="s">
        <v>207</v>
      </c>
      <c r="I1973" t="s">
        <v>18</v>
      </c>
      <c r="J1973" t="s">
        <v>208</v>
      </c>
      <c r="K1973" t="s">
        <v>209</v>
      </c>
      <c r="L1973" t="s">
        <v>377</v>
      </c>
      <c r="M1973" t="s">
        <v>117</v>
      </c>
      <c r="N1973" t="s">
        <v>21</v>
      </c>
      <c r="O1973">
        <v>13.41</v>
      </c>
      <c r="P1973">
        <v>30.89</v>
      </c>
      <c r="Q1973">
        <f>Sales_Analysis[[#This Row],[Quantity]]*Sales_Analysis[[#This Row],[Unit Selling Price]]</f>
        <v>30.89</v>
      </c>
      <c r="R1973">
        <f>Sales_Analysis[[#This Row],[Gross Sales ]]*Sales_Analysis[[#This Row],[Discount Pct]]</f>
        <v>0</v>
      </c>
      <c r="S1973" s="8">
        <f>Sales_Analysis[[#This Row],[Gross Sales ]]-Sales_Analysis[[#This Row],[Discount Amount]]</f>
        <v>30.89</v>
      </c>
      <c r="T1973" s="8">
        <f>Sales_Analysis[[#This Row],[Quantity]]*Sales_Analysis[[#This Row],[Unit Cost]]</f>
        <v>13.41</v>
      </c>
      <c r="U1973" s="8">
        <f>Sales_Analysis[[#This Row],[Net Sales ]]-Sales_Analysis[[#This Row],[Cost Of Good Sold]]</f>
        <v>17.48</v>
      </c>
      <c r="V1973" s="8">
        <f>IF(Sales_Analysis[[#This Row],[Order Status]]="Completed",Sales_Analysis[[#This Row],[Net Sales ]],0)</f>
        <v>30.89</v>
      </c>
      <c r="W1973" s="8">
        <f>IF(Sales_Analysis[[#This Row],[Order Status]]="Completed",Sales_Analysis[[#This Row],[Gross Profit ]],0)</f>
        <v>17.48</v>
      </c>
    </row>
    <row r="1974" spans="1:23">
      <c r="A1974" t="s">
        <v>2757</v>
      </c>
      <c r="B1974" s="7">
        <v>46221</v>
      </c>
      <c r="C1974" t="s">
        <v>83</v>
      </c>
      <c r="D1974">
        <v>4</v>
      </c>
      <c r="E1974">
        <v>79.31</v>
      </c>
      <c r="F1974">
        <v>0</v>
      </c>
      <c r="G1974">
        <v>0</v>
      </c>
      <c r="H1974" t="s">
        <v>216</v>
      </c>
      <c r="I1974" t="s">
        <v>37</v>
      </c>
      <c r="J1974" t="s">
        <v>217</v>
      </c>
      <c r="K1974" t="s">
        <v>281</v>
      </c>
      <c r="L1974" t="s">
        <v>902</v>
      </c>
      <c r="M1974" t="s">
        <v>84</v>
      </c>
      <c r="N1974" t="s">
        <v>11</v>
      </c>
      <c r="O1974">
        <v>36.44</v>
      </c>
      <c r="P1974">
        <v>79.31</v>
      </c>
      <c r="Q1974">
        <f>Sales_Analysis[[#This Row],[Quantity]]*Sales_Analysis[[#This Row],[Unit Selling Price]]</f>
        <v>317.24</v>
      </c>
      <c r="R1974">
        <f>Sales_Analysis[[#This Row],[Gross Sales ]]*Sales_Analysis[[#This Row],[Discount Pct]]</f>
        <v>0</v>
      </c>
      <c r="S1974" s="8">
        <f>Sales_Analysis[[#This Row],[Gross Sales ]]-Sales_Analysis[[#This Row],[Discount Amount]]</f>
        <v>317.24</v>
      </c>
      <c r="T1974" s="8">
        <f>Sales_Analysis[[#This Row],[Quantity]]*Sales_Analysis[[#This Row],[Unit Cost]]</f>
        <v>145.76</v>
      </c>
      <c r="U1974" s="8">
        <f>Sales_Analysis[[#This Row],[Net Sales ]]-Sales_Analysis[[#This Row],[Cost Of Good Sold]]</f>
        <v>171.48000000000002</v>
      </c>
      <c r="V1974" s="8">
        <f>IF(Sales_Analysis[[#This Row],[Order Status]]="Completed",Sales_Analysis[[#This Row],[Net Sales ]],0)</f>
        <v>0</v>
      </c>
      <c r="W1974" s="8">
        <f>IF(Sales_Analysis[[#This Row],[Order Status]]="Completed",Sales_Analysis[[#This Row],[Gross Profit ]],0)</f>
        <v>0</v>
      </c>
    </row>
    <row r="1975" spans="1:23">
      <c r="A1975" t="s">
        <v>2758</v>
      </c>
      <c r="B1975" s="7">
        <v>46221</v>
      </c>
      <c r="C1975" t="s">
        <v>158</v>
      </c>
      <c r="D1975">
        <v>1</v>
      </c>
      <c r="E1975">
        <v>44.59</v>
      </c>
      <c r="F1975">
        <v>0</v>
      </c>
      <c r="G1975">
        <v>9.99</v>
      </c>
      <c r="H1975" t="s">
        <v>212</v>
      </c>
      <c r="I1975" t="s">
        <v>18</v>
      </c>
      <c r="J1975" t="s">
        <v>217</v>
      </c>
      <c r="K1975" t="s">
        <v>209</v>
      </c>
      <c r="L1975" t="s">
        <v>902</v>
      </c>
      <c r="M1975" t="s">
        <v>159</v>
      </c>
      <c r="N1975" t="s">
        <v>27</v>
      </c>
      <c r="O1975">
        <v>19.489999999999998</v>
      </c>
      <c r="P1975">
        <v>44.59</v>
      </c>
      <c r="Q1975">
        <f>Sales_Analysis[[#This Row],[Quantity]]*Sales_Analysis[[#This Row],[Unit Selling Price]]</f>
        <v>44.59</v>
      </c>
      <c r="R1975">
        <f>Sales_Analysis[[#This Row],[Gross Sales ]]*Sales_Analysis[[#This Row],[Discount Pct]]</f>
        <v>0</v>
      </c>
      <c r="S1975" s="8">
        <f>Sales_Analysis[[#This Row],[Gross Sales ]]-Sales_Analysis[[#This Row],[Discount Amount]]</f>
        <v>44.59</v>
      </c>
      <c r="T1975" s="8">
        <f>Sales_Analysis[[#This Row],[Quantity]]*Sales_Analysis[[#This Row],[Unit Cost]]</f>
        <v>19.489999999999998</v>
      </c>
      <c r="U1975" s="8">
        <f>Sales_Analysis[[#This Row],[Net Sales ]]-Sales_Analysis[[#This Row],[Cost Of Good Sold]]</f>
        <v>25.100000000000005</v>
      </c>
      <c r="V1975" s="8">
        <f>IF(Sales_Analysis[[#This Row],[Order Status]]="Completed",Sales_Analysis[[#This Row],[Net Sales ]],0)</f>
        <v>44.59</v>
      </c>
      <c r="W1975" s="8">
        <f>IF(Sales_Analysis[[#This Row],[Order Status]]="Completed",Sales_Analysis[[#This Row],[Gross Profit ]],0)</f>
        <v>25.100000000000005</v>
      </c>
    </row>
    <row r="1976" spans="1:23">
      <c r="A1976" t="s">
        <v>2759</v>
      </c>
      <c r="B1976" s="7">
        <v>46221</v>
      </c>
      <c r="C1976" t="s">
        <v>118</v>
      </c>
      <c r="D1976">
        <v>3</v>
      </c>
      <c r="E1976">
        <v>41.81</v>
      </c>
      <c r="F1976">
        <v>0.1</v>
      </c>
      <c r="G1976">
        <v>0</v>
      </c>
      <c r="H1976" t="s">
        <v>216</v>
      </c>
      <c r="I1976" t="s">
        <v>54</v>
      </c>
      <c r="J1976" t="s">
        <v>208</v>
      </c>
      <c r="K1976" t="s">
        <v>209</v>
      </c>
      <c r="L1976" t="s">
        <v>607</v>
      </c>
      <c r="M1976" t="s">
        <v>119</v>
      </c>
      <c r="N1976" t="s">
        <v>21</v>
      </c>
      <c r="O1976">
        <v>22.64</v>
      </c>
      <c r="P1976">
        <v>41.81</v>
      </c>
      <c r="Q1976">
        <f>Sales_Analysis[[#This Row],[Quantity]]*Sales_Analysis[[#This Row],[Unit Selling Price]]</f>
        <v>125.43</v>
      </c>
      <c r="R1976">
        <f>Sales_Analysis[[#This Row],[Gross Sales ]]*Sales_Analysis[[#This Row],[Discount Pct]]</f>
        <v>12.543000000000001</v>
      </c>
      <c r="S1976" s="8">
        <f>Sales_Analysis[[#This Row],[Gross Sales ]]-Sales_Analysis[[#This Row],[Discount Amount]]</f>
        <v>112.887</v>
      </c>
      <c r="T1976" s="8">
        <f>Sales_Analysis[[#This Row],[Quantity]]*Sales_Analysis[[#This Row],[Unit Cost]]</f>
        <v>67.92</v>
      </c>
      <c r="U1976" s="8">
        <f>Sales_Analysis[[#This Row],[Net Sales ]]-Sales_Analysis[[#This Row],[Cost Of Good Sold]]</f>
        <v>44.966999999999999</v>
      </c>
      <c r="V1976" s="8">
        <f>IF(Sales_Analysis[[#This Row],[Order Status]]="Completed",Sales_Analysis[[#This Row],[Net Sales ]],0)</f>
        <v>112.887</v>
      </c>
      <c r="W1976" s="8">
        <f>IF(Sales_Analysis[[#This Row],[Order Status]]="Completed",Sales_Analysis[[#This Row],[Gross Profit ]],0)</f>
        <v>44.966999999999999</v>
      </c>
    </row>
    <row r="1977" spans="1:23">
      <c r="A1977" t="s">
        <v>2760</v>
      </c>
      <c r="B1977" s="7">
        <v>46222</v>
      </c>
      <c r="C1977" t="s">
        <v>180</v>
      </c>
      <c r="D1977">
        <v>1</v>
      </c>
      <c r="E1977">
        <v>60.42</v>
      </c>
      <c r="F1977">
        <v>0</v>
      </c>
      <c r="G1977">
        <v>0</v>
      </c>
      <c r="H1977" t="s">
        <v>216</v>
      </c>
      <c r="I1977" t="s">
        <v>54</v>
      </c>
      <c r="J1977" t="s">
        <v>208</v>
      </c>
      <c r="K1977" t="s">
        <v>304</v>
      </c>
      <c r="L1977" t="s">
        <v>1353</v>
      </c>
      <c r="M1977" t="s">
        <v>181</v>
      </c>
      <c r="N1977" t="s">
        <v>32</v>
      </c>
      <c r="O1977">
        <v>25.69</v>
      </c>
      <c r="P1977">
        <v>60.42</v>
      </c>
      <c r="Q1977">
        <f>Sales_Analysis[[#This Row],[Quantity]]*Sales_Analysis[[#This Row],[Unit Selling Price]]</f>
        <v>60.42</v>
      </c>
      <c r="R1977">
        <f>Sales_Analysis[[#This Row],[Gross Sales ]]*Sales_Analysis[[#This Row],[Discount Pct]]</f>
        <v>0</v>
      </c>
      <c r="S1977" s="8">
        <f>Sales_Analysis[[#This Row],[Gross Sales ]]-Sales_Analysis[[#This Row],[Discount Amount]]</f>
        <v>60.42</v>
      </c>
      <c r="T1977" s="8">
        <f>Sales_Analysis[[#This Row],[Quantity]]*Sales_Analysis[[#This Row],[Unit Cost]]</f>
        <v>25.69</v>
      </c>
      <c r="U1977" s="8">
        <f>Sales_Analysis[[#This Row],[Net Sales ]]-Sales_Analysis[[#This Row],[Cost Of Good Sold]]</f>
        <v>34.730000000000004</v>
      </c>
      <c r="V1977" s="8">
        <f>IF(Sales_Analysis[[#This Row],[Order Status]]="Completed",Sales_Analysis[[#This Row],[Net Sales ]],0)</f>
        <v>0</v>
      </c>
      <c r="W1977" s="8">
        <f>IF(Sales_Analysis[[#This Row],[Order Status]]="Completed",Sales_Analysis[[#This Row],[Gross Profit ]],0)</f>
        <v>0</v>
      </c>
    </row>
    <row r="1978" spans="1:23">
      <c r="A1978" t="s">
        <v>2761</v>
      </c>
      <c r="B1978" s="7">
        <v>46222</v>
      </c>
      <c r="C1978" t="s">
        <v>146</v>
      </c>
      <c r="D1978">
        <v>2</v>
      </c>
      <c r="E1978">
        <v>30.05</v>
      </c>
      <c r="F1978">
        <v>0</v>
      </c>
      <c r="G1978">
        <v>0</v>
      </c>
      <c r="H1978" t="s">
        <v>216</v>
      </c>
      <c r="I1978" t="s">
        <v>224</v>
      </c>
      <c r="J1978" t="s">
        <v>217</v>
      </c>
      <c r="K1978" t="s">
        <v>209</v>
      </c>
      <c r="L1978" t="s">
        <v>824</v>
      </c>
      <c r="M1978" t="s">
        <v>147</v>
      </c>
      <c r="N1978" t="s">
        <v>27</v>
      </c>
      <c r="O1978">
        <v>17.329999999999998</v>
      </c>
      <c r="P1978">
        <v>30.05</v>
      </c>
      <c r="Q1978">
        <f>Sales_Analysis[[#This Row],[Quantity]]*Sales_Analysis[[#This Row],[Unit Selling Price]]</f>
        <v>60.1</v>
      </c>
      <c r="R1978">
        <f>Sales_Analysis[[#This Row],[Gross Sales ]]*Sales_Analysis[[#This Row],[Discount Pct]]</f>
        <v>0</v>
      </c>
      <c r="S1978" s="8">
        <f>Sales_Analysis[[#This Row],[Gross Sales ]]-Sales_Analysis[[#This Row],[Discount Amount]]</f>
        <v>60.1</v>
      </c>
      <c r="T1978" s="8">
        <f>Sales_Analysis[[#This Row],[Quantity]]*Sales_Analysis[[#This Row],[Unit Cost]]</f>
        <v>34.659999999999997</v>
      </c>
      <c r="U1978" s="8">
        <f>Sales_Analysis[[#This Row],[Net Sales ]]-Sales_Analysis[[#This Row],[Cost Of Good Sold]]</f>
        <v>25.440000000000005</v>
      </c>
      <c r="V1978" s="8">
        <f>IF(Sales_Analysis[[#This Row],[Order Status]]="Completed",Sales_Analysis[[#This Row],[Net Sales ]],0)</f>
        <v>60.1</v>
      </c>
      <c r="W1978" s="8">
        <f>IF(Sales_Analysis[[#This Row],[Order Status]]="Completed",Sales_Analysis[[#This Row],[Gross Profit ]],0)</f>
        <v>25.440000000000005</v>
      </c>
    </row>
    <row r="1979" spans="1:23">
      <c r="A1979" t="s">
        <v>2762</v>
      </c>
      <c r="B1979" s="7">
        <v>46222</v>
      </c>
      <c r="C1979" t="s">
        <v>164</v>
      </c>
      <c r="D1979">
        <v>4</v>
      </c>
      <c r="E1979">
        <v>93.35</v>
      </c>
      <c r="F1979">
        <v>0.05</v>
      </c>
      <c r="G1979">
        <v>9.99</v>
      </c>
      <c r="H1979" t="s">
        <v>207</v>
      </c>
      <c r="I1979" t="s">
        <v>12</v>
      </c>
      <c r="J1979" t="s">
        <v>208</v>
      </c>
      <c r="K1979" t="s">
        <v>209</v>
      </c>
      <c r="L1979" t="s">
        <v>1806</v>
      </c>
      <c r="M1979" t="s">
        <v>165</v>
      </c>
      <c r="N1979" t="s">
        <v>32</v>
      </c>
      <c r="O1979">
        <v>39.76</v>
      </c>
      <c r="P1979">
        <v>93.35</v>
      </c>
      <c r="Q1979">
        <f>Sales_Analysis[[#This Row],[Quantity]]*Sales_Analysis[[#This Row],[Unit Selling Price]]</f>
        <v>373.4</v>
      </c>
      <c r="R1979">
        <f>Sales_Analysis[[#This Row],[Gross Sales ]]*Sales_Analysis[[#This Row],[Discount Pct]]</f>
        <v>18.669999999999998</v>
      </c>
      <c r="S1979" s="8">
        <f>Sales_Analysis[[#This Row],[Gross Sales ]]-Sales_Analysis[[#This Row],[Discount Amount]]</f>
        <v>354.72999999999996</v>
      </c>
      <c r="T1979" s="8">
        <f>Sales_Analysis[[#This Row],[Quantity]]*Sales_Analysis[[#This Row],[Unit Cost]]</f>
        <v>159.04</v>
      </c>
      <c r="U1979" s="8">
        <f>Sales_Analysis[[#This Row],[Net Sales ]]-Sales_Analysis[[#This Row],[Cost Of Good Sold]]</f>
        <v>195.68999999999997</v>
      </c>
      <c r="V1979" s="8">
        <f>IF(Sales_Analysis[[#This Row],[Order Status]]="Completed",Sales_Analysis[[#This Row],[Net Sales ]],0)</f>
        <v>354.72999999999996</v>
      </c>
      <c r="W1979" s="8">
        <f>IF(Sales_Analysis[[#This Row],[Order Status]]="Completed",Sales_Analysis[[#This Row],[Gross Profit ]],0)</f>
        <v>195.68999999999997</v>
      </c>
    </row>
    <row r="1980" spans="1:23">
      <c r="A1980" t="s">
        <v>2763</v>
      </c>
      <c r="B1980" s="7">
        <v>46222</v>
      </c>
      <c r="C1980" t="s">
        <v>126</v>
      </c>
      <c r="D1980">
        <v>2</v>
      </c>
      <c r="E1980">
        <v>44.98</v>
      </c>
      <c r="F1980">
        <v>0.05</v>
      </c>
      <c r="G1980">
        <v>4.99</v>
      </c>
      <c r="H1980" t="s">
        <v>212</v>
      </c>
      <c r="I1980" t="s">
        <v>18</v>
      </c>
      <c r="J1980" t="s">
        <v>213</v>
      </c>
      <c r="K1980" t="s">
        <v>209</v>
      </c>
      <c r="L1980" t="s">
        <v>620</v>
      </c>
      <c r="M1980" t="s">
        <v>127</v>
      </c>
      <c r="N1980" t="s">
        <v>21</v>
      </c>
      <c r="O1980">
        <v>23.48</v>
      </c>
      <c r="P1980">
        <v>44.98</v>
      </c>
      <c r="Q1980">
        <f>Sales_Analysis[[#This Row],[Quantity]]*Sales_Analysis[[#This Row],[Unit Selling Price]]</f>
        <v>89.96</v>
      </c>
      <c r="R1980">
        <f>Sales_Analysis[[#This Row],[Gross Sales ]]*Sales_Analysis[[#This Row],[Discount Pct]]</f>
        <v>4.4980000000000002</v>
      </c>
      <c r="S1980" s="8">
        <f>Sales_Analysis[[#This Row],[Gross Sales ]]-Sales_Analysis[[#This Row],[Discount Amount]]</f>
        <v>85.461999999999989</v>
      </c>
      <c r="T1980" s="8">
        <f>Sales_Analysis[[#This Row],[Quantity]]*Sales_Analysis[[#This Row],[Unit Cost]]</f>
        <v>46.96</v>
      </c>
      <c r="U1980" s="8">
        <f>Sales_Analysis[[#This Row],[Net Sales ]]-Sales_Analysis[[#This Row],[Cost Of Good Sold]]</f>
        <v>38.501999999999988</v>
      </c>
      <c r="V1980" s="8">
        <f>IF(Sales_Analysis[[#This Row],[Order Status]]="Completed",Sales_Analysis[[#This Row],[Net Sales ]],0)</f>
        <v>85.461999999999989</v>
      </c>
      <c r="W1980" s="8">
        <f>IF(Sales_Analysis[[#This Row],[Order Status]]="Completed",Sales_Analysis[[#This Row],[Gross Profit ]],0)</f>
        <v>38.501999999999988</v>
      </c>
    </row>
    <row r="1981" spans="1:23">
      <c r="A1981" t="s">
        <v>2764</v>
      </c>
      <c r="B1981" s="7">
        <v>46222</v>
      </c>
      <c r="C1981" t="s">
        <v>116</v>
      </c>
      <c r="D1981">
        <v>1</v>
      </c>
      <c r="E1981">
        <v>30.89</v>
      </c>
      <c r="F1981">
        <v>0.05</v>
      </c>
      <c r="G1981">
        <v>0</v>
      </c>
      <c r="H1981" t="s">
        <v>207</v>
      </c>
      <c r="I1981" t="s">
        <v>18</v>
      </c>
      <c r="J1981" t="s">
        <v>213</v>
      </c>
      <c r="K1981" t="s">
        <v>209</v>
      </c>
      <c r="L1981" t="s">
        <v>1197</v>
      </c>
      <c r="M1981" t="s">
        <v>117</v>
      </c>
      <c r="N1981" t="s">
        <v>21</v>
      </c>
      <c r="O1981">
        <v>13.41</v>
      </c>
      <c r="P1981">
        <v>30.89</v>
      </c>
      <c r="Q1981">
        <f>Sales_Analysis[[#This Row],[Quantity]]*Sales_Analysis[[#This Row],[Unit Selling Price]]</f>
        <v>30.89</v>
      </c>
      <c r="R1981">
        <f>Sales_Analysis[[#This Row],[Gross Sales ]]*Sales_Analysis[[#This Row],[Discount Pct]]</f>
        <v>1.5445000000000002</v>
      </c>
      <c r="S1981" s="8">
        <f>Sales_Analysis[[#This Row],[Gross Sales ]]-Sales_Analysis[[#This Row],[Discount Amount]]</f>
        <v>29.345500000000001</v>
      </c>
      <c r="T1981" s="8">
        <f>Sales_Analysis[[#This Row],[Quantity]]*Sales_Analysis[[#This Row],[Unit Cost]]</f>
        <v>13.41</v>
      </c>
      <c r="U1981" s="8">
        <f>Sales_Analysis[[#This Row],[Net Sales ]]-Sales_Analysis[[#This Row],[Cost Of Good Sold]]</f>
        <v>15.935500000000001</v>
      </c>
      <c r="V1981" s="8">
        <f>IF(Sales_Analysis[[#This Row],[Order Status]]="Completed",Sales_Analysis[[#This Row],[Net Sales ]],0)</f>
        <v>29.345500000000001</v>
      </c>
      <c r="W1981" s="8">
        <f>IF(Sales_Analysis[[#This Row],[Order Status]]="Completed",Sales_Analysis[[#This Row],[Gross Profit ]],0)</f>
        <v>15.935500000000001</v>
      </c>
    </row>
    <row r="1982" spans="1:23">
      <c r="A1982" t="s">
        <v>2765</v>
      </c>
      <c r="B1982" s="7">
        <v>46223</v>
      </c>
      <c r="C1982" t="s">
        <v>89</v>
      </c>
      <c r="D1982">
        <v>4</v>
      </c>
      <c r="E1982">
        <v>81.14</v>
      </c>
      <c r="F1982">
        <v>0</v>
      </c>
      <c r="G1982">
        <v>9.99</v>
      </c>
      <c r="H1982" t="s">
        <v>207</v>
      </c>
      <c r="I1982" t="s">
        <v>18</v>
      </c>
      <c r="J1982" t="s">
        <v>208</v>
      </c>
      <c r="K1982" t="s">
        <v>209</v>
      </c>
      <c r="L1982" t="s">
        <v>811</v>
      </c>
      <c r="M1982" t="s">
        <v>90</v>
      </c>
      <c r="N1982" t="s">
        <v>11</v>
      </c>
      <c r="O1982">
        <v>34.53</v>
      </c>
      <c r="P1982">
        <v>81.14</v>
      </c>
      <c r="Q1982">
        <f>Sales_Analysis[[#This Row],[Quantity]]*Sales_Analysis[[#This Row],[Unit Selling Price]]</f>
        <v>324.56</v>
      </c>
      <c r="R1982">
        <f>Sales_Analysis[[#This Row],[Gross Sales ]]*Sales_Analysis[[#This Row],[Discount Pct]]</f>
        <v>0</v>
      </c>
      <c r="S1982" s="8">
        <f>Sales_Analysis[[#This Row],[Gross Sales ]]-Sales_Analysis[[#This Row],[Discount Amount]]</f>
        <v>324.56</v>
      </c>
      <c r="T1982" s="8">
        <f>Sales_Analysis[[#This Row],[Quantity]]*Sales_Analysis[[#This Row],[Unit Cost]]</f>
        <v>138.12</v>
      </c>
      <c r="U1982" s="8">
        <f>Sales_Analysis[[#This Row],[Net Sales ]]-Sales_Analysis[[#This Row],[Cost Of Good Sold]]</f>
        <v>186.44</v>
      </c>
      <c r="V1982" s="8">
        <f>IF(Sales_Analysis[[#This Row],[Order Status]]="Completed",Sales_Analysis[[#This Row],[Net Sales ]],0)</f>
        <v>324.56</v>
      </c>
      <c r="W1982" s="8">
        <f>IF(Sales_Analysis[[#This Row],[Order Status]]="Completed",Sales_Analysis[[#This Row],[Gross Profit ]],0)</f>
        <v>186.44</v>
      </c>
    </row>
    <row r="1983" spans="1:23">
      <c r="A1983" t="s">
        <v>2766</v>
      </c>
      <c r="B1983" s="7">
        <v>46223</v>
      </c>
      <c r="C1983" t="s">
        <v>148</v>
      </c>
      <c r="D1983">
        <v>4</v>
      </c>
      <c r="E1983">
        <v>76.3</v>
      </c>
      <c r="F1983">
        <v>0</v>
      </c>
      <c r="G1983">
        <v>0</v>
      </c>
      <c r="H1983" t="s">
        <v>207</v>
      </c>
      <c r="I1983" t="s">
        <v>18</v>
      </c>
      <c r="J1983" t="s">
        <v>213</v>
      </c>
      <c r="K1983" t="s">
        <v>209</v>
      </c>
      <c r="L1983" t="s">
        <v>1374</v>
      </c>
      <c r="M1983" t="s">
        <v>149</v>
      </c>
      <c r="N1983" t="s">
        <v>27</v>
      </c>
      <c r="O1983">
        <v>33.700000000000003</v>
      </c>
      <c r="P1983">
        <v>76.3</v>
      </c>
      <c r="Q1983">
        <f>Sales_Analysis[[#This Row],[Quantity]]*Sales_Analysis[[#This Row],[Unit Selling Price]]</f>
        <v>305.2</v>
      </c>
      <c r="R1983">
        <f>Sales_Analysis[[#This Row],[Gross Sales ]]*Sales_Analysis[[#This Row],[Discount Pct]]</f>
        <v>0</v>
      </c>
      <c r="S1983" s="8">
        <f>Sales_Analysis[[#This Row],[Gross Sales ]]-Sales_Analysis[[#This Row],[Discount Amount]]</f>
        <v>305.2</v>
      </c>
      <c r="T1983" s="8">
        <f>Sales_Analysis[[#This Row],[Quantity]]*Sales_Analysis[[#This Row],[Unit Cost]]</f>
        <v>134.80000000000001</v>
      </c>
      <c r="U1983" s="8">
        <f>Sales_Analysis[[#This Row],[Net Sales ]]-Sales_Analysis[[#This Row],[Cost Of Good Sold]]</f>
        <v>170.39999999999998</v>
      </c>
      <c r="V1983" s="8">
        <f>IF(Sales_Analysis[[#This Row],[Order Status]]="Completed",Sales_Analysis[[#This Row],[Net Sales ]],0)</f>
        <v>305.2</v>
      </c>
      <c r="W1983" s="8">
        <f>IF(Sales_Analysis[[#This Row],[Order Status]]="Completed",Sales_Analysis[[#This Row],[Gross Profit ]],0)</f>
        <v>170.39999999999998</v>
      </c>
    </row>
    <row r="1984" spans="1:23">
      <c r="A1984" t="s">
        <v>2767</v>
      </c>
      <c r="B1984" s="7">
        <v>46223</v>
      </c>
      <c r="C1984" t="s">
        <v>142</v>
      </c>
      <c r="D1984">
        <v>3</v>
      </c>
      <c r="E1984">
        <v>100.1</v>
      </c>
      <c r="F1984">
        <v>0</v>
      </c>
      <c r="G1984">
        <v>4.99</v>
      </c>
      <c r="H1984" t="s">
        <v>212</v>
      </c>
      <c r="I1984" t="s">
        <v>12</v>
      </c>
      <c r="J1984" t="s">
        <v>208</v>
      </c>
      <c r="K1984" t="s">
        <v>209</v>
      </c>
      <c r="L1984" t="s">
        <v>618</v>
      </c>
      <c r="M1984" t="s">
        <v>143</v>
      </c>
      <c r="N1984" t="s">
        <v>27</v>
      </c>
      <c r="O1984">
        <v>41.96</v>
      </c>
      <c r="P1984">
        <v>100.1</v>
      </c>
      <c r="Q1984">
        <f>Sales_Analysis[[#This Row],[Quantity]]*Sales_Analysis[[#This Row],[Unit Selling Price]]</f>
        <v>300.29999999999995</v>
      </c>
      <c r="R1984">
        <f>Sales_Analysis[[#This Row],[Gross Sales ]]*Sales_Analysis[[#This Row],[Discount Pct]]</f>
        <v>0</v>
      </c>
      <c r="S1984" s="8">
        <f>Sales_Analysis[[#This Row],[Gross Sales ]]-Sales_Analysis[[#This Row],[Discount Amount]]</f>
        <v>300.29999999999995</v>
      </c>
      <c r="T1984" s="8">
        <f>Sales_Analysis[[#This Row],[Quantity]]*Sales_Analysis[[#This Row],[Unit Cost]]</f>
        <v>125.88</v>
      </c>
      <c r="U1984" s="8">
        <f>Sales_Analysis[[#This Row],[Net Sales ]]-Sales_Analysis[[#This Row],[Cost Of Good Sold]]</f>
        <v>174.41999999999996</v>
      </c>
      <c r="V1984" s="8">
        <f>IF(Sales_Analysis[[#This Row],[Order Status]]="Completed",Sales_Analysis[[#This Row],[Net Sales ]],0)</f>
        <v>300.29999999999995</v>
      </c>
      <c r="W1984" s="8">
        <f>IF(Sales_Analysis[[#This Row],[Order Status]]="Completed",Sales_Analysis[[#This Row],[Gross Profit ]],0)</f>
        <v>174.41999999999996</v>
      </c>
    </row>
    <row r="1985" spans="1:23">
      <c r="A1985" t="s">
        <v>2768</v>
      </c>
      <c r="B1985" s="7">
        <v>46223</v>
      </c>
      <c r="C1985" t="s">
        <v>116</v>
      </c>
      <c r="D1985">
        <v>2</v>
      </c>
      <c r="E1985">
        <v>30.89</v>
      </c>
      <c r="F1985">
        <v>0.1</v>
      </c>
      <c r="G1985">
        <v>0</v>
      </c>
      <c r="H1985" t="s">
        <v>216</v>
      </c>
      <c r="I1985" t="s">
        <v>18</v>
      </c>
      <c r="J1985" t="s">
        <v>217</v>
      </c>
      <c r="K1985" t="s">
        <v>304</v>
      </c>
      <c r="L1985" t="s">
        <v>814</v>
      </c>
      <c r="M1985" t="s">
        <v>117</v>
      </c>
      <c r="N1985" t="s">
        <v>21</v>
      </c>
      <c r="O1985">
        <v>13.41</v>
      </c>
      <c r="P1985">
        <v>30.89</v>
      </c>
      <c r="Q1985">
        <f>Sales_Analysis[[#This Row],[Quantity]]*Sales_Analysis[[#This Row],[Unit Selling Price]]</f>
        <v>61.78</v>
      </c>
      <c r="R1985">
        <f>Sales_Analysis[[#This Row],[Gross Sales ]]*Sales_Analysis[[#This Row],[Discount Pct]]</f>
        <v>6.1780000000000008</v>
      </c>
      <c r="S1985" s="8">
        <f>Sales_Analysis[[#This Row],[Gross Sales ]]-Sales_Analysis[[#This Row],[Discount Amount]]</f>
        <v>55.602000000000004</v>
      </c>
      <c r="T1985" s="8">
        <f>Sales_Analysis[[#This Row],[Quantity]]*Sales_Analysis[[#This Row],[Unit Cost]]</f>
        <v>26.82</v>
      </c>
      <c r="U1985" s="8">
        <f>Sales_Analysis[[#This Row],[Net Sales ]]-Sales_Analysis[[#This Row],[Cost Of Good Sold]]</f>
        <v>28.782000000000004</v>
      </c>
      <c r="V1985" s="8">
        <f>IF(Sales_Analysis[[#This Row],[Order Status]]="Completed",Sales_Analysis[[#This Row],[Net Sales ]],0)</f>
        <v>0</v>
      </c>
      <c r="W1985" s="8">
        <f>IF(Sales_Analysis[[#This Row],[Order Status]]="Completed",Sales_Analysis[[#This Row],[Gross Profit ]],0)</f>
        <v>0</v>
      </c>
    </row>
    <row r="1986" spans="1:23">
      <c r="A1986" t="s">
        <v>2769</v>
      </c>
      <c r="B1986" s="7">
        <v>46223</v>
      </c>
      <c r="C1986" t="s">
        <v>136</v>
      </c>
      <c r="D1986">
        <v>5</v>
      </c>
      <c r="E1986">
        <v>26.35</v>
      </c>
      <c r="F1986">
        <v>0</v>
      </c>
      <c r="G1986">
        <v>6.99</v>
      </c>
      <c r="H1986" t="s">
        <v>216</v>
      </c>
      <c r="I1986" t="s">
        <v>18</v>
      </c>
      <c r="J1986" t="s">
        <v>213</v>
      </c>
      <c r="K1986" t="s">
        <v>281</v>
      </c>
      <c r="L1986" t="s">
        <v>642</v>
      </c>
      <c r="M1986" t="s">
        <v>137</v>
      </c>
      <c r="N1986" t="s">
        <v>21</v>
      </c>
      <c r="O1986">
        <v>13.28</v>
      </c>
      <c r="P1986">
        <v>26.35</v>
      </c>
      <c r="Q1986">
        <f>Sales_Analysis[[#This Row],[Quantity]]*Sales_Analysis[[#This Row],[Unit Selling Price]]</f>
        <v>131.75</v>
      </c>
      <c r="R1986">
        <f>Sales_Analysis[[#This Row],[Gross Sales ]]*Sales_Analysis[[#This Row],[Discount Pct]]</f>
        <v>0</v>
      </c>
      <c r="S1986" s="8">
        <f>Sales_Analysis[[#This Row],[Gross Sales ]]-Sales_Analysis[[#This Row],[Discount Amount]]</f>
        <v>131.75</v>
      </c>
      <c r="T1986" s="8">
        <f>Sales_Analysis[[#This Row],[Quantity]]*Sales_Analysis[[#This Row],[Unit Cost]]</f>
        <v>66.399999999999991</v>
      </c>
      <c r="U1986" s="8">
        <f>Sales_Analysis[[#This Row],[Net Sales ]]-Sales_Analysis[[#This Row],[Cost Of Good Sold]]</f>
        <v>65.350000000000009</v>
      </c>
      <c r="V1986" s="8">
        <f>IF(Sales_Analysis[[#This Row],[Order Status]]="Completed",Sales_Analysis[[#This Row],[Net Sales ]],0)</f>
        <v>0</v>
      </c>
      <c r="W1986" s="8">
        <f>IF(Sales_Analysis[[#This Row],[Order Status]]="Completed",Sales_Analysis[[#This Row],[Gross Profit ]],0)</f>
        <v>0</v>
      </c>
    </row>
    <row r="1987" spans="1:23">
      <c r="A1987" t="s">
        <v>2770</v>
      </c>
      <c r="B1987" s="7">
        <v>46223</v>
      </c>
      <c r="C1987" t="s">
        <v>166</v>
      </c>
      <c r="D1987">
        <v>2</v>
      </c>
      <c r="E1987">
        <v>39.19</v>
      </c>
      <c r="F1987">
        <v>0.1</v>
      </c>
      <c r="G1987">
        <v>9.99</v>
      </c>
      <c r="H1987" t="s">
        <v>207</v>
      </c>
      <c r="I1987" t="s">
        <v>224</v>
      </c>
      <c r="J1987" t="s">
        <v>208</v>
      </c>
      <c r="K1987" t="s">
        <v>209</v>
      </c>
      <c r="L1987" t="s">
        <v>2375</v>
      </c>
      <c r="M1987" t="s">
        <v>167</v>
      </c>
      <c r="N1987" t="s">
        <v>32</v>
      </c>
      <c r="O1987">
        <v>18.54</v>
      </c>
      <c r="P1987">
        <v>39.19</v>
      </c>
      <c r="Q1987">
        <f>Sales_Analysis[[#This Row],[Quantity]]*Sales_Analysis[[#This Row],[Unit Selling Price]]</f>
        <v>78.38</v>
      </c>
      <c r="R1987">
        <f>Sales_Analysis[[#This Row],[Gross Sales ]]*Sales_Analysis[[#This Row],[Discount Pct]]</f>
        <v>7.8380000000000001</v>
      </c>
      <c r="S1987" s="8">
        <f>Sales_Analysis[[#This Row],[Gross Sales ]]-Sales_Analysis[[#This Row],[Discount Amount]]</f>
        <v>70.542000000000002</v>
      </c>
      <c r="T1987" s="8">
        <f>Sales_Analysis[[#This Row],[Quantity]]*Sales_Analysis[[#This Row],[Unit Cost]]</f>
        <v>37.08</v>
      </c>
      <c r="U1987" s="8">
        <f>Sales_Analysis[[#This Row],[Net Sales ]]-Sales_Analysis[[#This Row],[Cost Of Good Sold]]</f>
        <v>33.462000000000003</v>
      </c>
      <c r="V1987" s="8">
        <f>IF(Sales_Analysis[[#This Row],[Order Status]]="Completed",Sales_Analysis[[#This Row],[Net Sales ]],0)</f>
        <v>70.542000000000002</v>
      </c>
      <c r="W1987" s="8">
        <f>IF(Sales_Analysis[[#This Row],[Order Status]]="Completed",Sales_Analysis[[#This Row],[Gross Profit ]],0)</f>
        <v>33.462000000000003</v>
      </c>
    </row>
    <row r="1988" spans="1:23">
      <c r="A1988" t="s">
        <v>2771</v>
      </c>
      <c r="B1988" s="7">
        <v>46224</v>
      </c>
      <c r="C1988" t="s">
        <v>79</v>
      </c>
      <c r="D1988">
        <v>3</v>
      </c>
      <c r="E1988">
        <v>12.76</v>
      </c>
      <c r="F1988">
        <v>0.05</v>
      </c>
      <c r="G1988">
        <v>0</v>
      </c>
      <c r="H1988" t="s">
        <v>212</v>
      </c>
      <c r="I1988" t="s">
        <v>54</v>
      </c>
      <c r="J1988" t="s">
        <v>217</v>
      </c>
      <c r="K1988" t="s">
        <v>209</v>
      </c>
      <c r="L1988" t="s">
        <v>794</v>
      </c>
      <c r="M1988" t="s">
        <v>80</v>
      </c>
      <c r="N1988" t="s">
        <v>11</v>
      </c>
      <c r="O1988">
        <v>7.24</v>
      </c>
      <c r="P1988">
        <v>12.76</v>
      </c>
      <c r="Q1988">
        <f>Sales_Analysis[[#This Row],[Quantity]]*Sales_Analysis[[#This Row],[Unit Selling Price]]</f>
        <v>38.28</v>
      </c>
      <c r="R1988">
        <f>Sales_Analysis[[#This Row],[Gross Sales ]]*Sales_Analysis[[#This Row],[Discount Pct]]</f>
        <v>1.9140000000000001</v>
      </c>
      <c r="S1988" s="8">
        <f>Sales_Analysis[[#This Row],[Gross Sales ]]-Sales_Analysis[[#This Row],[Discount Amount]]</f>
        <v>36.366</v>
      </c>
      <c r="T1988" s="8">
        <f>Sales_Analysis[[#This Row],[Quantity]]*Sales_Analysis[[#This Row],[Unit Cost]]</f>
        <v>21.72</v>
      </c>
      <c r="U1988" s="8">
        <f>Sales_Analysis[[#This Row],[Net Sales ]]-Sales_Analysis[[#This Row],[Cost Of Good Sold]]</f>
        <v>14.646000000000001</v>
      </c>
      <c r="V1988" s="8">
        <f>IF(Sales_Analysis[[#This Row],[Order Status]]="Completed",Sales_Analysis[[#This Row],[Net Sales ]],0)</f>
        <v>36.366</v>
      </c>
      <c r="W1988" s="8">
        <f>IF(Sales_Analysis[[#This Row],[Order Status]]="Completed",Sales_Analysis[[#This Row],[Gross Profit ]],0)</f>
        <v>14.646000000000001</v>
      </c>
    </row>
    <row r="1989" spans="1:23">
      <c r="A1989" t="s">
        <v>2772</v>
      </c>
      <c r="B1989" s="7">
        <v>46224</v>
      </c>
      <c r="C1989" t="s">
        <v>124</v>
      </c>
      <c r="D1989">
        <v>1</v>
      </c>
      <c r="E1989">
        <v>79.47</v>
      </c>
      <c r="F1989">
        <v>0</v>
      </c>
      <c r="G1989">
        <v>4.99</v>
      </c>
      <c r="H1989" t="s">
        <v>212</v>
      </c>
      <c r="I1989" t="s">
        <v>18</v>
      </c>
      <c r="J1989" t="s">
        <v>217</v>
      </c>
      <c r="K1989" t="s">
        <v>304</v>
      </c>
      <c r="L1989" t="s">
        <v>251</v>
      </c>
      <c r="M1989" t="s">
        <v>125</v>
      </c>
      <c r="N1989" t="s">
        <v>21</v>
      </c>
      <c r="O1989">
        <v>38</v>
      </c>
      <c r="P1989">
        <v>79.47</v>
      </c>
      <c r="Q1989">
        <f>Sales_Analysis[[#This Row],[Quantity]]*Sales_Analysis[[#This Row],[Unit Selling Price]]</f>
        <v>79.47</v>
      </c>
      <c r="R1989">
        <f>Sales_Analysis[[#This Row],[Gross Sales ]]*Sales_Analysis[[#This Row],[Discount Pct]]</f>
        <v>0</v>
      </c>
      <c r="S1989" s="8">
        <f>Sales_Analysis[[#This Row],[Gross Sales ]]-Sales_Analysis[[#This Row],[Discount Amount]]</f>
        <v>79.47</v>
      </c>
      <c r="T1989" s="8">
        <f>Sales_Analysis[[#This Row],[Quantity]]*Sales_Analysis[[#This Row],[Unit Cost]]</f>
        <v>38</v>
      </c>
      <c r="U1989" s="8">
        <f>Sales_Analysis[[#This Row],[Net Sales ]]-Sales_Analysis[[#This Row],[Cost Of Good Sold]]</f>
        <v>41.47</v>
      </c>
      <c r="V1989" s="8">
        <f>IF(Sales_Analysis[[#This Row],[Order Status]]="Completed",Sales_Analysis[[#This Row],[Net Sales ]],0)</f>
        <v>0</v>
      </c>
      <c r="W1989" s="8">
        <f>IF(Sales_Analysis[[#This Row],[Order Status]]="Completed",Sales_Analysis[[#This Row],[Gross Profit ]],0)</f>
        <v>0</v>
      </c>
    </row>
    <row r="1990" spans="1:23">
      <c r="A1990" t="s">
        <v>2773</v>
      </c>
      <c r="B1990" s="7">
        <v>46224</v>
      </c>
      <c r="C1990" t="s">
        <v>83</v>
      </c>
      <c r="D1990">
        <v>2</v>
      </c>
      <c r="E1990">
        <v>79.31</v>
      </c>
      <c r="F1990">
        <v>0</v>
      </c>
      <c r="G1990">
        <v>0</v>
      </c>
      <c r="H1990" t="s">
        <v>216</v>
      </c>
      <c r="I1990" t="s">
        <v>18</v>
      </c>
      <c r="J1990" t="s">
        <v>208</v>
      </c>
      <c r="K1990" t="s">
        <v>209</v>
      </c>
      <c r="L1990" t="s">
        <v>539</v>
      </c>
      <c r="M1990" t="s">
        <v>84</v>
      </c>
      <c r="N1990" t="s">
        <v>11</v>
      </c>
      <c r="O1990">
        <v>36.44</v>
      </c>
      <c r="P1990">
        <v>79.31</v>
      </c>
      <c r="Q1990">
        <f>Sales_Analysis[[#This Row],[Quantity]]*Sales_Analysis[[#This Row],[Unit Selling Price]]</f>
        <v>158.62</v>
      </c>
      <c r="R1990">
        <f>Sales_Analysis[[#This Row],[Gross Sales ]]*Sales_Analysis[[#This Row],[Discount Pct]]</f>
        <v>0</v>
      </c>
      <c r="S1990" s="8">
        <f>Sales_Analysis[[#This Row],[Gross Sales ]]-Sales_Analysis[[#This Row],[Discount Amount]]</f>
        <v>158.62</v>
      </c>
      <c r="T1990" s="8">
        <f>Sales_Analysis[[#This Row],[Quantity]]*Sales_Analysis[[#This Row],[Unit Cost]]</f>
        <v>72.88</v>
      </c>
      <c r="U1990" s="8">
        <f>Sales_Analysis[[#This Row],[Net Sales ]]-Sales_Analysis[[#This Row],[Cost Of Good Sold]]</f>
        <v>85.740000000000009</v>
      </c>
      <c r="V1990" s="8">
        <f>IF(Sales_Analysis[[#This Row],[Order Status]]="Completed",Sales_Analysis[[#This Row],[Net Sales ]],0)</f>
        <v>158.62</v>
      </c>
      <c r="W1990" s="8">
        <f>IF(Sales_Analysis[[#This Row],[Order Status]]="Completed",Sales_Analysis[[#This Row],[Gross Profit ]],0)</f>
        <v>85.740000000000009</v>
      </c>
    </row>
    <row r="1991" spans="1:23">
      <c r="A1991" t="s">
        <v>2774</v>
      </c>
      <c r="B1991" s="7">
        <v>46224</v>
      </c>
      <c r="C1991" t="s">
        <v>180</v>
      </c>
      <c r="D1991">
        <v>3</v>
      </c>
      <c r="E1991">
        <v>60.42</v>
      </c>
      <c r="F1991">
        <v>0</v>
      </c>
      <c r="G1991">
        <v>0</v>
      </c>
      <c r="H1991" t="s">
        <v>216</v>
      </c>
      <c r="I1991" t="s">
        <v>37</v>
      </c>
      <c r="J1991" t="s">
        <v>213</v>
      </c>
      <c r="K1991" t="s">
        <v>209</v>
      </c>
      <c r="L1991" t="s">
        <v>2306</v>
      </c>
      <c r="M1991" t="s">
        <v>181</v>
      </c>
      <c r="N1991" t="s">
        <v>32</v>
      </c>
      <c r="O1991">
        <v>25.69</v>
      </c>
      <c r="P1991">
        <v>60.42</v>
      </c>
      <c r="Q1991">
        <f>Sales_Analysis[[#This Row],[Quantity]]*Sales_Analysis[[#This Row],[Unit Selling Price]]</f>
        <v>181.26</v>
      </c>
      <c r="R1991">
        <f>Sales_Analysis[[#This Row],[Gross Sales ]]*Sales_Analysis[[#This Row],[Discount Pct]]</f>
        <v>0</v>
      </c>
      <c r="S1991" s="8">
        <f>Sales_Analysis[[#This Row],[Gross Sales ]]-Sales_Analysis[[#This Row],[Discount Amount]]</f>
        <v>181.26</v>
      </c>
      <c r="T1991" s="8">
        <f>Sales_Analysis[[#This Row],[Quantity]]*Sales_Analysis[[#This Row],[Unit Cost]]</f>
        <v>77.070000000000007</v>
      </c>
      <c r="U1991" s="8">
        <f>Sales_Analysis[[#This Row],[Net Sales ]]-Sales_Analysis[[#This Row],[Cost Of Good Sold]]</f>
        <v>104.18999999999998</v>
      </c>
      <c r="V1991" s="8">
        <f>IF(Sales_Analysis[[#This Row],[Order Status]]="Completed",Sales_Analysis[[#This Row],[Net Sales ]],0)</f>
        <v>181.26</v>
      </c>
      <c r="W1991" s="8">
        <f>IF(Sales_Analysis[[#This Row],[Order Status]]="Completed",Sales_Analysis[[#This Row],[Gross Profit ]],0)</f>
        <v>104.18999999999998</v>
      </c>
    </row>
    <row r="1992" spans="1:23">
      <c r="A1992" t="s">
        <v>2775</v>
      </c>
      <c r="B1992" s="7">
        <v>46224</v>
      </c>
      <c r="C1992" t="s">
        <v>180</v>
      </c>
      <c r="D1992">
        <v>3</v>
      </c>
      <c r="E1992">
        <v>60.42</v>
      </c>
      <c r="F1992">
        <v>0.05</v>
      </c>
      <c r="G1992">
        <v>9.99</v>
      </c>
      <c r="H1992" t="s">
        <v>212</v>
      </c>
      <c r="I1992" t="s">
        <v>54</v>
      </c>
      <c r="J1992" t="s">
        <v>213</v>
      </c>
      <c r="K1992" t="s">
        <v>209</v>
      </c>
      <c r="L1992" t="s">
        <v>420</v>
      </c>
      <c r="M1992" t="s">
        <v>181</v>
      </c>
      <c r="N1992" t="s">
        <v>32</v>
      </c>
      <c r="O1992">
        <v>25.69</v>
      </c>
      <c r="P1992">
        <v>60.42</v>
      </c>
      <c r="Q1992">
        <f>Sales_Analysis[[#This Row],[Quantity]]*Sales_Analysis[[#This Row],[Unit Selling Price]]</f>
        <v>181.26</v>
      </c>
      <c r="R1992">
        <f>Sales_Analysis[[#This Row],[Gross Sales ]]*Sales_Analysis[[#This Row],[Discount Pct]]</f>
        <v>9.0630000000000006</v>
      </c>
      <c r="S1992" s="8">
        <f>Sales_Analysis[[#This Row],[Gross Sales ]]-Sales_Analysis[[#This Row],[Discount Amount]]</f>
        <v>172.197</v>
      </c>
      <c r="T1992" s="8">
        <f>Sales_Analysis[[#This Row],[Quantity]]*Sales_Analysis[[#This Row],[Unit Cost]]</f>
        <v>77.070000000000007</v>
      </c>
      <c r="U1992" s="8">
        <f>Sales_Analysis[[#This Row],[Net Sales ]]-Sales_Analysis[[#This Row],[Cost Of Good Sold]]</f>
        <v>95.126999999999995</v>
      </c>
      <c r="V1992" s="8">
        <f>IF(Sales_Analysis[[#This Row],[Order Status]]="Completed",Sales_Analysis[[#This Row],[Net Sales ]],0)</f>
        <v>172.197</v>
      </c>
      <c r="W1992" s="8">
        <f>IF(Sales_Analysis[[#This Row],[Order Status]]="Completed",Sales_Analysis[[#This Row],[Gross Profit ]],0)</f>
        <v>95.126999999999995</v>
      </c>
    </row>
    <row r="1993" spans="1:23">
      <c r="A1993" t="s">
        <v>2776</v>
      </c>
      <c r="B1993" s="7">
        <v>46224</v>
      </c>
      <c r="C1993" t="s">
        <v>106</v>
      </c>
      <c r="D1993">
        <v>1</v>
      </c>
      <c r="E1993">
        <v>85.27</v>
      </c>
      <c r="F1993">
        <v>0.1</v>
      </c>
      <c r="G1993">
        <v>0</v>
      </c>
      <c r="H1993" t="s">
        <v>216</v>
      </c>
      <c r="I1993" t="s">
        <v>37</v>
      </c>
      <c r="J1993" t="s">
        <v>208</v>
      </c>
      <c r="K1993" t="s">
        <v>209</v>
      </c>
      <c r="L1993" t="s">
        <v>587</v>
      </c>
      <c r="M1993" t="s">
        <v>107</v>
      </c>
      <c r="N1993" t="s">
        <v>17</v>
      </c>
      <c r="O1993">
        <v>43.46</v>
      </c>
      <c r="P1993">
        <v>85.27</v>
      </c>
      <c r="Q1993">
        <f>Sales_Analysis[[#This Row],[Quantity]]*Sales_Analysis[[#This Row],[Unit Selling Price]]</f>
        <v>85.27</v>
      </c>
      <c r="R1993">
        <f>Sales_Analysis[[#This Row],[Gross Sales ]]*Sales_Analysis[[#This Row],[Discount Pct]]</f>
        <v>8.5269999999999992</v>
      </c>
      <c r="S1993" s="8">
        <f>Sales_Analysis[[#This Row],[Gross Sales ]]-Sales_Analysis[[#This Row],[Discount Amount]]</f>
        <v>76.742999999999995</v>
      </c>
      <c r="T1993" s="8">
        <f>Sales_Analysis[[#This Row],[Quantity]]*Sales_Analysis[[#This Row],[Unit Cost]]</f>
        <v>43.46</v>
      </c>
      <c r="U1993" s="8">
        <f>Sales_Analysis[[#This Row],[Net Sales ]]-Sales_Analysis[[#This Row],[Cost Of Good Sold]]</f>
        <v>33.282999999999994</v>
      </c>
      <c r="V1993" s="8">
        <f>IF(Sales_Analysis[[#This Row],[Order Status]]="Completed",Sales_Analysis[[#This Row],[Net Sales ]],0)</f>
        <v>76.742999999999995</v>
      </c>
      <c r="W1993" s="8">
        <f>IF(Sales_Analysis[[#This Row],[Order Status]]="Completed",Sales_Analysis[[#This Row],[Gross Profit ]],0)</f>
        <v>33.282999999999994</v>
      </c>
    </row>
    <row r="1994" spans="1:23">
      <c r="A1994" t="s">
        <v>2777</v>
      </c>
      <c r="B1994" s="7">
        <v>46224</v>
      </c>
      <c r="C1994" t="s">
        <v>106</v>
      </c>
      <c r="D1994">
        <v>2</v>
      </c>
      <c r="E1994">
        <v>85.27</v>
      </c>
      <c r="F1994">
        <v>0</v>
      </c>
      <c r="G1994">
        <v>0</v>
      </c>
      <c r="H1994" t="s">
        <v>207</v>
      </c>
      <c r="I1994" t="s">
        <v>54</v>
      </c>
      <c r="J1994" t="s">
        <v>217</v>
      </c>
      <c r="K1994" t="s">
        <v>304</v>
      </c>
      <c r="L1994" t="s">
        <v>1187</v>
      </c>
      <c r="M1994" t="s">
        <v>107</v>
      </c>
      <c r="N1994" t="s">
        <v>17</v>
      </c>
      <c r="O1994">
        <v>43.46</v>
      </c>
      <c r="P1994">
        <v>85.27</v>
      </c>
      <c r="Q1994">
        <f>Sales_Analysis[[#This Row],[Quantity]]*Sales_Analysis[[#This Row],[Unit Selling Price]]</f>
        <v>170.54</v>
      </c>
      <c r="R1994">
        <f>Sales_Analysis[[#This Row],[Gross Sales ]]*Sales_Analysis[[#This Row],[Discount Pct]]</f>
        <v>0</v>
      </c>
      <c r="S1994" s="8">
        <f>Sales_Analysis[[#This Row],[Gross Sales ]]-Sales_Analysis[[#This Row],[Discount Amount]]</f>
        <v>170.54</v>
      </c>
      <c r="T1994" s="8">
        <f>Sales_Analysis[[#This Row],[Quantity]]*Sales_Analysis[[#This Row],[Unit Cost]]</f>
        <v>86.92</v>
      </c>
      <c r="U1994" s="8">
        <f>Sales_Analysis[[#This Row],[Net Sales ]]-Sales_Analysis[[#This Row],[Cost Of Good Sold]]</f>
        <v>83.61999999999999</v>
      </c>
      <c r="V1994" s="8">
        <f>IF(Sales_Analysis[[#This Row],[Order Status]]="Completed",Sales_Analysis[[#This Row],[Net Sales ]],0)</f>
        <v>0</v>
      </c>
      <c r="W1994" s="8">
        <f>IF(Sales_Analysis[[#This Row],[Order Status]]="Completed",Sales_Analysis[[#This Row],[Gross Profit ]],0)</f>
        <v>0</v>
      </c>
    </row>
    <row r="1995" spans="1:23">
      <c r="A1995" t="s">
        <v>2778</v>
      </c>
      <c r="B1995" s="7">
        <v>46224</v>
      </c>
      <c r="C1995" t="s">
        <v>108</v>
      </c>
      <c r="D1995">
        <v>3</v>
      </c>
      <c r="E1995">
        <v>23.94</v>
      </c>
      <c r="F1995">
        <v>0</v>
      </c>
      <c r="G1995">
        <v>4.99</v>
      </c>
      <c r="H1995" t="s">
        <v>216</v>
      </c>
      <c r="I1995" t="s">
        <v>12</v>
      </c>
      <c r="J1995" t="s">
        <v>217</v>
      </c>
      <c r="K1995" t="s">
        <v>209</v>
      </c>
      <c r="L1995" t="s">
        <v>1389</v>
      </c>
      <c r="M1995" t="s">
        <v>109</v>
      </c>
      <c r="N1995" t="s">
        <v>17</v>
      </c>
      <c r="O1995">
        <v>13.98</v>
      </c>
      <c r="P1995">
        <v>23.94</v>
      </c>
      <c r="Q1995">
        <f>Sales_Analysis[[#This Row],[Quantity]]*Sales_Analysis[[#This Row],[Unit Selling Price]]</f>
        <v>71.820000000000007</v>
      </c>
      <c r="R1995">
        <f>Sales_Analysis[[#This Row],[Gross Sales ]]*Sales_Analysis[[#This Row],[Discount Pct]]</f>
        <v>0</v>
      </c>
      <c r="S1995" s="8">
        <f>Sales_Analysis[[#This Row],[Gross Sales ]]-Sales_Analysis[[#This Row],[Discount Amount]]</f>
        <v>71.820000000000007</v>
      </c>
      <c r="T1995" s="8">
        <f>Sales_Analysis[[#This Row],[Quantity]]*Sales_Analysis[[#This Row],[Unit Cost]]</f>
        <v>41.94</v>
      </c>
      <c r="U1995" s="8">
        <f>Sales_Analysis[[#This Row],[Net Sales ]]-Sales_Analysis[[#This Row],[Cost Of Good Sold]]</f>
        <v>29.88000000000001</v>
      </c>
      <c r="V1995" s="8">
        <f>IF(Sales_Analysis[[#This Row],[Order Status]]="Completed",Sales_Analysis[[#This Row],[Net Sales ]],0)</f>
        <v>71.820000000000007</v>
      </c>
      <c r="W1995" s="8">
        <f>IF(Sales_Analysis[[#This Row],[Order Status]]="Completed",Sales_Analysis[[#This Row],[Gross Profit ]],0)</f>
        <v>29.88000000000001</v>
      </c>
    </row>
    <row r="1996" spans="1:23">
      <c r="A1996" t="s">
        <v>2779</v>
      </c>
      <c r="B1996" s="7">
        <v>46224</v>
      </c>
      <c r="C1996" t="s">
        <v>85</v>
      </c>
      <c r="D1996">
        <v>4</v>
      </c>
      <c r="E1996">
        <v>20.7</v>
      </c>
      <c r="F1996">
        <v>0</v>
      </c>
      <c r="G1996">
        <v>6.99</v>
      </c>
      <c r="H1996" t="s">
        <v>216</v>
      </c>
      <c r="I1996" t="s">
        <v>18</v>
      </c>
      <c r="J1996" t="s">
        <v>213</v>
      </c>
      <c r="K1996" t="s">
        <v>209</v>
      </c>
      <c r="L1996" t="s">
        <v>1409</v>
      </c>
      <c r="M1996" t="s">
        <v>86</v>
      </c>
      <c r="N1996" t="s">
        <v>11</v>
      </c>
      <c r="O1996">
        <v>8.5299999999999994</v>
      </c>
      <c r="P1996">
        <v>20.7</v>
      </c>
      <c r="Q1996">
        <f>Sales_Analysis[[#This Row],[Quantity]]*Sales_Analysis[[#This Row],[Unit Selling Price]]</f>
        <v>82.8</v>
      </c>
      <c r="R1996">
        <f>Sales_Analysis[[#This Row],[Gross Sales ]]*Sales_Analysis[[#This Row],[Discount Pct]]</f>
        <v>0</v>
      </c>
      <c r="S1996" s="8">
        <f>Sales_Analysis[[#This Row],[Gross Sales ]]-Sales_Analysis[[#This Row],[Discount Amount]]</f>
        <v>82.8</v>
      </c>
      <c r="T1996" s="8">
        <f>Sales_Analysis[[#This Row],[Quantity]]*Sales_Analysis[[#This Row],[Unit Cost]]</f>
        <v>34.119999999999997</v>
      </c>
      <c r="U1996" s="8">
        <f>Sales_Analysis[[#This Row],[Net Sales ]]-Sales_Analysis[[#This Row],[Cost Of Good Sold]]</f>
        <v>48.68</v>
      </c>
      <c r="V1996" s="8">
        <f>IF(Sales_Analysis[[#This Row],[Order Status]]="Completed",Sales_Analysis[[#This Row],[Net Sales ]],0)</f>
        <v>82.8</v>
      </c>
      <c r="W1996" s="8">
        <f>IF(Sales_Analysis[[#This Row],[Order Status]]="Completed",Sales_Analysis[[#This Row],[Gross Profit ]],0)</f>
        <v>48.68</v>
      </c>
    </row>
    <row r="1997" spans="1:23">
      <c r="A1997" t="s">
        <v>2780</v>
      </c>
      <c r="B1997" s="7">
        <v>46224</v>
      </c>
      <c r="C1997" t="s">
        <v>170</v>
      </c>
      <c r="D1997">
        <v>1</v>
      </c>
      <c r="E1997">
        <v>33.19</v>
      </c>
      <c r="F1997">
        <v>0</v>
      </c>
      <c r="G1997">
        <v>4.99</v>
      </c>
      <c r="H1997" t="s">
        <v>212</v>
      </c>
      <c r="I1997" t="s">
        <v>37</v>
      </c>
      <c r="J1997" t="s">
        <v>208</v>
      </c>
      <c r="K1997" t="s">
        <v>209</v>
      </c>
      <c r="L1997" t="s">
        <v>1883</v>
      </c>
      <c r="M1997" t="s">
        <v>171</v>
      </c>
      <c r="N1997" t="s">
        <v>32</v>
      </c>
      <c r="O1997">
        <v>18.73</v>
      </c>
      <c r="P1997">
        <v>33.19</v>
      </c>
      <c r="Q1997">
        <f>Sales_Analysis[[#This Row],[Quantity]]*Sales_Analysis[[#This Row],[Unit Selling Price]]</f>
        <v>33.19</v>
      </c>
      <c r="R1997">
        <f>Sales_Analysis[[#This Row],[Gross Sales ]]*Sales_Analysis[[#This Row],[Discount Pct]]</f>
        <v>0</v>
      </c>
      <c r="S1997" s="8">
        <f>Sales_Analysis[[#This Row],[Gross Sales ]]-Sales_Analysis[[#This Row],[Discount Amount]]</f>
        <v>33.19</v>
      </c>
      <c r="T1997" s="8">
        <f>Sales_Analysis[[#This Row],[Quantity]]*Sales_Analysis[[#This Row],[Unit Cost]]</f>
        <v>18.73</v>
      </c>
      <c r="U1997" s="8">
        <f>Sales_Analysis[[#This Row],[Net Sales ]]-Sales_Analysis[[#This Row],[Cost Of Good Sold]]</f>
        <v>14.459999999999997</v>
      </c>
      <c r="V1997" s="8">
        <f>IF(Sales_Analysis[[#This Row],[Order Status]]="Completed",Sales_Analysis[[#This Row],[Net Sales ]],0)</f>
        <v>33.19</v>
      </c>
      <c r="W1997" s="8">
        <f>IF(Sales_Analysis[[#This Row],[Order Status]]="Completed",Sales_Analysis[[#This Row],[Gross Profit ]],0)</f>
        <v>14.459999999999997</v>
      </c>
    </row>
    <row r="1998" spans="1:23">
      <c r="A1998" t="s">
        <v>2781</v>
      </c>
      <c r="B1998" s="7">
        <v>46225</v>
      </c>
      <c r="C1998" t="s">
        <v>124</v>
      </c>
      <c r="D1998">
        <v>1</v>
      </c>
      <c r="E1998">
        <v>79.47</v>
      </c>
      <c r="F1998">
        <v>0</v>
      </c>
      <c r="G1998">
        <v>6.99</v>
      </c>
      <c r="H1998" t="s">
        <v>207</v>
      </c>
      <c r="I1998" t="s">
        <v>12</v>
      </c>
      <c r="J1998" t="s">
        <v>217</v>
      </c>
      <c r="K1998" t="s">
        <v>209</v>
      </c>
      <c r="L1998" t="s">
        <v>794</v>
      </c>
      <c r="M1998" t="s">
        <v>125</v>
      </c>
      <c r="N1998" t="s">
        <v>21</v>
      </c>
      <c r="O1998">
        <v>38</v>
      </c>
      <c r="P1998">
        <v>79.47</v>
      </c>
      <c r="Q1998">
        <f>Sales_Analysis[[#This Row],[Quantity]]*Sales_Analysis[[#This Row],[Unit Selling Price]]</f>
        <v>79.47</v>
      </c>
      <c r="R1998">
        <f>Sales_Analysis[[#This Row],[Gross Sales ]]*Sales_Analysis[[#This Row],[Discount Pct]]</f>
        <v>0</v>
      </c>
      <c r="S1998" s="8">
        <f>Sales_Analysis[[#This Row],[Gross Sales ]]-Sales_Analysis[[#This Row],[Discount Amount]]</f>
        <v>79.47</v>
      </c>
      <c r="T1998" s="8">
        <f>Sales_Analysis[[#This Row],[Quantity]]*Sales_Analysis[[#This Row],[Unit Cost]]</f>
        <v>38</v>
      </c>
      <c r="U1998" s="8">
        <f>Sales_Analysis[[#This Row],[Net Sales ]]-Sales_Analysis[[#This Row],[Cost Of Good Sold]]</f>
        <v>41.47</v>
      </c>
      <c r="V1998" s="8">
        <f>IF(Sales_Analysis[[#This Row],[Order Status]]="Completed",Sales_Analysis[[#This Row],[Net Sales ]],0)</f>
        <v>79.47</v>
      </c>
      <c r="W1998" s="8">
        <f>IF(Sales_Analysis[[#This Row],[Order Status]]="Completed",Sales_Analysis[[#This Row],[Gross Profit ]],0)</f>
        <v>41.47</v>
      </c>
    </row>
    <row r="1999" spans="1:23">
      <c r="A1999" t="s">
        <v>2782</v>
      </c>
      <c r="B1999" s="7">
        <v>46225</v>
      </c>
      <c r="C1999" t="s">
        <v>112</v>
      </c>
      <c r="D1999">
        <v>2</v>
      </c>
      <c r="E1999">
        <v>48.12</v>
      </c>
      <c r="F1999">
        <v>0</v>
      </c>
      <c r="G1999">
        <v>0</v>
      </c>
      <c r="H1999" t="s">
        <v>216</v>
      </c>
      <c r="I1999" t="s">
        <v>224</v>
      </c>
      <c r="J1999" t="s">
        <v>217</v>
      </c>
      <c r="K1999" t="s">
        <v>209</v>
      </c>
      <c r="L1999" t="s">
        <v>1627</v>
      </c>
      <c r="M1999" t="s">
        <v>113</v>
      </c>
      <c r="N1999" t="s">
        <v>17</v>
      </c>
      <c r="O1999">
        <v>23.26</v>
      </c>
      <c r="P1999">
        <v>48.12</v>
      </c>
      <c r="Q1999">
        <f>Sales_Analysis[[#This Row],[Quantity]]*Sales_Analysis[[#This Row],[Unit Selling Price]]</f>
        <v>96.24</v>
      </c>
      <c r="R1999">
        <f>Sales_Analysis[[#This Row],[Gross Sales ]]*Sales_Analysis[[#This Row],[Discount Pct]]</f>
        <v>0</v>
      </c>
      <c r="S1999" s="8">
        <f>Sales_Analysis[[#This Row],[Gross Sales ]]-Sales_Analysis[[#This Row],[Discount Amount]]</f>
        <v>96.24</v>
      </c>
      <c r="T1999" s="8">
        <f>Sales_Analysis[[#This Row],[Quantity]]*Sales_Analysis[[#This Row],[Unit Cost]]</f>
        <v>46.52</v>
      </c>
      <c r="U1999" s="8">
        <f>Sales_Analysis[[#This Row],[Net Sales ]]-Sales_Analysis[[#This Row],[Cost Of Good Sold]]</f>
        <v>49.719999999999992</v>
      </c>
      <c r="V1999" s="8">
        <f>IF(Sales_Analysis[[#This Row],[Order Status]]="Completed",Sales_Analysis[[#This Row],[Net Sales ]],0)</f>
        <v>96.24</v>
      </c>
      <c r="W1999" s="8">
        <f>IF(Sales_Analysis[[#This Row],[Order Status]]="Completed",Sales_Analysis[[#This Row],[Gross Profit ]],0)</f>
        <v>49.719999999999992</v>
      </c>
    </row>
    <row r="2000" spans="1:23">
      <c r="A2000" t="s">
        <v>2783</v>
      </c>
      <c r="B2000" s="7">
        <v>46225</v>
      </c>
      <c r="C2000" t="s">
        <v>138</v>
      </c>
      <c r="D2000">
        <v>4</v>
      </c>
      <c r="E2000">
        <v>56</v>
      </c>
      <c r="F2000">
        <v>0</v>
      </c>
      <c r="G2000">
        <v>0</v>
      </c>
      <c r="H2000" t="s">
        <v>212</v>
      </c>
      <c r="I2000" t="s">
        <v>12</v>
      </c>
      <c r="J2000" t="s">
        <v>217</v>
      </c>
      <c r="K2000" t="s">
        <v>209</v>
      </c>
      <c r="L2000" t="s">
        <v>1116</v>
      </c>
      <c r="M2000" t="s">
        <v>139</v>
      </c>
      <c r="N2000" t="s">
        <v>21</v>
      </c>
      <c r="O2000">
        <v>37.14</v>
      </c>
      <c r="P2000">
        <v>56</v>
      </c>
      <c r="Q2000">
        <f>Sales_Analysis[[#This Row],[Quantity]]*Sales_Analysis[[#This Row],[Unit Selling Price]]</f>
        <v>224</v>
      </c>
      <c r="R2000">
        <f>Sales_Analysis[[#This Row],[Gross Sales ]]*Sales_Analysis[[#This Row],[Discount Pct]]</f>
        <v>0</v>
      </c>
      <c r="S2000" s="8">
        <f>Sales_Analysis[[#This Row],[Gross Sales ]]-Sales_Analysis[[#This Row],[Discount Amount]]</f>
        <v>224</v>
      </c>
      <c r="T2000" s="8">
        <f>Sales_Analysis[[#This Row],[Quantity]]*Sales_Analysis[[#This Row],[Unit Cost]]</f>
        <v>148.56</v>
      </c>
      <c r="U2000" s="8">
        <f>Sales_Analysis[[#This Row],[Net Sales ]]-Sales_Analysis[[#This Row],[Cost Of Good Sold]]</f>
        <v>75.44</v>
      </c>
      <c r="V2000" s="8">
        <f>IF(Sales_Analysis[[#This Row],[Order Status]]="Completed",Sales_Analysis[[#This Row],[Net Sales ]],0)</f>
        <v>224</v>
      </c>
      <c r="W2000" s="8">
        <f>IF(Sales_Analysis[[#This Row],[Order Status]]="Completed",Sales_Analysis[[#This Row],[Gross Profit ]],0)</f>
        <v>75.44</v>
      </c>
    </row>
    <row r="2001" spans="1:23">
      <c r="A2001" t="s">
        <v>2784</v>
      </c>
      <c r="B2001" s="7">
        <v>46225</v>
      </c>
      <c r="C2001" t="s">
        <v>170</v>
      </c>
      <c r="D2001">
        <v>1</v>
      </c>
      <c r="E2001">
        <v>33.19</v>
      </c>
      <c r="F2001">
        <v>0</v>
      </c>
      <c r="G2001">
        <v>4.99</v>
      </c>
      <c r="H2001" t="s">
        <v>216</v>
      </c>
      <c r="I2001" t="s">
        <v>18</v>
      </c>
      <c r="J2001" t="s">
        <v>217</v>
      </c>
      <c r="K2001" t="s">
        <v>209</v>
      </c>
      <c r="L2001" t="s">
        <v>1614</v>
      </c>
      <c r="M2001" t="s">
        <v>171</v>
      </c>
      <c r="N2001" t="s">
        <v>32</v>
      </c>
      <c r="O2001">
        <v>18.73</v>
      </c>
      <c r="P2001">
        <v>33.19</v>
      </c>
      <c r="Q2001">
        <f>Sales_Analysis[[#This Row],[Quantity]]*Sales_Analysis[[#This Row],[Unit Selling Price]]</f>
        <v>33.19</v>
      </c>
      <c r="R2001">
        <f>Sales_Analysis[[#This Row],[Gross Sales ]]*Sales_Analysis[[#This Row],[Discount Pct]]</f>
        <v>0</v>
      </c>
      <c r="S2001" s="8">
        <f>Sales_Analysis[[#This Row],[Gross Sales ]]-Sales_Analysis[[#This Row],[Discount Amount]]</f>
        <v>33.19</v>
      </c>
      <c r="T2001" s="8">
        <f>Sales_Analysis[[#This Row],[Quantity]]*Sales_Analysis[[#This Row],[Unit Cost]]</f>
        <v>18.73</v>
      </c>
      <c r="U2001" s="8">
        <f>Sales_Analysis[[#This Row],[Net Sales ]]-Sales_Analysis[[#This Row],[Cost Of Good Sold]]</f>
        <v>14.459999999999997</v>
      </c>
      <c r="V2001" s="8">
        <f>IF(Sales_Analysis[[#This Row],[Order Status]]="Completed",Sales_Analysis[[#This Row],[Net Sales ]],0)</f>
        <v>33.19</v>
      </c>
      <c r="W2001" s="8">
        <f>IF(Sales_Analysis[[#This Row],[Order Status]]="Completed",Sales_Analysis[[#This Row],[Gross Profit ]],0)</f>
        <v>14.459999999999997</v>
      </c>
    </row>
    <row r="2002" spans="1:23">
      <c r="A2002" t="s">
        <v>2785</v>
      </c>
      <c r="B2002" s="7">
        <v>46225</v>
      </c>
      <c r="C2002" t="s">
        <v>71</v>
      </c>
      <c r="D2002">
        <v>1</v>
      </c>
      <c r="E2002">
        <v>11.23</v>
      </c>
      <c r="F2002">
        <v>0</v>
      </c>
      <c r="G2002">
        <v>6.99</v>
      </c>
      <c r="H2002" t="s">
        <v>207</v>
      </c>
      <c r="I2002" t="s">
        <v>37</v>
      </c>
      <c r="J2002" t="s">
        <v>217</v>
      </c>
      <c r="K2002" t="s">
        <v>304</v>
      </c>
      <c r="L2002" t="s">
        <v>770</v>
      </c>
      <c r="M2002" t="s">
        <v>72</v>
      </c>
      <c r="N2002" t="s">
        <v>11</v>
      </c>
      <c r="O2002">
        <v>6.46</v>
      </c>
      <c r="P2002">
        <v>11.23</v>
      </c>
      <c r="Q2002">
        <f>Sales_Analysis[[#This Row],[Quantity]]*Sales_Analysis[[#This Row],[Unit Selling Price]]</f>
        <v>11.23</v>
      </c>
      <c r="R2002">
        <f>Sales_Analysis[[#This Row],[Gross Sales ]]*Sales_Analysis[[#This Row],[Discount Pct]]</f>
        <v>0</v>
      </c>
      <c r="S2002" s="8">
        <f>Sales_Analysis[[#This Row],[Gross Sales ]]-Sales_Analysis[[#This Row],[Discount Amount]]</f>
        <v>11.23</v>
      </c>
      <c r="T2002" s="8">
        <f>Sales_Analysis[[#This Row],[Quantity]]*Sales_Analysis[[#This Row],[Unit Cost]]</f>
        <v>6.46</v>
      </c>
      <c r="U2002" s="8">
        <f>Sales_Analysis[[#This Row],[Net Sales ]]-Sales_Analysis[[#This Row],[Cost Of Good Sold]]</f>
        <v>4.7700000000000005</v>
      </c>
      <c r="V2002" s="8">
        <f>IF(Sales_Analysis[[#This Row],[Order Status]]="Completed",Sales_Analysis[[#This Row],[Net Sales ]],0)</f>
        <v>0</v>
      </c>
      <c r="W2002" s="8">
        <f>IF(Sales_Analysis[[#This Row],[Order Status]]="Completed",Sales_Analysis[[#This Row],[Gross Profit ]],0)</f>
        <v>0</v>
      </c>
    </row>
    <row r="2003" spans="1:23">
      <c r="A2003" t="s">
        <v>2786</v>
      </c>
      <c r="B2003" s="7">
        <v>46225</v>
      </c>
      <c r="C2003" t="s">
        <v>156</v>
      </c>
      <c r="D2003">
        <v>1</v>
      </c>
      <c r="E2003">
        <v>24.86</v>
      </c>
      <c r="F2003">
        <v>0.1</v>
      </c>
      <c r="G2003">
        <v>6.99</v>
      </c>
      <c r="H2003" t="s">
        <v>207</v>
      </c>
      <c r="I2003" t="s">
        <v>18</v>
      </c>
      <c r="J2003" t="s">
        <v>208</v>
      </c>
      <c r="K2003" t="s">
        <v>209</v>
      </c>
      <c r="L2003" t="s">
        <v>2172</v>
      </c>
      <c r="M2003" t="s">
        <v>157</v>
      </c>
      <c r="N2003" t="s">
        <v>27</v>
      </c>
      <c r="O2003">
        <v>16.329999999999998</v>
      </c>
      <c r="P2003">
        <v>24.86</v>
      </c>
      <c r="Q2003">
        <f>Sales_Analysis[[#This Row],[Quantity]]*Sales_Analysis[[#This Row],[Unit Selling Price]]</f>
        <v>24.86</v>
      </c>
      <c r="R2003">
        <f>Sales_Analysis[[#This Row],[Gross Sales ]]*Sales_Analysis[[#This Row],[Discount Pct]]</f>
        <v>2.4860000000000002</v>
      </c>
      <c r="S2003" s="8">
        <f>Sales_Analysis[[#This Row],[Gross Sales ]]-Sales_Analysis[[#This Row],[Discount Amount]]</f>
        <v>22.373999999999999</v>
      </c>
      <c r="T2003" s="8">
        <f>Sales_Analysis[[#This Row],[Quantity]]*Sales_Analysis[[#This Row],[Unit Cost]]</f>
        <v>16.329999999999998</v>
      </c>
      <c r="U2003" s="8">
        <f>Sales_Analysis[[#This Row],[Net Sales ]]-Sales_Analysis[[#This Row],[Cost Of Good Sold]]</f>
        <v>6.0440000000000005</v>
      </c>
      <c r="V2003" s="8">
        <f>IF(Sales_Analysis[[#This Row],[Order Status]]="Completed",Sales_Analysis[[#This Row],[Net Sales ]],0)</f>
        <v>22.373999999999999</v>
      </c>
      <c r="W2003" s="8">
        <f>IF(Sales_Analysis[[#This Row],[Order Status]]="Completed",Sales_Analysis[[#This Row],[Gross Profit ]],0)</f>
        <v>6.0440000000000005</v>
      </c>
    </row>
    <row r="2004" spans="1:23">
      <c r="A2004" t="s">
        <v>2787</v>
      </c>
      <c r="B2004" s="7">
        <v>46225</v>
      </c>
      <c r="C2004" t="s">
        <v>154</v>
      </c>
      <c r="D2004">
        <v>1</v>
      </c>
      <c r="E2004">
        <v>63.29</v>
      </c>
      <c r="F2004">
        <v>0</v>
      </c>
      <c r="G2004">
        <v>6.99</v>
      </c>
      <c r="H2004" t="s">
        <v>207</v>
      </c>
      <c r="I2004" t="s">
        <v>18</v>
      </c>
      <c r="J2004" t="s">
        <v>217</v>
      </c>
      <c r="K2004" t="s">
        <v>281</v>
      </c>
      <c r="L2004" t="s">
        <v>742</v>
      </c>
      <c r="M2004" t="s">
        <v>155</v>
      </c>
      <c r="N2004" t="s">
        <v>27</v>
      </c>
      <c r="O2004">
        <v>41.46</v>
      </c>
      <c r="P2004">
        <v>63.29</v>
      </c>
      <c r="Q2004">
        <f>Sales_Analysis[[#This Row],[Quantity]]*Sales_Analysis[[#This Row],[Unit Selling Price]]</f>
        <v>63.29</v>
      </c>
      <c r="R2004">
        <f>Sales_Analysis[[#This Row],[Gross Sales ]]*Sales_Analysis[[#This Row],[Discount Pct]]</f>
        <v>0</v>
      </c>
      <c r="S2004" s="8">
        <f>Sales_Analysis[[#This Row],[Gross Sales ]]-Sales_Analysis[[#This Row],[Discount Amount]]</f>
        <v>63.29</v>
      </c>
      <c r="T2004" s="8">
        <f>Sales_Analysis[[#This Row],[Quantity]]*Sales_Analysis[[#This Row],[Unit Cost]]</f>
        <v>41.46</v>
      </c>
      <c r="U2004" s="8">
        <f>Sales_Analysis[[#This Row],[Net Sales ]]-Sales_Analysis[[#This Row],[Cost Of Good Sold]]</f>
        <v>21.83</v>
      </c>
      <c r="V2004" s="8">
        <f>IF(Sales_Analysis[[#This Row],[Order Status]]="Completed",Sales_Analysis[[#This Row],[Net Sales ]],0)</f>
        <v>0</v>
      </c>
      <c r="W2004" s="8">
        <f>IF(Sales_Analysis[[#This Row],[Order Status]]="Completed",Sales_Analysis[[#This Row],[Gross Profit ]],0)</f>
        <v>0</v>
      </c>
    </row>
    <row r="2005" spans="1:23">
      <c r="A2005" t="s">
        <v>2788</v>
      </c>
      <c r="B2005" s="7">
        <v>46225</v>
      </c>
      <c r="C2005" t="s">
        <v>170</v>
      </c>
      <c r="D2005">
        <v>1</v>
      </c>
      <c r="E2005">
        <v>33.19</v>
      </c>
      <c r="F2005">
        <v>0.05</v>
      </c>
      <c r="G2005">
        <v>0</v>
      </c>
      <c r="H2005" t="s">
        <v>216</v>
      </c>
      <c r="I2005" t="s">
        <v>18</v>
      </c>
      <c r="J2005" t="s">
        <v>217</v>
      </c>
      <c r="K2005" t="s">
        <v>209</v>
      </c>
      <c r="L2005" t="s">
        <v>936</v>
      </c>
      <c r="M2005" t="s">
        <v>171</v>
      </c>
      <c r="N2005" t="s">
        <v>32</v>
      </c>
      <c r="O2005">
        <v>18.73</v>
      </c>
      <c r="P2005">
        <v>33.19</v>
      </c>
      <c r="Q2005">
        <f>Sales_Analysis[[#This Row],[Quantity]]*Sales_Analysis[[#This Row],[Unit Selling Price]]</f>
        <v>33.19</v>
      </c>
      <c r="R2005">
        <f>Sales_Analysis[[#This Row],[Gross Sales ]]*Sales_Analysis[[#This Row],[Discount Pct]]</f>
        <v>1.6595</v>
      </c>
      <c r="S2005" s="8">
        <f>Sales_Analysis[[#This Row],[Gross Sales ]]-Sales_Analysis[[#This Row],[Discount Amount]]</f>
        <v>31.530499999999996</v>
      </c>
      <c r="T2005" s="8">
        <f>Sales_Analysis[[#This Row],[Quantity]]*Sales_Analysis[[#This Row],[Unit Cost]]</f>
        <v>18.73</v>
      </c>
      <c r="U2005" s="8">
        <f>Sales_Analysis[[#This Row],[Net Sales ]]-Sales_Analysis[[#This Row],[Cost Of Good Sold]]</f>
        <v>12.800499999999996</v>
      </c>
      <c r="V2005" s="8">
        <f>IF(Sales_Analysis[[#This Row],[Order Status]]="Completed",Sales_Analysis[[#This Row],[Net Sales ]],0)</f>
        <v>31.530499999999996</v>
      </c>
      <c r="W2005" s="8">
        <f>IF(Sales_Analysis[[#This Row],[Order Status]]="Completed",Sales_Analysis[[#This Row],[Gross Profit ]],0)</f>
        <v>12.800499999999996</v>
      </c>
    </row>
    <row r="2006" spans="1:23">
      <c r="A2006" t="s">
        <v>2789</v>
      </c>
      <c r="B2006" s="7">
        <v>46226</v>
      </c>
      <c r="C2006" t="s">
        <v>184</v>
      </c>
      <c r="D2006">
        <v>2</v>
      </c>
      <c r="E2006">
        <v>31.55</v>
      </c>
      <c r="F2006">
        <v>0</v>
      </c>
      <c r="G2006">
        <v>0</v>
      </c>
      <c r="H2006" t="s">
        <v>216</v>
      </c>
      <c r="I2006" t="s">
        <v>54</v>
      </c>
      <c r="J2006" t="s">
        <v>208</v>
      </c>
      <c r="K2006" t="s">
        <v>209</v>
      </c>
      <c r="L2006" t="s">
        <v>1128</v>
      </c>
      <c r="M2006" t="s">
        <v>185</v>
      </c>
      <c r="N2006" t="s">
        <v>32</v>
      </c>
      <c r="O2006">
        <v>18.04</v>
      </c>
      <c r="P2006">
        <v>31.55</v>
      </c>
      <c r="Q2006">
        <f>Sales_Analysis[[#This Row],[Quantity]]*Sales_Analysis[[#This Row],[Unit Selling Price]]</f>
        <v>63.1</v>
      </c>
      <c r="R2006">
        <f>Sales_Analysis[[#This Row],[Gross Sales ]]*Sales_Analysis[[#This Row],[Discount Pct]]</f>
        <v>0</v>
      </c>
      <c r="S2006" s="8">
        <f>Sales_Analysis[[#This Row],[Gross Sales ]]-Sales_Analysis[[#This Row],[Discount Amount]]</f>
        <v>63.1</v>
      </c>
      <c r="T2006" s="8">
        <f>Sales_Analysis[[#This Row],[Quantity]]*Sales_Analysis[[#This Row],[Unit Cost]]</f>
        <v>36.08</v>
      </c>
      <c r="U2006" s="8">
        <f>Sales_Analysis[[#This Row],[Net Sales ]]-Sales_Analysis[[#This Row],[Cost Of Good Sold]]</f>
        <v>27.020000000000003</v>
      </c>
      <c r="V2006" s="8">
        <f>IF(Sales_Analysis[[#This Row],[Order Status]]="Completed",Sales_Analysis[[#This Row],[Net Sales ]],0)</f>
        <v>63.1</v>
      </c>
      <c r="W2006" s="8">
        <f>IF(Sales_Analysis[[#This Row],[Order Status]]="Completed",Sales_Analysis[[#This Row],[Gross Profit ]],0)</f>
        <v>27.020000000000003</v>
      </c>
    </row>
    <row r="2007" spans="1:23">
      <c r="A2007" t="s">
        <v>2790</v>
      </c>
      <c r="B2007" s="7">
        <v>46226</v>
      </c>
      <c r="C2007" t="s">
        <v>98</v>
      </c>
      <c r="D2007">
        <v>2</v>
      </c>
      <c r="E2007">
        <v>17.66</v>
      </c>
      <c r="F2007">
        <v>0.15</v>
      </c>
      <c r="G2007">
        <v>0</v>
      </c>
      <c r="H2007" t="s">
        <v>216</v>
      </c>
      <c r="I2007" t="s">
        <v>37</v>
      </c>
      <c r="J2007" t="s">
        <v>217</v>
      </c>
      <c r="K2007" t="s">
        <v>209</v>
      </c>
      <c r="L2007" t="s">
        <v>269</v>
      </c>
      <c r="M2007" t="s">
        <v>99</v>
      </c>
      <c r="N2007" t="s">
        <v>17</v>
      </c>
      <c r="O2007">
        <v>11.93</v>
      </c>
      <c r="P2007">
        <v>17.66</v>
      </c>
      <c r="Q2007">
        <f>Sales_Analysis[[#This Row],[Quantity]]*Sales_Analysis[[#This Row],[Unit Selling Price]]</f>
        <v>35.32</v>
      </c>
      <c r="R2007">
        <f>Sales_Analysis[[#This Row],[Gross Sales ]]*Sales_Analysis[[#This Row],[Discount Pct]]</f>
        <v>5.298</v>
      </c>
      <c r="S2007" s="8">
        <f>Sales_Analysis[[#This Row],[Gross Sales ]]-Sales_Analysis[[#This Row],[Discount Amount]]</f>
        <v>30.021999999999998</v>
      </c>
      <c r="T2007" s="8">
        <f>Sales_Analysis[[#This Row],[Quantity]]*Sales_Analysis[[#This Row],[Unit Cost]]</f>
        <v>23.86</v>
      </c>
      <c r="U2007" s="8">
        <f>Sales_Analysis[[#This Row],[Net Sales ]]-Sales_Analysis[[#This Row],[Cost Of Good Sold]]</f>
        <v>6.161999999999999</v>
      </c>
      <c r="V2007" s="8">
        <f>IF(Sales_Analysis[[#This Row],[Order Status]]="Completed",Sales_Analysis[[#This Row],[Net Sales ]],0)</f>
        <v>30.021999999999998</v>
      </c>
      <c r="W2007" s="8">
        <f>IF(Sales_Analysis[[#This Row],[Order Status]]="Completed",Sales_Analysis[[#This Row],[Gross Profit ]],0)</f>
        <v>6.161999999999999</v>
      </c>
    </row>
    <row r="2008" spans="1:23">
      <c r="A2008" t="s">
        <v>2791</v>
      </c>
      <c r="B2008" s="7">
        <v>46226</v>
      </c>
      <c r="C2008" t="s">
        <v>126</v>
      </c>
      <c r="D2008">
        <v>5</v>
      </c>
      <c r="E2008">
        <v>44.98</v>
      </c>
      <c r="F2008">
        <v>0.05</v>
      </c>
      <c r="G2008">
        <v>0</v>
      </c>
      <c r="H2008" t="s">
        <v>207</v>
      </c>
      <c r="I2008" t="s">
        <v>54</v>
      </c>
      <c r="J2008" t="s">
        <v>217</v>
      </c>
      <c r="K2008" t="s">
        <v>304</v>
      </c>
      <c r="L2008" t="s">
        <v>1627</v>
      </c>
      <c r="M2008" t="s">
        <v>127</v>
      </c>
      <c r="N2008" t="s">
        <v>21</v>
      </c>
      <c r="O2008">
        <v>23.48</v>
      </c>
      <c r="P2008">
        <v>44.98</v>
      </c>
      <c r="Q2008">
        <f>Sales_Analysis[[#This Row],[Quantity]]*Sales_Analysis[[#This Row],[Unit Selling Price]]</f>
        <v>224.89999999999998</v>
      </c>
      <c r="R2008">
        <f>Sales_Analysis[[#This Row],[Gross Sales ]]*Sales_Analysis[[#This Row],[Discount Pct]]</f>
        <v>11.244999999999999</v>
      </c>
      <c r="S2008" s="8">
        <f>Sales_Analysis[[#This Row],[Gross Sales ]]-Sales_Analysis[[#This Row],[Discount Amount]]</f>
        <v>213.65499999999997</v>
      </c>
      <c r="T2008" s="8">
        <f>Sales_Analysis[[#This Row],[Quantity]]*Sales_Analysis[[#This Row],[Unit Cost]]</f>
        <v>117.4</v>
      </c>
      <c r="U2008" s="8">
        <f>Sales_Analysis[[#This Row],[Net Sales ]]-Sales_Analysis[[#This Row],[Cost Of Good Sold]]</f>
        <v>96.254999999999967</v>
      </c>
      <c r="V2008" s="8">
        <f>IF(Sales_Analysis[[#This Row],[Order Status]]="Completed",Sales_Analysis[[#This Row],[Net Sales ]],0)</f>
        <v>0</v>
      </c>
      <c r="W2008" s="8">
        <f>IF(Sales_Analysis[[#This Row],[Order Status]]="Completed",Sales_Analysis[[#This Row],[Gross Profit ]],0)</f>
        <v>0</v>
      </c>
    </row>
    <row r="2009" spans="1:23">
      <c r="A2009" t="s">
        <v>2792</v>
      </c>
      <c r="B2009" s="7">
        <v>46226</v>
      </c>
      <c r="C2009" t="s">
        <v>120</v>
      </c>
      <c r="D2009">
        <v>2</v>
      </c>
      <c r="E2009">
        <v>33.65</v>
      </c>
      <c r="F2009">
        <v>0</v>
      </c>
      <c r="G2009">
        <v>9.99</v>
      </c>
      <c r="H2009" t="s">
        <v>212</v>
      </c>
      <c r="I2009" t="s">
        <v>37</v>
      </c>
      <c r="J2009" t="s">
        <v>217</v>
      </c>
      <c r="K2009" t="s">
        <v>209</v>
      </c>
      <c r="L2009" t="s">
        <v>1868</v>
      </c>
      <c r="M2009" t="s">
        <v>121</v>
      </c>
      <c r="N2009" t="s">
        <v>21</v>
      </c>
      <c r="O2009">
        <v>17.22</v>
      </c>
      <c r="P2009">
        <v>33.65</v>
      </c>
      <c r="Q2009">
        <f>Sales_Analysis[[#This Row],[Quantity]]*Sales_Analysis[[#This Row],[Unit Selling Price]]</f>
        <v>67.3</v>
      </c>
      <c r="R2009">
        <f>Sales_Analysis[[#This Row],[Gross Sales ]]*Sales_Analysis[[#This Row],[Discount Pct]]</f>
        <v>0</v>
      </c>
      <c r="S2009" s="8">
        <f>Sales_Analysis[[#This Row],[Gross Sales ]]-Sales_Analysis[[#This Row],[Discount Amount]]</f>
        <v>67.3</v>
      </c>
      <c r="T2009" s="8">
        <f>Sales_Analysis[[#This Row],[Quantity]]*Sales_Analysis[[#This Row],[Unit Cost]]</f>
        <v>34.44</v>
      </c>
      <c r="U2009" s="8">
        <f>Sales_Analysis[[#This Row],[Net Sales ]]-Sales_Analysis[[#This Row],[Cost Of Good Sold]]</f>
        <v>32.86</v>
      </c>
      <c r="V2009" s="8">
        <f>IF(Sales_Analysis[[#This Row],[Order Status]]="Completed",Sales_Analysis[[#This Row],[Net Sales ]],0)</f>
        <v>67.3</v>
      </c>
      <c r="W2009" s="8">
        <f>IF(Sales_Analysis[[#This Row],[Order Status]]="Completed",Sales_Analysis[[#This Row],[Gross Profit ]],0)</f>
        <v>32.86</v>
      </c>
    </row>
    <row r="2010" spans="1:23">
      <c r="A2010" t="s">
        <v>2793</v>
      </c>
      <c r="B2010" s="7">
        <v>46226</v>
      </c>
      <c r="C2010" t="s">
        <v>140</v>
      </c>
      <c r="D2010">
        <v>5</v>
      </c>
      <c r="E2010">
        <v>25.18</v>
      </c>
      <c r="F2010">
        <v>0</v>
      </c>
      <c r="G2010">
        <v>0</v>
      </c>
      <c r="H2010" t="s">
        <v>216</v>
      </c>
      <c r="I2010" t="s">
        <v>12</v>
      </c>
      <c r="J2010" t="s">
        <v>213</v>
      </c>
      <c r="K2010" t="s">
        <v>209</v>
      </c>
      <c r="L2010" t="s">
        <v>620</v>
      </c>
      <c r="M2010" t="s">
        <v>141</v>
      </c>
      <c r="N2010" t="s">
        <v>27</v>
      </c>
      <c r="O2010">
        <v>13.85</v>
      </c>
      <c r="P2010">
        <v>25.18</v>
      </c>
      <c r="Q2010">
        <f>Sales_Analysis[[#This Row],[Quantity]]*Sales_Analysis[[#This Row],[Unit Selling Price]]</f>
        <v>125.9</v>
      </c>
      <c r="R2010">
        <f>Sales_Analysis[[#This Row],[Gross Sales ]]*Sales_Analysis[[#This Row],[Discount Pct]]</f>
        <v>0</v>
      </c>
      <c r="S2010" s="8">
        <f>Sales_Analysis[[#This Row],[Gross Sales ]]-Sales_Analysis[[#This Row],[Discount Amount]]</f>
        <v>125.9</v>
      </c>
      <c r="T2010" s="8">
        <f>Sales_Analysis[[#This Row],[Quantity]]*Sales_Analysis[[#This Row],[Unit Cost]]</f>
        <v>69.25</v>
      </c>
      <c r="U2010" s="8">
        <f>Sales_Analysis[[#This Row],[Net Sales ]]-Sales_Analysis[[#This Row],[Cost Of Good Sold]]</f>
        <v>56.650000000000006</v>
      </c>
      <c r="V2010" s="8">
        <f>IF(Sales_Analysis[[#This Row],[Order Status]]="Completed",Sales_Analysis[[#This Row],[Net Sales ]],0)</f>
        <v>125.9</v>
      </c>
      <c r="W2010" s="8">
        <f>IF(Sales_Analysis[[#This Row],[Order Status]]="Completed",Sales_Analysis[[#This Row],[Gross Profit ]],0)</f>
        <v>56.650000000000006</v>
      </c>
    </row>
    <row r="2011" spans="1:23">
      <c r="A2011" t="s">
        <v>2794</v>
      </c>
      <c r="B2011" s="7">
        <v>46226</v>
      </c>
      <c r="C2011" t="s">
        <v>174</v>
      </c>
      <c r="D2011">
        <v>2</v>
      </c>
      <c r="E2011">
        <v>72.45</v>
      </c>
      <c r="F2011">
        <v>0.05</v>
      </c>
      <c r="G2011">
        <v>0</v>
      </c>
      <c r="H2011" t="s">
        <v>216</v>
      </c>
      <c r="I2011" t="s">
        <v>18</v>
      </c>
      <c r="J2011" t="s">
        <v>208</v>
      </c>
      <c r="K2011" t="s">
        <v>209</v>
      </c>
      <c r="L2011" t="s">
        <v>645</v>
      </c>
      <c r="M2011" t="s">
        <v>175</v>
      </c>
      <c r="N2011" t="s">
        <v>32</v>
      </c>
      <c r="O2011">
        <v>30.61</v>
      </c>
      <c r="P2011">
        <v>72.45</v>
      </c>
      <c r="Q2011">
        <f>Sales_Analysis[[#This Row],[Quantity]]*Sales_Analysis[[#This Row],[Unit Selling Price]]</f>
        <v>144.9</v>
      </c>
      <c r="R2011">
        <f>Sales_Analysis[[#This Row],[Gross Sales ]]*Sales_Analysis[[#This Row],[Discount Pct]]</f>
        <v>7.245000000000001</v>
      </c>
      <c r="S2011" s="8">
        <f>Sales_Analysis[[#This Row],[Gross Sales ]]-Sales_Analysis[[#This Row],[Discount Amount]]</f>
        <v>137.655</v>
      </c>
      <c r="T2011" s="8">
        <f>Sales_Analysis[[#This Row],[Quantity]]*Sales_Analysis[[#This Row],[Unit Cost]]</f>
        <v>61.22</v>
      </c>
      <c r="U2011" s="8">
        <f>Sales_Analysis[[#This Row],[Net Sales ]]-Sales_Analysis[[#This Row],[Cost Of Good Sold]]</f>
        <v>76.435000000000002</v>
      </c>
      <c r="V2011" s="8">
        <f>IF(Sales_Analysis[[#This Row],[Order Status]]="Completed",Sales_Analysis[[#This Row],[Net Sales ]],0)</f>
        <v>137.655</v>
      </c>
      <c r="W2011" s="8">
        <f>IF(Sales_Analysis[[#This Row],[Order Status]]="Completed",Sales_Analysis[[#This Row],[Gross Profit ]],0)</f>
        <v>76.435000000000002</v>
      </c>
    </row>
    <row r="2012" spans="1:23">
      <c r="A2012" t="s">
        <v>2795</v>
      </c>
      <c r="B2012" s="7">
        <v>46226</v>
      </c>
      <c r="C2012" t="s">
        <v>100</v>
      </c>
      <c r="D2012">
        <v>4</v>
      </c>
      <c r="E2012">
        <v>47.38</v>
      </c>
      <c r="F2012">
        <v>0</v>
      </c>
      <c r="G2012">
        <v>0</v>
      </c>
      <c r="H2012" t="s">
        <v>207</v>
      </c>
      <c r="I2012" t="s">
        <v>224</v>
      </c>
      <c r="J2012" t="s">
        <v>213</v>
      </c>
      <c r="K2012" t="s">
        <v>209</v>
      </c>
      <c r="L2012" t="s">
        <v>2796</v>
      </c>
      <c r="M2012" t="s">
        <v>101</v>
      </c>
      <c r="N2012" t="s">
        <v>17</v>
      </c>
      <c r="O2012">
        <v>31.21</v>
      </c>
      <c r="P2012">
        <v>47.38</v>
      </c>
      <c r="Q2012">
        <f>Sales_Analysis[[#This Row],[Quantity]]*Sales_Analysis[[#This Row],[Unit Selling Price]]</f>
        <v>189.52</v>
      </c>
      <c r="R2012">
        <f>Sales_Analysis[[#This Row],[Gross Sales ]]*Sales_Analysis[[#This Row],[Discount Pct]]</f>
        <v>0</v>
      </c>
      <c r="S2012" s="8">
        <f>Sales_Analysis[[#This Row],[Gross Sales ]]-Sales_Analysis[[#This Row],[Discount Amount]]</f>
        <v>189.52</v>
      </c>
      <c r="T2012" s="8">
        <f>Sales_Analysis[[#This Row],[Quantity]]*Sales_Analysis[[#This Row],[Unit Cost]]</f>
        <v>124.84</v>
      </c>
      <c r="U2012" s="8">
        <f>Sales_Analysis[[#This Row],[Net Sales ]]-Sales_Analysis[[#This Row],[Cost Of Good Sold]]</f>
        <v>64.680000000000007</v>
      </c>
      <c r="V2012" s="8">
        <f>IF(Sales_Analysis[[#This Row],[Order Status]]="Completed",Sales_Analysis[[#This Row],[Net Sales ]],0)</f>
        <v>189.52</v>
      </c>
      <c r="W2012" s="8">
        <f>IF(Sales_Analysis[[#This Row],[Order Status]]="Completed",Sales_Analysis[[#This Row],[Gross Profit ]],0)</f>
        <v>64.680000000000007</v>
      </c>
    </row>
    <row r="2013" spans="1:23">
      <c r="A2013" t="s">
        <v>2797</v>
      </c>
      <c r="B2013" s="7">
        <v>46226</v>
      </c>
      <c r="C2013" t="s">
        <v>87</v>
      </c>
      <c r="D2013">
        <v>4</v>
      </c>
      <c r="E2013">
        <v>49.34</v>
      </c>
      <c r="F2013">
        <v>0</v>
      </c>
      <c r="G2013">
        <v>6.99</v>
      </c>
      <c r="H2013" t="s">
        <v>212</v>
      </c>
      <c r="I2013" t="s">
        <v>12</v>
      </c>
      <c r="J2013" t="s">
        <v>217</v>
      </c>
      <c r="K2013" t="s">
        <v>209</v>
      </c>
      <c r="L2013" t="s">
        <v>782</v>
      </c>
      <c r="M2013" t="s">
        <v>88</v>
      </c>
      <c r="N2013" t="s">
        <v>11</v>
      </c>
      <c r="O2013">
        <v>24.06</v>
      </c>
      <c r="P2013">
        <v>49.34</v>
      </c>
      <c r="Q2013">
        <f>Sales_Analysis[[#This Row],[Quantity]]*Sales_Analysis[[#This Row],[Unit Selling Price]]</f>
        <v>197.36</v>
      </c>
      <c r="R2013">
        <f>Sales_Analysis[[#This Row],[Gross Sales ]]*Sales_Analysis[[#This Row],[Discount Pct]]</f>
        <v>0</v>
      </c>
      <c r="S2013" s="8">
        <f>Sales_Analysis[[#This Row],[Gross Sales ]]-Sales_Analysis[[#This Row],[Discount Amount]]</f>
        <v>197.36</v>
      </c>
      <c r="T2013" s="8">
        <f>Sales_Analysis[[#This Row],[Quantity]]*Sales_Analysis[[#This Row],[Unit Cost]]</f>
        <v>96.24</v>
      </c>
      <c r="U2013" s="8">
        <f>Sales_Analysis[[#This Row],[Net Sales ]]-Sales_Analysis[[#This Row],[Cost Of Good Sold]]</f>
        <v>101.12000000000002</v>
      </c>
      <c r="V2013" s="8">
        <f>IF(Sales_Analysis[[#This Row],[Order Status]]="Completed",Sales_Analysis[[#This Row],[Net Sales ]],0)</f>
        <v>197.36</v>
      </c>
      <c r="W2013" s="8">
        <f>IF(Sales_Analysis[[#This Row],[Order Status]]="Completed",Sales_Analysis[[#This Row],[Gross Profit ]],0)</f>
        <v>101.12000000000002</v>
      </c>
    </row>
    <row r="2014" spans="1:23">
      <c r="A2014" t="s">
        <v>2798</v>
      </c>
      <c r="B2014" s="7">
        <v>46226</v>
      </c>
      <c r="C2014" t="s">
        <v>136</v>
      </c>
      <c r="D2014">
        <v>1</v>
      </c>
      <c r="E2014">
        <v>26.35</v>
      </c>
      <c r="F2014">
        <v>0</v>
      </c>
      <c r="G2014">
        <v>9.99</v>
      </c>
      <c r="H2014" t="s">
        <v>212</v>
      </c>
      <c r="I2014" t="s">
        <v>54</v>
      </c>
      <c r="J2014" t="s">
        <v>217</v>
      </c>
      <c r="K2014" t="s">
        <v>209</v>
      </c>
      <c r="L2014" t="s">
        <v>675</v>
      </c>
      <c r="M2014" t="s">
        <v>137</v>
      </c>
      <c r="N2014" t="s">
        <v>21</v>
      </c>
      <c r="O2014">
        <v>13.28</v>
      </c>
      <c r="P2014">
        <v>26.35</v>
      </c>
      <c r="Q2014">
        <f>Sales_Analysis[[#This Row],[Quantity]]*Sales_Analysis[[#This Row],[Unit Selling Price]]</f>
        <v>26.35</v>
      </c>
      <c r="R2014">
        <f>Sales_Analysis[[#This Row],[Gross Sales ]]*Sales_Analysis[[#This Row],[Discount Pct]]</f>
        <v>0</v>
      </c>
      <c r="S2014" s="8">
        <f>Sales_Analysis[[#This Row],[Gross Sales ]]-Sales_Analysis[[#This Row],[Discount Amount]]</f>
        <v>26.35</v>
      </c>
      <c r="T2014" s="8">
        <f>Sales_Analysis[[#This Row],[Quantity]]*Sales_Analysis[[#This Row],[Unit Cost]]</f>
        <v>13.28</v>
      </c>
      <c r="U2014" s="8">
        <f>Sales_Analysis[[#This Row],[Net Sales ]]-Sales_Analysis[[#This Row],[Cost Of Good Sold]]</f>
        <v>13.070000000000002</v>
      </c>
      <c r="V2014" s="8">
        <f>IF(Sales_Analysis[[#This Row],[Order Status]]="Completed",Sales_Analysis[[#This Row],[Net Sales ]],0)</f>
        <v>26.35</v>
      </c>
      <c r="W2014" s="8">
        <f>IF(Sales_Analysis[[#This Row],[Order Status]]="Completed",Sales_Analysis[[#This Row],[Gross Profit ]],0)</f>
        <v>13.070000000000002</v>
      </c>
    </row>
    <row r="2015" spans="1:23">
      <c r="A2015" t="s">
        <v>2799</v>
      </c>
      <c r="B2015" s="7">
        <v>46226</v>
      </c>
      <c r="C2015" t="s">
        <v>150</v>
      </c>
      <c r="D2015">
        <v>1</v>
      </c>
      <c r="E2015">
        <v>50.17</v>
      </c>
      <c r="F2015">
        <v>0.1</v>
      </c>
      <c r="G2015">
        <v>4.99</v>
      </c>
      <c r="H2015" t="s">
        <v>212</v>
      </c>
      <c r="I2015" t="s">
        <v>12</v>
      </c>
      <c r="J2015" t="s">
        <v>213</v>
      </c>
      <c r="K2015" t="s">
        <v>209</v>
      </c>
      <c r="L2015" t="s">
        <v>2312</v>
      </c>
      <c r="M2015" t="s">
        <v>151</v>
      </c>
      <c r="N2015" t="s">
        <v>27</v>
      </c>
      <c r="O2015">
        <v>28.8</v>
      </c>
      <c r="P2015">
        <v>50.17</v>
      </c>
      <c r="Q2015">
        <f>Sales_Analysis[[#This Row],[Quantity]]*Sales_Analysis[[#This Row],[Unit Selling Price]]</f>
        <v>50.17</v>
      </c>
      <c r="R2015">
        <f>Sales_Analysis[[#This Row],[Gross Sales ]]*Sales_Analysis[[#This Row],[Discount Pct]]</f>
        <v>5.0170000000000003</v>
      </c>
      <c r="S2015" s="8">
        <f>Sales_Analysis[[#This Row],[Gross Sales ]]-Sales_Analysis[[#This Row],[Discount Amount]]</f>
        <v>45.152999999999999</v>
      </c>
      <c r="T2015" s="8">
        <f>Sales_Analysis[[#This Row],[Quantity]]*Sales_Analysis[[#This Row],[Unit Cost]]</f>
        <v>28.8</v>
      </c>
      <c r="U2015" s="8">
        <f>Sales_Analysis[[#This Row],[Net Sales ]]-Sales_Analysis[[#This Row],[Cost Of Good Sold]]</f>
        <v>16.352999999999998</v>
      </c>
      <c r="V2015" s="8">
        <f>IF(Sales_Analysis[[#This Row],[Order Status]]="Completed",Sales_Analysis[[#This Row],[Net Sales ]],0)</f>
        <v>45.152999999999999</v>
      </c>
      <c r="W2015" s="8">
        <f>IF(Sales_Analysis[[#This Row],[Order Status]]="Completed",Sales_Analysis[[#This Row],[Gross Profit ]],0)</f>
        <v>16.352999999999998</v>
      </c>
    </row>
    <row r="2016" spans="1:23">
      <c r="A2016" t="s">
        <v>2800</v>
      </c>
      <c r="B2016" s="7">
        <v>46227</v>
      </c>
      <c r="C2016" t="s">
        <v>77</v>
      </c>
      <c r="D2016">
        <v>2</v>
      </c>
      <c r="E2016">
        <v>47.77</v>
      </c>
      <c r="F2016">
        <v>0.2</v>
      </c>
      <c r="G2016">
        <v>0</v>
      </c>
      <c r="H2016" t="s">
        <v>207</v>
      </c>
      <c r="I2016" t="s">
        <v>37</v>
      </c>
      <c r="J2016" t="s">
        <v>208</v>
      </c>
      <c r="K2016" t="s">
        <v>209</v>
      </c>
      <c r="L2016" t="s">
        <v>335</v>
      </c>
      <c r="M2016" t="s">
        <v>78</v>
      </c>
      <c r="N2016" t="s">
        <v>11</v>
      </c>
      <c r="O2016">
        <v>21.34</v>
      </c>
      <c r="P2016">
        <v>47.77</v>
      </c>
      <c r="Q2016">
        <f>Sales_Analysis[[#This Row],[Quantity]]*Sales_Analysis[[#This Row],[Unit Selling Price]]</f>
        <v>95.54</v>
      </c>
      <c r="R2016">
        <f>Sales_Analysis[[#This Row],[Gross Sales ]]*Sales_Analysis[[#This Row],[Discount Pct]]</f>
        <v>19.108000000000001</v>
      </c>
      <c r="S2016" s="8">
        <f>Sales_Analysis[[#This Row],[Gross Sales ]]-Sales_Analysis[[#This Row],[Discount Amount]]</f>
        <v>76.432000000000002</v>
      </c>
      <c r="T2016" s="8">
        <f>Sales_Analysis[[#This Row],[Quantity]]*Sales_Analysis[[#This Row],[Unit Cost]]</f>
        <v>42.68</v>
      </c>
      <c r="U2016" s="8">
        <f>Sales_Analysis[[#This Row],[Net Sales ]]-Sales_Analysis[[#This Row],[Cost Of Good Sold]]</f>
        <v>33.752000000000002</v>
      </c>
      <c r="V2016" s="8">
        <f>IF(Sales_Analysis[[#This Row],[Order Status]]="Completed",Sales_Analysis[[#This Row],[Net Sales ]],0)</f>
        <v>76.432000000000002</v>
      </c>
      <c r="W2016" s="8">
        <f>IF(Sales_Analysis[[#This Row],[Order Status]]="Completed",Sales_Analysis[[#This Row],[Gross Profit ]],0)</f>
        <v>33.752000000000002</v>
      </c>
    </row>
    <row r="2017" spans="1:23">
      <c r="A2017" t="s">
        <v>2801</v>
      </c>
      <c r="B2017" s="7">
        <v>46227</v>
      </c>
      <c r="C2017" t="s">
        <v>92</v>
      </c>
      <c r="D2017">
        <v>1</v>
      </c>
      <c r="E2017">
        <v>46.87</v>
      </c>
      <c r="F2017">
        <v>0</v>
      </c>
      <c r="G2017">
        <v>0</v>
      </c>
      <c r="H2017" t="s">
        <v>216</v>
      </c>
      <c r="I2017" t="s">
        <v>224</v>
      </c>
      <c r="J2017" t="s">
        <v>208</v>
      </c>
      <c r="K2017" t="s">
        <v>209</v>
      </c>
      <c r="L2017" t="s">
        <v>543</v>
      </c>
      <c r="M2017" t="s">
        <v>93</v>
      </c>
      <c r="N2017" t="s">
        <v>17</v>
      </c>
      <c r="O2017">
        <v>21.33</v>
      </c>
      <c r="P2017">
        <v>46.87</v>
      </c>
      <c r="Q2017">
        <f>Sales_Analysis[[#This Row],[Quantity]]*Sales_Analysis[[#This Row],[Unit Selling Price]]</f>
        <v>46.87</v>
      </c>
      <c r="R2017">
        <f>Sales_Analysis[[#This Row],[Gross Sales ]]*Sales_Analysis[[#This Row],[Discount Pct]]</f>
        <v>0</v>
      </c>
      <c r="S2017" s="8">
        <f>Sales_Analysis[[#This Row],[Gross Sales ]]-Sales_Analysis[[#This Row],[Discount Amount]]</f>
        <v>46.87</v>
      </c>
      <c r="T2017" s="8">
        <f>Sales_Analysis[[#This Row],[Quantity]]*Sales_Analysis[[#This Row],[Unit Cost]]</f>
        <v>21.33</v>
      </c>
      <c r="U2017" s="8">
        <f>Sales_Analysis[[#This Row],[Net Sales ]]-Sales_Analysis[[#This Row],[Cost Of Good Sold]]</f>
        <v>25.54</v>
      </c>
      <c r="V2017" s="8">
        <f>IF(Sales_Analysis[[#This Row],[Order Status]]="Completed",Sales_Analysis[[#This Row],[Net Sales ]],0)</f>
        <v>46.87</v>
      </c>
      <c r="W2017" s="8">
        <f>IF(Sales_Analysis[[#This Row],[Order Status]]="Completed",Sales_Analysis[[#This Row],[Gross Profit ]],0)</f>
        <v>25.54</v>
      </c>
    </row>
    <row r="2018" spans="1:23">
      <c r="A2018" t="s">
        <v>2802</v>
      </c>
      <c r="B2018" s="7">
        <v>46227</v>
      </c>
      <c r="C2018" t="s">
        <v>114</v>
      </c>
      <c r="D2018">
        <v>2</v>
      </c>
      <c r="E2018">
        <v>87.66</v>
      </c>
      <c r="F2018">
        <v>0</v>
      </c>
      <c r="G2018">
        <v>4.99</v>
      </c>
      <c r="H2018" t="s">
        <v>212</v>
      </c>
      <c r="I2018" t="s">
        <v>54</v>
      </c>
      <c r="J2018" t="s">
        <v>217</v>
      </c>
      <c r="K2018" t="s">
        <v>209</v>
      </c>
      <c r="L2018" t="s">
        <v>692</v>
      </c>
      <c r="M2018" t="s">
        <v>115</v>
      </c>
      <c r="N2018" t="s">
        <v>17</v>
      </c>
      <c r="O2018">
        <v>40.340000000000003</v>
      </c>
      <c r="P2018">
        <v>87.66</v>
      </c>
      <c r="Q2018">
        <f>Sales_Analysis[[#This Row],[Quantity]]*Sales_Analysis[[#This Row],[Unit Selling Price]]</f>
        <v>175.32</v>
      </c>
      <c r="R2018">
        <f>Sales_Analysis[[#This Row],[Gross Sales ]]*Sales_Analysis[[#This Row],[Discount Pct]]</f>
        <v>0</v>
      </c>
      <c r="S2018" s="8">
        <f>Sales_Analysis[[#This Row],[Gross Sales ]]-Sales_Analysis[[#This Row],[Discount Amount]]</f>
        <v>175.32</v>
      </c>
      <c r="T2018" s="8">
        <f>Sales_Analysis[[#This Row],[Quantity]]*Sales_Analysis[[#This Row],[Unit Cost]]</f>
        <v>80.680000000000007</v>
      </c>
      <c r="U2018" s="8">
        <f>Sales_Analysis[[#This Row],[Net Sales ]]-Sales_Analysis[[#This Row],[Cost Of Good Sold]]</f>
        <v>94.639999999999986</v>
      </c>
      <c r="V2018" s="8">
        <f>IF(Sales_Analysis[[#This Row],[Order Status]]="Completed",Sales_Analysis[[#This Row],[Net Sales ]],0)</f>
        <v>175.32</v>
      </c>
      <c r="W2018" s="8">
        <f>IF(Sales_Analysis[[#This Row],[Order Status]]="Completed",Sales_Analysis[[#This Row],[Gross Profit ]],0)</f>
        <v>94.639999999999986</v>
      </c>
    </row>
    <row r="2019" spans="1:23">
      <c r="A2019" t="s">
        <v>2803</v>
      </c>
      <c r="B2019" s="7">
        <v>46227</v>
      </c>
      <c r="C2019" t="s">
        <v>75</v>
      </c>
      <c r="D2019">
        <v>2</v>
      </c>
      <c r="E2019">
        <v>55.2</v>
      </c>
      <c r="F2019">
        <v>0.05</v>
      </c>
      <c r="G2019">
        <v>9.99</v>
      </c>
      <c r="H2019" t="s">
        <v>212</v>
      </c>
      <c r="I2019" t="s">
        <v>37</v>
      </c>
      <c r="J2019" t="s">
        <v>213</v>
      </c>
      <c r="K2019" t="s">
        <v>209</v>
      </c>
      <c r="L2019" t="s">
        <v>563</v>
      </c>
      <c r="M2019" t="s">
        <v>76</v>
      </c>
      <c r="N2019" t="s">
        <v>11</v>
      </c>
      <c r="O2019">
        <v>25.85</v>
      </c>
      <c r="P2019">
        <v>55.2</v>
      </c>
      <c r="Q2019">
        <f>Sales_Analysis[[#This Row],[Quantity]]*Sales_Analysis[[#This Row],[Unit Selling Price]]</f>
        <v>110.4</v>
      </c>
      <c r="R2019">
        <f>Sales_Analysis[[#This Row],[Gross Sales ]]*Sales_Analysis[[#This Row],[Discount Pct]]</f>
        <v>5.5200000000000005</v>
      </c>
      <c r="S2019" s="8">
        <f>Sales_Analysis[[#This Row],[Gross Sales ]]-Sales_Analysis[[#This Row],[Discount Amount]]</f>
        <v>104.88000000000001</v>
      </c>
      <c r="T2019" s="8">
        <f>Sales_Analysis[[#This Row],[Quantity]]*Sales_Analysis[[#This Row],[Unit Cost]]</f>
        <v>51.7</v>
      </c>
      <c r="U2019" s="8">
        <f>Sales_Analysis[[#This Row],[Net Sales ]]-Sales_Analysis[[#This Row],[Cost Of Good Sold]]</f>
        <v>53.180000000000007</v>
      </c>
      <c r="V2019" s="8">
        <f>IF(Sales_Analysis[[#This Row],[Order Status]]="Completed",Sales_Analysis[[#This Row],[Net Sales ]],0)</f>
        <v>104.88000000000001</v>
      </c>
      <c r="W2019" s="8">
        <f>IF(Sales_Analysis[[#This Row],[Order Status]]="Completed",Sales_Analysis[[#This Row],[Gross Profit ]],0)</f>
        <v>53.180000000000007</v>
      </c>
    </row>
    <row r="2020" spans="1:23">
      <c r="A2020" t="s">
        <v>2804</v>
      </c>
      <c r="B2020" s="7">
        <v>46227</v>
      </c>
      <c r="C2020" t="s">
        <v>154</v>
      </c>
      <c r="D2020">
        <v>3</v>
      </c>
      <c r="E2020">
        <v>63.29</v>
      </c>
      <c r="F2020">
        <v>0.05</v>
      </c>
      <c r="G2020">
        <v>0</v>
      </c>
      <c r="H2020" t="s">
        <v>207</v>
      </c>
      <c r="I2020" t="s">
        <v>54</v>
      </c>
      <c r="J2020" t="s">
        <v>208</v>
      </c>
      <c r="K2020" t="s">
        <v>209</v>
      </c>
      <c r="L2020" t="s">
        <v>953</v>
      </c>
      <c r="M2020" t="s">
        <v>155</v>
      </c>
      <c r="N2020" t="s">
        <v>27</v>
      </c>
      <c r="O2020">
        <v>41.46</v>
      </c>
      <c r="P2020">
        <v>63.29</v>
      </c>
      <c r="Q2020">
        <f>Sales_Analysis[[#This Row],[Quantity]]*Sales_Analysis[[#This Row],[Unit Selling Price]]</f>
        <v>189.87</v>
      </c>
      <c r="R2020">
        <f>Sales_Analysis[[#This Row],[Gross Sales ]]*Sales_Analysis[[#This Row],[Discount Pct]]</f>
        <v>9.4935000000000009</v>
      </c>
      <c r="S2020" s="8">
        <f>Sales_Analysis[[#This Row],[Gross Sales ]]-Sales_Analysis[[#This Row],[Discount Amount]]</f>
        <v>180.37649999999999</v>
      </c>
      <c r="T2020" s="8">
        <f>Sales_Analysis[[#This Row],[Quantity]]*Sales_Analysis[[#This Row],[Unit Cost]]</f>
        <v>124.38</v>
      </c>
      <c r="U2020" s="8">
        <f>Sales_Analysis[[#This Row],[Net Sales ]]-Sales_Analysis[[#This Row],[Cost Of Good Sold]]</f>
        <v>55.996499999999997</v>
      </c>
      <c r="V2020" s="8">
        <f>IF(Sales_Analysis[[#This Row],[Order Status]]="Completed",Sales_Analysis[[#This Row],[Net Sales ]],0)</f>
        <v>180.37649999999999</v>
      </c>
      <c r="W2020" s="8">
        <f>IF(Sales_Analysis[[#This Row],[Order Status]]="Completed",Sales_Analysis[[#This Row],[Gross Profit ]],0)</f>
        <v>55.996499999999997</v>
      </c>
    </row>
    <row r="2021" spans="1:23">
      <c r="A2021" t="s">
        <v>2805</v>
      </c>
      <c r="B2021" s="7">
        <v>46227</v>
      </c>
      <c r="C2021" t="s">
        <v>87</v>
      </c>
      <c r="D2021">
        <v>1</v>
      </c>
      <c r="E2021">
        <v>49.34</v>
      </c>
      <c r="F2021">
        <v>0</v>
      </c>
      <c r="G2021">
        <v>4.99</v>
      </c>
      <c r="H2021" t="s">
        <v>216</v>
      </c>
      <c r="I2021" t="s">
        <v>18</v>
      </c>
      <c r="J2021" t="s">
        <v>208</v>
      </c>
      <c r="K2021" t="s">
        <v>209</v>
      </c>
      <c r="L2021" t="s">
        <v>471</v>
      </c>
      <c r="M2021" t="s">
        <v>88</v>
      </c>
      <c r="N2021" t="s">
        <v>11</v>
      </c>
      <c r="O2021">
        <v>24.06</v>
      </c>
      <c r="P2021">
        <v>49.34</v>
      </c>
      <c r="Q2021">
        <f>Sales_Analysis[[#This Row],[Quantity]]*Sales_Analysis[[#This Row],[Unit Selling Price]]</f>
        <v>49.34</v>
      </c>
      <c r="R2021">
        <f>Sales_Analysis[[#This Row],[Gross Sales ]]*Sales_Analysis[[#This Row],[Discount Pct]]</f>
        <v>0</v>
      </c>
      <c r="S2021" s="8">
        <f>Sales_Analysis[[#This Row],[Gross Sales ]]-Sales_Analysis[[#This Row],[Discount Amount]]</f>
        <v>49.34</v>
      </c>
      <c r="T2021" s="8">
        <f>Sales_Analysis[[#This Row],[Quantity]]*Sales_Analysis[[#This Row],[Unit Cost]]</f>
        <v>24.06</v>
      </c>
      <c r="U2021" s="8">
        <f>Sales_Analysis[[#This Row],[Net Sales ]]-Sales_Analysis[[#This Row],[Cost Of Good Sold]]</f>
        <v>25.280000000000005</v>
      </c>
      <c r="V2021" s="8">
        <f>IF(Sales_Analysis[[#This Row],[Order Status]]="Completed",Sales_Analysis[[#This Row],[Net Sales ]],0)</f>
        <v>49.34</v>
      </c>
      <c r="W2021" s="8">
        <f>IF(Sales_Analysis[[#This Row],[Order Status]]="Completed",Sales_Analysis[[#This Row],[Gross Profit ]],0)</f>
        <v>25.280000000000005</v>
      </c>
    </row>
    <row r="2022" spans="1:23">
      <c r="A2022" t="s">
        <v>2806</v>
      </c>
      <c r="B2022" s="7">
        <v>46227</v>
      </c>
      <c r="C2022" t="s">
        <v>142</v>
      </c>
      <c r="D2022">
        <v>1</v>
      </c>
      <c r="E2022">
        <v>100.1</v>
      </c>
      <c r="F2022">
        <v>0.05</v>
      </c>
      <c r="G2022">
        <v>0</v>
      </c>
      <c r="H2022" t="s">
        <v>207</v>
      </c>
      <c r="I2022" t="s">
        <v>12</v>
      </c>
      <c r="J2022" t="s">
        <v>217</v>
      </c>
      <c r="K2022" t="s">
        <v>209</v>
      </c>
      <c r="L2022" t="s">
        <v>329</v>
      </c>
      <c r="M2022" t="s">
        <v>143</v>
      </c>
      <c r="N2022" t="s">
        <v>27</v>
      </c>
      <c r="O2022">
        <v>41.96</v>
      </c>
      <c r="P2022">
        <v>100.1</v>
      </c>
      <c r="Q2022">
        <f>Sales_Analysis[[#This Row],[Quantity]]*Sales_Analysis[[#This Row],[Unit Selling Price]]</f>
        <v>100.1</v>
      </c>
      <c r="R2022">
        <f>Sales_Analysis[[#This Row],[Gross Sales ]]*Sales_Analysis[[#This Row],[Discount Pct]]</f>
        <v>5.0049999999999999</v>
      </c>
      <c r="S2022" s="8">
        <f>Sales_Analysis[[#This Row],[Gross Sales ]]-Sales_Analysis[[#This Row],[Discount Amount]]</f>
        <v>95.094999999999999</v>
      </c>
      <c r="T2022" s="8">
        <f>Sales_Analysis[[#This Row],[Quantity]]*Sales_Analysis[[#This Row],[Unit Cost]]</f>
        <v>41.96</v>
      </c>
      <c r="U2022" s="8">
        <f>Sales_Analysis[[#This Row],[Net Sales ]]-Sales_Analysis[[#This Row],[Cost Of Good Sold]]</f>
        <v>53.134999999999998</v>
      </c>
      <c r="V2022" s="8">
        <f>IF(Sales_Analysis[[#This Row],[Order Status]]="Completed",Sales_Analysis[[#This Row],[Net Sales ]],0)</f>
        <v>95.094999999999999</v>
      </c>
      <c r="W2022" s="8">
        <f>IF(Sales_Analysis[[#This Row],[Order Status]]="Completed",Sales_Analysis[[#This Row],[Gross Profit ]],0)</f>
        <v>53.134999999999998</v>
      </c>
    </row>
    <row r="2023" spans="1:23">
      <c r="A2023" t="s">
        <v>2807</v>
      </c>
      <c r="B2023" s="7">
        <v>46227</v>
      </c>
      <c r="C2023" t="s">
        <v>170</v>
      </c>
      <c r="D2023">
        <v>3</v>
      </c>
      <c r="E2023">
        <v>33.19</v>
      </c>
      <c r="F2023">
        <v>0.05</v>
      </c>
      <c r="G2023">
        <v>9.99</v>
      </c>
      <c r="H2023" t="s">
        <v>212</v>
      </c>
      <c r="I2023" t="s">
        <v>12</v>
      </c>
      <c r="J2023" t="s">
        <v>213</v>
      </c>
      <c r="K2023" t="s">
        <v>209</v>
      </c>
      <c r="L2023" t="s">
        <v>656</v>
      </c>
      <c r="M2023" t="s">
        <v>171</v>
      </c>
      <c r="N2023" t="s">
        <v>32</v>
      </c>
      <c r="O2023">
        <v>18.73</v>
      </c>
      <c r="P2023">
        <v>33.19</v>
      </c>
      <c r="Q2023">
        <f>Sales_Analysis[[#This Row],[Quantity]]*Sales_Analysis[[#This Row],[Unit Selling Price]]</f>
        <v>99.57</v>
      </c>
      <c r="R2023">
        <f>Sales_Analysis[[#This Row],[Gross Sales ]]*Sales_Analysis[[#This Row],[Discount Pct]]</f>
        <v>4.9785000000000004</v>
      </c>
      <c r="S2023" s="8">
        <f>Sales_Analysis[[#This Row],[Gross Sales ]]-Sales_Analysis[[#This Row],[Discount Amount]]</f>
        <v>94.591499999999996</v>
      </c>
      <c r="T2023" s="8">
        <f>Sales_Analysis[[#This Row],[Quantity]]*Sales_Analysis[[#This Row],[Unit Cost]]</f>
        <v>56.19</v>
      </c>
      <c r="U2023" s="8">
        <f>Sales_Analysis[[#This Row],[Net Sales ]]-Sales_Analysis[[#This Row],[Cost Of Good Sold]]</f>
        <v>38.401499999999999</v>
      </c>
      <c r="V2023" s="8">
        <f>IF(Sales_Analysis[[#This Row],[Order Status]]="Completed",Sales_Analysis[[#This Row],[Net Sales ]],0)</f>
        <v>94.591499999999996</v>
      </c>
      <c r="W2023" s="8">
        <f>IF(Sales_Analysis[[#This Row],[Order Status]]="Completed",Sales_Analysis[[#This Row],[Gross Profit ]],0)</f>
        <v>38.401499999999999</v>
      </c>
    </row>
    <row r="2024" spans="1:23">
      <c r="A2024" t="s">
        <v>2808</v>
      </c>
      <c r="B2024" s="7">
        <v>46228</v>
      </c>
      <c r="C2024" t="s">
        <v>142</v>
      </c>
      <c r="D2024">
        <v>2</v>
      </c>
      <c r="E2024">
        <v>100.1</v>
      </c>
      <c r="F2024">
        <v>0.2</v>
      </c>
      <c r="G2024">
        <v>0</v>
      </c>
      <c r="H2024" t="s">
        <v>207</v>
      </c>
      <c r="I2024" t="s">
        <v>54</v>
      </c>
      <c r="J2024" t="s">
        <v>217</v>
      </c>
      <c r="K2024" t="s">
        <v>209</v>
      </c>
      <c r="L2024" t="s">
        <v>1758</v>
      </c>
      <c r="M2024" t="s">
        <v>143</v>
      </c>
      <c r="N2024" t="s">
        <v>27</v>
      </c>
      <c r="O2024">
        <v>41.96</v>
      </c>
      <c r="P2024">
        <v>100.1</v>
      </c>
      <c r="Q2024">
        <f>Sales_Analysis[[#This Row],[Quantity]]*Sales_Analysis[[#This Row],[Unit Selling Price]]</f>
        <v>200.2</v>
      </c>
      <c r="R2024">
        <f>Sales_Analysis[[#This Row],[Gross Sales ]]*Sales_Analysis[[#This Row],[Discount Pct]]</f>
        <v>40.04</v>
      </c>
      <c r="S2024" s="8">
        <f>Sales_Analysis[[#This Row],[Gross Sales ]]-Sales_Analysis[[#This Row],[Discount Amount]]</f>
        <v>160.16</v>
      </c>
      <c r="T2024" s="8">
        <f>Sales_Analysis[[#This Row],[Quantity]]*Sales_Analysis[[#This Row],[Unit Cost]]</f>
        <v>83.92</v>
      </c>
      <c r="U2024" s="8">
        <f>Sales_Analysis[[#This Row],[Net Sales ]]-Sales_Analysis[[#This Row],[Cost Of Good Sold]]</f>
        <v>76.239999999999995</v>
      </c>
      <c r="V2024" s="8">
        <f>IF(Sales_Analysis[[#This Row],[Order Status]]="Completed",Sales_Analysis[[#This Row],[Net Sales ]],0)</f>
        <v>160.16</v>
      </c>
      <c r="W2024" s="8">
        <f>IF(Sales_Analysis[[#This Row],[Order Status]]="Completed",Sales_Analysis[[#This Row],[Gross Profit ]],0)</f>
        <v>76.239999999999995</v>
      </c>
    </row>
    <row r="2025" spans="1:23">
      <c r="A2025" t="s">
        <v>2809</v>
      </c>
      <c r="B2025" s="7">
        <v>46228</v>
      </c>
      <c r="C2025" t="s">
        <v>154</v>
      </c>
      <c r="D2025">
        <v>1</v>
      </c>
      <c r="E2025">
        <v>63.29</v>
      </c>
      <c r="F2025">
        <v>0</v>
      </c>
      <c r="G2025">
        <v>4.99</v>
      </c>
      <c r="H2025" t="s">
        <v>212</v>
      </c>
      <c r="I2025" t="s">
        <v>54</v>
      </c>
      <c r="J2025" t="s">
        <v>217</v>
      </c>
      <c r="K2025" t="s">
        <v>209</v>
      </c>
      <c r="L2025" t="s">
        <v>1704</v>
      </c>
      <c r="M2025" t="s">
        <v>155</v>
      </c>
      <c r="N2025" t="s">
        <v>27</v>
      </c>
      <c r="O2025">
        <v>41.46</v>
      </c>
      <c r="P2025">
        <v>63.29</v>
      </c>
      <c r="Q2025">
        <f>Sales_Analysis[[#This Row],[Quantity]]*Sales_Analysis[[#This Row],[Unit Selling Price]]</f>
        <v>63.29</v>
      </c>
      <c r="R2025">
        <f>Sales_Analysis[[#This Row],[Gross Sales ]]*Sales_Analysis[[#This Row],[Discount Pct]]</f>
        <v>0</v>
      </c>
      <c r="S2025" s="8">
        <f>Sales_Analysis[[#This Row],[Gross Sales ]]-Sales_Analysis[[#This Row],[Discount Amount]]</f>
        <v>63.29</v>
      </c>
      <c r="T2025" s="8">
        <f>Sales_Analysis[[#This Row],[Quantity]]*Sales_Analysis[[#This Row],[Unit Cost]]</f>
        <v>41.46</v>
      </c>
      <c r="U2025" s="8">
        <f>Sales_Analysis[[#This Row],[Net Sales ]]-Sales_Analysis[[#This Row],[Cost Of Good Sold]]</f>
        <v>21.83</v>
      </c>
      <c r="V2025" s="8">
        <f>IF(Sales_Analysis[[#This Row],[Order Status]]="Completed",Sales_Analysis[[#This Row],[Net Sales ]],0)</f>
        <v>63.29</v>
      </c>
      <c r="W2025" s="8">
        <f>IF(Sales_Analysis[[#This Row],[Order Status]]="Completed",Sales_Analysis[[#This Row],[Gross Profit ]],0)</f>
        <v>21.83</v>
      </c>
    </row>
    <row r="2026" spans="1:23">
      <c r="A2026" t="s">
        <v>2810</v>
      </c>
      <c r="B2026" s="7">
        <v>46228</v>
      </c>
      <c r="C2026" t="s">
        <v>98</v>
      </c>
      <c r="D2026">
        <v>4</v>
      </c>
      <c r="E2026">
        <v>17.66</v>
      </c>
      <c r="F2026">
        <v>0.05</v>
      </c>
      <c r="G2026">
        <v>9.99</v>
      </c>
      <c r="H2026" t="s">
        <v>216</v>
      </c>
      <c r="I2026" t="s">
        <v>224</v>
      </c>
      <c r="J2026" t="s">
        <v>217</v>
      </c>
      <c r="K2026" t="s">
        <v>209</v>
      </c>
      <c r="L2026" t="s">
        <v>521</v>
      </c>
      <c r="M2026" t="s">
        <v>99</v>
      </c>
      <c r="N2026" t="s">
        <v>17</v>
      </c>
      <c r="O2026">
        <v>11.93</v>
      </c>
      <c r="P2026">
        <v>17.66</v>
      </c>
      <c r="Q2026">
        <f>Sales_Analysis[[#This Row],[Quantity]]*Sales_Analysis[[#This Row],[Unit Selling Price]]</f>
        <v>70.64</v>
      </c>
      <c r="R2026">
        <f>Sales_Analysis[[#This Row],[Gross Sales ]]*Sales_Analysis[[#This Row],[Discount Pct]]</f>
        <v>3.532</v>
      </c>
      <c r="S2026" s="8">
        <f>Sales_Analysis[[#This Row],[Gross Sales ]]-Sales_Analysis[[#This Row],[Discount Amount]]</f>
        <v>67.108000000000004</v>
      </c>
      <c r="T2026" s="8">
        <f>Sales_Analysis[[#This Row],[Quantity]]*Sales_Analysis[[#This Row],[Unit Cost]]</f>
        <v>47.72</v>
      </c>
      <c r="U2026" s="8">
        <f>Sales_Analysis[[#This Row],[Net Sales ]]-Sales_Analysis[[#This Row],[Cost Of Good Sold]]</f>
        <v>19.388000000000005</v>
      </c>
      <c r="V2026" s="8">
        <f>IF(Sales_Analysis[[#This Row],[Order Status]]="Completed",Sales_Analysis[[#This Row],[Net Sales ]],0)</f>
        <v>67.108000000000004</v>
      </c>
      <c r="W2026" s="8">
        <f>IF(Sales_Analysis[[#This Row],[Order Status]]="Completed",Sales_Analysis[[#This Row],[Gross Profit ]],0)</f>
        <v>19.388000000000005</v>
      </c>
    </row>
    <row r="2027" spans="1:23">
      <c r="A2027" t="s">
        <v>2811</v>
      </c>
      <c r="B2027" s="7">
        <v>46228</v>
      </c>
      <c r="C2027" t="s">
        <v>108</v>
      </c>
      <c r="D2027">
        <v>1</v>
      </c>
      <c r="E2027">
        <v>23.94</v>
      </c>
      <c r="F2027">
        <v>0.05</v>
      </c>
      <c r="G2027">
        <v>0</v>
      </c>
      <c r="H2027" t="s">
        <v>212</v>
      </c>
      <c r="I2027" t="s">
        <v>224</v>
      </c>
      <c r="J2027" t="s">
        <v>208</v>
      </c>
      <c r="K2027" t="s">
        <v>209</v>
      </c>
      <c r="L2027" t="s">
        <v>675</v>
      </c>
      <c r="M2027" t="s">
        <v>109</v>
      </c>
      <c r="N2027" t="s">
        <v>17</v>
      </c>
      <c r="O2027">
        <v>13.98</v>
      </c>
      <c r="P2027">
        <v>23.94</v>
      </c>
      <c r="Q2027">
        <f>Sales_Analysis[[#This Row],[Quantity]]*Sales_Analysis[[#This Row],[Unit Selling Price]]</f>
        <v>23.94</v>
      </c>
      <c r="R2027">
        <f>Sales_Analysis[[#This Row],[Gross Sales ]]*Sales_Analysis[[#This Row],[Discount Pct]]</f>
        <v>1.1970000000000001</v>
      </c>
      <c r="S2027" s="8">
        <f>Sales_Analysis[[#This Row],[Gross Sales ]]-Sales_Analysis[[#This Row],[Discount Amount]]</f>
        <v>22.743000000000002</v>
      </c>
      <c r="T2027" s="8">
        <f>Sales_Analysis[[#This Row],[Quantity]]*Sales_Analysis[[#This Row],[Unit Cost]]</f>
        <v>13.98</v>
      </c>
      <c r="U2027" s="8">
        <f>Sales_Analysis[[#This Row],[Net Sales ]]-Sales_Analysis[[#This Row],[Cost Of Good Sold]]</f>
        <v>8.7630000000000017</v>
      </c>
      <c r="V2027" s="8">
        <f>IF(Sales_Analysis[[#This Row],[Order Status]]="Completed",Sales_Analysis[[#This Row],[Net Sales ]],0)</f>
        <v>22.743000000000002</v>
      </c>
      <c r="W2027" s="8">
        <f>IF(Sales_Analysis[[#This Row],[Order Status]]="Completed",Sales_Analysis[[#This Row],[Gross Profit ]],0)</f>
        <v>8.7630000000000017</v>
      </c>
    </row>
    <row r="2028" spans="1:23">
      <c r="A2028" t="s">
        <v>2812</v>
      </c>
      <c r="B2028" s="7">
        <v>46228</v>
      </c>
      <c r="C2028" t="s">
        <v>168</v>
      </c>
      <c r="D2028">
        <v>2</v>
      </c>
      <c r="E2028">
        <v>50.46</v>
      </c>
      <c r="F2028">
        <v>0.05</v>
      </c>
      <c r="G2028">
        <v>0</v>
      </c>
      <c r="H2028" t="s">
        <v>216</v>
      </c>
      <c r="I2028" t="s">
        <v>37</v>
      </c>
      <c r="J2028" t="s">
        <v>213</v>
      </c>
      <c r="K2028" t="s">
        <v>209</v>
      </c>
      <c r="L2028" t="s">
        <v>233</v>
      </c>
      <c r="M2028" t="s">
        <v>169</v>
      </c>
      <c r="N2028" t="s">
        <v>32</v>
      </c>
      <c r="O2028">
        <v>23.03</v>
      </c>
      <c r="P2028">
        <v>50.46</v>
      </c>
      <c r="Q2028">
        <f>Sales_Analysis[[#This Row],[Quantity]]*Sales_Analysis[[#This Row],[Unit Selling Price]]</f>
        <v>100.92</v>
      </c>
      <c r="R2028">
        <f>Sales_Analysis[[#This Row],[Gross Sales ]]*Sales_Analysis[[#This Row],[Discount Pct]]</f>
        <v>5.0460000000000003</v>
      </c>
      <c r="S2028" s="8">
        <f>Sales_Analysis[[#This Row],[Gross Sales ]]-Sales_Analysis[[#This Row],[Discount Amount]]</f>
        <v>95.873999999999995</v>
      </c>
      <c r="T2028" s="8">
        <f>Sales_Analysis[[#This Row],[Quantity]]*Sales_Analysis[[#This Row],[Unit Cost]]</f>
        <v>46.06</v>
      </c>
      <c r="U2028" s="8">
        <f>Sales_Analysis[[#This Row],[Net Sales ]]-Sales_Analysis[[#This Row],[Cost Of Good Sold]]</f>
        <v>49.813999999999993</v>
      </c>
      <c r="V2028" s="8">
        <f>IF(Sales_Analysis[[#This Row],[Order Status]]="Completed",Sales_Analysis[[#This Row],[Net Sales ]],0)</f>
        <v>95.873999999999995</v>
      </c>
      <c r="W2028" s="8">
        <f>IF(Sales_Analysis[[#This Row],[Order Status]]="Completed",Sales_Analysis[[#This Row],[Gross Profit ]],0)</f>
        <v>49.813999999999993</v>
      </c>
    </row>
    <row r="2029" spans="1:23">
      <c r="A2029" t="s">
        <v>2813</v>
      </c>
      <c r="B2029" s="7">
        <v>46228</v>
      </c>
      <c r="C2029" t="s">
        <v>150</v>
      </c>
      <c r="D2029">
        <v>2</v>
      </c>
      <c r="E2029">
        <v>50.17</v>
      </c>
      <c r="F2029">
        <v>0.1</v>
      </c>
      <c r="G2029">
        <v>0</v>
      </c>
      <c r="H2029" t="s">
        <v>207</v>
      </c>
      <c r="I2029" t="s">
        <v>12</v>
      </c>
      <c r="J2029" t="s">
        <v>217</v>
      </c>
      <c r="K2029" t="s">
        <v>209</v>
      </c>
      <c r="L2029" t="s">
        <v>1519</v>
      </c>
      <c r="M2029" t="s">
        <v>151</v>
      </c>
      <c r="N2029" t="s">
        <v>27</v>
      </c>
      <c r="O2029">
        <v>28.8</v>
      </c>
      <c r="P2029">
        <v>50.17</v>
      </c>
      <c r="Q2029">
        <f>Sales_Analysis[[#This Row],[Quantity]]*Sales_Analysis[[#This Row],[Unit Selling Price]]</f>
        <v>100.34</v>
      </c>
      <c r="R2029">
        <f>Sales_Analysis[[#This Row],[Gross Sales ]]*Sales_Analysis[[#This Row],[Discount Pct]]</f>
        <v>10.034000000000001</v>
      </c>
      <c r="S2029" s="8">
        <f>Sales_Analysis[[#This Row],[Gross Sales ]]-Sales_Analysis[[#This Row],[Discount Amount]]</f>
        <v>90.305999999999997</v>
      </c>
      <c r="T2029" s="8">
        <f>Sales_Analysis[[#This Row],[Quantity]]*Sales_Analysis[[#This Row],[Unit Cost]]</f>
        <v>57.6</v>
      </c>
      <c r="U2029" s="8">
        <f>Sales_Analysis[[#This Row],[Net Sales ]]-Sales_Analysis[[#This Row],[Cost Of Good Sold]]</f>
        <v>32.705999999999996</v>
      </c>
      <c r="V2029" s="8">
        <f>IF(Sales_Analysis[[#This Row],[Order Status]]="Completed",Sales_Analysis[[#This Row],[Net Sales ]],0)</f>
        <v>90.305999999999997</v>
      </c>
      <c r="W2029" s="8">
        <f>IF(Sales_Analysis[[#This Row],[Order Status]]="Completed",Sales_Analysis[[#This Row],[Gross Profit ]],0)</f>
        <v>32.705999999999996</v>
      </c>
    </row>
    <row r="2030" spans="1:23">
      <c r="A2030" t="s">
        <v>2814</v>
      </c>
      <c r="B2030" s="7">
        <v>46228</v>
      </c>
      <c r="C2030" t="s">
        <v>168</v>
      </c>
      <c r="D2030">
        <v>3</v>
      </c>
      <c r="E2030">
        <v>50.46</v>
      </c>
      <c r="F2030">
        <v>0</v>
      </c>
      <c r="G2030">
        <v>4.99</v>
      </c>
      <c r="H2030" t="s">
        <v>212</v>
      </c>
      <c r="I2030" t="s">
        <v>224</v>
      </c>
      <c r="J2030" t="s">
        <v>217</v>
      </c>
      <c r="K2030" t="s">
        <v>209</v>
      </c>
      <c r="L2030" t="s">
        <v>571</v>
      </c>
      <c r="M2030" t="s">
        <v>169</v>
      </c>
      <c r="N2030" t="s">
        <v>32</v>
      </c>
      <c r="O2030">
        <v>23.03</v>
      </c>
      <c r="P2030">
        <v>50.46</v>
      </c>
      <c r="Q2030">
        <f>Sales_Analysis[[#This Row],[Quantity]]*Sales_Analysis[[#This Row],[Unit Selling Price]]</f>
        <v>151.38</v>
      </c>
      <c r="R2030">
        <f>Sales_Analysis[[#This Row],[Gross Sales ]]*Sales_Analysis[[#This Row],[Discount Pct]]</f>
        <v>0</v>
      </c>
      <c r="S2030" s="8">
        <f>Sales_Analysis[[#This Row],[Gross Sales ]]-Sales_Analysis[[#This Row],[Discount Amount]]</f>
        <v>151.38</v>
      </c>
      <c r="T2030" s="8">
        <f>Sales_Analysis[[#This Row],[Quantity]]*Sales_Analysis[[#This Row],[Unit Cost]]</f>
        <v>69.09</v>
      </c>
      <c r="U2030" s="8">
        <f>Sales_Analysis[[#This Row],[Net Sales ]]-Sales_Analysis[[#This Row],[Cost Of Good Sold]]</f>
        <v>82.289999999999992</v>
      </c>
      <c r="V2030" s="8">
        <f>IF(Sales_Analysis[[#This Row],[Order Status]]="Completed",Sales_Analysis[[#This Row],[Net Sales ]],0)</f>
        <v>151.38</v>
      </c>
      <c r="W2030" s="8">
        <f>IF(Sales_Analysis[[#This Row],[Order Status]]="Completed",Sales_Analysis[[#This Row],[Gross Profit ]],0)</f>
        <v>82.289999999999992</v>
      </c>
    </row>
    <row r="2031" spans="1:23">
      <c r="A2031" t="s">
        <v>2815</v>
      </c>
      <c r="B2031" s="7">
        <v>46228</v>
      </c>
      <c r="C2031" t="s">
        <v>138</v>
      </c>
      <c r="D2031">
        <v>1</v>
      </c>
      <c r="E2031">
        <v>56</v>
      </c>
      <c r="F2031">
        <v>0.2</v>
      </c>
      <c r="G2031">
        <v>9.99</v>
      </c>
      <c r="H2031" t="s">
        <v>212</v>
      </c>
      <c r="I2031" t="s">
        <v>12</v>
      </c>
      <c r="J2031" t="s">
        <v>213</v>
      </c>
      <c r="K2031" t="s">
        <v>209</v>
      </c>
      <c r="L2031" t="s">
        <v>979</v>
      </c>
      <c r="M2031" t="s">
        <v>139</v>
      </c>
      <c r="N2031" t="s">
        <v>21</v>
      </c>
      <c r="O2031">
        <v>37.14</v>
      </c>
      <c r="P2031">
        <v>56</v>
      </c>
      <c r="Q2031">
        <f>Sales_Analysis[[#This Row],[Quantity]]*Sales_Analysis[[#This Row],[Unit Selling Price]]</f>
        <v>56</v>
      </c>
      <c r="R2031">
        <f>Sales_Analysis[[#This Row],[Gross Sales ]]*Sales_Analysis[[#This Row],[Discount Pct]]</f>
        <v>11.200000000000001</v>
      </c>
      <c r="S2031" s="8">
        <f>Sales_Analysis[[#This Row],[Gross Sales ]]-Sales_Analysis[[#This Row],[Discount Amount]]</f>
        <v>44.8</v>
      </c>
      <c r="T2031" s="8">
        <f>Sales_Analysis[[#This Row],[Quantity]]*Sales_Analysis[[#This Row],[Unit Cost]]</f>
        <v>37.14</v>
      </c>
      <c r="U2031" s="8">
        <f>Sales_Analysis[[#This Row],[Net Sales ]]-Sales_Analysis[[#This Row],[Cost Of Good Sold]]</f>
        <v>7.6599999999999966</v>
      </c>
      <c r="V2031" s="8">
        <f>IF(Sales_Analysis[[#This Row],[Order Status]]="Completed",Sales_Analysis[[#This Row],[Net Sales ]],0)</f>
        <v>44.8</v>
      </c>
      <c r="W2031" s="8">
        <f>IF(Sales_Analysis[[#This Row],[Order Status]]="Completed",Sales_Analysis[[#This Row],[Gross Profit ]],0)</f>
        <v>7.6599999999999966</v>
      </c>
    </row>
    <row r="2032" spans="1:23">
      <c r="A2032" t="s">
        <v>2816</v>
      </c>
      <c r="B2032" s="7">
        <v>46228</v>
      </c>
      <c r="C2032" t="s">
        <v>148</v>
      </c>
      <c r="D2032">
        <v>2</v>
      </c>
      <c r="E2032">
        <v>76.3</v>
      </c>
      <c r="F2032">
        <v>0</v>
      </c>
      <c r="G2032">
        <v>0</v>
      </c>
      <c r="H2032" t="s">
        <v>216</v>
      </c>
      <c r="I2032" t="s">
        <v>54</v>
      </c>
      <c r="J2032" t="s">
        <v>217</v>
      </c>
      <c r="K2032" t="s">
        <v>209</v>
      </c>
      <c r="L2032" t="s">
        <v>348</v>
      </c>
      <c r="M2032" t="s">
        <v>149</v>
      </c>
      <c r="N2032" t="s">
        <v>27</v>
      </c>
      <c r="O2032">
        <v>33.700000000000003</v>
      </c>
      <c r="P2032">
        <v>76.3</v>
      </c>
      <c r="Q2032">
        <f>Sales_Analysis[[#This Row],[Quantity]]*Sales_Analysis[[#This Row],[Unit Selling Price]]</f>
        <v>152.6</v>
      </c>
      <c r="R2032">
        <f>Sales_Analysis[[#This Row],[Gross Sales ]]*Sales_Analysis[[#This Row],[Discount Pct]]</f>
        <v>0</v>
      </c>
      <c r="S2032" s="8">
        <f>Sales_Analysis[[#This Row],[Gross Sales ]]-Sales_Analysis[[#This Row],[Discount Amount]]</f>
        <v>152.6</v>
      </c>
      <c r="T2032" s="8">
        <f>Sales_Analysis[[#This Row],[Quantity]]*Sales_Analysis[[#This Row],[Unit Cost]]</f>
        <v>67.400000000000006</v>
      </c>
      <c r="U2032" s="8">
        <f>Sales_Analysis[[#This Row],[Net Sales ]]-Sales_Analysis[[#This Row],[Cost Of Good Sold]]</f>
        <v>85.199999999999989</v>
      </c>
      <c r="V2032" s="8">
        <f>IF(Sales_Analysis[[#This Row],[Order Status]]="Completed",Sales_Analysis[[#This Row],[Net Sales ]],0)</f>
        <v>152.6</v>
      </c>
      <c r="W2032" s="8">
        <f>IF(Sales_Analysis[[#This Row],[Order Status]]="Completed",Sales_Analysis[[#This Row],[Gross Profit ]],0)</f>
        <v>85.199999999999989</v>
      </c>
    </row>
    <row r="2033" spans="1:23">
      <c r="A2033" t="s">
        <v>2817</v>
      </c>
      <c r="B2033" s="7">
        <v>46228</v>
      </c>
      <c r="C2033" t="s">
        <v>134</v>
      </c>
      <c r="D2033">
        <v>1</v>
      </c>
      <c r="E2033">
        <v>53.25</v>
      </c>
      <c r="F2033">
        <v>0</v>
      </c>
      <c r="G2033">
        <v>9.99</v>
      </c>
      <c r="H2033" t="s">
        <v>216</v>
      </c>
      <c r="I2033" t="s">
        <v>37</v>
      </c>
      <c r="J2033" t="s">
        <v>213</v>
      </c>
      <c r="K2033" t="s">
        <v>209</v>
      </c>
      <c r="L2033" t="s">
        <v>620</v>
      </c>
      <c r="M2033" t="s">
        <v>135</v>
      </c>
      <c r="N2033" t="s">
        <v>21</v>
      </c>
      <c r="O2033">
        <v>22.11</v>
      </c>
      <c r="P2033">
        <v>53.25</v>
      </c>
      <c r="Q2033">
        <f>Sales_Analysis[[#This Row],[Quantity]]*Sales_Analysis[[#This Row],[Unit Selling Price]]</f>
        <v>53.25</v>
      </c>
      <c r="R2033">
        <f>Sales_Analysis[[#This Row],[Gross Sales ]]*Sales_Analysis[[#This Row],[Discount Pct]]</f>
        <v>0</v>
      </c>
      <c r="S2033" s="8">
        <f>Sales_Analysis[[#This Row],[Gross Sales ]]-Sales_Analysis[[#This Row],[Discount Amount]]</f>
        <v>53.25</v>
      </c>
      <c r="T2033" s="8">
        <f>Sales_Analysis[[#This Row],[Quantity]]*Sales_Analysis[[#This Row],[Unit Cost]]</f>
        <v>22.11</v>
      </c>
      <c r="U2033" s="8">
        <f>Sales_Analysis[[#This Row],[Net Sales ]]-Sales_Analysis[[#This Row],[Cost Of Good Sold]]</f>
        <v>31.14</v>
      </c>
      <c r="V2033" s="8">
        <f>IF(Sales_Analysis[[#This Row],[Order Status]]="Completed",Sales_Analysis[[#This Row],[Net Sales ]],0)</f>
        <v>53.25</v>
      </c>
      <c r="W2033" s="8">
        <f>IF(Sales_Analysis[[#This Row],[Order Status]]="Completed",Sales_Analysis[[#This Row],[Gross Profit ]],0)</f>
        <v>31.14</v>
      </c>
    </row>
    <row r="2034" spans="1:23">
      <c r="A2034" t="s">
        <v>2818</v>
      </c>
      <c r="B2034" s="7">
        <v>46228</v>
      </c>
      <c r="C2034" t="s">
        <v>106</v>
      </c>
      <c r="D2034">
        <v>1</v>
      </c>
      <c r="E2034">
        <v>85.27</v>
      </c>
      <c r="F2034">
        <v>0.1</v>
      </c>
      <c r="G2034">
        <v>0</v>
      </c>
      <c r="H2034" t="s">
        <v>207</v>
      </c>
      <c r="I2034" t="s">
        <v>54</v>
      </c>
      <c r="J2034" t="s">
        <v>213</v>
      </c>
      <c r="K2034" t="s">
        <v>209</v>
      </c>
      <c r="L2034" t="s">
        <v>1185</v>
      </c>
      <c r="M2034" t="s">
        <v>107</v>
      </c>
      <c r="N2034" t="s">
        <v>17</v>
      </c>
      <c r="O2034">
        <v>43.46</v>
      </c>
      <c r="P2034">
        <v>85.27</v>
      </c>
      <c r="Q2034">
        <f>Sales_Analysis[[#This Row],[Quantity]]*Sales_Analysis[[#This Row],[Unit Selling Price]]</f>
        <v>85.27</v>
      </c>
      <c r="R2034">
        <f>Sales_Analysis[[#This Row],[Gross Sales ]]*Sales_Analysis[[#This Row],[Discount Pct]]</f>
        <v>8.5269999999999992</v>
      </c>
      <c r="S2034" s="8">
        <f>Sales_Analysis[[#This Row],[Gross Sales ]]-Sales_Analysis[[#This Row],[Discount Amount]]</f>
        <v>76.742999999999995</v>
      </c>
      <c r="T2034" s="8">
        <f>Sales_Analysis[[#This Row],[Quantity]]*Sales_Analysis[[#This Row],[Unit Cost]]</f>
        <v>43.46</v>
      </c>
      <c r="U2034" s="8">
        <f>Sales_Analysis[[#This Row],[Net Sales ]]-Sales_Analysis[[#This Row],[Cost Of Good Sold]]</f>
        <v>33.282999999999994</v>
      </c>
      <c r="V2034" s="8">
        <f>IF(Sales_Analysis[[#This Row],[Order Status]]="Completed",Sales_Analysis[[#This Row],[Net Sales ]],0)</f>
        <v>76.742999999999995</v>
      </c>
      <c r="W2034" s="8">
        <f>IF(Sales_Analysis[[#This Row],[Order Status]]="Completed",Sales_Analysis[[#This Row],[Gross Profit ]],0)</f>
        <v>33.282999999999994</v>
      </c>
    </row>
    <row r="2035" spans="1:23">
      <c r="A2035" t="s">
        <v>2819</v>
      </c>
      <c r="B2035" s="7">
        <v>46229</v>
      </c>
      <c r="C2035" t="s">
        <v>150</v>
      </c>
      <c r="D2035">
        <v>5</v>
      </c>
      <c r="E2035">
        <v>50.17</v>
      </c>
      <c r="F2035">
        <v>0.1</v>
      </c>
      <c r="G2035">
        <v>0</v>
      </c>
      <c r="H2035" t="s">
        <v>216</v>
      </c>
      <c r="I2035" t="s">
        <v>54</v>
      </c>
      <c r="J2035" t="s">
        <v>213</v>
      </c>
      <c r="K2035" t="s">
        <v>281</v>
      </c>
      <c r="L2035" t="s">
        <v>1045</v>
      </c>
      <c r="M2035" t="s">
        <v>151</v>
      </c>
      <c r="N2035" t="s">
        <v>27</v>
      </c>
      <c r="O2035">
        <v>28.8</v>
      </c>
      <c r="P2035">
        <v>50.17</v>
      </c>
      <c r="Q2035">
        <f>Sales_Analysis[[#This Row],[Quantity]]*Sales_Analysis[[#This Row],[Unit Selling Price]]</f>
        <v>250.85000000000002</v>
      </c>
      <c r="R2035">
        <f>Sales_Analysis[[#This Row],[Gross Sales ]]*Sales_Analysis[[#This Row],[Discount Pct]]</f>
        <v>25.085000000000004</v>
      </c>
      <c r="S2035" s="8">
        <f>Sales_Analysis[[#This Row],[Gross Sales ]]-Sales_Analysis[[#This Row],[Discount Amount]]</f>
        <v>225.76500000000001</v>
      </c>
      <c r="T2035" s="8">
        <f>Sales_Analysis[[#This Row],[Quantity]]*Sales_Analysis[[#This Row],[Unit Cost]]</f>
        <v>144</v>
      </c>
      <c r="U2035" s="8">
        <f>Sales_Analysis[[#This Row],[Net Sales ]]-Sales_Analysis[[#This Row],[Cost Of Good Sold]]</f>
        <v>81.765000000000015</v>
      </c>
      <c r="V2035" s="8">
        <f>IF(Sales_Analysis[[#This Row],[Order Status]]="Completed",Sales_Analysis[[#This Row],[Net Sales ]],0)</f>
        <v>0</v>
      </c>
      <c r="W2035" s="8">
        <f>IF(Sales_Analysis[[#This Row],[Order Status]]="Completed",Sales_Analysis[[#This Row],[Gross Profit ]],0)</f>
        <v>0</v>
      </c>
    </row>
    <row r="2036" spans="1:23">
      <c r="A2036" t="s">
        <v>2820</v>
      </c>
      <c r="B2036" s="7">
        <v>46229</v>
      </c>
      <c r="C2036" t="s">
        <v>79</v>
      </c>
      <c r="D2036">
        <v>1</v>
      </c>
      <c r="E2036">
        <v>12.76</v>
      </c>
      <c r="F2036">
        <v>0</v>
      </c>
      <c r="G2036">
        <v>0</v>
      </c>
      <c r="H2036" t="s">
        <v>212</v>
      </c>
      <c r="I2036" t="s">
        <v>18</v>
      </c>
      <c r="J2036" t="s">
        <v>213</v>
      </c>
      <c r="K2036" t="s">
        <v>209</v>
      </c>
      <c r="L2036" t="s">
        <v>2566</v>
      </c>
      <c r="M2036" t="s">
        <v>80</v>
      </c>
      <c r="N2036" t="s">
        <v>11</v>
      </c>
      <c r="O2036">
        <v>7.24</v>
      </c>
      <c r="P2036">
        <v>12.76</v>
      </c>
      <c r="Q2036">
        <f>Sales_Analysis[[#This Row],[Quantity]]*Sales_Analysis[[#This Row],[Unit Selling Price]]</f>
        <v>12.76</v>
      </c>
      <c r="R2036">
        <f>Sales_Analysis[[#This Row],[Gross Sales ]]*Sales_Analysis[[#This Row],[Discount Pct]]</f>
        <v>0</v>
      </c>
      <c r="S2036" s="8">
        <f>Sales_Analysis[[#This Row],[Gross Sales ]]-Sales_Analysis[[#This Row],[Discount Amount]]</f>
        <v>12.76</v>
      </c>
      <c r="T2036" s="8">
        <f>Sales_Analysis[[#This Row],[Quantity]]*Sales_Analysis[[#This Row],[Unit Cost]]</f>
        <v>7.24</v>
      </c>
      <c r="U2036" s="8">
        <f>Sales_Analysis[[#This Row],[Net Sales ]]-Sales_Analysis[[#This Row],[Cost Of Good Sold]]</f>
        <v>5.52</v>
      </c>
      <c r="V2036" s="8">
        <f>IF(Sales_Analysis[[#This Row],[Order Status]]="Completed",Sales_Analysis[[#This Row],[Net Sales ]],0)</f>
        <v>12.76</v>
      </c>
      <c r="W2036" s="8">
        <f>IF(Sales_Analysis[[#This Row],[Order Status]]="Completed",Sales_Analysis[[#This Row],[Gross Profit ]],0)</f>
        <v>5.52</v>
      </c>
    </row>
    <row r="2037" spans="1:23">
      <c r="A2037" t="s">
        <v>2821</v>
      </c>
      <c r="B2037" s="7">
        <v>46229</v>
      </c>
      <c r="C2037" t="s">
        <v>98</v>
      </c>
      <c r="D2037">
        <v>2</v>
      </c>
      <c r="E2037">
        <v>17.66</v>
      </c>
      <c r="F2037">
        <v>0.1</v>
      </c>
      <c r="G2037">
        <v>0</v>
      </c>
      <c r="H2037" t="s">
        <v>207</v>
      </c>
      <c r="I2037" t="s">
        <v>12</v>
      </c>
      <c r="J2037" t="s">
        <v>213</v>
      </c>
      <c r="K2037" t="s">
        <v>209</v>
      </c>
      <c r="L2037" t="s">
        <v>2822</v>
      </c>
      <c r="M2037" t="s">
        <v>99</v>
      </c>
      <c r="N2037" t="s">
        <v>17</v>
      </c>
      <c r="O2037">
        <v>11.93</v>
      </c>
      <c r="P2037">
        <v>17.66</v>
      </c>
      <c r="Q2037">
        <f>Sales_Analysis[[#This Row],[Quantity]]*Sales_Analysis[[#This Row],[Unit Selling Price]]</f>
        <v>35.32</v>
      </c>
      <c r="R2037">
        <f>Sales_Analysis[[#This Row],[Gross Sales ]]*Sales_Analysis[[#This Row],[Discount Pct]]</f>
        <v>3.532</v>
      </c>
      <c r="S2037" s="8">
        <f>Sales_Analysis[[#This Row],[Gross Sales ]]-Sales_Analysis[[#This Row],[Discount Amount]]</f>
        <v>31.788</v>
      </c>
      <c r="T2037" s="8">
        <f>Sales_Analysis[[#This Row],[Quantity]]*Sales_Analysis[[#This Row],[Unit Cost]]</f>
        <v>23.86</v>
      </c>
      <c r="U2037" s="8">
        <f>Sales_Analysis[[#This Row],[Net Sales ]]-Sales_Analysis[[#This Row],[Cost Of Good Sold]]</f>
        <v>7.9280000000000008</v>
      </c>
      <c r="V2037" s="8">
        <f>IF(Sales_Analysis[[#This Row],[Order Status]]="Completed",Sales_Analysis[[#This Row],[Net Sales ]],0)</f>
        <v>31.788</v>
      </c>
      <c r="W2037" s="8">
        <f>IF(Sales_Analysis[[#This Row],[Order Status]]="Completed",Sales_Analysis[[#This Row],[Gross Profit ]],0)</f>
        <v>7.9280000000000008</v>
      </c>
    </row>
    <row r="2038" spans="1:23">
      <c r="A2038" t="s">
        <v>2823</v>
      </c>
      <c r="B2038" s="7">
        <v>46230</v>
      </c>
      <c r="C2038" t="s">
        <v>83</v>
      </c>
      <c r="D2038">
        <v>3</v>
      </c>
      <c r="E2038">
        <v>79.31</v>
      </c>
      <c r="F2038">
        <v>0.1</v>
      </c>
      <c r="G2038">
        <v>0</v>
      </c>
      <c r="H2038" t="s">
        <v>212</v>
      </c>
      <c r="I2038" t="s">
        <v>12</v>
      </c>
      <c r="J2038" t="s">
        <v>208</v>
      </c>
      <c r="K2038" t="s">
        <v>209</v>
      </c>
      <c r="L2038" t="s">
        <v>298</v>
      </c>
      <c r="M2038" t="s">
        <v>84</v>
      </c>
      <c r="N2038" t="s">
        <v>11</v>
      </c>
      <c r="O2038">
        <v>36.44</v>
      </c>
      <c r="P2038">
        <v>79.31</v>
      </c>
      <c r="Q2038">
        <f>Sales_Analysis[[#This Row],[Quantity]]*Sales_Analysis[[#This Row],[Unit Selling Price]]</f>
        <v>237.93</v>
      </c>
      <c r="R2038">
        <f>Sales_Analysis[[#This Row],[Gross Sales ]]*Sales_Analysis[[#This Row],[Discount Pct]]</f>
        <v>23.793000000000003</v>
      </c>
      <c r="S2038" s="8">
        <f>Sales_Analysis[[#This Row],[Gross Sales ]]-Sales_Analysis[[#This Row],[Discount Amount]]</f>
        <v>214.137</v>
      </c>
      <c r="T2038" s="8">
        <f>Sales_Analysis[[#This Row],[Quantity]]*Sales_Analysis[[#This Row],[Unit Cost]]</f>
        <v>109.32</v>
      </c>
      <c r="U2038" s="8">
        <f>Sales_Analysis[[#This Row],[Net Sales ]]-Sales_Analysis[[#This Row],[Cost Of Good Sold]]</f>
        <v>104.81700000000001</v>
      </c>
      <c r="V2038" s="8">
        <f>IF(Sales_Analysis[[#This Row],[Order Status]]="Completed",Sales_Analysis[[#This Row],[Net Sales ]],0)</f>
        <v>214.137</v>
      </c>
      <c r="W2038" s="8">
        <f>IF(Sales_Analysis[[#This Row],[Order Status]]="Completed",Sales_Analysis[[#This Row],[Gross Profit ]],0)</f>
        <v>104.81700000000001</v>
      </c>
    </row>
    <row r="2039" spans="1:23">
      <c r="A2039" t="s">
        <v>2824</v>
      </c>
      <c r="B2039" s="7">
        <v>46230</v>
      </c>
      <c r="C2039" t="s">
        <v>144</v>
      </c>
      <c r="D2039">
        <v>1</v>
      </c>
      <c r="E2039">
        <v>12.74</v>
      </c>
      <c r="F2039">
        <v>0</v>
      </c>
      <c r="G2039">
        <v>6.99</v>
      </c>
      <c r="H2039" t="s">
        <v>216</v>
      </c>
      <c r="I2039" t="s">
        <v>54</v>
      </c>
      <c r="J2039" t="s">
        <v>208</v>
      </c>
      <c r="K2039" t="s">
        <v>209</v>
      </c>
      <c r="L2039" t="s">
        <v>1239</v>
      </c>
      <c r="M2039" t="s">
        <v>145</v>
      </c>
      <c r="N2039" t="s">
        <v>27</v>
      </c>
      <c r="O2039">
        <v>5.81</v>
      </c>
      <c r="P2039">
        <v>12.74</v>
      </c>
      <c r="Q2039">
        <f>Sales_Analysis[[#This Row],[Quantity]]*Sales_Analysis[[#This Row],[Unit Selling Price]]</f>
        <v>12.74</v>
      </c>
      <c r="R2039">
        <f>Sales_Analysis[[#This Row],[Gross Sales ]]*Sales_Analysis[[#This Row],[Discount Pct]]</f>
        <v>0</v>
      </c>
      <c r="S2039" s="8">
        <f>Sales_Analysis[[#This Row],[Gross Sales ]]-Sales_Analysis[[#This Row],[Discount Amount]]</f>
        <v>12.74</v>
      </c>
      <c r="T2039" s="8">
        <f>Sales_Analysis[[#This Row],[Quantity]]*Sales_Analysis[[#This Row],[Unit Cost]]</f>
        <v>5.81</v>
      </c>
      <c r="U2039" s="8">
        <f>Sales_Analysis[[#This Row],[Net Sales ]]-Sales_Analysis[[#This Row],[Cost Of Good Sold]]</f>
        <v>6.9300000000000006</v>
      </c>
      <c r="V2039" s="8">
        <f>IF(Sales_Analysis[[#This Row],[Order Status]]="Completed",Sales_Analysis[[#This Row],[Net Sales ]],0)</f>
        <v>12.74</v>
      </c>
      <c r="W2039" s="8">
        <f>IF(Sales_Analysis[[#This Row],[Order Status]]="Completed",Sales_Analysis[[#This Row],[Gross Profit ]],0)</f>
        <v>6.9300000000000006</v>
      </c>
    </row>
    <row r="2040" spans="1:23">
      <c r="A2040" t="s">
        <v>2825</v>
      </c>
      <c r="B2040" s="7">
        <v>46230</v>
      </c>
      <c r="C2040" t="s">
        <v>94</v>
      </c>
      <c r="D2040">
        <v>1</v>
      </c>
      <c r="E2040">
        <v>74.41</v>
      </c>
      <c r="F2040">
        <v>0.05</v>
      </c>
      <c r="G2040">
        <v>4.99</v>
      </c>
      <c r="H2040" t="s">
        <v>207</v>
      </c>
      <c r="I2040" t="s">
        <v>12</v>
      </c>
      <c r="J2040" t="s">
        <v>217</v>
      </c>
      <c r="K2040" t="s">
        <v>209</v>
      </c>
      <c r="L2040" t="s">
        <v>858</v>
      </c>
      <c r="M2040" t="s">
        <v>95</v>
      </c>
      <c r="N2040" t="s">
        <v>17</v>
      </c>
      <c r="O2040">
        <v>33.549999999999997</v>
      </c>
      <c r="P2040">
        <v>74.41</v>
      </c>
      <c r="Q2040">
        <f>Sales_Analysis[[#This Row],[Quantity]]*Sales_Analysis[[#This Row],[Unit Selling Price]]</f>
        <v>74.41</v>
      </c>
      <c r="R2040">
        <f>Sales_Analysis[[#This Row],[Gross Sales ]]*Sales_Analysis[[#This Row],[Discount Pct]]</f>
        <v>3.7204999999999999</v>
      </c>
      <c r="S2040" s="8">
        <f>Sales_Analysis[[#This Row],[Gross Sales ]]-Sales_Analysis[[#This Row],[Discount Amount]]</f>
        <v>70.689499999999995</v>
      </c>
      <c r="T2040" s="8">
        <f>Sales_Analysis[[#This Row],[Quantity]]*Sales_Analysis[[#This Row],[Unit Cost]]</f>
        <v>33.549999999999997</v>
      </c>
      <c r="U2040" s="8">
        <f>Sales_Analysis[[#This Row],[Net Sales ]]-Sales_Analysis[[#This Row],[Cost Of Good Sold]]</f>
        <v>37.139499999999998</v>
      </c>
      <c r="V2040" s="8">
        <f>IF(Sales_Analysis[[#This Row],[Order Status]]="Completed",Sales_Analysis[[#This Row],[Net Sales ]],0)</f>
        <v>70.689499999999995</v>
      </c>
      <c r="W2040" s="8">
        <f>IF(Sales_Analysis[[#This Row],[Order Status]]="Completed",Sales_Analysis[[#This Row],[Gross Profit ]],0)</f>
        <v>37.139499999999998</v>
      </c>
    </row>
    <row r="2041" spans="1:23">
      <c r="A2041" t="s">
        <v>2826</v>
      </c>
      <c r="B2041" s="7">
        <v>46230</v>
      </c>
      <c r="C2041" t="s">
        <v>124</v>
      </c>
      <c r="D2041">
        <v>5</v>
      </c>
      <c r="E2041">
        <v>79.47</v>
      </c>
      <c r="F2041">
        <v>0.15</v>
      </c>
      <c r="G2041">
        <v>6.99</v>
      </c>
      <c r="H2041" t="s">
        <v>212</v>
      </c>
      <c r="I2041" t="s">
        <v>54</v>
      </c>
      <c r="J2041" t="s">
        <v>213</v>
      </c>
      <c r="K2041" t="s">
        <v>209</v>
      </c>
      <c r="L2041" t="s">
        <v>1175</v>
      </c>
      <c r="M2041" t="s">
        <v>125</v>
      </c>
      <c r="N2041" t="s">
        <v>21</v>
      </c>
      <c r="O2041">
        <v>38</v>
      </c>
      <c r="P2041">
        <v>79.47</v>
      </c>
      <c r="Q2041">
        <f>Sales_Analysis[[#This Row],[Quantity]]*Sales_Analysis[[#This Row],[Unit Selling Price]]</f>
        <v>397.35</v>
      </c>
      <c r="R2041">
        <f>Sales_Analysis[[#This Row],[Gross Sales ]]*Sales_Analysis[[#This Row],[Discount Pct]]</f>
        <v>59.602499999999999</v>
      </c>
      <c r="S2041" s="8">
        <f>Sales_Analysis[[#This Row],[Gross Sales ]]-Sales_Analysis[[#This Row],[Discount Amount]]</f>
        <v>337.7475</v>
      </c>
      <c r="T2041" s="8">
        <f>Sales_Analysis[[#This Row],[Quantity]]*Sales_Analysis[[#This Row],[Unit Cost]]</f>
        <v>190</v>
      </c>
      <c r="U2041" s="8">
        <f>Sales_Analysis[[#This Row],[Net Sales ]]-Sales_Analysis[[#This Row],[Cost Of Good Sold]]</f>
        <v>147.7475</v>
      </c>
      <c r="V2041" s="8">
        <f>IF(Sales_Analysis[[#This Row],[Order Status]]="Completed",Sales_Analysis[[#This Row],[Net Sales ]],0)</f>
        <v>337.7475</v>
      </c>
      <c r="W2041" s="8">
        <f>IF(Sales_Analysis[[#This Row],[Order Status]]="Completed",Sales_Analysis[[#This Row],[Gross Profit ]],0)</f>
        <v>147.7475</v>
      </c>
    </row>
    <row r="2042" spans="1:23">
      <c r="A2042" t="s">
        <v>2827</v>
      </c>
      <c r="B2042" s="7">
        <v>46231</v>
      </c>
      <c r="C2042" t="s">
        <v>138</v>
      </c>
      <c r="D2042">
        <v>2</v>
      </c>
      <c r="E2042">
        <v>56</v>
      </c>
      <c r="F2042">
        <v>0.05</v>
      </c>
      <c r="G2042">
        <v>6.99</v>
      </c>
      <c r="H2042" t="s">
        <v>216</v>
      </c>
      <c r="I2042" t="s">
        <v>224</v>
      </c>
      <c r="J2042" t="s">
        <v>217</v>
      </c>
      <c r="K2042" t="s">
        <v>304</v>
      </c>
      <c r="L2042" t="s">
        <v>1821</v>
      </c>
      <c r="M2042" t="s">
        <v>139</v>
      </c>
      <c r="N2042" t="s">
        <v>21</v>
      </c>
      <c r="O2042">
        <v>37.14</v>
      </c>
      <c r="P2042">
        <v>56</v>
      </c>
      <c r="Q2042">
        <f>Sales_Analysis[[#This Row],[Quantity]]*Sales_Analysis[[#This Row],[Unit Selling Price]]</f>
        <v>112</v>
      </c>
      <c r="R2042">
        <f>Sales_Analysis[[#This Row],[Gross Sales ]]*Sales_Analysis[[#This Row],[Discount Pct]]</f>
        <v>5.6000000000000005</v>
      </c>
      <c r="S2042" s="8">
        <f>Sales_Analysis[[#This Row],[Gross Sales ]]-Sales_Analysis[[#This Row],[Discount Amount]]</f>
        <v>106.4</v>
      </c>
      <c r="T2042" s="8">
        <f>Sales_Analysis[[#This Row],[Quantity]]*Sales_Analysis[[#This Row],[Unit Cost]]</f>
        <v>74.28</v>
      </c>
      <c r="U2042" s="8">
        <f>Sales_Analysis[[#This Row],[Net Sales ]]-Sales_Analysis[[#This Row],[Cost Of Good Sold]]</f>
        <v>32.120000000000005</v>
      </c>
      <c r="V2042" s="8">
        <f>IF(Sales_Analysis[[#This Row],[Order Status]]="Completed",Sales_Analysis[[#This Row],[Net Sales ]],0)</f>
        <v>0</v>
      </c>
      <c r="W2042" s="8">
        <f>IF(Sales_Analysis[[#This Row],[Order Status]]="Completed",Sales_Analysis[[#This Row],[Gross Profit ]],0)</f>
        <v>0</v>
      </c>
    </row>
    <row r="2043" spans="1:23">
      <c r="A2043" t="s">
        <v>2828</v>
      </c>
      <c r="B2043" s="7">
        <v>46231</v>
      </c>
      <c r="C2043" t="s">
        <v>140</v>
      </c>
      <c r="D2043">
        <v>5</v>
      </c>
      <c r="E2043">
        <v>25.18</v>
      </c>
      <c r="F2043">
        <v>0</v>
      </c>
      <c r="G2043">
        <v>0</v>
      </c>
      <c r="H2043" t="s">
        <v>212</v>
      </c>
      <c r="I2043" t="s">
        <v>54</v>
      </c>
      <c r="J2043" t="s">
        <v>208</v>
      </c>
      <c r="K2043" t="s">
        <v>209</v>
      </c>
      <c r="L2043" t="s">
        <v>1683</v>
      </c>
      <c r="M2043" t="s">
        <v>141</v>
      </c>
      <c r="N2043" t="s">
        <v>27</v>
      </c>
      <c r="O2043">
        <v>13.85</v>
      </c>
      <c r="P2043">
        <v>25.18</v>
      </c>
      <c r="Q2043">
        <f>Sales_Analysis[[#This Row],[Quantity]]*Sales_Analysis[[#This Row],[Unit Selling Price]]</f>
        <v>125.9</v>
      </c>
      <c r="R2043">
        <f>Sales_Analysis[[#This Row],[Gross Sales ]]*Sales_Analysis[[#This Row],[Discount Pct]]</f>
        <v>0</v>
      </c>
      <c r="S2043" s="8">
        <f>Sales_Analysis[[#This Row],[Gross Sales ]]-Sales_Analysis[[#This Row],[Discount Amount]]</f>
        <v>125.9</v>
      </c>
      <c r="T2043" s="8">
        <f>Sales_Analysis[[#This Row],[Quantity]]*Sales_Analysis[[#This Row],[Unit Cost]]</f>
        <v>69.25</v>
      </c>
      <c r="U2043" s="8">
        <f>Sales_Analysis[[#This Row],[Net Sales ]]-Sales_Analysis[[#This Row],[Cost Of Good Sold]]</f>
        <v>56.650000000000006</v>
      </c>
      <c r="V2043" s="8">
        <f>IF(Sales_Analysis[[#This Row],[Order Status]]="Completed",Sales_Analysis[[#This Row],[Net Sales ]],0)</f>
        <v>125.9</v>
      </c>
      <c r="W2043" s="8">
        <f>IF(Sales_Analysis[[#This Row],[Order Status]]="Completed",Sales_Analysis[[#This Row],[Gross Profit ]],0)</f>
        <v>56.650000000000006</v>
      </c>
    </row>
    <row r="2044" spans="1:23">
      <c r="A2044" t="s">
        <v>2829</v>
      </c>
      <c r="B2044" s="7">
        <v>46231</v>
      </c>
      <c r="C2044" t="s">
        <v>172</v>
      </c>
      <c r="D2044">
        <v>1</v>
      </c>
      <c r="E2044">
        <v>80.63</v>
      </c>
      <c r="F2044">
        <v>0</v>
      </c>
      <c r="G2044">
        <v>4.99</v>
      </c>
      <c r="H2044" t="s">
        <v>207</v>
      </c>
      <c r="I2044" t="s">
        <v>224</v>
      </c>
      <c r="J2044" t="s">
        <v>208</v>
      </c>
      <c r="K2044" t="s">
        <v>209</v>
      </c>
      <c r="L2044" t="s">
        <v>1017</v>
      </c>
      <c r="M2044" t="s">
        <v>173</v>
      </c>
      <c r="N2044" t="s">
        <v>32</v>
      </c>
      <c r="O2044">
        <v>44.56</v>
      </c>
      <c r="P2044">
        <v>80.63</v>
      </c>
      <c r="Q2044">
        <f>Sales_Analysis[[#This Row],[Quantity]]*Sales_Analysis[[#This Row],[Unit Selling Price]]</f>
        <v>80.63</v>
      </c>
      <c r="R2044">
        <f>Sales_Analysis[[#This Row],[Gross Sales ]]*Sales_Analysis[[#This Row],[Discount Pct]]</f>
        <v>0</v>
      </c>
      <c r="S2044" s="8">
        <f>Sales_Analysis[[#This Row],[Gross Sales ]]-Sales_Analysis[[#This Row],[Discount Amount]]</f>
        <v>80.63</v>
      </c>
      <c r="T2044" s="8">
        <f>Sales_Analysis[[#This Row],[Quantity]]*Sales_Analysis[[#This Row],[Unit Cost]]</f>
        <v>44.56</v>
      </c>
      <c r="U2044" s="8">
        <f>Sales_Analysis[[#This Row],[Net Sales ]]-Sales_Analysis[[#This Row],[Cost Of Good Sold]]</f>
        <v>36.069999999999993</v>
      </c>
      <c r="V2044" s="8">
        <f>IF(Sales_Analysis[[#This Row],[Order Status]]="Completed",Sales_Analysis[[#This Row],[Net Sales ]],0)</f>
        <v>80.63</v>
      </c>
      <c r="W2044" s="8">
        <f>IF(Sales_Analysis[[#This Row],[Order Status]]="Completed",Sales_Analysis[[#This Row],[Gross Profit ]],0)</f>
        <v>36.069999999999993</v>
      </c>
    </row>
    <row r="2045" spans="1:23">
      <c r="A2045" t="s">
        <v>2830</v>
      </c>
      <c r="B2045" s="7">
        <v>46231</v>
      </c>
      <c r="C2045" t="s">
        <v>106</v>
      </c>
      <c r="D2045">
        <v>2</v>
      </c>
      <c r="E2045">
        <v>85.27</v>
      </c>
      <c r="F2045">
        <v>0.15</v>
      </c>
      <c r="G2045">
        <v>0</v>
      </c>
      <c r="H2045" t="s">
        <v>212</v>
      </c>
      <c r="I2045" t="s">
        <v>37</v>
      </c>
      <c r="J2045" t="s">
        <v>208</v>
      </c>
      <c r="K2045" t="s">
        <v>209</v>
      </c>
      <c r="L2045" t="s">
        <v>597</v>
      </c>
      <c r="M2045" t="s">
        <v>107</v>
      </c>
      <c r="N2045" t="s">
        <v>17</v>
      </c>
      <c r="O2045">
        <v>43.46</v>
      </c>
      <c r="P2045">
        <v>85.27</v>
      </c>
      <c r="Q2045">
        <f>Sales_Analysis[[#This Row],[Quantity]]*Sales_Analysis[[#This Row],[Unit Selling Price]]</f>
        <v>170.54</v>
      </c>
      <c r="R2045">
        <f>Sales_Analysis[[#This Row],[Gross Sales ]]*Sales_Analysis[[#This Row],[Discount Pct]]</f>
        <v>25.581</v>
      </c>
      <c r="S2045" s="8">
        <f>Sales_Analysis[[#This Row],[Gross Sales ]]-Sales_Analysis[[#This Row],[Discount Amount]]</f>
        <v>144.959</v>
      </c>
      <c r="T2045" s="8">
        <f>Sales_Analysis[[#This Row],[Quantity]]*Sales_Analysis[[#This Row],[Unit Cost]]</f>
        <v>86.92</v>
      </c>
      <c r="U2045" s="8">
        <f>Sales_Analysis[[#This Row],[Net Sales ]]-Sales_Analysis[[#This Row],[Cost Of Good Sold]]</f>
        <v>58.039000000000001</v>
      </c>
      <c r="V2045" s="8">
        <f>IF(Sales_Analysis[[#This Row],[Order Status]]="Completed",Sales_Analysis[[#This Row],[Net Sales ]],0)</f>
        <v>144.959</v>
      </c>
      <c r="W2045" s="8">
        <f>IF(Sales_Analysis[[#This Row],[Order Status]]="Completed",Sales_Analysis[[#This Row],[Gross Profit ]],0)</f>
        <v>58.039000000000001</v>
      </c>
    </row>
    <row r="2046" spans="1:23">
      <c r="A2046" t="s">
        <v>2831</v>
      </c>
      <c r="B2046" s="7">
        <v>46231</v>
      </c>
      <c r="C2046" t="s">
        <v>180</v>
      </c>
      <c r="D2046">
        <v>2</v>
      </c>
      <c r="E2046">
        <v>60.42</v>
      </c>
      <c r="F2046">
        <v>0.05</v>
      </c>
      <c r="G2046">
        <v>0</v>
      </c>
      <c r="H2046" t="s">
        <v>216</v>
      </c>
      <c r="I2046" t="s">
        <v>54</v>
      </c>
      <c r="J2046" t="s">
        <v>217</v>
      </c>
      <c r="K2046" t="s">
        <v>209</v>
      </c>
      <c r="L2046" t="s">
        <v>275</v>
      </c>
      <c r="M2046" t="s">
        <v>181</v>
      </c>
      <c r="N2046" t="s">
        <v>32</v>
      </c>
      <c r="O2046">
        <v>25.69</v>
      </c>
      <c r="P2046">
        <v>60.42</v>
      </c>
      <c r="Q2046">
        <f>Sales_Analysis[[#This Row],[Quantity]]*Sales_Analysis[[#This Row],[Unit Selling Price]]</f>
        <v>120.84</v>
      </c>
      <c r="R2046">
        <f>Sales_Analysis[[#This Row],[Gross Sales ]]*Sales_Analysis[[#This Row],[Discount Pct]]</f>
        <v>6.0420000000000007</v>
      </c>
      <c r="S2046" s="8">
        <f>Sales_Analysis[[#This Row],[Gross Sales ]]-Sales_Analysis[[#This Row],[Discount Amount]]</f>
        <v>114.798</v>
      </c>
      <c r="T2046" s="8">
        <f>Sales_Analysis[[#This Row],[Quantity]]*Sales_Analysis[[#This Row],[Unit Cost]]</f>
        <v>51.38</v>
      </c>
      <c r="U2046" s="8">
        <f>Sales_Analysis[[#This Row],[Net Sales ]]-Sales_Analysis[[#This Row],[Cost Of Good Sold]]</f>
        <v>63.417999999999999</v>
      </c>
      <c r="V2046" s="8">
        <f>IF(Sales_Analysis[[#This Row],[Order Status]]="Completed",Sales_Analysis[[#This Row],[Net Sales ]],0)</f>
        <v>114.798</v>
      </c>
      <c r="W2046" s="8">
        <f>IF(Sales_Analysis[[#This Row],[Order Status]]="Completed",Sales_Analysis[[#This Row],[Gross Profit ]],0)</f>
        <v>63.417999999999999</v>
      </c>
    </row>
    <row r="2047" spans="1:23">
      <c r="A2047" t="s">
        <v>2832</v>
      </c>
      <c r="B2047" s="7">
        <v>46231</v>
      </c>
      <c r="C2047" t="s">
        <v>150</v>
      </c>
      <c r="D2047">
        <v>3</v>
      </c>
      <c r="E2047">
        <v>50.17</v>
      </c>
      <c r="F2047">
        <v>0.2</v>
      </c>
      <c r="G2047">
        <v>0</v>
      </c>
      <c r="H2047" t="s">
        <v>207</v>
      </c>
      <c r="I2047" t="s">
        <v>224</v>
      </c>
      <c r="J2047" t="s">
        <v>217</v>
      </c>
      <c r="K2047" t="s">
        <v>209</v>
      </c>
      <c r="L2047" t="s">
        <v>583</v>
      </c>
      <c r="M2047" t="s">
        <v>151</v>
      </c>
      <c r="N2047" t="s">
        <v>27</v>
      </c>
      <c r="O2047">
        <v>28.8</v>
      </c>
      <c r="P2047">
        <v>50.17</v>
      </c>
      <c r="Q2047">
        <f>Sales_Analysis[[#This Row],[Quantity]]*Sales_Analysis[[#This Row],[Unit Selling Price]]</f>
        <v>150.51</v>
      </c>
      <c r="R2047">
        <f>Sales_Analysis[[#This Row],[Gross Sales ]]*Sales_Analysis[[#This Row],[Discount Pct]]</f>
        <v>30.102</v>
      </c>
      <c r="S2047" s="8">
        <f>Sales_Analysis[[#This Row],[Gross Sales ]]-Sales_Analysis[[#This Row],[Discount Amount]]</f>
        <v>120.40799999999999</v>
      </c>
      <c r="T2047" s="8">
        <f>Sales_Analysis[[#This Row],[Quantity]]*Sales_Analysis[[#This Row],[Unit Cost]]</f>
        <v>86.4</v>
      </c>
      <c r="U2047" s="8">
        <f>Sales_Analysis[[#This Row],[Net Sales ]]-Sales_Analysis[[#This Row],[Cost Of Good Sold]]</f>
        <v>34.007999999999981</v>
      </c>
      <c r="V2047" s="8">
        <f>IF(Sales_Analysis[[#This Row],[Order Status]]="Completed",Sales_Analysis[[#This Row],[Net Sales ]],0)</f>
        <v>120.40799999999999</v>
      </c>
      <c r="W2047" s="8">
        <f>IF(Sales_Analysis[[#This Row],[Order Status]]="Completed",Sales_Analysis[[#This Row],[Gross Profit ]],0)</f>
        <v>34.007999999999981</v>
      </c>
    </row>
    <row r="2048" spans="1:23">
      <c r="A2048" t="s">
        <v>2833</v>
      </c>
      <c r="B2048" s="7">
        <v>46231</v>
      </c>
      <c r="C2048" t="s">
        <v>96</v>
      </c>
      <c r="D2048">
        <v>1</v>
      </c>
      <c r="E2048">
        <v>26.72</v>
      </c>
      <c r="F2048">
        <v>0</v>
      </c>
      <c r="G2048">
        <v>0</v>
      </c>
      <c r="H2048" t="s">
        <v>216</v>
      </c>
      <c r="I2048" t="s">
        <v>54</v>
      </c>
      <c r="J2048" t="s">
        <v>217</v>
      </c>
      <c r="K2048" t="s">
        <v>209</v>
      </c>
      <c r="L2048" t="s">
        <v>467</v>
      </c>
      <c r="M2048" t="s">
        <v>97</v>
      </c>
      <c r="N2048" t="s">
        <v>17</v>
      </c>
      <c r="O2048">
        <v>14.4</v>
      </c>
      <c r="P2048">
        <v>26.72</v>
      </c>
      <c r="Q2048">
        <f>Sales_Analysis[[#This Row],[Quantity]]*Sales_Analysis[[#This Row],[Unit Selling Price]]</f>
        <v>26.72</v>
      </c>
      <c r="R2048">
        <f>Sales_Analysis[[#This Row],[Gross Sales ]]*Sales_Analysis[[#This Row],[Discount Pct]]</f>
        <v>0</v>
      </c>
      <c r="S2048" s="8">
        <f>Sales_Analysis[[#This Row],[Gross Sales ]]-Sales_Analysis[[#This Row],[Discount Amount]]</f>
        <v>26.72</v>
      </c>
      <c r="T2048" s="8">
        <f>Sales_Analysis[[#This Row],[Quantity]]*Sales_Analysis[[#This Row],[Unit Cost]]</f>
        <v>14.4</v>
      </c>
      <c r="U2048" s="8">
        <f>Sales_Analysis[[#This Row],[Net Sales ]]-Sales_Analysis[[#This Row],[Cost Of Good Sold]]</f>
        <v>12.319999999999999</v>
      </c>
      <c r="V2048" s="8">
        <f>IF(Sales_Analysis[[#This Row],[Order Status]]="Completed",Sales_Analysis[[#This Row],[Net Sales ]],0)</f>
        <v>26.72</v>
      </c>
      <c r="W2048" s="8">
        <f>IF(Sales_Analysis[[#This Row],[Order Status]]="Completed",Sales_Analysis[[#This Row],[Gross Profit ]],0)</f>
        <v>12.319999999999999</v>
      </c>
    </row>
    <row r="2049" spans="1:23">
      <c r="A2049" t="s">
        <v>2834</v>
      </c>
      <c r="B2049" s="7">
        <v>46231</v>
      </c>
      <c r="C2049" t="s">
        <v>148</v>
      </c>
      <c r="D2049">
        <v>3</v>
      </c>
      <c r="E2049">
        <v>76.3</v>
      </c>
      <c r="F2049">
        <v>0</v>
      </c>
      <c r="G2049">
        <v>9.99</v>
      </c>
      <c r="H2049" t="s">
        <v>207</v>
      </c>
      <c r="I2049" t="s">
        <v>54</v>
      </c>
      <c r="J2049" t="s">
        <v>213</v>
      </c>
      <c r="K2049" t="s">
        <v>209</v>
      </c>
      <c r="L2049" t="s">
        <v>302</v>
      </c>
      <c r="M2049" t="s">
        <v>149</v>
      </c>
      <c r="N2049" t="s">
        <v>27</v>
      </c>
      <c r="O2049">
        <v>33.700000000000003</v>
      </c>
      <c r="P2049">
        <v>76.3</v>
      </c>
      <c r="Q2049">
        <f>Sales_Analysis[[#This Row],[Quantity]]*Sales_Analysis[[#This Row],[Unit Selling Price]]</f>
        <v>228.89999999999998</v>
      </c>
      <c r="R2049">
        <f>Sales_Analysis[[#This Row],[Gross Sales ]]*Sales_Analysis[[#This Row],[Discount Pct]]</f>
        <v>0</v>
      </c>
      <c r="S2049" s="8">
        <f>Sales_Analysis[[#This Row],[Gross Sales ]]-Sales_Analysis[[#This Row],[Discount Amount]]</f>
        <v>228.89999999999998</v>
      </c>
      <c r="T2049" s="8">
        <f>Sales_Analysis[[#This Row],[Quantity]]*Sales_Analysis[[#This Row],[Unit Cost]]</f>
        <v>101.10000000000001</v>
      </c>
      <c r="U2049" s="8">
        <f>Sales_Analysis[[#This Row],[Net Sales ]]-Sales_Analysis[[#This Row],[Cost Of Good Sold]]</f>
        <v>127.79999999999997</v>
      </c>
      <c r="V2049" s="8">
        <f>IF(Sales_Analysis[[#This Row],[Order Status]]="Completed",Sales_Analysis[[#This Row],[Net Sales ]],0)</f>
        <v>228.89999999999998</v>
      </c>
      <c r="W2049" s="8">
        <f>IF(Sales_Analysis[[#This Row],[Order Status]]="Completed",Sales_Analysis[[#This Row],[Gross Profit ]],0)</f>
        <v>127.79999999999997</v>
      </c>
    </row>
    <row r="2050" spans="1:23">
      <c r="A2050" t="s">
        <v>2835</v>
      </c>
      <c r="B2050" s="7">
        <v>46231</v>
      </c>
      <c r="C2050" t="s">
        <v>138</v>
      </c>
      <c r="D2050">
        <v>2</v>
      </c>
      <c r="E2050">
        <v>56</v>
      </c>
      <c r="F2050">
        <v>0.1</v>
      </c>
      <c r="G2050">
        <v>6.99</v>
      </c>
      <c r="H2050" t="s">
        <v>212</v>
      </c>
      <c r="I2050" t="s">
        <v>54</v>
      </c>
      <c r="J2050" t="s">
        <v>213</v>
      </c>
      <c r="K2050" t="s">
        <v>209</v>
      </c>
      <c r="L2050" t="s">
        <v>1289</v>
      </c>
      <c r="M2050" t="s">
        <v>139</v>
      </c>
      <c r="N2050" t="s">
        <v>21</v>
      </c>
      <c r="O2050">
        <v>37.14</v>
      </c>
      <c r="P2050">
        <v>56</v>
      </c>
      <c r="Q2050">
        <f>Sales_Analysis[[#This Row],[Quantity]]*Sales_Analysis[[#This Row],[Unit Selling Price]]</f>
        <v>112</v>
      </c>
      <c r="R2050">
        <f>Sales_Analysis[[#This Row],[Gross Sales ]]*Sales_Analysis[[#This Row],[Discount Pct]]</f>
        <v>11.200000000000001</v>
      </c>
      <c r="S2050" s="8">
        <f>Sales_Analysis[[#This Row],[Gross Sales ]]-Sales_Analysis[[#This Row],[Discount Amount]]</f>
        <v>100.8</v>
      </c>
      <c r="T2050" s="8">
        <f>Sales_Analysis[[#This Row],[Quantity]]*Sales_Analysis[[#This Row],[Unit Cost]]</f>
        <v>74.28</v>
      </c>
      <c r="U2050" s="8">
        <f>Sales_Analysis[[#This Row],[Net Sales ]]-Sales_Analysis[[#This Row],[Cost Of Good Sold]]</f>
        <v>26.519999999999996</v>
      </c>
      <c r="V2050" s="8">
        <f>IF(Sales_Analysis[[#This Row],[Order Status]]="Completed",Sales_Analysis[[#This Row],[Net Sales ]],0)</f>
        <v>100.8</v>
      </c>
      <c r="W2050" s="8">
        <f>IF(Sales_Analysis[[#This Row],[Order Status]]="Completed",Sales_Analysis[[#This Row],[Gross Profit ]],0)</f>
        <v>26.519999999999996</v>
      </c>
    </row>
    <row r="2051" spans="1:23">
      <c r="A2051" t="s">
        <v>2836</v>
      </c>
      <c r="B2051" s="7">
        <v>46231</v>
      </c>
      <c r="C2051" t="s">
        <v>96</v>
      </c>
      <c r="D2051">
        <v>2</v>
      </c>
      <c r="E2051">
        <v>26.72</v>
      </c>
      <c r="F2051">
        <v>0</v>
      </c>
      <c r="G2051">
        <v>0</v>
      </c>
      <c r="H2051" t="s">
        <v>212</v>
      </c>
      <c r="I2051" t="s">
        <v>12</v>
      </c>
      <c r="J2051" t="s">
        <v>208</v>
      </c>
      <c r="K2051" t="s">
        <v>281</v>
      </c>
      <c r="L2051" t="s">
        <v>750</v>
      </c>
      <c r="M2051" t="s">
        <v>97</v>
      </c>
      <c r="N2051" t="s">
        <v>17</v>
      </c>
      <c r="O2051">
        <v>14.4</v>
      </c>
      <c r="P2051">
        <v>26.72</v>
      </c>
      <c r="Q2051">
        <f>Sales_Analysis[[#This Row],[Quantity]]*Sales_Analysis[[#This Row],[Unit Selling Price]]</f>
        <v>53.44</v>
      </c>
      <c r="R2051">
        <f>Sales_Analysis[[#This Row],[Gross Sales ]]*Sales_Analysis[[#This Row],[Discount Pct]]</f>
        <v>0</v>
      </c>
      <c r="S2051" s="8">
        <f>Sales_Analysis[[#This Row],[Gross Sales ]]-Sales_Analysis[[#This Row],[Discount Amount]]</f>
        <v>53.44</v>
      </c>
      <c r="T2051" s="8">
        <f>Sales_Analysis[[#This Row],[Quantity]]*Sales_Analysis[[#This Row],[Unit Cost]]</f>
        <v>28.8</v>
      </c>
      <c r="U2051" s="8">
        <f>Sales_Analysis[[#This Row],[Net Sales ]]-Sales_Analysis[[#This Row],[Cost Of Good Sold]]</f>
        <v>24.639999999999997</v>
      </c>
      <c r="V2051" s="8">
        <f>IF(Sales_Analysis[[#This Row],[Order Status]]="Completed",Sales_Analysis[[#This Row],[Net Sales ]],0)</f>
        <v>0</v>
      </c>
      <c r="W2051" s="8">
        <f>IF(Sales_Analysis[[#This Row],[Order Status]]="Completed",Sales_Analysis[[#This Row],[Gross Profit ]],0)</f>
        <v>0</v>
      </c>
    </row>
    <row r="2052" spans="1:23">
      <c r="A2052" t="s">
        <v>2837</v>
      </c>
      <c r="B2052" s="7">
        <v>46231</v>
      </c>
      <c r="C2052" t="s">
        <v>130</v>
      </c>
      <c r="D2052">
        <v>2</v>
      </c>
      <c r="E2052">
        <v>10.18</v>
      </c>
      <c r="F2052">
        <v>0.1</v>
      </c>
      <c r="G2052">
        <v>9.99</v>
      </c>
      <c r="H2052" t="s">
        <v>212</v>
      </c>
      <c r="I2052" t="s">
        <v>37</v>
      </c>
      <c r="J2052" t="s">
        <v>217</v>
      </c>
      <c r="K2052" t="s">
        <v>209</v>
      </c>
      <c r="L2052" t="s">
        <v>1406</v>
      </c>
      <c r="M2052" t="s">
        <v>131</v>
      </c>
      <c r="N2052" t="s">
        <v>21</v>
      </c>
      <c r="O2052">
        <v>4.42</v>
      </c>
      <c r="P2052">
        <v>10.18</v>
      </c>
      <c r="Q2052">
        <f>Sales_Analysis[[#This Row],[Quantity]]*Sales_Analysis[[#This Row],[Unit Selling Price]]</f>
        <v>20.36</v>
      </c>
      <c r="R2052">
        <f>Sales_Analysis[[#This Row],[Gross Sales ]]*Sales_Analysis[[#This Row],[Discount Pct]]</f>
        <v>2.036</v>
      </c>
      <c r="S2052" s="8">
        <f>Sales_Analysis[[#This Row],[Gross Sales ]]-Sales_Analysis[[#This Row],[Discount Amount]]</f>
        <v>18.323999999999998</v>
      </c>
      <c r="T2052" s="8">
        <f>Sales_Analysis[[#This Row],[Quantity]]*Sales_Analysis[[#This Row],[Unit Cost]]</f>
        <v>8.84</v>
      </c>
      <c r="U2052" s="8">
        <f>Sales_Analysis[[#This Row],[Net Sales ]]-Sales_Analysis[[#This Row],[Cost Of Good Sold]]</f>
        <v>9.4839999999999982</v>
      </c>
      <c r="V2052" s="8">
        <f>IF(Sales_Analysis[[#This Row],[Order Status]]="Completed",Sales_Analysis[[#This Row],[Net Sales ]],0)</f>
        <v>18.323999999999998</v>
      </c>
      <c r="W2052" s="8">
        <f>IF(Sales_Analysis[[#This Row],[Order Status]]="Completed",Sales_Analysis[[#This Row],[Gross Profit ]],0)</f>
        <v>9.4839999999999982</v>
      </c>
    </row>
    <row r="2053" spans="1:23">
      <c r="A2053" t="s">
        <v>2838</v>
      </c>
      <c r="B2053" s="7">
        <v>46232</v>
      </c>
      <c r="C2053" t="s">
        <v>89</v>
      </c>
      <c r="D2053">
        <v>1</v>
      </c>
      <c r="E2053">
        <v>81.14</v>
      </c>
      <c r="F2053">
        <v>0.2</v>
      </c>
      <c r="G2053">
        <v>4.99</v>
      </c>
      <c r="H2053" t="s">
        <v>212</v>
      </c>
      <c r="I2053" t="s">
        <v>18</v>
      </c>
      <c r="J2053" t="s">
        <v>217</v>
      </c>
      <c r="K2053" t="s">
        <v>209</v>
      </c>
      <c r="L2053" t="s">
        <v>1411</v>
      </c>
      <c r="M2053" t="s">
        <v>90</v>
      </c>
      <c r="N2053" t="s">
        <v>11</v>
      </c>
      <c r="O2053">
        <v>34.53</v>
      </c>
      <c r="P2053">
        <v>81.14</v>
      </c>
      <c r="Q2053">
        <f>Sales_Analysis[[#This Row],[Quantity]]*Sales_Analysis[[#This Row],[Unit Selling Price]]</f>
        <v>81.14</v>
      </c>
      <c r="R2053">
        <f>Sales_Analysis[[#This Row],[Gross Sales ]]*Sales_Analysis[[#This Row],[Discount Pct]]</f>
        <v>16.228000000000002</v>
      </c>
      <c r="S2053" s="8">
        <f>Sales_Analysis[[#This Row],[Gross Sales ]]-Sales_Analysis[[#This Row],[Discount Amount]]</f>
        <v>64.912000000000006</v>
      </c>
      <c r="T2053" s="8">
        <f>Sales_Analysis[[#This Row],[Quantity]]*Sales_Analysis[[#This Row],[Unit Cost]]</f>
        <v>34.53</v>
      </c>
      <c r="U2053" s="8">
        <f>Sales_Analysis[[#This Row],[Net Sales ]]-Sales_Analysis[[#This Row],[Cost Of Good Sold]]</f>
        <v>30.382000000000005</v>
      </c>
      <c r="V2053" s="8">
        <f>IF(Sales_Analysis[[#This Row],[Order Status]]="Completed",Sales_Analysis[[#This Row],[Net Sales ]],0)</f>
        <v>64.912000000000006</v>
      </c>
      <c r="W2053" s="8">
        <f>IF(Sales_Analysis[[#This Row],[Order Status]]="Completed",Sales_Analysis[[#This Row],[Gross Profit ]],0)</f>
        <v>30.382000000000005</v>
      </c>
    </row>
    <row r="2054" spans="1:23">
      <c r="A2054" t="s">
        <v>2839</v>
      </c>
      <c r="B2054" s="7">
        <v>46232</v>
      </c>
      <c r="C2054" t="s">
        <v>114</v>
      </c>
      <c r="D2054">
        <v>2</v>
      </c>
      <c r="E2054">
        <v>87.66</v>
      </c>
      <c r="F2054">
        <v>0.05</v>
      </c>
      <c r="G2054">
        <v>4.99</v>
      </c>
      <c r="H2054" t="s">
        <v>216</v>
      </c>
      <c r="I2054" t="s">
        <v>12</v>
      </c>
      <c r="J2054" t="s">
        <v>217</v>
      </c>
      <c r="K2054" t="s">
        <v>209</v>
      </c>
      <c r="L2054" t="s">
        <v>463</v>
      </c>
      <c r="M2054" t="s">
        <v>115</v>
      </c>
      <c r="N2054" t="s">
        <v>17</v>
      </c>
      <c r="O2054">
        <v>40.340000000000003</v>
      </c>
      <c r="P2054">
        <v>87.66</v>
      </c>
      <c r="Q2054">
        <f>Sales_Analysis[[#This Row],[Quantity]]*Sales_Analysis[[#This Row],[Unit Selling Price]]</f>
        <v>175.32</v>
      </c>
      <c r="R2054">
        <f>Sales_Analysis[[#This Row],[Gross Sales ]]*Sales_Analysis[[#This Row],[Discount Pct]]</f>
        <v>8.766</v>
      </c>
      <c r="S2054" s="8">
        <f>Sales_Analysis[[#This Row],[Gross Sales ]]-Sales_Analysis[[#This Row],[Discount Amount]]</f>
        <v>166.554</v>
      </c>
      <c r="T2054" s="8">
        <f>Sales_Analysis[[#This Row],[Quantity]]*Sales_Analysis[[#This Row],[Unit Cost]]</f>
        <v>80.680000000000007</v>
      </c>
      <c r="U2054" s="8">
        <f>Sales_Analysis[[#This Row],[Net Sales ]]-Sales_Analysis[[#This Row],[Cost Of Good Sold]]</f>
        <v>85.873999999999995</v>
      </c>
      <c r="V2054" s="8">
        <f>IF(Sales_Analysis[[#This Row],[Order Status]]="Completed",Sales_Analysis[[#This Row],[Net Sales ]],0)</f>
        <v>166.554</v>
      </c>
      <c r="W2054" s="8">
        <f>IF(Sales_Analysis[[#This Row],[Order Status]]="Completed",Sales_Analysis[[#This Row],[Gross Profit ]],0)</f>
        <v>85.873999999999995</v>
      </c>
    </row>
    <row r="2055" spans="1:23">
      <c r="A2055" t="s">
        <v>2840</v>
      </c>
      <c r="B2055" s="7">
        <v>46232</v>
      </c>
      <c r="C2055" t="s">
        <v>144</v>
      </c>
      <c r="D2055">
        <v>4</v>
      </c>
      <c r="E2055">
        <v>12.74</v>
      </c>
      <c r="F2055">
        <v>0.05</v>
      </c>
      <c r="G2055">
        <v>9.99</v>
      </c>
      <c r="H2055" t="s">
        <v>207</v>
      </c>
      <c r="I2055" t="s">
        <v>224</v>
      </c>
      <c r="J2055" t="s">
        <v>208</v>
      </c>
      <c r="K2055" t="s">
        <v>209</v>
      </c>
      <c r="L2055" t="s">
        <v>1074</v>
      </c>
      <c r="M2055" t="s">
        <v>145</v>
      </c>
      <c r="N2055" t="s">
        <v>27</v>
      </c>
      <c r="O2055">
        <v>5.81</v>
      </c>
      <c r="P2055">
        <v>12.74</v>
      </c>
      <c r="Q2055">
        <f>Sales_Analysis[[#This Row],[Quantity]]*Sales_Analysis[[#This Row],[Unit Selling Price]]</f>
        <v>50.96</v>
      </c>
      <c r="R2055">
        <f>Sales_Analysis[[#This Row],[Gross Sales ]]*Sales_Analysis[[#This Row],[Discount Pct]]</f>
        <v>2.548</v>
      </c>
      <c r="S2055" s="8">
        <f>Sales_Analysis[[#This Row],[Gross Sales ]]-Sales_Analysis[[#This Row],[Discount Amount]]</f>
        <v>48.411999999999999</v>
      </c>
      <c r="T2055" s="8">
        <f>Sales_Analysis[[#This Row],[Quantity]]*Sales_Analysis[[#This Row],[Unit Cost]]</f>
        <v>23.24</v>
      </c>
      <c r="U2055" s="8">
        <f>Sales_Analysis[[#This Row],[Net Sales ]]-Sales_Analysis[[#This Row],[Cost Of Good Sold]]</f>
        <v>25.172000000000001</v>
      </c>
      <c r="V2055" s="8">
        <f>IF(Sales_Analysis[[#This Row],[Order Status]]="Completed",Sales_Analysis[[#This Row],[Net Sales ]],0)</f>
        <v>48.411999999999999</v>
      </c>
      <c r="W2055" s="8">
        <f>IF(Sales_Analysis[[#This Row],[Order Status]]="Completed",Sales_Analysis[[#This Row],[Gross Profit ]],0)</f>
        <v>25.172000000000001</v>
      </c>
    </row>
    <row r="2056" spans="1:23">
      <c r="A2056" t="s">
        <v>2841</v>
      </c>
      <c r="B2056" s="7">
        <v>46232</v>
      </c>
      <c r="C2056" t="s">
        <v>128</v>
      </c>
      <c r="D2056">
        <v>1</v>
      </c>
      <c r="E2056">
        <v>74.72</v>
      </c>
      <c r="F2056">
        <v>0.05</v>
      </c>
      <c r="G2056">
        <v>0</v>
      </c>
      <c r="H2056" t="s">
        <v>216</v>
      </c>
      <c r="I2056" t="s">
        <v>18</v>
      </c>
      <c r="J2056" t="s">
        <v>213</v>
      </c>
      <c r="K2056" t="s">
        <v>209</v>
      </c>
      <c r="L2056" t="s">
        <v>1283</v>
      </c>
      <c r="M2056" t="s">
        <v>129</v>
      </c>
      <c r="N2056" t="s">
        <v>21</v>
      </c>
      <c r="O2056">
        <v>36.28</v>
      </c>
      <c r="P2056">
        <v>74.72</v>
      </c>
      <c r="Q2056">
        <f>Sales_Analysis[[#This Row],[Quantity]]*Sales_Analysis[[#This Row],[Unit Selling Price]]</f>
        <v>74.72</v>
      </c>
      <c r="R2056">
        <f>Sales_Analysis[[#This Row],[Gross Sales ]]*Sales_Analysis[[#This Row],[Discount Pct]]</f>
        <v>3.7360000000000002</v>
      </c>
      <c r="S2056" s="8">
        <f>Sales_Analysis[[#This Row],[Gross Sales ]]-Sales_Analysis[[#This Row],[Discount Amount]]</f>
        <v>70.983999999999995</v>
      </c>
      <c r="T2056" s="8">
        <f>Sales_Analysis[[#This Row],[Quantity]]*Sales_Analysis[[#This Row],[Unit Cost]]</f>
        <v>36.28</v>
      </c>
      <c r="U2056" s="8">
        <f>Sales_Analysis[[#This Row],[Net Sales ]]-Sales_Analysis[[#This Row],[Cost Of Good Sold]]</f>
        <v>34.703999999999994</v>
      </c>
      <c r="V2056" s="8">
        <f>IF(Sales_Analysis[[#This Row],[Order Status]]="Completed",Sales_Analysis[[#This Row],[Net Sales ]],0)</f>
        <v>70.983999999999995</v>
      </c>
      <c r="W2056" s="8">
        <f>IF(Sales_Analysis[[#This Row],[Order Status]]="Completed",Sales_Analysis[[#This Row],[Gross Profit ]],0)</f>
        <v>34.703999999999994</v>
      </c>
    </row>
    <row r="2057" spans="1:23">
      <c r="A2057" t="s">
        <v>2842</v>
      </c>
      <c r="B2057" s="7">
        <v>46232</v>
      </c>
      <c r="C2057" t="s">
        <v>134</v>
      </c>
      <c r="D2057">
        <v>3</v>
      </c>
      <c r="E2057">
        <v>53.25</v>
      </c>
      <c r="F2057">
        <v>0</v>
      </c>
      <c r="G2057">
        <v>6.99</v>
      </c>
      <c r="H2057" t="s">
        <v>212</v>
      </c>
      <c r="I2057" t="s">
        <v>18</v>
      </c>
      <c r="J2057" t="s">
        <v>208</v>
      </c>
      <c r="K2057" t="s">
        <v>209</v>
      </c>
      <c r="L2057" t="s">
        <v>402</v>
      </c>
      <c r="M2057" t="s">
        <v>135</v>
      </c>
      <c r="N2057" t="s">
        <v>21</v>
      </c>
      <c r="O2057">
        <v>22.11</v>
      </c>
      <c r="P2057">
        <v>53.25</v>
      </c>
      <c r="Q2057">
        <f>Sales_Analysis[[#This Row],[Quantity]]*Sales_Analysis[[#This Row],[Unit Selling Price]]</f>
        <v>159.75</v>
      </c>
      <c r="R2057">
        <f>Sales_Analysis[[#This Row],[Gross Sales ]]*Sales_Analysis[[#This Row],[Discount Pct]]</f>
        <v>0</v>
      </c>
      <c r="S2057" s="8">
        <f>Sales_Analysis[[#This Row],[Gross Sales ]]-Sales_Analysis[[#This Row],[Discount Amount]]</f>
        <v>159.75</v>
      </c>
      <c r="T2057" s="8">
        <f>Sales_Analysis[[#This Row],[Quantity]]*Sales_Analysis[[#This Row],[Unit Cost]]</f>
        <v>66.33</v>
      </c>
      <c r="U2057" s="8">
        <f>Sales_Analysis[[#This Row],[Net Sales ]]-Sales_Analysis[[#This Row],[Cost Of Good Sold]]</f>
        <v>93.42</v>
      </c>
      <c r="V2057" s="8">
        <f>IF(Sales_Analysis[[#This Row],[Order Status]]="Completed",Sales_Analysis[[#This Row],[Net Sales ]],0)</f>
        <v>159.75</v>
      </c>
      <c r="W2057" s="8">
        <f>IF(Sales_Analysis[[#This Row],[Order Status]]="Completed",Sales_Analysis[[#This Row],[Gross Profit ]],0)</f>
        <v>93.42</v>
      </c>
    </row>
    <row r="2058" spans="1:23">
      <c r="A2058" t="s">
        <v>2843</v>
      </c>
      <c r="B2058" s="7">
        <v>46232</v>
      </c>
      <c r="C2058" t="s">
        <v>75</v>
      </c>
      <c r="D2058">
        <v>1</v>
      </c>
      <c r="E2058">
        <v>55.2</v>
      </c>
      <c r="F2058">
        <v>0.1</v>
      </c>
      <c r="G2058">
        <v>0</v>
      </c>
      <c r="H2058" t="s">
        <v>216</v>
      </c>
      <c r="I2058" t="s">
        <v>224</v>
      </c>
      <c r="J2058" t="s">
        <v>208</v>
      </c>
      <c r="K2058" t="s">
        <v>209</v>
      </c>
      <c r="L2058" t="s">
        <v>383</v>
      </c>
      <c r="M2058" t="s">
        <v>76</v>
      </c>
      <c r="N2058" t="s">
        <v>11</v>
      </c>
      <c r="O2058">
        <v>25.85</v>
      </c>
      <c r="P2058">
        <v>55.2</v>
      </c>
      <c r="Q2058">
        <f>Sales_Analysis[[#This Row],[Quantity]]*Sales_Analysis[[#This Row],[Unit Selling Price]]</f>
        <v>55.2</v>
      </c>
      <c r="R2058">
        <f>Sales_Analysis[[#This Row],[Gross Sales ]]*Sales_Analysis[[#This Row],[Discount Pct]]</f>
        <v>5.5200000000000005</v>
      </c>
      <c r="S2058" s="8">
        <f>Sales_Analysis[[#This Row],[Gross Sales ]]-Sales_Analysis[[#This Row],[Discount Amount]]</f>
        <v>49.68</v>
      </c>
      <c r="T2058" s="8">
        <f>Sales_Analysis[[#This Row],[Quantity]]*Sales_Analysis[[#This Row],[Unit Cost]]</f>
        <v>25.85</v>
      </c>
      <c r="U2058" s="8">
        <f>Sales_Analysis[[#This Row],[Net Sales ]]-Sales_Analysis[[#This Row],[Cost Of Good Sold]]</f>
        <v>23.83</v>
      </c>
      <c r="V2058" s="8">
        <f>IF(Sales_Analysis[[#This Row],[Order Status]]="Completed",Sales_Analysis[[#This Row],[Net Sales ]],0)</f>
        <v>49.68</v>
      </c>
      <c r="W2058" s="8">
        <f>IF(Sales_Analysis[[#This Row],[Order Status]]="Completed",Sales_Analysis[[#This Row],[Gross Profit ]],0)</f>
        <v>23.83</v>
      </c>
    </row>
    <row r="2059" spans="1:23">
      <c r="A2059" t="s">
        <v>2844</v>
      </c>
      <c r="B2059" s="7">
        <v>46232</v>
      </c>
      <c r="C2059" t="s">
        <v>108</v>
      </c>
      <c r="D2059">
        <v>2</v>
      </c>
      <c r="E2059">
        <v>23.94</v>
      </c>
      <c r="F2059">
        <v>0</v>
      </c>
      <c r="G2059">
        <v>0</v>
      </c>
      <c r="H2059" t="s">
        <v>212</v>
      </c>
      <c r="I2059" t="s">
        <v>224</v>
      </c>
      <c r="J2059" t="s">
        <v>217</v>
      </c>
      <c r="K2059" t="s">
        <v>209</v>
      </c>
      <c r="L2059" t="s">
        <v>2587</v>
      </c>
      <c r="M2059" t="s">
        <v>109</v>
      </c>
      <c r="N2059" t="s">
        <v>17</v>
      </c>
      <c r="O2059">
        <v>13.98</v>
      </c>
      <c r="P2059">
        <v>23.94</v>
      </c>
      <c r="Q2059">
        <f>Sales_Analysis[[#This Row],[Quantity]]*Sales_Analysis[[#This Row],[Unit Selling Price]]</f>
        <v>47.88</v>
      </c>
      <c r="R2059">
        <f>Sales_Analysis[[#This Row],[Gross Sales ]]*Sales_Analysis[[#This Row],[Discount Pct]]</f>
        <v>0</v>
      </c>
      <c r="S2059" s="8">
        <f>Sales_Analysis[[#This Row],[Gross Sales ]]-Sales_Analysis[[#This Row],[Discount Amount]]</f>
        <v>47.88</v>
      </c>
      <c r="T2059" s="8">
        <f>Sales_Analysis[[#This Row],[Quantity]]*Sales_Analysis[[#This Row],[Unit Cost]]</f>
        <v>27.96</v>
      </c>
      <c r="U2059" s="8">
        <f>Sales_Analysis[[#This Row],[Net Sales ]]-Sales_Analysis[[#This Row],[Cost Of Good Sold]]</f>
        <v>19.920000000000002</v>
      </c>
      <c r="V2059" s="8">
        <f>IF(Sales_Analysis[[#This Row],[Order Status]]="Completed",Sales_Analysis[[#This Row],[Net Sales ]],0)</f>
        <v>47.88</v>
      </c>
      <c r="W2059" s="8">
        <f>IF(Sales_Analysis[[#This Row],[Order Status]]="Completed",Sales_Analysis[[#This Row],[Gross Profit ]],0)</f>
        <v>19.920000000000002</v>
      </c>
    </row>
    <row r="2060" spans="1:23">
      <c r="A2060" t="s">
        <v>2845</v>
      </c>
      <c r="B2060" s="7">
        <v>46233</v>
      </c>
      <c r="C2060" t="s">
        <v>130</v>
      </c>
      <c r="D2060">
        <v>2</v>
      </c>
      <c r="E2060">
        <v>10.18</v>
      </c>
      <c r="F2060">
        <v>0</v>
      </c>
      <c r="G2060">
        <v>0</v>
      </c>
      <c r="H2060" t="s">
        <v>216</v>
      </c>
      <c r="I2060" t="s">
        <v>224</v>
      </c>
      <c r="J2060" t="s">
        <v>213</v>
      </c>
      <c r="K2060" t="s">
        <v>209</v>
      </c>
      <c r="L2060" t="s">
        <v>862</v>
      </c>
      <c r="M2060" t="s">
        <v>131</v>
      </c>
      <c r="N2060" t="s">
        <v>21</v>
      </c>
      <c r="O2060">
        <v>4.42</v>
      </c>
      <c r="P2060">
        <v>10.18</v>
      </c>
      <c r="Q2060">
        <f>Sales_Analysis[[#This Row],[Quantity]]*Sales_Analysis[[#This Row],[Unit Selling Price]]</f>
        <v>20.36</v>
      </c>
      <c r="R2060">
        <f>Sales_Analysis[[#This Row],[Gross Sales ]]*Sales_Analysis[[#This Row],[Discount Pct]]</f>
        <v>0</v>
      </c>
      <c r="S2060" s="8">
        <f>Sales_Analysis[[#This Row],[Gross Sales ]]-Sales_Analysis[[#This Row],[Discount Amount]]</f>
        <v>20.36</v>
      </c>
      <c r="T2060" s="8">
        <f>Sales_Analysis[[#This Row],[Quantity]]*Sales_Analysis[[#This Row],[Unit Cost]]</f>
        <v>8.84</v>
      </c>
      <c r="U2060" s="8">
        <f>Sales_Analysis[[#This Row],[Net Sales ]]-Sales_Analysis[[#This Row],[Cost Of Good Sold]]</f>
        <v>11.52</v>
      </c>
      <c r="V2060" s="8">
        <f>IF(Sales_Analysis[[#This Row],[Order Status]]="Completed",Sales_Analysis[[#This Row],[Net Sales ]],0)</f>
        <v>20.36</v>
      </c>
      <c r="W2060" s="8">
        <f>IF(Sales_Analysis[[#This Row],[Order Status]]="Completed",Sales_Analysis[[#This Row],[Gross Profit ]],0)</f>
        <v>11.52</v>
      </c>
    </row>
    <row r="2061" spans="1:23">
      <c r="A2061" t="s">
        <v>2846</v>
      </c>
      <c r="B2061" s="7">
        <v>46233</v>
      </c>
      <c r="C2061" t="s">
        <v>184</v>
      </c>
      <c r="D2061">
        <v>4</v>
      </c>
      <c r="E2061">
        <v>31.55</v>
      </c>
      <c r="F2061">
        <v>0.15</v>
      </c>
      <c r="G2061">
        <v>4.99</v>
      </c>
      <c r="H2061" t="s">
        <v>216</v>
      </c>
      <c r="I2061" t="s">
        <v>37</v>
      </c>
      <c r="J2061" t="s">
        <v>213</v>
      </c>
      <c r="K2061" t="s">
        <v>209</v>
      </c>
      <c r="L2061" t="s">
        <v>950</v>
      </c>
      <c r="M2061" t="s">
        <v>185</v>
      </c>
      <c r="N2061" t="s">
        <v>32</v>
      </c>
      <c r="O2061">
        <v>18.04</v>
      </c>
      <c r="P2061">
        <v>31.55</v>
      </c>
      <c r="Q2061">
        <f>Sales_Analysis[[#This Row],[Quantity]]*Sales_Analysis[[#This Row],[Unit Selling Price]]</f>
        <v>126.2</v>
      </c>
      <c r="R2061">
        <f>Sales_Analysis[[#This Row],[Gross Sales ]]*Sales_Analysis[[#This Row],[Discount Pct]]</f>
        <v>18.93</v>
      </c>
      <c r="S2061" s="8">
        <f>Sales_Analysis[[#This Row],[Gross Sales ]]-Sales_Analysis[[#This Row],[Discount Amount]]</f>
        <v>107.27000000000001</v>
      </c>
      <c r="T2061" s="8">
        <f>Sales_Analysis[[#This Row],[Quantity]]*Sales_Analysis[[#This Row],[Unit Cost]]</f>
        <v>72.16</v>
      </c>
      <c r="U2061" s="8">
        <f>Sales_Analysis[[#This Row],[Net Sales ]]-Sales_Analysis[[#This Row],[Cost Of Good Sold]]</f>
        <v>35.110000000000014</v>
      </c>
      <c r="V2061" s="8">
        <f>IF(Sales_Analysis[[#This Row],[Order Status]]="Completed",Sales_Analysis[[#This Row],[Net Sales ]],0)</f>
        <v>107.27000000000001</v>
      </c>
      <c r="W2061" s="8">
        <f>IF(Sales_Analysis[[#This Row],[Order Status]]="Completed",Sales_Analysis[[#This Row],[Gross Profit ]],0)</f>
        <v>35.110000000000014</v>
      </c>
    </row>
    <row r="2062" spans="1:23">
      <c r="A2062" t="s">
        <v>2847</v>
      </c>
      <c r="B2062" s="7">
        <v>46233</v>
      </c>
      <c r="C2062" t="s">
        <v>160</v>
      </c>
      <c r="D2062">
        <v>1</v>
      </c>
      <c r="E2062">
        <v>36.47</v>
      </c>
      <c r="F2062">
        <v>0</v>
      </c>
      <c r="G2062">
        <v>6.99</v>
      </c>
      <c r="H2062" t="s">
        <v>216</v>
      </c>
      <c r="I2062" t="s">
        <v>37</v>
      </c>
      <c r="J2062" t="s">
        <v>217</v>
      </c>
      <c r="K2062" t="s">
        <v>209</v>
      </c>
      <c r="L2062" t="s">
        <v>1252</v>
      </c>
      <c r="M2062" t="s">
        <v>161</v>
      </c>
      <c r="N2062" t="s">
        <v>27</v>
      </c>
      <c r="O2062">
        <v>21.05</v>
      </c>
      <c r="P2062">
        <v>36.47</v>
      </c>
      <c r="Q2062">
        <f>Sales_Analysis[[#This Row],[Quantity]]*Sales_Analysis[[#This Row],[Unit Selling Price]]</f>
        <v>36.47</v>
      </c>
      <c r="R2062">
        <f>Sales_Analysis[[#This Row],[Gross Sales ]]*Sales_Analysis[[#This Row],[Discount Pct]]</f>
        <v>0</v>
      </c>
      <c r="S2062" s="8">
        <f>Sales_Analysis[[#This Row],[Gross Sales ]]-Sales_Analysis[[#This Row],[Discount Amount]]</f>
        <v>36.47</v>
      </c>
      <c r="T2062" s="8">
        <f>Sales_Analysis[[#This Row],[Quantity]]*Sales_Analysis[[#This Row],[Unit Cost]]</f>
        <v>21.05</v>
      </c>
      <c r="U2062" s="8">
        <f>Sales_Analysis[[#This Row],[Net Sales ]]-Sales_Analysis[[#This Row],[Cost Of Good Sold]]</f>
        <v>15.419999999999998</v>
      </c>
      <c r="V2062" s="8">
        <f>IF(Sales_Analysis[[#This Row],[Order Status]]="Completed",Sales_Analysis[[#This Row],[Net Sales ]],0)</f>
        <v>36.47</v>
      </c>
      <c r="W2062" s="8">
        <f>IF(Sales_Analysis[[#This Row],[Order Status]]="Completed",Sales_Analysis[[#This Row],[Gross Profit ]],0)</f>
        <v>15.419999999999998</v>
      </c>
    </row>
    <row r="2063" spans="1:23">
      <c r="A2063" t="s">
        <v>2848</v>
      </c>
      <c r="B2063" s="7">
        <v>46233</v>
      </c>
      <c r="C2063" t="s">
        <v>128</v>
      </c>
      <c r="D2063">
        <v>3</v>
      </c>
      <c r="E2063">
        <v>74.72</v>
      </c>
      <c r="F2063">
        <v>0</v>
      </c>
      <c r="G2063">
        <v>9.99</v>
      </c>
      <c r="H2063" t="s">
        <v>216</v>
      </c>
      <c r="I2063" t="s">
        <v>12</v>
      </c>
      <c r="J2063" t="s">
        <v>208</v>
      </c>
      <c r="K2063" t="s">
        <v>209</v>
      </c>
      <c r="L2063" t="s">
        <v>2822</v>
      </c>
      <c r="M2063" t="s">
        <v>129</v>
      </c>
      <c r="N2063" t="s">
        <v>21</v>
      </c>
      <c r="O2063">
        <v>36.28</v>
      </c>
      <c r="P2063">
        <v>74.72</v>
      </c>
      <c r="Q2063">
        <f>Sales_Analysis[[#This Row],[Quantity]]*Sales_Analysis[[#This Row],[Unit Selling Price]]</f>
        <v>224.16</v>
      </c>
      <c r="R2063">
        <f>Sales_Analysis[[#This Row],[Gross Sales ]]*Sales_Analysis[[#This Row],[Discount Pct]]</f>
        <v>0</v>
      </c>
      <c r="S2063" s="8">
        <f>Sales_Analysis[[#This Row],[Gross Sales ]]-Sales_Analysis[[#This Row],[Discount Amount]]</f>
        <v>224.16</v>
      </c>
      <c r="T2063" s="8">
        <f>Sales_Analysis[[#This Row],[Quantity]]*Sales_Analysis[[#This Row],[Unit Cost]]</f>
        <v>108.84</v>
      </c>
      <c r="U2063" s="8">
        <f>Sales_Analysis[[#This Row],[Net Sales ]]-Sales_Analysis[[#This Row],[Cost Of Good Sold]]</f>
        <v>115.32</v>
      </c>
      <c r="V2063" s="8">
        <f>IF(Sales_Analysis[[#This Row],[Order Status]]="Completed",Sales_Analysis[[#This Row],[Net Sales ]],0)</f>
        <v>224.16</v>
      </c>
      <c r="W2063" s="8">
        <f>IF(Sales_Analysis[[#This Row],[Order Status]]="Completed",Sales_Analysis[[#This Row],[Gross Profit ]],0)</f>
        <v>115.32</v>
      </c>
    </row>
    <row r="2064" spans="1:23">
      <c r="A2064" t="s">
        <v>2849</v>
      </c>
      <c r="B2064" s="7">
        <v>46234</v>
      </c>
      <c r="C2064" t="s">
        <v>94</v>
      </c>
      <c r="D2064">
        <v>2</v>
      </c>
      <c r="E2064">
        <v>74.41</v>
      </c>
      <c r="F2064">
        <v>0.2</v>
      </c>
      <c r="G2064">
        <v>0</v>
      </c>
      <c r="H2064" t="s">
        <v>207</v>
      </c>
      <c r="I2064" t="s">
        <v>12</v>
      </c>
      <c r="J2064" t="s">
        <v>208</v>
      </c>
      <c r="K2064" t="s">
        <v>209</v>
      </c>
      <c r="L2064" t="s">
        <v>1501</v>
      </c>
      <c r="M2064" t="s">
        <v>95</v>
      </c>
      <c r="N2064" t="s">
        <v>17</v>
      </c>
      <c r="O2064">
        <v>33.549999999999997</v>
      </c>
      <c r="P2064">
        <v>74.41</v>
      </c>
      <c r="Q2064">
        <f>Sales_Analysis[[#This Row],[Quantity]]*Sales_Analysis[[#This Row],[Unit Selling Price]]</f>
        <v>148.82</v>
      </c>
      <c r="R2064">
        <f>Sales_Analysis[[#This Row],[Gross Sales ]]*Sales_Analysis[[#This Row],[Discount Pct]]</f>
        <v>29.763999999999999</v>
      </c>
      <c r="S2064" s="8">
        <f>Sales_Analysis[[#This Row],[Gross Sales ]]-Sales_Analysis[[#This Row],[Discount Amount]]</f>
        <v>119.056</v>
      </c>
      <c r="T2064" s="8">
        <f>Sales_Analysis[[#This Row],[Quantity]]*Sales_Analysis[[#This Row],[Unit Cost]]</f>
        <v>67.099999999999994</v>
      </c>
      <c r="U2064" s="8">
        <f>Sales_Analysis[[#This Row],[Net Sales ]]-Sales_Analysis[[#This Row],[Cost Of Good Sold]]</f>
        <v>51.956000000000003</v>
      </c>
      <c r="V2064" s="8">
        <f>IF(Sales_Analysis[[#This Row],[Order Status]]="Completed",Sales_Analysis[[#This Row],[Net Sales ]],0)</f>
        <v>119.056</v>
      </c>
      <c r="W2064" s="8">
        <f>IF(Sales_Analysis[[#This Row],[Order Status]]="Completed",Sales_Analysis[[#This Row],[Gross Profit ]],0)</f>
        <v>51.956000000000003</v>
      </c>
    </row>
    <row r="2065" spans="1:23">
      <c r="A2065" t="s">
        <v>2850</v>
      </c>
      <c r="B2065" s="7">
        <v>46234</v>
      </c>
      <c r="C2065" t="s">
        <v>146</v>
      </c>
      <c r="D2065">
        <v>1</v>
      </c>
      <c r="E2065">
        <v>30.05</v>
      </c>
      <c r="F2065">
        <v>0</v>
      </c>
      <c r="G2065">
        <v>4.99</v>
      </c>
      <c r="H2065" t="s">
        <v>212</v>
      </c>
      <c r="I2065" t="s">
        <v>37</v>
      </c>
      <c r="J2065" t="s">
        <v>213</v>
      </c>
      <c r="K2065" t="s">
        <v>304</v>
      </c>
      <c r="L2065" t="s">
        <v>1440</v>
      </c>
      <c r="M2065" t="s">
        <v>147</v>
      </c>
      <c r="N2065" t="s">
        <v>27</v>
      </c>
      <c r="O2065">
        <v>17.329999999999998</v>
      </c>
      <c r="P2065">
        <v>30.05</v>
      </c>
      <c r="Q2065">
        <f>Sales_Analysis[[#This Row],[Quantity]]*Sales_Analysis[[#This Row],[Unit Selling Price]]</f>
        <v>30.05</v>
      </c>
      <c r="R2065">
        <f>Sales_Analysis[[#This Row],[Gross Sales ]]*Sales_Analysis[[#This Row],[Discount Pct]]</f>
        <v>0</v>
      </c>
      <c r="S2065" s="8">
        <f>Sales_Analysis[[#This Row],[Gross Sales ]]-Sales_Analysis[[#This Row],[Discount Amount]]</f>
        <v>30.05</v>
      </c>
      <c r="T2065" s="8">
        <f>Sales_Analysis[[#This Row],[Quantity]]*Sales_Analysis[[#This Row],[Unit Cost]]</f>
        <v>17.329999999999998</v>
      </c>
      <c r="U2065" s="8">
        <f>Sales_Analysis[[#This Row],[Net Sales ]]-Sales_Analysis[[#This Row],[Cost Of Good Sold]]</f>
        <v>12.720000000000002</v>
      </c>
      <c r="V2065" s="8">
        <f>IF(Sales_Analysis[[#This Row],[Order Status]]="Completed",Sales_Analysis[[#This Row],[Net Sales ]],0)</f>
        <v>0</v>
      </c>
      <c r="W2065" s="8">
        <f>IF(Sales_Analysis[[#This Row],[Order Status]]="Completed",Sales_Analysis[[#This Row],[Gross Profit ]],0)</f>
        <v>0</v>
      </c>
    </row>
    <row r="2066" spans="1:23">
      <c r="A2066" t="s">
        <v>2851</v>
      </c>
      <c r="B2066" s="7">
        <v>46234</v>
      </c>
      <c r="C2066" t="s">
        <v>112</v>
      </c>
      <c r="D2066">
        <v>1</v>
      </c>
      <c r="E2066">
        <v>48.12</v>
      </c>
      <c r="F2066">
        <v>0</v>
      </c>
      <c r="G2066">
        <v>9.99</v>
      </c>
      <c r="H2066" t="s">
        <v>207</v>
      </c>
      <c r="I2066" t="s">
        <v>18</v>
      </c>
      <c r="J2066" t="s">
        <v>213</v>
      </c>
      <c r="K2066" t="s">
        <v>209</v>
      </c>
      <c r="L2066" t="s">
        <v>2852</v>
      </c>
      <c r="M2066" t="s">
        <v>113</v>
      </c>
      <c r="N2066" t="s">
        <v>17</v>
      </c>
      <c r="O2066">
        <v>23.26</v>
      </c>
      <c r="P2066">
        <v>48.12</v>
      </c>
      <c r="Q2066">
        <f>Sales_Analysis[[#This Row],[Quantity]]*Sales_Analysis[[#This Row],[Unit Selling Price]]</f>
        <v>48.12</v>
      </c>
      <c r="R2066">
        <f>Sales_Analysis[[#This Row],[Gross Sales ]]*Sales_Analysis[[#This Row],[Discount Pct]]</f>
        <v>0</v>
      </c>
      <c r="S2066" s="8">
        <f>Sales_Analysis[[#This Row],[Gross Sales ]]-Sales_Analysis[[#This Row],[Discount Amount]]</f>
        <v>48.12</v>
      </c>
      <c r="T2066" s="8">
        <f>Sales_Analysis[[#This Row],[Quantity]]*Sales_Analysis[[#This Row],[Unit Cost]]</f>
        <v>23.26</v>
      </c>
      <c r="U2066" s="8">
        <f>Sales_Analysis[[#This Row],[Net Sales ]]-Sales_Analysis[[#This Row],[Cost Of Good Sold]]</f>
        <v>24.859999999999996</v>
      </c>
      <c r="V2066" s="8">
        <f>IF(Sales_Analysis[[#This Row],[Order Status]]="Completed",Sales_Analysis[[#This Row],[Net Sales ]],0)</f>
        <v>48.12</v>
      </c>
      <c r="W2066" s="8">
        <f>IF(Sales_Analysis[[#This Row],[Order Status]]="Completed",Sales_Analysis[[#This Row],[Gross Profit ]],0)</f>
        <v>24.859999999999996</v>
      </c>
    </row>
    <row r="2067" spans="1:23">
      <c r="A2067" t="s">
        <v>2853</v>
      </c>
      <c r="B2067" s="7">
        <v>46234</v>
      </c>
      <c r="C2067" t="s">
        <v>132</v>
      </c>
      <c r="D2067">
        <v>2</v>
      </c>
      <c r="E2067">
        <v>72.08</v>
      </c>
      <c r="F2067">
        <v>0.2</v>
      </c>
      <c r="G2067">
        <v>0</v>
      </c>
      <c r="H2067" t="s">
        <v>216</v>
      </c>
      <c r="I2067" t="s">
        <v>54</v>
      </c>
      <c r="J2067" t="s">
        <v>208</v>
      </c>
      <c r="K2067" t="s">
        <v>209</v>
      </c>
      <c r="L2067" t="s">
        <v>484</v>
      </c>
      <c r="M2067" t="s">
        <v>133</v>
      </c>
      <c r="N2067" t="s">
        <v>21</v>
      </c>
      <c r="O2067">
        <v>45</v>
      </c>
      <c r="P2067">
        <v>72.08</v>
      </c>
      <c r="Q2067">
        <f>Sales_Analysis[[#This Row],[Quantity]]*Sales_Analysis[[#This Row],[Unit Selling Price]]</f>
        <v>144.16</v>
      </c>
      <c r="R2067">
        <f>Sales_Analysis[[#This Row],[Gross Sales ]]*Sales_Analysis[[#This Row],[Discount Pct]]</f>
        <v>28.832000000000001</v>
      </c>
      <c r="S2067" s="8">
        <f>Sales_Analysis[[#This Row],[Gross Sales ]]-Sales_Analysis[[#This Row],[Discount Amount]]</f>
        <v>115.328</v>
      </c>
      <c r="T2067" s="8">
        <f>Sales_Analysis[[#This Row],[Quantity]]*Sales_Analysis[[#This Row],[Unit Cost]]</f>
        <v>90</v>
      </c>
      <c r="U2067" s="8">
        <f>Sales_Analysis[[#This Row],[Net Sales ]]-Sales_Analysis[[#This Row],[Cost Of Good Sold]]</f>
        <v>25.328000000000003</v>
      </c>
      <c r="V2067" s="8">
        <f>IF(Sales_Analysis[[#This Row],[Order Status]]="Completed",Sales_Analysis[[#This Row],[Net Sales ]],0)</f>
        <v>115.328</v>
      </c>
      <c r="W2067" s="8">
        <f>IF(Sales_Analysis[[#This Row],[Order Status]]="Completed",Sales_Analysis[[#This Row],[Gross Profit ]],0)</f>
        <v>25.328000000000003</v>
      </c>
    </row>
    <row r="2068" spans="1:23">
      <c r="A2068" t="s">
        <v>2854</v>
      </c>
      <c r="B2068" s="7">
        <v>46234</v>
      </c>
      <c r="C2068" t="s">
        <v>71</v>
      </c>
      <c r="D2068">
        <v>2</v>
      </c>
      <c r="E2068">
        <v>11.23</v>
      </c>
      <c r="F2068">
        <v>0.05</v>
      </c>
      <c r="G2068">
        <v>0</v>
      </c>
      <c r="H2068" t="s">
        <v>216</v>
      </c>
      <c r="I2068" t="s">
        <v>54</v>
      </c>
      <c r="J2068" t="s">
        <v>213</v>
      </c>
      <c r="K2068" t="s">
        <v>209</v>
      </c>
      <c r="L2068" t="s">
        <v>1342</v>
      </c>
      <c r="M2068" t="s">
        <v>72</v>
      </c>
      <c r="N2068" t="s">
        <v>11</v>
      </c>
      <c r="O2068">
        <v>6.46</v>
      </c>
      <c r="P2068">
        <v>11.23</v>
      </c>
      <c r="Q2068">
        <f>Sales_Analysis[[#This Row],[Quantity]]*Sales_Analysis[[#This Row],[Unit Selling Price]]</f>
        <v>22.46</v>
      </c>
      <c r="R2068">
        <f>Sales_Analysis[[#This Row],[Gross Sales ]]*Sales_Analysis[[#This Row],[Discount Pct]]</f>
        <v>1.123</v>
      </c>
      <c r="S2068" s="8">
        <f>Sales_Analysis[[#This Row],[Gross Sales ]]-Sales_Analysis[[#This Row],[Discount Amount]]</f>
        <v>21.337</v>
      </c>
      <c r="T2068" s="8">
        <f>Sales_Analysis[[#This Row],[Quantity]]*Sales_Analysis[[#This Row],[Unit Cost]]</f>
        <v>12.92</v>
      </c>
      <c r="U2068" s="8">
        <f>Sales_Analysis[[#This Row],[Net Sales ]]-Sales_Analysis[[#This Row],[Cost Of Good Sold]]</f>
        <v>8.4169999999999998</v>
      </c>
      <c r="V2068" s="8">
        <f>IF(Sales_Analysis[[#This Row],[Order Status]]="Completed",Sales_Analysis[[#This Row],[Net Sales ]],0)</f>
        <v>21.337</v>
      </c>
      <c r="W2068" s="8">
        <f>IF(Sales_Analysis[[#This Row],[Order Status]]="Completed",Sales_Analysis[[#This Row],[Gross Profit ]],0)</f>
        <v>8.4169999999999998</v>
      </c>
    </row>
    <row r="2069" spans="1:23">
      <c r="A2069" t="s">
        <v>2855</v>
      </c>
      <c r="B2069" s="7">
        <v>46234</v>
      </c>
      <c r="C2069" t="s">
        <v>180</v>
      </c>
      <c r="D2069">
        <v>3</v>
      </c>
      <c r="E2069">
        <v>60.42</v>
      </c>
      <c r="F2069">
        <v>0.15</v>
      </c>
      <c r="G2069">
        <v>9.99</v>
      </c>
      <c r="H2069" t="s">
        <v>212</v>
      </c>
      <c r="I2069" t="s">
        <v>54</v>
      </c>
      <c r="J2069" t="s">
        <v>217</v>
      </c>
      <c r="K2069" t="s">
        <v>304</v>
      </c>
      <c r="L2069" t="s">
        <v>1342</v>
      </c>
      <c r="M2069" t="s">
        <v>181</v>
      </c>
      <c r="N2069" t="s">
        <v>32</v>
      </c>
      <c r="O2069">
        <v>25.69</v>
      </c>
      <c r="P2069">
        <v>60.42</v>
      </c>
      <c r="Q2069">
        <f>Sales_Analysis[[#This Row],[Quantity]]*Sales_Analysis[[#This Row],[Unit Selling Price]]</f>
        <v>181.26</v>
      </c>
      <c r="R2069">
        <f>Sales_Analysis[[#This Row],[Gross Sales ]]*Sales_Analysis[[#This Row],[Discount Pct]]</f>
        <v>27.188999999999997</v>
      </c>
      <c r="S2069" s="8">
        <f>Sales_Analysis[[#This Row],[Gross Sales ]]-Sales_Analysis[[#This Row],[Discount Amount]]</f>
        <v>154.071</v>
      </c>
      <c r="T2069" s="8">
        <f>Sales_Analysis[[#This Row],[Quantity]]*Sales_Analysis[[#This Row],[Unit Cost]]</f>
        <v>77.070000000000007</v>
      </c>
      <c r="U2069" s="8">
        <f>Sales_Analysis[[#This Row],[Net Sales ]]-Sales_Analysis[[#This Row],[Cost Of Good Sold]]</f>
        <v>77.000999999999991</v>
      </c>
      <c r="V2069" s="8">
        <f>IF(Sales_Analysis[[#This Row],[Order Status]]="Completed",Sales_Analysis[[#This Row],[Net Sales ]],0)</f>
        <v>0</v>
      </c>
      <c r="W2069" s="8">
        <f>IF(Sales_Analysis[[#This Row],[Order Status]]="Completed",Sales_Analysis[[#This Row],[Gross Profit ]],0)</f>
        <v>0</v>
      </c>
    </row>
    <row r="2070" spans="1:23">
      <c r="A2070" t="s">
        <v>2856</v>
      </c>
      <c r="B2070" s="7">
        <v>46234</v>
      </c>
      <c r="C2070" t="s">
        <v>77</v>
      </c>
      <c r="D2070">
        <v>2</v>
      </c>
      <c r="E2070">
        <v>47.77</v>
      </c>
      <c r="F2070">
        <v>0</v>
      </c>
      <c r="G2070">
        <v>0</v>
      </c>
      <c r="H2070" t="s">
        <v>212</v>
      </c>
      <c r="I2070" t="s">
        <v>54</v>
      </c>
      <c r="J2070" t="s">
        <v>213</v>
      </c>
      <c r="K2070" t="s">
        <v>209</v>
      </c>
      <c r="L2070" t="s">
        <v>356</v>
      </c>
      <c r="M2070" t="s">
        <v>78</v>
      </c>
      <c r="N2070" t="s">
        <v>11</v>
      </c>
      <c r="O2070">
        <v>21.34</v>
      </c>
      <c r="P2070">
        <v>47.77</v>
      </c>
      <c r="Q2070">
        <f>Sales_Analysis[[#This Row],[Quantity]]*Sales_Analysis[[#This Row],[Unit Selling Price]]</f>
        <v>95.54</v>
      </c>
      <c r="R2070">
        <f>Sales_Analysis[[#This Row],[Gross Sales ]]*Sales_Analysis[[#This Row],[Discount Pct]]</f>
        <v>0</v>
      </c>
      <c r="S2070" s="8">
        <f>Sales_Analysis[[#This Row],[Gross Sales ]]-Sales_Analysis[[#This Row],[Discount Amount]]</f>
        <v>95.54</v>
      </c>
      <c r="T2070" s="8">
        <f>Sales_Analysis[[#This Row],[Quantity]]*Sales_Analysis[[#This Row],[Unit Cost]]</f>
        <v>42.68</v>
      </c>
      <c r="U2070" s="8">
        <f>Sales_Analysis[[#This Row],[Net Sales ]]-Sales_Analysis[[#This Row],[Cost Of Good Sold]]</f>
        <v>52.860000000000007</v>
      </c>
      <c r="V2070" s="8">
        <f>IF(Sales_Analysis[[#This Row],[Order Status]]="Completed",Sales_Analysis[[#This Row],[Net Sales ]],0)</f>
        <v>95.54</v>
      </c>
      <c r="W2070" s="8">
        <f>IF(Sales_Analysis[[#This Row],[Order Status]]="Completed",Sales_Analysis[[#This Row],[Gross Profit ]],0)</f>
        <v>52.860000000000007</v>
      </c>
    </row>
    <row r="2071" spans="1:23">
      <c r="A2071" t="s">
        <v>2857</v>
      </c>
      <c r="B2071" s="7">
        <v>46234</v>
      </c>
      <c r="C2071" t="s">
        <v>104</v>
      </c>
      <c r="D2071">
        <v>1</v>
      </c>
      <c r="E2071">
        <v>29.49</v>
      </c>
      <c r="F2071">
        <v>0.05</v>
      </c>
      <c r="G2071">
        <v>9.99</v>
      </c>
      <c r="H2071" t="s">
        <v>212</v>
      </c>
      <c r="I2071" t="s">
        <v>18</v>
      </c>
      <c r="J2071" t="s">
        <v>213</v>
      </c>
      <c r="K2071" t="s">
        <v>209</v>
      </c>
      <c r="L2071" t="s">
        <v>257</v>
      </c>
      <c r="M2071" t="s">
        <v>105</v>
      </c>
      <c r="N2071" t="s">
        <v>17</v>
      </c>
      <c r="O2071">
        <v>13.03</v>
      </c>
      <c r="P2071">
        <v>29.49</v>
      </c>
      <c r="Q2071">
        <f>Sales_Analysis[[#This Row],[Quantity]]*Sales_Analysis[[#This Row],[Unit Selling Price]]</f>
        <v>29.49</v>
      </c>
      <c r="R2071">
        <f>Sales_Analysis[[#This Row],[Gross Sales ]]*Sales_Analysis[[#This Row],[Discount Pct]]</f>
        <v>1.4744999999999999</v>
      </c>
      <c r="S2071" s="8">
        <f>Sales_Analysis[[#This Row],[Gross Sales ]]-Sales_Analysis[[#This Row],[Discount Amount]]</f>
        <v>28.015499999999999</v>
      </c>
      <c r="T2071" s="8">
        <f>Sales_Analysis[[#This Row],[Quantity]]*Sales_Analysis[[#This Row],[Unit Cost]]</f>
        <v>13.03</v>
      </c>
      <c r="U2071" s="8">
        <f>Sales_Analysis[[#This Row],[Net Sales ]]-Sales_Analysis[[#This Row],[Cost Of Good Sold]]</f>
        <v>14.9855</v>
      </c>
      <c r="V2071" s="8">
        <f>IF(Sales_Analysis[[#This Row],[Order Status]]="Completed",Sales_Analysis[[#This Row],[Net Sales ]],0)</f>
        <v>28.015499999999999</v>
      </c>
      <c r="W2071" s="8">
        <f>IF(Sales_Analysis[[#This Row],[Order Status]]="Completed",Sales_Analysis[[#This Row],[Gross Profit ]],0)</f>
        <v>14.9855</v>
      </c>
    </row>
    <row r="2072" spans="1:23">
      <c r="A2072" t="s">
        <v>2858</v>
      </c>
      <c r="B2072" s="7">
        <v>46234</v>
      </c>
      <c r="C2072" t="s">
        <v>142</v>
      </c>
      <c r="D2072">
        <v>5</v>
      </c>
      <c r="E2072">
        <v>100.1</v>
      </c>
      <c r="F2072">
        <v>0.2</v>
      </c>
      <c r="G2072">
        <v>0</v>
      </c>
      <c r="H2072" t="s">
        <v>207</v>
      </c>
      <c r="I2072" t="s">
        <v>12</v>
      </c>
      <c r="J2072" t="s">
        <v>213</v>
      </c>
      <c r="K2072" t="s">
        <v>209</v>
      </c>
      <c r="L2072" t="s">
        <v>435</v>
      </c>
      <c r="M2072" t="s">
        <v>143</v>
      </c>
      <c r="N2072" t="s">
        <v>27</v>
      </c>
      <c r="O2072">
        <v>41.96</v>
      </c>
      <c r="P2072">
        <v>100.1</v>
      </c>
      <c r="Q2072">
        <f>Sales_Analysis[[#This Row],[Quantity]]*Sales_Analysis[[#This Row],[Unit Selling Price]]</f>
        <v>500.5</v>
      </c>
      <c r="R2072">
        <f>Sales_Analysis[[#This Row],[Gross Sales ]]*Sales_Analysis[[#This Row],[Discount Pct]]</f>
        <v>100.10000000000001</v>
      </c>
      <c r="S2072" s="8">
        <f>Sales_Analysis[[#This Row],[Gross Sales ]]-Sales_Analysis[[#This Row],[Discount Amount]]</f>
        <v>400.4</v>
      </c>
      <c r="T2072" s="8">
        <f>Sales_Analysis[[#This Row],[Quantity]]*Sales_Analysis[[#This Row],[Unit Cost]]</f>
        <v>209.8</v>
      </c>
      <c r="U2072" s="8">
        <f>Sales_Analysis[[#This Row],[Net Sales ]]-Sales_Analysis[[#This Row],[Cost Of Good Sold]]</f>
        <v>190.59999999999997</v>
      </c>
      <c r="V2072" s="8">
        <f>IF(Sales_Analysis[[#This Row],[Order Status]]="Completed",Sales_Analysis[[#This Row],[Net Sales ]],0)</f>
        <v>400.4</v>
      </c>
      <c r="W2072" s="8">
        <f>IF(Sales_Analysis[[#This Row],[Order Status]]="Completed",Sales_Analysis[[#This Row],[Gross Profit ]],0)</f>
        <v>190.59999999999997</v>
      </c>
    </row>
    <row r="2073" spans="1:23">
      <c r="A2073" t="s">
        <v>2859</v>
      </c>
      <c r="B2073" s="7">
        <v>46234</v>
      </c>
      <c r="C2073" t="s">
        <v>148</v>
      </c>
      <c r="D2073">
        <v>5</v>
      </c>
      <c r="E2073">
        <v>76.3</v>
      </c>
      <c r="F2073">
        <v>0</v>
      </c>
      <c r="G2073">
        <v>0</v>
      </c>
      <c r="H2073" t="s">
        <v>212</v>
      </c>
      <c r="I2073" t="s">
        <v>37</v>
      </c>
      <c r="J2073" t="s">
        <v>208</v>
      </c>
      <c r="K2073" t="s">
        <v>209</v>
      </c>
      <c r="L2073" t="s">
        <v>1778</v>
      </c>
      <c r="M2073" t="s">
        <v>149</v>
      </c>
      <c r="N2073" t="s">
        <v>27</v>
      </c>
      <c r="O2073">
        <v>33.700000000000003</v>
      </c>
      <c r="P2073">
        <v>76.3</v>
      </c>
      <c r="Q2073">
        <f>Sales_Analysis[[#This Row],[Quantity]]*Sales_Analysis[[#This Row],[Unit Selling Price]]</f>
        <v>381.5</v>
      </c>
      <c r="R2073">
        <f>Sales_Analysis[[#This Row],[Gross Sales ]]*Sales_Analysis[[#This Row],[Discount Pct]]</f>
        <v>0</v>
      </c>
      <c r="S2073" s="8">
        <f>Sales_Analysis[[#This Row],[Gross Sales ]]-Sales_Analysis[[#This Row],[Discount Amount]]</f>
        <v>381.5</v>
      </c>
      <c r="T2073" s="8">
        <f>Sales_Analysis[[#This Row],[Quantity]]*Sales_Analysis[[#This Row],[Unit Cost]]</f>
        <v>168.5</v>
      </c>
      <c r="U2073" s="8">
        <f>Sales_Analysis[[#This Row],[Net Sales ]]-Sales_Analysis[[#This Row],[Cost Of Good Sold]]</f>
        <v>213</v>
      </c>
      <c r="V2073" s="8">
        <f>IF(Sales_Analysis[[#This Row],[Order Status]]="Completed",Sales_Analysis[[#This Row],[Net Sales ]],0)</f>
        <v>381.5</v>
      </c>
      <c r="W2073" s="8">
        <f>IF(Sales_Analysis[[#This Row],[Order Status]]="Completed",Sales_Analysis[[#This Row],[Gross Profit ]],0)</f>
        <v>213</v>
      </c>
    </row>
    <row r="2074" spans="1:23">
      <c r="A2074" t="s">
        <v>2860</v>
      </c>
      <c r="B2074" s="7">
        <v>46235</v>
      </c>
      <c r="C2074" t="s">
        <v>94</v>
      </c>
      <c r="D2074">
        <v>4</v>
      </c>
      <c r="E2074">
        <v>74.41</v>
      </c>
      <c r="F2074">
        <v>0.05</v>
      </c>
      <c r="G2074">
        <v>0</v>
      </c>
      <c r="H2074" t="s">
        <v>207</v>
      </c>
      <c r="I2074" t="s">
        <v>54</v>
      </c>
      <c r="J2074" t="s">
        <v>217</v>
      </c>
      <c r="K2074" t="s">
        <v>304</v>
      </c>
      <c r="L2074" t="s">
        <v>965</v>
      </c>
      <c r="M2074" t="s">
        <v>95</v>
      </c>
      <c r="N2074" t="s">
        <v>17</v>
      </c>
      <c r="O2074">
        <v>33.549999999999997</v>
      </c>
      <c r="P2074">
        <v>74.41</v>
      </c>
      <c r="Q2074">
        <f>Sales_Analysis[[#This Row],[Quantity]]*Sales_Analysis[[#This Row],[Unit Selling Price]]</f>
        <v>297.64</v>
      </c>
      <c r="R2074">
        <f>Sales_Analysis[[#This Row],[Gross Sales ]]*Sales_Analysis[[#This Row],[Discount Pct]]</f>
        <v>14.882</v>
      </c>
      <c r="S2074" s="8">
        <f>Sales_Analysis[[#This Row],[Gross Sales ]]-Sales_Analysis[[#This Row],[Discount Amount]]</f>
        <v>282.75799999999998</v>
      </c>
      <c r="T2074" s="8">
        <f>Sales_Analysis[[#This Row],[Quantity]]*Sales_Analysis[[#This Row],[Unit Cost]]</f>
        <v>134.19999999999999</v>
      </c>
      <c r="U2074" s="8">
        <f>Sales_Analysis[[#This Row],[Net Sales ]]-Sales_Analysis[[#This Row],[Cost Of Good Sold]]</f>
        <v>148.55799999999999</v>
      </c>
      <c r="V2074" s="8">
        <f>IF(Sales_Analysis[[#This Row],[Order Status]]="Completed",Sales_Analysis[[#This Row],[Net Sales ]],0)</f>
        <v>0</v>
      </c>
      <c r="W2074" s="8">
        <f>IF(Sales_Analysis[[#This Row],[Order Status]]="Completed",Sales_Analysis[[#This Row],[Gross Profit ]],0)</f>
        <v>0</v>
      </c>
    </row>
    <row r="2075" spans="1:23">
      <c r="A2075" t="s">
        <v>2861</v>
      </c>
      <c r="B2075" s="7">
        <v>46235</v>
      </c>
      <c r="C2075" t="s">
        <v>174</v>
      </c>
      <c r="D2075">
        <v>1</v>
      </c>
      <c r="E2075">
        <v>72.45</v>
      </c>
      <c r="F2075">
        <v>0</v>
      </c>
      <c r="G2075">
        <v>0</v>
      </c>
      <c r="H2075" t="s">
        <v>212</v>
      </c>
      <c r="I2075" t="s">
        <v>12</v>
      </c>
      <c r="J2075" t="s">
        <v>208</v>
      </c>
      <c r="K2075" t="s">
        <v>209</v>
      </c>
      <c r="L2075" t="s">
        <v>628</v>
      </c>
      <c r="M2075" t="s">
        <v>175</v>
      </c>
      <c r="N2075" t="s">
        <v>32</v>
      </c>
      <c r="O2075">
        <v>30.61</v>
      </c>
      <c r="P2075">
        <v>72.45</v>
      </c>
      <c r="Q2075">
        <f>Sales_Analysis[[#This Row],[Quantity]]*Sales_Analysis[[#This Row],[Unit Selling Price]]</f>
        <v>72.45</v>
      </c>
      <c r="R2075">
        <f>Sales_Analysis[[#This Row],[Gross Sales ]]*Sales_Analysis[[#This Row],[Discount Pct]]</f>
        <v>0</v>
      </c>
      <c r="S2075" s="8">
        <f>Sales_Analysis[[#This Row],[Gross Sales ]]-Sales_Analysis[[#This Row],[Discount Amount]]</f>
        <v>72.45</v>
      </c>
      <c r="T2075" s="8">
        <f>Sales_Analysis[[#This Row],[Quantity]]*Sales_Analysis[[#This Row],[Unit Cost]]</f>
        <v>30.61</v>
      </c>
      <c r="U2075" s="8">
        <f>Sales_Analysis[[#This Row],[Net Sales ]]-Sales_Analysis[[#This Row],[Cost Of Good Sold]]</f>
        <v>41.84</v>
      </c>
      <c r="V2075" s="8">
        <f>IF(Sales_Analysis[[#This Row],[Order Status]]="Completed",Sales_Analysis[[#This Row],[Net Sales ]],0)</f>
        <v>72.45</v>
      </c>
      <c r="W2075" s="8">
        <f>IF(Sales_Analysis[[#This Row],[Order Status]]="Completed",Sales_Analysis[[#This Row],[Gross Profit ]],0)</f>
        <v>41.84</v>
      </c>
    </row>
    <row r="2076" spans="1:23">
      <c r="A2076" t="s">
        <v>2862</v>
      </c>
      <c r="B2076" s="7">
        <v>46235</v>
      </c>
      <c r="C2076" t="s">
        <v>146</v>
      </c>
      <c r="D2076">
        <v>5</v>
      </c>
      <c r="E2076">
        <v>30.05</v>
      </c>
      <c r="F2076">
        <v>0</v>
      </c>
      <c r="G2076">
        <v>4.99</v>
      </c>
      <c r="H2076" t="s">
        <v>212</v>
      </c>
      <c r="I2076" t="s">
        <v>12</v>
      </c>
      <c r="J2076" t="s">
        <v>213</v>
      </c>
      <c r="K2076" t="s">
        <v>209</v>
      </c>
      <c r="L2076" t="s">
        <v>959</v>
      </c>
      <c r="M2076" t="s">
        <v>147</v>
      </c>
      <c r="N2076" t="s">
        <v>27</v>
      </c>
      <c r="O2076">
        <v>17.329999999999998</v>
      </c>
      <c r="P2076">
        <v>30.05</v>
      </c>
      <c r="Q2076">
        <f>Sales_Analysis[[#This Row],[Quantity]]*Sales_Analysis[[#This Row],[Unit Selling Price]]</f>
        <v>150.25</v>
      </c>
      <c r="R2076">
        <f>Sales_Analysis[[#This Row],[Gross Sales ]]*Sales_Analysis[[#This Row],[Discount Pct]]</f>
        <v>0</v>
      </c>
      <c r="S2076" s="8">
        <f>Sales_Analysis[[#This Row],[Gross Sales ]]-Sales_Analysis[[#This Row],[Discount Amount]]</f>
        <v>150.25</v>
      </c>
      <c r="T2076" s="8">
        <f>Sales_Analysis[[#This Row],[Quantity]]*Sales_Analysis[[#This Row],[Unit Cost]]</f>
        <v>86.649999999999991</v>
      </c>
      <c r="U2076" s="8">
        <f>Sales_Analysis[[#This Row],[Net Sales ]]-Sales_Analysis[[#This Row],[Cost Of Good Sold]]</f>
        <v>63.600000000000009</v>
      </c>
      <c r="V2076" s="8">
        <f>IF(Sales_Analysis[[#This Row],[Order Status]]="Completed",Sales_Analysis[[#This Row],[Net Sales ]],0)</f>
        <v>150.25</v>
      </c>
      <c r="W2076" s="8">
        <f>IF(Sales_Analysis[[#This Row],[Order Status]]="Completed",Sales_Analysis[[#This Row],[Gross Profit ]],0)</f>
        <v>63.600000000000009</v>
      </c>
    </row>
    <row r="2077" spans="1:23">
      <c r="A2077" t="s">
        <v>2863</v>
      </c>
      <c r="B2077" s="7">
        <v>46235</v>
      </c>
      <c r="C2077" t="s">
        <v>180</v>
      </c>
      <c r="D2077">
        <v>2</v>
      </c>
      <c r="E2077">
        <v>60.42</v>
      </c>
      <c r="F2077">
        <v>0</v>
      </c>
      <c r="G2077">
        <v>4.99</v>
      </c>
      <c r="H2077" t="s">
        <v>207</v>
      </c>
      <c r="I2077" t="s">
        <v>18</v>
      </c>
      <c r="J2077" t="s">
        <v>213</v>
      </c>
      <c r="K2077" t="s">
        <v>209</v>
      </c>
      <c r="L2077" t="s">
        <v>1778</v>
      </c>
      <c r="M2077" t="s">
        <v>181</v>
      </c>
      <c r="N2077" t="s">
        <v>32</v>
      </c>
      <c r="O2077">
        <v>25.69</v>
      </c>
      <c r="P2077">
        <v>60.42</v>
      </c>
      <c r="Q2077">
        <f>Sales_Analysis[[#This Row],[Quantity]]*Sales_Analysis[[#This Row],[Unit Selling Price]]</f>
        <v>120.84</v>
      </c>
      <c r="R2077">
        <f>Sales_Analysis[[#This Row],[Gross Sales ]]*Sales_Analysis[[#This Row],[Discount Pct]]</f>
        <v>0</v>
      </c>
      <c r="S2077" s="8">
        <f>Sales_Analysis[[#This Row],[Gross Sales ]]-Sales_Analysis[[#This Row],[Discount Amount]]</f>
        <v>120.84</v>
      </c>
      <c r="T2077" s="8">
        <f>Sales_Analysis[[#This Row],[Quantity]]*Sales_Analysis[[#This Row],[Unit Cost]]</f>
        <v>51.38</v>
      </c>
      <c r="U2077" s="8">
        <f>Sales_Analysis[[#This Row],[Net Sales ]]-Sales_Analysis[[#This Row],[Cost Of Good Sold]]</f>
        <v>69.460000000000008</v>
      </c>
      <c r="V2077" s="8">
        <f>IF(Sales_Analysis[[#This Row],[Order Status]]="Completed",Sales_Analysis[[#This Row],[Net Sales ]],0)</f>
        <v>120.84</v>
      </c>
      <c r="W2077" s="8">
        <f>IF(Sales_Analysis[[#This Row],[Order Status]]="Completed",Sales_Analysis[[#This Row],[Gross Profit ]],0)</f>
        <v>69.460000000000008</v>
      </c>
    </row>
    <row r="2078" spans="1:23">
      <c r="A2078" t="s">
        <v>2864</v>
      </c>
      <c r="B2078" s="7">
        <v>46236</v>
      </c>
      <c r="C2078" t="s">
        <v>138</v>
      </c>
      <c r="D2078">
        <v>3</v>
      </c>
      <c r="E2078">
        <v>56</v>
      </c>
      <c r="F2078">
        <v>0</v>
      </c>
      <c r="G2078">
        <v>4.99</v>
      </c>
      <c r="H2078" t="s">
        <v>212</v>
      </c>
      <c r="I2078" t="s">
        <v>37</v>
      </c>
      <c r="J2078" t="s">
        <v>213</v>
      </c>
      <c r="K2078" t="s">
        <v>209</v>
      </c>
      <c r="L2078" t="s">
        <v>531</v>
      </c>
      <c r="M2078" t="s">
        <v>139</v>
      </c>
      <c r="N2078" t="s">
        <v>21</v>
      </c>
      <c r="O2078">
        <v>37.14</v>
      </c>
      <c r="P2078">
        <v>56</v>
      </c>
      <c r="Q2078">
        <f>Sales_Analysis[[#This Row],[Quantity]]*Sales_Analysis[[#This Row],[Unit Selling Price]]</f>
        <v>168</v>
      </c>
      <c r="R2078">
        <f>Sales_Analysis[[#This Row],[Gross Sales ]]*Sales_Analysis[[#This Row],[Discount Pct]]</f>
        <v>0</v>
      </c>
      <c r="S2078" s="8">
        <f>Sales_Analysis[[#This Row],[Gross Sales ]]-Sales_Analysis[[#This Row],[Discount Amount]]</f>
        <v>168</v>
      </c>
      <c r="T2078" s="8">
        <f>Sales_Analysis[[#This Row],[Quantity]]*Sales_Analysis[[#This Row],[Unit Cost]]</f>
        <v>111.42</v>
      </c>
      <c r="U2078" s="8">
        <f>Sales_Analysis[[#This Row],[Net Sales ]]-Sales_Analysis[[#This Row],[Cost Of Good Sold]]</f>
        <v>56.58</v>
      </c>
      <c r="V2078" s="8">
        <f>IF(Sales_Analysis[[#This Row],[Order Status]]="Completed",Sales_Analysis[[#This Row],[Net Sales ]],0)</f>
        <v>168</v>
      </c>
      <c r="W2078" s="8">
        <f>IF(Sales_Analysis[[#This Row],[Order Status]]="Completed",Sales_Analysis[[#This Row],[Gross Profit ]],0)</f>
        <v>56.58</v>
      </c>
    </row>
    <row r="2079" spans="1:23">
      <c r="A2079" t="s">
        <v>2865</v>
      </c>
      <c r="B2079" s="7">
        <v>46236</v>
      </c>
      <c r="C2079" t="s">
        <v>150</v>
      </c>
      <c r="D2079">
        <v>2</v>
      </c>
      <c r="E2079">
        <v>50.17</v>
      </c>
      <c r="F2079">
        <v>0.1</v>
      </c>
      <c r="G2079">
        <v>6.99</v>
      </c>
      <c r="H2079" t="s">
        <v>212</v>
      </c>
      <c r="I2079" t="s">
        <v>224</v>
      </c>
      <c r="J2079" t="s">
        <v>213</v>
      </c>
      <c r="K2079" t="s">
        <v>209</v>
      </c>
      <c r="L2079" t="s">
        <v>373</v>
      </c>
      <c r="M2079" t="s">
        <v>151</v>
      </c>
      <c r="N2079" t="s">
        <v>27</v>
      </c>
      <c r="O2079">
        <v>28.8</v>
      </c>
      <c r="P2079">
        <v>50.17</v>
      </c>
      <c r="Q2079">
        <f>Sales_Analysis[[#This Row],[Quantity]]*Sales_Analysis[[#This Row],[Unit Selling Price]]</f>
        <v>100.34</v>
      </c>
      <c r="R2079">
        <f>Sales_Analysis[[#This Row],[Gross Sales ]]*Sales_Analysis[[#This Row],[Discount Pct]]</f>
        <v>10.034000000000001</v>
      </c>
      <c r="S2079" s="8">
        <f>Sales_Analysis[[#This Row],[Gross Sales ]]-Sales_Analysis[[#This Row],[Discount Amount]]</f>
        <v>90.305999999999997</v>
      </c>
      <c r="T2079" s="8">
        <f>Sales_Analysis[[#This Row],[Quantity]]*Sales_Analysis[[#This Row],[Unit Cost]]</f>
        <v>57.6</v>
      </c>
      <c r="U2079" s="8">
        <f>Sales_Analysis[[#This Row],[Net Sales ]]-Sales_Analysis[[#This Row],[Cost Of Good Sold]]</f>
        <v>32.705999999999996</v>
      </c>
      <c r="V2079" s="8">
        <f>IF(Sales_Analysis[[#This Row],[Order Status]]="Completed",Sales_Analysis[[#This Row],[Net Sales ]],0)</f>
        <v>90.305999999999997</v>
      </c>
      <c r="W2079" s="8">
        <f>IF(Sales_Analysis[[#This Row],[Order Status]]="Completed",Sales_Analysis[[#This Row],[Gross Profit ]],0)</f>
        <v>32.705999999999996</v>
      </c>
    </row>
    <row r="2080" spans="1:23">
      <c r="A2080" t="s">
        <v>2866</v>
      </c>
      <c r="B2080" s="7">
        <v>46236</v>
      </c>
      <c r="C2080" t="s">
        <v>162</v>
      </c>
      <c r="D2080">
        <v>2</v>
      </c>
      <c r="E2080">
        <v>12.2</v>
      </c>
      <c r="F2080">
        <v>0</v>
      </c>
      <c r="G2080">
        <v>0</v>
      </c>
      <c r="H2080" t="s">
        <v>216</v>
      </c>
      <c r="I2080" t="s">
        <v>12</v>
      </c>
      <c r="J2080" t="s">
        <v>213</v>
      </c>
      <c r="K2080" t="s">
        <v>209</v>
      </c>
      <c r="L2080" t="s">
        <v>286</v>
      </c>
      <c r="M2080" t="s">
        <v>163</v>
      </c>
      <c r="N2080" t="s">
        <v>27</v>
      </c>
      <c r="O2080">
        <v>7.14</v>
      </c>
      <c r="P2080">
        <v>12.2</v>
      </c>
      <c r="Q2080">
        <f>Sales_Analysis[[#This Row],[Quantity]]*Sales_Analysis[[#This Row],[Unit Selling Price]]</f>
        <v>24.4</v>
      </c>
      <c r="R2080">
        <f>Sales_Analysis[[#This Row],[Gross Sales ]]*Sales_Analysis[[#This Row],[Discount Pct]]</f>
        <v>0</v>
      </c>
      <c r="S2080" s="8">
        <f>Sales_Analysis[[#This Row],[Gross Sales ]]-Sales_Analysis[[#This Row],[Discount Amount]]</f>
        <v>24.4</v>
      </c>
      <c r="T2080" s="8">
        <f>Sales_Analysis[[#This Row],[Quantity]]*Sales_Analysis[[#This Row],[Unit Cost]]</f>
        <v>14.28</v>
      </c>
      <c r="U2080" s="8">
        <f>Sales_Analysis[[#This Row],[Net Sales ]]-Sales_Analysis[[#This Row],[Cost Of Good Sold]]</f>
        <v>10.119999999999999</v>
      </c>
      <c r="V2080" s="8">
        <f>IF(Sales_Analysis[[#This Row],[Order Status]]="Completed",Sales_Analysis[[#This Row],[Net Sales ]],0)</f>
        <v>24.4</v>
      </c>
      <c r="W2080" s="8">
        <f>IF(Sales_Analysis[[#This Row],[Order Status]]="Completed",Sales_Analysis[[#This Row],[Gross Profit ]],0)</f>
        <v>10.119999999999999</v>
      </c>
    </row>
    <row r="2081" spans="1:23">
      <c r="A2081" t="s">
        <v>2867</v>
      </c>
      <c r="B2081" s="7">
        <v>46236</v>
      </c>
      <c r="C2081" t="s">
        <v>166</v>
      </c>
      <c r="D2081">
        <v>2</v>
      </c>
      <c r="E2081">
        <v>39.19</v>
      </c>
      <c r="F2081">
        <v>0</v>
      </c>
      <c r="G2081">
        <v>0</v>
      </c>
      <c r="H2081" t="s">
        <v>216</v>
      </c>
      <c r="I2081" t="s">
        <v>37</v>
      </c>
      <c r="J2081" t="s">
        <v>208</v>
      </c>
      <c r="K2081" t="s">
        <v>209</v>
      </c>
      <c r="L2081" t="s">
        <v>451</v>
      </c>
      <c r="M2081" t="s">
        <v>167</v>
      </c>
      <c r="N2081" t="s">
        <v>32</v>
      </c>
      <c r="O2081">
        <v>18.54</v>
      </c>
      <c r="P2081">
        <v>39.19</v>
      </c>
      <c r="Q2081">
        <f>Sales_Analysis[[#This Row],[Quantity]]*Sales_Analysis[[#This Row],[Unit Selling Price]]</f>
        <v>78.38</v>
      </c>
      <c r="R2081">
        <f>Sales_Analysis[[#This Row],[Gross Sales ]]*Sales_Analysis[[#This Row],[Discount Pct]]</f>
        <v>0</v>
      </c>
      <c r="S2081" s="8">
        <f>Sales_Analysis[[#This Row],[Gross Sales ]]-Sales_Analysis[[#This Row],[Discount Amount]]</f>
        <v>78.38</v>
      </c>
      <c r="T2081" s="8">
        <f>Sales_Analysis[[#This Row],[Quantity]]*Sales_Analysis[[#This Row],[Unit Cost]]</f>
        <v>37.08</v>
      </c>
      <c r="U2081" s="8">
        <f>Sales_Analysis[[#This Row],[Net Sales ]]-Sales_Analysis[[#This Row],[Cost Of Good Sold]]</f>
        <v>41.3</v>
      </c>
      <c r="V2081" s="8">
        <f>IF(Sales_Analysis[[#This Row],[Order Status]]="Completed",Sales_Analysis[[#This Row],[Net Sales ]],0)</f>
        <v>78.38</v>
      </c>
      <c r="W2081" s="8">
        <f>IF(Sales_Analysis[[#This Row],[Order Status]]="Completed",Sales_Analysis[[#This Row],[Gross Profit ]],0)</f>
        <v>41.3</v>
      </c>
    </row>
    <row r="2082" spans="1:23">
      <c r="A2082" t="s">
        <v>2868</v>
      </c>
      <c r="B2082" s="7">
        <v>46236</v>
      </c>
      <c r="C2082" t="s">
        <v>73</v>
      </c>
      <c r="D2082">
        <v>2</v>
      </c>
      <c r="E2082">
        <v>23.84</v>
      </c>
      <c r="F2082">
        <v>0.1</v>
      </c>
      <c r="G2082">
        <v>0</v>
      </c>
      <c r="H2082" t="s">
        <v>216</v>
      </c>
      <c r="I2082" t="s">
        <v>37</v>
      </c>
      <c r="J2082" t="s">
        <v>213</v>
      </c>
      <c r="K2082" t="s">
        <v>209</v>
      </c>
      <c r="L2082" t="s">
        <v>2822</v>
      </c>
      <c r="M2082" t="s">
        <v>74</v>
      </c>
      <c r="N2082" t="s">
        <v>11</v>
      </c>
      <c r="O2082">
        <v>11.55</v>
      </c>
      <c r="P2082">
        <v>23.84</v>
      </c>
      <c r="Q2082">
        <f>Sales_Analysis[[#This Row],[Quantity]]*Sales_Analysis[[#This Row],[Unit Selling Price]]</f>
        <v>47.68</v>
      </c>
      <c r="R2082">
        <f>Sales_Analysis[[#This Row],[Gross Sales ]]*Sales_Analysis[[#This Row],[Discount Pct]]</f>
        <v>4.7679999999999998</v>
      </c>
      <c r="S2082" s="8">
        <f>Sales_Analysis[[#This Row],[Gross Sales ]]-Sales_Analysis[[#This Row],[Discount Amount]]</f>
        <v>42.911999999999999</v>
      </c>
      <c r="T2082" s="8">
        <f>Sales_Analysis[[#This Row],[Quantity]]*Sales_Analysis[[#This Row],[Unit Cost]]</f>
        <v>23.1</v>
      </c>
      <c r="U2082" s="8">
        <f>Sales_Analysis[[#This Row],[Net Sales ]]-Sales_Analysis[[#This Row],[Cost Of Good Sold]]</f>
        <v>19.811999999999998</v>
      </c>
      <c r="V2082" s="8">
        <f>IF(Sales_Analysis[[#This Row],[Order Status]]="Completed",Sales_Analysis[[#This Row],[Net Sales ]],0)</f>
        <v>42.911999999999999</v>
      </c>
      <c r="W2082" s="8">
        <f>IF(Sales_Analysis[[#This Row],[Order Status]]="Completed",Sales_Analysis[[#This Row],[Gross Profit ]],0)</f>
        <v>19.811999999999998</v>
      </c>
    </row>
    <row r="2083" spans="1:23">
      <c r="A2083" t="s">
        <v>2869</v>
      </c>
      <c r="B2083" s="7">
        <v>46236</v>
      </c>
      <c r="C2083" t="s">
        <v>176</v>
      </c>
      <c r="D2083">
        <v>2</v>
      </c>
      <c r="E2083">
        <v>11.86</v>
      </c>
      <c r="F2083">
        <v>0.05</v>
      </c>
      <c r="G2083">
        <v>0</v>
      </c>
      <c r="H2083" t="s">
        <v>216</v>
      </c>
      <c r="I2083" t="s">
        <v>18</v>
      </c>
      <c r="J2083" t="s">
        <v>213</v>
      </c>
      <c r="K2083" t="s">
        <v>209</v>
      </c>
      <c r="L2083" t="s">
        <v>2117</v>
      </c>
      <c r="M2083" t="s">
        <v>177</v>
      </c>
      <c r="N2083" t="s">
        <v>32</v>
      </c>
      <c r="O2083">
        <v>4.93</v>
      </c>
      <c r="P2083">
        <v>11.86</v>
      </c>
      <c r="Q2083">
        <f>Sales_Analysis[[#This Row],[Quantity]]*Sales_Analysis[[#This Row],[Unit Selling Price]]</f>
        <v>23.72</v>
      </c>
      <c r="R2083">
        <f>Sales_Analysis[[#This Row],[Gross Sales ]]*Sales_Analysis[[#This Row],[Discount Pct]]</f>
        <v>1.1859999999999999</v>
      </c>
      <c r="S2083" s="8">
        <f>Sales_Analysis[[#This Row],[Gross Sales ]]-Sales_Analysis[[#This Row],[Discount Amount]]</f>
        <v>22.533999999999999</v>
      </c>
      <c r="T2083" s="8">
        <f>Sales_Analysis[[#This Row],[Quantity]]*Sales_Analysis[[#This Row],[Unit Cost]]</f>
        <v>9.86</v>
      </c>
      <c r="U2083" s="8">
        <f>Sales_Analysis[[#This Row],[Net Sales ]]-Sales_Analysis[[#This Row],[Cost Of Good Sold]]</f>
        <v>12.673999999999999</v>
      </c>
      <c r="V2083" s="8">
        <f>IF(Sales_Analysis[[#This Row],[Order Status]]="Completed",Sales_Analysis[[#This Row],[Net Sales ]],0)</f>
        <v>22.533999999999999</v>
      </c>
      <c r="W2083" s="8">
        <f>IF(Sales_Analysis[[#This Row],[Order Status]]="Completed",Sales_Analysis[[#This Row],[Gross Profit ]],0)</f>
        <v>12.673999999999999</v>
      </c>
    </row>
    <row r="2084" spans="1:23">
      <c r="A2084" t="s">
        <v>2870</v>
      </c>
      <c r="B2084" s="7">
        <v>46236</v>
      </c>
      <c r="C2084" t="s">
        <v>96</v>
      </c>
      <c r="D2084">
        <v>1</v>
      </c>
      <c r="E2084">
        <v>26.72</v>
      </c>
      <c r="F2084">
        <v>0</v>
      </c>
      <c r="G2084">
        <v>6.99</v>
      </c>
      <c r="H2084" t="s">
        <v>207</v>
      </c>
      <c r="I2084" t="s">
        <v>12</v>
      </c>
      <c r="J2084" t="s">
        <v>208</v>
      </c>
      <c r="K2084" t="s">
        <v>209</v>
      </c>
      <c r="L2084" t="s">
        <v>1049</v>
      </c>
      <c r="M2084" t="s">
        <v>97</v>
      </c>
      <c r="N2084" t="s">
        <v>17</v>
      </c>
      <c r="O2084">
        <v>14.4</v>
      </c>
      <c r="P2084">
        <v>26.72</v>
      </c>
      <c r="Q2084">
        <f>Sales_Analysis[[#This Row],[Quantity]]*Sales_Analysis[[#This Row],[Unit Selling Price]]</f>
        <v>26.72</v>
      </c>
      <c r="R2084">
        <f>Sales_Analysis[[#This Row],[Gross Sales ]]*Sales_Analysis[[#This Row],[Discount Pct]]</f>
        <v>0</v>
      </c>
      <c r="S2084" s="8">
        <f>Sales_Analysis[[#This Row],[Gross Sales ]]-Sales_Analysis[[#This Row],[Discount Amount]]</f>
        <v>26.72</v>
      </c>
      <c r="T2084" s="8">
        <f>Sales_Analysis[[#This Row],[Quantity]]*Sales_Analysis[[#This Row],[Unit Cost]]</f>
        <v>14.4</v>
      </c>
      <c r="U2084" s="8">
        <f>Sales_Analysis[[#This Row],[Net Sales ]]-Sales_Analysis[[#This Row],[Cost Of Good Sold]]</f>
        <v>12.319999999999999</v>
      </c>
      <c r="V2084" s="8">
        <f>IF(Sales_Analysis[[#This Row],[Order Status]]="Completed",Sales_Analysis[[#This Row],[Net Sales ]],0)</f>
        <v>26.72</v>
      </c>
      <c r="W2084" s="8">
        <f>IF(Sales_Analysis[[#This Row],[Order Status]]="Completed",Sales_Analysis[[#This Row],[Gross Profit ]],0)</f>
        <v>12.319999999999999</v>
      </c>
    </row>
    <row r="2085" spans="1:23">
      <c r="A2085" t="s">
        <v>2871</v>
      </c>
      <c r="B2085" s="7">
        <v>46236</v>
      </c>
      <c r="C2085" t="s">
        <v>154</v>
      </c>
      <c r="D2085">
        <v>1</v>
      </c>
      <c r="E2085">
        <v>63.29</v>
      </c>
      <c r="F2085">
        <v>0.2</v>
      </c>
      <c r="G2085">
        <v>0</v>
      </c>
      <c r="H2085" t="s">
        <v>216</v>
      </c>
      <c r="I2085" t="s">
        <v>12</v>
      </c>
      <c r="J2085" t="s">
        <v>213</v>
      </c>
      <c r="K2085" t="s">
        <v>209</v>
      </c>
      <c r="L2085" t="s">
        <v>265</v>
      </c>
      <c r="M2085" t="s">
        <v>155</v>
      </c>
      <c r="N2085" t="s">
        <v>27</v>
      </c>
      <c r="O2085">
        <v>41.46</v>
      </c>
      <c r="P2085">
        <v>63.29</v>
      </c>
      <c r="Q2085">
        <f>Sales_Analysis[[#This Row],[Quantity]]*Sales_Analysis[[#This Row],[Unit Selling Price]]</f>
        <v>63.29</v>
      </c>
      <c r="R2085">
        <f>Sales_Analysis[[#This Row],[Gross Sales ]]*Sales_Analysis[[#This Row],[Discount Pct]]</f>
        <v>12.658000000000001</v>
      </c>
      <c r="S2085" s="8">
        <f>Sales_Analysis[[#This Row],[Gross Sales ]]-Sales_Analysis[[#This Row],[Discount Amount]]</f>
        <v>50.631999999999998</v>
      </c>
      <c r="T2085" s="8">
        <f>Sales_Analysis[[#This Row],[Quantity]]*Sales_Analysis[[#This Row],[Unit Cost]]</f>
        <v>41.46</v>
      </c>
      <c r="U2085" s="8">
        <f>Sales_Analysis[[#This Row],[Net Sales ]]-Sales_Analysis[[#This Row],[Cost Of Good Sold]]</f>
        <v>9.171999999999997</v>
      </c>
      <c r="V2085" s="8">
        <f>IF(Sales_Analysis[[#This Row],[Order Status]]="Completed",Sales_Analysis[[#This Row],[Net Sales ]],0)</f>
        <v>50.631999999999998</v>
      </c>
      <c r="W2085" s="8">
        <f>IF(Sales_Analysis[[#This Row],[Order Status]]="Completed",Sales_Analysis[[#This Row],[Gross Profit ]],0)</f>
        <v>9.171999999999997</v>
      </c>
    </row>
    <row r="2086" spans="1:23">
      <c r="A2086" t="s">
        <v>2872</v>
      </c>
      <c r="B2086" s="7">
        <v>46237</v>
      </c>
      <c r="C2086" t="s">
        <v>152</v>
      </c>
      <c r="D2086">
        <v>5</v>
      </c>
      <c r="E2086">
        <v>39.21</v>
      </c>
      <c r="F2086">
        <v>0.15</v>
      </c>
      <c r="G2086">
        <v>4.99</v>
      </c>
      <c r="H2086" t="s">
        <v>212</v>
      </c>
      <c r="I2086" t="s">
        <v>37</v>
      </c>
      <c r="J2086" t="s">
        <v>208</v>
      </c>
      <c r="K2086" t="s">
        <v>209</v>
      </c>
      <c r="L2086" t="s">
        <v>531</v>
      </c>
      <c r="M2086" t="s">
        <v>153</v>
      </c>
      <c r="N2086" t="s">
        <v>27</v>
      </c>
      <c r="O2086">
        <v>19.66</v>
      </c>
      <c r="P2086">
        <v>39.21</v>
      </c>
      <c r="Q2086">
        <f>Sales_Analysis[[#This Row],[Quantity]]*Sales_Analysis[[#This Row],[Unit Selling Price]]</f>
        <v>196.05</v>
      </c>
      <c r="R2086">
        <f>Sales_Analysis[[#This Row],[Gross Sales ]]*Sales_Analysis[[#This Row],[Discount Pct]]</f>
        <v>29.407499999999999</v>
      </c>
      <c r="S2086" s="8">
        <f>Sales_Analysis[[#This Row],[Gross Sales ]]-Sales_Analysis[[#This Row],[Discount Amount]]</f>
        <v>166.64250000000001</v>
      </c>
      <c r="T2086" s="8">
        <f>Sales_Analysis[[#This Row],[Quantity]]*Sales_Analysis[[#This Row],[Unit Cost]]</f>
        <v>98.3</v>
      </c>
      <c r="U2086" s="8">
        <f>Sales_Analysis[[#This Row],[Net Sales ]]-Sales_Analysis[[#This Row],[Cost Of Good Sold]]</f>
        <v>68.342500000000015</v>
      </c>
      <c r="V2086" s="8">
        <f>IF(Sales_Analysis[[#This Row],[Order Status]]="Completed",Sales_Analysis[[#This Row],[Net Sales ]],0)</f>
        <v>166.64250000000001</v>
      </c>
      <c r="W2086" s="8">
        <f>IF(Sales_Analysis[[#This Row],[Order Status]]="Completed",Sales_Analysis[[#This Row],[Gross Profit ]],0)</f>
        <v>68.342500000000015</v>
      </c>
    </row>
    <row r="2087" spans="1:23">
      <c r="A2087" t="s">
        <v>2873</v>
      </c>
      <c r="B2087" s="7">
        <v>46237</v>
      </c>
      <c r="C2087" t="s">
        <v>174</v>
      </c>
      <c r="D2087">
        <v>5</v>
      </c>
      <c r="E2087">
        <v>72.45</v>
      </c>
      <c r="F2087">
        <v>0.05</v>
      </c>
      <c r="G2087">
        <v>9.99</v>
      </c>
      <c r="H2087" t="s">
        <v>207</v>
      </c>
      <c r="I2087" t="s">
        <v>37</v>
      </c>
      <c r="J2087" t="s">
        <v>217</v>
      </c>
      <c r="K2087" t="s">
        <v>209</v>
      </c>
      <c r="L2087" t="s">
        <v>1193</v>
      </c>
      <c r="M2087" t="s">
        <v>175</v>
      </c>
      <c r="N2087" t="s">
        <v>32</v>
      </c>
      <c r="O2087">
        <v>30.61</v>
      </c>
      <c r="P2087">
        <v>72.45</v>
      </c>
      <c r="Q2087">
        <f>Sales_Analysis[[#This Row],[Quantity]]*Sales_Analysis[[#This Row],[Unit Selling Price]]</f>
        <v>362.25</v>
      </c>
      <c r="R2087">
        <f>Sales_Analysis[[#This Row],[Gross Sales ]]*Sales_Analysis[[#This Row],[Discount Pct]]</f>
        <v>18.112500000000001</v>
      </c>
      <c r="S2087" s="8">
        <f>Sales_Analysis[[#This Row],[Gross Sales ]]-Sales_Analysis[[#This Row],[Discount Amount]]</f>
        <v>344.13749999999999</v>
      </c>
      <c r="T2087" s="8">
        <f>Sales_Analysis[[#This Row],[Quantity]]*Sales_Analysis[[#This Row],[Unit Cost]]</f>
        <v>153.05000000000001</v>
      </c>
      <c r="U2087" s="8">
        <f>Sales_Analysis[[#This Row],[Net Sales ]]-Sales_Analysis[[#This Row],[Cost Of Good Sold]]</f>
        <v>191.08749999999998</v>
      </c>
      <c r="V2087" s="8">
        <f>IF(Sales_Analysis[[#This Row],[Order Status]]="Completed",Sales_Analysis[[#This Row],[Net Sales ]],0)</f>
        <v>344.13749999999999</v>
      </c>
      <c r="W2087" s="8">
        <f>IF(Sales_Analysis[[#This Row],[Order Status]]="Completed",Sales_Analysis[[#This Row],[Gross Profit ]],0)</f>
        <v>191.08749999999998</v>
      </c>
    </row>
    <row r="2088" spans="1:23">
      <c r="A2088" t="s">
        <v>2874</v>
      </c>
      <c r="B2088" s="7">
        <v>46237</v>
      </c>
      <c r="C2088" t="s">
        <v>77</v>
      </c>
      <c r="D2088">
        <v>1</v>
      </c>
      <c r="E2088">
        <v>47.77</v>
      </c>
      <c r="F2088">
        <v>0.1</v>
      </c>
      <c r="G2088">
        <v>4.99</v>
      </c>
      <c r="H2088" t="s">
        <v>207</v>
      </c>
      <c r="I2088" t="s">
        <v>54</v>
      </c>
      <c r="J2088" t="s">
        <v>217</v>
      </c>
      <c r="K2088" t="s">
        <v>209</v>
      </c>
      <c r="L2088" t="s">
        <v>1092</v>
      </c>
      <c r="M2088" t="s">
        <v>78</v>
      </c>
      <c r="N2088" t="s">
        <v>11</v>
      </c>
      <c r="O2088">
        <v>21.34</v>
      </c>
      <c r="P2088">
        <v>47.77</v>
      </c>
      <c r="Q2088">
        <f>Sales_Analysis[[#This Row],[Quantity]]*Sales_Analysis[[#This Row],[Unit Selling Price]]</f>
        <v>47.77</v>
      </c>
      <c r="R2088">
        <f>Sales_Analysis[[#This Row],[Gross Sales ]]*Sales_Analysis[[#This Row],[Discount Pct]]</f>
        <v>4.7770000000000001</v>
      </c>
      <c r="S2088" s="8">
        <f>Sales_Analysis[[#This Row],[Gross Sales ]]-Sales_Analysis[[#This Row],[Discount Amount]]</f>
        <v>42.993000000000002</v>
      </c>
      <c r="T2088" s="8">
        <f>Sales_Analysis[[#This Row],[Quantity]]*Sales_Analysis[[#This Row],[Unit Cost]]</f>
        <v>21.34</v>
      </c>
      <c r="U2088" s="8">
        <f>Sales_Analysis[[#This Row],[Net Sales ]]-Sales_Analysis[[#This Row],[Cost Of Good Sold]]</f>
        <v>21.653000000000002</v>
      </c>
      <c r="V2088" s="8">
        <f>IF(Sales_Analysis[[#This Row],[Order Status]]="Completed",Sales_Analysis[[#This Row],[Net Sales ]],0)</f>
        <v>42.993000000000002</v>
      </c>
      <c r="W2088" s="8">
        <f>IF(Sales_Analysis[[#This Row],[Order Status]]="Completed",Sales_Analysis[[#This Row],[Gross Profit ]],0)</f>
        <v>21.653000000000002</v>
      </c>
    </row>
    <row r="2089" spans="1:23">
      <c r="A2089" t="s">
        <v>2875</v>
      </c>
      <c r="B2089" s="7">
        <v>46237</v>
      </c>
      <c r="C2089" t="s">
        <v>96</v>
      </c>
      <c r="D2089">
        <v>1</v>
      </c>
      <c r="E2089">
        <v>26.72</v>
      </c>
      <c r="F2089">
        <v>0</v>
      </c>
      <c r="G2089">
        <v>6.99</v>
      </c>
      <c r="H2089" t="s">
        <v>207</v>
      </c>
      <c r="I2089" t="s">
        <v>18</v>
      </c>
      <c r="J2089" t="s">
        <v>213</v>
      </c>
      <c r="K2089" t="s">
        <v>209</v>
      </c>
      <c r="L2089" t="s">
        <v>475</v>
      </c>
      <c r="M2089" t="s">
        <v>97</v>
      </c>
      <c r="N2089" t="s">
        <v>17</v>
      </c>
      <c r="O2089">
        <v>14.4</v>
      </c>
      <c r="P2089">
        <v>26.72</v>
      </c>
      <c r="Q2089">
        <f>Sales_Analysis[[#This Row],[Quantity]]*Sales_Analysis[[#This Row],[Unit Selling Price]]</f>
        <v>26.72</v>
      </c>
      <c r="R2089">
        <f>Sales_Analysis[[#This Row],[Gross Sales ]]*Sales_Analysis[[#This Row],[Discount Pct]]</f>
        <v>0</v>
      </c>
      <c r="S2089" s="8">
        <f>Sales_Analysis[[#This Row],[Gross Sales ]]-Sales_Analysis[[#This Row],[Discount Amount]]</f>
        <v>26.72</v>
      </c>
      <c r="T2089" s="8">
        <f>Sales_Analysis[[#This Row],[Quantity]]*Sales_Analysis[[#This Row],[Unit Cost]]</f>
        <v>14.4</v>
      </c>
      <c r="U2089" s="8">
        <f>Sales_Analysis[[#This Row],[Net Sales ]]-Sales_Analysis[[#This Row],[Cost Of Good Sold]]</f>
        <v>12.319999999999999</v>
      </c>
      <c r="V2089" s="8">
        <f>IF(Sales_Analysis[[#This Row],[Order Status]]="Completed",Sales_Analysis[[#This Row],[Net Sales ]],0)</f>
        <v>26.72</v>
      </c>
      <c r="W2089" s="8">
        <f>IF(Sales_Analysis[[#This Row],[Order Status]]="Completed",Sales_Analysis[[#This Row],[Gross Profit ]],0)</f>
        <v>12.319999999999999</v>
      </c>
    </row>
    <row r="2090" spans="1:23">
      <c r="A2090" t="s">
        <v>2876</v>
      </c>
      <c r="B2090" s="7">
        <v>46237</v>
      </c>
      <c r="C2090" t="s">
        <v>108</v>
      </c>
      <c r="D2090">
        <v>1</v>
      </c>
      <c r="E2090">
        <v>23.94</v>
      </c>
      <c r="F2090">
        <v>0</v>
      </c>
      <c r="G2090">
        <v>6.99</v>
      </c>
      <c r="H2090" t="s">
        <v>216</v>
      </c>
      <c r="I2090" t="s">
        <v>18</v>
      </c>
      <c r="J2090" t="s">
        <v>213</v>
      </c>
      <c r="K2090" t="s">
        <v>209</v>
      </c>
      <c r="L2090" t="s">
        <v>2095</v>
      </c>
      <c r="M2090" t="s">
        <v>109</v>
      </c>
      <c r="N2090" t="s">
        <v>17</v>
      </c>
      <c r="O2090">
        <v>13.98</v>
      </c>
      <c r="P2090">
        <v>23.94</v>
      </c>
      <c r="Q2090">
        <f>Sales_Analysis[[#This Row],[Quantity]]*Sales_Analysis[[#This Row],[Unit Selling Price]]</f>
        <v>23.94</v>
      </c>
      <c r="R2090">
        <f>Sales_Analysis[[#This Row],[Gross Sales ]]*Sales_Analysis[[#This Row],[Discount Pct]]</f>
        <v>0</v>
      </c>
      <c r="S2090" s="8">
        <f>Sales_Analysis[[#This Row],[Gross Sales ]]-Sales_Analysis[[#This Row],[Discount Amount]]</f>
        <v>23.94</v>
      </c>
      <c r="T2090" s="8">
        <f>Sales_Analysis[[#This Row],[Quantity]]*Sales_Analysis[[#This Row],[Unit Cost]]</f>
        <v>13.98</v>
      </c>
      <c r="U2090" s="8">
        <f>Sales_Analysis[[#This Row],[Net Sales ]]-Sales_Analysis[[#This Row],[Cost Of Good Sold]]</f>
        <v>9.9600000000000009</v>
      </c>
      <c r="V2090" s="8">
        <f>IF(Sales_Analysis[[#This Row],[Order Status]]="Completed",Sales_Analysis[[#This Row],[Net Sales ]],0)</f>
        <v>23.94</v>
      </c>
      <c r="W2090" s="8">
        <f>IF(Sales_Analysis[[#This Row],[Order Status]]="Completed",Sales_Analysis[[#This Row],[Gross Profit ]],0)</f>
        <v>9.9600000000000009</v>
      </c>
    </row>
    <row r="2091" spans="1:23">
      <c r="A2091" t="s">
        <v>2877</v>
      </c>
      <c r="B2091" s="7">
        <v>46237</v>
      </c>
      <c r="C2091" t="s">
        <v>160</v>
      </c>
      <c r="D2091">
        <v>3</v>
      </c>
      <c r="E2091">
        <v>36.47</v>
      </c>
      <c r="F2091">
        <v>0</v>
      </c>
      <c r="G2091">
        <v>0</v>
      </c>
      <c r="H2091" t="s">
        <v>207</v>
      </c>
      <c r="I2091" t="s">
        <v>224</v>
      </c>
      <c r="J2091" t="s">
        <v>217</v>
      </c>
      <c r="K2091" t="s">
        <v>209</v>
      </c>
      <c r="L2091" t="s">
        <v>428</v>
      </c>
      <c r="M2091" t="s">
        <v>161</v>
      </c>
      <c r="N2091" t="s">
        <v>27</v>
      </c>
      <c r="O2091">
        <v>21.05</v>
      </c>
      <c r="P2091">
        <v>36.47</v>
      </c>
      <c r="Q2091">
        <f>Sales_Analysis[[#This Row],[Quantity]]*Sales_Analysis[[#This Row],[Unit Selling Price]]</f>
        <v>109.41</v>
      </c>
      <c r="R2091">
        <f>Sales_Analysis[[#This Row],[Gross Sales ]]*Sales_Analysis[[#This Row],[Discount Pct]]</f>
        <v>0</v>
      </c>
      <c r="S2091" s="8">
        <f>Sales_Analysis[[#This Row],[Gross Sales ]]-Sales_Analysis[[#This Row],[Discount Amount]]</f>
        <v>109.41</v>
      </c>
      <c r="T2091" s="8">
        <f>Sales_Analysis[[#This Row],[Quantity]]*Sales_Analysis[[#This Row],[Unit Cost]]</f>
        <v>63.150000000000006</v>
      </c>
      <c r="U2091" s="8">
        <f>Sales_Analysis[[#This Row],[Net Sales ]]-Sales_Analysis[[#This Row],[Cost Of Good Sold]]</f>
        <v>46.259999999999991</v>
      </c>
      <c r="V2091" s="8">
        <f>IF(Sales_Analysis[[#This Row],[Order Status]]="Completed",Sales_Analysis[[#This Row],[Net Sales ]],0)</f>
        <v>109.41</v>
      </c>
      <c r="W2091" s="8">
        <f>IF(Sales_Analysis[[#This Row],[Order Status]]="Completed",Sales_Analysis[[#This Row],[Gross Profit ]],0)</f>
        <v>46.259999999999991</v>
      </c>
    </row>
    <row r="2092" spans="1:23">
      <c r="A2092" t="s">
        <v>2878</v>
      </c>
      <c r="B2092" s="7">
        <v>46238</v>
      </c>
      <c r="C2092" t="s">
        <v>96</v>
      </c>
      <c r="D2092">
        <v>1</v>
      </c>
      <c r="E2092">
        <v>26.72</v>
      </c>
      <c r="F2092">
        <v>0</v>
      </c>
      <c r="G2092">
        <v>0</v>
      </c>
      <c r="H2092" t="s">
        <v>216</v>
      </c>
      <c r="I2092" t="s">
        <v>54</v>
      </c>
      <c r="J2092" t="s">
        <v>217</v>
      </c>
      <c r="K2092" t="s">
        <v>209</v>
      </c>
      <c r="L2092" t="s">
        <v>2357</v>
      </c>
      <c r="M2092" t="s">
        <v>97</v>
      </c>
      <c r="N2092" t="s">
        <v>17</v>
      </c>
      <c r="O2092">
        <v>14.4</v>
      </c>
      <c r="P2092">
        <v>26.72</v>
      </c>
      <c r="Q2092">
        <f>Sales_Analysis[[#This Row],[Quantity]]*Sales_Analysis[[#This Row],[Unit Selling Price]]</f>
        <v>26.72</v>
      </c>
      <c r="R2092">
        <f>Sales_Analysis[[#This Row],[Gross Sales ]]*Sales_Analysis[[#This Row],[Discount Pct]]</f>
        <v>0</v>
      </c>
      <c r="S2092" s="8">
        <f>Sales_Analysis[[#This Row],[Gross Sales ]]-Sales_Analysis[[#This Row],[Discount Amount]]</f>
        <v>26.72</v>
      </c>
      <c r="T2092" s="8">
        <f>Sales_Analysis[[#This Row],[Quantity]]*Sales_Analysis[[#This Row],[Unit Cost]]</f>
        <v>14.4</v>
      </c>
      <c r="U2092" s="8">
        <f>Sales_Analysis[[#This Row],[Net Sales ]]-Sales_Analysis[[#This Row],[Cost Of Good Sold]]</f>
        <v>12.319999999999999</v>
      </c>
      <c r="V2092" s="8">
        <f>IF(Sales_Analysis[[#This Row],[Order Status]]="Completed",Sales_Analysis[[#This Row],[Net Sales ]],0)</f>
        <v>26.72</v>
      </c>
      <c r="W2092" s="8">
        <f>IF(Sales_Analysis[[#This Row],[Order Status]]="Completed",Sales_Analysis[[#This Row],[Gross Profit ]],0)</f>
        <v>12.319999999999999</v>
      </c>
    </row>
    <row r="2093" spans="1:23">
      <c r="A2093" t="s">
        <v>2879</v>
      </c>
      <c r="B2093" s="7">
        <v>46238</v>
      </c>
      <c r="C2093" t="s">
        <v>132</v>
      </c>
      <c r="D2093">
        <v>1</v>
      </c>
      <c r="E2093">
        <v>72.08</v>
      </c>
      <c r="F2093">
        <v>0</v>
      </c>
      <c r="G2093">
        <v>0</v>
      </c>
      <c r="H2093" t="s">
        <v>216</v>
      </c>
      <c r="I2093" t="s">
        <v>224</v>
      </c>
      <c r="J2093" t="s">
        <v>208</v>
      </c>
      <c r="K2093" t="s">
        <v>209</v>
      </c>
      <c r="L2093" t="s">
        <v>1066</v>
      </c>
      <c r="M2093" t="s">
        <v>133</v>
      </c>
      <c r="N2093" t="s">
        <v>21</v>
      </c>
      <c r="O2093">
        <v>45</v>
      </c>
      <c r="P2093">
        <v>72.08</v>
      </c>
      <c r="Q2093">
        <f>Sales_Analysis[[#This Row],[Quantity]]*Sales_Analysis[[#This Row],[Unit Selling Price]]</f>
        <v>72.08</v>
      </c>
      <c r="R2093">
        <f>Sales_Analysis[[#This Row],[Gross Sales ]]*Sales_Analysis[[#This Row],[Discount Pct]]</f>
        <v>0</v>
      </c>
      <c r="S2093" s="8">
        <f>Sales_Analysis[[#This Row],[Gross Sales ]]-Sales_Analysis[[#This Row],[Discount Amount]]</f>
        <v>72.08</v>
      </c>
      <c r="T2093" s="8">
        <f>Sales_Analysis[[#This Row],[Quantity]]*Sales_Analysis[[#This Row],[Unit Cost]]</f>
        <v>45</v>
      </c>
      <c r="U2093" s="8">
        <f>Sales_Analysis[[#This Row],[Net Sales ]]-Sales_Analysis[[#This Row],[Cost Of Good Sold]]</f>
        <v>27.08</v>
      </c>
      <c r="V2093" s="8">
        <f>IF(Sales_Analysis[[#This Row],[Order Status]]="Completed",Sales_Analysis[[#This Row],[Net Sales ]],0)</f>
        <v>72.08</v>
      </c>
      <c r="W2093" s="8">
        <f>IF(Sales_Analysis[[#This Row],[Order Status]]="Completed",Sales_Analysis[[#This Row],[Gross Profit ]],0)</f>
        <v>27.08</v>
      </c>
    </row>
    <row r="2094" spans="1:23">
      <c r="A2094" t="s">
        <v>2880</v>
      </c>
      <c r="B2094" s="7">
        <v>46238</v>
      </c>
      <c r="C2094" t="s">
        <v>146</v>
      </c>
      <c r="D2094">
        <v>1</v>
      </c>
      <c r="E2094">
        <v>30.05</v>
      </c>
      <c r="F2094">
        <v>0</v>
      </c>
      <c r="G2094">
        <v>4.99</v>
      </c>
      <c r="H2094" t="s">
        <v>207</v>
      </c>
      <c r="I2094" t="s">
        <v>54</v>
      </c>
      <c r="J2094" t="s">
        <v>208</v>
      </c>
      <c r="K2094" t="s">
        <v>209</v>
      </c>
      <c r="L2094" t="s">
        <v>1440</v>
      </c>
      <c r="M2094" t="s">
        <v>147</v>
      </c>
      <c r="N2094" t="s">
        <v>27</v>
      </c>
      <c r="O2094">
        <v>17.329999999999998</v>
      </c>
      <c r="P2094">
        <v>30.05</v>
      </c>
      <c r="Q2094">
        <f>Sales_Analysis[[#This Row],[Quantity]]*Sales_Analysis[[#This Row],[Unit Selling Price]]</f>
        <v>30.05</v>
      </c>
      <c r="R2094">
        <f>Sales_Analysis[[#This Row],[Gross Sales ]]*Sales_Analysis[[#This Row],[Discount Pct]]</f>
        <v>0</v>
      </c>
      <c r="S2094" s="8">
        <f>Sales_Analysis[[#This Row],[Gross Sales ]]-Sales_Analysis[[#This Row],[Discount Amount]]</f>
        <v>30.05</v>
      </c>
      <c r="T2094" s="8">
        <f>Sales_Analysis[[#This Row],[Quantity]]*Sales_Analysis[[#This Row],[Unit Cost]]</f>
        <v>17.329999999999998</v>
      </c>
      <c r="U2094" s="8">
        <f>Sales_Analysis[[#This Row],[Net Sales ]]-Sales_Analysis[[#This Row],[Cost Of Good Sold]]</f>
        <v>12.720000000000002</v>
      </c>
      <c r="V2094" s="8">
        <f>IF(Sales_Analysis[[#This Row],[Order Status]]="Completed",Sales_Analysis[[#This Row],[Net Sales ]],0)</f>
        <v>30.05</v>
      </c>
      <c r="W2094" s="8">
        <f>IF(Sales_Analysis[[#This Row],[Order Status]]="Completed",Sales_Analysis[[#This Row],[Gross Profit ]],0)</f>
        <v>12.720000000000002</v>
      </c>
    </row>
    <row r="2095" spans="1:23">
      <c r="A2095" t="s">
        <v>2881</v>
      </c>
      <c r="B2095" s="7">
        <v>46239</v>
      </c>
      <c r="C2095" t="s">
        <v>148</v>
      </c>
      <c r="D2095">
        <v>1</v>
      </c>
      <c r="E2095">
        <v>76.3</v>
      </c>
      <c r="F2095">
        <v>0</v>
      </c>
      <c r="G2095">
        <v>6.99</v>
      </c>
      <c r="H2095" t="s">
        <v>207</v>
      </c>
      <c r="I2095" t="s">
        <v>54</v>
      </c>
      <c r="J2095" t="s">
        <v>217</v>
      </c>
      <c r="K2095" t="s">
        <v>209</v>
      </c>
      <c r="L2095" t="s">
        <v>791</v>
      </c>
      <c r="M2095" t="s">
        <v>149</v>
      </c>
      <c r="N2095" t="s">
        <v>27</v>
      </c>
      <c r="O2095">
        <v>33.700000000000003</v>
      </c>
      <c r="P2095">
        <v>76.3</v>
      </c>
      <c r="Q2095">
        <f>Sales_Analysis[[#This Row],[Quantity]]*Sales_Analysis[[#This Row],[Unit Selling Price]]</f>
        <v>76.3</v>
      </c>
      <c r="R2095">
        <f>Sales_Analysis[[#This Row],[Gross Sales ]]*Sales_Analysis[[#This Row],[Discount Pct]]</f>
        <v>0</v>
      </c>
      <c r="S2095" s="8">
        <f>Sales_Analysis[[#This Row],[Gross Sales ]]-Sales_Analysis[[#This Row],[Discount Amount]]</f>
        <v>76.3</v>
      </c>
      <c r="T2095" s="8">
        <f>Sales_Analysis[[#This Row],[Quantity]]*Sales_Analysis[[#This Row],[Unit Cost]]</f>
        <v>33.700000000000003</v>
      </c>
      <c r="U2095" s="8">
        <f>Sales_Analysis[[#This Row],[Net Sales ]]-Sales_Analysis[[#This Row],[Cost Of Good Sold]]</f>
        <v>42.599999999999994</v>
      </c>
      <c r="V2095" s="8">
        <f>IF(Sales_Analysis[[#This Row],[Order Status]]="Completed",Sales_Analysis[[#This Row],[Net Sales ]],0)</f>
        <v>76.3</v>
      </c>
      <c r="W2095" s="8">
        <f>IF(Sales_Analysis[[#This Row],[Order Status]]="Completed",Sales_Analysis[[#This Row],[Gross Profit ]],0)</f>
        <v>42.599999999999994</v>
      </c>
    </row>
    <row r="2096" spans="1:23">
      <c r="A2096" t="s">
        <v>2882</v>
      </c>
      <c r="B2096" s="7">
        <v>46239</v>
      </c>
      <c r="C2096" t="s">
        <v>180</v>
      </c>
      <c r="D2096">
        <v>2</v>
      </c>
      <c r="E2096">
        <v>60.42</v>
      </c>
      <c r="F2096">
        <v>0.05</v>
      </c>
      <c r="G2096">
        <v>0</v>
      </c>
      <c r="H2096" t="s">
        <v>216</v>
      </c>
      <c r="I2096" t="s">
        <v>224</v>
      </c>
      <c r="J2096" t="s">
        <v>217</v>
      </c>
      <c r="K2096" t="s">
        <v>209</v>
      </c>
      <c r="L2096" t="s">
        <v>845</v>
      </c>
      <c r="M2096" t="s">
        <v>181</v>
      </c>
      <c r="N2096" t="s">
        <v>32</v>
      </c>
      <c r="O2096">
        <v>25.69</v>
      </c>
      <c r="P2096">
        <v>60.42</v>
      </c>
      <c r="Q2096">
        <f>Sales_Analysis[[#This Row],[Quantity]]*Sales_Analysis[[#This Row],[Unit Selling Price]]</f>
        <v>120.84</v>
      </c>
      <c r="R2096">
        <f>Sales_Analysis[[#This Row],[Gross Sales ]]*Sales_Analysis[[#This Row],[Discount Pct]]</f>
        <v>6.0420000000000007</v>
      </c>
      <c r="S2096" s="8">
        <f>Sales_Analysis[[#This Row],[Gross Sales ]]-Sales_Analysis[[#This Row],[Discount Amount]]</f>
        <v>114.798</v>
      </c>
      <c r="T2096" s="8">
        <f>Sales_Analysis[[#This Row],[Quantity]]*Sales_Analysis[[#This Row],[Unit Cost]]</f>
        <v>51.38</v>
      </c>
      <c r="U2096" s="8">
        <f>Sales_Analysis[[#This Row],[Net Sales ]]-Sales_Analysis[[#This Row],[Cost Of Good Sold]]</f>
        <v>63.417999999999999</v>
      </c>
      <c r="V2096" s="8">
        <f>IF(Sales_Analysis[[#This Row],[Order Status]]="Completed",Sales_Analysis[[#This Row],[Net Sales ]],0)</f>
        <v>114.798</v>
      </c>
      <c r="W2096" s="8">
        <f>IF(Sales_Analysis[[#This Row],[Order Status]]="Completed",Sales_Analysis[[#This Row],[Gross Profit ]],0)</f>
        <v>63.417999999999999</v>
      </c>
    </row>
    <row r="2097" spans="1:23">
      <c r="A2097" t="s">
        <v>2883</v>
      </c>
      <c r="B2097" s="7">
        <v>46239</v>
      </c>
      <c r="C2097" t="s">
        <v>73</v>
      </c>
      <c r="D2097">
        <v>2</v>
      </c>
      <c r="E2097">
        <v>23.84</v>
      </c>
      <c r="F2097">
        <v>0.05</v>
      </c>
      <c r="G2097">
        <v>9.99</v>
      </c>
      <c r="H2097" t="s">
        <v>207</v>
      </c>
      <c r="I2097" t="s">
        <v>224</v>
      </c>
      <c r="J2097" t="s">
        <v>213</v>
      </c>
      <c r="K2097" t="s">
        <v>209</v>
      </c>
      <c r="L2097" t="s">
        <v>317</v>
      </c>
      <c r="M2097" t="s">
        <v>74</v>
      </c>
      <c r="N2097" t="s">
        <v>11</v>
      </c>
      <c r="O2097">
        <v>11.55</v>
      </c>
      <c r="P2097">
        <v>23.84</v>
      </c>
      <c r="Q2097">
        <f>Sales_Analysis[[#This Row],[Quantity]]*Sales_Analysis[[#This Row],[Unit Selling Price]]</f>
        <v>47.68</v>
      </c>
      <c r="R2097">
        <f>Sales_Analysis[[#This Row],[Gross Sales ]]*Sales_Analysis[[#This Row],[Discount Pct]]</f>
        <v>2.3839999999999999</v>
      </c>
      <c r="S2097" s="8">
        <f>Sales_Analysis[[#This Row],[Gross Sales ]]-Sales_Analysis[[#This Row],[Discount Amount]]</f>
        <v>45.295999999999999</v>
      </c>
      <c r="T2097" s="8">
        <f>Sales_Analysis[[#This Row],[Quantity]]*Sales_Analysis[[#This Row],[Unit Cost]]</f>
        <v>23.1</v>
      </c>
      <c r="U2097" s="8">
        <f>Sales_Analysis[[#This Row],[Net Sales ]]-Sales_Analysis[[#This Row],[Cost Of Good Sold]]</f>
        <v>22.195999999999998</v>
      </c>
      <c r="V2097" s="8">
        <f>IF(Sales_Analysis[[#This Row],[Order Status]]="Completed",Sales_Analysis[[#This Row],[Net Sales ]],0)</f>
        <v>45.295999999999999</v>
      </c>
      <c r="W2097" s="8">
        <f>IF(Sales_Analysis[[#This Row],[Order Status]]="Completed",Sales_Analysis[[#This Row],[Gross Profit ]],0)</f>
        <v>22.195999999999998</v>
      </c>
    </row>
    <row r="2098" spans="1:23">
      <c r="A2098" t="s">
        <v>2884</v>
      </c>
      <c r="B2098" s="7">
        <v>46239</v>
      </c>
      <c r="C2098" t="s">
        <v>92</v>
      </c>
      <c r="D2098">
        <v>3</v>
      </c>
      <c r="E2098">
        <v>46.87</v>
      </c>
      <c r="F2098">
        <v>0.15</v>
      </c>
      <c r="G2098">
        <v>0</v>
      </c>
      <c r="H2098" t="s">
        <v>216</v>
      </c>
      <c r="I2098" t="s">
        <v>12</v>
      </c>
      <c r="J2098" t="s">
        <v>217</v>
      </c>
      <c r="K2098" t="s">
        <v>209</v>
      </c>
      <c r="L2098" t="s">
        <v>257</v>
      </c>
      <c r="M2098" t="s">
        <v>93</v>
      </c>
      <c r="N2098" t="s">
        <v>17</v>
      </c>
      <c r="O2098">
        <v>21.33</v>
      </c>
      <c r="P2098">
        <v>46.87</v>
      </c>
      <c r="Q2098">
        <f>Sales_Analysis[[#This Row],[Quantity]]*Sales_Analysis[[#This Row],[Unit Selling Price]]</f>
        <v>140.60999999999999</v>
      </c>
      <c r="R2098">
        <f>Sales_Analysis[[#This Row],[Gross Sales ]]*Sales_Analysis[[#This Row],[Discount Pct]]</f>
        <v>21.091499999999996</v>
      </c>
      <c r="S2098" s="8">
        <f>Sales_Analysis[[#This Row],[Gross Sales ]]-Sales_Analysis[[#This Row],[Discount Amount]]</f>
        <v>119.51849999999999</v>
      </c>
      <c r="T2098" s="8">
        <f>Sales_Analysis[[#This Row],[Quantity]]*Sales_Analysis[[#This Row],[Unit Cost]]</f>
        <v>63.989999999999995</v>
      </c>
      <c r="U2098" s="8">
        <f>Sales_Analysis[[#This Row],[Net Sales ]]-Sales_Analysis[[#This Row],[Cost Of Good Sold]]</f>
        <v>55.528499999999994</v>
      </c>
      <c r="V2098" s="8">
        <f>IF(Sales_Analysis[[#This Row],[Order Status]]="Completed",Sales_Analysis[[#This Row],[Net Sales ]],0)</f>
        <v>119.51849999999999</v>
      </c>
      <c r="W2098" s="8">
        <f>IF(Sales_Analysis[[#This Row],[Order Status]]="Completed",Sales_Analysis[[#This Row],[Gross Profit ]],0)</f>
        <v>55.528499999999994</v>
      </c>
    </row>
    <row r="2099" spans="1:23">
      <c r="A2099" t="s">
        <v>2885</v>
      </c>
      <c r="B2099" s="7">
        <v>46239</v>
      </c>
      <c r="C2099" t="s">
        <v>172</v>
      </c>
      <c r="D2099">
        <v>1</v>
      </c>
      <c r="E2099">
        <v>80.63</v>
      </c>
      <c r="F2099">
        <v>0.15</v>
      </c>
      <c r="G2099">
        <v>0</v>
      </c>
      <c r="H2099" t="s">
        <v>216</v>
      </c>
      <c r="I2099" t="s">
        <v>18</v>
      </c>
      <c r="J2099" t="s">
        <v>213</v>
      </c>
      <c r="K2099" t="s">
        <v>209</v>
      </c>
      <c r="L2099" t="s">
        <v>870</v>
      </c>
      <c r="M2099" t="s">
        <v>173</v>
      </c>
      <c r="N2099" t="s">
        <v>32</v>
      </c>
      <c r="O2099">
        <v>44.56</v>
      </c>
      <c r="P2099">
        <v>80.63</v>
      </c>
      <c r="Q2099">
        <f>Sales_Analysis[[#This Row],[Quantity]]*Sales_Analysis[[#This Row],[Unit Selling Price]]</f>
        <v>80.63</v>
      </c>
      <c r="R2099">
        <f>Sales_Analysis[[#This Row],[Gross Sales ]]*Sales_Analysis[[#This Row],[Discount Pct]]</f>
        <v>12.094499999999998</v>
      </c>
      <c r="S2099" s="8">
        <f>Sales_Analysis[[#This Row],[Gross Sales ]]-Sales_Analysis[[#This Row],[Discount Amount]]</f>
        <v>68.535499999999999</v>
      </c>
      <c r="T2099" s="8">
        <f>Sales_Analysis[[#This Row],[Quantity]]*Sales_Analysis[[#This Row],[Unit Cost]]</f>
        <v>44.56</v>
      </c>
      <c r="U2099" s="8">
        <f>Sales_Analysis[[#This Row],[Net Sales ]]-Sales_Analysis[[#This Row],[Cost Of Good Sold]]</f>
        <v>23.975499999999997</v>
      </c>
      <c r="V2099" s="8">
        <f>IF(Sales_Analysis[[#This Row],[Order Status]]="Completed",Sales_Analysis[[#This Row],[Net Sales ]],0)</f>
        <v>68.535499999999999</v>
      </c>
      <c r="W2099" s="8">
        <f>IF(Sales_Analysis[[#This Row],[Order Status]]="Completed",Sales_Analysis[[#This Row],[Gross Profit ]],0)</f>
        <v>23.975499999999997</v>
      </c>
    </row>
    <row r="2100" spans="1:23">
      <c r="A2100" t="s">
        <v>2886</v>
      </c>
      <c r="B2100" s="7">
        <v>46239</v>
      </c>
      <c r="C2100" t="s">
        <v>98</v>
      </c>
      <c r="D2100">
        <v>4</v>
      </c>
      <c r="E2100">
        <v>17.66</v>
      </c>
      <c r="F2100">
        <v>0.15</v>
      </c>
      <c r="G2100">
        <v>6.99</v>
      </c>
      <c r="H2100" t="s">
        <v>212</v>
      </c>
      <c r="I2100" t="s">
        <v>37</v>
      </c>
      <c r="J2100" t="s">
        <v>217</v>
      </c>
      <c r="K2100" t="s">
        <v>209</v>
      </c>
      <c r="L2100" t="s">
        <v>335</v>
      </c>
      <c r="M2100" t="s">
        <v>99</v>
      </c>
      <c r="N2100" t="s">
        <v>17</v>
      </c>
      <c r="O2100">
        <v>11.93</v>
      </c>
      <c r="P2100">
        <v>17.66</v>
      </c>
      <c r="Q2100">
        <f>Sales_Analysis[[#This Row],[Quantity]]*Sales_Analysis[[#This Row],[Unit Selling Price]]</f>
        <v>70.64</v>
      </c>
      <c r="R2100">
        <f>Sales_Analysis[[#This Row],[Gross Sales ]]*Sales_Analysis[[#This Row],[Discount Pct]]</f>
        <v>10.596</v>
      </c>
      <c r="S2100" s="8">
        <f>Sales_Analysis[[#This Row],[Gross Sales ]]-Sales_Analysis[[#This Row],[Discount Amount]]</f>
        <v>60.043999999999997</v>
      </c>
      <c r="T2100" s="8">
        <f>Sales_Analysis[[#This Row],[Quantity]]*Sales_Analysis[[#This Row],[Unit Cost]]</f>
        <v>47.72</v>
      </c>
      <c r="U2100" s="8">
        <f>Sales_Analysis[[#This Row],[Net Sales ]]-Sales_Analysis[[#This Row],[Cost Of Good Sold]]</f>
        <v>12.323999999999998</v>
      </c>
      <c r="V2100" s="8">
        <f>IF(Sales_Analysis[[#This Row],[Order Status]]="Completed",Sales_Analysis[[#This Row],[Net Sales ]],0)</f>
        <v>60.043999999999997</v>
      </c>
      <c r="W2100" s="8">
        <f>IF(Sales_Analysis[[#This Row],[Order Status]]="Completed",Sales_Analysis[[#This Row],[Gross Profit ]],0)</f>
        <v>12.323999999999998</v>
      </c>
    </row>
    <row r="2101" spans="1:23">
      <c r="A2101" t="s">
        <v>2887</v>
      </c>
      <c r="B2101" s="7">
        <v>46239</v>
      </c>
      <c r="C2101" t="s">
        <v>176</v>
      </c>
      <c r="D2101">
        <v>2</v>
      </c>
      <c r="E2101">
        <v>11.86</v>
      </c>
      <c r="F2101">
        <v>0.15</v>
      </c>
      <c r="G2101">
        <v>6.99</v>
      </c>
      <c r="H2101" t="s">
        <v>212</v>
      </c>
      <c r="I2101" t="s">
        <v>54</v>
      </c>
      <c r="J2101" t="s">
        <v>213</v>
      </c>
      <c r="K2101" t="s">
        <v>209</v>
      </c>
      <c r="L2101" t="s">
        <v>845</v>
      </c>
      <c r="M2101" t="s">
        <v>177</v>
      </c>
      <c r="N2101" t="s">
        <v>32</v>
      </c>
      <c r="O2101">
        <v>4.93</v>
      </c>
      <c r="P2101">
        <v>11.86</v>
      </c>
      <c r="Q2101">
        <f>Sales_Analysis[[#This Row],[Quantity]]*Sales_Analysis[[#This Row],[Unit Selling Price]]</f>
        <v>23.72</v>
      </c>
      <c r="R2101">
        <f>Sales_Analysis[[#This Row],[Gross Sales ]]*Sales_Analysis[[#This Row],[Discount Pct]]</f>
        <v>3.5579999999999998</v>
      </c>
      <c r="S2101" s="8">
        <f>Sales_Analysis[[#This Row],[Gross Sales ]]-Sales_Analysis[[#This Row],[Discount Amount]]</f>
        <v>20.161999999999999</v>
      </c>
      <c r="T2101" s="8">
        <f>Sales_Analysis[[#This Row],[Quantity]]*Sales_Analysis[[#This Row],[Unit Cost]]</f>
        <v>9.86</v>
      </c>
      <c r="U2101" s="8">
        <f>Sales_Analysis[[#This Row],[Net Sales ]]-Sales_Analysis[[#This Row],[Cost Of Good Sold]]</f>
        <v>10.302</v>
      </c>
      <c r="V2101" s="8">
        <f>IF(Sales_Analysis[[#This Row],[Order Status]]="Completed",Sales_Analysis[[#This Row],[Net Sales ]],0)</f>
        <v>20.161999999999999</v>
      </c>
      <c r="W2101" s="8">
        <f>IF(Sales_Analysis[[#This Row],[Order Status]]="Completed",Sales_Analysis[[#This Row],[Gross Profit ]],0)</f>
        <v>10.302</v>
      </c>
    </row>
    <row r="2102" spans="1:23">
      <c r="A2102" t="s">
        <v>2888</v>
      </c>
      <c r="B2102" s="7">
        <v>46239</v>
      </c>
      <c r="C2102" t="s">
        <v>152</v>
      </c>
      <c r="D2102">
        <v>1</v>
      </c>
      <c r="E2102">
        <v>39.21</v>
      </c>
      <c r="F2102">
        <v>0</v>
      </c>
      <c r="G2102">
        <v>0</v>
      </c>
      <c r="H2102" t="s">
        <v>212</v>
      </c>
      <c r="I2102" t="s">
        <v>37</v>
      </c>
      <c r="J2102" t="s">
        <v>217</v>
      </c>
      <c r="K2102" t="s">
        <v>209</v>
      </c>
      <c r="L2102" t="s">
        <v>904</v>
      </c>
      <c r="M2102" t="s">
        <v>153</v>
      </c>
      <c r="N2102" t="s">
        <v>27</v>
      </c>
      <c r="O2102">
        <v>19.66</v>
      </c>
      <c r="P2102">
        <v>39.21</v>
      </c>
      <c r="Q2102">
        <f>Sales_Analysis[[#This Row],[Quantity]]*Sales_Analysis[[#This Row],[Unit Selling Price]]</f>
        <v>39.21</v>
      </c>
      <c r="R2102">
        <f>Sales_Analysis[[#This Row],[Gross Sales ]]*Sales_Analysis[[#This Row],[Discount Pct]]</f>
        <v>0</v>
      </c>
      <c r="S2102" s="8">
        <f>Sales_Analysis[[#This Row],[Gross Sales ]]-Sales_Analysis[[#This Row],[Discount Amount]]</f>
        <v>39.21</v>
      </c>
      <c r="T2102" s="8">
        <f>Sales_Analysis[[#This Row],[Quantity]]*Sales_Analysis[[#This Row],[Unit Cost]]</f>
        <v>19.66</v>
      </c>
      <c r="U2102" s="8">
        <f>Sales_Analysis[[#This Row],[Net Sales ]]-Sales_Analysis[[#This Row],[Cost Of Good Sold]]</f>
        <v>19.55</v>
      </c>
      <c r="V2102" s="8">
        <f>IF(Sales_Analysis[[#This Row],[Order Status]]="Completed",Sales_Analysis[[#This Row],[Net Sales ]],0)</f>
        <v>39.21</v>
      </c>
      <c r="W2102" s="8">
        <f>IF(Sales_Analysis[[#This Row],[Order Status]]="Completed",Sales_Analysis[[#This Row],[Gross Profit ]],0)</f>
        <v>19.55</v>
      </c>
    </row>
    <row r="2103" spans="1:23">
      <c r="A2103" t="s">
        <v>2889</v>
      </c>
      <c r="B2103" s="7">
        <v>46239</v>
      </c>
      <c r="C2103" t="s">
        <v>120</v>
      </c>
      <c r="D2103">
        <v>5</v>
      </c>
      <c r="E2103">
        <v>33.65</v>
      </c>
      <c r="F2103">
        <v>0.05</v>
      </c>
      <c r="G2103">
        <v>6.99</v>
      </c>
      <c r="H2103" t="s">
        <v>216</v>
      </c>
      <c r="I2103" t="s">
        <v>12</v>
      </c>
      <c r="J2103" t="s">
        <v>208</v>
      </c>
      <c r="K2103" t="s">
        <v>209</v>
      </c>
      <c r="L2103" t="s">
        <v>1421</v>
      </c>
      <c r="M2103" t="s">
        <v>121</v>
      </c>
      <c r="N2103" t="s">
        <v>21</v>
      </c>
      <c r="O2103">
        <v>17.22</v>
      </c>
      <c r="P2103">
        <v>33.65</v>
      </c>
      <c r="Q2103">
        <f>Sales_Analysis[[#This Row],[Quantity]]*Sales_Analysis[[#This Row],[Unit Selling Price]]</f>
        <v>168.25</v>
      </c>
      <c r="R2103">
        <f>Sales_Analysis[[#This Row],[Gross Sales ]]*Sales_Analysis[[#This Row],[Discount Pct]]</f>
        <v>8.4124999999999996</v>
      </c>
      <c r="S2103" s="8">
        <f>Sales_Analysis[[#This Row],[Gross Sales ]]-Sales_Analysis[[#This Row],[Discount Amount]]</f>
        <v>159.83750000000001</v>
      </c>
      <c r="T2103" s="8">
        <f>Sales_Analysis[[#This Row],[Quantity]]*Sales_Analysis[[#This Row],[Unit Cost]]</f>
        <v>86.1</v>
      </c>
      <c r="U2103" s="8">
        <f>Sales_Analysis[[#This Row],[Net Sales ]]-Sales_Analysis[[#This Row],[Cost Of Good Sold]]</f>
        <v>73.737500000000011</v>
      </c>
      <c r="V2103" s="8">
        <f>IF(Sales_Analysis[[#This Row],[Order Status]]="Completed",Sales_Analysis[[#This Row],[Net Sales ]],0)</f>
        <v>159.83750000000001</v>
      </c>
      <c r="W2103" s="8">
        <f>IF(Sales_Analysis[[#This Row],[Order Status]]="Completed",Sales_Analysis[[#This Row],[Gross Profit ]],0)</f>
        <v>73.737500000000011</v>
      </c>
    </row>
    <row r="2104" spans="1:23">
      <c r="A2104" t="s">
        <v>2890</v>
      </c>
      <c r="B2104" s="7">
        <v>46239</v>
      </c>
      <c r="C2104" t="s">
        <v>160</v>
      </c>
      <c r="D2104">
        <v>2</v>
      </c>
      <c r="E2104">
        <v>36.47</v>
      </c>
      <c r="F2104">
        <v>0</v>
      </c>
      <c r="G2104">
        <v>0</v>
      </c>
      <c r="H2104" t="s">
        <v>207</v>
      </c>
      <c r="I2104" t="s">
        <v>18</v>
      </c>
      <c r="J2104" t="s">
        <v>208</v>
      </c>
      <c r="K2104" t="s">
        <v>209</v>
      </c>
      <c r="L2104" t="s">
        <v>2891</v>
      </c>
      <c r="M2104" t="s">
        <v>161</v>
      </c>
      <c r="N2104" t="s">
        <v>27</v>
      </c>
      <c r="O2104">
        <v>21.05</v>
      </c>
      <c r="P2104">
        <v>36.47</v>
      </c>
      <c r="Q2104">
        <f>Sales_Analysis[[#This Row],[Quantity]]*Sales_Analysis[[#This Row],[Unit Selling Price]]</f>
        <v>72.94</v>
      </c>
      <c r="R2104">
        <f>Sales_Analysis[[#This Row],[Gross Sales ]]*Sales_Analysis[[#This Row],[Discount Pct]]</f>
        <v>0</v>
      </c>
      <c r="S2104" s="8">
        <f>Sales_Analysis[[#This Row],[Gross Sales ]]-Sales_Analysis[[#This Row],[Discount Amount]]</f>
        <v>72.94</v>
      </c>
      <c r="T2104" s="8">
        <f>Sales_Analysis[[#This Row],[Quantity]]*Sales_Analysis[[#This Row],[Unit Cost]]</f>
        <v>42.1</v>
      </c>
      <c r="U2104" s="8">
        <f>Sales_Analysis[[#This Row],[Net Sales ]]-Sales_Analysis[[#This Row],[Cost Of Good Sold]]</f>
        <v>30.839999999999996</v>
      </c>
      <c r="V2104" s="8">
        <f>IF(Sales_Analysis[[#This Row],[Order Status]]="Completed",Sales_Analysis[[#This Row],[Net Sales ]],0)</f>
        <v>72.94</v>
      </c>
      <c r="W2104" s="8">
        <f>IF(Sales_Analysis[[#This Row],[Order Status]]="Completed",Sales_Analysis[[#This Row],[Gross Profit ]],0)</f>
        <v>30.839999999999996</v>
      </c>
    </row>
    <row r="2105" spans="1:23">
      <c r="A2105" t="s">
        <v>2892</v>
      </c>
      <c r="B2105" s="7">
        <v>46239</v>
      </c>
      <c r="C2105" t="s">
        <v>132</v>
      </c>
      <c r="D2105">
        <v>2</v>
      </c>
      <c r="E2105">
        <v>72.08</v>
      </c>
      <c r="F2105">
        <v>0.05</v>
      </c>
      <c r="G2105">
        <v>6.99</v>
      </c>
      <c r="H2105" t="s">
        <v>216</v>
      </c>
      <c r="I2105" t="s">
        <v>12</v>
      </c>
      <c r="J2105" t="s">
        <v>213</v>
      </c>
      <c r="K2105" t="s">
        <v>209</v>
      </c>
      <c r="L2105" t="s">
        <v>1776</v>
      </c>
      <c r="M2105" t="s">
        <v>133</v>
      </c>
      <c r="N2105" t="s">
        <v>21</v>
      </c>
      <c r="O2105">
        <v>45</v>
      </c>
      <c r="P2105">
        <v>72.08</v>
      </c>
      <c r="Q2105">
        <f>Sales_Analysis[[#This Row],[Quantity]]*Sales_Analysis[[#This Row],[Unit Selling Price]]</f>
        <v>144.16</v>
      </c>
      <c r="R2105">
        <f>Sales_Analysis[[#This Row],[Gross Sales ]]*Sales_Analysis[[#This Row],[Discount Pct]]</f>
        <v>7.2080000000000002</v>
      </c>
      <c r="S2105" s="8">
        <f>Sales_Analysis[[#This Row],[Gross Sales ]]-Sales_Analysis[[#This Row],[Discount Amount]]</f>
        <v>136.952</v>
      </c>
      <c r="T2105" s="8">
        <f>Sales_Analysis[[#This Row],[Quantity]]*Sales_Analysis[[#This Row],[Unit Cost]]</f>
        <v>90</v>
      </c>
      <c r="U2105" s="8">
        <f>Sales_Analysis[[#This Row],[Net Sales ]]-Sales_Analysis[[#This Row],[Cost Of Good Sold]]</f>
        <v>46.951999999999998</v>
      </c>
      <c r="V2105" s="8">
        <f>IF(Sales_Analysis[[#This Row],[Order Status]]="Completed",Sales_Analysis[[#This Row],[Net Sales ]],0)</f>
        <v>136.952</v>
      </c>
      <c r="W2105" s="8">
        <f>IF(Sales_Analysis[[#This Row],[Order Status]]="Completed",Sales_Analysis[[#This Row],[Gross Profit ]],0)</f>
        <v>46.951999999999998</v>
      </c>
    </row>
    <row r="2106" spans="1:23">
      <c r="A2106" t="s">
        <v>2893</v>
      </c>
      <c r="B2106" s="7">
        <v>46239</v>
      </c>
      <c r="C2106" t="s">
        <v>174</v>
      </c>
      <c r="D2106">
        <v>2</v>
      </c>
      <c r="E2106">
        <v>72.45</v>
      </c>
      <c r="F2106">
        <v>0.1</v>
      </c>
      <c r="G2106">
        <v>6.99</v>
      </c>
      <c r="H2106" t="s">
        <v>212</v>
      </c>
      <c r="I2106" t="s">
        <v>54</v>
      </c>
      <c r="J2106" t="s">
        <v>213</v>
      </c>
      <c r="K2106" t="s">
        <v>209</v>
      </c>
      <c r="L2106" t="s">
        <v>461</v>
      </c>
      <c r="M2106" t="s">
        <v>175</v>
      </c>
      <c r="N2106" t="s">
        <v>32</v>
      </c>
      <c r="O2106">
        <v>30.61</v>
      </c>
      <c r="P2106">
        <v>72.45</v>
      </c>
      <c r="Q2106">
        <f>Sales_Analysis[[#This Row],[Quantity]]*Sales_Analysis[[#This Row],[Unit Selling Price]]</f>
        <v>144.9</v>
      </c>
      <c r="R2106">
        <f>Sales_Analysis[[#This Row],[Gross Sales ]]*Sales_Analysis[[#This Row],[Discount Pct]]</f>
        <v>14.490000000000002</v>
      </c>
      <c r="S2106" s="8">
        <f>Sales_Analysis[[#This Row],[Gross Sales ]]-Sales_Analysis[[#This Row],[Discount Amount]]</f>
        <v>130.41</v>
      </c>
      <c r="T2106" s="8">
        <f>Sales_Analysis[[#This Row],[Quantity]]*Sales_Analysis[[#This Row],[Unit Cost]]</f>
        <v>61.22</v>
      </c>
      <c r="U2106" s="8">
        <f>Sales_Analysis[[#This Row],[Net Sales ]]-Sales_Analysis[[#This Row],[Cost Of Good Sold]]</f>
        <v>69.19</v>
      </c>
      <c r="V2106" s="8">
        <f>IF(Sales_Analysis[[#This Row],[Order Status]]="Completed",Sales_Analysis[[#This Row],[Net Sales ]],0)</f>
        <v>130.41</v>
      </c>
      <c r="W2106" s="8">
        <f>IF(Sales_Analysis[[#This Row],[Order Status]]="Completed",Sales_Analysis[[#This Row],[Gross Profit ]],0)</f>
        <v>69.19</v>
      </c>
    </row>
    <row r="2107" spans="1:23">
      <c r="A2107" t="s">
        <v>2894</v>
      </c>
      <c r="B2107" s="7">
        <v>46239</v>
      </c>
      <c r="C2107" t="s">
        <v>144</v>
      </c>
      <c r="D2107">
        <v>2</v>
      </c>
      <c r="E2107">
        <v>12.74</v>
      </c>
      <c r="F2107">
        <v>0.1</v>
      </c>
      <c r="G2107">
        <v>4.99</v>
      </c>
      <c r="H2107" t="s">
        <v>216</v>
      </c>
      <c r="I2107" t="s">
        <v>12</v>
      </c>
      <c r="J2107" t="s">
        <v>208</v>
      </c>
      <c r="K2107" t="s">
        <v>209</v>
      </c>
      <c r="L2107" t="s">
        <v>247</v>
      </c>
      <c r="M2107" t="s">
        <v>145</v>
      </c>
      <c r="N2107" t="s">
        <v>27</v>
      </c>
      <c r="O2107">
        <v>5.81</v>
      </c>
      <c r="P2107">
        <v>12.74</v>
      </c>
      <c r="Q2107">
        <f>Sales_Analysis[[#This Row],[Quantity]]*Sales_Analysis[[#This Row],[Unit Selling Price]]</f>
        <v>25.48</v>
      </c>
      <c r="R2107">
        <f>Sales_Analysis[[#This Row],[Gross Sales ]]*Sales_Analysis[[#This Row],[Discount Pct]]</f>
        <v>2.548</v>
      </c>
      <c r="S2107" s="8">
        <f>Sales_Analysis[[#This Row],[Gross Sales ]]-Sales_Analysis[[#This Row],[Discount Amount]]</f>
        <v>22.932000000000002</v>
      </c>
      <c r="T2107" s="8">
        <f>Sales_Analysis[[#This Row],[Quantity]]*Sales_Analysis[[#This Row],[Unit Cost]]</f>
        <v>11.62</v>
      </c>
      <c r="U2107" s="8">
        <f>Sales_Analysis[[#This Row],[Net Sales ]]-Sales_Analysis[[#This Row],[Cost Of Good Sold]]</f>
        <v>11.312000000000003</v>
      </c>
      <c r="V2107" s="8">
        <f>IF(Sales_Analysis[[#This Row],[Order Status]]="Completed",Sales_Analysis[[#This Row],[Net Sales ]],0)</f>
        <v>22.932000000000002</v>
      </c>
      <c r="W2107" s="8">
        <f>IF(Sales_Analysis[[#This Row],[Order Status]]="Completed",Sales_Analysis[[#This Row],[Gross Profit ]],0)</f>
        <v>11.312000000000003</v>
      </c>
    </row>
    <row r="2108" spans="1:23">
      <c r="A2108" t="s">
        <v>2895</v>
      </c>
      <c r="B2108" s="7">
        <v>46240</v>
      </c>
      <c r="C2108" t="s">
        <v>110</v>
      </c>
      <c r="D2108">
        <v>1</v>
      </c>
      <c r="E2108">
        <v>32.130000000000003</v>
      </c>
      <c r="F2108">
        <v>0</v>
      </c>
      <c r="G2108">
        <v>9.99</v>
      </c>
      <c r="H2108" t="s">
        <v>207</v>
      </c>
      <c r="I2108" t="s">
        <v>12</v>
      </c>
      <c r="J2108" t="s">
        <v>208</v>
      </c>
      <c r="K2108" t="s">
        <v>209</v>
      </c>
      <c r="L2108" t="s">
        <v>991</v>
      </c>
      <c r="M2108" t="s">
        <v>111</v>
      </c>
      <c r="N2108" t="s">
        <v>17</v>
      </c>
      <c r="O2108">
        <v>21.59</v>
      </c>
      <c r="P2108">
        <v>32.130000000000003</v>
      </c>
      <c r="Q2108">
        <f>Sales_Analysis[[#This Row],[Quantity]]*Sales_Analysis[[#This Row],[Unit Selling Price]]</f>
        <v>32.130000000000003</v>
      </c>
      <c r="R2108">
        <f>Sales_Analysis[[#This Row],[Gross Sales ]]*Sales_Analysis[[#This Row],[Discount Pct]]</f>
        <v>0</v>
      </c>
      <c r="S2108" s="8">
        <f>Sales_Analysis[[#This Row],[Gross Sales ]]-Sales_Analysis[[#This Row],[Discount Amount]]</f>
        <v>32.130000000000003</v>
      </c>
      <c r="T2108" s="8">
        <f>Sales_Analysis[[#This Row],[Quantity]]*Sales_Analysis[[#This Row],[Unit Cost]]</f>
        <v>21.59</v>
      </c>
      <c r="U2108" s="8">
        <f>Sales_Analysis[[#This Row],[Net Sales ]]-Sales_Analysis[[#This Row],[Cost Of Good Sold]]</f>
        <v>10.540000000000003</v>
      </c>
      <c r="V2108" s="8">
        <f>IF(Sales_Analysis[[#This Row],[Order Status]]="Completed",Sales_Analysis[[#This Row],[Net Sales ]],0)</f>
        <v>32.130000000000003</v>
      </c>
      <c r="W2108" s="8">
        <f>IF(Sales_Analysis[[#This Row],[Order Status]]="Completed",Sales_Analysis[[#This Row],[Gross Profit ]],0)</f>
        <v>10.540000000000003</v>
      </c>
    </row>
    <row r="2109" spans="1:23">
      <c r="A2109" t="s">
        <v>2896</v>
      </c>
      <c r="B2109" s="7">
        <v>46240</v>
      </c>
      <c r="C2109" t="s">
        <v>138</v>
      </c>
      <c r="D2109">
        <v>8</v>
      </c>
      <c r="E2109">
        <v>56</v>
      </c>
      <c r="F2109">
        <v>0.05</v>
      </c>
      <c r="G2109">
        <v>4.99</v>
      </c>
      <c r="H2109" t="s">
        <v>216</v>
      </c>
      <c r="I2109" t="s">
        <v>18</v>
      </c>
      <c r="J2109" t="s">
        <v>217</v>
      </c>
      <c r="K2109" t="s">
        <v>209</v>
      </c>
      <c r="L2109" t="s">
        <v>1185</v>
      </c>
      <c r="M2109" t="s">
        <v>139</v>
      </c>
      <c r="N2109" t="s">
        <v>21</v>
      </c>
      <c r="O2109">
        <v>37.14</v>
      </c>
      <c r="P2109">
        <v>56</v>
      </c>
      <c r="Q2109">
        <f>Sales_Analysis[[#This Row],[Quantity]]*Sales_Analysis[[#This Row],[Unit Selling Price]]</f>
        <v>448</v>
      </c>
      <c r="R2109">
        <f>Sales_Analysis[[#This Row],[Gross Sales ]]*Sales_Analysis[[#This Row],[Discount Pct]]</f>
        <v>22.400000000000002</v>
      </c>
      <c r="S2109" s="8">
        <f>Sales_Analysis[[#This Row],[Gross Sales ]]-Sales_Analysis[[#This Row],[Discount Amount]]</f>
        <v>425.6</v>
      </c>
      <c r="T2109" s="8">
        <f>Sales_Analysis[[#This Row],[Quantity]]*Sales_Analysis[[#This Row],[Unit Cost]]</f>
        <v>297.12</v>
      </c>
      <c r="U2109" s="8">
        <f>Sales_Analysis[[#This Row],[Net Sales ]]-Sales_Analysis[[#This Row],[Cost Of Good Sold]]</f>
        <v>128.48000000000002</v>
      </c>
      <c r="V2109" s="8">
        <f>IF(Sales_Analysis[[#This Row],[Order Status]]="Completed",Sales_Analysis[[#This Row],[Net Sales ]],0)</f>
        <v>425.6</v>
      </c>
      <c r="W2109" s="8">
        <f>IF(Sales_Analysis[[#This Row],[Order Status]]="Completed",Sales_Analysis[[#This Row],[Gross Profit ]],0)</f>
        <v>128.48000000000002</v>
      </c>
    </row>
    <row r="2110" spans="1:23">
      <c r="A2110" t="s">
        <v>2897</v>
      </c>
      <c r="B2110" s="7">
        <v>46240</v>
      </c>
      <c r="C2110" t="s">
        <v>100</v>
      </c>
      <c r="D2110">
        <v>3</v>
      </c>
      <c r="E2110">
        <v>47.38</v>
      </c>
      <c r="F2110">
        <v>0.2</v>
      </c>
      <c r="G2110">
        <v>9.99</v>
      </c>
      <c r="H2110" t="s">
        <v>212</v>
      </c>
      <c r="I2110" t="s">
        <v>18</v>
      </c>
      <c r="J2110" t="s">
        <v>217</v>
      </c>
      <c r="K2110" t="s">
        <v>209</v>
      </c>
      <c r="L2110" t="s">
        <v>2796</v>
      </c>
      <c r="M2110" t="s">
        <v>101</v>
      </c>
      <c r="N2110" t="s">
        <v>17</v>
      </c>
      <c r="O2110">
        <v>31.21</v>
      </c>
      <c r="P2110">
        <v>47.38</v>
      </c>
      <c r="Q2110">
        <f>Sales_Analysis[[#This Row],[Quantity]]*Sales_Analysis[[#This Row],[Unit Selling Price]]</f>
        <v>142.14000000000001</v>
      </c>
      <c r="R2110">
        <f>Sales_Analysis[[#This Row],[Gross Sales ]]*Sales_Analysis[[#This Row],[Discount Pct]]</f>
        <v>28.428000000000004</v>
      </c>
      <c r="S2110" s="8">
        <f>Sales_Analysis[[#This Row],[Gross Sales ]]-Sales_Analysis[[#This Row],[Discount Amount]]</f>
        <v>113.71200000000002</v>
      </c>
      <c r="T2110" s="8">
        <f>Sales_Analysis[[#This Row],[Quantity]]*Sales_Analysis[[#This Row],[Unit Cost]]</f>
        <v>93.63</v>
      </c>
      <c r="U2110" s="8">
        <f>Sales_Analysis[[#This Row],[Net Sales ]]-Sales_Analysis[[#This Row],[Cost Of Good Sold]]</f>
        <v>20.082000000000022</v>
      </c>
      <c r="V2110" s="8">
        <f>IF(Sales_Analysis[[#This Row],[Order Status]]="Completed",Sales_Analysis[[#This Row],[Net Sales ]],0)</f>
        <v>113.71200000000002</v>
      </c>
      <c r="W2110" s="8">
        <f>IF(Sales_Analysis[[#This Row],[Order Status]]="Completed",Sales_Analysis[[#This Row],[Gross Profit ]],0)</f>
        <v>20.082000000000022</v>
      </c>
    </row>
    <row r="2111" spans="1:23">
      <c r="A2111" t="s">
        <v>2898</v>
      </c>
      <c r="B2111" s="7">
        <v>46240</v>
      </c>
      <c r="C2111" t="s">
        <v>156</v>
      </c>
      <c r="D2111">
        <v>4</v>
      </c>
      <c r="E2111">
        <v>24.86</v>
      </c>
      <c r="F2111">
        <v>0.15</v>
      </c>
      <c r="G2111">
        <v>0</v>
      </c>
      <c r="H2111" t="s">
        <v>207</v>
      </c>
      <c r="I2111" t="s">
        <v>12</v>
      </c>
      <c r="J2111" t="s">
        <v>208</v>
      </c>
      <c r="K2111" t="s">
        <v>209</v>
      </c>
      <c r="L2111" t="s">
        <v>1012</v>
      </c>
      <c r="M2111" t="s">
        <v>157</v>
      </c>
      <c r="N2111" t="s">
        <v>27</v>
      </c>
      <c r="O2111">
        <v>16.329999999999998</v>
      </c>
      <c r="P2111">
        <v>24.86</v>
      </c>
      <c r="Q2111">
        <f>Sales_Analysis[[#This Row],[Quantity]]*Sales_Analysis[[#This Row],[Unit Selling Price]]</f>
        <v>99.44</v>
      </c>
      <c r="R2111">
        <f>Sales_Analysis[[#This Row],[Gross Sales ]]*Sales_Analysis[[#This Row],[Discount Pct]]</f>
        <v>14.915999999999999</v>
      </c>
      <c r="S2111" s="8">
        <f>Sales_Analysis[[#This Row],[Gross Sales ]]-Sales_Analysis[[#This Row],[Discount Amount]]</f>
        <v>84.524000000000001</v>
      </c>
      <c r="T2111" s="8">
        <f>Sales_Analysis[[#This Row],[Quantity]]*Sales_Analysis[[#This Row],[Unit Cost]]</f>
        <v>65.319999999999993</v>
      </c>
      <c r="U2111" s="8">
        <f>Sales_Analysis[[#This Row],[Net Sales ]]-Sales_Analysis[[#This Row],[Cost Of Good Sold]]</f>
        <v>19.204000000000008</v>
      </c>
      <c r="V2111" s="8">
        <f>IF(Sales_Analysis[[#This Row],[Order Status]]="Completed",Sales_Analysis[[#This Row],[Net Sales ]],0)</f>
        <v>84.524000000000001</v>
      </c>
      <c r="W2111" s="8">
        <f>IF(Sales_Analysis[[#This Row],[Order Status]]="Completed",Sales_Analysis[[#This Row],[Gross Profit ]],0)</f>
        <v>19.204000000000008</v>
      </c>
    </row>
    <row r="2112" spans="1:23">
      <c r="A2112" t="s">
        <v>2899</v>
      </c>
      <c r="B2112" s="7">
        <v>46240</v>
      </c>
      <c r="C2112" t="s">
        <v>152</v>
      </c>
      <c r="D2112">
        <v>2</v>
      </c>
      <c r="E2112">
        <v>39.21</v>
      </c>
      <c r="F2112">
        <v>0</v>
      </c>
      <c r="G2112">
        <v>4.99</v>
      </c>
      <c r="H2112" t="s">
        <v>216</v>
      </c>
      <c r="I2112" t="s">
        <v>18</v>
      </c>
      <c r="J2112" t="s">
        <v>213</v>
      </c>
      <c r="K2112" t="s">
        <v>209</v>
      </c>
      <c r="L2112" t="s">
        <v>664</v>
      </c>
      <c r="M2112" t="s">
        <v>153</v>
      </c>
      <c r="N2112" t="s">
        <v>27</v>
      </c>
      <c r="O2112">
        <v>19.66</v>
      </c>
      <c r="P2112">
        <v>39.21</v>
      </c>
      <c r="Q2112">
        <f>Sales_Analysis[[#This Row],[Quantity]]*Sales_Analysis[[#This Row],[Unit Selling Price]]</f>
        <v>78.42</v>
      </c>
      <c r="R2112">
        <f>Sales_Analysis[[#This Row],[Gross Sales ]]*Sales_Analysis[[#This Row],[Discount Pct]]</f>
        <v>0</v>
      </c>
      <c r="S2112" s="8">
        <f>Sales_Analysis[[#This Row],[Gross Sales ]]-Sales_Analysis[[#This Row],[Discount Amount]]</f>
        <v>78.42</v>
      </c>
      <c r="T2112" s="8">
        <f>Sales_Analysis[[#This Row],[Quantity]]*Sales_Analysis[[#This Row],[Unit Cost]]</f>
        <v>39.32</v>
      </c>
      <c r="U2112" s="8">
        <f>Sales_Analysis[[#This Row],[Net Sales ]]-Sales_Analysis[[#This Row],[Cost Of Good Sold]]</f>
        <v>39.1</v>
      </c>
      <c r="V2112" s="8">
        <f>IF(Sales_Analysis[[#This Row],[Order Status]]="Completed",Sales_Analysis[[#This Row],[Net Sales ]],0)</f>
        <v>78.42</v>
      </c>
      <c r="W2112" s="8">
        <f>IF(Sales_Analysis[[#This Row],[Order Status]]="Completed",Sales_Analysis[[#This Row],[Gross Profit ]],0)</f>
        <v>39.1</v>
      </c>
    </row>
    <row r="2113" spans="1:23">
      <c r="A2113" t="s">
        <v>2900</v>
      </c>
      <c r="B2113" s="7">
        <v>46240</v>
      </c>
      <c r="C2113" t="s">
        <v>110</v>
      </c>
      <c r="D2113">
        <v>1</v>
      </c>
      <c r="E2113">
        <v>32.130000000000003</v>
      </c>
      <c r="F2113">
        <v>0.2</v>
      </c>
      <c r="G2113">
        <v>0</v>
      </c>
      <c r="H2113" t="s">
        <v>216</v>
      </c>
      <c r="I2113" t="s">
        <v>37</v>
      </c>
      <c r="J2113" t="s">
        <v>208</v>
      </c>
      <c r="K2113" t="s">
        <v>304</v>
      </c>
      <c r="L2113" t="s">
        <v>1153</v>
      </c>
      <c r="M2113" t="s">
        <v>111</v>
      </c>
      <c r="N2113" t="s">
        <v>17</v>
      </c>
      <c r="O2113">
        <v>21.59</v>
      </c>
      <c r="P2113">
        <v>32.130000000000003</v>
      </c>
      <c r="Q2113">
        <f>Sales_Analysis[[#This Row],[Quantity]]*Sales_Analysis[[#This Row],[Unit Selling Price]]</f>
        <v>32.130000000000003</v>
      </c>
      <c r="R2113">
        <f>Sales_Analysis[[#This Row],[Gross Sales ]]*Sales_Analysis[[#This Row],[Discount Pct]]</f>
        <v>6.426000000000001</v>
      </c>
      <c r="S2113" s="8">
        <f>Sales_Analysis[[#This Row],[Gross Sales ]]-Sales_Analysis[[#This Row],[Discount Amount]]</f>
        <v>25.704000000000001</v>
      </c>
      <c r="T2113" s="8">
        <f>Sales_Analysis[[#This Row],[Quantity]]*Sales_Analysis[[#This Row],[Unit Cost]]</f>
        <v>21.59</v>
      </c>
      <c r="U2113" s="8">
        <f>Sales_Analysis[[#This Row],[Net Sales ]]-Sales_Analysis[[#This Row],[Cost Of Good Sold]]</f>
        <v>4.1140000000000008</v>
      </c>
      <c r="V2113" s="8">
        <f>IF(Sales_Analysis[[#This Row],[Order Status]]="Completed",Sales_Analysis[[#This Row],[Net Sales ]],0)</f>
        <v>0</v>
      </c>
      <c r="W2113" s="8">
        <f>IF(Sales_Analysis[[#This Row],[Order Status]]="Completed",Sales_Analysis[[#This Row],[Gross Profit ]],0)</f>
        <v>0</v>
      </c>
    </row>
    <row r="2114" spans="1:23">
      <c r="A2114" t="s">
        <v>2901</v>
      </c>
      <c r="B2114" s="7">
        <v>46240</v>
      </c>
      <c r="C2114" t="s">
        <v>98</v>
      </c>
      <c r="D2114">
        <v>1</v>
      </c>
      <c r="E2114">
        <v>17.66</v>
      </c>
      <c r="F2114">
        <v>0</v>
      </c>
      <c r="G2114">
        <v>0</v>
      </c>
      <c r="H2114" t="s">
        <v>207</v>
      </c>
      <c r="I2114" t="s">
        <v>37</v>
      </c>
      <c r="J2114" t="s">
        <v>217</v>
      </c>
      <c r="K2114" t="s">
        <v>209</v>
      </c>
      <c r="L2114" t="s">
        <v>876</v>
      </c>
      <c r="M2114" t="s">
        <v>99</v>
      </c>
      <c r="N2114" t="s">
        <v>17</v>
      </c>
      <c r="O2114">
        <v>11.93</v>
      </c>
      <c r="P2114">
        <v>17.66</v>
      </c>
      <c r="Q2114">
        <f>Sales_Analysis[[#This Row],[Quantity]]*Sales_Analysis[[#This Row],[Unit Selling Price]]</f>
        <v>17.66</v>
      </c>
      <c r="R2114">
        <f>Sales_Analysis[[#This Row],[Gross Sales ]]*Sales_Analysis[[#This Row],[Discount Pct]]</f>
        <v>0</v>
      </c>
      <c r="S2114" s="8">
        <f>Sales_Analysis[[#This Row],[Gross Sales ]]-Sales_Analysis[[#This Row],[Discount Amount]]</f>
        <v>17.66</v>
      </c>
      <c r="T2114" s="8">
        <f>Sales_Analysis[[#This Row],[Quantity]]*Sales_Analysis[[#This Row],[Unit Cost]]</f>
        <v>11.93</v>
      </c>
      <c r="U2114" s="8">
        <f>Sales_Analysis[[#This Row],[Net Sales ]]-Sales_Analysis[[#This Row],[Cost Of Good Sold]]</f>
        <v>5.73</v>
      </c>
      <c r="V2114" s="8">
        <f>IF(Sales_Analysis[[#This Row],[Order Status]]="Completed",Sales_Analysis[[#This Row],[Net Sales ]],0)</f>
        <v>17.66</v>
      </c>
      <c r="W2114" s="8">
        <f>IF(Sales_Analysis[[#This Row],[Order Status]]="Completed",Sales_Analysis[[#This Row],[Gross Profit ]],0)</f>
        <v>5.73</v>
      </c>
    </row>
    <row r="2115" spans="1:23">
      <c r="A2115" t="s">
        <v>2902</v>
      </c>
      <c r="B2115" s="7">
        <v>46240</v>
      </c>
      <c r="C2115" t="s">
        <v>112</v>
      </c>
      <c r="D2115">
        <v>1</v>
      </c>
      <c r="E2115">
        <v>48.12</v>
      </c>
      <c r="F2115">
        <v>0.2</v>
      </c>
      <c r="G2115">
        <v>0</v>
      </c>
      <c r="H2115" t="s">
        <v>207</v>
      </c>
      <c r="I2115" t="s">
        <v>37</v>
      </c>
      <c r="J2115" t="s">
        <v>213</v>
      </c>
      <c r="K2115" t="s">
        <v>209</v>
      </c>
      <c r="L2115" t="s">
        <v>1485</v>
      </c>
      <c r="M2115" t="s">
        <v>113</v>
      </c>
      <c r="N2115" t="s">
        <v>17</v>
      </c>
      <c r="O2115">
        <v>23.26</v>
      </c>
      <c r="P2115">
        <v>48.12</v>
      </c>
      <c r="Q2115">
        <f>Sales_Analysis[[#This Row],[Quantity]]*Sales_Analysis[[#This Row],[Unit Selling Price]]</f>
        <v>48.12</v>
      </c>
      <c r="R2115">
        <f>Sales_Analysis[[#This Row],[Gross Sales ]]*Sales_Analysis[[#This Row],[Discount Pct]]</f>
        <v>9.6240000000000006</v>
      </c>
      <c r="S2115" s="8">
        <f>Sales_Analysis[[#This Row],[Gross Sales ]]-Sales_Analysis[[#This Row],[Discount Amount]]</f>
        <v>38.495999999999995</v>
      </c>
      <c r="T2115" s="8">
        <f>Sales_Analysis[[#This Row],[Quantity]]*Sales_Analysis[[#This Row],[Unit Cost]]</f>
        <v>23.26</v>
      </c>
      <c r="U2115" s="8">
        <f>Sales_Analysis[[#This Row],[Net Sales ]]-Sales_Analysis[[#This Row],[Cost Of Good Sold]]</f>
        <v>15.235999999999994</v>
      </c>
      <c r="V2115" s="8">
        <f>IF(Sales_Analysis[[#This Row],[Order Status]]="Completed",Sales_Analysis[[#This Row],[Net Sales ]],0)</f>
        <v>38.495999999999995</v>
      </c>
      <c r="W2115" s="8">
        <f>IF(Sales_Analysis[[#This Row],[Order Status]]="Completed",Sales_Analysis[[#This Row],[Gross Profit ]],0)</f>
        <v>15.235999999999994</v>
      </c>
    </row>
    <row r="2116" spans="1:23">
      <c r="A2116" t="s">
        <v>2903</v>
      </c>
      <c r="B2116" s="7">
        <v>46240</v>
      </c>
      <c r="C2116" t="s">
        <v>130</v>
      </c>
      <c r="D2116">
        <v>3</v>
      </c>
      <c r="E2116">
        <v>10.18</v>
      </c>
      <c r="F2116">
        <v>0.1</v>
      </c>
      <c r="G2116">
        <v>9.99</v>
      </c>
      <c r="H2116" t="s">
        <v>216</v>
      </c>
      <c r="I2116" t="s">
        <v>54</v>
      </c>
      <c r="J2116" t="s">
        <v>213</v>
      </c>
      <c r="K2116" t="s">
        <v>209</v>
      </c>
      <c r="L2116" t="s">
        <v>947</v>
      </c>
      <c r="M2116" t="s">
        <v>131</v>
      </c>
      <c r="N2116" t="s">
        <v>21</v>
      </c>
      <c r="O2116">
        <v>4.42</v>
      </c>
      <c r="P2116">
        <v>10.18</v>
      </c>
      <c r="Q2116">
        <f>Sales_Analysis[[#This Row],[Quantity]]*Sales_Analysis[[#This Row],[Unit Selling Price]]</f>
        <v>30.54</v>
      </c>
      <c r="R2116">
        <f>Sales_Analysis[[#This Row],[Gross Sales ]]*Sales_Analysis[[#This Row],[Discount Pct]]</f>
        <v>3.0540000000000003</v>
      </c>
      <c r="S2116" s="8">
        <f>Sales_Analysis[[#This Row],[Gross Sales ]]-Sales_Analysis[[#This Row],[Discount Amount]]</f>
        <v>27.485999999999997</v>
      </c>
      <c r="T2116" s="8">
        <f>Sales_Analysis[[#This Row],[Quantity]]*Sales_Analysis[[#This Row],[Unit Cost]]</f>
        <v>13.26</v>
      </c>
      <c r="U2116" s="8">
        <f>Sales_Analysis[[#This Row],[Net Sales ]]-Sales_Analysis[[#This Row],[Cost Of Good Sold]]</f>
        <v>14.225999999999997</v>
      </c>
      <c r="V2116" s="8">
        <f>IF(Sales_Analysis[[#This Row],[Order Status]]="Completed",Sales_Analysis[[#This Row],[Net Sales ]],0)</f>
        <v>27.485999999999997</v>
      </c>
      <c r="W2116" s="8">
        <f>IF(Sales_Analysis[[#This Row],[Order Status]]="Completed",Sales_Analysis[[#This Row],[Gross Profit ]],0)</f>
        <v>14.225999999999997</v>
      </c>
    </row>
    <row r="2117" spans="1:23">
      <c r="A2117" t="s">
        <v>2904</v>
      </c>
      <c r="B2117" s="7">
        <v>46240</v>
      </c>
      <c r="C2117" t="s">
        <v>136</v>
      </c>
      <c r="D2117">
        <v>1</v>
      </c>
      <c r="E2117">
        <v>26.35</v>
      </c>
      <c r="F2117">
        <v>0</v>
      </c>
      <c r="G2117">
        <v>4.99</v>
      </c>
      <c r="H2117" t="s">
        <v>216</v>
      </c>
      <c r="I2117" t="s">
        <v>18</v>
      </c>
      <c r="J2117" t="s">
        <v>208</v>
      </c>
      <c r="K2117" t="s">
        <v>209</v>
      </c>
      <c r="L2117" t="s">
        <v>567</v>
      </c>
      <c r="M2117" t="s">
        <v>137</v>
      </c>
      <c r="N2117" t="s">
        <v>21</v>
      </c>
      <c r="O2117">
        <v>13.28</v>
      </c>
      <c r="P2117">
        <v>26.35</v>
      </c>
      <c r="Q2117">
        <f>Sales_Analysis[[#This Row],[Quantity]]*Sales_Analysis[[#This Row],[Unit Selling Price]]</f>
        <v>26.35</v>
      </c>
      <c r="R2117">
        <f>Sales_Analysis[[#This Row],[Gross Sales ]]*Sales_Analysis[[#This Row],[Discount Pct]]</f>
        <v>0</v>
      </c>
      <c r="S2117" s="8">
        <f>Sales_Analysis[[#This Row],[Gross Sales ]]-Sales_Analysis[[#This Row],[Discount Amount]]</f>
        <v>26.35</v>
      </c>
      <c r="T2117" s="8">
        <f>Sales_Analysis[[#This Row],[Quantity]]*Sales_Analysis[[#This Row],[Unit Cost]]</f>
        <v>13.28</v>
      </c>
      <c r="U2117" s="8">
        <f>Sales_Analysis[[#This Row],[Net Sales ]]-Sales_Analysis[[#This Row],[Cost Of Good Sold]]</f>
        <v>13.070000000000002</v>
      </c>
      <c r="V2117" s="8">
        <f>IF(Sales_Analysis[[#This Row],[Order Status]]="Completed",Sales_Analysis[[#This Row],[Net Sales ]],0)</f>
        <v>26.35</v>
      </c>
      <c r="W2117" s="8">
        <f>IF(Sales_Analysis[[#This Row],[Order Status]]="Completed",Sales_Analysis[[#This Row],[Gross Profit ]],0)</f>
        <v>13.070000000000002</v>
      </c>
    </row>
    <row r="2118" spans="1:23">
      <c r="A2118" t="s">
        <v>2905</v>
      </c>
      <c r="B2118" s="7">
        <v>46241</v>
      </c>
      <c r="C2118" t="s">
        <v>182</v>
      </c>
      <c r="D2118">
        <v>3</v>
      </c>
      <c r="E2118">
        <v>11.57</v>
      </c>
      <c r="F2118">
        <v>0</v>
      </c>
      <c r="G2118">
        <v>0</v>
      </c>
      <c r="H2118" t="s">
        <v>207</v>
      </c>
      <c r="I2118" t="s">
        <v>18</v>
      </c>
      <c r="J2118" t="s">
        <v>217</v>
      </c>
      <c r="K2118" t="s">
        <v>209</v>
      </c>
      <c r="L2118" t="s">
        <v>698</v>
      </c>
      <c r="M2118" t="s">
        <v>183</v>
      </c>
      <c r="N2118" t="s">
        <v>32</v>
      </c>
      <c r="O2118">
        <v>6.42</v>
      </c>
      <c r="P2118">
        <v>11.57</v>
      </c>
      <c r="Q2118">
        <f>Sales_Analysis[[#This Row],[Quantity]]*Sales_Analysis[[#This Row],[Unit Selling Price]]</f>
        <v>34.71</v>
      </c>
      <c r="R2118">
        <f>Sales_Analysis[[#This Row],[Gross Sales ]]*Sales_Analysis[[#This Row],[Discount Pct]]</f>
        <v>0</v>
      </c>
      <c r="S2118" s="8">
        <f>Sales_Analysis[[#This Row],[Gross Sales ]]-Sales_Analysis[[#This Row],[Discount Amount]]</f>
        <v>34.71</v>
      </c>
      <c r="T2118" s="8">
        <f>Sales_Analysis[[#This Row],[Quantity]]*Sales_Analysis[[#This Row],[Unit Cost]]</f>
        <v>19.259999999999998</v>
      </c>
      <c r="U2118" s="8">
        <f>Sales_Analysis[[#This Row],[Net Sales ]]-Sales_Analysis[[#This Row],[Cost Of Good Sold]]</f>
        <v>15.450000000000003</v>
      </c>
      <c r="V2118" s="8">
        <f>IF(Sales_Analysis[[#This Row],[Order Status]]="Completed",Sales_Analysis[[#This Row],[Net Sales ]],0)</f>
        <v>34.71</v>
      </c>
      <c r="W2118" s="8">
        <f>IF(Sales_Analysis[[#This Row],[Order Status]]="Completed",Sales_Analysis[[#This Row],[Gross Profit ]],0)</f>
        <v>15.450000000000003</v>
      </c>
    </row>
    <row r="2119" spans="1:23">
      <c r="A2119" t="s">
        <v>2906</v>
      </c>
      <c r="B2119" s="7">
        <v>46241</v>
      </c>
      <c r="C2119" t="s">
        <v>98</v>
      </c>
      <c r="D2119">
        <v>2</v>
      </c>
      <c r="E2119">
        <v>17.66</v>
      </c>
      <c r="F2119">
        <v>0.05</v>
      </c>
      <c r="G2119">
        <v>6.99</v>
      </c>
      <c r="H2119" t="s">
        <v>212</v>
      </c>
      <c r="I2119" t="s">
        <v>37</v>
      </c>
      <c r="J2119" t="s">
        <v>213</v>
      </c>
      <c r="K2119" t="s">
        <v>304</v>
      </c>
      <c r="L2119" t="s">
        <v>1541</v>
      </c>
      <c r="M2119" t="s">
        <v>99</v>
      </c>
      <c r="N2119" t="s">
        <v>17</v>
      </c>
      <c r="O2119">
        <v>11.93</v>
      </c>
      <c r="P2119">
        <v>17.66</v>
      </c>
      <c r="Q2119">
        <f>Sales_Analysis[[#This Row],[Quantity]]*Sales_Analysis[[#This Row],[Unit Selling Price]]</f>
        <v>35.32</v>
      </c>
      <c r="R2119">
        <f>Sales_Analysis[[#This Row],[Gross Sales ]]*Sales_Analysis[[#This Row],[Discount Pct]]</f>
        <v>1.766</v>
      </c>
      <c r="S2119" s="8">
        <f>Sales_Analysis[[#This Row],[Gross Sales ]]-Sales_Analysis[[#This Row],[Discount Amount]]</f>
        <v>33.554000000000002</v>
      </c>
      <c r="T2119" s="8">
        <f>Sales_Analysis[[#This Row],[Quantity]]*Sales_Analysis[[#This Row],[Unit Cost]]</f>
        <v>23.86</v>
      </c>
      <c r="U2119" s="8">
        <f>Sales_Analysis[[#This Row],[Net Sales ]]-Sales_Analysis[[#This Row],[Cost Of Good Sold]]</f>
        <v>9.6940000000000026</v>
      </c>
      <c r="V2119" s="8">
        <f>IF(Sales_Analysis[[#This Row],[Order Status]]="Completed",Sales_Analysis[[#This Row],[Net Sales ]],0)</f>
        <v>0</v>
      </c>
      <c r="W2119" s="8">
        <f>IF(Sales_Analysis[[#This Row],[Order Status]]="Completed",Sales_Analysis[[#This Row],[Gross Profit ]],0)</f>
        <v>0</v>
      </c>
    </row>
    <row r="2120" spans="1:23">
      <c r="A2120" t="s">
        <v>2907</v>
      </c>
      <c r="B2120" s="7">
        <v>46241</v>
      </c>
      <c r="C2120" t="s">
        <v>164</v>
      </c>
      <c r="D2120">
        <v>8</v>
      </c>
      <c r="E2120">
        <v>93.35</v>
      </c>
      <c r="F2120">
        <v>0.1</v>
      </c>
      <c r="G2120">
        <v>0</v>
      </c>
      <c r="H2120" t="s">
        <v>207</v>
      </c>
      <c r="I2120" t="s">
        <v>12</v>
      </c>
      <c r="J2120" t="s">
        <v>208</v>
      </c>
      <c r="K2120" t="s">
        <v>209</v>
      </c>
      <c r="L2120" t="s">
        <v>225</v>
      </c>
      <c r="M2120" t="s">
        <v>165</v>
      </c>
      <c r="N2120" t="s">
        <v>32</v>
      </c>
      <c r="O2120">
        <v>39.76</v>
      </c>
      <c r="P2120">
        <v>93.35</v>
      </c>
      <c r="Q2120">
        <f>Sales_Analysis[[#This Row],[Quantity]]*Sales_Analysis[[#This Row],[Unit Selling Price]]</f>
        <v>746.8</v>
      </c>
      <c r="R2120">
        <f>Sales_Analysis[[#This Row],[Gross Sales ]]*Sales_Analysis[[#This Row],[Discount Pct]]</f>
        <v>74.679999999999993</v>
      </c>
      <c r="S2120" s="8">
        <f>Sales_Analysis[[#This Row],[Gross Sales ]]-Sales_Analysis[[#This Row],[Discount Amount]]</f>
        <v>672.12</v>
      </c>
      <c r="T2120" s="8">
        <f>Sales_Analysis[[#This Row],[Quantity]]*Sales_Analysis[[#This Row],[Unit Cost]]</f>
        <v>318.08</v>
      </c>
      <c r="U2120" s="8">
        <f>Sales_Analysis[[#This Row],[Net Sales ]]-Sales_Analysis[[#This Row],[Cost Of Good Sold]]</f>
        <v>354.04</v>
      </c>
      <c r="V2120" s="8">
        <f>IF(Sales_Analysis[[#This Row],[Order Status]]="Completed",Sales_Analysis[[#This Row],[Net Sales ]],0)</f>
        <v>672.12</v>
      </c>
      <c r="W2120" s="8">
        <f>IF(Sales_Analysis[[#This Row],[Order Status]]="Completed",Sales_Analysis[[#This Row],[Gross Profit ]],0)</f>
        <v>354.04</v>
      </c>
    </row>
    <row r="2121" spans="1:23">
      <c r="A2121" t="s">
        <v>2908</v>
      </c>
      <c r="B2121" s="7">
        <v>46242</v>
      </c>
      <c r="C2121" t="s">
        <v>138</v>
      </c>
      <c r="D2121">
        <v>4</v>
      </c>
      <c r="E2121">
        <v>56</v>
      </c>
      <c r="F2121">
        <v>0.15</v>
      </c>
      <c r="G2121">
        <v>9.99</v>
      </c>
      <c r="H2121" t="s">
        <v>216</v>
      </c>
      <c r="I2121" t="s">
        <v>54</v>
      </c>
      <c r="J2121" t="s">
        <v>208</v>
      </c>
      <c r="K2121" t="s">
        <v>209</v>
      </c>
      <c r="L2121" t="s">
        <v>2909</v>
      </c>
      <c r="M2121" t="s">
        <v>139</v>
      </c>
      <c r="N2121" t="s">
        <v>21</v>
      </c>
      <c r="O2121">
        <v>37.14</v>
      </c>
      <c r="P2121">
        <v>56</v>
      </c>
      <c r="Q2121">
        <f>Sales_Analysis[[#This Row],[Quantity]]*Sales_Analysis[[#This Row],[Unit Selling Price]]</f>
        <v>224</v>
      </c>
      <c r="R2121">
        <f>Sales_Analysis[[#This Row],[Gross Sales ]]*Sales_Analysis[[#This Row],[Discount Pct]]</f>
        <v>33.6</v>
      </c>
      <c r="S2121" s="8">
        <f>Sales_Analysis[[#This Row],[Gross Sales ]]-Sales_Analysis[[#This Row],[Discount Amount]]</f>
        <v>190.4</v>
      </c>
      <c r="T2121" s="8">
        <f>Sales_Analysis[[#This Row],[Quantity]]*Sales_Analysis[[#This Row],[Unit Cost]]</f>
        <v>148.56</v>
      </c>
      <c r="U2121" s="8">
        <f>Sales_Analysis[[#This Row],[Net Sales ]]-Sales_Analysis[[#This Row],[Cost Of Good Sold]]</f>
        <v>41.84</v>
      </c>
      <c r="V2121" s="8">
        <f>IF(Sales_Analysis[[#This Row],[Order Status]]="Completed",Sales_Analysis[[#This Row],[Net Sales ]],0)</f>
        <v>190.4</v>
      </c>
      <c r="W2121" s="8">
        <f>IF(Sales_Analysis[[#This Row],[Order Status]]="Completed",Sales_Analysis[[#This Row],[Gross Profit ]],0)</f>
        <v>41.84</v>
      </c>
    </row>
    <row r="2122" spans="1:23">
      <c r="A2122" t="s">
        <v>2910</v>
      </c>
      <c r="B2122" s="7">
        <v>46242</v>
      </c>
      <c r="C2122" t="s">
        <v>104</v>
      </c>
      <c r="D2122">
        <v>1</v>
      </c>
      <c r="E2122">
        <v>29.49</v>
      </c>
      <c r="F2122">
        <v>0</v>
      </c>
      <c r="G2122">
        <v>6.99</v>
      </c>
      <c r="H2122" t="s">
        <v>207</v>
      </c>
      <c r="I2122" t="s">
        <v>37</v>
      </c>
      <c r="J2122" t="s">
        <v>217</v>
      </c>
      <c r="K2122" t="s">
        <v>209</v>
      </c>
      <c r="L2122" t="s">
        <v>775</v>
      </c>
      <c r="M2122" t="s">
        <v>105</v>
      </c>
      <c r="N2122" t="s">
        <v>17</v>
      </c>
      <c r="O2122">
        <v>13.03</v>
      </c>
      <c r="P2122">
        <v>29.49</v>
      </c>
      <c r="Q2122">
        <f>Sales_Analysis[[#This Row],[Quantity]]*Sales_Analysis[[#This Row],[Unit Selling Price]]</f>
        <v>29.49</v>
      </c>
      <c r="R2122">
        <f>Sales_Analysis[[#This Row],[Gross Sales ]]*Sales_Analysis[[#This Row],[Discount Pct]]</f>
        <v>0</v>
      </c>
      <c r="S2122" s="8">
        <f>Sales_Analysis[[#This Row],[Gross Sales ]]-Sales_Analysis[[#This Row],[Discount Amount]]</f>
        <v>29.49</v>
      </c>
      <c r="T2122" s="8">
        <f>Sales_Analysis[[#This Row],[Quantity]]*Sales_Analysis[[#This Row],[Unit Cost]]</f>
        <v>13.03</v>
      </c>
      <c r="U2122" s="8">
        <f>Sales_Analysis[[#This Row],[Net Sales ]]-Sales_Analysis[[#This Row],[Cost Of Good Sold]]</f>
        <v>16.46</v>
      </c>
      <c r="V2122" s="8">
        <f>IF(Sales_Analysis[[#This Row],[Order Status]]="Completed",Sales_Analysis[[#This Row],[Net Sales ]],0)</f>
        <v>29.49</v>
      </c>
      <c r="W2122" s="8">
        <f>IF(Sales_Analysis[[#This Row],[Order Status]]="Completed",Sales_Analysis[[#This Row],[Gross Profit ]],0)</f>
        <v>16.46</v>
      </c>
    </row>
    <row r="2123" spans="1:23">
      <c r="A2123" t="s">
        <v>2911</v>
      </c>
      <c r="B2123" s="7">
        <v>46242</v>
      </c>
      <c r="C2123" t="s">
        <v>104</v>
      </c>
      <c r="D2123">
        <v>6</v>
      </c>
      <c r="E2123">
        <v>29.49</v>
      </c>
      <c r="F2123">
        <v>0</v>
      </c>
      <c r="G2123">
        <v>0</v>
      </c>
      <c r="H2123" t="s">
        <v>207</v>
      </c>
      <c r="I2123" t="s">
        <v>18</v>
      </c>
      <c r="J2123" t="s">
        <v>208</v>
      </c>
      <c r="K2123" t="s">
        <v>209</v>
      </c>
      <c r="L2123" t="s">
        <v>269</v>
      </c>
      <c r="M2123" t="s">
        <v>105</v>
      </c>
      <c r="N2123" t="s">
        <v>17</v>
      </c>
      <c r="O2123">
        <v>13.03</v>
      </c>
      <c r="P2123">
        <v>29.49</v>
      </c>
      <c r="Q2123">
        <f>Sales_Analysis[[#This Row],[Quantity]]*Sales_Analysis[[#This Row],[Unit Selling Price]]</f>
        <v>176.94</v>
      </c>
      <c r="R2123">
        <f>Sales_Analysis[[#This Row],[Gross Sales ]]*Sales_Analysis[[#This Row],[Discount Pct]]</f>
        <v>0</v>
      </c>
      <c r="S2123" s="8">
        <f>Sales_Analysis[[#This Row],[Gross Sales ]]-Sales_Analysis[[#This Row],[Discount Amount]]</f>
        <v>176.94</v>
      </c>
      <c r="T2123" s="8">
        <f>Sales_Analysis[[#This Row],[Quantity]]*Sales_Analysis[[#This Row],[Unit Cost]]</f>
        <v>78.179999999999993</v>
      </c>
      <c r="U2123" s="8">
        <f>Sales_Analysis[[#This Row],[Net Sales ]]-Sales_Analysis[[#This Row],[Cost Of Good Sold]]</f>
        <v>98.76</v>
      </c>
      <c r="V2123" s="8">
        <f>IF(Sales_Analysis[[#This Row],[Order Status]]="Completed",Sales_Analysis[[#This Row],[Net Sales ]],0)</f>
        <v>176.94</v>
      </c>
      <c r="W2123" s="8">
        <f>IF(Sales_Analysis[[#This Row],[Order Status]]="Completed",Sales_Analysis[[#This Row],[Gross Profit ]],0)</f>
        <v>98.76</v>
      </c>
    </row>
    <row r="2124" spans="1:23">
      <c r="A2124" t="s">
        <v>2912</v>
      </c>
      <c r="B2124" s="7">
        <v>46242</v>
      </c>
      <c r="C2124" t="s">
        <v>128</v>
      </c>
      <c r="D2124">
        <v>2</v>
      </c>
      <c r="E2124">
        <v>74.72</v>
      </c>
      <c r="F2124">
        <v>0.15</v>
      </c>
      <c r="G2124">
        <v>0</v>
      </c>
      <c r="H2124" t="s">
        <v>216</v>
      </c>
      <c r="I2124" t="s">
        <v>54</v>
      </c>
      <c r="J2124" t="s">
        <v>213</v>
      </c>
      <c r="K2124" t="s">
        <v>209</v>
      </c>
      <c r="L2124" t="s">
        <v>1281</v>
      </c>
      <c r="M2124" t="s">
        <v>129</v>
      </c>
      <c r="N2124" t="s">
        <v>21</v>
      </c>
      <c r="O2124">
        <v>36.28</v>
      </c>
      <c r="P2124">
        <v>74.72</v>
      </c>
      <c r="Q2124">
        <f>Sales_Analysis[[#This Row],[Quantity]]*Sales_Analysis[[#This Row],[Unit Selling Price]]</f>
        <v>149.44</v>
      </c>
      <c r="R2124">
        <f>Sales_Analysis[[#This Row],[Gross Sales ]]*Sales_Analysis[[#This Row],[Discount Pct]]</f>
        <v>22.416</v>
      </c>
      <c r="S2124" s="8">
        <f>Sales_Analysis[[#This Row],[Gross Sales ]]-Sales_Analysis[[#This Row],[Discount Amount]]</f>
        <v>127.024</v>
      </c>
      <c r="T2124" s="8">
        <f>Sales_Analysis[[#This Row],[Quantity]]*Sales_Analysis[[#This Row],[Unit Cost]]</f>
        <v>72.56</v>
      </c>
      <c r="U2124" s="8">
        <f>Sales_Analysis[[#This Row],[Net Sales ]]-Sales_Analysis[[#This Row],[Cost Of Good Sold]]</f>
        <v>54.463999999999999</v>
      </c>
      <c r="V2124" s="8">
        <f>IF(Sales_Analysis[[#This Row],[Order Status]]="Completed",Sales_Analysis[[#This Row],[Net Sales ]],0)</f>
        <v>127.024</v>
      </c>
      <c r="W2124" s="8">
        <f>IF(Sales_Analysis[[#This Row],[Order Status]]="Completed",Sales_Analysis[[#This Row],[Gross Profit ]],0)</f>
        <v>54.463999999999999</v>
      </c>
    </row>
    <row r="2125" spans="1:23">
      <c r="A2125" t="s">
        <v>2913</v>
      </c>
      <c r="B2125" s="7">
        <v>46242</v>
      </c>
      <c r="C2125" t="s">
        <v>120</v>
      </c>
      <c r="D2125">
        <v>1</v>
      </c>
      <c r="E2125">
        <v>33.65</v>
      </c>
      <c r="F2125">
        <v>0</v>
      </c>
      <c r="G2125">
        <v>0</v>
      </c>
      <c r="H2125" t="s">
        <v>212</v>
      </c>
      <c r="I2125" t="s">
        <v>224</v>
      </c>
      <c r="J2125" t="s">
        <v>208</v>
      </c>
      <c r="K2125" t="s">
        <v>209</v>
      </c>
      <c r="L2125" t="s">
        <v>317</v>
      </c>
      <c r="M2125" t="s">
        <v>121</v>
      </c>
      <c r="N2125" t="s">
        <v>21</v>
      </c>
      <c r="O2125">
        <v>17.22</v>
      </c>
      <c r="P2125">
        <v>33.65</v>
      </c>
      <c r="Q2125">
        <f>Sales_Analysis[[#This Row],[Quantity]]*Sales_Analysis[[#This Row],[Unit Selling Price]]</f>
        <v>33.65</v>
      </c>
      <c r="R2125">
        <f>Sales_Analysis[[#This Row],[Gross Sales ]]*Sales_Analysis[[#This Row],[Discount Pct]]</f>
        <v>0</v>
      </c>
      <c r="S2125" s="8">
        <f>Sales_Analysis[[#This Row],[Gross Sales ]]-Sales_Analysis[[#This Row],[Discount Amount]]</f>
        <v>33.65</v>
      </c>
      <c r="T2125" s="8">
        <f>Sales_Analysis[[#This Row],[Quantity]]*Sales_Analysis[[#This Row],[Unit Cost]]</f>
        <v>17.22</v>
      </c>
      <c r="U2125" s="8">
        <f>Sales_Analysis[[#This Row],[Net Sales ]]-Sales_Analysis[[#This Row],[Cost Of Good Sold]]</f>
        <v>16.43</v>
      </c>
      <c r="V2125" s="8">
        <f>IF(Sales_Analysis[[#This Row],[Order Status]]="Completed",Sales_Analysis[[#This Row],[Net Sales ]],0)</f>
        <v>33.65</v>
      </c>
      <c r="W2125" s="8">
        <f>IF(Sales_Analysis[[#This Row],[Order Status]]="Completed",Sales_Analysis[[#This Row],[Gross Profit ]],0)</f>
        <v>16.43</v>
      </c>
    </row>
    <row r="2126" spans="1:23">
      <c r="A2126" t="s">
        <v>2914</v>
      </c>
      <c r="B2126" s="7">
        <v>46242</v>
      </c>
      <c r="C2126" t="s">
        <v>144</v>
      </c>
      <c r="D2126">
        <v>2</v>
      </c>
      <c r="E2126">
        <v>12.74</v>
      </c>
      <c r="F2126">
        <v>0</v>
      </c>
      <c r="G2126">
        <v>4.99</v>
      </c>
      <c r="H2126" t="s">
        <v>207</v>
      </c>
      <c r="I2126" t="s">
        <v>18</v>
      </c>
      <c r="J2126" t="s">
        <v>217</v>
      </c>
      <c r="K2126" t="s">
        <v>209</v>
      </c>
      <c r="L2126" t="s">
        <v>1080</v>
      </c>
      <c r="M2126" t="s">
        <v>145</v>
      </c>
      <c r="N2126" t="s">
        <v>27</v>
      </c>
      <c r="O2126">
        <v>5.81</v>
      </c>
      <c r="P2126">
        <v>12.74</v>
      </c>
      <c r="Q2126">
        <f>Sales_Analysis[[#This Row],[Quantity]]*Sales_Analysis[[#This Row],[Unit Selling Price]]</f>
        <v>25.48</v>
      </c>
      <c r="R2126">
        <f>Sales_Analysis[[#This Row],[Gross Sales ]]*Sales_Analysis[[#This Row],[Discount Pct]]</f>
        <v>0</v>
      </c>
      <c r="S2126" s="8">
        <f>Sales_Analysis[[#This Row],[Gross Sales ]]-Sales_Analysis[[#This Row],[Discount Amount]]</f>
        <v>25.48</v>
      </c>
      <c r="T2126" s="8">
        <f>Sales_Analysis[[#This Row],[Quantity]]*Sales_Analysis[[#This Row],[Unit Cost]]</f>
        <v>11.62</v>
      </c>
      <c r="U2126" s="8">
        <f>Sales_Analysis[[#This Row],[Net Sales ]]-Sales_Analysis[[#This Row],[Cost Of Good Sold]]</f>
        <v>13.860000000000001</v>
      </c>
      <c r="V2126" s="8">
        <f>IF(Sales_Analysis[[#This Row],[Order Status]]="Completed",Sales_Analysis[[#This Row],[Net Sales ]],0)</f>
        <v>25.48</v>
      </c>
      <c r="W2126" s="8">
        <f>IF(Sales_Analysis[[#This Row],[Order Status]]="Completed",Sales_Analysis[[#This Row],[Gross Profit ]],0)</f>
        <v>13.860000000000001</v>
      </c>
    </row>
    <row r="2127" spans="1:23">
      <c r="A2127" t="s">
        <v>2915</v>
      </c>
      <c r="B2127" s="7">
        <v>46242</v>
      </c>
      <c r="C2127" t="s">
        <v>168</v>
      </c>
      <c r="D2127">
        <v>3</v>
      </c>
      <c r="E2127">
        <v>50.46</v>
      </c>
      <c r="F2127">
        <v>0</v>
      </c>
      <c r="G2127">
        <v>0</v>
      </c>
      <c r="H2127" t="s">
        <v>207</v>
      </c>
      <c r="I2127" t="s">
        <v>37</v>
      </c>
      <c r="J2127" t="s">
        <v>217</v>
      </c>
      <c r="K2127" t="s">
        <v>209</v>
      </c>
      <c r="L2127" t="s">
        <v>2340</v>
      </c>
      <c r="M2127" t="s">
        <v>169</v>
      </c>
      <c r="N2127" t="s">
        <v>32</v>
      </c>
      <c r="O2127">
        <v>23.03</v>
      </c>
      <c r="P2127">
        <v>50.46</v>
      </c>
      <c r="Q2127">
        <f>Sales_Analysis[[#This Row],[Quantity]]*Sales_Analysis[[#This Row],[Unit Selling Price]]</f>
        <v>151.38</v>
      </c>
      <c r="R2127">
        <f>Sales_Analysis[[#This Row],[Gross Sales ]]*Sales_Analysis[[#This Row],[Discount Pct]]</f>
        <v>0</v>
      </c>
      <c r="S2127" s="8">
        <f>Sales_Analysis[[#This Row],[Gross Sales ]]-Sales_Analysis[[#This Row],[Discount Amount]]</f>
        <v>151.38</v>
      </c>
      <c r="T2127" s="8">
        <f>Sales_Analysis[[#This Row],[Quantity]]*Sales_Analysis[[#This Row],[Unit Cost]]</f>
        <v>69.09</v>
      </c>
      <c r="U2127" s="8">
        <f>Sales_Analysis[[#This Row],[Net Sales ]]-Sales_Analysis[[#This Row],[Cost Of Good Sold]]</f>
        <v>82.289999999999992</v>
      </c>
      <c r="V2127" s="8">
        <f>IF(Sales_Analysis[[#This Row],[Order Status]]="Completed",Sales_Analysis[[#This Row],[Net Sales ]],0)</f>
        <v>151.38</v>
      </c>
      <c r="W2127" s="8">
        <f>IF(Sales_Analysis[[#This Row],[Order Status]]="Completed",Sales_Analysis[[#This Row],[Gross Profit ]],0)</f>
        <v>82.289999999999992</v>
      </c>
    </row>
    <row r="2128" spans="1:23">
      <c r="A2128" t="s">
        <v>2916</v>
      </c>
      <c r="B2128" s="7">
        <v>46242</v>
      </c>
      <c r="C2128" t="s">
        <v>77</v>
      </c>
      <c r="D2128">
        <v>2</v>
      </c>
      <c r="E2128">
        <v>47.77</v>
      </c>
      <c r="F2128">
        <v>0.05</v>
      </c>
      <c r="G2128">
        <v>0</v>
      </c>
      <c r="H2128" t="s">
        <v>207</v>
      </c>
      <c r="I2128" t="s">
        <v>224</v>
      </c>
      <c r="J2128" t="s">
        <v>217</v>
      </c>
      <c r="K2128" t="s">
        <v>209</v>
      </c>
      <c r="L2128" t="s">
        <v>930</v>
      </c>
      <c r="M2128" t="s">
        <v>78</v>
      </c>
      <c r="N2128" t="s">
        <v>11</v>
      </c>
      <c r="O2128">
        <v>21.34</v>
      </c>
      <c r="P2128">
        <v>47.77</v>
      </c>
      <c r="Q2128">
        <f>Sales_Analysis[[#This Row],[Quantity]]*Sales_Analysis[[#This Row],[Unit Selling Price]]</f>
        <v>95.54</v>
      </c>
      <c r="R2128">
        <f>Sales_Analysis[[#This Row],[Gross Sales ]]*Sales_Analysis[[#This Row],[Discount Pct]]</f>
        <v>4.7770000000000001</v>
      </c>
      <c r="S2128" s="8">
        <f>Sales_Analysis[[#This Row],[Gross Sales ]]-Sales_Analysis[[#This Row],[Discount Amount]]</f>
        <v>90.763000000000005</v>
      </c>
      <c r="T2128" s="8">
        <f>Sales_Analysis[[#This Row],[Quantity]]*Sales_Analysis[[#This Row],[Unit Cost]]</f>
        <v>42.68</v>
      </c>
      <c r="U2128" s="8">
        <f>Sales_Analysis[[#This Row],[Net Sales ]]-Sales_Analysis[[#This Row],[Cost Of Good Sold]]</f>
        <v>48.083000000000006</v>
      </c>
      <c r="V2128" s="8">
        <f>IF(Sales_Analysis[[#This Row],[Order Status]]="Completed",Sales_Analysis[[#This Row],[Net Sales ]],0)</f>
        <v>90.763000000000005</v>
      </c>
      <c r="W2128" s="8">
        <f>IF(Sales_Analysis[[#This Row],[Order Status]]="Completed",Sales_Analysis[[#This Row],[Gross Profit ]],0)</f>
        <v>48.083000000000006</v>
      </c>
    </row>
    <row r="2129" spans="1:23">
      <c r="A2129" t="s">
        <v>2917</v>
      </c>
      <c r="B2129" s="7">
        <v>46242</v>
      </c>
      <c r="C2129" t="s">
        <v>182</v>
      </c>
      <c r="D2129">
        <v>1</v>
      </c>
      <c r="E2129">
        <v>11.57</v>
      </c>
      <c r="F2129">
        <v>0.15</v>
      </c>
      <c r="G2129">
        <v>0</v>
      </c>
      <c r="H2129" t="s">
        <v>207</v>
      </c>
      <c r="I2129" t="s">
        <v>12</v>
      </c>
      <c r="J2129" t="s">
        <v>213</v>
      </c>
      <c r="K2129" t="s">
        <v>209</v>
      </c>
      <c r="L2129" t="s">
        <v>1145</v>
      </c>
      <c r="M2129" t="s">
        <v>183</v>
      </c>
      <c r="N2129" t="s">
        <v>32</v>
      </c>
      <c r="O2129">
        <v>6.42</v>
      </c>
      <c r="P2129">
        <v>11.57</v>
      </c>
      <c r="Q2129">
        <f>Sales_Analysis[[#This Row],[Quantity]]*Sales_Analysis[[#This Row],[Unit Selling Price]]</f>
        <v>11.57</v>
      </c>
      <c r="R2129">
        <f>Sales_Analysis[[#This Row],[Gross Sales ]]*Sales_Analysis[[#This Row],[Discount Pct]]</f>
        <v>1.7355</v>
      </c>
      <c r="S2129" s="8">
        <f>Sales_Analysis[[#This Row],[Gross Sales ]]-Sales_Analysis[[#This Row],[Discount Amount]]</f>
        <v>9.8345000000000002</v>
      </c>
      <c r="T2129" s="8">
        <f>Sales_Analysis[[#This Row],[Quantity]]*Sales_Analysis[[#This Row],[Unit Cost]]</f>
        <v>6.42</v>
      </c>
      <c r="U2129" s="8">
        <f>Sales_Analysis[[#This Row],[Net Sales ]]-Sales_Analysis[[#This Row],[Cost Of Good Sold]]</f>
        <v>3.4145000000000003</v>
      </c>
      <c r="V2129" s="8">
        <f>IF(Sales_Analysis[[#This Row],[Order Status]]="Completed",Sales_Analysis[[#This Row],[Net Sales ]],0)</f>
        <v>9.8345000000000002</v>
      </c>
      <c r="W2129" s="8">
        <f>IF(Sales_Analysis[[#This Row],[Order Status]]="Completed",Sales_Analysis[[#This Row],[Gross Profit ]],0)</f>
        <v>3.4145000000000003</v>
      </c>
    </row>
    <row r="2130" spans="1:23">
      <c r="A2130" t="s">
        <v>2918</v>
      </c>
      <c r="B2130" s="7">
        <v>46243</v>
      </c>
      <c r="C2130" t="s">
        <v>96</v>
      </c>
      <c r="D2130">
        <v>4</v>
      </c>
      <c r="E2130">
        <v>26.72</v>
      </c>
      <c r="F2130">
        <v>0</v>
      </c>
      <c r="G2130">
        <v>0</v>
      </c>
      <c r="H2130" t="s">
        <v>216</v>
      </c>
      <c r="I2130" t="s">
        <v>12</v>
      </c>
      <c r="J2130" t="s">
        <v>213</v>
      </c>
      <c r="K2130" t="s">
        <v>209</v>
      </c>
      <c r="L2130" t="s">
        <v>1431</v>
      </c>
      <c r="M2130" t="s">
        <v>97</v>
      </c>
      <c r="N2130" t="s">
        <v>17</v>
      </c>
      <c r="O2130">
        <v>14.4</v>
      </c>
      <c r="P2130">
        <v>26.72</v>
      </c>
      <c r="Q2130">
        <f>Sales_Analysis[[#This Row],[Quantity]]*Sales_Analysis[[#This Row],[Unit Selling Price]]</f>
        <v>106.88</v>
      </c>
      <c r="R2130">
        <f>Sales_Analysis[[#This Row],[Gross Sales ]]*Sales_Analysis[[#This Row],[Discount Pct]]</f>
        <v>0</v>
      </c>
      <c r="S2130" s="8">
        <f>Sales_Analysis[[#This Row],[Gross Sales ]]-Sales_Analysis[[#This Row],[Discount Amount]]</f>
        <v>106.88</v>
      </c>
      <c r="T2130" s="8">
        <f>Sales_Analysis[[#This Row],[Quantity]]*Sales_Analysis[[#This Row],[Unit Cost]]</f>
        <v>57.6</v>
      </c>
      <c r="U2130" s="8">
        <f>Sales_Analysis[[#This Row],[Net Sales ]]-Sales_Analysis[[#This Row],[Cost Of Good Sold]]</f>
        <v>49.279999999999994</v>
      </c>
      <c r="V2130" s="8">
        <f>IF(Sales_Analysis[[#This Row],[Order Status]]="Completed",Sales_Analysis[[#This Row],[Net Sales ]],0)</f>
        <v>106.88</v>
      </c>
      <c r="W2130" s="8">
        <f>IF(Sales_Analysis[[#This Row],[Order Status]]="Completed",Sales_Analysis[[#This Row],[Gross Profit ]],0)</f>
        <v>49.279999999999994</v>
      </c>
    </row>
    <row r="2131" spans="1:23">
      <c r="A2131" t="s">
        <v>2919</v>
      </c>
      <c r="B2131" s="7">
        <v>46243</v>
      </c>
      <c r="C2131" t="s">
        <v>150</v>
      </c>
      <c r="D2131">
        <v>3</v>
      </c>
      <c r="E2131">
        <v>50.17</v>
      </c>
      <c r="F2131">
        <v>0</v>
      </c>
      <c r="G2131">
        <v>0</v>
      </c>
      <c r="H2131" t="s">
        <v>212</v>
      </c>
      <c r="I2131" t="s">
        <v>37</v>
      </c>
      <c r="J2131" t="s">
        <v>208</v>
      </c>
      <c r="K2131" t="s">
        <v>209</v>
      </c>
      <c r="L2131" t="s">
        <v>1588</v>
      </c>
      <c r="M2131" t="s">
        <v>151</v>
      </c>
      <c r="N2131" t="s">
        <v>27</v>
      </c>
      <c r="O2131">
        <v>28.8</v>
      </c>
      <c r="P2131">
        <v>50.17</v>
      </c>
      <c r="Q2131">
        <f>Sales_Analysis[[#This Row],[Quantity]]*Sales_Analysis[[#This Row],[Unit Selling Price]]</f>
        <v>150.51</v>
      </c>
      <c r="R2131">
        <f>Sales_Analysis[[#This Row],[Gross Sales ]]*Sales_Analysis[[#This Row],[Discount Pct]]</f>
        <v>0</v>
      </c>
      <c r="S2131" s="8">
        <f>Sales_Analysis[[#This Row],[Gross Sales ]]-Sales_Analysis[[#This Row],[Discount Amount]]</f>
        <v>150.51</v>
      </c>
      <c r="T2131" s="8">
        <f>Sales_Analysis[[#This Row],[Quantity]]*Sales_Analysis[[#This Row],[Unit Cost]]</f>
        <v>86.4</v>
      </c>
      <c r="U2131" s="8">
        <f>Sales_Analysis[[#This Row],[Net Sales ]]-Sales_Analysis[[#This Row],[Cost Of Good Sold]]</f>
        <v>64.109999999999985</v>
      </c>
      <c r="V2131" s="8">
        <f>IF(Sales_Analysis[[#This Row],[Order Status]]="Completed",Sales_Analysis[[#This Row],[Net Sales ]],0)</f>
        <v>150.51</v>
      </c>
      <c r="W2131" s="8">
        <f>IF(Sales_Analysis[[#This Row],[Order Status]]="Completed",Sales_Analysis[[#This Row],[Gross Profit ]],0)</f>
        <v>64.109999999999985</v>
      </c>
    </row>
    <row r="2132" spans="1:23">
      <c r="A2132" t="s">
        <v>2920</v>
      </c>
      <c r="B2132" s="7">
        <v>46243</v>
      </c>
      <c r="C2132" t="s">
        <v>77</v>
      </c>
      <c r="D2132">
        <v>4</v>
      </c>
      <c r="E2132">
        <v>47.77</v>
      </c>
      <c r="F2132">
        <v>0</v>
      </c>
      <c r="G2132">
        <v>9.99</v>
      </c>
      <c r="H2132" t="s">
        <v>216</v>
      </c>
      <c r="I2132" t="s">
        <v>18</v>
      </c>
      <c r="J2132" t="s">
        <v>208</v>
      </c>
      <c r="K2132" t="s">
        <v>209</v>
      </c>
      <c r="L2132" t="s">
        <v>479</v>
      </c>
      <c r="M2132" t="s">
        <v>78</v>
      </c>
      <c r="N2132" t="s">
        <v>11</v>
      </c>
      <c r="O2132">
        <v>21.34</v>
      </c>
      <c r="P2132">
        <v>47.77</v>
      </c>
      <c r="Q2132">
        <f>Sales_Analysis[[#This Row],[Quantity]]*Sales_Analysis[[#This Row],[Unit Selling Price]]</f>
        <v>191.08</v>
      </c>
      <c r="R2132">
        <f>Sales_Analysis[[#This Row],[Gross Sales ]]*Sales_Analysis[[#This Row],[Discount Pct]]</f>
        <v>0</v>
      </c>
      <c r="S2132" s="8">
        <f>Sales_Analysis[[#This Row],[Gross Sales ]]-Sales_Analysis[[#This Row],[Discount Amount]]</f>
        <v>191.08</v>
      </c>
      <c r="T2132" s="8">
        <f>Sales_Analysis[[#This Row],[Quantity]]*Sales_Analysis[[#This Row],[Unit Cost]]</f>
        <v>85.36</v>
      </c>
      <c r="U2132" s="8">
        <f>Sales_Analysis[[#This Row],[Net Sales ]]-Sales_Analysis[[#This Row],[Cost Of Good Sold]]</f>
        <v>105.72000000000001</v>
      </c>
      <c r="V2132" s="8">
        <f>IF(Sales_Analysis[[#This Row],[Order Status]]="Completed",Sales_Analysis[[#This Row],[Net Sales ]],0)</f>
        <v>191.08</v>
      </c>
      <c r="W2132" s="8">
        <f>IF(Sales_Analysis[[#This Row],[Order Status]]="Completed",Sales_Analysis[[#This Row],[Gross Profit ]],0)</f>
        <v>105.72000000000001</v>
      </c>
    </row>
    <row r="2133" spans="1:23">
      <c r="A2133" t="s">
        <v>2921</v>
      </c>
      <c r="B2133" s="7">
        <v>46243</v>
      </c>
      <c r="C2133" t="s">
        <v>124</v>
      </c>
      <c r="D2133">
        <v>1</v>
      </c>
      <c r="E2133">
        <v>79.47</v>
      </c>
      <c r="F2133">
        <v>0</v>
      </c>
      <c r="G2133">
        <v>0</v>
      </c>
      <c r="H2133" t="s">
        <v>212</v>
      </c>
      <c r="I2133" t="s">
        <v>18</v>
      </c>
      <c r="J2133" t="s">
        <v>217</v>
      </c>
      <c r="K2133" t="s">
        <v>209</v>
      </c>
      <c r="L2133" t="s">
        <v>2922</v>
      </c>
      <c r="M2133" t="s">
        <v>125</v>
      </c>
      <c r="N2133" t="s">
        <v>21</v>
      </c>
      <c r="O2133">
        <v>38</v>
      </c>
      <c r="P2133">
        <v>79.47</v>
      </c>
      <c r="Q2133">
        <f>Sales_Analysis[[#This Row],[Quantity]]*Sales_Analysis[[#This Row],[Unit Selling Price]]</f>
        <v>79.47</v>
      </c>
      <c r="R2133">
        <f>Sales_Analysis[[#This Row],[Gross Sales ]]*Sales_Analysis[[#This Row],[Discount Pct]]</f>
        <v>0</v>
      </c>
      <c r="S2133" s="8">
        <f>Sales_Analysis[[#This Row],[Gross Sales ]]-Sales_Analysis[[#This Row],[Discount Amount]]</f>
        <v>79.47</v>
      </c>
      <c r="T2133" s="8">
        <f>Sales_Analysis[[#This Row],[Quantity]]*Sales_Analysis[[#This Row],[Unit Cost]]</f>
        <v>38</v>
      </c>
      <c r="U2133" s="8">
        <f>Sales_Analysis[[#This Row],[Net Sales ]]-Sales_Analysis[[#This Row],[Cost Of Good Sold]]</f>
        <v>41.47</v>
      </c>
      <c r="V2133" s="8">
        <f>IF(Sales_Analysis[[#This Row],[Order Status]]="Completed",Sales_Analysis[[#This Row],[Net Sales ]],0)</f>
        <v>79.47</v>
      </c>
      <c r="W2133" s="8">
        <f>IF(Sales_Analysis[[#This Row],[Order Status]]="Completed",Sales_Analysis[[#This Row],[Gross Profit ]],0)</f>
        <v>41.47</v>
      </c>
    </row>
    <row r="2134" spans="1:23">
      <c r="A2134" t="s">
        <v>2923</v>
      </c>
      <c r="B2134" s="7">
        <v>46243</v>
      </c>
      <c r="C2134" t="s">
        <v>152</v>
      </c>
      <c r="D2134">
        <v>1</v>
      </c>
      <c r="E2134">
        <v>39.21</v>
      </c>
      <c r="F2134">
        <v>0</v>
      </c>
      <c r="G2134">
        <v>0</v>
      </c>
      <c r="H2134" t="s">
        <v>212</v>
      </c>
      <c r="I2134" t="s">
        <v>37</v>
      </c>
      <c r="J2134" t="s">
        <v>208</v>
      </c>
      <c r="K2134" t="s">
        <v>209</v>
      </c>
      <c r="L2134" t="s">
        <v>441</v>
      </c>
      <c r="M2134" t="s">
        <v>153</v>
      </c>
      <c r="N2134" t="s">
        <v>27</v>
      </c>
      <c r="O2134">
        <v>19.66</v>
      </c>
      <c r="P2134">
        <v>39.21</v>
      </c>
      <c r="Q2134">
        <f>Sales_Analysis[[#This Row],[Quantity]]*Sales_Analysis[[#This Row],[Unit Selling Price]]</f>
        <v>39.21</v>
      </c>
      <c r="R2134">
        <f>Sales_Analysis[[#This Row],[Gross Sales ]]*Sales_Analysis[[#This Row],[Discount Pct]]</f>
        <v>0</v>
      </c>
      <c r="S2134" s="8">
        <f>Sales_Analysis[[#This Row],[Gross Sales ]]-Sales_Analysis[[#This Row],[Discount Amount]]</f>
        <v>39.21</v>
      </c>
      <c r="T2134" s="8">
        <f>Sales_Analysis[[#This Row],[Quantity]]*Sales_Analysis[[#This Row],[Unit Cost]]</f>
        <v>19.66</v>
      </c>
      <c r="U2134" s="8">
        <f>Sales_Analysis[[#This Row],[Net Sales ]]-Sales_Analysis[[#This Row],[Cost Of Good Sold]]</f>
        <v>19.55</v>
      </c>
      <c r="V2134" s="8">
        <f>IF(Sales_Analysis[[#This Row],[Order Status]]="Completed",Sales_Analysis[[#This Row],[Net Sales ]],0)</f>
        <v>39.21</v>
      </c>
      <c r="W2134" s="8">
        <f>IF(Sales_Analysis[[#This Row],[Order Status]]="Completed",Sales_Analysis[[#This Row],[Gross Profit ]],0)</f>
        <v>19.55</v>
      </c>
    </row>
    <row r="2135" spans="1:23">
      <c r="A2135" t="s">
        <v>2924</v>
      </c>
      <c r="B2135" s="7">
        <v>46243</v>
      </c>
      <c r="C2135" t="s">
        <v>108</v>
      </c>
      <c r="D2135">
        <v>2</v>
      </c>
      <c r="E2135">
        <v>23.94</v>
      </c>
      <c r="F2135">
        <v>0.05</v>
      </c>
      <c r="G2135">
        <v>0</v>
      </c>
      <c r="H2135" t="s">
        <v>216</v>
      </c>
      <c r="I2135" t="s">
        <v>54</v>
      </c>
      <c r="J2135" t="s">
        <v>208</v>
      </c>
      <c r="K2135" t="s">
        <v>304</v>
      </c>
      <c r="L2135" t="s">
        <v>501</v>
      </c>
      <c r="M2135" t="s">
        <v>109</v>
      </c>
      <c r="N2135" t="s">
        <v>17</v>
      </c>
      <c r="O2135">
        <v>13.98</v>
      </c>
      <c r="P2135">
        <v>23.94</v>
      </c>
      <c r="Q2135">
        <f>Sales_Analysis[[#This Row],[Quantity]]*Sales_Analysis[[#This Row],[Unit Selling Price]]</f>
        <v>47.88</v>
      </c>
      <c r="R2135">
        <f>Sales_Analysis[[#This Row],[Gross Sales ]]*Sales_Analysis[[#This Row],[Discount Pct]]</f>
        <v>2.3940000000000001</v>
      </c>
      <c r="S2135" s="8">
        <f>Sales_Analysis[[#This Row],[Gross Sales ]]-Sales_Analysis[[#This Row],[Discount Amount]]</f>
        <v>45.486000000000004</v>
      </c>
      <c r="T2135" s="8">
        <f>Sales_Analysis[[#This Row],[Quantity]]*Sales_Analysis[[#This Row],[Unit Cost]]</f>
        <v>27.96</v>
      </c>
      <c r="U2135" s="8">
        <f>Sales_Analysis[[#This Row],[Net Sales ]]-Sales_Analysis[[#This Row],[Cost Of Good Sold]]</f>
        <v>17.526000000000003</v>
      </c>
      <c r="V2135" s="8">
        <f>IF(Sales_Analysis[[#This Row],[Order Status]]="Completed",Sales_Analysis[[#This Row],[Net Sales ]],0)</f>
        <v>0</v>
      </c>
      <c r="W2135" s="8">
        <f>IF(Sales_Analysis[[#This Row],[Order Status]]="Completed",Sales_Analysis[[#This Row],[Gross Profit ]],0)</f>
        <v>0</v>
      </c>
    </row>
    <row r="2136" spans="1:23">
      <c r="A2136" t="s">
        <v>2925</v>
      </c>
      <c r="B2136" s="7">
        <v>46243</v>
      </c>
      <c r="C2136" t="s">
        <v>96</v>
      </c>
      <c r="D2136">
        <v>1</v>
      </c>
      <c r="E2136">
        <v>26.72</v>
      </c>
      <c r="F2136">
        <v>0</v>
      </c>
      <c r="G2136">
        <v>0</v>
      </c>
      <c r="H2136" t="s">
        <v>207</v>
      </c>
      <c r="I2136" t="s">
        <v>54</v>
      </c>
      <c r="J2136" t="s">
        <v>217</v>
      </c>
      <c r="K2136" t="s">
        <v>209</v>
      </c>
      <c r="L2136" t="s">
        <v>1487</v>
      </c>
      <c r="M2136" t="s">
        <v>97</v>
      </c>
      <c r="N2136" t="s">
        <v>17</v>
      </c>
      <c r="O2136">
        <v>14.4</v>
      </c>
      <c r="P2136">
        <v>26.72</v>
      </c>
      <c r="Q2136">
        <f>Sales_Analysis[[#This Row],[Quantity]]*Sales_Analysis[[#This Row],[Unit Selling Price]]</f>
        <v>26.72</v>
      </c>
      <c r="R2136">
        <f>Sales_Analysis[[#This Row],[Gross Sales ]]*Sales_Analysis[[#This Row],[Discount Pct]]</f>
        <v>0</v>
      </c>
      <c r="S2136" s="8">
        <f>Sales_Analysis[[#This Row],[Gross Sales ]]-Sales_Analysis[[#This Row],[Discount Amount]]</f>
        <v>26.72</v>
      </c>
      <c r="T2136" s="8">
        <f>Sales_Analysis[[#This Row],[Quantity]]*Sales_Analysis[[#This Row],[Unit Cost]]</f>
        <v>14.4</v>
      </c>
      <c r="U2136" s="8">
        <f>Sales_Analysis[[#This Row],[Net Sales ]]-Sales_Analysis[[#This Row],[Cost Of Good Sold]]</f>
        <v>12.319999999999999</v>
      </c>
      <c r="V2136" s="8">
        <f>IF(Sales_Analysis[[#This Row],[Order Status]]="Completed",Sales_Analysis[[#This Row],[Net Sales ]],0)</f>
        <v>26.72</v>
      </c>
      <c r="W2136" s="8">
        <f>IF(Sales_Analysis[[#This Row],[Order Status]]="Completed",Sales_Analysis[[#This Row],[Gross Profit ]],0)</f>
        <v>12.319999999999999</v>
      </c>
    </row>
    <row r="2137" spans="1:23">
      <c r="A2137" t="s">
        <v>2926</v>
      </c>
      <c r="B2137" s="7">
        <v>46243</v>
      </c>
      <c r="C2137" t="s">
        <v>106</v>
      </c>
      <c r="D2137">
        <v>1</v>
      </c>
      <c r="E2137">
        <v>85.27</v>
      </c>
      <c r="F2137">
        <v>0.2</v>
      </c>
      <c r="G2137">
        <v>0</v>
      </c>
      <c r="H2137" t="s">
        <v>212</v>
      </c>
      <c r="I2137" t="s">
        <v>18</v>
      </c>
      <c r="J2137" t="s">
        <v>217</v>
      </c>
      <c r="K2137" t="s">
        <v>209</v>
      </c>
      <c r="L2137" t="s">
        <v>1704</v>
      </c>
      <c r="M2137" t="s">
        <v>107</v>
      </c>
      <c r="N2137" t="s">
        <v>17</v>
      </c>
      <c r="O2137">
        <v>43.46</v>
      </c>
      <c r="P2137">
        <v>85.27</v>
      </c>
      <c r="Q2137">
        <f>Sales_Analysis[[#This Row],[Quantity]]*Sales_Analysis[[#This Row],[Unit Selling Price]]</f>
        <v>85.27</v>
      </c>
      <c r="R2137">
        <f>Sales_Analysis[[#This Row],[Gross Sales ]]*Sales_Analysis[[#This Row],[Discount Pct]]</f>
        <v>17.053999999999998</v>
      </c>
      <c r="S2137" s="8">
        <f>Sales_Analysis[[#This Row],[Gross Sales ]]-Sales_Analysis[[#This Row],[Discount Amount]]</f>
        <v>68.215999999999994</v>
      </c>
      <c r="T2137" s="8">
        <f>Sales_Analysis[[#This Row],[Quantity]]*Sales_Analysis[[#This Row],[Unit Cost]]</f>
        <v>43.46</v>
      </c>
      <c r="U2137" s="8">
        <f>Sales_Analysis[[#This Row],[Net Sales ]]-Sales_Analysis[[#This Row],[Cost Of Good Sold]]</f>
        <v>24.755999999999993</v>
      </c>
      <c r="V2137" s="8">
        <f>IF(Sales_Analysis[[#This Row],[Order Status]]="Completed",Sales_Analysis[[#This Row],[Net Sales ]],0)</f>
        <v>68.215999999999994</v>
      </c>
      <c r="W2137" s="8">
        <f>IF(Sales_Analysis[[#This Row],[Order Status]]="Completed",Sales_Analysis[[#This Row],[Gross Profit ]],0)</f>
        <v>24.755999999999993</v>
      </c>
    </row>
    <row r="2138" spans="1:23">
      <c r="A2138" t="s">
        <v>2927</v>
      </c>
      <c r="B2138" s="7">
        <v>46243</v>
      </c>
      <c r="C2138" t="s">
        <v>116</v>
      </c>
      <c r="D2138">
        <v>4</v>
      </c>
      <c r="E2138">
        <v>30.89</v>
      </c>
      <c r="F2138">
        <v>0.05</v>
      </c>
      <c r="G2138">
        <v>0</v>
      </c>
      <c r="H2138" t="s">
        <v>216</v>
      </c>
      <c r="I2138" t="s">
        <v>54</v>
      </c>
      <c r="J2138" t="s">
        <v>213</v>
      </c>
      <c r="K2138" t="s">
        <v>209</v>
      </c>
      <c r="L2138" t="s">
        <v>1883</v>
      </c>
      <c r="M2138" t="s">
        <v>117</v>
      </c>
      <c r="N2138" t="s">
        <v>21</v>
      </c>
      <c r="O2138">
        <v>13.41</v>
      </c>
      <c r="P2138">
        <v>30.89</v>
      </c>
      <c r="Q2138">
        <f>Sales_Analysis[[#This Row],[Quantity]]*Sales_Analysis[[#This Row],[Unit Selling Price]]</f>
        <v>123.56</v>
      </c>
      <c r="R2138">
        <f>Sales_Analysis[[#This Row],[Gross Sales ]]*Sales_Analysis[[#This Row],[Discount Pct]]</f>
        <v>6.1780000000000008</v>
      </c>
      <c r="S2138" s="8">
        <f>Sales_Analysis[[#This Row],[Gross Sales ]]-Sales_Analysis[[#This Row],[Discount Amount]]</f>
        <v>117.38200000000001</v>
      </c>
      <c r="T2138" s="8">
        <f>Sales_Analysis[[#This Row],[Quantity]]*Sales_Analysis[[#This Row],[Unit Cost]]</f>
        <v>53.64</v>
      </c>
      <c r="U2138" s="8">
        <f>Sales_Analysis[[#This Row],[Net Sales ]]-Sales_Analysis[[#This Row],[Cost Of Good Sold]]</f>
        <v>63.742000000000004</v>
      </c>
      <c r="V2138" s="8">
        <f>IF(Sales_Analysis[[#This Row],[Order Status]]="Completed",Sales_Analysis[[#This Row],[Net Sales ]],0)</f>
        <v>117.38200000000001</v>
      </c>
      <c r="W2138" s="8">
        <f>IF(Sales_Analysis[[#This Row],[Order Status]]="Completed",Sales_Analysis[[#This Row],[Gross Profit ]],0)</f>
        <v>63.742000000000004</v>
      </c>
    </row>
    <row r="2139" spans="1:23">
      <c r="A2139" t="s">
        <v>2928</v>
      </c>
      <c r="B2139" s="7">
        <v>46243</v>
      </c>
      <c r="C2139" t="s">
        <v>152</v>
      </c>
      <c r="D2139">
        <v>2</v>
      </c>
      <c r="E2139">
        <v>39.21</v>
      </c>
      <c r="F2139">
        <v>0.1</v>
      </c>
      <c r="G2139">
        <v>0</v>
      </c>
      <c r="H2139" t="s">
        <v>207</v>
      </c>
      <c r="I2139" t="s">
        <v>224</v>
      </c>
      <c r="J2139" t="s">
        <v>208</v>
      </c>
      <c r="K2139" t="s">
        <v>209</v>
      </c>
      <c r="L2139" t="s">
        <v>895</v>
      </c>
      <c r="M2139" t="s">
        <v>153</v>
      </c>
      <c r="N2139" t="s">
        <v>27</v>
      </c>
      <c r="O2139">
        <v>19.66</v>
      </c>
      <c r="P2139">
        <v>39.21</v>
      </c>
      <c r="Q2139">
        <f>Sales_Analysis[[#This Row],[Quantity]]*Sales_Analysis[[#This Row],[Unit Selling Price]]</f>
        <v>78.42</v>
      </c>
      <c r="R2139">
        <f>Sales_Analysis[[#This Row],[Gross Sales ]]*Sales_Analysis[[#This Row],[Discount Pct]]</f>
        <v>7.8420000000000005</v>
      </c>
      <c r="S2139" s="8">
        <f>Sales_Analysis[[#This Row],[Gross Sales ]]-Sales_Analysis[[#This Row],[Discount Amount]]</f>
        <v>70.578000000000003</v>
      </c>
      <c r="T2139" s="8">
        <f>Sales_Analysis[[#This Row],[Quantity]]*Sales_Analysis[[#This Row],[Unit Cost]]</f>
        <v>39.32</v>
      </c>
      <c r="U2139" s="8">
        <f>Sales_Analysis[[#This Row],[Net Sales ]]-Sales_Analysis[[#This Row],[Cost Of Good Sold]]</f>
        <v>31.258000000000003</v>
      </c>
      <c r="V2139" s="8">
        <f>IF(Sales_Analysis[[#This Row],[Order Status]]="Completed",Sales_Analysis[[#This Row],[Net Sales ]],0)</f>
        <v>70.578000000000003</v>
      </c>
      <c r="W2139" s="8">
        <f>IF(Sales_Analysis[[#This Row],[Order Status]]="Completed",Sales_Analysis[[#This Row],[Gross Profit ]],0)</f>
        <v>31.258000000000003</v>
      </c>
    </row>
    <row r="2140" spans="1:23">
      <c r="A2140" t="s">
        <v>2929</v>
      </c>
      <c r="B2140" s="7">
        <v>46243</v>
      </c>
      <c r="C2140" t="s">
        <v>138</v>
      </c>
      <c r="D2140">
        <v>3</v>
      </c>
      <c r="E2140">
        <v>56</v>
      </c>
      <c r="F2140">
        <v>0</v>
      </c>
      <c r="G2140">
        <v>4.99</v>
      </c>
      <c r="H2140" t="s">
        <v>212</v>
      </c>
      <c r="I2140" t="s">
        <v>37</v>
      </c>
      <c r="J2140" t="s">
        <v>208</v>
      </c>
      <c r="K2140" t="s">
        <v>209</v>
      </c>
      <c r="L2140" t="s">
        <v>1059</v>
      </c>
      <c r="M2140" t="s">
        <v>139</v>
      </c>
      <c r="N2140" t="s">
        <v>21</v>
      </c>
      <c r="O2140">
        <v>37.14</v>
      </c>
      <c r="P2140">
        <v>56</v>
      </c>
      <c r="Q2140">
        <f>Sales_Analysis[[#This Row],[Quantity]]*Sales_Analysis[[#This Row],[Unit Selling Price]]</f>
        <v>168</v>
      </c>
      <c r="R2140">
        <f>Sales_Analysis[[#This Row],[Gross Sales ]]*Sales_Analysis[[#This Row],[Discount Pct]]</f>
        <v>0</v>
      </c>
      <c r="S2140" s="8">
        <f>Sales_Analysis[[#This Row],[Gross Sales ]]-Sales_Analysis[[#This Row],[Discount Amount]]</f>
        <v>168</v>
      </c>
      <c r="T2140" s="8">
        <f>Sales_Analysis[[#This Row],[Quantity]]*Sales_Analysis[[#This Row],[Unit Cost]]</f>
        <v>111.42</v>
      </c>
      <c r="U2140" s="8">
        <f>Sales_Analysis[[#This Row],[Net Sales ]]-Sales_Analysis[[#This Row],[Cost Of Good Sold]]</f>
        <v>56.58</v>
      </c>
      <c r="V2140" s="8">
        <f>IF(Sales_Analysis[[#This Row],[Order Status]]="Completed",Sales_Analysis[[#This Row],[Net Sales ]],0)</f>
        <v>168</v>
      </c>
      <c r="W2140" s="8">
        <f>IF(Sales_Analysis[[#This Row],[Order Status]]="Completed",Sales_Analysis[[#This Row],[Gross Profit ]],0)</f>
        <v>56.58</v>
      </c>
    </row>
    <row r="2141" spans="1:23">
      <c r="A2141" t="s">
        <v>2930</v>
      </c>
      <c r="B2141" s="7">
        <v>46243</v>
      </c>
      <c r="C2141" t="s">
        <v>92</v>
      </c>
      <c r="D2141">
        <v>2</v>
      </c>
      <c r="E2141">
        <v>46.87</v>
      </c>
      <c r="F2141">
        <v>0</v>
      </c>
      <c r="G2141">
        <v>0</v>
      </c>
      <c r="H2141" t="s">
        <v>216</v>
      </c>
      <c r="I2141" t="s">
        <v>18</v>
      </c>
      <c r="J2141" t="s">
        <v>208</v>
      </c>
      <c r="K2141" t="s">
        <v>209</v>
      </c>
      <c r="L2141" t="s">
        <v>1584</v>
      </c>
      <c r="M2141" t="s">
        <v>93</v>
      </c>
      <c r="N2141" t="s">
        <v>17</v>
      </c>
      <c r="O2141">
        <v>21.33</v>
      </c>
      <c r="P2141">
        <v>46.87</v>
      </c>
      <c r="Q2141">
        <f>Sales_Analysis[[#This Row],[Quantity]]*Sales_Analysis[[#This Row],[Unit Selling Price]]</f>
        <v>93.74</v>
      </c>
      <c r="R2141">
        <f>Sales_Analysis[[#This Row],[Gross Sales ]]*Sales_Analysis[[#This Row],[Discount Pct]]</f>
        <v>0</v>
      </c>
      <c r="S2141" s="8">
        <f>Sales_Analysis[[#This Row],[Gross Sales ]]-Sales_Analysis[[#This Row],[Discount Amount]]</f>
        <v>93.74</v>
      </c>
      <c r="T2141" s="8">
        <f>Sales_Analysis[[#This Row],[Quantity]]*Sales_Analysis[[#This Row],[Unit Cost]]</f>
        <v>42.66</v>
      </c>
      <c r="U2141" s="8">
        <f>Sales_Analysis[[#This Row],[Net Sales ]]-Sales_Analysis[[#This Row],[Cost Of Good Sold]]</f>
        <v>51.08</v>
      </c>
      <c r="V2141" s="8">
        <f>IF(Sales_Analysis[[#This Row],[Order Status]]="Completed",Sales_Analysis[[#This Row],[Net Sales ]],0)</f>
        <v>93.74</v>
      </c>
      <c r="W2141" s="8">
        <f>IF(Sales_Analysis[[#This Row],[Order Status]]="Completed",Sales_Analysis[[#This Row],[Gross Profit ]],0)</f>
        <v>51.08</v>
      </c>
    </row>
    <row r="2142" spans="1:23">
      <c r="A2142" t="s">
        <v>2931</v>
      </c>
      <c r="B2142" s="7">
        <v>46244</v>
      </c>
      <c r="C2142" t="s">
        <v>160</v>
      </c>
      <c r="D2142">
        <v>4</v>
      </c>
      <c r="E2142">
        <v>36.47</v>
      </c>
      <c r="F2142">
        <v>0.05</v>
      </c>
      <c r="G2142">
        <v>6.99</v>
      </c>
      <c r="H2142" t="s">
        <v>216</v>
      </c>
      <c r="I2142" t="s">
        <v>54</v>
      </c>
      <c r="J2142" t="s">
        <v>208</v>
      </c>
      <c r="K2142" t="s">
        <v>209</v>
      </c>
      <c r="L2142" t="s">
        <v>1724</v>
      </c>
      <c r="M2142" t="s">
        <v>161</v>
      </c>
      <c r="N2142" t="s">
        <v>27</v>
      </c>
      <c r="O2142">
        <v>21.05</v>
      </c>
      <c r="P2142">
        <v>36.47</v>
      </c>
      <c r="Q2142">
        <f>Sales_Analysis[[#This Row],[Quantity]]*Sales_Analysis[[#This Row],[Unit Selling Price]]</f>
        <v>145.88</v>
      </c>
      <c r="R2142">
        <f>Sales_Analysis[[#This Row],[Gross Sales ]]*Sales_Analysis[[#This Row],[Discount Pct]]</f>
        <v>7.2940000000000005</v>
      </c>
      <c r="S2142" s="8">
        <f>Sales_Analysis[[#This Row],[Gross Sales ]]-Sales_Analysis[[#This Row],[Discount Amount]]</f>
        <v>138.58599999999998</v>
      </c>
      <c r="T2142" s="8">
        <f>Sales_Analysis[[#This Row],[Quantity]]*Sales_Analysis[[#This Row],[Unit Cost]]</f>
        <v>84.2</v>
      </c>
      <c r="U2142" s="8">
        <f>Sales_Analysis[[#This Row],[Net Sales ]]-Sales_Analysis[[#This Row],[Cost Of Good Sold]]</f>
        <v>54.385999999999981</v>
      </c>
      <c r="V2142" s="8">
        <f>IF(Sales_Analysis[[#This Row],[Order Status]]="Completed",Sales_Analysis[[#This Row],[Net Sales ]],0)</f>
        <v>138.58599999999998</v>
      </c>
      <c r="W2142" s="8">
        <f>IF(Sales_Analysis[[#This Row],[Order Status]]="Completed",Sales_Analysis[[#This Row],[Gross Profit ]],0)</f>
        <v>54.385999999999981</v>
      </c>
    </row>
    <row r="2143" spans="1:23">
      <c r="A2143" t="s">
        <v>2932</v>
      </c>
      <c r="B2143" s="7">
        <v>46244</v>
      </c>
      <c r="C2143" t="s">
        <v>120</v>
      </c>
      <c r="D2143">
        <v>4</v>
      </c>
      <c r="E2143">
        <v>33.65</v>
      </c>
      <c r="F2143">
        <v>0.15</v>
      </c>
      <c r="G2143">
        <v>6.99</v>
      </c>
      <c r="H2143" t="s">
        <v>212</v>
      </c>
      <c r="I2143" t="s">
        <v>12</v>
      </c>
      <c r="J2143" t="s">
        <v>208</v>
      </c>
      <c r="K2143" t="s">
        <v>209</v>
      </c>
      <c r="L2143" t="s">
        <v>2252</v>
      </c>
      <c r="M2143" t="s">
        <v>121</v>
      </c>
      <c r="N2143" t="s">
        <v>21</v>
      </c>
      <c r="O2143">
        <v>17.22</v>
      </c>
      <c r="P2143">
        <v>33.65</v>
      </c>
      <c r="Q2143">
        <f>Sales_Analysis[[#This Row],[Quantity]]*Sales_Analysis[[#This Row],[Unit Selling Price]]</f>
        <v>134.6</v>
      </c>
      <c r="R2143">
        <f>Sales_Analysis[[#This Row],[Gross Sales ]]*Sales_Analysis[[#This Row],[Discount Pct]]</f>
        <v>20.189999999999998</v>
      </c>
      <c r="S2143" s="8">
        <f>Sales_Analysis[[#This Row],[Gross Sales ]]-Sales_Analysis[[#This Row],[Discount Amount]]</f>
        <v>114.41</v>
      </c>
      <c r="T2143" s="8">
        <f>Sales_Analysis[[#This Row],[Quantity]]*Sales_Analysis[[#This Row],[Unit Cost]]</f>
        <v>68.88</v>
      </c>
      <c r="U2143" s="8">
        <f>Sales_Analysis[[#This Row],[Net Sales ]]-Sales_Analysis[[#This Row],[Cost Of Good Sold]]</f>
        <v>45.53</v>
      </c>
      <c r="V2143" s="8">
        <f>IF(Sales_Analysis[[#This Row],[Order Status]]="Completed",Sales_Analysis[[#This Row],[Net Sales ]],0)</f>
        <v>114.41</v>
      </c>
      <c r="W2143" s="8">
        <f>IF(Sales_Analysis[[#This Row],[Order Status]]="Completed",Sales_Analysis[[#This Row],[Gross Profit ]],0)</f>
        <v>45.53</v>
      </c>
    </row>
    <row r="2144" spans="1:23">
      <c r="A2144" t="s">
        <v>2933</v>
      </c>
      <c r="B2144" s="7">
        <v>46244</v>
      </c>
      <c r="C2144" t="s">
        <v>152</v>
      </c>
      <c r="D2144">
        <v>2</v>
      </c>
      <c r="E2144">
        <v>39.21</v>
      </c>
      <c r="F2144">
        <v>0</v>
      </c>
      <c r="G2144">
        <v>6.99</v>
      </c>
      <c r="H2144" t="s">
        <v>216</v>
      </c>
      <c r="I2144" t="s">
        <v>18</v>
      </c>
      <c r="J2144" t="s">
        <v>213</v>
      </c>
      <c r="K2144" t="s">
        <v>209</v>
      </c>
      <c r="L2144" t="s">
        <v>245</v>
      </c>
      <c r="M2144" t="s">
        <v>153</v>
      </c>
      <c r="N2144" t="s">
        <v>27</v>
      </c>
      <c r="O2144">
        <v>19.66</v>
      </c>
      <c r="P2144">
        <v>39.21</v>
      </c>
      <c r="Q2144">
        <f>Sales_Analysis[[#This Row],[Quantity]]*Sales_Analysis[[#This Row],[Unit Selling Price]]</f>
        <v>78.42</v>
      </c>
      <c r="R2144">
        <f>Sales_Analysis[[#This Row],[Gross Sales ]]*Sales_Analysis[[#This Row],[Discount Pct]]</f>
        <v>0</v>
      </c>
      <c r="S2144" s="8">
        <f>Sales_Analysis[[#This Row],[Gross Sales ]]-Sales_Analysis[[#This Row],[Discount Amount]]</f>
        <v>78.42</v>
      </c>
      <c r="T2144" s="8">
        <f>Sales_Analysis[[#This Row],[Quantity]]*Sales_Analysis[[#This Row],[Unit Cost]]</f>
        <v>39.32</v>
      </c>
      <c r="U2144" s="8">
        <f>Sales_Analysis[[#This Row],[Net Sales ]]-Sales_Analysis[[#This Row],[Cost Of Good Sold]]</f>
        <v>39.1</v>
      </c>
      <c r="V2144" s="8">
        <f>IF(Sales_Analysis[[#This Row],[Order Status]]="Completed",Sales_Analysis[[#This Row],[Net Sales ]],0)</f>
        <v>78.42</v>
      </c>
      <c r="W2144" s="8">
        <f>IF(Sales_Analysis[[#This Row],[Order Status]]="Completed",Sales_Analysis[[#This Row],[Gross Profit ]],0)</f>
        <v>39.1</v>
      </c>
    </row>
    <row r="2145" spans="1:23">
      <c r="A2145" t="s">
        <v>2934</v>
      </c>
      <c r="B2145" s="7">
        <v>46244</v>
      </c>
      <c r="C2145" t="s">
        <v>75</v>
      </c>
      <c r="D2145">
        <v>1</v>
      </c>
      <c r="E2145">
        <v>55.2</v>
      </c>
      <c r="F2145">
        <v>0</v>
      </c>
      <c r="G2145">
        <v>0</v>
      </c>
      <c r="H2145" t="s">
        <v>216</v>
      </c>
      <c r="I2145" t="s">
        <v>37</v>
      </c>
      <c r="J2145" t="s">
        <v>217</v>
      </c>
      <c r="K2145" t="s">
        <v>209</v>
      </c>
      <c r="L2145" t="s">
        <v>1883</v>
      </c>
      <c r="M2145" t="s">
        <v>76</v>
      </c>
      <c r="N2145" t="s">
        <v>11</v>
      </c>
      <c r="O2145">
        <v>25.85</v>
      </c>
      <c r="P2145">
        <v>55.2</v>
      </c>
      <c r="Q2145">
        <f>Sales_Analysis[[#This Row],[Quantity]]*Sales_Analysis[[#This Row],[Unit Selling Price]]</f>
        <v>55.2</v>
      </c>
      <c r="R2145">
        <f>Sales_Analysis[[#This Row],[Gross Sales ]]*Sales_Analysis[[#This Row],[Discount Pct]]</f>
        <v>0</v>
      </c>
      <c r="S2145" s="8">
        <f>Sales_Analysis[[#This Row],[Gross Sales ]]-Sales_Analysis[[#This Row],[Discount Amount]]</f>
        <v>55.2</v>
      </c>
      <c r="T2145" s="8">
        <f>Sales_Analysis[[#This Row],[Quantity]]*Sales_Analysis[[#This Row],[Unit Cost]]</f>
        <v>25.85</v>
      </c>
      <c r="U2145" s="8">
        <f>Sales_Analysis[[#This Row],[Net Sales ]]-Sales_Analysis[[#This Row],[Cost Of Good Sold]]</f>
        <v>29.35</v>
      </c>
      <c r="V2145" s="8">
        <f>IF(Sales_Analysis[[#This Row],[Order Status]]="Completed",Sales_Analysis[[#This Row],[Net Sales ]],0)</f>
        <v>55.2</v>
      </c>
      <c r="W2145" s="8">
        <f>IF(Sales_Analysis[[#This Row],[Order Status]]="Completed",Sales_Analysis[[#This Row],[Gross Profit ]],0)</f>
        <v>29.35</v>
      </c>
    </row>
    <row r="2146" spans="1:23">
      <c r="A2146" t="s">
        <v>2935</v>
      </c>
      <c r="B2146" s="7">
        <v>46244</v>
      </c>
      <c r="C2146" t="s">
        <v>92</v>
      </c>
      <c r="D2146">
        <v>4</v>
      </c>
      <c r="E2146">
        <v>46.87</v>
      </c>
      <c r="F2146">
        <v>0</v>
      </c>
      <c r="G2146">
        <v>0</v>
      </c>
      <c r="H2146" t="s">
        <v>216</v>
      </c>
      <c r="I2146" t="s">
        <v>18</v>
      </c>
      <c r="J2146" t="s">
        <v>217</v>
      </c>
      <c r="K2146" t="s">
        <v>209</v>
      </c>
      <c r="L2146" t="s">
        <v>1559</v>
      </c>
      <c r="M2146" t="s">
        <v>93</v>
      </c>
      <c r="N2146" t="s">
        <v>17</v>
      </c>
      <c r="O2146">
        <v>21.33</v>
      </c>
      <c r="P2146">
        <v>46.87</v>
      </c>
      <c r="Q2146">
        <f>Sales_Analysis[[#This Row],[Quantity]]*Sales_Analysis[[#This Row],[Unit Selling Price]]</f>
        <v>187.48</v>
      </c>
      <c r="R2146">
        <f>Sales_Analysis[[#This Row],[Gross Sales ]]*Sales_Analysis[[#This Row],[Discount Pct]]</f>
        <v>0</v>
      </c>
      <c r="S2146" s="8">
        <f>Sales_Analysis[[#This Row],[Gross Sales ]]-Sales_Analysis[[#This Row],[Discount Amount]]</f>
        <v>187.48</v>
      </c>
      <c r="T2146" s="8">
        <f>Sales_Analysis[[#This Row],[Quantity]]*Sales_Analysis[[#This Row],[Unit Cost]]</f>
        <v>85.32</v>
      </c>
      <c r="U2146" s="8">
        <f>Sales_Analysis[[#This Row],[Net Sales ]]-Sales_Analysis[[#This Row],[Cost Of Good Sold]]</f>
        <v>102.16</v>
      </c>
      <c r="V2146" s="8">
        <f>IF(Sales_Analysis[[#This Row],[Order Status]]="Completed",Sales_Analysis[[#This Row],[Net Sales ]],0)</f>
        <v>187.48</v>
      </c>
      <c r="W2146" s="8">
        <f>IF(Sales_Analysis[[#This Row],[Order Status]]="Completed",Sales_Analysis[[#This Row],[Gross Profit ]],0)</f>
        <v>102.16</v>
      </c>
    </row>
    <row r="2147" spans="1:23">
      <c r="A2147" t="s">
        <v>2936</v>
      </c>
      <c r="B2147" s="7">
        <v>46244</v>
      </c>
      <c r="C2147" t="s">
        <v>142</v>
      </c>
      <c r="D2147">
        <v>5</v>
      </c>
      <c r="E2147">
        <v>100.1</v>
      </c>
      <c r="F2147">
        <v>0.1</v>
      </c>
      <c r="G2147">
        <v>0</v>
      </c>
      <c r="H2147" t="s">
        <v>212</v>
      </c>
      <c r="I2147" t="s">
        <v>18</v>
      </c>
      <c r="J2147" t="s">
        <v>208</v>
      </c>
      <c r="K2147" t="s">
        <v>209</v>
      </c>
      <c r="L2147" t="s">
        <v>321</v>
      </c>
      <c r="M2147" t="s">
        <v>143</v>
      </c>
      <c r="N2147" t="s">
        <v>27</v>
      </c>
      <c r="O2147">
        <v>41.96</v>
      </c>
      <c r="P2147">
        <v>100.1</v>
      </c>
      <c r="Q2147">
        <f>Sales_Analysis[[#This Row],[Quantity]]*Sales_Analysis[[#This Row],[Unit Selling Price]]</f>
        <v>500.5</v>
      </c>
      <c r="R2147">
        <f>Sales_Analysis[[#This Row],[Gross Sales ]]*Sales_Analysis[[#This Row],[Discount Pct]]</f>
        <v>50.050000000000004</v>
      </c>
      <c r="S2147" s="8">
        <f>Sales_Analysis[[#This Row],[Gross Sales ]]-Sales_Analysis[[#This Row],[Discount Amount]]</f>
        <v>450.45</v>
      </c>
      <c r="T2147" s="8">
        <f>Sales_Analysis[[#This Row],[Quantity]]*Sales_Analysis[[#This Row],[Unit Cost]]</f>
        <v>209.8</v>
      </c>
      <c r="U2147" s="8">
        <f>Sales_Analysis[[#This Row],[Net Sales ]]-Sales_Analysis[[#This Row],[Cost Of Good Sold]]</f>
        <v>240.64999999999998</v>
      </c>
      <c r="V2147" s="8">
        <f>IF(Sales_Analysis[[#This Row],[Order Status]]="Completed",Sales_Analysis[[#This Row],[Net Sales ]],0)</f>
        <v>450.45</v>
      </c>
      <c r="W2147" s="8">
        <f>IF(Sales_Analysis[[#This Row],[Order Status]]="Completed",Sales_Analysis[[#This Row],[Gross Profit ]],0)</f>
        <v>240.64999999999998</v>
      </c>
    </row>
    <row r="2148" spans="1:23">
      <c r="A2148" t="s">
        <v>2937</v>
      </c>
      <c r="B2148" s="7">
        <v>46244</v>
      </c>
      <c r="C2148" t="s">
        <v>142</v>
      </c>
      <c r="D2148">
        <v>4</v>
      </c>
      <c r="E2148">
        <v>100.1</v>
      </c>
      <c r="F2148">
        <v>0.1</v>
      </c>
      <c r="G2148">
        <v>6.99</v>
      </c>
      <c r="H2148" t="s">
        <v>216</v>
      </c>
      <c r="I2148" t="s">
        <v>12</v>
      </c>
      <c r="J2148" t="s">
        <v>208</v>
      </c>
      <c r="K2148" t="s">
        <v>209</v>
      </c>
      <c r="L2148" t="s">
        <v>2938</v>
      </c>
      <c r="M2148" t="s">
        <v>143</v>
      </c>
      <c r="N2148" t="s">
        <v>27</v>
      </c>
      <c r="O2148">
        <v>41.96</v>
      </c>
      <c r="P2148">
        <v>100.1</v>
      </c>
      <c r="Q2148">
        <f>Sales_Analysis[[#This Row],[Quantity]]*Sales_Analysis[[#This Row],[Unit Selling Price]]</f>
        <v>400.4</v>
      </c>
      <c r="R2148">
        <f>Sales_Analysis[[#This Row],[Gross Sales ]]*Sales_Analysis[[#This Row],[Discount Pct]]</f>
        <v>40.04</v>
      </c>
      <c r="S2148" s="8">
        <f>Sales_Analysis[[#This Row],[Gross Sales ]]-Sales_Analysis[[#This Row],[Discount Amount]]</f>
        <v>360.35999999999996</v>
      </c>
      <c r="T2148" s="8">
        <f>Sales_Analysis[[#This Row],[Quantity]]*Sales_Analysis[[#This Row],[Unit Cost]]</f>
        <v>167.84</v>
      </c>
      <c r="U2148" s="8">
        <f>Sales_Analysis[[#This Row],[Net Sales ]]-Sales_Analysis[[#This Row],[Cost Of Good Sold]]</f>
        <v>192.51999999999995</v>
      </c>
      <c r="V2148" s="8">
        <f>IF(Sales_Analysis[[#This Row],[Order Status]]="Completed",Sales_Analysis[[#This Row],[Net Sales ]],0)</f>
        <v>360.35999999999996</v>
      </c>
      <c r="W2148" s="8">
        <f>IF(Sales_Analysis[[#This Row],[Order Status]]="Completed",Sales_Analysis[[#This Row],[Gross Profit ]],0)</f>
        <v>192.51999999999995</v>
      </c>
    </row>
    <row r="2149" spans="1:23">
      <c r="A2149" t="s">
        <v>2939</v>
      </c>
      <c r="B2149" s="7">
        <v>46244</v>
      </c>
      <c r="C2149" t="s">
        <v>108</v>
      </c>
      <c r="D2149">
        <v>2</v>
      </c>
      <c r="E2149">
        <v>23.94</v>
      </c>
      <c r="F2149">
        <v>0</v>
      </c>
      <c r="G2149">
        <v>6.99</v>
      </c>
      <c r="H2149" t="s">
        <v>207</v>
      </c>
      <c r="I2149" t="s">
        <v>18</v>
      </c>
      <c r="J2149" t="s">
        <v>213</v>
      </c>
      <c r="K2149" t="s">
        <v>209</v>
      </c>
      <c r="L2149" t="s">
        <v>649</v>
      </c>
      <c r="M2149" t="s">
        <v>109</v>
      </c>
      <c r="N2149" t="s">
        <v>17</v>
      </c>
      <c r="O2149">
        <v>13.98</v>
      </c>
      <c r="P2149">
        <v>23.94</v>
      </c>
      <c r="Q2149">
        <f>Sales_Analysis[[#This Row],[Quantity]]*Sales_Analysis[[#This Row],[Unit Selling Price]]</f>
        <v>47.88</v>
      </c>
      <c r="R2149">
        <f>Sales_Analysis[[#This Row],[Gross Sales ]]*Sales_Analysis[[#This Row],[Discount Pct]]</f>
        <v>0</v>
      </c>
      <c r="S2149" s="8">
        <f>Sales_Analysis[[#This Row],[Gross Sales ]]-Sales_Analysis[[#This Row],[Discount Amount]]</f>
        <v>47.88</v>
      </c>
      <c r="T2149" s="8">
        <f>Sales_Analysis[[#This Row],[Quantity]]*Sales_Analysis[[#This Row],[Unit Cost]]</f>
        <v>27.96</v>
      </c>
      <c r="U2149" s="8">
        <f>Sales_Analysis[[#This Row],[Net Sales ]]-Sales_Analysis[[#This Row],[Cost Of Good Sold]]</f>
        <v>19.920000000000002</v>
      </c>
      <c r="V2149" s="8">
        <f>IF(Sales_Analysis[[#This Row],[Order Status]]="Completed",Sales_Analysis[[#This Row],[Net Sales ]],0)</f>
        <v>47.88</v>
      </c>
      <c r="W2149" s="8">
        <f>IF(Sales_Analysis[[#This Row],[Order Status]]="Completed",Sales_Analysis[[#This Row],[Gross Profit ]],0)</f>
        <v>19.920000000000002</v>
      </c>
    </row>
    <row r="2150" spans="1:23">
      <c r="A2150" t="s">
        <v>2940</v>
      </c>
      <c r="B2150" s="7">
        <v>46245</v>
      </c>
      <c r="C2150" t="s">
        <v>114</v>
      </c>
      <c r="D2150">
        <v>4</v>
      </c>
      <c r="E2150">
        <v>87.66</v>
      </c>
      <c r="F2150">
        <v>0</v>
      </c>
      <c r="G2150">
        <v>0</v>
      </c>
      <c r="H2150" t="s">
        <v>207</v>
      </c>
      <c r="I2150" t="s">
        <v>224</v>
      </c>
      <c r="J2150" t="s">
        <v>213</v>
      </c>
      <c r="K2150" t="s">
        <v>209</v>
      </c>
      <c r="L2150" t="s">
        <v>2941</v>
      </c>
      <c r="M2150" t="s">
        <v>115</v>
      </c>
      <c r="N2150" t="s">
        <v>17</v>
      </c>
      <c r="O2150">
        <v>40.340000000000003</v>
      </c>
      <c r="P2150">
        <v>87.66</v>
      </c>
      <c r="Q2150">
        <f>Sales_Analysis[[#This Row],[Quantity]]*Sales_Analysis[[#This Row],[Unit Selling Price]]</f>
        <v>350.64</v>
      </c>
      <c r="R2150">
        <f>Sales_Analysis[[#This Row],[Gross Sales ]]*Sales_Analysis[[#This Row],[Discount Pct]]</f>
        <v>0</v>
      </c>
      <c r="S2150" s="8">
        <f>Sales_Analysis[[#This Row],[Gross Sales ]]-Sales_Analysis[[#This Row],[Discount Amount]]</f>
        <v>350.64</v>
      </c>
      <c r="T2150" s="8">
        <f>Sales_Analysis[[#This Row],[Quantity]]*Sales_Analysis[[#This Row],[Unit Cost]]</f>
        <v>161.36000000000001</v>
      </c>
      <c r="U2150" s="8">
        <f>Sales_Analysis[[#This Row],[Net Sales ]]-Sales_Analysis[[#This Row],[Cost Of Good Sold]]</f>
        <v>189.27999999999997</v>
      </c>
      <c r="V2150" s="8">
        <f>IF(Sales_Analysis[[#This Row],[Order Status]]="Completed",Sales_Analysis[[#This Row],[Net Sales ]],0)</f>
        <v>350.64</v>
      </c>
      <c r="W2150" s="8">
        <f>IF(Sales_Analysis[[#This Row],[Order Status]]="Completed",Sales_Analysis[[#This Row],[Gross Profit ]],0)</f>
        <v>189.27999999999997</v>
      </c>
    </row>
    <row r="2151" spans="1:23">
      <c r="A2151" t="s">
        <v>2942</v>
      </c>
      <c r="B2151" s="7">
        <v>46245</v>
      </c>
      <c r="C2151" t="s">
        <v>146</v>
      </c>
      <c r="D2151">
        <v>2</v>
      </c>
      <c r="E2151">
        <v>30.05</v>
      </c>
      <c r="F2151">
        <v>0</v>
      </c>
      <c r="G2151">
        <v>0</v>
      </c>
      <c r="H2151" t="s">
        <v>212</v>
      </c>
      <c r="I2151" t="s">
        <v>224</v>
      </c>
      <c r="J2151" t="s">
        <v>208</v>
      </c>
      <c r="K2151" t="s">
        <v>209</v>
      </c>
      <c r="L2151" t="s">
        <v>1281</v>
      </c>
      <c r="M2151" t="s">
        <v>147</v>
      </c>
      <c r="N2151" t="s">
        <v>27</v>
      </c>
      <c r="O2151">
        <v>17.329999999999998</v>
      </c>
      <c r="P2151">
        <v>30.05</v>
      </c>
      <c r="Q2151">
        <f>Sales_Analysis[[#This Row],[Quantity]]*Sales_Analysis[[#This Row],[Unit Selling Price]]</f>
        <v>60.1</v>
      </c>
      <c r="R2151">
        <f>Sales_Analysis[[#This Row],[Gross Sales ]]*Sales_Analysis[[#This Row],[Discount Pct]]</f>
        <v>0</v>
      </c>
      <c r="S2151" s="8">
        <f>Sales_Analysis[[#This Row],[Gross Sales ]]-Sales_Analysis[[#This Row],[Discount Amount]]</f>
        <v>60.1</v>
      </c>
      <c r="T2151" s="8">
        <f>Sales_Analysis[[#This Row],[Quantity]]*Sales_Analysis[[#This Row],[Unit Cost]]</f>
        <v>34.659999999999997</v>
      </c>
      <c r="U2151" s="8">
        <f>Sales_Analysis[[#This Row],[Net Sales ]]-Sales_Analysis[[#This Row],[Cost Of Good Sold]]</f>
        <v>25.440000000000005</v>
      </c>
      <c r="V2151" s="8">
        <f>IF(Sales_Analysis[[#This Row],[Order Status]]="Completed",Sales_Analysis[[#This Row],[Net Sales ]],0)</f>
        <v>60.1</v>
      </c>
      <c r="W2151" s="8">
        <f>IF(Sales_Analysis[[#This Row],[Order Status]]="Completed",Sales_Analysis[[#This Row],[Gross Profit ]],0)</f>
        <v>25.440000000000005</v>
      </c>
    </row>
    <row r="2152" spans="1:23">
      <c r="A2152" t="s">
        <v>2943</v>
      </c>
      <c r="B2152" s="7">
        <v>46245</v>
      </c>
      <c r="C2152" t="s">
        <v>174</v>
      </c>
      <c r="D2152">
        <v>3</v>
      </c>
      <c r="E2152">
        <v>72.45</v>
      </c>
      <c r="F2152">
        <v>0</v>
      </c>
      <c r="G2152">
        <v>9.99</v>
      </c>
      <c r="H2152" t="s">
        <v>216</v>
      </c>
      <c r="I2152" t="s">
        <v>37</v>
      </c>
      <c r="J2152" t="s">
        <v>208</v>
      </c>
      <c r="K2152" t="s">
        <v>209</v>
      </c>
      <c r="L2152" t="s">
        <v>883</v>
      </c>
      <c r="M2152" t="s">
        <v>175</v>
      </c>
      <c r="N2152" t="s">
        <v>32</v>
      </c>
      <c r="O2152">
        <v>30.61</v>
      </c>
      <c r="P2152">
        <v>72.45</v>
      </c>
      <c r="Q2152">
        <f>Sales_Analysis[[#This Row],[Quantity]]*Sales_Analysis[[#This Row],[Unit Selling Price]]</f>
        <v>217.35000000000002</v>
      </c>
      <c r="R2152">
        <f>Sales_Analysis[[#This Row],[Gross Sales ]]*Sales_Analysis[[#This Row],[Discount Pct]]</f>
        <v>0</v>
      </c>
      <c r="S2152" s="8">
        <f>Sales_Analysis[[#This Row],[Gross Sales ]]-Sales_Analysis[[#This Row],[Discount Amount]]</f>
        <v>217.35000000000002</v>
      </c>
      <c r="T2152" s="8">
        <f>Sales_Analysis[[#This Row],[Quantity]]*Sales_Analysis[[#This Row],[Unit Cost]]</f>
        <v>91.83</v>
      </c>
      <c r="U2152" s="8">
        <f>Sales_Analysis[[#This Row],[Net Sales ]]-Sales_Analysis[[#This Row],[Cost Of Good Sold]]</f>
        <v>125.52000000000002</v>
      </c>
      <c r="V2152" s="8">
        <f>IF(Sales_Analysis[[#This Row],[Order Status]]="Completed",Sales_Analysis[[#This Row],[Net Sales ]],0)</f>
        <v>217.35000000000002</v>
      </c>
      <c r="W2152" s="8">
        <f>IF(Sales_Analysis[[#This Row],[Order Status]]="Completed",Sales_Analysis[[#This Row],[Gross Profit ]],0)</f>
        <v>125.52000000000002</v>
      </c>
    </row>
    <row r="2153" spans="1:23">
      <c r="A2153" t="s">
        <v>2944</v>
      </c>
      <c r="B2153" s="7">
        <v>46245</v>
      </c>
      <c r="C2153" t="s">
        <v>94</v>
      </c>
      <c r="D2153">
        <v>4</v>
      </c>
      <c r="E2153">
        <v>74.41</v>
      </c>
      <c r="F2153">
        <v>0.15</v>
      </c>
      <c r="G2153">
        <v>0</v>
      </c>
      <c r="H2153" t="s">
        <v>207</v>
      </c>
      <c r="I2153" t="s">
        <v>12</v>
      </c>
      <c r="J2153" t="s">
        <v>208</v>
      </c>
      <c r="K2153" t="s">
        <v>209</v>
      </c>
      <c r="L2153" t="s">
        <v>942</v>
      </c>
      <c r="M2153" t="s">
        <v>95</v>
      </c>
      <c r="N2153" t="s">
        <v>17</v>
      </c>
      <c r="O2153">
        <v>33.549999999999997</v>
      </c>
      <c r="P2153">
        <v>74.41</v>
      </c>
      <c r="Q2153">
        <f>Sales_Analysis[[#This Row],[Quantity]]*Sales_Analysis[[#This Row],[Unit Selling Price]]</f>
        <v>297.64</v>
      </c>
      <c r="R2153">
        <f>Sales_Analysis[[#This Row],[Gross Sales ]]*Sales_Analysis[[#This Row],[Discount Pct]]</f>
        <v>44.645999999999994</v>
      </c>
      <c r="S2153" s="8">
        <f>Sales_Analysis[[#This Row],[Gross Sales ]]-Sales_Analysis[[#This Row],[Discount Amount]]</f>
        <v>252.994</v>
      </c>
      <c r="T2153" s="8">
        <f>Sales_Analysis[[#This Row],[Quantity]]*Sales_Analysis[[#This Row],[Unit Cost]]</f>
        <v>134.19999999999999</v>
      </c>
      <c r="U2153" s="8">
        <f>Sales_Analysis[[#This Row],[Net Sales ]]-Sales_Analysis[[#This Row],[Cost Of Good Sold]]</f>
        <v>118.79400000000001</v>
      </c>
      <c r="V2153" s="8">
        <f>IF(Sales_Analysis[[#This Row],[Order Status]]="Completed",Sales_Analysis[[#This Row],[Net Sales ]],0)</f>
        <v>252.994</v>
      </c>
      <c r="W2153" s="8">
        <f>IF(Sales_Analysis[[#This Row],[Order Status]]="Completed",Sales_Analysis[[#This Row],[Gross Profit ]],0)</f>
        <v>118.79400000000001</v>
      </c>
    </row>
    <row r="2154" spans="1:23">
      <c r="A2154" t="s">
        <v>2945</v>
      </c>
      <c r="B2154" s="7">
        <v>46245</v>
      </c>
      <c r="C2154" t="s">
        <v>150</v>
      </c>
      <c r="D2154">
        <v>2</v>
      </c>
      <c r="E2154">
        <v>50.17</v>
      </c>
      <c r="F2154">
        <v>0</v>
      </c>
      <c r="G2154">
        <v>0</v>
      </c>
      <c r="H2154" t="s">
        <v>216</v>
      </c>
      <c r="I2154" t="s">
        <v>37</v>
      </c>
      <c r="J2154" t="s">
        <v>208</v>
      </c>
      <c r="K2154" t="s">
        <v>209</v>
      </c>
      <c r="L2154" t="s">
        <v>541</v>
      </c>
      <c r="M2154" t="s">
        <v>151</v>
      </c>
      <c r="N2154" t="s">
        <v>27</v>
      </c>
      <c r="O2154">
        <v>28.8</v>
      </c>
      <c r="P2154">
        <v>50.17</v>
      </c>
      <c r="Q2154">
        <f>Sales_Analysis[[#This Row],[Quantity]]*Sales_Analysis[[#This Row],[Unit Selling Price]]</f>
        <v>100.34</v>
      </c>
      <c r="R2154">
        <f>Sales_Analysis[[#This Row],[Gross Sales ]]*Sales_Analysis[[#This Row],[Discount Pct]]</f>
        <v>0</v>
      </c>
      <c r="S2154" s="8">
        <f>Sales_Analysis[[#This Row],[Gross Sales ]]-Sales_Analysis[[#This Row],[Discount Amount]]</f>
        <v>100.34</v>
      </c>
      <c r="T2154" s="8">
        <f>Sales_Analysis[[#This Row],[Quantity]]*Sales_Analysis[[#This Row],[Unit Cost]]</f>
        <v>57.6</v>
      </c>
      <c r="U2154" s="8">
        <f>Sales_Analysis[[#This Row],[Net Sales ]]-Sales_Analysis[[#This Row],[Cost Of Good Sold]]</f>
        <v>42.74</v>
      </c>
      <c r="V2154" s="8">
        <f>IF(Sales_Analysis[[#This Row],[Order Status]]="Completed",Sales_Analysis[[#This Row],[Net Sales ]],0)</f>
        <v>100.34</v>
      </c>
      <c r="W2154" s="8">
        <f>IF(Sales_Analysis[[#This Row],[Order Status]]="Completed",Sales_Analysis[[#This Row],[Gross Profit ]],0)</f>
        <v>42.74</v>
      </c>
    </row>
    <row r="2155" spans="1:23">
      <c r="A2155" t="s">
        <v>2946</v>
      </c>
      <c r="B2155" s="7">
        <v>46245</v>
      </c>
      <c r="C2155" t="s">
        <v>108</v>
      </c>
      <c r="D2155">
        <v>8</v>
      </c>
      <c r="E2155">
        <v>23.94</v>
      </c>
      <c r="F2155">
        <v>0.1</v>
      </c>
      <c r="G2155">
        <v>0</v>
      </c>
      <c r="H2155" t="s">
        <v>207</v>
      </c>
      <c r="I2155" t="s">
        <v>54</v>
      </c>
      <c r="J2155" t="s">
        <v>208</v>
      </c>
      <c r="K2155" t="s">
        <v>209</v>
      </c>
      <c r="L2155" t="s">
        <v>553</v>
      </c>
      <c r="M2155" t="s">
        <v>109</v>
      </c>
      <c r="N2155" t="s">
        <v>17</v>
      </c>
      <c r="O2155">
        <v>13.98</v>
      </c>
      <c r="P2155">
        <v>23.94</v>
      </c>
      <c r="Q2155">
        <f>Sales_Analysis[[#This Row],[Quantity]]*Sales_Analysis[[#This Row],[Unit Selling Price]]</f>
        <v>191.52</v>
      </c>
      <c r="R2155">
        <f>Sales_Analysis[[#This Row],[Gross Sales ]]*Sales_Analysis[[#This Row],[Discount Pct]]</f>
        <v>19.152000000000001</v>
      </c>
      <c r="S2155" s="8">
        <f>Sales_Analysis[[#This Row],[Gross Sales ]]-Sales_Analysis[[#This Row],[Discount Amount]]</f>
        <v>172.36799999999999</v>
      </c>
      <c r="T2155" s="8">
        <f>Sales_Analysis[[#This Row],[Quantity]]*Sales_Analysis[[#This Row],[Unit Cost]]</f>
        <v>111.84</v>
      </c>
      <c r="U2155" s="8">
        <f>Sales_Analysis[[#This Row],[Net Sales ]]-Sales_Analysis[[#This Row],[Cost Of Good Sold]]</f>
        <v>60.527999999999992</v>
      </c>
      <c r="V2155" s="8">
        <f>IF(Sales_Analysis[[#This Row],[Order Status]]="Completed",Sales_Analysis[[#This Row],[Net Sales ]],0)</f>
        <v>172.36799999999999</v>
      </c>
      <c r="W2155" s="8">
        <f>IF(Sales_Analysis[[#This Row],[Order Status]]="Completed",Sales_Analysis[[#This Row],[Gross Profit ]],0)</f>
        <v>60.527999999999992</v>
      </c>
    </row>
    <row r="2156" spans="1:23">
      <c r="A2156" t="s">
        <v>2947</v>
      </c>
      <c r="B2156" s="7">
        <v>46246</v>
      </c>
      <c r="C2156" t="s">
        <v>124</v>
      </c>
      <c r="D2156">
        <v>1</v>
      </c>
      <c r="E2156">
        <v>79.47</v>
      </c>
      <c r="F2156">
        <v>0.1</v>
      </c>
      <c r="G2156">
        <v>9.99</v>
      </c>
      <c r="H2156" t="s">
        <v>207</v>
      </c>
      <c r="I2156" t="s">
        <v>37</v>
      </c>
      <c r="J2156" t="s">
        <v>208</v>
      </c>
      <c r="K2156" t="s">
        <v>209</v>
      </c>
      <c r="L2156" t="s">
        <v>449</v>
      </c>
      <c r="M2156" t="s">
        <v>125</v>
      </c>
      <c r="N2156" t="s">
        <v>21</v>
      </c>
      <c r="O2156">
        <v>38</v>
      </c>
      <c r="P2156">
        <v>79.47</v>
      </c>
      <c r="Q2156">
        <f>Sales_Analysis[[#This Row],[Quantity]]*Sales_Analysis[[#This Row],[Unit Selling Price]]</f>
        <v>79.47</v>
      </c>
      <c r="R2156">
        <f>Sales_Analysis[[#This Row],[Gross Sales ]]*Sales_Analysis[[#This Row],[Discount Pct]]</f>
        <v>7.9470000000000001</v>
      </c>
      <c r="S2156" s="8">
        <f>Sales_Analysis[[#This Row],[Gross Sales ]]-Sales_Analysis[[#This Row],[Discount Amount]]</f>
        <v>71.522999999999996</v>
      </c>
      <c r="T2156" s="8">
        <f>Sales_Analysis[[#This Row],[Quantity]]*Sales_Analysis[[#This Row],[Unit Cost]]</f>
        <v>38</v>
      </c>
      <c r="U2156" s="8">
        <f>Sales_Analysis[[#This Row],[Net Sales ]]-Sales_Analysis[[#This Row],[Cost Of Good Sold]]</f>
        <v>33.522999999999996</v>
      </c>
      <c r="V2156" s="8">
        <f>IF(Sales_Analysis[[#This Row],[Order Status]]="Completed",Sales_Analysis[[#This Row],[Net Sales ]],0)</f>
        <v>71.522999999999996</v>
      </c>
      <c r="W2156" s="8">
        <f>IF(Sales_Analysis[[#This Row],[Order Status]]="Completed",Sales_Analysis[[#This Row],[Gross Profit ]],0)</f>
        <v>33.522999999999996</v>
      </c>
    </row>
    <row r="2157" spans="1:23">
      <c r="A2157" t="s">
        <v>2948</v>
      </c>
      <c r="B2157" s="7">
        <v>46246</v>
      </c>
      <c r="C2157" t="s">
        <v>112</v>
      </c>
      <c r="D2157">
        <v>1</v>
      </c>
      <c r="E2157">
        <v>48.12</v>
      </c>
      <c r="F2157">
        <v>0.05</v>
      </c>
      <c r="G2157">
        <v>0</v>
      </c>
      <c r="H2157" t="s">
        <v>216</v>
      </c>
      <c r="I2157" t="s">
        <v>12</v>
      </c>
      <c r="J2157" t="s">
        <v>213</v>
      </c>
      <c r="K2157" t="s">
        <v>209</v>
      </c>
      <c r="L2157" t="s">
        <v>306</v>
      </c>
      <c r="M2157" t="s">
        <v>113</v>
      </c>
      <c r="N2157" t="s">
        <v>17</v>
      </c>
      <c r="O2157">
        <v>23.26</v>
      </c>
      <c r="P2157">
        <v>48.12</v>
      </c>
      <c r="Q2157">
        <f>Sales_Analysis[[#This Row],[Quantity]]*Sales_Analysis[[#This Row],[Unit Selling Price]]</f>
        <v>48.12</v>
      </c>
      <c r="R2157">
        <f>Sales_Analysis[[#This Row],[Gross Sales ]]*Sales_Analysis[[#This Row],[Discount Pct]]</f>
        <v>2.4060000000000001</v>
      </c>
      <c r="S2157" s="8">
        <f>Sales_Analysis[[#This Row],[Gross Sales ]]-Sales_Analysis[[#This Row],[Discount Amount]]</f>
        <v>45.713999999999999</v>
      </c>
      <c r="T2157" s="8">
        <f>Sales_Analysis[[#This Row],[Quantity]]*Sales_Analysis[[#This Row],[Unit Cost]]</f>
        <v>23.26</v>
      </c>
      <c r="U2157" s="8">
        <f>Sales_Analysis[[#This Row],[Net Sales ]]-Sales_Analysis[[#This Row],[Cost Of Good Sold]]</f>
        <v>22.453999999999997</v>
      </c>
      <c r="V2157" s="8">
        <f>IF(Sales_Analysis[[#This Row],[Order Status]]="Completed",Sales_Analysis[[#This Row],[Net Sales ]],0)</f>
        <v>45.713999999999999</v>
      </c>
      <c r="W2157" s="8">
        <f>IF(Sales_Analysis[[#This Row],[Order Status]]="Completed",Sales_Analysis[[#This Row],[Gross Profit ]],0)</f>
        <v>22.453999999999997</v>
      </c>
    </row>
    <row r="2158" spans="1:23">
      <c r="A2158" t="s">
        <v>2949</v>
      </c>
      <c r="B2158" s="7">
        <v>46246</v>
      </c>
      <c r="C2158" t="s">
        <v>96</v>
      </c>
      <c r="D2158">
        <v>2</v>
      </c>
      <c r="E2158">
        <v>26.72</v>
      </c>
      <c r="F2158">
        <v>0.1</v>
      </c>
      <c r="G2158">
        <v>0</v>
      </c>
      <c r="H2158" t="s">
        <v>216</v>
      </c>
      <c r="I2158" t="s">
        <v>54</v>
      </c>
      <c r="J2158" t="s">
        <v>217</v>
      </c>
      <c r="K2158" t="s">
        <v>209</v>
      </c>
      <c r="L2158" t="s">
        <v>1552</v>
      </c>
      <c r="M2158" t="s">
        <v>97</v>
      </c>
      <c r="N2158" t="s">
        <v>17</v>
      </c>
      <c r="O2158">
        <v>14.4</v>
      </c>
      <c r="P2158">
        <v>26.72</v>
      </c>
      <c r="Q2158">
        <f>Sales_Analysis[[#This Row],[Quantity]]*Sales_Analysis[[#This Row],[Unit Selling Price]]</f>
        <v>53.44</v>
      </c>
      <c r="R2158">
        <f>Sales_Analysis[[#This Row],[Gross Sales ]]*Sales_Analysis[[#This Row],[Discount Pct]]</f>
        <v>5.3440000000000003</v>
      </c>
      <c r="S2158" s="8">
        <f>Sales_Analysis[[#This Row],[Gross Sales ]]-Sales_Analysis[[#This Row],[Discount Amount]]</f>
        <v>48.095999999999997</v>
      </c>
      <c r="T2158" s="8">
        <f>Sales_Analysis[[#This Row],[Quantity]]*Sales_Analysis[[#This Row],[Unit Cost]]</f>
        <v>28.8</v>
      </c>
      <c r="U2158" s="8">
        <f>Sales_Analysis[[#This Row],[Net Sales ]]-Sales_Analysis[[#This Row],[Cost Of Good Sold]]</f>
        <v>19.295999999999996</v>
      </c>
      <c r="V2158" s="8">
        <f>IF(Sales_Analysis[[#This Row],[Order Status]]="Completed",Sales_Analysis[[#This Row],[Net Sales ]],0)</f>
        <v>48.095999999999997</v>
      </c>
      <c r="W2158" s="8">
        <f>IF(Sales_Analysis[[#This Row],[Order Status]]="Completed",Sales_Analysis[[#This Row],[Gross Profit ]],0)</f>
        <v>19.295999999999996</v>
      </c>
    </row>
    <row r="2159" spans="1:23">
      <c r="A2159" t="s">
        <v>2950</v>
      </c>
      <c r="B2159" s="7">
        <v>46246</v>
      </c>
      <c r="C2159" t="s">
        <v>94</v>
      </c>
      <c r="D2159">
        <v>2</v>
      </c>
      <c r="E2159">
        <v>74.41</v>
      </c>
      <c r="F2159">
        <v>0</v>
      </c>
      <c r="G2159">
        <v>0</v>
      </c>
      <c r="H2159" t="s">
        <v>216</v>
      </c>
      <c r="I2159" t="s">
        <v>12</v>
      </c>
      <c r="J2159" t="s">
        <v>217</v>
      </c>
      <c r="K2159" t="s">
        <v>209</v>
      </c>
      <c r="L2159" t="s">
        <v>862</v>
      </c>
      <c r="M2159" t="s">
        <v>95</v>
      </c>
      <c r="N2159" t="s">
        <v>17</v>
      </c>
      <c r="O2159">
        <v>33.549999999999997</v>
      </c>
      <c r="P2159">
        <v>74.41</v>
      </c>
      <c r="Q2159">
        <f>Sales_Analysis[[#This Row],[Quantity]]*Sales_Analysis[[#This Row],[Unit Selling Price]]</f>
        <v>148.82</v>
      </c>
      <c r="R2159">
        <f>Sales_Analysis[[#This Row],[Gross Sales ]]*Sales_Analysis[[#This Row],[Discount Pct]]</f>
        <v>0</v>
      </c>
      <c r="S2159" s="8">
        <f>Sales_Analysis[[#This Row],[Gross Sales ]]-Sales_Analysis[[#This Row],[Discount Amount]]</f>
        <v>148.82</v>
      </c>
      <c r="T2159" s="8">
        <f>Sales_Analysis[[#This Row],[Quantity]]*Sales_Analysis[[#This Row],[Unit Cost]]</f>
        <v>67.099999999999994</v>
      </c>
      <c r="U2159" s="8">
        <f>Sales_Analysis[[#This Row],[Net Sales ]]-Sales_Analysis[[#This Row],[Cost Of Good Sold]]</f>
        <v>81.72</v>
      </c>
      <c r="V2159" s="8">
        <f>IF(Sales_Analysis[[#This Row],[Order Status]]="Completed",Sales_Analysis[[#This Row],[Net Sales ]],0)</f>
        <v>148.82</v>
      </c>
      <c r="W2159" s="8">
        <f>IF(Sales_Analysis[[#This Row],[Order Status]]="Completed",Sales_Analysis[[#This Row],[Gross Profit ]],0)</f>
        <v>81.72</v>
      </c>
    </row>
    <row r="2160" spans="1:23">
      <c r="A2160" t="s">
        <v>2951</v>
      </c>
      <c r="B2160" s="7">
        <v>46246</v>
      </c>
      <c r="C2160" t="s">
        <v>89</v>
      </c>
      <c r="D2160">
        <v>1</v>
      </c>
      <c r="E2160">
        <v>81.14</v>
      </c>
      <c r="F2160">
        <v>0.05</v>
      </c>
      <c r="G2160">
        <v>0</v>
      </c>
      <c r="H2160" t="s">
        <v>216</v>
      </c>
      <c r="I2160" t="s">
        <v>12</v>
      </c>
      <c r="J2160" t="s">
        <v>208</v>
      </c>
      <c r="K2160" t="s">
        <v>209</v>
      </c>
      <c r="L2160" t="s">
        <v>573</v>
      </c>
      <c r="M2160" t="s">
        <v>90</v>
      </c>
      <c r="N2160" t="s">
        <v>11</v>
      </c>
      <c r="O2160">
        <v>34.53</v>
      </c>
      <c r="P2160">
        <v>81.14</v>
      </c>
      <c r="Q2160">
        <f>Sales_Analysis[[#This Row],[Quantity]]*Sales_Analysis[[#This Row],[Unit Selling Price]]</f>
        <v>81.14</v>
      </c>
      <c r="R2160">
        <f>Sales_Analysis[[#This Row],[Gross Sales ]]*Sales_Analysis[[#This Row],[Discount Pct]]</f>
        <v>4.0570000000000004</v>
      </c>
      <c r="S2160" s="8">
        <f>Sales_Analysis[[#This Row],[Gross Sales ]]-Sales_Analysis[[#This Row],[Discount Amount]]</f>
        <v>77.082999999999998</v>
      </c>
      <c r="T2160" s="8">
        <f>Sales_Analysis[[#This Row],[Quantity]]*Sales_Analysis[[#This Row],[Unit Cost]]</f>
        <v>34.53</v>
      </c>
      <c r="U2160" s="8">
        <f>Sales_Analysis[[#This Row],[Net Sales ]]-Sales_Analysis[[#This Row],[Cost Of Good Sold]]</f>
        <v>42.552999999999997</v>
      </c>
      <c r="V2160" s="8">
        <f>IF(Sales_Analysis[[#This Row],[Order Status]]="Completed",Sales_Analysis[[#This Row],[Net Sales ]],0)</f>
        <v>77.082999999999998</v>
      </c>
      <c r="W2160" s="8">
        <f>IF(Sales_Analysis[[#This Row],[Order Status]]="Completed",Sales_Analysis[[#This Row],[Gross Profit ]],0)</f>
        <v>42.552999999999997</v>
      </c>
    </row>
    <row r="2161" spans="1:23">
      <c r="A2161" t="s">
        <v>2952</v>
      </c>
      <c r="B2161" s="7">
        <v>46246</v>
      </c>
      <c r="C2161" t="s">
        <v>128</v>
      </c>
      <c r="D2161">
        <v>1</v>
      </c>
      <c r="E2161">
        <v>74.72</v>
      </c>
      <c r="F2161">
        <v>0.05</v>
      </c>
      <c r="G2161">
        <v>0</v>
      </c>
      <c r="H2161" t="s">
        <v>216</v>
      </c>
      <c r="I2161" t="s">
        <v>224</v>
      </c>
      <c r="J2161" t="s">
        <v>208</v>
      </c>
      <c r="K2161" t="s">
        <v>209</v>
      </c>
      <c r="L2161" t="s">
        <v>727</v>
      </c>
      <c r="M2161" t="s">
        <v>129</v>
      </c>
      <c r="N2161" t="s">
        <v>21</v>
      </c>
      <c r="O2161">
        <v>36.28</v>
      </c>
      <c r="P2161">
        <v>74.72</v>
      </c>
      <c r="Q2161">
        <f>Sales_Analysis[[#This Row],[Quantity]]*Sales_Analysis[[#This Row],[Unit Selling Price]]</f>
        <v>74.72</v>
      </c>
      <c r="R2161">
        <f>Sales_Analysis[[#This Row],[Gross Sales ]]*Sales_Analysis[[#This Row],[Discount Pct]]</f>
        <v>3.7360000000000002</v>
      </c>
      <c r="S2161" s="8">
        <f>Sales_Analysis[[#This Row],[Gross Sales ]]-Sales_Analysis[[#This Row],[Discount Amount]]</f>
        <v>70.983999999999995</v>
      </c>
      <c r="T2161" s="8">
        <f>Sales_Analysis[[#This Row],[Quantity]]*Sales_Analysis[[#This Row],[Unit Cost]]</f>
        <v>36.28</v>
      </c>
      <c r="U2161" s="8">
        <f>Sales_Analysis[[#This Row],[Net Sales ]]-Sales_Analysis[[#This Row],[Cost Of Good Sold]]</f>
        <v>34.703999999999994</v>
      </c>
      <c r="V2161" s="8">
        <f>IF(Sales_Analysis[[#This Row],[Order Status]]="Completed",Sales_Analysis[[#This Row],[Net Sales ]],0)</f>
        <v>70.983999999999995</v>
      </c>
      <c r="W2161" s="8">
        <f>IF(Sales_Analysis[[#This Row],[Order Status]]="Completed",Sales_Analysis[[#This Row],[Gross Profit ]],0)</f>
        <v>34.703999999999994</v>
      </c>
    </row>
    <row r="2162" spans="1:23">
      <c r="A2162" t="s">
        <v>2953</v>
      </c>
      <c r="B2162" s="7">
        <v>46247</v>
      </c>
      <c r="C2162" t="s">
        <v>69</v>
      </c>
      <c r="D2162">
        <v>3</v>
      </c>
      <c r="E2162">
        <v>73.180000000000007</v>
      </c>
      <c r="F2162">
        <v>0</v>
      </c>
      <c r="G2162">
        <v>6.99</v>
      </c>
      <c r="H2162" t="s">
        <v>212</v>
      </c>
      <c r="I2162" t="s">
        <v>37</v>
      </c>
      <c r="J2162" t="s">
        <v>213</v>
      </c>
      <c r="K2162" t="s">
        <v>209</v>
      </c>
      <c r="L2162" t="s">
        <v>379</v>
      </c>
      <c r="M2162" t="s">
        <v>70</v>
      </c>
      <c r="N2162" t="s">
        <v>11</v>
      </c>
      <c r="O2162">
        <v>37</v>
      </c>
      <c r="P2162">
        <v>73.180000000000007</v>
      </c>
      <c r="Q2162">
        <f>Sales_Analysis[[#This Row],[Quantity]]*Sales_Analysis[[#This Row],[Unit Selling Price]]</f>
        <v>219.54000000000002</v>
      </c>
      <c r="R2162">
        <f>Sales_Analysis[[#This Row],[Gross Sales ]]*Sales_Analysis[[#This Row],[Discount Pct]]</f>
        <v>0</v>
      </c>
      <c r="S2162" s="8">
        <f>Sales_Analysis[[#This Row],[Gross Sales ]]-Sales_Analysis[[#This Row],[Discount Amount]]</f>
        <v>219.54000000000002</v>
      </c>
      <c r="T2162" s="8">
        <f>Sales_Analysis[[#This Row],[Quantity]]*Sales_Analysis[[#This Row],[Unit Cost]]</f>
        <v>111</v>
      </c>
      <c r="U2162" s="8">
        <f>Sales_Analysis[[#This Row],[Net Sales ]]-Sales_Analysis[[#This Row],[Cost Of Good Sold]]</f>
        <v>108.54000000000002</v>
      </c>
      <c r="V2162" s="8">
        <f>IF(Sales_Analysis[[#This Row],[Order Status]]="Completed",Sales_Analysis[[#This Row],[Net Sales ]],0)</f>
        <v>219.54000000000002</v>
      </c>
      <c r="W2162" s="8">
        <f>IF(Sales_Analysis[[#This Row],[Order Status]]="Completed",Sales_Analysis[[#This Row],[Gross Profit ]],0)</f>
        <v>108.54000000000002</v>
      </c>
    </row>
    <row r="2163" spans="1:23">
      <c r="A2163" t="s">
        <v>2954</v>
      </c>
      <c r="B2163" s="7">
        <v>46247</v>
      </c>
      <c r="C2163" t="s">
        <v>184</v>
      </c>
      <c r="D2163">
        <v>1</v>
      </c>
      <c r="E2163">
        <v>31.55</v>
      </c>
      <c r="F2163">
        <v>0.15</v>
      </c>
      <c r="G2163">
        <v>9.99</v>
      </c>
      <c r="H2163" t="s">
        <v>212</v>
      </c>
      <c r="I2163" t="s">
        <v>37</v>
      </c>
      <c r="J2163" t="s">
        <v>208</v>
      </c>
      <c r="K2163" t="s">
        <v>209</v>
      </c>
      <c r="L2163" t="s">
        <v>1683</v>
      </c>
      <c r="M2163" t="s">
        <v>185</v>
      </c>
      <c r="N2163" t="s">
        <v>32</v>
      </c>
      <c r="O2163">
        <v>18.04</v>
      </c>
      <c r="P2163">
        <v>31.55</v>
      </c>
      <c r="Q2163">
        <f>Sales_Analysis[[#This Row],[Quantity]]*Sales_Analysis[[#This Row],[Unit Selling Price]]</f>
        <v>31.55</v>
      </c>
      <c r="R2163">
        <f>Sales_Analysis[[#This Row],[Gross Sales ]]*Sales_Analysis[[#This Row],[Discount Pct]]</f>
        <v>4.7324999999999999</v>
      </c>
      <c r="S2163" s="8">
        <f>Sales_Analysis[[#This Row],[Gross Sales ]]-Sales_Analysis[[#This Row],[Discount Amount]]</f>
        <v>26.817500000000003</v>
      </c>
      <c r="T2163" s="8">
        <f>Sales_Analysis[[#This Row],[Quantity]]*Sales_Analysis[[#This Row],[Unit Cost]]</f>
        <v>18.04</v>
      </c>
      <c r="U2163" s="8">
        <f>Sales_Analysis[[#This Row],[Net Sales ]]-Sales_Analysis[[#This Row],[Cost Of Good Sold]]</f>
        <v>8.7775000000000034</v>
      </c>
      <c r="V2163" s="8">
        <f>IF(Sales_Analysis[[#This Row],[Order Status]]="Completed",Sales_Analysis[[#This Row],[Net Sales ]],0)</f>
        <v>26.817500000000003</v>
      </c>
      <c r="W2163" s="8">
        <f>IF(Sales_Analysis[[#This Row],[Order Status]]="Completed",Sales_Analysis[[#This Row],[Gross Profit ]],0)</f>
        <v>8.7775000000000034</v>
      </c>
    </row>
    <row r="2164" spans="1:23">
      <c r="A2164" t="s">
        <v>2955</v>
      </c>
      <c r="B2164" s="7">
        <v>46247</v>
      </c>
      <c r="C2164" t="s">
        <v>168</v>
      </c>
      <c r="D2164">
        <v>5</v>
      </c>
      <c r="E2164">
        <v>50.46</v>
      </c>
      <c r="F2164">
        <v>0</v>
      </c>
      <c r="G2164">
        <v>9.99</v>
      </c>
      <c r="H2164" t="s">
        <v>216</v>
      </c>
      <c r="I2164" t="s">
        <v>37</v>
      </c>
      <c r="J2164" t="s">
        <v>213</v>
      </c>
      <c r="K2164" t="s">
        <v>209</v>
      </c>
      <c r="L2164" t="s">
        <v>369</v>
      </c>
      <c r="M2164" t="s">
        <v>169</v>
      </c>
      <c r="N2164" t="s">
        <v>32</v>
      </c>
      <c r="O2164">
        <v>23.03</v>
      </c>
      <c r="P2164">
        <v>50.46</v>
      </c>
      <c r="Q2164">
        <f>Sales_Analysis[[#This Row],[Quantity]]*Sales_Analysis[[#This Row],[Unit Selling Price]]</f>
        <v>252.3</v>
      </c>
      <c r="R2164">
        <f>Sales_Analysis[[#This Row],[Gross Sales ]]*Sales_Analysis[[#This Row],[Discount Pct]]</f>
        <v>0</v>
      </c>
      <c r="S2164" s="8">
        <f>Sales_Analysis[[#This Row],[Gross Sales ]]-Sales_Analysis[[#This Row],[Discount Amount]]</f>
        <v>252.3</v>
      </c>
      <c r="T2164" s="8">
        <f>Sales_Analysis[[#This Row],[Quantity]]*Sales_Analysis[[#This Row],[Unit Cost]]</f>
        <v>115.15</v>
      </c>
      <c r="U2164" s="8">
        <f>Sales_Analysis[[#This Row],[Net Sales ]]-Sales_Analysis[[#This Row],[Cost Of Good Sold]]</f>
        <v>137.15</v>
      </c>
      <c r="V2164" s="8">
        <f>IF(Sales_Analysis[[#This Row],[Order Status]]="Completed",Sales_Analysis[[#This Row],[Net Sales ]],0)</f>
        <v>252.3</v>
      </c>
      <c r="W2164" s="8">
        <f>IF(Sales_Analysis[[#This Row],[Order Status]]="Completed",Sales_Analysis[[#This Row],[Gross Profit ]],0)</f>
        <v>137.15</v>
      </c>
    </row>
    <row r="2165" spans="1:23">
      <c r="A2165" t="s">
        <v>2956</v>
      </c>
      <c r="B2165" s="7">
        <v>46247</v>
      </c>
      <c r="C2165" t="s">
        <v>114</v>
      </c>
      <c r="D2165">
        <v>1</v>
      </c>
      <c r="E2165">
        <v>87.66</v>
      </c>
      <c r="F2165">
        <v>0.2</v>
      </c>
      <c r="G2165">
        <v>0</v>
      </c>
      <c r="H2165" t="s">
        <v>216</v>
      </c>
      <c r="I2165" t="s">
        <v>18</v>
      </c>
      <c r="J2165" t="s">
        <v>213</v>
      </c>
      <c r="K2165" t="s">
        <v>209</v>
      </c>
      <c r="L2165" t="s">
        <v>2098</v>
      </c>
      <c r="M2165" t="s">
        <v>115</v>
      </c>
      <c r="N2165" t="s">
        <v>17</v>
      </c>
      <c r="O2165">
        <v>40.340000000000003</v>
      </c>
      <c r="P2165">
        <v>87.66</v>
      </c>
      <c r="Q2165">
        <f>Sales_Analysis[[#This Row],[Quantity]]*Sales_Analysis[[#This Row],[Unit Selling Price]]</f>
        <v>87.66</v>
      </c>
      <c r="R2165">
        <f>Sales_Analysis[[#This Row],[Gross Sales ]]*Sales_Analysis[[#This Row],[Discount Pct]]</f>
        <v>17.532</v>
      </c>
      <c r="S2165" s="8">
        <f>Sales_Analysis[[#This Row],[Gross Sales ]]-Sales_Analysis[[#This Row],[Discount Amount]]</f>
        <v>70.128</v>
      </c>
      <c r="T2165" s="8">
        <f>Sales_Analysis[[#This Row],[Quantity]]*Sales_Analysis[[#This Row],[Unit Cost]]</f>
        <v>40.340000000000003</v>
      </c>
      <c r="U2165" s="8">
        <f>Sales_Analysis[[#This Row],[Net Sales ]]-Sales_Analysis[[#This Row],[Cost Of Good Sold]]</f>
        <v>29.787999999999997</v>
      </c>
      <c r="V2165" s="8">
        <f>IF(Sales_Analysis[[#This Row],[Order Status]]="Completed",Sales_Analysis[[#This Row],[Net Sales ]],0)</f>
        <v>70.128</v>
      </c>
      <c r="W2165" s="8">
        <f>IF(Sales_Analysis[[#This Row],[Order Status]]="Completed",Sales_Analysis[[#This Row],[Gross Profit ]],0)</f>
        <v>29.787999999999997</v>
      </c>
    </row>
    <row r="2166" spans="1:23">
      <c r="A2166" t="s">
        <v>2957</v>
      </c>
      <c r="B2166" s="7">
        <v>46247</v>
      </c>
      <c r="C2166" t="s">
        <v>154</v>
      </c>
      <c r="D2166">
        <v>2</v>
      </c>
      <c r="E2166">
        <v>63.29</v>
      </c>
      <c r="F2166">
        <v>0.05</v>
      </c>
      <c r="G2166">
        <v>0</v>
      </c>
      <c r="H2166" t="s">
        <v>207</v>
      </c>
      <c r="I2166" t="s">
        <v>54</v>
      </c>
      <c r="J2166" t="s">
        <v>217</v>
      </c>
      <c r="K2166" t="s">
        <v>209</v>
      </c>
      <c r="L2166" t="s">
        <v>352</v>
      </c>
      <c r="M2166" t="s">
        <v>155</v>
      </c>
      <c r="N2166" t="s">
        <v>27</v>
      </c>
      <c r="O2166">
        <v>41.46</v>
      </c>
      <c r="P2166">
        <v>63.29</v>
      </c>
      <c r="Q2166">
        <f>Sales_Analysis[[#This Row],[Quantity]]*Sales_Analysis[[#This Row],[Unit Selling Price]]</f>
        <v>126.58</v>
      </c>
      <c r="R2166">
        <f>Sales_Analysis[[#This Row],[Gross Sales ]]*Sales_Analysis[[#This Row],[Discount Pct]]</f>
        <v>6.3290000000000006</v>
      </c>
      <c r="S2166" s="8">
        <f>Sales_Analysis[[#This Row],[Gross Sales ]]-Sales_Analysis[[#This Row],[Discount Amount]]</f>
        <v>120.251</v>
      </c>
      <c r="T2166" s="8">
        <f>Sales_Analysis[[#This Row],[Quantity]]*Sales_Analysis[[#This Row],[Unit Cost]]</f>
        <v>82.92</v>
      </c>
      <c r="U2166" s="8">
        <f>Sales_Analysis[[#This Row],[Net Sales ]]-Sales_Analysis[[#This Row],[Cost Of Good Sold]]</f>
        <v>37.331000000000003</v>
      </c>
      <c r="V2166" s="8">
        <f>IF(Sales_Analysis[[#This Row],[Order Status]]="Completed",Sales_Analysis[[#This Row],[Net Sales ]],0)</f>
        <v>120.251</v>
      </c>
      <c r="W2166" s="8">
        <f>IF(Sales_Analysis[[#This Row],[Order Status]]="Completed",Sales_Analysis[[#This Row],[Gross Profit ]],0)</f>
        <v>37.331000000000003</v>
      </c>
    </row>
    <row r="2167" spans="1:23">
      <c r="A2167" t="s">
        <v>2958</v>
      </c>
      <c r="B2167" s="7">
        <v>46247</v>
      </c>
      <c r="C2167" t="s">
        <v>158</v>
      </c>
      <c r="D2167">
        <v>3</v>
      </c>
      <c r="E2167">
        <v>44.59</v>
      </c>
      <c r="F2167">
        <v>0</v>
      </c>
      <c r="G2167">
        <v>0</v>
      </c>
      <c r="H2167" t="s">
        <v>207</v>
      </c>
      <c r="I2167" t="s">
        <v>12</v>
      </c>
      <c r="J2167" t="s">
        <v>208</v>
      </c>
      <c r="K2167" t="s">
        <v>209</v>
      </c>
      <c r="L2167" t="s">
        <v>2176</v>
      </c>
      <c r="M2167" t="s">
        <v>159</v>
      </c>
      <c r="N2167" t="s">
        <v>27</v>
      </c>
      <c r="O2167">
        <v>19.489999999999998</v>
      </c>
      <c r="P2167">
        <v>44.59</v>
      </c>
      <c r="Q2167">
        <f>Sales_Analysis[[#This Row],[Quantity]]*Sales_Analysis[[#This Row],[Unit Selling Price]]</f>
        <v>133.77000000000001</v>
      </c>
      <c r="R2167">
        <f>Sales_Analysis[[#This Row],[Gross Sales ]]*Sales_Analysis[[#This Row],[Discount Pct]]</f>
        <v>0</v>
      </c>
      <c r="S2167" s="8">
        <f>Sales_Analysis[[#This Row],[Gross Sales ]]-Sales_Analysis[[#This Row],[Discount Amount]]</f>
        <v>133.77000000000001</v>
      </c>
      <c r="T2167" s="8">
        <f>Sales_Analysis[[#This Row],[Quantity]]*Sales_Analysis[[#This Row],[Unit Cost]]</f>
        <v>58.47</v>
      </c>
      <c r="U2167" s="8">
        <f>Sales_Analysis[[#This Row],[Net Sales ]]-Sales_Analysis[[#This Row],[Cost Of Good Sold]]</f>
        <v>75.300000000000011</v>
      </c>
      <c r="V2167" s="8">
        <f>IF(Sales_Analysis[[#This Row],[Order Status]]="Completed",Sales_Analysis[[#This Row],[Net Sales ]],0)</f>
        <v>133.77000000000001</v>
      </c>
      <c r="W2167" s="8">
        <f>IF(Sales_Analysis[[#This Row],[Order Status]]="Completed",Sales_Analysis[[#This Row],[Gross Profit ]],0)</f>
        <v>75.300000000000011</v>
      </c>
    </row>
    <row r="2168" spans="1:23">
      <c r="A2168" t="s">
        <v>2959</v>
      </c>
      <c r="B2168" s="7">
        <v>46247</v>
      </c>
      <c r="C2168" t="s">
        <v>75</v>
      </c>
      <c r="D2168">
        <v>3</v>
      </c>
      <c r="E2168">
        <v>55.2</v>
      </c>
      <c r="F2168">
        <v>0.05</v>
      </c>
      <c r="G2168">
        <v>0</v>
      </c>
      <c r="H2168" t="s">
        <v>212</v>
      </c>
      <c r="I2168" t="s">
        <v>54</v>
      </c>
      <c r="J2168" t="s">
        <v>213</v>
      </c>
      <c r="K2168" t="s">
        <v>209</v>
      </c>
      <c r="L2168" t="s">
        <v>1234</v>
      </c>
      <c r="M2168" t="s">
        <v>76</v>
      </c>
      <c r="N2168" t="s">
        <v>11</v>
      </c>
      <c r="O2168">
        <v>25.85</v>
      </c>
      <c r="P2168">
        <v>55.2</v>
      </c>
      <c r="Q2168">
        <f>Sales_Analysis[[#This Row],[Quantity]]*Sales_Analysis[[#This Row],[Unit Selling Price]]</f>
        <v>165.60000000000002</v>
      </c>
      <c r="R2168">
        <f>Sales_Analysis[[#This Row],[Gross Sales ]]*Sales_Analysis[[#This Row],[Discount Pct]]</f>
        <v>8.2800000000000011</v>
      </c>
      <c r="S2168" s="8">
        <f>Sales_Analysis[[#This Row],[Gross Sales ]]-Sales_Analysis[[#This Row],[Discount Amount]]</f>
        <v>157.32000000000002</v>
      </c>
      <c r="T2168" s="8">
        <f>Sales_Analysis[[#This Row],[Quantity]]*Sales_Analysis[[#This Row],[Unit Cost]]</f>
        <v>77.550000000000011</v>
      </c>
      <c r="U2168" s="8">
        <f>Sales_Analysis[[#This Row],[Net Sales ]]-Sales_Analysis[[#This Row],[Cost Of Good Sold]]</f>
        <v>79.77000000000001</v>
      </c>
      <c r="V2168" s="8">
        <f>IF(Sales_Analysis[[#This Row],[Order Status]]="Completed",Sales_Analysis[[#This Row],[Net Sales ]],0)</f>
        <v>157.32000000000002</v>
      </c>
      <c r="W2168" s="8">
        <f>IF(Sales_Analysis[[#This Row],[Order Status]]="Completed",Sales_Analysis[[#This Row],[Gross Profit ]],0)</f>
        <v>79.77000000000001</v>
      </c>
    </row>
    <row r="2169" spans="1:23">
      <c r="A2169" t="s">
        <v>2960</v>
      </c>
      <c r="B2169" s="7">
        <v>46247</v>
      </c>
      <c r="C2169" t="s">
        <v>100</v>
      </c>
      <c r="D2169">
        <v>1</v>
      </c>
      <c r="E2169">
        <v>47.38</v>
      </c>
      <c r="F2169">
        <v>0</v>
      </c>
      <c r="G2169">
        <v>0</v>
      </c>
      <c r="H2169" t="s">
        <v>216</v>
      </c>
      <c r="I2169" t="s">
        <v>224</v>
      </c>
      <c r="J2169" t="s">
        <v>217</v>
      </c>
      <c r="K2169" t="s">
        <v>209</v>
      </c>
      <c r="L2169" t="s">
        <v>689</v>
      </c>
      <c r="M2169" t="s">
        <v>101</v>
      </c>
      <c r="N2169" t="s">
        <v>17</v>
      </c>
      <c r="O2169">
        <v>31.21</v>
      </c>
      <c r="P2169">
        <v>47.38</v>
      </c>
      <c r="Q2169">
        <f>Sales_Analysis[[#This Row],[Quantity]]*Sales_Analysis[[#This Row],[Unit Selling Price]]</f>
        <v>47.38</v>
      </c>
      <c r="R2169">
        <f>Sales_Analysis[[#This Row],[Gross Sales ]]*Sales_Analysis[[#This Row],[Discount Pct]]</f>
        <v>0</v>
      </c>
      <c r="S2169" s="8">
        <f>Sales_Analysis[[#This Row],[Gross Sales ]]-Sales_Analysis[[#This Row],[Discount Amount]]</f>
        <v>47.38</v>
      </c>
      <c r="T2169" s="8">
        <f>Sales_Analysis[[#This Row],[Quantity]]*Sales_Analysis[[#This Row],[Unit Cost]]</f>
        <v>31.21</v>
      </c>
      <c r="U2169" s="8">
        <f>Sales_Analysis[[#This Row],[Net Sales ]]-Sales_Analysis[[#This Row],[Cost Of Good Sold]]</f>
        <v>16.170000000000002</v>
      </c>
      <c r="V2169" s="8">
        <f>IF(Sales_Analysis[[#This Row],[Order Status]]="Completed",Sales_Analysis[[#This Row],[Net Sales ]],0)</f>
        <v>47.38</v>
      </c>
      <c r="W2169" s="8">
        <f>IF(Sales_Analysis[[#This Row],[Order Status]]="Completed",Sales_Analysis[[#This Row],[Gross Profit ]],0)</f>
        <v>16.170000000000002</v>
      </c>
    </row>
    <row r="2170" spans="1:23">
      <c r="A2170" t="s">
        <v>2961</v>
      </c>
      <c r="B2170" s="7">
        <v>46247</v>
      </c>
      <c r="C2170" t="s">
        <v>156</v>
      </c>
      <c r="D2170">
        <v>1</v>
      </c>
      <c r="E2170">
        <v>24.86</v>
      </c>
      <c r="F2170">
        <v>0</v>
      </c>
      <c r="G2170">
        <v>9.99</v>
      </c>
      <c r="H2170" t="s">
        <v>216</v>
      </c>
      <c r="I2170" t="s">
        <v>37</v>
      </c>
      <c r="J2170" t="s">
        <v>213</v>
      </c>
      <c r="K2170" t="s">
        <v>209</v>
      </c>
      <c r="L2170" t="s">
        <v>1209</v>
      </c>
      <c r="M2170" t="s">
        <v>157</v>
      </c>
      <c r="N2170" t="s">
        <v>27</v>
      </c>
      <c r="O2170">
        <v>16.329999999999998</v>
      </c>
      <c r="P2170">
        <v>24.86</v>
      </c>
      <c r="Q2170">
        <f>Sales_Analysis[[#This Row],[Quantity]]*Sales_Analysis[[#This Row],[Unit Selling Price]]</f>
        <v>24.86</v>
      </c>
      <c r="R2170">
        <f>Sales_Analysis[[#This Row],[Gross Sales ]]*Sales_Analysis[[#This Row],[Discount Pct]]</f>
        <v>0</v>
      </c>
      <c r="S2170" s="8">
        <f>Sales_Analysis[[#This Row],[Gross Sales ]]-Sales_Analysis[[#This Row],[Discount Amount]]</f>
        <v>24.86</v>
      </c>
      <c r="T2170" s="8">
        <f>Sales_Analysis[[#This Row],[Quantity]]*Sales_Analysis[[#This Row],[Unit Cost]]</f>
        <v>16.329999999999998</v>
      </c>
      <c r="U2170" s="8">
        <f>Sales_Analysis[[#This Row],[Net Sales ]]-Sales_Analysis[[#This Row],[Cost Of Good Sold]]</f>
        <v>8.5300000000000011</v>
      </c>
      <c r="V2170" s="8">
        <f>IF(Sales_Analysis[[#This Row],[Order Status]]="Completed",Sales_Analysis[[#This Row],[Net Sales ]],0)</f>
        <v>24.86</v>
      </c>
      <c r="W2170" s="8">
        <f>IF(Sales_Analysis[[#This Row],[Order Status]]="Completed",Sales_Analysis[[#This Row],[Gross Profit ]],0)</f>
        <v>8.5300000000000011</v>
      </c>
    </row>
    <row r="2171" spans="1:23">
      <c r="A2171" t="s">
        <v>2962</v>
      </c>
      <c r="B2171" s="7">
        <v>46247</v>
      </c>
      <c r="C2171" t="s">
        <v>92</v>
      </c>
      <c r="D2171">
        <v>4</v>
      </c>
      <c r="E2171">
        <v>46.87</v>
      </c>
      <c r="F2171">
        <v>0</v>
      </c>
      <c r="G2171">
        <v>9.99</v>
      </c>
      <c r="H2171" t="s">
        <v>216</v>
      </c>
      <c r="I2171" t="s">
        <v>37</v>
      </c>
      <c r="J2171" t="s">
        <v>208</v>
      </c>
      <c r="K2171" t="s">
        <v>209</v>
      </c>
      <c r="L2171" t="s">
        <v>1246</v>
      </c>
      <c r="M2171" t="s">
        <v>93</v>
      </c>
      <c r="N2171" t="s">
        <v>17</v>
      </c>
      <c r="O2171">
        <v>21.33</v>
      </c>
      <c r="P2171">
        <v>46.87</v>
      </c>
      <c r="Q2171">
        <f>Sales_Analysis[[#This Row],[Quantity]]*Sales_Analysis[[#This Row],[Unit Selling Price]]</f>
        <v>187.48</v>
      </c>
      <c r="R2171">
        <f>Sales_Analysis[[#This Row],[Gross Sales ]]*Sales_Analysis[[#This Row],[Discount Pct]]</f>
        <v>0</v>
      </c>
      <c r="S2171" s="8">
        <f>Sales_Analysis[[#This Row],[Gross Sales ]]-Sales_Analysis[[#This Row],[Discount Amount]]</f>
        <v>187.48</v>
      </c>
      <c r="T2171" s="8">
        <f>Sales_Analysis[[#This Row],[Quantity]]*Sales_Analysis[[#This Row],[Unit Cost]]</f>
        <v>85.32</v>
      </c>
      <c r="U2171" s="8">
        <f>Sales_Analysis[[#This Row],[Net Sales ]]-Sales_Analysis[[#This Row],[Cost Of Good Sold]]</f>
        <v>102.16</v>
      </c>
      <c r="V2171" s="8">
        <f>IF(Sales_Analysis[[#This Row],[Order Status]]="Completed",Sales_Analysis[[#This Row],[Net Sales ]],0)</f>
        <v>187.48</v>
      </c>
      <c r="W2171" s="8">
        <f>IF(Sales_Analysis[[#This Row],[Order Status]]="Completed",Sales_Analysis[[#This Row],[Gross Profit ]],0)</f>
        <v>102.16</v>
      </c>
    </row>
    <row r="2172" spans="1:23">
      <c r="A2172" t="s">
        <v>2963</v>
      </c>
      <c r="B2172" s="7">
        <v>46247</v>
      </c>
      <c r="C2172" t="s">
        <v>186</v>
      </c>
      <c r="D2172">
        <v>1</v>
      </c>
      <c r="E2172">
        <v>54.93</v>
      </c>
      <c r="F2172">
        <v>0.05</v>
      </c>
      <c r="G2172">
        <v>4.99</v>
      </c>
      <c r="H2172" t="s">
        <v>216</v>
      </c>
      <c r="I2172" t="s">
        <v>224</v>
      </c>
      <c r="J2172" t="s">
        <v>217</v>
      </c>
      <c r="K2172" t="s">
        <v>209</v>
      </c>
      <c r="L2172" t="s">
        <v>435</v>
      </c>
      <c r="M2172" t="s">
        <v>187</v>
      </c>
      <c r="N2172" t="s">
        <v>32</v>
      </c>
      <c r="O2172">
        <v>31.07</v>
      </c>
      <c r="P2172">
        <v>54.93</v>
      </c>
      <c r="Q2172">
        <f>Sales_Analysis[[#This Row],[Quantity]]*Sales_Analysis[[#This Row],[Unit Selling Price]]</f>
        <v>54.93</v>
      </c>
      <c r="R2172">
        <f>Sales_Analysis[[#This Row],[Gross Sales ]]*Sales_Analysis[[#This Row],[Discount Pct]]</f>
        <v>2.7465000000000002</v>
      </c>
      <c r="S2172" s="8">
        <f>Sales_Analysis[[#This Row],[Gross Sales ]]-Sales_Analysis[[#This Row],[Discount Amount]]</f>
        <v>52.183500000000002</v>
      </c>
      <c r="T2172" s="8">
        <f>Sales_Analysis[[#This Row],[Quantity]]*Sales_Analysis[[#This Row],[Unit Cost]]</f>
        <v>31.07</v>
      </c>
      <c r="U2172" s="8">
        <f>Sales_Analysis[[#This Row],[Net Sales ]]-Sales_Analysis[[#This Row],[Cost Of Good Sold]]</f>
        <v>21.113500000000002</v>
      </c>
      <c r="V2172" s="8">
        <f>IF(Sales_Analysis[[#This Row],[Order Status]]="Completed",Sales_Analysis[[#This Row],[Net Sales ]],0)</f>
        <v>52.183500000000002</v>
      </c>
      <c r="W2172" s="8">
        <f>IF(Sales_Analysis[[#This Row],[Order Status]]="Completed",Sales_Analysis[[#This Row],[Gross Profit ]],0)</f>
        <v>21.113500000000002</v>
      </c>
    </row>
    <row r="2173" spans="1:23">
      <c r="A2173" t="s">
        <v>2964</v>
      </c>
      <c r="B2173" s="7">
        <v>46248</v>
      </c>
      <c r="C2173" t="s">
        <v>92</v>
      </c>
      <c r="D2173">
        <v>1</v>
      </c>
      <c r="E2173">
        <v>46.87</v>
      </c>
      <c r="F2173">
        <v>0</v>
      </c>
      <c r="G2173">
        <v>0</v>
      </c>
      <c r="H2173" t="s">
        <v>216</v>
      </c>
      <c r="I2173" t="s">
        <v>18</v>
      </c>
      <c r="J2173" t="s">
        <v>217</v>
      </c>
      <c r="K2173" t="s">
        <v>209</v>
      </c>
      <c r="L2173" t="s">
        <v>1462</v>
      </c>
      <c r="M2173" t="s">
        <v>93</v>
      </c>
      <c r="N2173" t="s">
        <v>17</v>
      </c>
      <c r="O2173">
        <v>21.33</v>
      </c>
      <c r="P2173">
        <v>46.87</v>
      </c>
      <c r="Q2173">
        <f>Sales_Analysis[[#This Row],[Quantity]]*Sales_Analysis[[#This Row],[Unit Selling Price]]</f>
        <v>46.87</v>
      </c>
      <c r="R2173">
        <f>Sales_Analysis[[#This Row],[Gross Sales ]]*Sales_Analysis[[#This Row],[Discount Pct]]</f>
        <v>0</v>
      </c>
      <c r="S2173" s="8">
        <f>Sales_Analysis[[#This Row],[Gross Sales ]]-Sales_Analysis[[#This Row],[Discount Amount]]</f>
        <v>46.87</v>
      </c>
      <c r="T2173" s="8">
        <f>Sales_Analysis[[#This Row],[Quantity]]*Sales_Analysis[[#This Row],[Unit Cost]]</f>
        <v>21.33</v>
      </c>
      <c r="U2173" s="8">
        <f>Sales_Analysis[[#This Row],[Net Sales ]]-Sales_Analysis[[#This Row],[Cost Of Good Sold]]</f>
        <v>25.54</v>
      </c>
      <c r="V2173" s="8">
        <f>IF(Sales_Analysis[[#This Row],[Order Status]]="Completed",Sales_Analysis[[#This Row],[Net Sales ]],0)</f>
        <v>46.87</v>
      </c>
      <c r="W2173" s="8">
        <f>IF(Sales_Analysis[[#This Row],[Order Status]]="Completed",Sales_Analysis[[#This Row],[Gross Profit ]],0)</f>
        <v>25.54</v>
      </c>
    </row>
    <row r="2174" spans="1:23">
      <c r="A2174" t="s">
        <v>2965</v>
      </c>
      <c r="B2174" s="7">
        <v>46248</v>
      </c>
      <c r="C2174" t="s">
        <v>138</v>
      </c>
      <c r="D2174">
        <v>1</v>
      </c>
      <c r="E2174">
        <v>56</v>
      </c>
      <c r="F2174">
        <v>0.05</v>
      </c>
      <c r="G2174">
        <v>0</v>
      </c>
      <c r="H2174" t="s">
        <v>216</v>
      </c>
      <c r="I2174" t="s">
        <v>37</v>
      </c>
      <c r="J2174" t="s">
        <v>208</v>
      </c>
      <c r="K2174" t="s">
        <v>209</v>
      </c>
      <c r="L2174" t="s">
        <v>1012</v>
      </c>
      <c r="M2174" t="s">
        <v>139</v>
      </c>
      <c r="N2174" t="s">
        <v>21</v>
      </c>
      <c r="O2174">
        <v>37.14</v>
      </c>
      <c r="P2174">
        <v>56</v>
      </c>
      <c r="Q2174">
        <f>Sales_Analysis[[#This Row],[Quantity]]*Sales_Analysis[[#This Row],[Unit Selling Price]]</f>
        <v>56</v>
      </c>
      <c r="R2174">
        <f>Sales_Analysis[[#This Row],[Gross Sales ]]*Sales_Analysis[[#This Row],[Discount Pct]]</f>
        <v>2.8000000000000003</v>
      </c>
      <c r="S2174" s="8">
        <f>Sales_Analysis[[#This Row],[Gross Sales ]]-Sales_Analysis[[#This Row],[Discount Amount]]</f>
        <v>53.2</v>
      </c>
      <c r="T2174" s="8">
        <f>Sales_Analysis[[#This Row],[Quantity]]*Sales_Analysis[[#This Row],[Unit Cost]]</f>
        <v>37.14</v>
      </c>
      <c r="U2174" s="8">
        <f>Sales_Analysis[[#This Row],[Net Sales ]]-Sales_Analysis[[#This Row],[Cost Of Good Sold]]</f>
        <v>16.060000000000002</v>
      </c>
      <c r="V2174" s="8">
        <f>IF(Sales_Analysis[[#This Row],[Order Status]]="Completed",Sales_Analysis[[#This Row],[Net Sales ]],0)</f>
        <v>53.2</v>
      </c>
      <c r="W2174" s="8">
        <f>IF(Sales_Analysis[[#This Row],[Order Status]]="Completed",Sales_Analysis[[#This Row],[Gross Profit ]],0)</f>
        <v>16.060000000000002</v>
      </c>
    </row>
    <row r="2175" spans="1:23">
      <c r="A2175" t="s">
        <v>2966</v>
      </c>
      <c r="B2175" s="7">
        <v>46248</v>
      </c>
      <c r="C2175" t="s">
        <v>108</v>
      </c>
      <c r="D2175">
        <v>1</v>
      </c>
      <c r="E2175">
        <v>23.94</v>
      </c>
      <c r="F2175">
        <v>0.1</v>
      </c>
      <c r="G2175">
        <v>9.99</v>
      </c>
      <c r="H2175" t="s">
        <v>216</v>
      </c>
      <c r="I2175" t="s">
        <v>18</v>
      </c>
      <c r="J2175" t="s">
        <v>213</v>
      </c>
      <c r="K2175" t="s">
        <v>209</v>
      </c>
      <c r="L2175" t="s">
        <v>647</v>
      </c>
      <c r="M2175" t="s">
        <v>109</v>
      </c>
      <c r="N2175" t="s">
        <v>17</v>
      </c>
      <c r="O2175">
        <v>13.98</v>
      </c>
      <c r="P2175">
        <v>23.94</v>
      </c>
      <c r="Q2175">
        <f>Sales_Analysis[[#This Row],[Quantity]]*Sales_Analysis[[#This Row],[Unit Selling Price]]</f>
        <v>23.94</v>
      </c>
      <c r="R2175">
        <f>Sales_Analysis[[#This Row],[Gross Sales ]]*Sales_Analysis[[#This Row],[Discount Pct]]</f>
        <v>2.3940000000000001</v>
      </c>
      <c r="S2175" s="8">
        <f>Sales_Analysis[[#This Row],[Gross Sales ]]-Sales_Analysis[[#This Row],[Discount Amount]]</f>
        <v>21.545999999999999</v>
      </c>
      <c r="T2175" s="8">
        <f>Sales_Analysis[[#This Row],[Quantity]]*Sales_Analysis[[#This Row],[Unit Cost]]</f>
        <v>13.98</v>
      </c>
      <c r="U2175" s="8">
        <f>Sales_Analysis[[#This Row],[Net Sales ]]-Sales_Analysis[[#This Row],[Cost Of Good Sold]]</f>
        <v>7.5659999999999989</v>
      </c>
      <c r="V2175" s="8">
        <f>IF(Sales_Analysis[[#This Row],[Order Status]]="Completed",Sales_Analysis[[#This Row],[Net Sales ]],0)</f>
        <v>21.545999999999999</v>
      </c>
      <c r="W2175" s="8">
        <f>IF(Sales_Analysis[[#This Row],[Order Status]]="Completed",Sales_Analysis[[#This Row],[Gross Profit ]],0)</f>
        <v>7.5659999999999989</v>
      </c>
    </row>
    <row r="2176" spans="1:23">
      <c r="A2176" t="s">
        <v>2967</v>
      </c>
      <c r="B2176" s="7">
        <v>46248</v>
      </c>
      <c r="C2176" t="s">
        <v>134</v>
      </c>
      <c r="D2176">
        <v>5</v>
      </c>
      <c r="E2176">
        <v>53.25</v>
      </c>
      <c r="F2176">
        <v>0.15</v>
      </c>
      <c r="G2176">
        <v>6.99</v>
      </c>
      <c r="H2176" t="s">
        <v>207</v>
      </c>
      <c r="I2176" t="s">
        <v>37</v>
      </c>
      <c r="J2176" t="s">
        <v>208</v>
      </c>
      <c r="K2176" t="s">
        <v>209</v>
      </c>
      <c r="L2176" t="s">
        <v>970</v>
      </c>
      <c r="M2176" t="s">
        <v>135</v>
      </c>
      <c r="N2176" t="s">
        <v>21</v>
      </c>
      <c r="O2176">
        <v>22.11</v>
      </c>
      <c r="P2176">
        <v>53.25</v>
      </c>
      <c r="Q2176">
        <f>Sales_Analysis[[#This Row],[Quantity]]*Sales_Analysis[[#This Row],[Unit Selling Price]]</f>
        <v>266.25</v>
      </c>
      <c r="R2176">
        <f>Sales_Analysis[[#This Row],[Gross Sales ]]*Sales_Analysis[[#This Row],[Discount Pct]]</f>
        <v>39.9375</v>
      </c>
      <c r="S2176" s="8">
        <f>Sales_Analysis[[#This Row],[Gross Sales ]]-Sales_Analysis[[#This Row],[Discount Amount]]</f>
        <v>226.3125</v>
      </c>
      <c r="T2176" s="8">
        <f>Sales_Analysis[[#This Row],[Quantity]]*Sales_Analysis[[#This Row],[Unit Cost]]</f>
        <v>110.55</v>
      </c>
      <c r="U2176" s="8">
        <f>Sales_Analysis[[#This Row],[Net Sales ]]-Sales_Analysis[[#This Row],[Cost Of Good Sold]]</f>
        <v>115.7625</v>
      </c>
      <c r="V2176" s="8">
        <f>IF(Sales_Analysis[[#This Row],[Order Status]]="Completed",Sales_Analysis[[#This Row],[Net Sales ]],0)</f>
        <v>226.3125</v>
      </c>
      <c r="W2176" s="8">
        <f>IF(Sales_Analysis[[#This Row],[Order Status]]="Completed",Sales_Analysis[[#This Row],[Gross Profit ]],0)</f>
        <v>115.7625</v>
      </c>
    </row>
    <row r="2177" spans="1:23">
      <c r="A2177" t="s">
        <v>2968</v>
      </c>
      <c r="B2177" s="7">
        <v>46248</v>
      </c>
      <c r="C2177" t="s">
        <v>128</v>
      </c>
      <c r="D2177">
        <v>1</v>
      </c>
      <c r="E2177">
        <v>74.72</v>
      </c>
      <c r="F2177">
        <v>0.1</v>
      </c>
      <c r="G2177">
        <v>4.99</v>
      </c>
      <c r="H2177" t="s">
        <v>216</v>
      </c>
      <c r="I2177" t="s">
        <v>224</v>
      </c>
      <c r="J2177" t="s">
        <v>217</v>
      </c>
      <c r="K2177" t="s">
        <v>209</v>
      </c>
      <c r="L2177" t="s">
        <v>968</v>
      </c>
      <c r="M2177" t="s">
        <v>129</v>
      </c>
      <c r="N2177" t="s">
        <v>21</v>
      </c>
      <c r="O2177">
        <v>36.28</v>
      </c>
      <c r="P2177">
        <v>74.72</v>
      </c>
      <c r="Q2177">
        <f>Sales_Analysis[[#This Row],[Quantity]]*Sales_Analysis[[#This Row],[Unit Selling Price]]</f>
        <v>74.72</v>
      </c>
      <c r="R2177">
        <f>Sales_Analysis[[#This Row],[Gross Sales ]]*Sales_Analysis[[#This Row],[Discount Pct]]</f>
        <v>7.4720000000000004</v>
      </c>
      <c r="S2177" s="8">
        <f>Sales_Analysis[[#This Row],[Gross Sales ]]-Sales_Analysis[[#This Row],[Discount Amount]]</f>
        <v>67.248000000000005</v>
      </c>
      <c r="T2177" s="8">
        <f>Sales_Analysis[[#This Row],[Quantity]]*Sales_Analysis[[#This Row],[Unit Cost]]</f>
        <v>36.28</v>
      </c>
      <c r="U2177" s="8">
        <f>Sales_Analysis[[#This Row],[Net Sales ]]-Sales_Analysis[[#This Row],[Cost Of Good Sold]]</f>
        <v>30.968000000000004</v>
      </c>
      <c r="V2177" s="8">
        <f>IF(Sales_Analysis[[#This Row],[Order Status]]="Completed",Sales_Analysis[[#This Row],[Net Sales ]],0)</f>
        <v>67.248000000000005</v>
      </c>
      <c r="W2177" s="8">
        <f>IF(Sales_Analysis[[#This Row],[Order Status]]="Completed",Sales_Analysis[[#This Row],[Gross Profit ]],0)</f>
        <v>30.968000000000004</v>
      </c>
    </row>
    <row r="2178" spans="1:23">
      <c r="A2178" t="s">
        <v>2969</v>
      </c>
      <c r="B2178" s="7">
        <v>46248</v>
      </c>
      <c r="C2178" t="s">
        <v>170</v>
      </c>
      <c r="D2178">
        <v>4</v>
      </c>
      <c r="E2178">
        <v>33.19</v>
      </c>
      <c r="F2178">
        <v>0</v>
      </c>
      <c r="G2178">
        <v>0</v>
      </c>
      <c r="H2178" t="s">
        <v>212</v>
      </c>
      <c r="I2178" t="s">
        <v>18</v>
      </c>
      <c r="J2178" t="s">
        <v>217</v>
      </c>
      <c r="K2178" t="s">
        <v>209</v>
      </c>
      <c r="L2178" t="s">
        <v>1877</v>
      </c>
      <c r="M2178" t="s">
        <v>171</v>
      </c>
      <c r="N2178" t="s">
        <v>32</v>
      </c>
      <c r="O2178">
        <v>18.73</v>
      </c>
      <c r="P2178">
        <v>33.19</v>
      </c>
      <c r="Q2178">
        <f>Sales_Analysis[[#This Row],[Quantity]]*Sales_Analysis[[#This Row],[Unit Selling Price]]</f>
        <v>132.76</v>
      </c>
      <c r="R2178">
        <f>Sales_Analysis[[#This Row],[Gross Sales ]]*Sales_Analysis[[#This Row],[Discount Pct]]</f>
        <v>0</v>
      </c>
      <c r="S2178" s="8">
        <f>Sales_Analysis[[#This Row],[Gross Sales ]]-Sales_Analysis[[#This Row],[Discount Amount]]</f>
        <v>132.76</v>
      </c>
      <c r="T2178" s="8">
        <f>Sales_Analysis[[#This Row],[Quantity]]*Sales_Analysis[[#This Row],[Unit Cost]]</f>
        <v>74.92</v>
      </c>
      <c r="U2178" s="8">
        <f>Sales_Analysis[[#This Row],[Net Sales ]]-Sales_Analysis[[#This Row],[Cost Of Good Sold]]</f>
        <v>57.839999999999989</v>
      </c>
      <c r="V2178" s="8">
        <f>IF(Sales_Analysis[[#This Row],[Order Status]]="Completed",Sales_Analysis[[#This Row],[Net Sales ]],0)</f>
        <v>132.76</v>
      </c>
      <c r="W2178" s="8">
        <f>IF(Sales_Analysis[[#This Row],[Order Status]]="Completed",Sales_Analysis[[#This Row],[Gross Profit ]],0)</f>
        <v>57.839999999999989</v>
      </c>
    </row>
    <row r="2179" spans="1:23">
      <c r="A2179" t="s">
        <v>2970</v>
      </c>
      <c r="B2179" s="7">
        <v>46248</v>
      </c>
      <c r="C2179" t="s">
        <v>152</v>
      </c>
      <c r="D2179">
        <v>1</v>
      </c>
      <c r="E2179">
        <v>39.21</v>
      </c>
      <c r="F2179">
        <v>0.05</v>
      </c>
      <c r="G2179">
        <v>0</v>
      </c>
      <c r="H2179" t="s">
        <v>207</v>
      </c>
      <c r="I2179" t="s">
        <v>12</v>
      </c>
      <c r="J2179" t="s">
        <v>208</v>
      </c>
      <c r="K2179" t="s">
        <v>209</v>
      </c>
      <c r="L2179" t="s">
        <v>241</v>
      </c>
      <c r="M2179" t="s">
        <v>153</v>
      </c>
      <c r="N2179" t="s">
        <v>27</v>
      </c>
      <c r="O2179">
        <v>19.66</v>
      </c>
      <c r="P2179">
        <v>39.21</v>
      </c>
      <c r="Q2179">
        <f>Sales_Analysis[[#This Row],[Quantity]]*Sales_Analysis[[#This Row],[Unit Selling Price]]</f>
        <v>39.21</v>
      </c>
      <c r="R2179">
        <f>Sales_Analysis[[#This Row],[Gross Sales ]]*Sales_Analysis[[#This Row],[Discount Pct]]</f>
        <v>1.9605000000000001</v>
      </c>
      <c r="S2179" s="8">
        <f>Sales_Analysis[[#This Row],[Gross Sales ]]-Sales_Analysis[[#This Row],[Discount Amount]]</f>
        <v>37.249499999999998</v>
      </c>
      <c r="T2179" s="8">
        <f>Sales_Analysis[[#This Row],[Quantity]]*Sales_Analysis[[#This Row],[Unit Cost]]</f>
        <v>19.66</v>
      </c>
      <c r="U2179" s="8">
        <f>Sales_Analysis[[#This Row],[Net Sales ]]-Sales_Analysis[[#This Row],[Cost Of Good Sold]]</f>
        <v>17.589499999999997</v>
      </c>
      <c r="V2179" s="8">
        <f>IF(Sales_Analysis[[#This Row],[Order Status]]="Completed",Sales_Analysis[[#This Row],[Net Sales ]],0)</f>
        <v>37.249499999999998</v>
      </c>
      <c r="W2179" s="8">
        <f>IF(Sales_Analysis[[#This Row],[Order Status]]="Completed",Sales_Analysis[[#This Row],[Gross Profit ]],0)</f>
        <v>17.589499999999997</v>
      </c>
    </row>
    <row r="2180" spans="1:23">
      <c r="A2180" t="s">
        <v>2971</v>
      </c>
      <c r="B2180" s="7">
        <v>46248</v>
      </c>
      <c r="C2180" t="s">
        <v>69</v>
      </c>
      <c r="D2180">
        <v>2</v>
      </c>
      <c r="E2180">
        <v>73.180000000000007</v>
      </c>
      <c r="F2180">
        <v>0</v>
      </c>
      <c r="G2180">
        <v>4.99</v>
      </c>
      <c r="H2180" t="s">
        <v>212</v>
      </c>
      <c r="I2180" t="s">
        <v>12</v>
      </c>
      <c r="J2180" t="s">
        <v>208</v>
      </c>
      <c r="K2180" t="s">
        <v>209</v>
      </c>
      <c r="L2180" t="s">
        <v>902</v>
      </c>
      <c r="M2180" t="s">
        <v>70</v>
      </c>
      <c r="N2180" t="s">
        <v>11</v>
      </c>
      <c r="O2180">
        <v>37</v>
      </c>
      <c r="P2180">
        <v>73.180000000000007</v>
      </c>
      <c r="Q2180">
        <f>Sales_Analysis[[#This Row],[Quantity]]*Sales_Analysis[[#This Row],[Unit Selling Price]]</f>
        <v>146.36000000000001</v>
      </c>
      <c r="R2180">
        <f>Sales_Analysis[[#This Row],[Gross Sales ]]*Sales_Analysis[[#This Row],[Discount Pct]]</f>
        <v>0</v>
      </c>
      <c r="S2180" s="8">
        <f>Sales_Analysis[[#This Row],[Gross Sales ]]-Sales_Analysis[[#This Row],[Discount Amount]]</f>
        <v>146.36000000000001</v>
      </c>
      <c r="T2180" s="8">
        <f>Sales_Analysis[[#This Row],[Quantity]]*Sales_Analysis[[#This Row],[Unit Cost]]</f>
        <v>74</v>
      </c>
      <c r="U2180" s="8">
        <f>Sales_Analysis[[#This Row],[Net Sales ]]-Sales_Analysis[[#This Row],[Cost Of Good Sold]]</f>
        <v>72.360000000000014</v>
      </c>
      <c r="V2180" s="8">
        <f>IF(Sales_Analysis[[#This Row],[Order Status]]="Completed",Sales_Analysis[[#This Row],[Net Sales ]],0)</f>
        <v>146.36000000000001</v>
      </c>
      <c r="W2180" s="8">
        <f>IF(Sales_Analysis[[#This Row],[Order Status]]="Completed",Sales_Analysis[[#This Row],[Gross Profit ]],0)</f>
        <v>72.360000000000014</v>
      </c>
    </row>
    <row r="2181" spans="1:23">
      <c r="A2181" t="s">
        <v>2972</v>
      </c>
      <c r="B2181" s="7">
        <v>46249</v>
      </c>
      <c r="C2181" t="s">
        <v>174</v>
      </c>
      <c r="D2181">
        <v>4</v>
      </c>
      <c r="E2181">
        <v>72.45</v>
      </c>
      <c r="F2181">
        <v>0</v>
      </c>
      <c r="G2181">
        <v>4.99</v>
      </c>
      <c r="H2181" t="s">
        <v>212</v>
      </c>
      <c r="I2181" t="s">
        <v>18</v>
      </c>
      <c r="J2181" t="s">
        <v>208</v>
      </c>
      <c r="K2181" t="s">
        <v>209</v>
      </c>
      <c r="L2181" t="s">
        <v>1064</v>
      </c>
      <c r="M2181" t="s">
        <v>175</v>
      </c>
      <c r="N2181" t="s">
        <v>32</v>
      </c>
      <c r="O2181">
        <v>30.61</v>
      </c>
      <c r="P2181">
        <v>72.45</v>
      </c>
      <c r="Q2181">
        <f>Sales_Analysis[[#This Row],[Quantity]]*Sales_Analysis[[#This Row],[Unit Selling Price]]</f>
        <v>289.8</v>
      </c>
      <c r="R2181">
        <f>Sales_Analysis[[#This Row],[Gross Sales ]]*Sales_Analysis[[#This Row],[Discount Pct]]</f>
        <v>0</v>
      </c>
      <c r="S2181" s="8">
        <f>Sales_Analysis[[#This Row],[Gross Sales ]]-Sales_Analysis[[#This Row],[Discount Amount]]</f>
        <v>289.8</v>
      </c>
      <c r="T2181" s="8">
        <f>Sales_Analysis[[#This Row],[Quantity]]*Sales_Analysis[[#This Row],[Unit Cost]]</f>
        <v>122.44</v>
      </c>
      <c r="U2181" s="8">
        <f>Sales_Analysis[[#This Row],[Net Sales ]]-Sales_Analysis[[#This Row],[Cost Of Good Sold]]</f>
        <v>167.36</v>
      </c>
      <c r="V2181" s="8">
        <f>IF(Sales_Analysis[[#This Row],[Order Status]]="Completed",Sales_Analysis[[#This Row],[Net Sales ]],0)</f>
        <v>289.8</v>
      </c>
      <c r="W2181" s="8">
        <f>IF(Sales_Analysis[[#This Row],[Order Status]]="Completed",Sales_Analysis[[#This Row],[Gross Profit ]],0)</f>
        <v>167.36</v>
      </c>
    </row>
    <row r="2182" spans="1:23">
      <c r="A2182" t="s">
        <v>2973</v>
      </c>
      <c r="B2182" s="7">
        <v>46249</v>
      </c>
      <c r="C2182" t="s">
        <v>94</v>
      </c>
      <c r="D2182">
        <v>1</v>
      </c>
      <c r="E2182">
        <v>74.41</v>
      </c>
      <c r="F2182">
        <v>0.05</v>
      </c>
      <c r="G2182">
        <v>0</v>
      </c>
      <c r="H2182" t="s">
        <v>207</v>
      </c>
      <c r="I2182" t="s">
        <v>37</v>
      </c>
      <c r="J2182" t="s">
        <v>208</v>
      </c>
      <c r="K2182" t="s">
        <v>209</v>
      </c>
      <c r="L2182" t="s">
        <v>624</v>
      </c>
      <c r="M2182" t="s">
        <v>95</v>
      </c>
      <c r="N2182" t="s">
        <v>17</v>
      </c>
      <c r="O2182">
        <v>33.549999999999997</v>
      </c>
      <c r="P2182">
        <v>74.41</v>
      </c>
      <c r="Q2182">
        <f>Sales_Analysis[[#This Row],[Quantity]]*Sales_Analysis[[#This Row],[Unit Selling Price]]</f>
        <v>74.41</v>
      </c>
      <c r="R2182">
        <f>Sales_Analysis[[#This Row],[Gross Sales ]]*Sales_Analysis[[#This Row],[Discount Pct]]</f>
        <v>3.7204999999999999</v>
      </c>
      <c r="S2182" s="8">
        <f>Sales_Analysis[[#This Row],[Gross Sales ]]-Sales_Analysis[[#This Row],[Discount Amount]]</f>
        <v>70.689499999999995</v>
      </c>
      <c r="T2182" s="8">
        <f>Sales_Analysis[[#This Row],[Quantity]]*Sales_Analysis[[#This Row],[Unit Cost]]</f>
        <v>33.549999999999997</v>
      </c>
      <c r="U2182" s="8">
        <f>Sales_Analysis[[#This Row],[Net Sales ]]-Sales_Analysis[[#This Row],[Cost Of Good Sold]]</f>
        <v>37.139499999999998</v>
      </c>
      <c r="V2182" s="8">
        <f>IF(Sales_Analysis[[#This Row],[Order Status]]="Completed",Sales_Analysis[[#This Row],[Net Sales ]],0)</f>
        <v>70.689499999999995</v>
      </c>
      <c r="W2182" s="8">
        <f>IF(Sales_Analysis[[#This Row],[Order Status]]="Completed",Sales_Analysis[[#This Row],[Gross Profit ]],0)</f>
        <v>37.139499999999998</v>
      </c>
    </row>
    <row r="2183" spans="1:23">
      <c r="A2183" t="s">
        <v>2974</v>
      </c>
      <c r="B2183" s="7">
        <v>46249</v>
      </c>
      <c r="C2183" t="s">
        <v>140</v>
      </c>
      <c r="D2183">
        <v>2</v>
      </c>
      <c r="E2183">
        <v>25.18</v>
      </c>
      <c r="F2183">
        <v>0.1</v>
      </c>
      <c r="G2183">
        <v>6.99</v>
      </c>
      <c r="H2183" t="s">
        <v>216</v>
      </c>
      <c r="I2183" t="s">
        <v>18</v>
      </c>
      <c r="J2183" t="s">
        <v>208</v>
      </c>
      <c r="K2183" t="s">
        <v>209</v>
      </c>
      <c r="L2183" t="s">
        <v>1736</v>
      </c>
      <c r="M2183" t="s">
        <v>141</v>
      </c>
      <c r="N2183" t="s">
        <v>27</v>
      </c>
      <c r="O2183">
        <v>13.85</v>
      </c>
      <c r="P2183">
        <v>25.18</v>
      </c>
      <c r="Q2183">
        <f>Sales_Analysis[[#This Row],[Quantity]]*Sales_Analysis[[#This Row],[Unit Selling Price]]</f>
        <v>50.36</v>
      </c>
      <c r="R2183">
        <f>Sales_Analysis[[#This Row],[Gross Sales ]]*Sales_Analysis[[#This Row],[Discount Pct]]</f>
        <v>5.0360000000000005</v>
      </c>
      <c r="S2183" s="8">
        <f>Sales_Analysis[[#This Row],[Gross Sales ]]-Sales_Analysis[[#This Row],[Discount Amount]]</f>
        <v>45.323999999999998</v>
      </c>
      <c r="T2183" s="8">
        <f>Sales_Analysis[[#This Row],[Quantity]]*Sales_Analysis[[#This Row],[Unit Cost]]</f>
        <v>27.7</v>
      </c>
      <c r="U2183" s="8">
        <f>Sales_Analysis[[#This Row],[Net Sales ]]-Sales_Analysis[[#This Row],[Cost Of Good Sold]]</f>
        <v>17.623999999999999</v>
      </c>
      <c r="V2183" s="8">
        <f>IF(Sales_Analysis[[#This Row],[Order Status]]="Completed",Sales_Analysis[[#This Row],[Net Sales ]],0)</f>
        <v>45.323999999999998</v>
      </c>
      <c r="W2183" s="8">
        <f>IF(Sales_Analysis[[#This Row],[Order Status]]="Completed",Sales_Analysis[[#This Row],[Gross Profit ]],0)</f>
        <v>17.623999999999999</v>
      </c>
    </row>
    <row r="2184" spans="1:23">
      <c r="A2184" t="s">
        <v>2975</v>
      </c>
      <c r="B2184" s="7">
        <v>46249</v>
      </c>
      <c r="C2184" t="s">
        <v>98</v>
      </c>
      <c r="D2184">
        <v>2</v>
      </c>
      <c r="E2184">
        <v>17.66</v>
      </c>
      <c r="F2184">
        <v>0</v>
      </c>
      <c r="G2184">
        <v>0</v>
      </c>
      <c r="H2184" t="s">
        <v>216</v>
      </c>
      <c r="I2184" t="s">
        <v>37</v>
      </c>
      <c r="J2184" t="s">
        <v>217</v>
      </c>
      <c r="K2184" t="s">
        <v>209</v>
      </c>
      <c r="L2184" t="s">
        <v>569</v>
      </c>
      <c r="M2184" t="s">
        <v>99</v>
      </c>
      <c r="N2184" t="s">
        <v>17</v>
      </c>
      <c r="O2184">
        <v>11.93</v>
      </c>
      <c r="P2184">
        <v>17.66</v>
      </c>
      <c r="Q2184">
        <f>Sales_Analysis[[#This Row],[Quantity]]*Sales_Analysis[[#This Row],[Unit Selling Price]]</f>
        <v>35.32</v>
      </c>
      <c r="R2184">
        <f>Sales_Analysis[[#This Row],[Gross Sales ]]*Sales_Analysis[[#This Row],[Discount Pct]]</f>
        <v>0</v>
      </c>
      <c r="S2184" s="8">
        <f>Sales_Analysis[[#This Row],[Gross Sales ]]-Sales_Analysis[[#This Row],[Discount Amount]]</f>
        <v>35.32</v>
      </c>
      <c r="T2184" s="8">
        <f>Sales_Analysis[[#This Row],[Quantity]]*Sales_Analysis[[#This Row],[Unit Cost]]</f>
        <v>23.86</v>
      </c>
      <c r="U2184" s="8">
        <f>Sales_Analysis[[#This Row],[Net Sales ]]-Sales_Analysis[[#This Row],[Cost Of Good Sold]]</f>
        <v>11.46</v>
      </c>
      <c r="V2184" s="8">
        <f>IF(Sales_Analysis[[#This Row],[Order Status]]="Completed",Sales_Analysis[[#This Row],[Net Sales ]],0)</f>
        <v>35.32</v>
      </c>
      <c r="W2184" s="8">
        <f>IF(Sales_Analysis[[#This Row],[Order Status]]="Completed",Sales_Analysis[[#This Row],[Gross Profit ]],0)</f>
        <v>11.46</v>
      </c>
    </row>
    <row r="2185" spans="1:23">
      <c r="A2185" t="s">
        <v>2976</v>
      </c>
      <c r="B2185" s="7">
        <v>46250</v>
      </c>
      <c r="C2185" t="s">
        <v>172</v>
      </c>
      <c r="D2185">
        <v>5</v>
      </c>
      <c r="E2185">
        <v>80.63</v>
      </c>
      <c r="F2185">
        <v>0.1</v>
      </c>
      <c r="G2185">
        <v>0</v>
      </c>
      <c r="H2185" t="s">
        <v>207</v>
      </c>
      <c r="I2185" t="s">
        <v>224</v>
      </c>
      <c r="J2185" t="s">
        <v>213</v>
      </c>
      <c r="K2185" t="s">
        <v>209</v>
      </c>
      <c r="L2185" t="s">
        <v>2922</v>
      </c>
      <c r="M2185" t="s">
        <v>173</v>
      </c>
      <c r="N2185" t="s">
        <v>32</v>
      </c>
      <c r="O2185">
        <v>44.56</v>
      </c>
      <c r="P2185">
        <v>80.63</v>
      </c>
      <c r="Q2185">
        <f>Sales_Analysis[[#This Row],[Quantity]]*Sales_Analysis[[#This Row],[Unit Selling Price]]</f>
        <v>403.15</v>
      </c>
      <c r="R2185">
        <f>Sales_Analysis[[#This Row],[Gross Sales ]]*Sales_Analysis[[#This Row],[Discount Pct]]</f>
        <v>40.314999999999998</v>
      </c>
      <c r="S2185" s="8">
        <f>Sales_Analysis[[#This Row],[Gross Sales ]]-Sales_Analysis[[#This Row],[Discount Amount]]</f>
        <v>362.83499999999998</v>
      </c>
      <c r="T2185" s="8">
        <f>Sales_Analysis[[#This Row],[Quantity]]*Sales_Analysis[[#This Row],[Unit Cost]]</f>
        <v>222.8</v>
      </c>
      <c r="U2185" s="8">
        <f>Sales_Analysis[[#This Row],[Net Sales ]]-Sales_Analysis[[#This Row],[Cost Of Good Sold]]</f>
        <v>140.03499999999997</v>
      </c>
      <c r="V2185" s="8">
        <f>IF(Sales_Analysis[[#This Row],[Order Status]]="Completed",Sales_Analysis[[#This Row],[Net Sales ]],0)</f>
        <v>362.83499999999998</v>
      </c>
      <c r="W2185" s="8">
        <f>IF(Sales_Analysis[[#This Row],[Order Status]]="Completed",Sales_Analysis[[#This Row],[Gross Profit ]],0)</f>
        <v>140.03499999999997</v>
      </c>
    </row>
    <row r="2186" spans="1:23">
      <c r="A2186" t="s">
        <v>2977</v>
      </c>
      <c r="B2186" s="7">
        <v>46250</v>
      </c>
      <c r="C2186" t="s">
        <v>83</v>
      </c>
      <c r="D2186">
        <v>1</v>
      </c>
      <c r="E2186">
        <v>79.31</v>
      </c>
      <c r="F2186">
        <v>0.1</v>
      </c>
      <c r="G2186">
        <v>0</v>
      </c>
      <c r="H2186" t="s">
        <v>216</v>
      </c>
      <c r="I2186" t="s">
        <v>12</v>
      </c>
      <c r="J2186" t="s">
        <v>208</v>
      </c>
      <c r="K2186" t="s">
        <v>209</v>
      </c>
      <c r="L2186" t="s">
        <v>729</v>
      </c>
      <c r="M2186" t="s">
        <v>84</v>
      </c>
      <c r="N2186" t="s">
        <v>11</v>
      </c>
      <c r="O2186">
        <v>36.44</v>
      </c>
      <c r="P2186">
        <v>79.31</v>
      </c>
      <c r="Q2186">
        <f>Sales_Analysis[[#This Row],[Quantity]]*Sales_Analysis[[#This Row],[Unit Selling Price]]</f>
        <v>79.31</v>
      </c>
      <c r="R2186">
        <f>Sales_Analysis[[#This Row],[Gross Sales ]]*Sales_Analysis[[#This Row],[Discount Pct]]</f>
        <v>7.9310000000000009</v>
      </c>
      <c r="S2186" s="8">
        <f>Sales_Analysis[[#This Row],[Gross Sales ]]-Sales_Analysis[[#This Row],[Discount Amount]]</f>
        <v>71.379000000000005</v>
      </c>
      <c r="T2186" s="8">
        <f>Sales_Analysis[[#This Row],[Quantity]]*Sales_Analysis[[#This Row],[Unit Cost]]</f>
        <v>36.44</v>
      </c>
      <c r="U2186" s="8">
        <f>Sales_Analysis[[#This Row],[Net Sales ]]-Sales_Analysis[[#This Row],[Cost Of Good Sold]]</f>
        <v>34.939000000000007</v>
      </c>
      <c r="V2186" s="8">
        <f>IF(Sales_Analysis[[#This Row],[Order Status]]="Completed",Sales_Analysis[[#This Row],[Net Sales ]],0)</f>
        <v>71.379000000000005</v>
      </c>
      <c r="W2186" s="8">
        <f>IF(Sales_Analysis[[#This Row],[Order Status]]="Completed",Sales_Analysis[[#This Row],[Gross Profit ]],0)</f>
        <v>34.939000000000007</v>
      </c>
    </row>
    <row r="2187" spans="1:23">
      <c r="A2187" t="s">
        <v>2978</v>
      </c>
      <c r="B2187" s="7">
        <v>46250</v>
      </c>
      <c r="C2187" t="s">
        <v>114</v>
      </c>
      <c r="D2187">
        <v>1</v>
      </c>
      <c r="E2187">
        <v>87.66</v>
      </c>
      <c r="F2187">
        <v>0</v>
      </c>
      <c r="G2187">
        <v>9.99</v>
      </c>
      <c r="H2187" t="s">
        <v>212</v>
      </c>
      <c r="I2187" t="s">
        <v>37</v>
      </c>
      <c r="J2187" t="s">
        <v>213</v>
      </c>
      <c r="K2187" t="s">
        <v>209</v>
      </c>
      <c r="L2187" t="s">
        <v>463</v>
      </c>
      <c r="M2187" t="s">
        <v>115</v>
      </c>
      <c r="N2187" t="s">
        <v>17</v>
      </c>
      <c r="O2187">
        <v>40.340000000000003</v>
      </c>
      <c r="P2187">
        <v>87.66</v>
      </c>
      <c r="Q2187">
        <f>Sales_Analysis[[#This Row],[Quantity]]*Sales_Analysis[[#This Row],[Unit Selling Price]]</f>
        <v>87.66</v>
      </c>
      <c r="R2187">
        <f>Sales_Analysis[[#This Row],[Gross Sales ]]*Sales_Analysis[[#This Row],[Discount Pct]]</f>
        <v>0</v>
      </c>
      <c r="S2187" s="8">
        <f>Sales_Analysis[[#This Row],[Gross Sales ]]-Sales_Analysis[[#This Row],[Discount Amount]]</f>
        <v>87.66</v>
      </c>
      <c r="T2187" s="8">
        <f>Sales_Analysis[[#This Row],[Quantity]]*Sales_Analysis[[#This Row],[Unit Cost]]</f>
        <v>40.340000000000003</v>
      </c>
      <c r="U2187" s="8">
        <f>Sales_Analysis[[#This Row],[Net Sales ]]-Sales_Analysis[[#This Row],[Cost Of Good Sold]]</f>
        <v>47.319999999999993</v>
      </c>
      <c r="V2187" s="8">
        <f>IF(Sales_Analysis[[#This Row],[Order Status]]="Completed",Sales_Analysis[[#This Row],[Net Sales ]],0)</f>
        <v>87.66</v>
      </c>
      <c r="W2187" s="8">
        <f>IF(Sales_Analysis[[#This Row],[Order Status]]="Completed",Sales_Analysis[[#This Row],[Gross Profit ]],0)</f>
        <v>47.319999999999993</v>
      </c>
    </row>
    <row r="2188" spans="1:23">
      <c r="A2188" t="s">
        <v>2979</v>
      </c>
      <c r="B2188" s="7">
        <v>46250</v>
      </c>
      <c r="C2188" t="s">
        <v>178</v>
      </c>
      <c r="D2188">
        <v>2</v>
      </c>
      <c r="E2188">
        <v>77.760000000000005</v>
      </c>
      <c r="F2188">
        <v>0.05</v>
      </c>
      <c r="G2188">
        <v>4.99</v>
      </c>
      <c r="H2188" t="s">
        <v>216</v>
      </c>
      <c r="I2188" t="s">
        <v>12</v>
      </c>
      <c r="J2188" t="s">
        <v>208</v>
      </c>
      <c r="K2188" t="s">
        <v>209</v>
      </c>
      <c r="L2188" t="s">
        <v>1426</v>
      </c>
      <c r="M2188" t="s">
        <v>179</v>
      </c>
      <c r="N2188" t="s">
        <v>32</v>
      </c>
      <c r="O2188">
        <v>44.67</v>
      </c>
      <c r="P2188">
        <v>77.760000000000005</v>
      </c>
      <c r="Q2188">
        <f>Sales_Analysis[[#This Row],[Quantity]]*Sales_Analysis[[#This Row],[Unit Selling Price]]</f>
        <v>155.52000000000001</v>
      </c>
      <c r="R2188">
        <f>Sales_Analysis[[#This Row],[Gross Sales ]]*Sales_Analysis[[#This Row],[Discount Pct]]</f>
        <v>7.7760000000000007</v>
      </c>
      <c r="S2188" s="8">
        <f>Sales_Analysis[[#This Row],[Gross Sales ]]-Sales_Analysis[[#This Row],[Discount Amount]]</f>
        <v>147.744</v>
      </c>
      <c r="T2188" s="8">
        <f>Sales_Analysis[[#This Row],[Quantity]]*Sales_Analysis[[#This Row],[Unit Cost]]</f>
        <v>89.34</v>
      </c>
      <c r="U2188" s="8">
        <f>Sales_Analysis[[#This Row],[Net Sales ]]-Sales_Analysis[[#This Row],[Cost Of Good Sold]]</f>
        <v>58.403999999999996</v>
      </c>
      <c r="V2188" s="8">
        <f>IF(Sales_Analysis[[#This Row],[Order Status]]="Completed",Sales_Analysis[[#This Row],[Net Sales ]],0)</f>
        <v>147.744</v>
      </c>
      <c r="W2188" s="8">
        <f>IF(Sales_Analysis[[#This Row],[Order Status]]="Completed",Sales_Analysis[[#This Row],[Gross Profit ]],0)</f>
        <v>58.403999999999996</v>
      </c>
    </row>
    <row r="2189" spans="1:23">
      <c r="A2189" t="s">
        <v>2980</v>
      </c>
      <c r="B2189" s="7">
        <v>46250</v>
      </c>
      <c r="C2189" t="s">
        <v>77</v>
      </c>
      <c r="D2189">
        <v>3</v>
      </c>
      <c r="E2189">
        <v>47.77</v>
      </c>
      <c r="F2189">
        <v>0</v>
      </c>
      <c r="G2189">
        <v>9.99</v>
      </c>
      <c r="H2189" t="s">
        <v>212</v>
      </c>
      <c r="I2189" t="s">
        <v>18</v>
      </c>
      <c r="J2189" t="s">
        <v>208</v>
      </c>
      <c r="K2189" t="s">
        <v>209</v>
      </c>
      <c r="L2189" t="s">
        <v>344</v>
      </c>
      <c r="M2189" t="s">
        <v>78</v>
      </c>
      <c r="N2189" t="s">
        <v>11</v>
      </c>
      <c r="O2189">
        <v>21.34</v>
      </c>
      <c r="P2189">
        <v>47.77</v>
      </c>
      <c r="Q2189">
        <f>Sales_Analysis[[#This Row],[Quantity]]*Sales_Analysis[[#This Row],[Unit Selling Price]]</f>
        <v>143.31</v>
      </c>
      <c r="R2189">
        <f>Sales_Analysis[[#This Row],[Gross Sales ]]*Sales_Analysis[[#This Row],[Discount Pct]]</f>
        <v>0</v>
      </c>
      <c r="S2189" s="8">
        <f>Sales_Analysis[[#This Row],[Gross Sales ]]-Sales_Analysis[[#This Row],[Discount Amount]]</f>
        <v>143.31</v>
      </c>
      <c r="T2189" s="8">
        <f>Sales_Analysis[[#This Row],[Quantity]]*Sales_Analysis[[#This Row],[Unit Cost]]</f>
        <v>64.02</v>
      </c>
      <c r="U2189" s="8">
        <f>Sales_Analysis[[#This Row],[Net Sales ]]-Sales_Analysis[[#This Row],[Cost Of Good Sold]]</f>
        <v>79.290000000000006</v>
      </c>
      <c r="V2189" s="8">
        <f>IF(Sales_Analysis[[#This Row],[Order Status]]="Completed",Sales_Analysis[[#This Row],[Net Sales ]],0)</f>
        <v>143.31</v>
      </c>
      <c r="W2189" s="8">
        <f>IF(Sales_Analysis[[#This Row],[Order Status]]="Completed",Sales_Analysis[[#This Row],[Gross Profit ]],0)</f>
        <v>79.290000000000006</v>
      </c>
    </row>
    <row r="2190" spans="1:23">
      <c r="A2190" t="s">
        <v>2981</v>
      </c>
      <c r="B2190" s="7">
        <v>46250</v>
      </c>
      <c r="C2190" t="s">
        <v>69</v>
      </c>
      <c r="D2190">
        <v>1</v>
      </c>
      <c r="E2190">
        <v>73.180000000000007</v>
      </c>
      <c r="F2190">
        <v>0</v>
      </c>
      <c r="G2190">
        <v>4.99</v>
      </c>
      <c r="H2190" t="s">
        <v>207</v>
      </c>
      <c r="I2190" t="s">
        <v>224</v>
      </c>
      <c r="J2190" t="s">
        <v>208</v>
      </c>
      <c r="K2190" t="s">
        <v>209</v>
      </c>
      <c r="L2190" t="s">
        <v>1092</v>
      </c>
      <c r="M2190" t="s">
        <v>70</v>
      </c>
      <c r="N2190" t="s">
        <v>11</v>
      </c>
      <c r="O2190">
        <v>37</v>
      </c>
      <c r="P2190">
        <v>73.180000000000007</v>
      </c>
      <c r="Q2190">
        <f>Sales_Analysis[[#This Row],[Quantity]]*Sales_Analysis[[#This Row],[Unit Selling Price]]</f>
        <v>73.180000000000007</v>
      </c>
      <c r="R2190">
        <f>Sales_Analysis[[#This Row],[Gross Sales ]]*Sales_Analysis[[#This Row],[Discount Pct]]</f>
        <v>0</v>
      </c>
      <c r="S2190" s="8">
        <f>Sales_Analysis[[#This Row],[Gross Sales ]]-Sales_Analysis[[#This Row],[Discount Amount]]</f>
        <v>73.180000000000007</v>
      </c>
      <c r="T2190" s="8">
        <f>Sales_Analysis[[#This Row],[Quantity]]*Sales_Analysis[[#This Row],[Unit Cost]]</f>
        <v>37</v>
      </c>
      <c r="U2190" s="8">
        <f>Sales_Analysis[[#This Row],[Net Sales ]]-Sales_Analysis[[#This Row],[Cost Of Good Sold]]</f>
        <v>36.180000000000007</v>
      </c>
      <c r="V2190" s="8">
        <f>IF(Sales_Analysis[[#This Row],[Order Status]]="Completed",Sales_Analysis[[#This Row],[Net Sales ]],0)</f>
        <v>73.180000000000007</v>
      </c>
      <c r="W2190" s="8">
        <f>IF(Sales_Analysis[[#This Row],[Order Status]]="Completed",Sales_Analysis[[#This Row],[Gross Profit ]],0)</f>
        <v>36.180000000000007</v>
      </c>
    </row>
    <row r="2191" spans="1:23">
      <c r="A2191" t="s">
        <v>2982</v>
      </c>
      <c r="B2191" s="7">
        <v>46250</v>
      </c>
      <c r="C2191" t="s">
        <v>98</v>
      </c>
      <c r="D2191">
        <v>2</v>
      </c>
      <c r="E2191">
        <v>17.66</v>
      </c>
      <c r="F2191">
        <v>0</v>
      </c>
      <c r="G2191">
        <v>9.99</v>
      </c>
      <c r="H2191" t="s">
        <v>207</v>
      </c>
      <c r="I2191" t="s">
        <v>18</v>
      </c>
      <c r="J2191" t="s">
        <v>217</v>
      </c>
      <c r="K2191" t="s">
        <v>209</v>
      </c>
      <c r="L2191" t="s">
        <v>843</v>
      </c>
      <c r="M2191" t="s">
        <v>99</v>
      </c>
      <c r="N2191" t="s">
        <v>17</v>
      </c>
      <c r="O2191">
        <v>11.93</v>
      </c>
      <c r="P2191">
        <v>17.66</v>
      </c>
      <c r="Q2191">
        <f>Sales_Analysis[[#This Row],[Quantity]]*Sales_Analysis[[#This Row],[Unit Selling Price]]</f>
        <v>35.32</v>
      </c>
      <c r="R2191">
        <f>Sales_Analysis[[#This Row],[Gross Sales ]]*Sales_Analysis[[#This Row],[Discount Pct]]</f>
        <v>0</v>
      </c>
      <c r="S2191" s="8">
        <f>Sales_Analysis[[#This Row],[Gross Sales ]]-Sales_Analysis[[#This Row],[Discount Amount]]</f>
        <v>35.32</v>
      </c>
      <c r="T2191" s="8">
        <f>Sales_Analysis[[#This Row],[Quantity]]*Sales_Analysis[[#This Row],[Unit Cost]]</f>
        <v>23.86</v>
      </c>
      <c r="U2191" s="8">
        <f>Sales_Analysis[[#This Row],[Net Sales ]]-Sales_Analysis[[#This Row],[Cost Of Good Sold]]</f>
        <v>11.46</v>
      </c>
      <c r="V2191" s="8">
        <f>IF(Sales_Analysis[[#This Row],[Order Status]]="Completed",Sales_Analysis[[#This Row],[Net Sales ]],0)</f>
        <v>35.32</v>
      </c>
      <c r="W2191" s="8">
        <f>IF(Sales_Analysis[[#This Row],[Order Status]]="Completed",Sales_Analysis[[#This Row],[Gross Profit ]],0)</f>
        <v>11.46</v>
      </c>
    </row>
    <row r="2192" spans="1:23">
      <c r="A2192" t="s">
        <v>2983</v>
      </c>
      <c r="B2192" s="7">
        <v>46250</v>
      </c>
      <c r="C2192" t="s">
        <v>69</v>
      </c>
      <c r="D2192">
        <v>5</v>
      </c>
      <c r="E2192">
        <v>73.180000000000007</v>
      </c>
      <c r="F2192">
        <v>0</v>
      </c>
      <c r="G2192">
        <v>4.99</v>
      </c>
      <c r="H2192" t="s">
        <v>212</v>
      </c>
      <c r="I2192" t="s">
        <v>18</v>
      </c>
      <c r="J2192" t="s">
        <v>213</v>
      </c>
      <c r="K2192" t="s">
        <v>209</v>
      </c>
      <c r="L2192" t="s">
        <v>2098</v>
      </c>
      <c r="M2192" t="s">
        <v>70</v>
      </c>
      <c r="N2192" t="s">
        <v>11</v>
      </c>
      <c r="O2192">
        <v>37</v>
      </c>
      <c r="P2192">
        <v>73.180000000000007</v>
      </c>
      <c r="Q2192">
        <f>Sales_Analysis[[#This Row],[Quantity]]*Sales_Analysis[[#This Row],[Unit Selling Price]]</f>
        <v>365.90000000000003</v>
      </c>
      <c r="R2192">
        <f>Sales_Analysis[[#This Row],[Gross Sales ]]*Sales_Analysis[[#This Row],[Discount Pct]]</f>
        <v>0</v>
      </c>
      <c r="S2192" s="8">
        <f>Sales_Analysis[[#This Row],[Gross Sales ]]-Sales_Analysis[[#This Row],[Discount Amount]]</f>
        <v>365.90000000000003</v>
      </c>
      <c r="T2192" s="8">
        <f>Sales_Analysis[[#This Row],[Quantity]]*Sales_Analysis[[#This Row],[Unit Cost]]</f>
        <v>185</v>
      </c>
      <c r="U2192" s="8">
        <f>Sales_Analysis[[#This Row],[Net Sales ]]-Sales_Analysis[[#This Row],[Cost Of Good Sold]]</f>
        <v>180.90000000000003</v>
      </c>
      <c r="V2192" s="8">
        <f>IF(Sales_Analysis[[#This Row],[Order Status]]="Completed",Sales_Analysis[[#This Row],[Net Sales ]],0)</f>
        <v>365.90000000000003</v>
      </c>
      <c r="W2192" s="8">
        <f>IF(Sales_Analysis[[#This Row],[Order Status]]="Completed",Sales_Analysis[[#This Row],[Gross Profit ]],0)</f>
        <v>180.90000000000003</v>
      </c>
    </row>
    <row r="2193" spans="1:23">
      <c r="A2193" t="s">
        <v>2984</v>
      </c>
      <c r="B2193" s="7">
        <v>46251</v>
      </c>
      <c r="C2193" t="s">
        <v>114</v>
      </c>
      <c r="D2193">
        <v>1</v>
      </c>
      <c r="E2193">
        <v>87.66</v>
      </c>
      <c r="F2193">
        <v>0</v>
      </c>
      <c r="G2193">
        <v>4.99</v>
      </c>
      <c r="H2193" t="s">
        <v>207</v>
      </c>
      <c r="I2193" t="s">
        <v>54</v>
      </c>
      <c r="J2193" t="s">
        <v>213</v>
      </c>
      <c r="K2193" t="s">
        <v>209</v>
      </c>
      <c r="L2193" t="s">
        <v>1162</v>
      </c>
      <c r="M2193" t="s">
        <v>115</v>
      </c>
      <c r="N2193" t="s">
        <v>17</v>
      </c>
      <c r="O2193">
        <v>40.340000000000003</v>
      </c>
      <c r="P2193">
        <v>87.66</v>
      </c>
      <c r="Q2193">
        <f>Sales_Analysis[[#This Row],[Quantity]]*Sales_Analysis[[#This Row],[Unit Selling Price]]</f>
        <v>87.66</v>
      </c>
      <c r="R2193">
        <f>Sales_Analysis[[#This Row],[Gross Sales ]]*Sales_Analysis[[#This Row],[Discount Pct]]</f>
        <v>0</v>
      </c>
      <c r="S2193" s="8">
        <f>Sales_Analysis[[#This Row],[Gross Sales ]]-Sales_Analysis[[#This Row],[Discount Amount]]</f>
        <v>87.66</v>
      </c>
      <c r="T2193" s="8">
        <f>Sales_Analysis[[#This Row],[Quantity]]*Sales_Analysis[[#This Row],[Unit Cost]]</f>
        <v>40.340000000000003</v>
      </c>
      <c r="U2193" s="8">
        <f>Sales_Analysis[[#This Row],[Net Sales ]]-Sales_Analysis[[#This Row],[Cost Of Good Sold]]</f>
        <v>47.319999999999993</v>
      </c>
      <c r="V2193" s="8">
        <f>IF(Sales_Analysis[[#This Row],[Order Status]]="Completed",Sales_Analysis[[#This Row],[Net Sales ]],0)</f>
        <v>87.66</v>
      </c>
      <c r="W2193" s="8">
        <f>IF(Sales_Analysis[[#This Row],[Order Status]]="Completed",Sales_Analysis[[#This Row],[Gross Profit ]],0)</f>
        <v>47.319999999999993</v>
      </c>
    </row>
    <row r="2194" spans="1:23">
      <c r="A2194" t="s">
        <v>2985</v>
      </c>
      <c r="B2194" s="7">
        <v>46251</v>
      </c>
      <c r="C2194" t="s">
        <v>170</v>
      </c>
      <c r="D2194">
        <v>2</v>
      </c>
      <c r="E2194">
        <v>33.19</v>
      </c>
      <c r="F2194">
        <v>0</v>
      </c>
      <c r="G2194">
        <v>6.99</v>
      </c>
      <c r="H2194" t="s">
        <v>207</v>
      </c>
      <c r="I2194" t="s">
        <v>224</v>
      </c>
      <c r="J2194" t="s">
        <v>213</v>
      </c>
      <c r="K2194" t="s">
        <v>209</v>
      </c>
      <c r="L2194" t="s">
        <v>296</v>
      </c>
      <c r="M2194" t="s">
        <v>171</v>
      </c>
      <c r="N2194" t="s">
        <v>32</v>
      </c>
      <c r="O2194">
        <v>18.73</v>
      </c>
      <c r="P2194">
        <v>33.19</v>
      </c>
      <c r="Q2194">
        <f>Sales_Analysis[[#This Row],[Quantity]]*Sales_Analysis[[#This Row],[Unit Selling Price]]</f>
        <v>66.38</v>
      </c>
      <c r="R2194">
        <f>Sales_Analysis[[#This Row],[Gross Sales ]]*Sales_Analysis[[#This Row],[Discount Pct]]</f>
        <v>0</v>
      </c>
      <c r="S2194" s="8">
        <f>Sales_Analysis[[#This Row],[Gross Sales ]]-Sales_Analysis[[#This Row],[Discount Amount]]</f>
        <v>66.38</v>
      </c>
      <c r="T2194" s="8">
        <f>Sales_Analysis[[#This Row],[Quantity]]*Sales_Analysis[[#This Row],[Unit Cost]]</f>
        <v>37.46</v>
      </c>
      <c r="U2194" s="8">
        <f>Sales_Analysis[[#This Row],[Net Sales ]]-Sales_Analysis[[#This Row],[Cost Of Good Sold]]</f>
        <v>28.919999999999995</v>
      </c>
      <c r="V2194" s="8">
        <f>IF(Sales_Analysis[[#This Row],[Order Status]]="Completed",Sales_Analysis[[#This Row],[Net Sales ]],0)</f>
        <v>66.38</v>
      </c>
      <c r="W2194" s="8">
        <f>IF(Sales_Analysis[[#This Row],[Order Status]]="Completed",Sales_Analysis[[#This Row],[Gross Profit ]],0)</f>
        <v>28.919999999999995</v>
      </c>
    </row>
    <row r="2195" spans="1:23">
      <c r="A2195" t="s">
        <v>2986</v>
      </c>
      <c r="B2195" s="7">
        <v>46251</v>
      </c>
      <c r="C2195" t="s">
        <v>160</v>
      </c>
      <c r="D2195">
        <v>5</v>
      </c>
      <c r="E2195">
        <v>36.47</v>
      </c>
      <c r="F2195">
        <v>0</v>
      </c>
      <c r="G2195">
        <v>9.99</v>
      </c>
      <c r="H2195" t="s">
        <v>207</v>
      </c>
      <c r="I2195" t="s">
        <v>54</v>
      </c>
      <c r="J2195" t="s">
        <v>208</v>
      </c>
      <c r="K2195" t="s">
        <v>209</v>
      </c>
      <c r="L2195" t="s">
        <v>1331</v>
      </c>
      <c r="M2195" t="s">
        <v>161</v>
      </c>
      <c r="N2195" t="s">
        <v>27</v>
      </c>
      <c r="O2195">
        <v>21.05</v>
      </c>
      <c r="P2195">
        <v>36.47</v>
      </c>
      <c r="Q2195">
        <f>Sales_Analysis[[#This Row],[Quantity]]*Sales_Analysis[[#This Row],[Unit Selling Price]]</f>
        <v>182.35</v>
      </c>
      <c r="R2195">
        <f>Sales_Analysis[[#This Row],[Gross Sales ]]*Sales_Analysis[[#This Row],[Discount Pct]]</f>
        <v>0</v>
      </c>
      <c r="S2195" s="8">
        <f>Sales_Analysis[[#This Row],[Gross Sales ]]-Sales_Analysis[[#This Row],[Discount Amount]]</f>
        <v>182.35</v>
      </c>
      <c r="T2195" s="8">
        <f>Sales_Analysis[[#This Row],[Quantity]]*Sales_Analysis[[#This Row],[Unit Cost]]</f>
        <v>105.25</v>
      </c>
      <c r="U2195" s="8">
        <f>Sales_Analysis[[#This Row],[Net Sales ]]-Sales_Analysis[[#This Row],[Cost Of Good Sold]]</f>
        <v>77.099999999999994</v>
      </c>
      <c r="V2195" s="8">
        <f>IF(Sales_Analysis[[#This Row],[Order Status]]="Completed",Sales_Analysis[[#This Row],[Net Sales ]],0)</f>
        <v>182.35</v>
      </c>
      <c r="W2195" s="8">
        <f>IF(Sales_Analysis[[#This Row],[Order Status]]="Completed",Sales_Analysis[[#This Row],[Gross Profit ]],0)</f>
        <v>77.099999999999994</v>
      </c>
    </row>
    <row r="2196" spans="1:23">
      <c r="A2196" t="s">
        <v>2987</v>
      </c>
      <c r="B2196" s="7">
        <v>46251</v>
      </c>
      <c r="C2196" t="s">
        <v>69</v>
      </c>
      <c r="D2196">
        <v>3</v>
      </c>
      <c r="E2196">
        <v>73.180000000000007</v>
      </c>
      <c r="F2196">
        <v>0</v>
      </c>
      <c r="G2196">
        <v>9.99</v>
      </c>
      <c r="H2196" t="s">
        <v>212</v>
      </c>
      <c r="I2196" t="s">
        <v>224</v>
      </c>
      <c r="J2196" t="s">
        <v>217</v>
      </c>
      <c r="K2196" t="s">
        <v>209</v>
      </c>
      <c r="L2196" t="s">
        <v>1064</v>
      </c>
      <c r="M2196" t="s">
        <v>70</v>
      </c>
      <c r="N2196" t="s">
        <v>11</v>
      </c>
      <c r="O2196">
        <v>37</v>
      </c>
      <c r="P2196">
        <v>73.180000000000007</v>
      </c>
      <c r="Q2196">
        <f>Sales_Analysis[[#This Row],[Quantity]]*Sales_Analysis[[#This Row],[Unit Selling Price]]</f>
        <v>219.54000000000002</v>
      </c>
      <c r="R2196">
        <f>Sales_Analysis[[#This Row],[Gross Sales ]]*Sales_Analysis[[#This Row],[Discount Pct]]</f>
        <v>0</v>
      </c>
      <c r="S2196" s="8">
        <f>Sales_Analysis[[#This Row],[Gross Sales ]]-Sales_Analysis[[#This Row],[Discount Amount]]</f>
        <v>219.54000000000002</v>
      </c>
      <c r="T2196" s="8">
        <f>Sales_Analysis[[#This Row],[Quantity]]*Sales_Analysis[[#This Row],[Unit Cost]]</f>
        <v>111</v>
      </c>
      <c r="U2196" s="8">
        <f>Sales_Analysis[[#This Row],[Net Sales ]]-Sales_Analysis[[#This Row],[Cost Of Good Sold]]</f>
        <v>108.54000000000002</v>
      </c>
      <c r="V2196" s="8">
        <f>IF(Sales_Analysis[[#This Row],[Order Status]]="Completed",Sales_Analysis[[#This Row],[Net Sales ]],0)</f>
        <v>219.54000000000002</v>
      </c>
      <c r="W2196" s="8">
        <f>IF(Sales_Analysis[[#This Row],[Order Status]]="Completed",Sales_Analysis[[#This Row],[Gross Profit ]],0)</f>
        <v>108.54000000000002</v>
      </c>
    </row>
    <row r="2197" spans="1:23">
      <c r="A2197" t="s">
        <v>2988</v>
      </c>
      <c r="B2197" s="7">
        <v>46251</v>
      </c>
      <c r="C2197" t="s">
        <v>146</v>
      </c>
      <c r="D2197">
        <v>2</v>
      </c>
      <c r="E2197">
        <v>30.05</v>
      </c>
      <c r="F2197">
        <v>0</v>
      </c>
      <c r="G2197">
        <v>9.99</v>
      </c>
      <c r="H2197" t="s">
        <v>207</v>
      </c>
      <c r="I2197" t="s">
        <v>18</v>
      </c>
      <c r="J2197" t="s">
        <v>208</v>
      </c>
      <c r="K2197" t="s">
        <v>209</v>
      </c>
      <c r="L2197" t="s">
        <v>449</v>
      </c>
      <c r="M2197" t="s">
        <v>147</v>
      </c>
      <c r="N2197" t="s">
        <v>27</v>
      </c>
      <c r="O2197">
        <v>17.329999999999998</v>
      </c>
      <c r="P2197">
        <v>30.05</v>
      </c>
      <c r="Q2197">
        <f>Sales_Analysis[[#This Row],[Quantity]]*Sales_Analysis[[#This Row],[Unit Selling Price]]</f>
        <v>60.1</v>
      </c>
      <c r="R2197">
        <f>Sales_Analysis[[#This Row],[Gross Sales ]]*Sales_Analysis[[#This Row],[Discount Pct]]</f>
        <v>0</v>
      </c>
      <c r="S2197" s="8">
        <f>Sales_Analysis[[#This Row],[Gross Sales ]]-Sales_Analysis[[#This Row],[Discount Amount]]</f>
        <v>60.1</v>
      </c>
      <c r="T2197" s="8">
        <f>Sales_Analysis[[#This Row],[Quantity]]*Sales_Analysis[[#This Row],[Unit Cost]]</f>
        <v>34.659999999999997</v>
      </c>
      <c r="U2197" s="8">
        <f>Sales_Analysis[[#This Row],[Net Sales ]]-Sales_Analysis[[#This Row],[Cost Of Good Sold]]</f>
        <v>25.440000000000005</v>
      </c>
      <c r="V2197" s="8">
        <f>IF(Sales_Analysis[[#This Row],[Order Status]]="Completed",Sales_Analysis[[#This Row],[Net Sales ]],0)</f>
        <v>60.1</v>
      </c>
      <c r="W2197" s="8">
        <f>IF(Sales_Analysis[[#This Row],[Order Status]]="Completed",Sales_Analysis[[#This Row],[Gross Profit ]],0)</f>
        <v>25.440000000000005</v>
      </c>
    </row>
    <row r="2198" spans="1:23">
      <c r="A2198" t="s">
        <v>2989</v>
      </c>
      <c r="B2198" s="7">
        <v>46251</v>
      </c>
      <c r="C2198" t="s">
        <v>71</v>
      </c>
      <c r="D2198">
        <v>4</v>
      </c>
      <c r="E2198">
        <v>11.23</v>
      </c>
      <c r="F2198">
        <v>0</v>
      </c>
      <c r="G2198">
        <v>9.99</v>
      </c>
      <c r="H2198" t="s">
        <v>207</v>
      </c>
      <c r="I2198" t="s">
        <v>18</v>
      </c>
      <c r="J2198" t="s">
        <v>217</v>
      </c>
      <c r="K2198" t="s">
        <v>209</v>
      </c>
      <c r="L2198" t="s">
        <v>791</v>
      </c>
      <c r="M2198" t="s">
        <v>72</v>
      </c>
      <c r="N2198" t="s">
        <v>11</v>
      </c>
      <c r="O2198">
        <v>6.46</v>
      </c>
      <c r="P2198">
        <v>11.23</v>
      </c>
      <c r="Q2198">
        <f>Sales_Analysis[[#This Row],[Quantity]]*Sales_Analysis[[#This Row],[Unit Selling Price]]</f>
        <v>44.92</v>
      </c>
      <c r="R2198">
        <f>Sales_Analysis[[#This Row],[Gross Sales ]]*Sales_Analysis[[#This Row],[Discount Pct]]</f>
        <v>0</v>
      </c>
      <c r="S2198" s="8">
        <f>Sales_Analysis[[#This Row],[Gross Sales ]]-Sales_Analysis[[#This Row],[Discount Amount]]</f>
        <v>44.92</v>
      </c>
      <c r="T2198" s="8">
        <f>Sales_Analysis[[#This Row],[Quantity]]*Sales_Analysis[[#This Row],[Unit Cost]]</f>
        <v>25.84</v>
      </c>
      <c r="U2198" s="8">
        <f>Sales_Analysis[[#This Row],[Net Sales ]]-Sales_Analysis[[#This Row],[Cost Of Good Sold]]</f>
        <v>19.080000000000002</v>
      </c>
      <c r="V2198" s="8">
        <f>IF(Sales_Analysis[[#This Row],[Order Status]]="Completed",Sales_Analysis[[#This Row],[Net Sales ]],0)</f>
        <v>44.92</v>
      </c>
      <c r="W2198" s="8">
        <f>IF(Sales_Analysis[[#This Row],[Order Status]]="Completed",Sales_Analysis[[#This Row],[Gross Profit ]],0)</f>
        <v>19.080000000000002</v>
      </c>
    </row>
    <row r="2199" spans="1:23">
      <c r="A2199" t="s">
        <v>2990</v>
      </c>
      <c r="B2199" s="7">
        <v>46251</v>
      </c>
      <c r="C2199" t="s">
        <v>176</v>
      </c>
      <c r="D2199">
        <v>8</v>
      </c>
      <c r="E2199">
        <v>11.86</v>
      </c>
      <c r="F2199">
        <v>0</v>
      </c>
      <c r="G2199">
        <v>0</v>
      </c>
      <c r="H2199" t="s">
        <v>212</v>
      </c>
      <c r="I2199" t="s">
        <v>37</v>
      </c>
      <c r="J2199" t="s">
        <v>208</v>
      </c>
      <c r="K2199" t="s">
        <v>304</v>
      </c>
      <c r="L2199" t="s">
        <v>1519</v>
      </c>
      <c r="M2199" t="s">
        <v>177</v>
      </c>
      <c r="N2199" t="s">
        <v>32</v>
      </c>
      <c r="O2199">
        <v>4.93</v>
      </c>
      <c r="P2199">
        <v>11.86</v>
      </c>
      <c r="Q2199">
        <f>Sales_Analysis[[#This Row],[Quantity]]*Sales_Analysis[[#This Row],[Unit Selling Price]]</f>
        <v>94.88</v>
      </c>
      <c r="R2199">
        <f>Sales_Analysis[[#This Row],[Gross Sales ]]*Sales_Analysis[[#This Row],[Discount Pct]]</f>
        <v>0</v>
      </c>
      <c r="S2199" s="8">
        <f>Sales_Analysis[[#This Row],[Gross Sales ]]-Sales_Analysis[[#This Row],[Discount Amount]]</f>
        <v>94.88</v>
      </c>
      <c r="T2199" s="8">
        <f>Sales_Analysis[[#This Row],[Quantity]]*Sales_Analysis[[#This Row],[Unit Cost]]</f>
        <v>39.44</v>
      </c>
      <c r="U2199" s="8">
        <f>Sales_Analysis[[#This Row],[Net Sales ]]-Sales_Analysis[[#This Row],[Cost Of Good Sold]]</f>
        <v>55.44</v>
      </c>
      <c r="V2199" s="8">
        <f>IF(Sales_Analysis[[#This Row],[Order Status]]="Completed",Sales_Analysis[[#This Row],[Net Sales ]],0)</f>
        <v>0</v>
      </c>
      <c r="W2199" s="8">
        <f>IF(Sales_Analysis[[#This Row],[Order Status]]="Completed",Sales_Analysis[[#This Row],[Gross Profit ]],0)</f>
        <v>0</v>
      </c>
    </row>
    <row r="2200" spans="1:23">
      <c r="A2200" t="s">
        <v>2991</v>
      </c>
      <c r="B2200" s="7">
        <v>46251</v>
      </c>
      <c r="C2200" t="s">
        <v>152</v>
      </c>
      <c r="D2200">
        <v>4</v>
      </c>
      <c r="E2200">
        <v>39.21</v>
      </c>
      <c r="F2200">
        <v>0.05</v>
      </c>
      <c r="G2200">
        <v>0</v>
      </c>
      <c r="H2200" t="s">
        <v>212</v>
      </c>
      <c r="I2200" t="s">
        <v>54</v>
      </c>
      <c r="J2200" t="s">
        <v>208</v>
      </c>
      <c r="K2200" t="s">
        <v>209</v>
      </c>
      <c r="L2200" t="s">
        <v>1385</v>
      </c>
      <c r="M2200" t="s">
        <v>153</v>
      </c>
      <c r="N2200" t="s">
        <v>27</v>
      </c>
      <c r="O2200">
        <v>19.66</v>
      </c>
      <c r="P2200">
        <v>39.21</v>
      </c>
      <c r="Q2200">
        <f>Sales_Analysis[[#This Row],[Quantity]]*Sales_Analysis[[#This Row],[Unit Selling Price]]</f>
        <v>156.84</v>
      </c>
      <c r="R2200">
        <f>Sales_Analysis[[#This Row],[Gross Sales ]]*Sales_Analysis[[#This Row],[Discount Pct]]</f>
        <v>7.8420000000000005</v>
      </c>
      <c r="S2200" s="8">
        <f>Sales_Analysis[[#This Row],[Gross Sales ]]-Sales_Analysis[[#This Row],[Discount Amount]]</f>
        <v>148.99799999999999</v>
      </c>
      <c r="T2200" s="8">
        <f>Sales_Analysis[[#This Row],[Quantity]]*Sales_Analysis[[#This Row],[Unit Cost]]</f>
        <v>78.64</v>
      </c>
      <c r="U2200" s="8">
        <f>Sales_Analysis[[#This Row],[Net Sales ]]-Sales_Analysis[[#This Row],[Cost Of Good Sold]]</f>
        <v>70.35799999999999</v>
      </c>
      <c r="V2200" s="8">
        <f>IF(Sales_Analysis[[#This Row],[Order Status]]="Completed",Sales_Analysis[[#This Row],[Net Sales ]],0)</f>
        <v>148.99799999999999</v>
      </c>
      <c r="W2200" s="8">
        <f>IF(Sales_Analysis[[#This Row],[Order Status]]="Completed",Sales_Analysis[[#This Row],[Gross Profit ]],0)</f>
        <v>70.35799999999999</v>
      </c>
    </row>
    <row r="2201" spans="1:23">
      <c r="A2201" t="s">
        <v>2992</v>
      </c>
      <c r="B2201" s="7">
        <v>46252</v>
      </c>
      <c r="C2201" t="s">
        <v>144</v>
      </c>
      <c r="D2201">
        <v>4</v>
      </c>
      <c r="E2201">
        <v>12.74</v>
      </c>
      <c r="F2201">
        <v>0.05</v>
      </c>
      <c r="G2201">
        <v>0</v>
      </c>
      <c r="H2201" t="s">
        <v>212</v>
      </c>
      <c r="I2201" t="s">
        <v>37</v>
      </c>
      <c r="J2201" t="s">
        <v>217</v>
      </c>
      <c r="K2201" t="s">
        <v>209</v>
      </c>
      <c r="L2201" t="s">
        <v>1297</v>
      </c>
      <c r="M2201" t="s">
        <v>145</v>
      </c>
      <c r="N2201" t="s">
        <v>27</v>
      </c>
      <c r="O2201">
        <v>5.81</v>
      </c>
      <c r="P2201">
        <v>12.74</v>
      </c>
      <c r="Q2201">
        <f>Sales_Analysis[[#This Row],[Quantity]]*Sales_Analysis[[#This Row],[Unit Selling Price]]</f>
        <v>50.96</v>
      </c>
      <c r="R2201">
        <f>Sales_Analysis[[#This Row],[Gross Sales ]]*Sales_Analysis[[#This Row],[Discount Pct]]</f>
        <v>2.548</v>
      </c>
      <c r="S2201" s="8">
        <f>Sales_Analysis[[#This Row],[Gross Sales ]]-Sales_Analysis[[#This Row],[Discount Amount]]</f>
        <v>48.411999999999999</v>
      </c>
      <c r="T2201" s="8">
        <f>Sales_Analysis[[#This Row],[Quantity]]*Sales_Analysis[[#This Row],[Unit Cost]]</f>
        <v>23.24</v>
      </c>
      <c r="U2201" s="8">
        <f>Sales_Analysis[[#This Row],[Net Sales ]]-Sales_Analysis[[#This Row],[Cost Of Good Sold]]</f>
        <v>25.172000000000001</v>
      </c>
      <c r="V2201" s="8">
        <f>IF(Sales_Analysis[[#This Row],[Order Status]]="Completed",Sales_Analysis[[#This Row],[Net Sales ]],0)</f>
        <v>48.411999999999999</v>
      </c>
      <c r="W2201" s="8">
        <f>IF(Sales_Analysis[[#This Row],[Order Status]]="Completed",Sales_Analysis[[#This Row],[Gross Profit ]],0)</f>
        <v>25.172000000000001</v>
      </c>
    </row>
    <row r="2202" spans="1:23">
      <c r="A2202" t="s">
        <v>2993</v>
      </c>
      <c r="B2202" s="7">
        <v>46252</v>
      </c>
      <c r="C2202" t="s">
        <v>94</v>
      </c>
      <c r="D2202">
        <v>3</v>
      </c>
      <c r="E2202">
        <v>74.41</v>
      </c>
      <c r="F2202">
        <v>0.05</v>
      </c>
      <c r="G2202">
        <v>4.99</v>
      </c>
      <c r="H2202" t="s">
        <v>207</v>
      </c>
      <c r="I2202" t="s">
        <v>18</v>
      </c>
      <c r="J2202" t="s">
        <v>213</v>
      </c>
      <c r="K2202" t="s">
        <v>209</v>
      </c>
      <c r="L2202" t="s">
        <v>577</v>
      </c>
      <c r="M2202" t="s">
        <v>95</v>
      </c>
      <c r="N2202" t="s">
        <v>17</v>
      </c>
      <c r="O2202">
        <v>33.549999999999997</v>
      </c>
      <c r="P2202">
        <v>74.41</v>
      </c>
      <c r="Q2202">
        <f>Sales_Analysis[[#This Row],[Quantity]]*Sales_Analysis[[#This Row],[Unit Selling Price]]</f>
        <v>223.23</v>
      </c>
      <c r="R2202">
        <f>Sales_Analysis[[#This Row],[Gross Sales ]]*Sales_Analysis[[#This Row],[Discount Pct]]</f>
        <v>11.1615</v>
      </c>
      <c r="S2202" s="8">
        <f>Sales_Analysis[[#This Row],[Gross Sales ]]-Sales_Analysis[[#This Row],[Discount Amount]]</f>
        <v>212.0685</v>
      </c>
      <c r="T2202" s="8">
        <f>Sales_Analysis[[#This Row],[Quantity]]*Sales_Analysis[[#This Row],[Unit Cost]]</f>
        <v>100.64999999999999</v>
      </c>
      <c r="U2202" s="8">
        <f>Sales_Analysis[[#This Row],[Net Sales ]]-Sales_Analysis[[#This Row],[Cost Of Good Sold]]</f>
        <v>111.41850000000001</v>
      </c>
      <c r="V2202" s="8">
        <f>IF(Sales_Analysis[[#This Row],[Order Status]]="Completed",Sales_Analysis[[#This Row],[Net Sales ]],0)</f>
        <v>212.0685</v>
      </c>
      <c r="W2202" s="8">
        <f>IF(Sales_Analysis[[#This Row],[Order Status]]="Completed",Sales_Analysis[[#This Row],[Gross Profit ]],0)</f>
        <v>111.41850000000001</v>
      </c>
    </row>
    <row r="2203" spans="1:23">
      <c r="A2203" t="s">
        <v>2994</v>
      </c>
      <c r="B2203" s="7">
        <v>46252</v>
      </c>
      <c r="C2203" t="s">
        <v>94</v>
      </c>
      <c r="D2203">
        <v>3</v>
      </c>
      <c r="E2203">
        <v>74.41</v>
      </c>
      <c r="F2203">
        <v>0</v>
      </c>
      <c r="G2203">
        <v>0</v>
      </c>
      <c r="H2203" t="s">
        <v>212</v>
      </c>
      <c r="I2203" t="s">
        <v>37</v>
      </c>
      <c r="J2203" t="s">
        <v>208</v>
      </c>
      <c r="K2203" t="s">
        <v>209</v>
      </c>
      <c r="L2203" t="s">
        <v>1515</v>
      </c>
      <c r="M2203" t="s">
        <v>95</v>
      </c>
      <c r="N2203" t="s">
        <v>17</v>
      </c>
      <c r="O2203">
        <v>33.549999999999997</v>
      </c>
      <c r="P2203">
        <v>74.41</v>
      </c>
      <c r="Q2203">
        <f>Sales_Analysis[[#This Row],[Quantity]]*Sales_Analysis[[#This Row],[Unit Selling Price]]</f>
        <v>223.23</v>
      </c>
      <c r="R2203">
        <f>Sales_Analysis[[#This Row],[Gross Sales ]]*Sales_Analysis[[#This Row],[Discount Pct]]</f>
        <v>0</v>
      </c>
      <c r="S2203" s="8">
        <f>Sales_Analysis[[#This Row],[Gross Sales ]]-Sales_Analysis[[#This Row],[Discount Amount]]</f>
        <v>223.23</v>
      </c>
      <c r="T2203" s="8">
        <f>Sales_Analysis[[#This Row],[Quantity]]*Sales_Analysis[[#This Row],[Unit Cost]]</f>
        <v>100.64999999999999</v>
      </c>
      <c r="U2203" s="8">
        <f>Sales_Analysis[[#This Row],[Net Sales ]]-Sales_Analysis[[#This Row],[Cost Of Good Sold]]</f>
        <v>122.58</v>
      </c>
      <c r="V2203" s="8">
        <f>IF(Sales_Analysis[[#This Row],[Order Status]]="Completed",Sales_Analysis[[#This Row],[Net Sales ]],0)</f>
        <v>223.23</v>
      </c>
      <c r="W2203" s="8">
        <f>IF(Sales_Analysis[[#This Row],[Order Status]]="Completed",Sales_Analysis[[#This Row],[Gross Profit ]],0)</f>
        <v>122.58</v>
      </c>
    </row>
    <row r="2204" spans="1:23">
      <c r="A2204" t="s">
        <v>2995</v>
      </c>
      <c r="B2204" s="7">
        <v>46252</v>
      </c>
      <c r="C2204" t="s">
        <v>110</v>
      </c>
      <c r="D2204">
        <v>2</v>
      </c>
      <c r="E2204">
        <v>32.130000000000003</v>
      </c>
      <c r="F2204">
        <v>0</v>
      </c>
      <c r="G2204">
        <v>0</v>
      </c>
      <c r="H2204" t="s">
        <v>212</v>
      </c>
      <c r="I2204" t="s">
        <v>18</v>
      </c>
      <c r="J2204" t="s">
        <v>208</v>
      </c>
      <c r="K2204" t="s">
        <v>209</v>
      </c>
      <c r="L2204" t="s">
        <v>420</v>
      </c>
      <c r="M2204" t="s">
        <v>111</v>
      </c>
      <c r="N2204" t="s">
        <v>17</v>
      </c>
      <c r="O2204">
        <v>21.59</v>
      </c>
      <c r="P2204">
        <v>32.130000000000003</v>
      </c>
      <c r="Q2204">
        <f>Sales_Analysis[[#This Row],[Quantity]]*Sales_Analysis[[#This Row],[Unit Selling Price]]</f>
        <v>64.260000000000005</v>
      </c>
      <c r="R2204">
        <f>Sales_Analysis[[#This Row],[Gross Sales ]]*Sales_Analysis[[#This Row],[Discount Pct]]</f>
        <v>0</v>
      </c>
      <c r="S2204" s="8">
        <f>Sales_Analysis[[#This Row],[Gross Sales ]]-Sales_Analysis[[#This Row],[Discount Amount]]</f>
        <v>64.260000000000005</v>
      </c>
      <c r="T2204" s="8">
        <f>Sales_Analysis[[#This Row],[Quantity]]*Sales_Analysis[[#This Row],[Unit Cost]]</f>
        <v>43.18</v>
      </c>
      <c r="U2204" s="8">
        <f>Sales_Analysis[[#This Row],[Net Sales ]]-Sales_Analysis[[#This Row],[Cost Of Good Sold]]</f>
        <v>21.080000000000005</v>
      </c>
      <c r="V2204" s="8">
        <f>IF(Sales_Analysis[[#This Row],[Order Status]]="Completed",Sales_Analysis[[#This Row],[Net Sales ]],0)</f>
        <v>64.260000000000005</v>
      </c>
      <c r="W2204" s="8">
        <f>IF(Sales_Analysis[[#This Row],[Order Status]]="Completed",Sales_Analysis[[#This Row],[Gross Profit ]],0)</f>
        <v>21.080000000000005</v>
      </c>
    </row>
    <row r="2205" spans="1:23">
      <c r="A2205" t="s">
        <v>2996</v>
      </c>
      <c r="B2205" s="7">
        <v>46252</v>
      </c>
      <c r="C2205" t="s">
        <v>138</v>
      </c>
      <c r="D2205">
        <v>2</v>
      </c>
      <c r="E2205">
        <v>56</v>
      </c>
      <c r="F2205">
        <v>0</v>
      </c>
      <c r="G2205">
        <v>9.99</v>
      </c>
      <c r="H2205" t="s">
        <v>216</v>
      </c>
      <c r="I2205" t="s">
        <v>12</v>
      </c>
      <c r="J2205" t="s">
        <v>208</v>
      </c>
      <c r="K2205" t="s">
        <v>209</v>
      </c>
      <c r="L2205" t="s">
        <v>344</v>
      </c>
      <c r="M2205" t="s">
        <v>139</v>
      </c>
      <c r="N2205" t="s">
        <v>21</v>
      </c>
      <c r="O2205">
        <v>37.14</v>
      </c>
      <c r="P2205">
        <v>56</v>
      </c>
      <c r="Q2205">
        <f>Sales_Analysis[[#This Row],[Quantity]]*Sales_Analysis[[#This Row],[Unit Selling Price]]</f>
        <v>112</v>
      </c>
      <c r="R2205">
        <f>Sales_Analysis[[#This Row],[Gross Sales ]]*Sales_Analysis[[#This Row],[Discount Pct]]</f>
        <v>0</v>
      </c>
      <c r="S2205" s="8">
        <f>Sales_Analysis[[#This Row],[Gross Sales ]]-Sales_Analysis[[#This Row],[Discount Amount]]</f>
        <v>112</v>
      </c>
      <c r="T2205" s="8">
        <f>Sales_Analysis[[#This Row],[Quantity]]*Sales_Analysis[[#This Row],[Unit Cost]]</f>
        <v>74.28</v>
      </c>
      <c r="U2205" s="8">
        <f>Sales_Analysis[[#This Row],[Net Sales ]]-Sales_Analysis[[#This Row],[Cost Of Good Sold]]</f>
        <v>37.72</v>
      </c>
      <c r="V2205" s="8">
        <f>IF(Sales_Analysis[[#This Row],[Order Status]]="Completed",Sales_Analysis[[#This Row],[Net Sales ]],0)</f>
        <v>112</v>
      </c>
      <c r="W2205" s="8">
        <f>IF(Sales_Analysis[[#This Row],[Order Status]]="Completed",Sales_Analysis[[#This Row],[Gross Profit ]],0)</f>
        <v>37.72</v>
      </c>
    </row>
    <row r="2206" spans="1:23">
      <c r="A2206" t="s">
        <v>2997</v>
      </c>
      <c r="B2206" s="7">
        <v>46252</v>
      </c>
      <c r="C2206" t="s">
        <v>94</v>
      </c>
      <c r="D2206">
        <v>1</v>
      </c>
      <c r="E2206">
        <v>74.41</v>
      </c>
      <c r="F2206">
        <v>0</v>
      </c>
      <c r="G2206">
        <v>0</v>
      </c>
      <c r="H2206" t="s">
        <v>207</v>
      </c>
      <c r="I2206" t="s">
        <v>54</v>
      </c>
      <c r="J2206" t="s">
        <v>208</v>
      </c>
      <c r="K2206" t="s">
        <v>209</v>
      </c>
      <c r="L2206" t="s">
        <v>654</v>
      </c>
      <c r="M2206" t="s">
        <v>95</v>
      </c>
      <c r="N2206" t="s">
        <v>17</v>
      </c>
      <c r="O2206">
        <v>33.549999999999997</v>
      </c>
      <c r="P2206">
        <v>74.41</v>
      </c>
      <c r="Q2206">
        <f>Sales_Analysis[[#This Row],[Quantity]]*Sales_Analysis[[#This Row],[Unit Selling Price]]</f>
        <v>74.41</v>
      </c>
      <c r="R2206">
        <f>Sales_Analysis[[#This Row],[Gross Sales ]]*Sales_Analysis[[#This Row],[Discount Pct]]</f>
        <v>0</v>
      </c>
      <c r="S2206" s="8">
        <f>Sales_Analysis[[#This Row],[Gross Sales ]]-Sales_Analysis[[#This Row],[Discount Amount]]</f>
        <v>74.41</v>
      </c>
      <c r="T2206" s="8">
        <f>Sales_Analysis[[#This Row],[Quantity]]*Sales_Analysis[[#This Row],[Unit Cost]]</f>
        <v>33.549999999999997</v>
      </c>
      <c r="U2206" s="8">
        <f>Sales_Analysis[[#This Row],[Net Sales ]]-Sales_Analysis[[#This Row],[Cost Of Good Sold]]</f>
        <v>40.86</v>
      </c>
      <c r="V2206" s="8">
        <f>IF(Sales_Analysis[[#This Row],[Order Status]]="Completed",Sales_Analysis[[#This Row],[Net Sales ]],0)</f>
        <v>74.41</v>
      </c>
      <c r="W2206" s="8">
        <f>IF(Sales_Analysis[[#This Row],[Order Status]]="Completed",Sales_Analysis[[#This Row],[Gross Profit ]],0)</f>
        <v>40.86</v>
      </c>
    </row>
    <row r="2207" spans="1:23">
      <c r="A2207" t="s">
        <v>2998</v>
      </c>
      <c r="B2207" s="7">
        <v>46252</v>
      </c>
      <c r="C2207" t="s">
        <v>112</v>
      </c>
      <c r="D2207">
        <v>1</v>
      </c>
      <c r="E2207">
        <v>48.12</v>
      </c>
      <c r="F2207">
        <v>0.05</v>
      </c>
      <c r="G2207">
        <v>0</v>
      </c>
      <c r="H2207" t="s">
        <v>207</v>
      </c>
      <c r="I2207" t="s">
        <v>54</v>
      </c>
      <c r="J2207" t="s">
        <v>213</v>
      </c>
      <c r="K2207" t="s">
        <v>209</v>
      </c>
      <c r="L2207" t="s">
        <v>396</v>
      </c>
      <c r="M2207" t="s">
        <v>113</v>
      </c>
      <c r="N2207" t="s">
        <v>17</v>
      </c>
      <c r="O2207">
        <v>23.26</v>
      </c>
      <c r="P2207">
        <v>48.12</v>
      </c>
      <c r="Q2207">
        <f>Sales_Analysis[[#This Row],[Quantity]]*Sales_Analysis[[#This Row],[Unit Selling Price]]</f>
        <v>48.12</v>
      </c>
      <c r="R2207">
        <f>Sales_Analysis[[#This Row],[Gross Sales ]]*Sales_Analysis[[#This Row],[Discount Pct]]</f>
        <v>2.4060000000000001</v>
      </c>
      <c r="S2207" s="8">
        <f>Sales_Analysis[[#This Row],[Gross Sales ]]-Sales_Analysis[[#This Row],[Discount Amount]]</f>
        <v>45.713999999999999</v>
      </c>
      <c r="T2207" s="8">
        <f>Sales_Analysis[[#This Row],[Quantity]]*Sales_Analysis[[#This Row],[Unit Cost]]</f>
        <v>23.26</v>
      </c>
      <c r="U2207" s="8">
        <f>Sales_Analysis[[#This Row],[Net Sales ]]-Sales_Analysis[[#This Row],[Cost Of Good Sold]]</f>
        <v>22.453999999999997</v>
      </c>
      <c r="V2207" s="8">
        <f>IF(Sales_Analysis[[#This Row],[Order Status]]="Completed",Sales_Analysis[[#This Row],[Net Sales ]],0)</f>
        <v>45.713999999999999</v>
      </c>
      <c r="W2207" s="8">
        <f>IF(Sales_Analysis[[#This Row],[Order Status]]="Completed",Sales_Analysis[[#This Row],[Gross Profit ]],0)</f>
        <v>22.453999999999997</v>
      </c>
    </row>
    <row r="2208" spans="1:23">
      <c r="A2208" t="s">
        <v>2999</v>
      </c>
      <c r="B2208" s="7">
        <v>46252</v>
      </c>
      <c r="C2208" t="s">
        <v>154</v>
      </c>
      <c r="D2208">
        <v>5</v>
      </c>
      <c r="E2208">
        <v>63.29</v>
      </c>
      <c r="F2208">
        <v>0</v>
      </c>
      <c r="G2208">
        <v>0</v>
      </c>
      <c r="H2208" t="s">
        <v>207</v>
      </c>
      <c r="I2208" t="s">
        <v>37</v>
      </c>
      <c r="J2208" t="s">
        <v>208</v>
      </c>
      <c r="K2208" t="s">
        <v>209</v>
      </c>
      <c r="L2208" t="s">
        <v>2257</v>
      </c>
      <c r="M2208" t="s">
        <v>155</v>
      </c>
      <c r="N2208" t="s">
        <v>27</v>
      </c>
      <c r="O2208">
        <v>41.46</v>
      </c>
      <c r="P2208">
        <v>63.29</v>
      </c>
      <c r="Q2208">
        <f>Sales_Analysis[[#This Row],[Quantity]]*Sales_Analysis[[#This Row],[Unit Selling Price]]</f>
        <v>316.45</v>
      </c>
      <c r="R2208">
        <f>Sales_Analysis[[#This Row],[Gross Sales ]]*Sales_Analysis[[#This Row],[Discount Pct]]</f>
        <v>0</v>
      </c>
      <c r="S2208" s="8">
        <f>Sales_Analysis[[#This Row],[Gross Sales ]]-Sales_Analysis[[#This Row],[Discount Amount]]</f>
        <v>316.45</v>
      </c>
      <c r="T2208" s="8">
        <f>Sales_Analysis[[#This Row],[Quantity]]*Sales_Analysis[[#This Row],[Unit Cost]]</f>
        <v>207.3</v>
      </c>
      <c r="U2208" s="8">
        <f>Sales_Analysis[[#This Row],[Net Sales ]]-Sales_Analysis[[#This Row],[Cost Of Good Sold]]</f>
        <v>109.14999999999998</v>
      </c>
      <c r="V2208" s="8">
        <f>IF(Sales_Analysis[[#This Row],[Order Status]]="Completed",Sales_Analysis[[#This Row],[Net Sales ]],0)</f>
        <v>316.45</v>
      </c>
      <c r="W2208" s="8">
        <f>IF(Sales_Analysis[[#This Row],[Order Status]]="Completed",Sales_Analysis[[#This Row],[Gross Profit ]],0)</f>
        <v>109.14999999999998</v>
      </c>
    </row>
    <row r="2209" spans="1:23">
      <c r="A2209" t="s">
        <v>3000</v>
      </c>
      <c r="B2209" s="7">
        <v>46253</v>
      </c>
      <c r="C2209" t="s">
        <v>184</v>
      </c>
      <c r="D2209">
        <v>2</v>
      </c>
      <c r="E2209">
        <v>31.55</v>
      </c>
      <c r="F2209">
        <v>0</v>
      </c>
      <c r="G2209">
        <v>0</v>
      </c>
      <c r="H2209" t="s">
        <v>207</v>
      </c>
      <c r="I2209" t="s">
        <v>224</v>
      </c>
      <c r="J2209" t="s">
        <v>213</v>
      </c>
      <c r="K2209" t="s">
        <v>209</v>
      </c>
      <c r="L2209" t="s">
        <v>237</v>
      </c>
      <c r="M2209" t="s">
        <v>185</v>
      </c>
      <c r="N2209" t="s">
        <v>32</v>
      </c>
      <c r="O2209">
        <v>18.04</v>
      </c>
      <c r="P2209">
        <v>31.55</v>
      </c>
      <c r="Q2209">
        <f>Sales_Analysis[[#This Row],[Quantity]]*Sales_Analysis[[#This Row],[Unit Selling Price]]</f>
        <v>63.1</v>
      </c>
      <c r="R2209">
        <f>Sales_Analysis[[#This Row],[Gross Sales ]]*Sales_Analysis[[#This Row],[Discount Pct]]</f>
        <v>0</v>
      </c>
      <c r="S2209" s="8">
        <f>Sales_Analysis[[#This Row],[Gross Sales ]]-Sales_Analysis[[#This Row],[Discount Amount]]</f>
        <v>63.1</v>
      </c>
      <c r="T2209" s="8">
        <f>Sales_Analysis[[#This Row],[Quantity]]*Sales_Analysis[[#This Row],[Unit Cost]]</f>
        <v>36.08</v>
      </c>
      <c r="U2209" s="8">
        <f>Sales_Analysis[[#This Row],[Net Sales ]]-Sales_Analysis[[#This Row],[Cost Of Good Sold]]</f>
        <v>27.020000000000003</v>
      </c>
      <c r="V2209" s="8">
        <f>IF(Sales_Analysis[[#This Row],[Order Status]]="Completed",Sales_Analysis[[#This Row],[Net Sales ]],0)</f>
        <v>63.1</v>
      </c>
      <c r="W2209" s="8">
        <f>IF(Sales_Analysis[[#This Row],[Order Status]]="Completed",Sales_Analysis[[#This Row],[Gross Profit ]],0)</f>
        <v>27.020000000000003</v>
      </c>
    </row>
    <row r="2210" spans="1:23">
      <c r="A2210" t="s">
        <v>3001</v>
      </c>
      <c r="B2210" s="7">
        <v>46253</v>
      </c>
      <c r="C2210" t="s">
        <v>104</v>
      </c>
      <c r="D2210">
        <v>1</v>
      </c>
      <c r="E2210">
        <v>29.49</v>
      </c>
      <c r="F2210">
        <v>0.1</v>
      </c>
      <c r="G2210">
        <v>6.99</v>
      </c>
      <c r="H2210" t="s">
        <v>207</v>
      </c>
      <c r="I2210" t="s">
        <v>224</v>
      </c>
      <c r="J2210" t="s">
        <v>213</v>
      </c>
      <c r="K2210" t="s">
        <v>209</v>
      </c>
      <c r="L2210" t="s">
        <v>820</v>
      </c>
      <c r="M2210" t="s">
        <v>105</v>
      </c>
      <c r="N2210" t="s">
        <v>17</v>
      </c>
      <c r="O2210">
        <v>13.03</v>
      </c>
      <c r="P2210">
        <v>29.49</v>
      </c>
      <c r="Q2210">
        <f>Sales_Analysis[[#This Row],[Quantity]]*Sales_Analysis[[#This Row],[Unit Selling Price]]</f>
        <v>29.49</v>
      </c>
      <c r="R2210">
        <f>Sales_Analysis[[#This Row],[Gross Sales ]]*Sales_Analysis[[#This Row],[Discount Pct]]</f>
        <v>2.9489999999999998</v>
      </c>
      <c r="S2210" s="8">
        <f>Sales_Analysis[[#This Row],[Gross Sales ]]-Sales_Analysis[[#This Row],[Discount Amount]]</f>
        <v>26.540999999999997</v>
      </c>
      <c r="T2210" s="8">
        <f>Sales_Analysis[[#This Row],[Quantity]]*Sales_Analysis[[#This Row],[Unit Cost]]</f>
        <v>13.03</v>
      </c>
      <c r="U2210" s="8">
        <f>Sales_Analysis[[#This Row],[Net Sales ]]-Sales_Analysis[[#This Row],[Cost Of Good Sold]]</f>
        <v>13.510999999999997</v>
      </c>
      <c r="V2210" s="8">
        <f>IF(Sales_Analysis[[#This Row],[Order Status]]="Completed",Sales_Analysis[[#This Row],[Net Sales ]],0)</f>
        <v>26.540999999999997</v>
      </c>
      <c r="W2210" s="8">
        <f>IF(Sales_Analysis[[#This Row],[Order Status]]="Completed",Sales_Analysis[[#This Row],[Gross Profit ]],0)</f>
        <v>13.510999999999997</v>
      </c>
    </row>
    <row r="2211" spans="1:23">
      <c r="A2211" t="s">
        <v>3002</v>
      </c>
      <c r="B2211" s="7">
        <v>46253</v>
      </c>
      <c r="C2211" t="s">
        <v>102</v>
      </c>
      <c r="D2211">
        <v>4</v>
      </c>
      <c r="E2211">
        <v>18.5</v>
      </c>
      <c r="F2211">
        <v>0</v>
      </c>
      <c r="G2211">
        <v>9.99</v>
      </c>
      <c r="H2211" t="s">
        <v>216</v>
      </c>
      <c r="I2211" t="s">
        <v>54</v>
      </c>
      <c r="J2211" t="s">
        <v>208</v>
      </c>
      <c r="K2211" t="s">
        <v>209</v>
      </c>
      <c r="L2211" t="s">
        <v>241</v>
      </c>
      <c r="M2211" t="s">
        <v>103</v>
      </c>
      <c r="N2211" t="s">
        <v>17</v>
      </c>
      <c r="O2211">
        <v>7.75</v>
      </c>
      <c r="P2211">
        <v>18.5</v>
      </c>
      <c r="Q2211">
        <f>Sales_Analysis[[#This Row],[Quantity]]*Sales_Analysis[[#This Row],[Unit Selling Price]]</f>
        <v>74</v>
      </c>
      <c r="R2211">
        <f>Sales_Analysis[[#This Row],[Gross Sales ]]*Sales_Analysis[[#This Row],[Discount Pct]]</f>
        <v>0</v>
      </c>
      <c r="S2211" s="8">
        <f>Sales_Analysis[[#This Row],[Gross Sales ]]-Sales_Analysis[[#This Row],[Discount Amount]]</f>
        <v>74</v>
      </c>
      <c r="T2211" s="8">
        <f>Sales_Analysis[[#This Row],[Quantity]]*Sales_Analysis[[#This Row],[Unit Cost]]</f>
        <v>31</v>
      </c>
      <c r="U2211" s="8">
        <f>Sales_Analysis[[#This Row],[Net Sales ]]-Sales_Analysis[[#This Row],[Cost Of Good Sold]]</f>
        <v>43</v>
      </c>
      <c r="V2211" s="8">
        <f>IF(Sales_Analysis[[#This Row],[Order Status]]="Completed",Sales_Analysis[[#This Row],[Net Sales ]],0)</f>
        <v>74</v>
      </c>
      <c r="W2211" s="8">
        <f>IF(Sales_Analysis[[#This Row],[Order Status]]="Completed",Sales_Analysis[[#This Row],[Gross Profit ]],0)</f>
        <v>43</v>
      </c>
    </row>
    <row r="2212" spans="1:23">
      <c r="A2212" t="s">
        <v>3003</v>
      </c>
      <c r="B2212" s="7">
        <v>46253</v>
      </c>
      <c r="C2212" t="s">
        <v>116</v>
      </c>
      <c r="D2212">
        <v>1</v>
      </c>
      <c r="E2212">
        <v>30.89</v>
      </c>
      <c r="F2212">
        <v>0</v>
      </c>
      <c r="G2212">
        <v>0</v>
      </c>
      <c r="H2212" t="s">
        <v>216</v>
      </c>
      <c r="I2212" t="s">
        <v>18</v>
      </c>
      <c r="J2212" t="s">
        <v>213</v>
      </c>
      <c r="K2212" t="s">
        <v>304</v>
      </c>
      <c r="L2212" t="s">
        <v>1281</v>
      </c>
      <c r="M2212" t="s">
        <v>117</v>
      </c>
      <c r="N2212" t="s">
        <v>21</v>
      </c>
      <c r="O2212">
        <v>13.41</v>
      </c>
      <c r="P2212">
        <v>30.89</v>
      </c>
      <c r="Q2212">
        <f>Sales_Analysis[[#This Row],[Quantity]]*Sales_Analysis[[#This Row],[Unit Selling Price]]</f>
        <v>30.89</v>
      </c>
      <c r="R2212">
        <f>Sales_Analysis[[#This Row],[Gross Sales ]]*Sales_Analysis[[#This Row],[Discount Pct]]</f>
        <v>0</v>
      </c>
      <c r="S2212" s="8">
        <f>Sales_Analysis[[#This Row],[Gross Sales ]]-Sales_Analysis[[#This Row],[Discount Amount]]</f>
        <v>30.89</v>
      </c>
      <c r="T2212" s="8">
        <f>Sales_Analysis[[#This Row],[Quantity]]*Sales_Analysis[[#This Row],[Unit Cost]]</f>
        <v>13.41</v>
      </c>
      <c r="U2212" s="8">
        <f>Sales_Analysis[[#This Row],[Net Sales ]]-Sales_Analysis[[#This Row],[Cost Of Good Sold]]</f>
        <v>17.48</v>
      </c>
      <c r="V2212" s="8">
        <f>IF(Sales_Analysis[[#This Row],[Order Status]]="Completed",Sales_Analysis[[#This Row],[Net Sales ]],0)</f>
        <v>0</v>
      </c>
      <c r="W2212" s="8">
        <f>IF(Sales_Analysis[[#This Row],[Order Status]]="Completed",Sales_Analysis[[#This Row],[Gross Profit ]],0)</f>
        <v>0</v>
      </c>
    </row>
    <row r="2213" spans="1:23">
      <c r="A2213" t="s">
        <v>3004</v>
      </c>
      <c r="B2213" s="7">
        <v>46253</v>
      </c>
      <c r="C2213" t="s">
        <v>158</v>
      </c>
      <c r="D2213">
        <v>1</v>
      </c>
      <c r="E2213">
        <v>44.59</v>
      </c>
      <c r="F2213">
        <v>0</v>
      </c>
      <c r="G2213">
        <v>9.99</v>
      </c>
      <c r="H2213" t="s">
        <v>207</v>
      </c>
      <c r="I2213" t="s">
        <v>224</v>
      </c>
      <c r="J2213" t="s">
        <v>208</v>
      </c>
      <c r="K2213" t="s">
        <v>209</v>
      </c>
      <c r="L2213" t="s">
        <v>327</v>
      </c>
      <c r="M2213" t="s">
        <v>159</v>
      </c>
      <c r="N2213" t="s">
        <v>27</v>
      </c>
      <c r="O2213">
        <v>19.489999999999998</v>
      </c>
      <c r="P2213">
        <v>44.59</v>
      </c>
      <c r="Q2213">
        <f>Sales_Analysis[[#This Row],[Quantity]]*Sales_Analysis[[#This Row],[Unit Selling Price]]</f>
        <v>44.59</v>
      </c>
      <c r="R2213">
        <f>Sales_Analysis[[#This Row],[Gross Sales ]]*Sales_Analysis[[#This Row],[Discount Pct]]</f>
        <v>0</v>
      </c>
      <c r="S2213" s="8">
        <f>Sales_Analysis[[#This Row],[Gross Sales ]]-Sales_Analysis[[#This Row],[Discount Amount]]</f>
        <v>44.59</v>
      </c>
      <c r="T2213" s="8">
        <f>Sales_Analysis[[#This Row],[Quantity]]*Sales_Analysis[[#This Row],[Unit Cost]]</f>
        <v>19.489999999999998</v>
      </c>
      <c r="U2213" s="8">
        <f>Sales_Analysis[[#This Row],[Net Sales ]]-Sales_Analysis[[#This Row],[Cost Of Good Sold]]</f>
        <v>25.100000000000005</v>
      </c>
      <c r="V2213" s="8">
        <f>IF(Sales_Analysis[[#This Row],[Order Status]]="Completed",Sales_Analysis[[#This Row],[Net Sales ]],0)</f>
        <v>44.59</v>
      </c>
      <c r="W2213" s="8">
        <f>IF(Sales_Analysis[[#This Row],[Order Status]]="Completed",Sales_Analysis[[#This Row],[Gross Profit ]],0)</f>
        <v>25.100000000000005</v>
      </c>
    </row>
    <row r="2214" spans="1:23">
      <c r="A2214" t="s">
        <v>3005</v>
      </c>
      <c r="B2214" s="7">
        <v>46254</v>
      </c>
      <c r="C2214" t="s">
        <v>184</v>
      </c>
      <c r="D2214">
        <v>4</v>
      </c>
      <c r="E2214">
        <v>31.55</v>
      </c>
      <c r="F2214">
        <v>0</v>
      </c>
      <c r="G2214">
        <v>6.99</v>
      </c>
      <c r="H2214" t="s">
        <v>207</v>
      </c>
      <c r="I2214" t="s">
        <v>224</v>
      </c>
      <c r="J2214" t="s">
        <v>208</v>
      </c>
      <c r="K2214" t="s">
        <v>209</v>
      </c>
      <c r="L2214" t="s">
        <v>218</v>
      </c>
      <c r="M2214" t="s">
        <v>185</v>
      </c>
      <c r="N2214" t="s">
        <v>32</v>
      </c>
      <c r="O2214">
        <v>18.04</v>
      </c>
      <c r="P2214">
        <v>31.55</v>
      </c>
      <c r="Q2214">
        <f>Sales_Analysis[[#This Row],[Quantity]]*Sales_Analysis[[#This Row],[Unit Selling Price]]</f>
        <v>126.2</v>
      </c>
      <c r="R2214">
        <f>Sales_Analysis[[#This Row],[Gross Sales ]]*Sales_Analysis[[#This Row],[Discount Pct]]</f>
        <v>0</v>
      </c>
      <c r="S2214" s="8">
        <f>Sales_Analysis[[#This Row],[Gross Sales ]]-Sales_Analysis[[#This Row],[Discount Amount]]</f>
        <v>126.2</v>
      </c>
      <c r="T2214" s="8">
        <f>Sales_Analysis[[#This Row],[Quantity]]*Sales_Analysis[[#This Row],[Unit Cost]]</f>
        <v>72.16</v>
      </c>
      <c r="U2214" s="8">
        <f>Sales_Analysis[[#This Row],[Net Sales ]]-Sales_Analysis[[#This Row],[Cost Of Good Sold]]</f>
        <v>54.040000000000006</v>
      </c>
      <c r="V2214" s="8">
        <f>IF(Sales_Analysis[[#This Row],[Order Status]]="Completed",Sales_Analysis[[#This Row],[Net Sales ]],0)</f>
        <v>126.2</v>
      </c>
      <c r="W2214" s="8">
        <f>IF(Sales_Analysis[[#This Row],[Order Status]]="Completed",Sales_Analysis[[#This Row],[Gross Profit ]],0)</f>
        <v>54.040000000000006</v>
      </c>
    </row>
    <row r="2215" spans="1:23">
      <c r="A2215" t="s">
        <v>3006</v>
      </c>
      <c r="B2215" s="7">
        <v>46254</v>
      </c>
      <c r="C2215" t="s">
        <v>136</v>
      </c>
      <c r="D2215">
        <v>1</v>
      </c>
      <c r="E2215">
        <v>26.35</v>
      </c>
      <c r="F2215">
        <v>0.1</v>
      </c>
      <c r="G2215">
        <v>4.99</v>
      </c>
      <c r="H2215" t="s">
        <v>216</v>
      </c>
      <c r="I2215" t="s">
        <v>224</v>
      </c>
      <c r="J2215" t="s">
        <v>217</v>
      </c>
      <c r="K2215" t="s">
        <v>209</v>
      </c>
      <c r="L2215" t="s">
        <v>1082</v>
      </c>
      <c r="M2215" t="s">
        <v>137</v>
      </c>
      <c r="N2215" t="s">
        <v>21</v>
      </c>
      <c r="O2215">
        <v>13.28</v>
      </c>
      <c r="P2215">
        <v>26.35</v>
      </c>
      <c r="Q2215">
        <f>Sales_Analysis[[#This Row],[Quantity]]*Sales_Analysis[[#This Row],[Unit Selling Price]]</f>
        <v>26.35</v>
      </c>
      <c r="R2215">
        <f>Sales_Analysis[[#This Row],[Gross Sales ]]*Sales_Analysis[[#This Row],[Discount Pct]]</f>
        <v>2.6350000000000002</v>
      </c>
      <c r="S2215" s="8">
        <f>Sales_Analysis[[#This Row],[Gross Sales ]]-Sales_Analysis[[#This Row],[Discount Amount]]</f>
        <v>23.715</v>
      </c>
      <c r="T2215" s="8">
        <f>Sales_Analysis[[#This Row],[Quantity]]*Sales_Analysis[[#This Row],[Unit Cost]]</f>
        <v>13.28</v>
      </c>
      <c r="U2215" s="8">
        <f>Sales_Analysis[[#This Row],[Net Sales ]]-Sales_Analysis[[#This Row],[Cost Of Good Sold]]</f>
        <v>10.435</v>
      </c>
      <c r="V2215" s="8">
        <f>IF(Sales_Analysis[[#This Row],[Order Status]]="Completed",Sales_Analysis[[#This Row],[Net Sales ]],0)</f>
        <v>23.715</v>
      </c>
      <c r="W2215" s="8">
        <f>IF(Sales_Analysis[[#This Row],[Order Status]]="Completed",Sales_Analysis[[#This Row],[Gross Profit ]],0)</f>
        <v>10.435</v>
      </c>
    </row>
    <row r="2216" spans="1:23">
      <c r="A2216" t="s">
        <v>3007</v>
      </c>
      <c r="B2216" s="7">
        <v>46254</v>
      </c>
      <c r="C2216" t="s">
        <v>116</v>
      </c>
      <c r="D2216">
        <v>2</v>
      </c>
      <c r="E2216">
        <v>30.89</v>
      </c>
      <c r="F2216">
        <v>0.05</v>
      </c>
      <c r="G2216">
        <v>4.99</v>
      </c>
      <c r="H2216" t="s">
        <v>212</v>
      </c>
      <c r="I2216" t="s">
        <v>18</v>
      </c>
      <c r="J2216" t="s">
        <v>208</v>
      </c>
      <c r="K2216" t="s">
        <v>209</v>
      </c>
      <c r="L2216" t="s">
        <v>369</v>
      </c>
      <c r="M2216" t="s">
        <v>117</v>
      </c>
      <c r="N2216" t="s">
        <v>21</v>
      </c>
      <c r="O2216">
        <v>13.41</v>
      </c>
      <c r="P2216">
        <v>30.89</v>
      </c>
      <c r="Q2216">
        <f>Sales_Analysis[[#This Row],[Quantity]]*Sales_Analysis[[#This Row],[Unit Selling Price]]</f>
        <v>61.78</v>
      </c>
      <c r="R2216">
        <f>Sales_Analysis[[#This Row],[Gross Sales ]]*Sales_Analysis[[#This Row],[Discount Pct]]</f>
        <v>3.0890000000000004</v>
      </c>
      <c r="S2216" s="8">
        <f>Sales_Analysis[[#This Row],[Gross Sales ]]-Sales_Analysis[[#This Row],[Discount Amount]]</f>
        <v>58.691000000000003</v>
      </c>
      <c r="T2216" s="8">
        <f>Sales_Analysis[[#This Row],[Quantity]]*Sales_Analysis[[#This Row],[Unit Cost]]</f>
        <v>26.82</v>
      </c>
      <c r="U2216" s="8">
        <f>Sales_Analysis[[#This Row],[Net Sales ]]-Sales_Analysis[[#This Row],[Cost Of Good Sold]]</f>
        <v>31.871000000000002</v>
      </c>
      <c r="V2216" s="8">
        <f>IF(Sales_Analysis[[#This Row],[Order Status]]="Completed",Sales_Analysis[[#This Row],[Net Sales ]],0)</f>
        <v>58.691000000000003</v>
      </c>
      <c r="W2216" s="8">
        <f>IF(Sales_Analysis[[#This Row],[Order Status]]="Completed",Sales_Analysis[[#This Row],[Gross Profit ]],0)</f>
        <v>31.871000000000002</v>
      </c>
    </row>
    <row r="2217" spans="1:23">
      <c r="A2217" t="s">
        <v>3008</v>
      </c>
      <c r="B2217" s="7">
        <v>46254</v>
      </c>
      <c r="C2217" t="s">
        <v>186</v>
      </c>
      <c r="D2217">
        <v>3</v>
      </c>
      <c r="E2217">
        <v>54.93</v>
      </c>
      <c r="F2217">
        <v>0</v>
      </c>
      <c r="G2217">
        <v>0</v>
      </c>
      <c r="H2217" t="s">
        <v>207</v>
      </c>
      <c r="I2217" t="s">
        <v>18</v>
      </c>
      <c r="J2217" t="s">
        <v>217</v>
      </c>
      <c r="K2217" t="s">
        <v>209</v>
      </c>
      <c r="L2217" t="s">
        <v>422</v>
      </c>
      <c r="M2217" t="s">
        <v>187</v>
      </c>
      <c r="N2217" t="s">
        <v>32</v>
      </c>
      <c r="O2217">
        <v>31.07</v>
      </c>
      <c r="P2217">
        <v>54.93</v>
      </c>
      <c r="Q2217">
        <f>Sales_Analysis[[#This Row],[Quantity]]*Sales_Analysis[[#This Row],[Unit Selling Price]]</f>
        <v>164.79</v>
      </c>
      <c r="R2217">
        <f>Sales_Analysis[[#This Row],[Gross Sales ]]*Sales_Analysis[[#This Row],[Discount Pct]]</f>
        <v>0</v>
      </c>
      <c r="S2217" s="8">
        <f>Sales_Analysis[[#This Row],[Gross Sales ]]-Sales_Analysis[[#This Row],[Discount Amount]]</f>
        <v>164.79</v>
      </c>
      <c r="T2217" s="8">
        <f>Sales_Analysis[[#This Row],[Quantity]]*Sales_Analysis[[#This Row],[Unit Cost]]</f>
        <v>93.210000000000008</v>
      </c>
      <c r="U2217" s="8">
        <f>Sales_Analysis[[#This Row],[Net Sales ]]-Sales_Analysis[[#This Row],[Cost Of Good Sold]]</f>
        <v>71.579999999999984</v>
      </c>
      <c r="V2217" s="8">
        <f>IF(Sales_Analysis[[#This Row],[Order Status]]="Completed",Sales_Analysis[[#This Row],[Net Sales ]],0)</f>
        <v>164.79</v>
      </c>
      <c r="W2217" s="8">
        <f>IF(Sales_Analysis[[#This Row],[Order Status]]="Completed",Sales_Analysis[[#This Row],[Gross Profit ]],0)</f>
        <v>71.579999999999984</v>
      </c>
    </row>
    <row r="2218" spans="1:23">
      <c r="A2218" t="s">
        <v>3009</v>
      </c>
      <c r="B2218" s="7">
        <v>46254</v>
      </c>
      <c r="C2218" t="s">
        <v>89</v>
      </c>
      <c r="D2218">
        <v>2</v>
      </c>
      <c r="E2218">
        <v>81.14</v>
      </c>
      <c r="F2218">
        <v>0</v>
      </c>
      <c r="G2218">
        <v>0</v>
      </c>
      <c r="H2218" t="s">
        <v>212</v>
      </c>
      <c r="I2218" t="s">
        <v>224</v>
      </c>
      <c r="J2218" t="s">
        <v>217</v>
      </c>
      <c r="K2218" t="s">
        <v>209</v>
      </c>
      <c r="L2218" t="s">
        <v>828</v>
      </c>
      <c r="M2218" t="s">
        <v>90</v>
      </c>
      <c r="N2218" t="s">
        <v>11</v>
      </c>
      <c r="O2218">
        <v>34.53</v>
      </c>
      <c r="P2218">
        <v>81.14</v>
      </c>
      <c r="Q2218">
        <f>Sales_Analysis[[#This Row],[Quantity]]*Sales_Analysis[[#This Row],[Unit Selling Price]]</f>
        <v>162.28</v>
      </c>
      <c r="R2218">
        <f>Sales_Analysis[[#This Row],[Gross Sales ]]*Sales_Analysis[[#This Row],[Discount Pct]]</f>
        <v>0</v>
      </c>
      <c r="S2218" s="8">
        <f>Sales_Analysis[[#This Row],[Gross Sales ]]-Sales_Analysis[[#This Row],[Discount Amount]]</f>
        <v>162.28</v>
      </c>
      <c r="T2218" s="8">
        <f>Sales_Analysis[[#This Row],[Quantity]]*Sales_Analysis[[#This Row],[Unit Cost]]</f>
        <v>69.06</v>
      </c>
      <c r="U2218" s="8">
        <f>Sales_Analysis[[#This Row],[Net Sales ]]-Sales_Analysis[[#This Row],[Cost Of Good Sold]]</f>
        <v>93.22</v>
      </c>
      <c r="V2218" s="8">
        <f>IF(Sales_Analysis[[#This Row],[Order Status]]="Completed",Sales_Analysis[[#This Row],[Net Sales ]],0)</f>
        <v>162.28</v>
      </c>
      <c r="W2218" s="8">
        <f>IF(Sales_Analysis[[#This Row],[Order Status]]="Completed",Sales_Analysis[[#This Row],[Gross Profit ]],0)</f>
        <v>93.22</v>
      </c>
    </row>
    <row r="2219" spans="1:23">
      <c r="A2219" t="s">
        <v>3010</v>
      </c>
      <c r="B2219" s="7">
        <v>46254</v>
      </c>
      <c r="C2219" t="s">
        <v>180</v>
      </c>
      <c r="D2219">
        <v>3</v>
      </c>
      <c r="E2219">
        <v>60.42</v>
      </c>
      <c r="F2219">
        <v>0.05</v>
      </c>
      <c r="G2219">
        <v>9.99</v>
      </c>
      <c r="H2219" t="s">
        <v>212</v>
      </c>
      <c r="I2219" t="s">
        <v>54</v>
      </c>
      <c r="J2219" t="s">
        <v>208</v>
      </c>
      <c r="K2219" t="s">
        <v>209</v>
      </c>
      <c r="L2219" t="s">
        <v>705</v>
      </c>
      <c r="M2219" t="s">
        <v>181</v>
      </c>
      <c r="N2219" t="s">
        <v>32</v>
      </c>
      <c r="O2219">
        <v>25.69</v>
      </c>
      <c r="P2219">
        <v>60.42</v>
      </c>
      <c r="Q2219">
        <f>Sales_Analysis[[#This Row],[Quantity]]*Sales_Analysis[[#This Row],[Unit Selling Price]]</f>
        <v>181.26</v>
      </c>
      <c r="R2219">
        <f>Sales_Analysis[[#This Row],[Gross Sales ]]*Sales_Analysis[[#This Row],[Discount Pct]]</f>
        <v>9.0630000000000006</v>
      </c>
      <c r="S2219" s="8">
        <f>Sales_Analysis[[#This Row],[Gross Sales ]]-Sales_Analysis[[#This Row],[Discount Amount]]</f>
        <v>172.197</v>
      </c>
      <c r="T2219" s="8">
        <f>Sales_Analysis[[#This Row],[Quantity]]*Sales_Analysis[[#This Row],[Unit Cost]]</f>
        <v>77.070000000000007</v>
      </c>
      <c r="U2219" s="8">
        <f>Sales_Analysis[[#This Row],[Net Sales ]]-Sales_Analysis[[#This Row],[Cost Of Good Sold]]</f>
        <v>95.126999999999995</v>
      </c>
      <c r="V2219" s="8">
        <f>IF(Sales_Analysis[[#This Row],[Order Status]]="Completed",Sales_Analysis[[#This Row],[Net Sales ]],0)</f>
        <v>172.197</v>
      </c>
      <c r="W2219" s="8">
        <f>IF(Sales_Analysis[[#This Row],[Order Status]]="Completed",Sales_Analysis[[#This Row],[Gross Profit ]],0)</f>
        <v>95.126999999999995</v>
      </c>
    </row>
    <row r="2220" spans="1:23">
      <c r="A2220" t="s">
        <v>3011</v>
      </c>
      <c r="B2220" s="7">
        <v>46254</v>
      </c>
      <c r="C2220" t="s">
        <v>116</v>
      </c>
      <c r="D2220">
        <v>2</v>
      </c>
      <c r="E2220">
        <v>30.89</v>
      </c>
      <c r="F2220">
        <v>0.2</v>
      </c>
      <c r="G2220">
        <v>9.99</v>
      </c>
      <c r="H2220" t="s">
        <v>207</v>
      </c>
      <c r="I2220" t="s">
        <v>37</v>
      </c>
      <c r="J2220" t="s">
        <v>213</v>
      </c>
      <c r="K2220" t="s">
        <v>209</v>
      </c>
      <c r="L2220" t="s">
        <v>3012</v>
      </c>
      <c r="M2220" t="s">
        <v>117</v>
      </c>
      <c r="N2220" t="s">
        <v>21</v>
      </c>
      <c r="O2220">
        <v>13.41</v>
      </c>
      <c r="P2220">
        <v>30.89</v>
      </c>
      <c r="Q2220">
        <f>Sales_Analysis[[#This Row],[Quantity]]*Sales_Analysis[[#This Row],[Unit Selling Price]]</f>
        <v>61.78</v>
      </c>
      <c r="R2220">
        <f>Sales_Analysis[[#This Row],[Gross Sales ]]*Sales_Analysis[[#This Row],[Discount Pct]]</f>
        <v>12.356000000000002</v>
      </c>
      <c r="S2220" s="8">
        <f>Sales_Analysis[[#This Row],[Gross Sales ]]-Sales_Analysis[[#This Row],[Discount Amount]]</f>
        <v>49.423999999999999</v>
      </c>
      <c r="T2220" s="8">
        <f>Sales_Analysis[[#This Row],[Quantity]]*Sales_Analysis[[#This Row],[Unit Cost]]</f>
        <v>26.82</v>
      </c>
      <c r="U2220" s="8">
        <f>Sales_Analysis[[#This Row],[Net Sales ]]-Sales_Analysis[[#This Row],[Cost Of Good Sold]]</f>
        <v>22.603999999999999</v>
      </c>
      <c r="V2220" s="8">
        <f>IF(Sales_Analysis[[#This Row],[Order Status]]="Completed",Sales_Analysis[[#This Row],[Net Sales ]],0)</f>
        <v>49.423999999999999</v>
      </c>
      <c r="W2220" s="8">
        <f>IF(Sales_Analysis[[#This Row],[Order Status]]="Completed",Sales_Analysis[[#This Row],[Gross Profit ]],0)</f>
        <v>22.603999999999999</v>
      </c>
    </row>
    <row r="2221" spans="1:23">
      <c r="A2221" t="s">
        <v>3013</v>
      </c>
      <c r="B2221" s="7">
        <v>46254</v>
      </c>
      <c r="C2221" t="s">
        <v>162</v>
      </c>
      <c r="D2221">
        <v>1</v>
      </c>
      <c r="E2221">
        <v>12.2</v>
      </c>
      <c r="F2221">
        <v>0</v>
      </c>
      <c r="G2221">
        <v>0</v>
      </c>
      <c r="H2221" t="s">
        <v>207</v>
      </c>
      <c r="I2221" t="s">
        <v>224</v>
      </c>
      <c r="J2221" t="s">
        <v>213</v>
      </c>
      <c r="K2221" t="s">
        <v>209</v>
      </c>
      <c r="L2221" t="s">
        <v>626</v>
      </c>
      <c r="M2221" t="s">
        <v>163</v>
      </c>
      <c r="N2221" t="s">
        <v>27</v>
      </c>
      <c r="O2221">
        <v>7.14</v>
      </c>
      <c r="P2221">
        <v>12.2</v>
      </c>
      <c r="Q2221">
        <f>Sales_Analysis[[#This Row],[Quantity]]*Sales_Analysis[[#This Row],[Unit Selling Price]]</f>
        <v>12.2</v>
      </c>
      <c r="R2221">
        <f>Sales_Analysis[[#This Row],[Gross Sales ]]*Sales_Analysis[[#This Row],[Discount Pct]]</f>
        <v>0</v>
      </c>
      <c r="S2221" s="8">
        <f>Sales_Analysis[[#This Row],[Gross Sales ]]-Sales_Analysis[[#This Row],[Discount Amount]]</f>
        <v>12.2</v>
      </c>
      <c r="T2221" s="8">
        <f>Sales_Analysis[[#This Row],[Quantity]]*Sales_Analysis[[#This Row],[Unit Cost]]</f>
        <v>7.14</v>
      </c>
      <c r="U2221" s="8">
        <f>Sales_Analysis[[#This Row],[Net Sales ]]-Sales_Analysis[[#This Row],[Cost Of Good Sold]]</f>
        <v>5.0599999999999996</v>
      </c>
      <c r="V2221" s="8">
        <f>IF(Sales_Analysis[[#This Row],[Order Status]]="Completed",Sales_Analysis[[#This Row],[Net Sales ]],0)</f>
        <v>12.2</v>
      </c>
      <c r="W2221" s="8">
        <f>IF(Sales_Analysis[[#This Row],[Order Status]]="Completed",Sales_Analysis[[#This Row],[Gross Profit ]],0)</f>
        <v>5.0599999999999996</v>
      </c>
    </row>
    <row r="2222" spans="1:23">
      <c r="A2222" t="s">
        <v>3014</v>
      </c>
      <c r="B2222" s="7">
        <v>46254</v>
      </c>
      <c r="C2222" t="s">
        <v>81</v>
      </c>
      <c r="D2222">
        <v>1</v>
      </c>
      <c r="E2222">
        <v>30.29</v>
      </c>
      <c r="F2222">
        <v>0.15</v>
      </c>
      <c r="G2222">
        <v>0</v>
      </c>
      <c r="H2222" t="s">
        <v>207</v>
      </c>
      <c r="I2222" t="s">
        <v>224</v>
      </c>
      <c r="J2222" t="s">
        <v>213</v>
      </c>
      <c r="K2222" t="s">
        <v>209</v>
      </c>
      <c r="L2222" t="s">
        <v>3015</v>
      </c>
      <c r="M2222" t="s">
        <v>82</v>
      </c>
      <c r="N2222" t="s">
        <v>11</v>
      </c>
      <c r="O2222">
        <v>13.1</v>
      </c>
      <c r="P2222">
        <v>30.29</v>
      </c>
      <c r="Q2222">
        <f>Sales_Analysis[[#This Row],[Quantity]]*Sales_Analysis[[#This Row],[Unit Selling Price]]</f>
        <v>30.29</v>
      </c>
      <c r="R2222">
        <f>Sales_Analysis[[#This Row],[Gross Sales ]]*Sales_Analysis[[#This Row],[Discount Pct]]</f>
        <v>4.5434999999999999</v>
      </c>
      <c r="S2222" s="8">
        <f>Sales_Analysis[[#This Row],[Gross Sales ]]-Sales_Analysis[[#This Row],[Discount Amount]]</f>
        <v>25.746499999999997</v>
      </c>
      <c r="T2222" s="8">
        <f>Sales_Analysis[[#This Row],[Quantity]]*Sales_Analysis[[#This Row],[Unit Cost]]</f>
        <v>13.1</v>
      </c>
      <c r="U2222" s="8">
        <f>Sales_Analysis[[#This Row],[Net Sales ]]-Sales_Analysis[[#This Row],[Cost Of Good Sold]]</f>
        <v>12.646499999999998</v>
      </c>
      <c r="V2222" s="8">
        <f>IF(Sales_Analysis[[#This Row],[Order Status]]="Completed",Sales_Analysis[[#This Row],[Net Sales ]],0)</f>
        <v>25.746499999999997</v>
      </c>
      <c r="W2222" s="8">
        <f>IF(Sales_Analysis[[#This Row],[Order Status]]="Completed",Sales_Analysis[[#This Row],[Gross Profit ]],0)</f>
        <v>12.646499999999998</v>
      </c>
    </row>
    <row r="2223" spans="1:23">
      <c r="A2223" t="s">
        <v>3016</v>
      </c>
      <c r="B2223" s="7">
        <v>46254</v>
      </c>
      <c r="C2223" t="s">
        <v>138</v>
      </c>
      <c r="D2223">
        <v>1</v>
      </c>
      <c r="E2223">
        <v>56</v>
      </c>
      <c r="F2223">
        <v>0</v>
      </c>
      <c r="G2223">
        <v>0</v>
      </c>
      <c r="H2223" t="s">
        <v>207</v>
      </c>
      <c r="I2223" t="s">
        <v>54</v>
      </c>
      <c r="J2223" t="s">
        <v>217</v>
      </c>
      <c r="K2223" t="s">
        <v>209</v>
      </c>
      <c r="L2223" t="s">
        <v>2078</v>
      </c>
      <c r="M2223" t="s">
        <v>139</v>
      </c>
      <c r="N2223" t="s">
        <v>21</v>
      </c>
      <c r="O2223">
        <v>37.14</v>
      </c>
      <c r="P2223">
        <v>56</v>
      </c>
      <c r="Q2223">
        <f>Sales_Analysis[[#This Row],[Quantity]]*Sales_Analysis[[#This Row],[Unit Selling Price]]</f>
        <v>56</v>
      </c>
      <c r="R2223">
        <f>Sales_Analysis[[#This Row],[Gross Sales ]]*Sales_Analysis[[#This Row],[Discount Pct]]</f>
        <v>0</v>
      </c>
      <c r="S2223" s="8">
        <f>Sales_Analysis[[#This Row],[Gross Sales ]]-Sales_Analysis[[#This Row],[Discount Amount]]</f>
        <v>56</v>
      </c>
      <c r="T2223" s="8">
        <f>Sales_Analysis[[#This Row],[Quantity]]*Sales_Analysis[[#This Row],[Unit Cost]]</f>
        <v>37.14</v>
      </c>
      <c r="U2223" s="8">
        <f>Sales_Analysis[[#This Row],[Net Sales ]]-Sales_Analysis[[#This Row],[Cost Of Good Sold]]</f>
        <v>18.86</v>
      </c>
      <c r="V2223" s="8">
        <f>IF(Sales_Analysis[[#This Row],[Order Status]]="Completed",Sales_Analysis[[#This Row],[Net Sales ]],0)</f>
        <v>56</v>
      </c>
      <c r="W2223" s="8">
        <f>IF(Sales_Analysis[[#This Row],[Order Status]]="Completed",Sales_Analysis[[#This Row],[Gross Profit ]],0)</f>
        <v>18.86</v>
      </c>
    </row>
    <row r="2224" spans="1:23">
      <c r="A2224" t="s">
        <v>3017</v>
      </c>
      <c r="B2224" s="7">
        <v>46254</v>
      </c>
      <c r="C2224" t="s">
        <v>69</v>
      </c>
      <c r="D2224">
        <v>2</v>
      </c>
      <c r="E2224">
        <v>73.180000000000007</v>
      </c>
      <c r="F2224">
        <v>0.15</v>
      </c>
      <c r="G2224">
        <v>9.99</v>
      </c>
      <c r="H2224" t="s">
        <v>207</v>
      </c>
      <c r="I2224" t="s">
        <v>37</v>
      </c>
      <c r="J2224" t="s">
        <v>208</v>
      </c>
      <c r="K2224" t="s">
        <v>209</v>
      </c>
      <c r="L2224" t="s">
        <v>1158</v>
      </c>
      <c r="M2224" t="s">
        <v>70</v>
      </c>
      <c r="N2224" t="s">
        <v>11</v>
      </c>
      <c r="O2224">
        <v>37</v>
      </c>
      <c r="P2224">
        <v>73.180000000000007</v>
      </c>
      <c r="Q2224">
        <f>Sales_Analysis[[#This Row],[Quantity]]*Sales_Analysis[[#This Row],[Unit Selling Price]]</f>
        <v>146.36000000000001</v>
      </c>
      <c r="R2224">
        <f>Sales_Analysis[[#This Row],[Gross Sales ]]*Sales_Analysis[[#This Row],[Discount Pct]]</f>
        <v>21.954000000000001</v>
      </c>
      <c r="S2224" s="8">
        <f>Sales_Analysis[[#This Row],[Gross Sales ]]-Sales_Analysis[[#This Row],[Discount Amount]]</f>
        <v>124.40600000000001</v>
      </c>
      <c r="T2224" s="8">
        <f>Sales_Analysis[[#This Row],[Quantity]]*Sales_Analysis[[#This Row],[Unit Cost]]</f>
        <v>74</v>
      </c>
      <c r="U2224" s="8">
        <f>Sales_Analysis[[#This Row],[Net Sales ]]-Sales_Analysis[[#This Row],[Cost Of Good Sold]]</f>
        <v>50.406000000000006</v>
      </c>
      <c r="V2224" s="8">
        <f>IF(Sales_Analysis[[#This Row],[Order Status]]="Completed",Sales_Analysis[[#This Row],[Net Sales ]],0)</f>
        <v>124.40600000000001</v>
      </c>
      <c r="W2224" s="8">
        <f>IF(Sales_Analysis[[#This Row],[Order Status]]="Completed",Sales_Analysis[[#This Row],[Gross Profit ]],0)</f>
        <v>50.406000000000006</v>
      </c>
    </row>
    <row r="2225" spans="1:23">
      <c r="A2225" t="s">
        <v>3018</v>
      </c>
      <c r="B2225" s="7">
        <v>46254</v>
      </c>
      <c r="C2225" t="s">
        <v>154</v>
      </c>
      <c r="D2225">
        <v>1</v>
      </c>
      <c r="E2225">
        <v>63.29</v>
      </c>
      <c r="F2225">
        <v>0</v>
      </c>
      <c r="G2225">
        <v>0</v>
      </c>
      <c r="H2225" t="s">
        <v>207</v>
      </c>
      <c r="I2225" t="s">
        <v>224</v>
      </c>
      <c r="J2225" t="s">
        <v>217</v>
      </c>
      <c r="K2225" t="s">
        <v>209</v>
      </c>
      <c r="L2225" t="s">
        <v>1669</v>
      </c>
      <c r="M2225" t="s">
        <v>155</v>
      </c>
      <c r="N2225" t="s">
        <v>27</v>
      </c>
      <c r="O2225">
        <v>41.46</v>
      </c>
      <c r="P2225">
        <v>63.29</v>
      </c>
      <c r="Q2225">
        <f>Sales_Analysis[[#This Row],[Quantity]]*Sales_Analysis[[#This Row],[Unit Selling Price]]</f>
        <v>63.29</v>
      </c>
      <c r="R2225">
        <f>Sales_Analysis[[#This Row],[Gross Sales ]]*Sales_Analysis[[#This Row],[Discount Pct]]</f>
        <v>0</v>
      </c>
      <c r="S2225" s="8">
        <f>Sales_Analysis[[#This Row],[Gross Sales ]]-Sales_Analysis[[#This Row],[Discount Amount]]</f>
        <v>63.29</v>
      </c>
      <c r="T2225" s="8">
        <f>Sales_Analysis[[#This Row],[Quantity]]*Sales_Analysis[[#This Row],[Unit Cost]]</f>
        <v>41.46</v>
      </c>
      <c r="U2225" s="8">
        <f>Sales_Analysis[[#This Row],[Net Sales ]]-Sales_Analysis[[#This Row],[Cost Of Good Sold]]</f>
        <v>21.83</v>
      </c>
      <c r="V2225" s="8">
        <f>IF(Sales_Analysis[[#This Row],[Order Status]]="Completed",Sales_Analysis[[#This Row],[Net Sales ]],0)</f>
        <v>63.29</v>
      </c>
      <c r="W2225" s="8">
        <f>IF(Sales_Analysis[[#This Row],[Order Status]]="Completed",Sales_Analysis[[#This Row],[Gross Profit ]],0)</f>
        <v>21.83</v>
      </c>
    </row>
    <row r="2226" spans="1:23">
      <c r="A2226" t="s">
        <v>3019</v>
      </c>
      <c r="B2226" s="7">
        <v>46254</v>
      </c>
      <c r="C2226" t="s">
        <v>92</v>
      </c>
      <c r="D2226">
        <v>4</v>
      </c>
      <c r="E2226">
        <v>46.87</v>
      </c>
      <c r="F2226">
        <v>0</v>
      </c>
      <c r="G2226">
        <v>4.99</v>
      </c>
      <c r="H2226" t="s">
        <v>212</v>
      </c>
      <c r="I2226" t="s">
        <v>12</v>
      </c>
      <c r="J2226" t="s">
        <v>208</v>
      </c>
      <c r="K2226" t="s">
        <v>209</v>
      </c>
      <c r="L2226" t="s">
        <v>237</v>
      </c>
      <c r="M2226" t="s">
        <v>93</v>
      </c>
      <c r="N2226" t="s">
        <v>17</v>
      </c>
      <c r="O2226">
        <v>21.33</v>
      </c>
      <c r="P2226">
        <v>46.87</v>
      </c>
      <c r="Q2226">
        <f>Sales_Analysis[[#This Row],[Quantity]]*Sales_Analysis[[#This Row],[Unit Selling Price]]</f>
        <v>187.48</v>
      </c>
      <c r="R2226">
        <f>Sales_Analysis[[#This Row],[Gross Sales ]]*Sales_Analysis[[#This Row],[Discount Pct]]</f>
        <v>0</v>
      </c>
      <c r="S2226" s="8">
        <f>Sales_Analysis[[#This Row],[Gross Sales ]]-Sales_Analysis[[#This Row],[Discount Amount]]</f>
        <v>187.48</v>
      </c>
      <c r="T2226" s="8">
        <f>Sales_Analysis[[#This Row],[Quantity]]*Sales_Analysis[[#This Row],[Unit Cost]]</f>
        <v>85.32</v>
      </c>
      <c r="U2226" s="8">
        <f>Sales_Analysis[[#This Row],[Net Sales ]]-Sales_Analysis[[#This Row],[Cost Of Good Sold]]</f>
        <v>102.16</v>
      </c>
      <c r="V2226" s="8">
        <f>IF(Sales_Analysis[[#This Row],[Order Status]]="Completed",Sales_Analysis[[#This Row],[Net Sales ]],0)</f>
        <v>187.48</v>
      </c>
      <c r="W2226" s="8">
        <f>IF(Sales_Analysis[[#This Row],[Order Status]]="Completed",Sales_Analysis[[#This Row],[Gross Profit ]],0)</f>
        <v>102.16</v>
      </c>
    </row>
    <row r="2227" spans="1:23">
      <c r="A2227" t="s">
        <v>3020</v>
      </c>
      <c r="B2227" s="7">
        <v>46255</v>
      </c>
      <c r="C2227" t="s">
        <v>102</v>
      </c>
      <c r="D2227">
        <v>2</v>
      </c>
      <c r="E2227">
        <v>18.5</v>
      </c>
      <c r="F2227">
        <v>0.15</v>
      </c>
      <c r="G2227">
        <v>0</v>
      </c>
      <c r="H2227" t="s">
        <v>212</v>
      </c>
      <c r="I2227" t="s">
        <v>224</v>
      </c>
      <c r="J2227" t="s">
        <v>208</v>
      </c>
      <c r="K2227" t="s">
        <v>209</v>
      </c>
      <c r="L2227" t="s">
        <v>996</v>
      </c>
      <c r="M2227" t="s">
        <v>103</v>
      </c>
      <c r="N2227" t="s">
        <v>17</v>
      </c>
      <c r="O2227">
        <v>7.75</v>
      </c>
      <c r="P2227">
        <v>18.5</v>
      </c>
      <c r="Q2227">
        <f>Sales_Analysis[[#This Row],[Quantity]]*Sales_Analysis[[#This Row],[Unit Selling Price]]</f>
        <v>37</v>
      </c>
      <c r="R2227">
        <f>Sales_Analysis[[#This Row],[Gross Sales ]]*Sales_Analysis[[#This Row],[Discount Pct]]</f>
        <v>5.55</v>
      </c>
      <c r="S2227" s="8">
        <f>Sales_Analysis[[#This Row],[Gross Sales ]]-Sales_Analysis[[#This Row],[Discount Amount]]</f>
        <v>31.45</v>
      </c>
      <c r="T2227" s="8">
        <f>Sales_Analysis[[#This Row],[Quantity]]*Sales_Analysis[[#This Row],[Unit Cost]]</f>
        <v>15.5</v>
      </c>
      <c r="U2227" s="8">
        <f>Sales_Analysis[[#This Row],[Net Sales ]]-Sales_Analysis[[#This Row],[Cost Of Good Sold]]</f>
        <v>15.95</v>
      </c>
      <c r="V2227" s="8">
        <f>IF(Sales_Analysis[[#This Row],[Order Status]]="Completed",Sales_Analysis[[#This Row],[Net Sales ]],0)</f>
        <v>31.45</v>
      </c>
      <c r="W2227" s="8">
        <f>IF(Sales_Analysis[[#This Row],[Order Status]]="Completed",Sales_Analysis[[#This Row],[Gross Profit ]],0)</f>
        <v>15.95</v>
      </c>
    </row>
    <row r="2228" spans="1:23">
      <c r="A2228" t="s">
        <v>3021</v>
      </c>
      <c r="B2228" s="7">
        <v>46255</v>
      </c>
      <c r="C2228" t="s">
        <v>100</v>
      </c>
      <c r="D2228">
        <v>1</v>
      </c>
      <c r="E2228">
        <v>47.38</v>
      </c>
      <c r="F2228">
        <v>0.2</v>
      </c>
      <c r="G2228">
        <v>6.99</v>
      </c>
      <c r="H2228" t="s">
        <v>207</v>
      </c>
      <c r="I2228" t="s">
        <v>18</v>
      </c>
      <c r="J2228" t="s">
        <v>217</v>
      </c>
      <c r="K2228" t="s">
        <v>209</v>
      </c>
      <c r="L2228" t="s">
        <v>2529</v>
      </c>
      <c r="M2228" t="s">
        <v>101</v>
      </c>
      <c r="N2228" t="s">
        <v>17</v>
      </c>
      <c r="O2228">
        <v>31.21</v>
      </c>
      <c r="P2228">
        <v>47.38</v>
      </c>
      <c r="Q2228">
        <f>Sales_Analysis[[#This Row],[Quantity]]*Sales_Analysis[[#This Row],[Unit Selling Price]]</f>
        <v>47.38</v>
      </c>
      <c r="R2228">
        <f>Sales_Analysis[[#This Row],[Gross Sales ]]*Sales_Analysis[[#This Row],[Discount Pct]]</f>
        <v>9.4760000000000009</v>
      </c>
      <c r="S2228" s="8">
        <f>Sales_Analysis[[#This Row],[Gross Sales ]]-Sales_Analysis[[#This Row],[Discount Amount]]</f>
        <v>37.904000000000003</v>
      </c>
      <c r="T2228" s="8">
        <f>Sales_Analysis[[#This Row],[Quantity]]*Sales_Analysis[[#This Row],[Unit Cost]]</f>
        <v>31.21</v>
      </c>
      <c r="U2228" s="8">
        <f>Sales_Analysis[[#This Row],[Net Sales ]]-Sales_Analysis[[#This Row],[Cost Of Good Sold]]</f>
        <v>6.6940000000000026</v>
      </c>
      <c r="V2228" s="8">
        <f>IF(Sales_Analysis[[#This Row],[Order Status]]="Completed",Sales_Analysis[[#This Row],[Net Sales ]],0)</f>
        <v>37.904000000000003</v>
      </c>
      <c r="W2228" s="8">
        <f>IF(Sales_Analysis[[#This Row],[Order Status]]="Completed",Sales_Analysis[[#This Row],[Gross Profit ]],0)</f>
        <v>6.6940000000000026</v>
      </c>
    </row>
    <row r="2229" spans="1:23">
      <c r="A2229" t="s">
        <v>3022</v>
      </c>
      <c r="B2229" s="7">
        <v>46255</v>
      </c>
      <c r="C2229" t="s">
        <v>98</v>
      </c>
      <c r="D2229">
        <v>8</v>
      </c>
      <c r="E2229">
        <v>17.66</v>
      </c>
      <c r="F2229">
        <v>0</v>
      </c>
      <c r="G2229">
        <v>0</v>
      </c>
      <c r="H2229" t="s">
        <v>216</v>
      </c>
      <c r="I2229" t="s">
        <v>224</v>
      </c>
      <c r="J2229" t="s">
        <v>213</v>
      </c>
      <c r="K2229" t="s">
        <v>209</v>
      </c>
      <c r="L2229" t="s">
        <v>1019</v>
      </c>
      <c r="M2229" t="s">
        <v>99</v>
      </c>
      <c r="N2229" t="s">
        <v>17</v>
      </c>
      <c r="O2229">
        <v>11.93</v>
      </c>
      <c r="P2229">
        <v>17.66</v>
      </c>
      <c r="Q2229">
        <f>Sales_Analysis[[#This Row],[Quantity]]*Sales_Analysis[[#This Row],[Unit Selling Price]]</f>
        <v>141.28</v>
      </c>
      <c r="R2229">
        <f>Sales_Analysis[[#This Row],[Gross Sales ]]*Sales_Analysis[[#This Row],[Discount Pct]]</f>
        <v>0</v>
      </c>
      <c r="S2229" s="8">
        <f>Sales_Analysis[[#This Row],[Gross Sales ]]-Sales_Analysis[[#This Row],[Discount Amount]]</f>
        <v>141.28</v>
      </c>
      <c r="T2229" s="8">
        <f>Sales_Analysis[[#This Row],[Quantity]]*Sales_Analysis[[#This Row],[Unit Cost]]</f>
        <v>95.44</v>
      </c>
      <c r="U2229" s="8">
        <f>Sales_Analysis[[#This Row],[Net Sales ]]-Sales_Analysis[[#This Row],[Cost Of Good Sold]]</f>
        <v>45.84</v>
      </c>
      <c r="V2229" s="8">
        <f>IF(Sales_Analysis[[#This Row],[Order Status]]="Completed",Sales_Analysis[[#This Row],[Net Sales ]],0)</f>
        <v>141.28</v>
      </c>
      <c r="W2229" s="8">
        <f>IF(Sales_Analysis[[#This Row],[Order Status]]="Completed",Sales_Analysis[[#This Row],[Gross Profit ]],0)</f>
        <v>45.84</v>
      </c>
    </row>
    <row r="2230" spans="1:23">
      <c r="A2230" t="s">
        <v>3023</v>
      </c>
      <c r="B2230" s="7">
        <v>46255</v>
      </c>
      <c r="C2230" t="s">
        <v>178</v>
      </c>
      <c r="D2230">
        <v>4</v>
      </c>
      <c r="E2230">
        <v>77.760000000000005</v>
      </c>
      <c r="F2230">
        <v>0.15</v>
      </c>
      <c r="G2230">
        <v>9.99</v>
      </c>
      <c r="H2230" t="s">
        <v>212</v>
      </c>
      <c r="I2230" t="s">
        <v>54</v>
      </c>
      <c r="J2230" t="s">
        <v>208</v>
      </c>
      <c r="K2230" t="s">
        <v>209</v>
      </c>
      <c r="L2230" t="s">
        <v>512</v>
      </c>
      <c r="M2230" t="s">
        <v>179</v>
      </c>
      <c r="N2230" t="s">
        <v>32</v>
      </c>
      <c r="O2230">
        <v>44.67</v>
      </c>
      <c r="P2230">
        <v>77.760000000000005</v>
      </c>
      <c r="Q2230">
        <f>Sales_Analysis[[#This Row],[Quantity]]*Sales_Analysis[[#This Row],[Unit Selling Price]]</f>
        <v>311.04000000000002</v>
      </c>
      <c r="R2230">
        <f>Sales_Analysis[[#This Row],[Gross Sales ]]*Sales_Analysis[[#This Row],[Discount Pct]]</f>
        <v>46.655999999999999</v>
      </c>
      <c r="S2230" s="8">
        <f>Sales_Analysis[[#This Row],[Gross Sales ]]-Sales_Analysis[[#This Row],[Discount Amount]]</f>
        <v>264.38400000000001</v>
      </c>
      <c r="T2230" s="8">
        <f>Sales_Analysis[[#This Row],[Quantity]]*Sales_Analysis[[#This Row],[Unit Cost]]</f>
        <v>178.68</v>
      </c>
      <c r="U2230" s="8">
        <f>Sales_Analysis[[#This Row],[Net Sales ]]-Sales_Analysis[[#This Row],[Cost Of Good Sold]]</f>
        <v>85.704000000000008</v>
      </c>
      <c r="V2230" s="8">
        <f>IF(Sales_Analysis[[#This Row],[Order Status]]="Completed",Sales_Analysis[[#This Row],[Net Sales ]],0)</f>
        <v>264.38400000000001</v>
      </c>
      <c r="W2230" s="8">
        <f>IF(Sales_Analysis[[#This Row],[Order Status]]="Completed",Sales_Analysis[[#This Row],[Gross Profit ]],0)</f>
        <v>85.704000000000008</v>
      </c>
    </row>
    <row r="2231" spans="1:23">
      <c r="A2231" t="s">
        <v>3024</v>
      </c>
      <c r="B2231" s="7">
        <v>46255</v>
      </c>
      <c r="C2231" t="s">
        <v>136</v>
      </c>
      <c r="D2231">
        <v>1</v>
      </c>
      <c r="E2231">
        <v>26.35</v>
      </c>
      <c r="F2231">
        <v>0.1</v>
      </c>
      <c r="G2231">
        <v>6.99</v>
      </c>
      <c r="H2231" t="s">
        <v>216</v>
      </c>
      <c r="I2231" t="s">
        <v>18</v>
      </c>
      <c r="J2231" t="s">
        <v>217</v>
      </c>
      <c r="K2231" t="s">
        <v>209</v>
      </c>
      <c r="L2231" t="s">
        <v>721</v>
      </c>
      <c r="M2231" t="s">
        <v>137</v>
      </c>
      <c r="N2231" t="s">
        <v>21</v>
      </c>
      <c r="O2231">
        <v>13.28</v>
      </c>
      <c r="P2231">
        <v>26.35</v>
      </c>
      <c r="Q2231">
        <f>Sales_Analysis[[#This Row],[Quantity]]*Sales_Analysis[[#This Row],[Unit Selling Price]]</f>
        <v>26.35</v>
      </c>
      <c r="R2231">
        <f>Sales_Analysis[[#This Row],[Gross Sales ]]*Sales_Analysis[[#This Row],[Discount Pct]]</f>
        <v>2.6350000000000002</v>
      </c>
      <c r="S2231" s="8">
        <f>Sales_Analysis[[#This Row],[Gross Sales ]]-Sales_Analysis[[#This Row],[Discount Amount]]</f>
        <v>23.715</v>
      </c>
      <c r="T2231" s="8">
        <f>Sales_Analysis[[#This Row],[Quantity]]*Sales_Analysis[[#This Row],[Unit Cost]]</f>
        <v>13.28</v>
      </c>
      <c r="U2231" s="8">
        <f>Sales_Analysis[[#This Row],[Net Sales ]]-Sales_Analysis[[#This Row],[Cost Of Good Sold]]</f>
        <v>10.435</v>
      </c>
      <c r="V2231" s="8">
        <f>IF(Sales_Analysis[[#This Row],[Order Status]]="Completed",Sales_Analysis[[#This Row],[Net Sales ]],0)</f>
        <v>23.715</v>
      </c>
      <c r="W2231" s="8">
        <f>IF(Sales_Analysis[[#This Row],[Order Status]]="Completed",Sales_Analysis[[#This Row],[Gross Profit ]],0)</f>
        <v>10.435</v>
      </c>
    </row>
    <row r="2232" spans="1:23">
      <c r="A2232" t="s">
        <v>3025</v>
      </c>
      <c r="B2232" s="7">
        <v>46256</v>
      </c>
      <c r="C2232" t="s">
        <v>77</v>
      </c>
      <c r="D2232">
        <v>1</v>
      </c>
      <c r="E2232">
        <v>47.77</v>
      </c>
      <c r="F2232">
        <v>0.05</v>
      </c>
      <c r="G2232">
        <v>0</v>
      </c>
      <c r="H2232" t="s">
        <v>212</v>
      </c>
      <c r="I2232" t="s">
        <v>224</v>
      </c>
      <c r="J2232" t="s">
        <v>213</v>
      </c>
      <c r="K2232" t="s">
        <v>209</v>
      </c>
      <c r="L2232" t="s">
        <v>2041</v>
      </c>
      <c r="M2232" t="s">
        <v>78</v>
      </c>
      <c r="N2232" t="s">
        <v>11</v>
      </c>
      <c r="O2232">
        <v>21.34</v>
      </c>
      <c r="P2232">
        <v>47.77</v>
      </c>
      <c r="Q2232">
        <f>Sales_Analysis[[#This Row],[Quantity]]*Sales_Analysis[[#This Row],[Unit Selling Price]]</f>
        <v>47.77</v>
      </c>
      <c r="R2232">
        <f>Sales_Analysis[[#This Row],[Gross Sales ]]*Sales_Analysis[[#This Row],[Discount Pct]]</f>
        <v>2.3885000000000001</v>
      </c>
      <c r="S2232" s="8">
        <f>Sales_Analysis[[#This Row],[Gross Sales ]]-Sales_Analysis[[#This Row],[Discount Amount]]</f>
        <v>45.381500000000003</v>
      </c>
      <c r="T2232" s="8">
        <f>Sales_Analysis[[#This Row],[Quantity]]*Sales_Analysis[[#This Row],[Unit Cost]]</f>
        <v>21.34</v>
      </c>
      <c r="U2232" s="8">
        <f>Sales_Analysis[[#This Row],[Net Sales ]]-Sales_Analysis[[#This Row],[Cost Of Good Sold]]</f>
        <v>24.041500000000003</v>
      </c>
      <c r="V2232" s="8">
        <f>IF(Sales_Analysis[[#This Row],[Order Status]]="Completed",Sales_Analysis[[#This Row],[Net Sales ]],0)</f>
        <v>45.381500000000003</v>
      </c>
      <c r="W2232" s="8">
        <f>IF(Sales_Analysis[[#This Row],[Order Status]]="Completed",Sales_Analysis[[#This Row],[Gross Profit ]],0)</f>
        <v>24.041500000000003</v>
      </c>
    </row>
    <row r="2233" spans="1:23">
      <c r="A2233" t="s">
        <v>3026</v>
      </c>
      <c r="B2233" s="7">
        <v>46256</v>
      </c>
      <c r="C2233" t="s">
        <v>75</v>
      </c>
      <c r="D2233">
        <v>1</v>
      </c>
      <c r="E2233">
        <v>55.2</v>
      </c>
      <c r="F2233">
        <v>0</v>
      </c>
      <c r="G2233">
        <v>4.99</v>
      </c>
      <c r="H2233" t="s">
        <v>207</v>
      </c>
      <c r="I2233" t="s">
        <v>54</v>
      </c>
      <c r="J2233" t="s">
        <v>217</v>
      </c>
      <c r="K2233" t="s">
        <v>304</v>
      </c>
      <c r="L2233" t="s">
        <v>671</v>
      </c>
      <c r="M2233" t="s">
        <v>76</v>
      </c>
      <c r="N2233" t="s">
        <v>11</v>
      </c>
      <c r="O2233">
        <v>25.85</v>
      </c>
      <c r="P2233">
        <v>55.2</v>
      </c>
      <c r="Q2233">
        <f>Sales_Analysis[[#This Row],[Quantity]]*Sales_Analysis[[#This Row],[Unit Selling Price]]</f>
        <v>55.2</v>
      </c>
      <c r="R2233">
        <f>Sales_Analysis[[#This Row],[Gross Sales ]]*Sales_Analysis[[#This Row],[Discount Pct]]</f>
        <v>0</v>
      </c>
      <c r="S2233" s="8">
        <f>Sales_Analysis[[#This Row],[Gross Sales ]]-Sales_Analysis[[#This Row],[Discount Amount]]</f>
        <v>55.2</v>
      </c>
      <c r="T2233" s="8">
        <f>Sales_Analysis[[#This Row],[Quantity]]*Sales_Analysis[[#This Row],[Unit Cost]]</f>
        <v>25.85</v>
      </c>
      <c r="U2233" s="8">
        <f>Sales_Analysis[[#This Row],[Net Sales ]]-Sales_Analysis[[#This Row],[Cost Of Good Sold]]</f>
        <v>29.35</v>
      </c>
      <c r="V2233" s="8">
        <f>IF(Sales_Analysis[[#This Row],[Order Status]]="Completed",Sales_Analysis[[#This Row],[Net Sales ]],0)</f>
        <v>0</v>
      </c>
      <c r="W2233" s="8">
        <f>IF(Sales_Analysis[[#This Row],[Order Status]]="Completed",Sales_Analysis[[#This Row],[Gross Profit ]],0)</f>
        <v>0</v>
      </c>
    </row>
    <row r="2234" spans="1:23">
      <c r="A2234" t="s">
        <v>3027</v>
      </c>
      <c r="B2234" s="7">
        <v>46256</v>
      </c>
      <c r="C2234" t="s">
        <v>110</v>
      </c>
      <c r="D2234">
        <v>1</v>
      </c>
      <c r="E2234">
        <v>32.130000000000003</v>
      </c>
      <c r="F2234">
        <v>0</v>
      </c>
      <c r="G2234">
        <v>4.99</v>
      </c>
      <c r="H2234" t="s">
        <v>207</v>
      </c>
      <c r="I2234" t="s">
        <v>224</v>
      </c>
      <c r="J2234" t="s">
        <v>213</v>
      </c>
      <c r="K2234" t="s">
        <v>209</v>
      </c>
      <c r="L2234" t="s">
        <v>358</v>
      </c>
      <c r="M2234" t="s">
        <v>111</v>
      </c>
      <c r="N2234" t="s">
        <v>17</v>
      </c>
      <c r="O2234">
        <v>21.59</v>
      </c>
      <c r="P2234">
        <v>32.130000000000003</v>
      </c>
      <c r="Q2234">
        <f>Sales_Analysis[[#This Row],[Quantity]]*Sales_Analysis[[#This Row],[Unit Selling Price]]</f>
        <v>32.130000000000003</v>
      </c>
      <c r="R2234">
        <f>Sales_Analysis[[#This Row],[Gross Sales ]]*Sales_Analysis[[#This Row],[Discount Pct]]</f>
        <v>0</v>
      </c>
      <c r="S2234" s="8">
        <f>Sales_Analysis[[#This Row],[Gross Sales ]]-Sales_Analysis[[#This Row],[Discount Amount]]</f>
        <v>32.130000000000003</v>
      </c>
      <c r="T2234" s="8">
        <f>Sales_Analysis[[#This Row],[Quantity]]*Sales_Analysis[[#This Row],[Unit Cost]]</f>
        <v>21.59</v>
      </c>
      <c r="U2234" s="8">
        <f>Sales_Analysis[[#This Row],[Net Sales ]]-Sales_Analysis[[#This Row],[Cost Of Good Sold]]</f>
        <v>10.540000000000003</v>
      </c>
      <c r="V2234" s="8">
        <f>IF(Sales_Analysis[[#This Row],[Order Status]]="Completed",Sales_Analysis[[#This Row],[Net Sales ]],0)</f>
        <v>32.130000000000003</v>
      </c>
      <c r="W2234" s="8">
        <f>IF(Sales_Analysis[[#This Row],[Order Status]]="Completed",Sales_Analysis[[#This Row],[Gross Profit ]],0)</f>
        <v>10.540000000000003</v>
      </c>
    </row>
    <row r="2235" spans="1:23">
      <c r="A2235" t="s">
        <v>3028</v>
      </c>
      <c r="B2235" s="7">
        <v>46256</v>
      </c>
      <c r="C2235" t="s">
        <v>114</v>
      </c>
      <c r="D2235">
        <v>1</v>
      </c>
      <c r="E2235">
        <v>87.66</v>
      </c>
      <c r="F2235">
        <v>0</v>
      </c>
      <c r="G2235">
        <v>0</v>
      </c>
      <c r="H2235" t="s">
        <v>212</v>
      </c>
      <c r="I2235" t="s">
        <v>37</v>
      </c>
      <c r="J2235" t="s">
        <v>213</v>
      </c>
      <c r="K2235" t="s">
        <v>209</v>
      </c>
      <c r="L2235" t="s">
        <v>214</v>
      </c>
      <c r="M2235" t="s">
        <v>115</v>
      </c>
      <c r="N2235" t="s">
        <v>17</v>
      </c>
      <c r="O2235">
        <v>40.340000000000003</v>
      </c>
      <c r="P2235">
        <v>87.66</v>
      </c>
      <c r="Q2235">
        <f>Sales_Analysis[[#This Row],[Quantity]]*Sales_Analysis[[#This Row],[Unit Selling Price]]</f>
        <v>87.66</v>
      </c>
      <c r="R2235">
        <f>Sales_Analysis[[#This Row],[Gross Sales ]]*Sales_Analysis[[#This Row],[Discount Pct]]</f>
        <v>0</v>
      </c>
      <c r="S2235" s="8">
        <f>Sales_Analysis[[#This Row],[Gross Sales ]]-Sales_Analysis[[#This Row],[Discount Amount]]</f>
        <v>87.66</v>
      </c>
      <c r="T2235" s="8">
        <f>Sales_Analysis[[#This Row],[Quantity]]*Sales_Analysis[[#This Row],[Unit Cost]]</f>
        <v>40.340000000000003</v>
      </c>
      <c r="U2235" s="8">
        <f>Sales_Analysis[[#This Row],[Net Sales ]]-Sales_Analysis[[#This Row],[Cost Of Good Sold]]</f>
        <v>47.319999999999993</v>
      </c>
      <c r="V2235" s="8">
        <f>IF(Sales_Analysis[[#This Row],[Order Status]]="Completed",Sales_Analysis[[#This Row],[Net Sales ]],0)</f>
        <v>87.66</v>
      </c>
      <c r="W2235" s="8">
        <f>IF(Sales_Analysis[[#This Row],[Order Status]]="Completed",Sales_Analysis[[#This Row],[Gross Profit ]],0)</f>
        <v>47.319999999999993</v>
      </c>
    </row>
    <row r="2236" spans="1:23">
      <c r="A2236" t="s">
        <v>3029</v>
      </c>
      <c r="B2236" s="7">
        <v>46256</v>
      </c>
      <c r="C2236" t="s">
        <v>180</v>
      </c>
      <c r="D2236">
        <v>2</v>
      </c>
      <c r="E2236">
        <v>60.42</v>
      </c>
      <c r="F2236">
        <v>0.1</v>
      </c>
      <c r="G2236">
        <v>6.99</v>
      </c>
      <c r="H2236" t="s">
        <v>216</v>
      </c>
      <c r="I2236" t="s">
        <v>224</v>
      </c>
      <c r="J2236" t="s">
        <v>213</v>
      </c>
      <c r="K2236" t="s">
        <v>209</v>
      </c>
      <c r="L2236" t="s">
        <v>1025</v>
      </c>
      <c r="M2236" t="s">
        <v>181</v>
      </c>
      <c r="N2236" t="s">
        <v>32</v>
      </c>
      <c r="O2236">
        <v>25.69</v>
      </c>
      <c r="P2236">
        <v>60.42</v>
      </c>
      <c r="Q2236">
        <f>Sales_Analysis[[#This Row],[Quantity]]*Sales_Analysis[[#This Row],[Unit Selling Price]]</f>
        <v>120.84</v>
      </c>
      <c r="R2236">
        <f>Sales_Analysis[[#This Row],[Gross Sales ]]*Sales_Analysis[[#This Row],[Discount Pct]]</f>
        <v>12.084000000000001</v>
      </c>
      <c r="S2236" s="8">
        <f>Sales_Analysis[[#This Row],[Gross Sales ]]-Sales_Analysis[[#This Row],[Discount Amount]]</f>
        <v>108.756</v>
      </c>
      <c r="T2236" s="8">
        <f>Sales_Analysis[[#This Row],[Quantity]]*Sales_Analysis[[#This Row],[Unit Cost]]</f>
        <v>51.38</v>
      </c>
      <c r="U2236" s="8">
        <f>Sales_Analysis[[#This Row],[Net Sales ]]-Sales_Analysis[[#This Row],[Cost Of Good Sold]]</f>
        <v>57.375999999999998</v>
      </c>
      <c r="V2236" s="8">
        <f>IF(Sales_Analysis[[#This Row],[Order Status]]="Completed",Sales_Analysis[[#This Row],[Net Sales ]],0)</f>
        <v>108.756</v>
      </c>
      <c r="W2236" s="8">
        <f>IF(Sales_Analysis[[#This Row],[Order Status]]="Completed",Sales_Analysis[[#This Row],[Gross Profit ]],0)</f>
        <v>57.375999999999998</v>
      </c>
    </row>
    <row r="2237" spans="1:23">
      <c r="A2237" t="s">
        <v>3030</v>
      </c>
      <c r="B2237" s="7">
        <v>46256</v>
      </c>
      <c r="C2237" t="s">
        <v>94</v>
      </c>
      <c r="D2237">
        <v>1</v>
      </c>
      <c r="E2237">
        <v>74.41</v>
      </c>
      <c r="F2237">
        <v>0</v>
      </c>
      <c r="G2237">
        <v>0</v>
      </c>
      <c r="H2237" t="s">
        <v>212</v>
      </c>
      <c r="I2237" t="s">
        <v>37</v>
      </c>
      <c r="J2237" t="s">
        <v>208</v>
      </c>
      <c r="K2237" t="s">
        <v>209</v>
      </c>
      <c r="L2237" t="s">
        <v>692</v>
      </c>
      <c r="M2237" t="s">
        <v>95</v>
      </c>
      <c r="N2237" t="s">
        <v>17</v>
      </c>
      <c r="O2237">
        <v>33.549999999999997</v>
      </c>
      <c r="P2237">
        <v>74.41</v>
      </c>
      <c r="Q2237">
        <f>Sales_Analysis[[#This Row],[Quantity]]*Sales_Analysis[[#This Row],[Unit Selling Price]]</f>
        <v>74.41</v>
      </c>
      <c r="R2237">
        <f>Sales_Analysis[[#This Row],[Gross Sales ]]*Sales_Analysis[[#This Row],[Discount Pct]]</f>
        <v>0</v>
      </c>
      <c r="S2237" s="8">
        <f>Sales_Analysis[[#This Row],[Gross Sales ]]-Sales_Analysis[[#This Row],[Discount Amount]]</f>
        <v>74.41</v>
      </c>
      <c r="T2237" s="8">
        <f>Sales_Analysis[[#This Row],[Quantity]]*Sales_Analysis[[#This Row],[Unit Cost]]</f>
        <v>33.549999999999997</v>
      </c>
      <c r="U2237" s="8">
        <f>Sales_Analysis[[#This Row],[Net Sales ]]-Sales_Analysis[[#This Row],[Cost Of Good Sold]]</f>
        <v>40.86</v>
      </c>
      <c r="V2237" s="8">
        <f>IF(Sales_Analysis[[#This Row],[Order Status]]="Completed",Sales_Analysis[[#This Row],[Net Sales ]],0)</f>
        <v>74.41</v>
      </c>
      <c r="W2237" s="8">
        <f>IF(Sales_Analysis[[#This Row],[Order Status]]="Completed",Sales_Analysis[[#This Row],[Gross Profit ]],0)</f>
        <v>40.86</v>
      </c>
    </row>
    <row r="2238" spans="1:23">
      <c r="A2238" t="s">
        <v>3031</v>
      </c>
      <c r="B2238" s="7">
        <v>46256</v>
      </c>
      <c r="C2238" t="s">
        <v>148</v>
      </c>
      <c r="D2238">
        <v>3</v>
      </c>
      <c r="E2238">
        <v>76.3</v>
      </c>
      <c r="F2238">
        <v>0.1</v>
      </c>
      <c r="G2238">
        <v>6.99</v>
      </c>
      <c r="H2238" t="s">
        <v>216</v>
      </c>
      <c r="I2238" t="s">
        <v>18</v>
      </c>
      <c r="J2238" t="s">
        <v>213</v>
      </c>
      <c r="K2238" t="s">
        <v>209</v>
      </c>
      <c r="L2238" t="s">
        <v>1094</v>
      </c>
      <c r="M2238" t="s">
        <v>149</v>
      </c>
      <c r="N2238" t="s">
        <v>27</v>
      </c>
      <c r="O2238">
        <v>33.700000000000003</v>
      </c>
      <c r="P2238">
        <v>76.3</v>
      </c>
      <c r="Q2238">
        <f>Sales_Analysis[[#This Row],[Quantity]]*Sales_Analysis[[#This Row],[Unit Selling Price]]</f>
        <v>228.89999999999998</v>
      </c>
      <c r="R2238">
        <f>Sales_Analysis[[#This Row],[Gross Sales ]]*Sales_Analysis[[#This Row],[Discount Pct]]</f>
        <v>22.89</v>
      </c>
      <c r="S2238" s="8">
        <f>Sales_Analysis[[#This Row],[Gross Sales ]]-Sales_Analysis[[#This Row],[Discount Amount]]</f>
        <v>206.01</v>
      </c>
      <c r="T2238" s="8">
        <f>Sales_Analysis[[#This Row],[Quantity]]*Sales_Analysis[[#This Row],[Unit Cost]]</f>
        <v>101.10000000000001</v>
      </c>
      <c r="U2238" s="8">
        <f>Sales_Analysis[[#This Row],[Net Sales ]]-Sales_Analysis[[#This Row],[Cost Of Good Sold]]</f>
        <v>104.90999999999998</v>
      </c>
      <c r="V2238" s="8">
        <f>IF(Sales_Analysis[[#This Row],[Order Status]]="Completed",Sales_Analysis[[#This Row],[Net Sales ]],0)</f>
        <v>206.01</v>
      </c>
      <c r="W2238" s="8">
        <f>IF(Sales_Analysis[[#This Row],[Order Status]]="Completed",Sales_Analysis[[#This Row],[Gross Profit ]],0)</f>
        <v>104.90999999999998</v>
      </c>
    </row>
    <row r="2239" spans="1:23">
      <c r="A2239" t="s">
        <v>3032</v>
      </c>
      <c r="B2239" s="7">
        <v>46256</v>
      </c>
      <c r="C2239" t="s">
        <v>184</v>
      </c>
      <c r="D2239">
        <v>3</v>
      </c>
      <c r="E2239">
        <v>31.55</v>
      </c>
      <c r="F2239">
        <v>0</v>
      </c>
      <c r="G2239">
        <v>0</v>
      </c>
      <c r="H2239" t="s">
        <v>212</v>
      </c>
      <c r="I2239" t="s">
        <v>224</v>
      </c>
      <c r="J2239" t="s">
        <v>217</v>
      </c>
      <c r="K2239" t="s">
        <v>209</v>
      </c>
      <c r="L2239" t="s">
        <v>1345</v>
      </c>
      <c r="M2239" t="s">
        <v>185</v>
      </c>
      <c r="N2239" t="s">
        <v>32</v>
      </c>
      <c r="O2239">
        <v>18.04</v>
      </c>
      <c r="P2239">
        <v>31.55</v>
      </c>
      <c r="Q2239">
        <f>Sales_Analysis[[#This Row],[Quantity]]*Sales_Analysis[[#This Row],[Unit Selling Price]]</f>
        <v>94.65</v>
      </c>
      <c r="R2239">
        <f>Sales_Analysis[[#This Row],[Gross Sales ]]*Sales_Analysis[[#This Row],[Discount Pct]]</f>
        <v>0</v>
      </c>
      <c r="S2239" s="8">
        <f>Sales_Analysis[[#This Row],[Gross Sales ]]-Sales_Analysis[[#This Row],[Discount Amount]]</f>
        <v>94.65</v>
      </c>
      <c r="T2239" s="8">
        <f>Sales_Analysis[[#This Row],[Quantity]]*Sales_Analysis[[#This Row],[Unit Cost]]</f>
        <v>54.12</v>
      </c>
      <c r="U2239" s="8">
        <f>Sales_Analysis[[#This Row],[Net Sales ]]-Sales_Analysis[[#This Row],[Cost Of Good Sold]]</f>
        <v>40.530000000000008</v>
      </c>
      <c r="V2239" s="8">
        <f>IF(Sales_Analysis[[#This Row],[Order Status]]="Completed",Sales_Analysis[[#This Row],[Net Sales ]],0)</f>
        <v>94.65</v>
      </c>
      <c r="W2239" s="8">
        <f>IF(Sales_Analysis[[#This Row],[Order Status]]="Completed",Sales_Analysis[[#This Row],[Gross Profit ]],0)</f>
        <v>40.530000000000008</v>
      </c>
    </row>
    <row r="2240" spans="1:23">
      <c r="A2240" t="s">
        <v>3033</v>
      </c>
      <c r="B2240" s="7">
        <v>46256</v>
      </c>
      <c r="C2240" t="s">
        <v>116</v>
      </c>
      <c r="D2240">
        <v>3</v>
      </c>
      <c r="E2240">
        <v>30.89</v>
      </c>
      <c r="F2240">
        <v>0.1</v>
      </c>
      <c r="G2240">
        <v>0</v>
      </c>
      <c r="H2240" t="s">
        <v>216</v>
      </c>
      <c r="I2240" t="s">
        <v>54</v>
      </c>
      <c r="J2240" t="s">
        <v>213</v>
      </c>
      <c r="K2240" t="s">
        <v>209</v>
      </c>
      <c r="L2240" t="s">
        <v>754</v>
      </c>
      <c r="M2240" t="s">
        <v>117</v>
      </c>
      <c r="N2240" t="s">
        <v>21</v>
      </c>
      <c r="O2240">
        <v>13.41</v>
      </c>
      <c r="P2240">
        <v>30.89</v>
      </c>
      <c r="Q2240">
        <f>Sales_Analysis[[#This Row],[Quantity]]*Sales_Analysis[[#This Row],[Unit Selling Price]]</f>
        <v>92.67</v>
      </c>
      <c r="R2240">
        <f>Sales_Analysis[[#This Row],[Gross Sales ]]*Sales_Analysis[[#This Row],[Discount Pct]]</f>
        <v>9.2670000000000012</v>
      </c>
      <c r="S2240" s="8">
        <f>Sales_Analysis[[#This Row],[Gross Sales ]]-Sales_Analysis[[#This Row],[Discount Amount]]</f>
        <v>83.403000000000006</v>
      </c>
      <c r="T2240" s="8">
        <f>Sales_Analysis[[#This Row],[Quantity]]*Sales_Analysis[[#This Row],[Unit Cost]]</f>
        <v>40.230000000000004</v>
      </c>
      <c r="U2240" s="8">
        <f>Sales_Analysis[[#This Row],[Net Sales ]]-Sales_Analysis[[#This Row],[Cost Of Good Sold]]</f>
        <v>43.173000000000002</v>
      </c>
      <c r="V2240" s="8">
        <f>IF(Sales_Analysis[[#This Row],[Order Status]]="Completed",Sales_Analysis[[#This Row],[Net Sales ]],0)</f>
        <v>83.403000000000006</v>
      </c>
      <c r="W2240" s="8">
        <f>IF(Sales_Analysis[[#This Row],[Order Status]]="Completed",Sales_Analysis[[#This Row],[Gross Profit ]],0)</f>
        <v>43.173000000000002</v>
      </c>
    </row>
    <row r="2241" spans="1:23">
      <c r="A2241" t="s">
        <v>3034</v>
      </c>
      <c r="B2241" s="7">
        <v>46256</v>
      </c>
      <c r="C2241" t="s">
        <v>96</v>
      </c>
      <c r="D2241">
        <v>3</v>
      </c>
      <c r="E2241">
        <v>26.72</v>
      </c>
      <c r="F2241">
        <v>0</v>
      </c>
      <c r="G2241">
        <v>0</v>
      </c>
      <c r="H2241" t="s">
        <v>207</v>
      </c>
      <c r="I2241" t="s">
        <v>12</v>
      </c>
      <c r="J2241" t="s">
        <v>213</v>
      </c>
      <c r="K2241" t="s">
        <v>209</v>
      </c>
      <c r="L2241" t="s">
        <v>786</v>
      </c>
      <c r="M2241" t="s">
        <v>97</v>
      </c>
      <c r="N2241" t="s">
        <v>17</v>
      </c>
      <c r="O2241">
        <v>14.4</v>
      </c>
      <c r="P2241">
        <v>26.72</v>
      </c>
      <c r="Q2241">
        <f>Sales_Analysis[[#This Row],[Quantity]]*Sales_Analysis[[#This Row],[Unit Selling Price]]</f>
        <v>80.16</v>
      </c>
      <c r="R2241">
        <f>Sales_Analysis[[#This Row],[Gross Sales ]]*Sales_Analysis[[#This Row],[Discount Pct]]</f>
        <v>0</v>
      </c>
      <c r="S2241" s="8">
        <f>Sales_Analysis[[#This Row],[Gross Sales ]]-Sales_Analysis[[#This Row],[Discount Amount]]</f>
        <v>80.16</v>
      </c>
      <c r="T2241" s="8">
        <f>Sales_Analysis[[#This Row],[Quantity]]*Sales_Analysis[[#This Row],[Unit Cost]]</f>
        <v>43.2</v>
      </c>
      <c r="U2241" s="8">
        <f>Sales_Analysis[[#This Row],[Net Sales ]]-Sales_Analysis[[#This Row],[Cost Of Good Sold]]</f>
        <v>36.959999999999994</v>
      </c>
      <c r="V2241" s="8">
        <f>IF(Sales_Analysis[[#This Row],[Order Status]]="Completed",Sales_Analysis[[#This Row],[Net Sales ]],0)</f>
        <v>80.16</v>
      </c>
      <c r="W2241" s="8">
        <f>IF(Sales_Analysis[[#This Row],[Order Status]]="Completed",Sales_Analysis[[#This Row],[Gross Profit ]],0)</f>
        <v>36.959999999999994</v>
      </c>
    </row>
    <row r="2242" spans="1:23">
      <c r="A2242" t="s">
        <v>3035</v>
      </c>
      <c r="B2242" s="7">
        <v>46256</v>
      </c>
      <c r="C2242" t="s">
        <v>100</v>
      </c>
      <c r="D2242">
        <v>2</v>
      </c>
      <c r="E2242">
        <v>47.38</v>
      </c>
      <c r="F2242">
        <v>0</v>
      </c>
      <c r="G2242">
        <v>4.99</v>
      </c>
      <c r="H2242" t="s">
        <v>212</v>
      </c>
      <c r="I2242" t="s">
        <v>37</v>
      </c>
      <c r="J2242" t="s">
        <v>217</v>
      </c>
      <c r="K2242" t="s">
        <v>209</v>
      </c>
      <c r="L2242" t="s">
        <v>1778</v>
      </c>
      <c r="M2242" t="s">
        <v>101</v>
      </c>
      <c r="N2242" t="s">
        <v>17</v>
      </c>
      <c r="O2242">
        <v>31.21</v>
      </c>
      <c r="P2242">
        <v>47.38</v>
      </c>
      <c r="Q2242">
        <f>Sales_Analysis[[#This Row],[Quantity]]*Sales_Analysis[[#This Row],[Unit Selling Price]]</f>
        <v>94.76</v>
      </c>
      <c r="R2242">
        <f>Sales_Analysis[[#This Row],[Gross Sales ]]*Sales_Analysis[[#This Row],[Discount Pct]]</f>
        <v>0</v>
      </c>
      <c r="S2242" s="8">
        <f>Sales_Analysis[[#This Row],[Gross Sales ]]-Sales_Analysis[[#This Row],[Discount Amount]]</f>
        <v>94.76</v>
      </c>
      <c r="T2242" s="8">
        <f>Sales_Analysis[[#This Row],[Quantity]]*Sales_Analysis[[#This Row],[Unit Cost]]</f>
        <v>62.42</v>
      </c>
      <c r="U2242" s="8">
        <f>Sales_Analysis[[#This Row],[Net Sales ]]-Sales_Analysis[[#This Row],[Cost Of Good Sold]]</f>
        <v>32.340000000000003</v>
      </c>
      <c r="V2242" s="8">
        <f>IF(Sales_Analysis[[#This Row],[Order Status]]="Completed",Sales_Analysis[[#This Row],[Net Sales ]],0)</f>
        <v>94.76</v>
      </c>
      <c r="W2242" s="8">
        <f>IF(Sales_Analysis[[#This Row],[Order Status]]="Completed",Sales_Analysis[[#This Row],[Gross Profit ]],0)</f>
        <v>32.340000000000003</v>
      </c>
    </row>
    <row r="2243" spans="1:23">
      <c r="A2243" t="s">
        <v>3036</v>
      </c>
      <c r="B2243" s="7">
        <v>46256</v>
      </c>
      <c r="C2243" t="s">
        <v>106</v>
      </c>
      <c r="D2243">
        <v>4</v>
      </c>
      <c r="E2243">
        <v>85.27</v>
      </c>
      <c r="F2243">
        <v>0</v>
      </c>
      <c r="G2243">
        <v>0</v>
      </c>
      <c r="H2243" t="s">
        <v>216</v>
      </c>
      <c r="I2243" t="s">
        <v>224</v>
      </c>
      <c r="J2243" t="s">
        <v>213</v>
      </c>
      <c r="K2243" t="s">
        <v>209</v>
      </c>
      <c r="L2243" t="s">
        <v>604</v>
      </c>
      <c r="M2243" t="s">
        <v>107</v>
      </c>
      <c r="N2243" t="s">
        <v>17</v>
      </c>
      <c r="O2243">
        <v>43.46</v>
      </c>
      <c r="P2243">
        <v>85.27</v>
      </c>
      <c r="Q2243">
        <f>Sales_Analysis[[#This Row],[Quantity]]*Sales_Analysis[[#This Row],[Unit Selling Price]]</f>
        <v>341.08</v>
      </c>
      <c r="R2243">
        <f>Sales_Analysis[[#This Row],[Gross Sales ]]*Sales_Analysis[[#This Row],[Discount Pct]]</f>
        <v>0</v>
      </c>
      <c r="S2243" s="8">
        <f>Sales_Analysis[[#This Row],[Gross Sales ]]-Sales_Analysis[[#This Row],[Discount Amount]]</f>
        <v>341.08</v>
      </c>
      <c r="T2243" s="8">
        <f>Sales_Analysis[[#This Row],[Quantity]]*Sales_Analysis[[#This Row],[Unit Cost]]</f>
        <v>173.84</v>
      </c>
      <c r="U2243" s="8">
        <f>Sales_Analysis[[#This Row],[Net Sales ]]-Sales_Analysis[[#This Row],[Cost Of Good Sold]]</f>
        <v>167.23999999999998</v>
      </c>
      <c r="V2243" s="8">
        <f>IF(Sales_Analysis[[#This Row],[Order Status]]="Completed",Sales_Analysis[[#This Row],[Net Sales ]],0)</f>
        <v>341.08</v>
      </c>
      <c r="W2243" s="8">
        <f>IF(Sales_Analysis[[#This Row],[Order Status]]="Completed",Sales_Analysis[[#This Row],[Gross Profit ]],0)</f>
        <v>167.23999999999998</v>
      </c>
    </row>
    <row r="2244" spans="1:23">
      <c r="A2244" t="s">
        <v>3037</v>
      </c>
      <c r="B2244" s="7">
        <v>46257</v>
      </c>
      <c r="C2244" t="s">
        <v>170</v>
      </c>
      <c r="D2244">
        <v>2</v>
      </c>
      <c r="E2244">
        <v>33.19</v>
      </c>
      <c r="F2244">
        <v>0.1</v>
      </c>
      <c r="G2244">
        <v>0</v>
      </c>
      <c r="H2244" t="s">
        <v>216</v>
      </c>
      <c r="I2244" t="s">
        <v>54</v>
      </c>
      <c r="J2244" t="s">
        <v>208</v>
      </c>
      <c r="K2244" t="s">
        <v>209</v>
      </c>
      <c r="L2244" t="s">
        <v>708</v>
      </c>
      <c r="M2244" t="s">
        <v>171</v>
      </c>
      <c r="N2244" t="s">
        <v>32</v>
      </c>
      <c r="O2244">
        <v>18.73</v>
      </c>
      <c r="P2244">
        <v>33.19</v>
      </c>
      <c r="Q2244">
        <f>Sales_Analysis[[#This Row],[Quantity]]*Sales_Analysis[[#This Row],[Unit Selling Price]]</f>
        <v>66.38</v>
      </c>
      <c r="R2244">
        <f>Sales_Analysis[[#This Row],[Gross Sales ]]*Sales_Analysis[[#This Row],[Discount Pct]]</f>
        <v>6.6379999999999999</v>
      </c>
      <c r="S2244" s="8">
        <f>Sales_Analysis[[#This Row],[Gross Sales ]]-Sales_Analysis[[#This Row],[Discount Amount]]</f>
        <v>59.741999999999997</v>
      </c>
      <c r="T2244" s="8">
        <f>Sales_Analysis[[#This Row],[Quantity]]*Sales_Analysis[[#This Row],[Unit Cost]]</f>
        <v>37.46</v>
      </c>
      <c r="U2244" s="8">
        <f>Sales_Analysis[[#This Row],[Net Sales ]]-Sales_Analysis[[#This Row],[Cost Of Good Sold]]</f>
        <v>22.281999999999996</v>
      </c>
      <c r="V2244" s="8">
        <f>IF(Sales_Analysis[[#This Row],[Order Status]]="Completed",Sales_Analysis[[#This Row],[Net Sales ]],0)</f>
        <v>59.741999999999997</v>
      </c>
      <c r="W2244" s="8">
        <f>IF(Sales_Analysis[[#This Row],[Order Status]]="Completed",Sales_Analysis[[#This Row],[Gross Profit ]],0)</f>
        <v>22.281999999999996</v>
      </c>
    </row>
    <row r="2245" spans="1:23">
      <c r="A2245" t="s">
        <v>3038</v>
      </c>
      <c r="B2245" s="7">
        <v>46257</v>
      </c>
      <c r="C2245" t="s">
        <v>168</v>
      </c>
      <c r="D2245">
        <v>3</v>
      </c>
      <c r="E2245">
        <v>50.46</v>
      </c>
      <c r="F2245">
        <v>0.05</v>
      </c>
      <c r="G2245">
        <v>0</v>
      </c>
      <c r="H2245" t="s">
        <v>216</v>
      </c>
      <c r="I2245" t="s">
        <v>37</v>
      </c>
      <c r="J2245" t="s">
        <v>208</v>
      </c>
      <c r="K2245" t="s">
        <v>304</v>
      </c>
      <c r="L2245" t="s">
        <v>1709</v>
      </c>
      <c r="M2245" t="s">
        <v>169</v>
      </c>
      <c r="N2245" t="s">
        <v>32</v>
      </c>
      <c r="O2245">
        <v>23.03</v>
      </c>
      <c r="P2245">
        <v>50.46</v>
      </c>
      <c r="Q2245">
        <f>Sales_Analysis[[#This Row],[Quantity]]*Sales_Analysis[[#This Row],[Unit Selling Price]]</f>
        <v>151.38</v>
      </c>
      <c r="R2245">
        <f>Sales_Analysis[[#This Row],[Gross Sales ]]*Sales_Analysis[[#This Row],[Discount Pct]]</f>
        <v>7.569</v>
      </c>
      <c r="S2245" s="8">
        <f>Sales_Analysis[[#This Row],[Gross Sales ]]-Sales_Analysis[[#This Row],[Discount Amount]]</f>
        <v>143.81100000000001</v>
      </c>
      <c r="T2245" s="8">
        <f>Sales_Analysis[[#This Row],[Quantity]]*Sales_Analysis[[#This Row],[Unit Cost]]</f>
        <v>69.09</v>
      </c>
      <c r="U2245" s="8">
        <f>Sales_Analysis[[#This Row],[Net Sales ]]-Sales_Analysis[[#This Row],[Cost Of Good Sold]]</f>
        <v>74.721000000000004</v>
      </c>
      <c r="V2245" s="8">
        <f>IF(Sales_Analysis[[#This Row],[Order Status]]="Completed",Sales_Analysis[[#This Row],[Net Sales ]],0)</f>
        <v>0</v>
      </c>
      <c r="W2245" s="8">
        <f>IF(Sales_Analysis[[#This Row],[Order Status]]="Completed",Sales_Analysis[[#This Row],[Gross Profit ]],0)</f>
        <v>0</v>
      </c>
    </row>
    <row r="2246" spans="1:23">
      <c r="A2246" t="s">
        <v>3039</v>
      </c>
      <c r="B2246" s="7">
        <v>46257</v>
      </c>
      <c r="C2246" t="s">
        <v>94</v>
      </c>
      <c r="D2246">
        <v>4</v>
      </c>
      <c r="E2246">
        <v>74.41</v>
      </c>
      <c r="F2246">
        <v>0</v>
      </c>
      <c r="G2246">
        <v>6.99</v>
      </c>
      <c r="H2246" t="s">
        <v>207</v>
      </c>
      <c r="I2246" t="s">
        <v>37</v>
      </c>
      <c r="J2246" t="s">
        <v>213</v>
      </c>
      <c r="K2246" t="s">
        <v>209</v>
      </c>
      <c r="L2246" t="s">
        <v>2075</v>
      </c>
      <c r="M2246" t="s">
        <v>95</v>
      </c>
      <c r="N2246" t="s">
        <v>17</v>
      </c>
      <c r="O2246">
        <v>33.549999999999997</v>
      </c>
      <c r="P2246">
        <v>74.41</v>
      </c>
      <c r="Q2246">
        <f>Sales_Analysis[[#This Row],[Quantity]]*Sales_Analysis[[#This Row],[Unit Selling Price]]</f>
        <v>297.64</v>
      </c>
      <c r="R2246">
        <f>Sales_Analysis[[#This Row],[Gross Sales ]]*Sales_Analysis[[#This Row],[Discount Pct]]</f>
        <v>0</v>
      </c>
      <c r="S2246" s="8">
        <f>Sales_Analysis[[#This Row],[Gross Sales ]]-Sales_Analysis[[#This Row],[Discount Amount]]</f>
        <v>297.64</v>
      </c>
      <c r="T2246" s="8">
        <f>Sales_Analysis[[#This Row],[Quantity]]*Sales_Analysis[[#This Row],[Unit Cost]]</f>
        <v>134.19999999999999</v>
      </c>
      <c r="U2246" s="8">
        <f>Sales_Analysis[[#This Row],[Net Sales ]]-Sales_Analysis[[#This Row],[Cost Of Good Sold]]</f>
        <v>163.44</v>
      </c>
      <c r="V2246" s="8">
        <f>IF(Sales_Analysis[[#This Row],[Order Status]]="Completed",Sales_Analysis[[#This Row],[Net Sales ]],0)</f>
        <v>297.64</v>
      </c>
      <c r="W2246" s="8">
        <f>IF(Sales_Analysis[[#This Row],[Order Status]]="Completed",Sales_Analysis[[#This Row],[Gross Profit ]],0)</f>
        <v>163.44</v>
      </c>
    </row>
    <row r="2247" spans="1:23">
      <c r="A2247" t="s">
        <v>3040</v>
      </c>
      <c r="B2247" s="7">
        <v>46257</v>
      </c>
      <c r="C2247" t="s">
        <v>71</v>
      </c>
      <c r="D2247">
        <v>1</v>
      </c>
      <c r="E2247">
        <v>11.23</v>
      </c>
      <c r="F2247">
        <v>0</v>
      </c>
      <c r="G2247">
        <v>6.99</v>
      </c>
      <c r="H2247" t="s">
        <v>207</v>
      </c>
      <c r="I2247" t="s">
        <v>37</v>
      </c>
      <c r="J2247" t="s">
        <v>213</v>
      </c>
      <c r="K2247" t="s">
        <v>209</v>
      </c>
      <c r="L2247" t="s">
        <v>3041</v>
      </c>
      <c r="M2247" t="s">
        <v>72</v>
      </c>
      <c r="N2247" t="s">
        <v>11</v>
      </c>
      <c r="O2247">
        <v>6.46</v>
      </c>
      <c r="P2247">
        <v>11.23</v>
      </c>
      <c r="Q2247">
        <f>Sales_Analysis[[#This Row],[Quantity]]*Sales_Analysis[[#This Row],[Unit Selling Price]]</f>
        <v>11.23</v>
      </c>
      <c r="R2247">
        <f>Sales_Analysis[[#This Row],[Gross Sales ]]*Sales_Analysis[[#This Row],[Discount Pct]]</f>
        <v>0</v>
      </c>
      <c r="S2247" s="8">
        <f>Sales_Analysis[[#This Row],[Gross Sales ]]-Sales_Analysis[[#This Row],[Discount Amount]]</f>
        <v>11.23</v>
      </c>
      <c r="T2247" s="8">
        <f>Sales_Analysis[[#This Row],[Quantity]]*Sales_Analysis[[#This Row],[Unit Cost]]</f>
        <v>6.46</v>
      </c>
      <c r="U2247" s="8">
        <f>Sales_Analysis[[#This Row],[Net Sales ]]-Sales_Analysis[[#This Row],[Cost Of Good Sold]]</f>
        <v>4.7700000000000005</v>
      </c>
      <c r="V2247" s="8">
        <f>IF(Sales_Analysis[[#This Row],[Order Status]]="Completed",Sales_Analysis[[#This Row],[Net Sales ]],0)</f>
        <v>11.23</v>
      </c>
      <c r="W2247" s="8">
        <f>IF(Sales_Analysis[[#This Row],[Order Status]]="Completed",Sales_Analysis[[#This Row],[Gross Profit ]],0)</f>
        <v>4.7700000000000005</v>
      </c>
    </row>
    <row r="2248" spans="1:23">
      <c r="A2248" t="s">
        <v>3042</v>
      </c>
      <c r="B2248" s="7">
        <v>46257</v>
      </c>
      <c r="C2248" t="s">
        <v>69</v>
      </c>
      <c r="D2248">
        <v>4</v>
      </c>
      <c r="E2248">
        <v>73.180000000000007</v>
      </c>
      <c r="F2248">
        <v>0.1</v>
      </c>
      <c r="G2248">
        <v>6.99</v>
      </c>
      <c r="H2248" t="s">
        <v>212</v>
      </c>
      <c r="I2248" t="s">
        <v>37</v>
      </c>
      <c r="J2248" t="s">
        <v>213</v>
      </c>
      <c r="K2248" t="s">
        <v>209</v>
      </c>
      <c r="L2248" t="s">
        <v>563</v>
      </c>
      <c r="M2248" t="s">
        <v>70</v>
      </c>
      <c r="N2248" t="s">
        <v>11</v>
      </c>
      <c r="O2248">
        <v>37</v>
      </c>
      <c r="P2248">
        <v>73.180000000000007</v>
      </c>
      <c r="Q2248">
        <f>Sales_Analysis[[#This Row],[Quantity]]*Sales_Analysis[[#This Row],[Unit Selling Price]]</f>
        <v>292.72000000000003</v>
      </c>
      <c r="R2248">
        <f>Sales_Analysis[[#This Row],[Gross Sales ]]*Sales_Analysis[[#This Row],[Discount Pct]]</f>
        <v>29.272000000000006</v>
      </c>
      <c r="S2248" s="8">
        <f>Sales_Analysis[[#This Row],[Gross Sales ]]-Sales_Analysis[[#This Row],[Discount Amount]]</f>
        <v>263.44800000000004</v>
      </c>
      <c r="T2248" s="8">
        <f>Sales_Analysis[[#This Row],[Quantity]]*Sales_Analysis[[#This Row],[Unit Cost]]</f>
        <v>148</v>
      </c>
      <c r="U2248" s="8">
        <f>Sales_Analysis[[#This Row],[Net Sales ]]-Sales_Analysis[[#This Row],[Cost Of Good Sold]]</f>
        <v>115.44800000000004</v>
      </c>
      <c r="V2248" s="8">
        <f>IF(Sales_Analysis[[#This Row],[Order Status]]="Completed",Sales_Analysis[[#This Row],[Net Sales ]],0)</f>
        <v>263.44800000000004</v>
      </c>
      <c r="W2248" s="8">
        <f>IF(Sales_Analysis[[#This Row],[Order Status]]="Completed",Sales_Analysis[[#This Row],[Gross Profit ]],0)</f>
        <v>115.44800000000004</v>
      </c>
    </row>
    <row r="2249" spans="1:23">
      <c r="A2249" t="s">
        <v>3043</v>
      </c>
      <c r="B2249" s="7">
        <v>46257</v>
      </c>
      <c r="C2249" t="s">
        <v>118</v>
      </c>
      <c r="D2249">
        <v>1</v>
      </c>
      <c r="E2249">
        <v>41.81</v>
      </c>
      <c r="F2249">
        <v>0.05</v>
      </c>
      <c r="G2249">
        <v>0</v>
      </c>
      <c r="H2249" t="s">
        <v>212</v>
      </c>
      <c r="I2249" t="s">
        <v>37</v>
      </c>
      <c r="J2249" t="s">
        <v>208</v>
      </c>
      <c r="K2249" t="s">
        <v>209</v>
      </c>
      <c r="L2249" t="s">
        <v>2078</v>
      </c>
      <c r="M2249" t="s">
        <v>119</v>
      </c>
      <c r="N2249" t="s">
        <v>21</v>
      </c>
      <c r="O2249">
        <v>22.64</v>
      </c>
      <c r="P2249">
        <v>41.81</v>
      </c>
      <c r="Q2249">
        <f>Sales_Analysis[[#This Row],[Quantity]]*Sales_Analysis[[#This Row],[Unit Selling Price]]</f>
        <v>41.81</v>
      </c>
      <c r="R2249">
        <f>Sales_Analysis[[#This Row],[Gross Sales ]]*Sales_Analysis[[#This Row],[Discount Pct]]</f>
        <v>2.0905</v>
      </c>
      <c r="S2249" s="8">
        <f>Sales_Analysis[[#This Row],[Gross Sales ]]-Sales_Analysis[[#This Row],[Discount Amount]]</f>
        <v>39.719500000000004</v>
      </c>
      <c r="T2249" s="8">
        <f>Sales_Analysis[[#This Row],[Quantity]]*Sales_Analysis[[#This Row],[Unit Cost]]</f>
        <v>22.64</v>
      </c>
      <c r="U2249" s="8">
        <f>Sales_Analysis[[#This Row],[Net Sales ]]-Sales_Analysis[[#This Row],[Cost Of Good Sold]]</f>
        <v>17.079500000000003</v>
      </c>
      <c r="V2249" s="8">
        <f>IF(Sales_Analysis[[#This Row],[Order Status]]="Completed",Sales_Analysis[[#This Row],[Net Sales ]],0)</f>
        <v>39.719500000000004</v>
      </c>
      <c r="W2249" s="8">
        <f>IF(Sales_Analysis[[#This Row],[Order Status]]="Completed",Sales_Analysis[[#This Row],[Gross Profit ]],0)</f>
        <v>17.079500000000003</v>
      </c>
    </row>
    <row r="2250" spans="1:23">
      <c r="A2250" t="s">
        <v>3044</v>
      </c>
      <c r="B2250" s="7">
        <v>46258</v>
      </c>
      <c r="C2250" t="s">
        <v>81</v>
      </c>
      <c r="D2250">
        <v>3</v>
      </c>
      <c r="E2250">
        <v>30.29</v>
      </c>
      <c r="F2250">
        <v>0</v>
      </c>
      <c r="G2250">
        <v>9.99</v>
      </c>
      <c r="H2250" t="s">
        <v>216</v>
      </c>
      <c r="I2250" t="s">
        <v>54</v>
      </c>
      <c r="J2250" t="s">
        <v>217</v>
      </c>
      <c r="K2250" t="s">
        <v>209</v>
      </c>
      <c r="L2250" t="s">
        <v>1295</v>
      </c>
      <c r="M2250" t="s">
        <v>82</v>
      </c>
      <c r="N2250" t="s">
        <v>11</v>
      </c>
      <c r="O2250">
        <v>13.1</v>
      </c>
      <c r="P2250">
        <v>30.29</v>
      </c>
      <c r="Q2250">
        <f>Sales_Analysis[[#This Row],[Quantity]]*Sales_Analysis[[#This Row],[Unit Selling Price]]</f>
        <v>90.87</v>
      </c>
      <c r="R2250">
        <f>Sales_Analysis[[#This Row],[Gross Sales ]]*Sales_Analysis[[#This Row],[Discount Pct]]</f>
        <v>0</v>
      </c>
      <c r="S2250" s="8">
        <f>Sales_Analysis[[#This Row],[Gross Sales ]]-Sales_Analysis[[#This Row],[Discount Amount]]</f>
        <v>90.87</v>
      </c>
      <c r="T2250" s="8">
        <f>Sales_Analysis[[#This Row],[Quantity]]*Sales_Analysis[[#This Row],[Unit Cost]]</f>
        <v>39.299999999999997</v>
      </c>
      <c r="U2250" s="8">
        <f>Sales_Analysis[[#This Row],[Net Sales ]]-Sales_Analysis[[#This Row],[Cost Of Good Sold]]</f>
        <v>51.570000000000007</v>
      </c>
      <c r="V2250" s="8">
        <f>IF(Sales_Analysis[[#This Row],[Order Status]]="Completed",Sales_Analysis[[#This Row],[Net Sales ]],0)</f>
        <v>90.87</v>
      </c>
      <c r="W2250" s="8">
        <f>IF(Sales_Analysis[[#This Row],[Order Status]]="Completed",Sales_Analysis[[#This Row],[Gross Profit ]],0)</f>
        <v>51.570000000000007</v>
      </c>
    </row>
    <row r="2251" spans="1:23">
      <c r="A2251" t="s">
        <v>3045</v>
      </c>
      <c r="B2251" s="7">
        <v>46258</v>
      </c>
      <c r="C2251" t="s">
        <v>134</v>
      </c>
      <c r="D2251">
        <v>1</v>
      </c>
      <c r="E2251">
        <v>53.25</v>
      </c>
      <c r="F2251">
        <v>0.05</v>
      </c>
      <c r="G2251">
        <v>9.99</v>
      </c>
      <c r="H2251" t="s">
        <v>212</v>
      </c>
      <c r="I2251" t="s">
        <v>18</v>
      </c>
      <c r="J2251" t="s">
        <v>208</v>
      </c>
      <c r="K2251" t="s">
        <v>209</v>
      </c>
      <c r="L2251" t="s">
        <v>571</v>
      </c>
      <c r="M2251" t="s">
        <v>135</v>
      </c>
      <c r="N2251" t="s">
        <v>21</v>
      </c>
      <c r="O2251">
        <v>22.11</v>
      </c>
      <c r="P2251">
        <v>53.25</v>
      </c>
      <c r="Q2251">
        <f>Sales_Analysis[[#This Row],[Quantity]]*Sales_Analysis[[#This Row],[Unit Selling Price]]</f>
        <v>53.25</v>
      </c>
      <c r="R2251">
        <f>Sales_Analysis[[#This Row],[Gross Sales ]]*Sales_Analysis[[#This Row],[Discount Pct]]</f>
        <v>2.6625000000000001</v>
      </c>
      <c r="S2251" s="8">
        <f>Sales_Analysis[[#This Row],[Gross Sales ]]-Sales_Analysis[[#This Row],[Discount Amount]]</f>
        <v>50.587499999999999</v>
      </c>
      <c r="T2251" s="8">
        <f>Sales_Analysis[[#This Row],[Quantity]]*Sales_Analysis[[#This Row],[Unit Cost]]</f>
        <v>22.11</v>
      </c>
      <c r="U2251" s="8">
        <f>Sales_Analysis[[#This Row],[Net Sales ]]-Sales_Analysis[[#This Row],[Cost Of Good Sold]]</f>
        <v>28.477499999999999</v>
      </c>
      <c r="V2251" s="8">
        <f>IF(Sales_Analysis[[#This Row],[Order Status]]="Completed",Sales_Analysis[[#This Row],[Net Sales ]],0)</f>
        <v>50.587499999999999</v>
      </c>
      <c r="W2251" s="8">
        <f>IF(Sales_Analysis[[#This Row],[Order Status]]="Completed",Sales_Analysis[[#This Row],[Gross Profit ]],0)</f>
        <v>28.477499999999999</v>
      </c>
    </row>
    <row r="2252" spans="1:23">
      <c r="A2252" t="s">
        <v>3046</v>
      </c>
      <c r="B2252" s="7">
        <v>46258</v>
      </c>
      <c r="C2252" t="s">
        <v>138</v>
      </c>
      <c r="D2252">
        <v>1</v>
      </c>
      <c r="E2252">
        <v>56</v>
      </c>
      <c r="F2252">
        <v>0.05</v>
      </c>
      <c r="G2252">
        <v>0</v>
      </c>
      <c r="H2252" t="s">
        <v>216</v>
      </c>
      <c r="I2252" t="s">
        <v>54</v>
      </c>
      <c r="J2252" t="s">
        <v>208</v>
      </c>
      <c r="K2252" t="s">
        <v>209</v>
      </c>
      <c r="L2252" t="s">
        <v>1736</v>
      </c>
      <c r="M2252" t="s">
        <v>139</v>
      </c>
      <c r="N2252" t="s">
        <v>21</v>
      </c>
      <c r="O2252">
        <v>37.14</v>
      </c>
      <c r="P2252">
        <v>56</v>
      </c>
      <c r="Q2252">
        <f>Sales_Analysis[[#This Row],[Quantity]]*Sales_Analysis[[#This Row],[Unit Selling Price]]</f>
        <v>56</v>
      </c>
      <c r="R2252">
        <f>Sales_Analysis[[#This Row],[Gross Sales ]]*Sales_Analysis[[#This Row],[Discount Pct]]</f>
        <v>2.8000000000000003</v>
      </c>
      <c r="S2252" s="8">
        <f>Sales_Analysis[[#This Row],[Gross Sales ]]-Sales_Analysis[[#This Row],[Discount Amount]]</f>
        <v>53.2</v>
      </c>
      <c r="T2252" s="8">
        <f>Sales_Analysis[[#This Row],[Quantity]]*Sales_Analysis[[#This Row],[Unit Cost]]</f>
        <v>37.14</v>
      </c>
      <c r="U2252" s="8">
        <f>Sales_Analysis[[#This Row],[Net Sales ]]-Sales_Analysis[[#This Row],[Cost Of Good Sold]]</f>
        <v>16.060000000000002</v>
      </c>
      <c r="V2252" s="8">
        <f>IF(Sales_Analysis[[#This Row],[Order Status]]="Completed",Sales_Analysis[[#This Row],[Net Sales ]],0)</f>
        <v>53.2</v>
      </c>
      <c r="W2252" s="8">
        <f>IF(Sales_Analysis[[#This Row],[Order Status]]="Completed",Sales_Analysis[[#This Row],[Gross Profit ]],0)</f>
        <v>16.060000000000002</v>
      </c>
    </row>
    <row r="2253" spans="1:23">
      <c r="A2253" t="s">
        <v>3047</v>
      </c>
      <c r="B2253" s="7">
        <v>46258</v>
      </c>
      <c r="C2253" t="s">
        <v>158</v>
      </c>
      <c r="D2253">
        <v>4</v>
      </c>
      <c r="E2253">
        <v>44.59</v>
      </c>
      <c r="F2253">
        <v>0</v>
      </c>
      <c r="G2253">
        <v>0</v>
      </c>
      <c r="H2253" t="s">
        <v>207</v>
      </c>
      <c r="I2253" t="s">
        <v>224</v>
      </c>
      <c r="J2253" t="s">
        <v>208</v>
      </c>
      <c r="K2253" t="s">
        <v>209</v>
      </c>
      <c r="L2253" t="s">
        <v>1639</v>
      </c>
      <c r="M2253" t="s">
        <v>159</v>
      </c>
      <c r="N2253" t="s">
        <v>27</v>
      </c>
      <c r="O2253">
        <v>19.489999999999998</v>
      </c>
      <c r="P2253">
        <v>44.59</v>
      </c>
      <c r="Q2253">
        <f>Sales_Analysis[[#This Row],[Quantity]]*Sales_Analysis[[#This Row],[Unit Selling Price]]</f>
        <v>178.36</v>
      </c>
      <c r="R2253">
        <f>Sales_Analysis[[#This Row],[Gross Sales ]]*Sales_Analysis[[#This Row],[Discount Pct]]</f>
        <v>0</v>
      </c>
      <c r="S2253" s="8">
        <f>Sales_Analysis[[#This Row],[Gross Sales ]]-Sales_Analysis[[#This Row],[Discount Amount]]</f>
        <v>178.36</v>
      </c>
      <c r="T2253" s="8">
        <f>Sales_Analysis[[#This Row],[Quantity]]*Sales_Analysis[[#This Row],[Unit Cost]]</f>
        <v>77.959999999999994</v>
      </c>
      <c r="U2253" s="8">
        <f>Sales_Analysis[[#This Row],[Net Sales ]]-Sales_Analysis[[#This Row],[Cost Of Good Sold]]</f>
        <v>100.40000000000002</v>
      </c>
      <c r="V2253" s="8">
        <f>IF(Sales_Analysis[[#This Row],[Order Status]]="Completed",Sales_Analysis[[#This Row],[Net Sales ]],0)</f>
        <v>178.36</v>
      </c>
      <c r="W2253" s="8">
        <f>IF(Sales_Analysis[[#This Row],[Order Status]]="Completed",Sales_Analysis[[#This Row],[Gross Profit ]],0)</f>
        <v>100.40000000000002</v>
      </c>
    </row>
    <row r="2254" spans="1:23">
      <c r="A2254" t="s">
        <v>3048</v>
      </c>
      <c r="B2254" s="7">
        <v>46258</v>
      </c>
      <c r="C2254" t="s">
        <v>122</v>
      </c>
      <c r="D2254">
        <v>5</v>
      </c>
      <c r="E2254">
        <v>29.71</v>
      </c>
      <c r="F2254">
        <v>0.15</v>
      </c>
      <c r="G2254">
        <v>0</v>
      </c>
      <c r="H2254" t="s">
        <v>207</v>
      </c>
      <c r="I2254" t="s">
        <v>54</v>
      </c>
      <c r="J2254" t="s">
        <v>208</v>
      </c>
      <c r="K2254" t="s">
        <v>209</v>
      </c>
      <c r="L2254" t="s">
        <v>416</v>
      </c>
      <c r="M2254" t="s">
        <v>123</v>
      </c>
      <c r="N2254" t="s">
        <v>21</v>
      </c>
      <c r="O2254">
        <v>17.55</v>
      </c>
      <c r="P2254">
        <v>29.71</v>
      </c>
      <c r="Q2254">
        <f>Sales_Analysis[[#This Row],[Quantity]]*Sales_Analysis[[#This Row],[Unit Selling Price]]</f>
        <v>148.55000000000001</v>
      </c>
      <c r="R2254">
        <f>Sales_Analysis[[#This Row],[Gross Sales ]]*Sales_Analysis[[#This Row],[Discount Pct]]</f>
        <v>22.282500000000002</v>
      </c>
      <c r="S2254" s="8">
        <f>Sales_Analysis[[#This Row],[Gross Sales ]]-Sales_Analysis[[#This Row],[Discount Amount]]</f>
        <v>126.26750000000001</v>
      </c>
      <c r="T2254" s="8">
        <f>Sales_Analysis[[#This Row],[Quantity]]*Sales_Analysis[[#This Row],[Unit Cost]]</f>
        <v>87.75</v>
      </c>
      <c r="U2254" s="8">
        <f>Sales_Analysis[[#This Row],[Net Sales ]]-Sales_Analysis[[#This Row],[Cost Of Good Sold]]</f>
        <v>38.517500000000013</v>
      </c>
      <c r="V2254" s="8">
        <f>IF(Sales_Analysis[[#This Row],[Order Status]]="Completed",Sales_Analysis[[#This Row],[Net Sales ]],0)</f>
        <v>126.26750000000001</v>
      </c>
      <c r="W2254" s="8">
        <f>IF(Sales_Analysis[[#This Row],[Order Status]]="Completed",Sales_Analysis[[#This Row],[Gross Profit ]],0)</f>
        <v>38.517500000000013</v>
      </c>
    </row>
    <row r="2255" spans="1:23">
      <c r="A2255" t="s">
        <v>3049</v>
      </c>
      <c r="B2255" s="7">
        <v>46258</v>
      </c>
      <c r="C2255" t="s">
        <v>154</v>
      </c>
      <c r="D2255">
        <v>1</v>
      </c>
      <c r="E2255">
        <v>63.29</v>
      </c>
      <c r="F2255">
        <v>0</v>
      </c>
      <c r="G2255">
        <v>0</v>
      </c>
      <c r="H2255" t="s">
        <v>207</v>
      </c>
      <c r="I2255" t="s">
        <v>18</v>
      </c>
      <c r="J2255" t="s">
        <v>213</v>
      </c>
      <c r="K2255" t="s">
        <v>209</v>
      </c>
      <c r="L2255" t="s">
        <v>1802</v>
      </c>
      <c r="M2255" t="s">
        <v>155</v>
      </c>
      <c r="N2255" t="s">
        <v>27</v>
      </c>
      <c r="O2255">
        <v>41.46</v>
      </c>
      <c r="P2255">
        <v>63.29</v>
      </c>
      <c r="Q2255">
        <f>Sales_Analysis[[#This Row],[Quantity]]*Sales_Analysis[[#This Row],[Unit Selling Price]]</f>
        <v>63.29</v>
      </c>
      <c r="R2255">
        <f>Sales_Analysis[[#This Row],[Gross Sales ]]*Sales_Analysis[[#This Row],[Discount Pct]]</f>
        <v>0</v>
      </c>
      <c r="S2255" s="8">
        <f>Sales_Analysis[[#This Row],[Gross Sales ]]-Sales_Analysis[[#This Row],[Discount Amount]]</f>
        <v>63.29</v>
      </c>
      <c r="T2255" s="8">
        <f>Sales_Analysis[[#This Row],[Quantity]]*Sales_Analysis[[#This Row],[Unit Cost]]</f>
        <v>41.46</v>
      </c>
      <c r="U2255" s="8">
        <f>Sales_Analysis[[#This Row],[Net Sales ]]-Sales_Analysis[[#This Row],[Cost Of Good Sold]]</f>
        <v>21.83</v>
      </c>
      <c r="V2255" s="8">
        <f>IF(Sales_Analysis[[#This Row],[Order Status]]="Completed",Sales_Analysis[[#This Row],[Net Sales ]],0)</f>
        <v>63.29</v>
      </c>
      <c r="W2255" s="8">
        <f>IF(Sales_Analysis[[#This Row],[Order Status]]="Completed",Sales_Analysis[[#This Row],[Gross Profit ]],0)</f>
        <v>21.83</v>
      </c>
    </row>
    <row r="2256" spans="1:23">
      <c r="A2256" t="s">
        <v>3050</v>
      </c>
      <c r="B2256" s="7">
        <v>46258</v>
      </c>
      <c r="C2256" t="s">
        <v>69</v>
      </c>
      <c r="D2256">
        <v>1</v>
      </c>
      <c r="E2256">
        <v>73.180000000000007</v>
      </c>
      <c r="F2256">
        <v>0</v>
      </c>
      <c r="G2256">
        <v>0</v>
      </c>
      <c r="H2256" t="s">
        <v>212</v>
      </c>
      <c r="I2256" t="s">
        <v>18</v>
      </c>
      <c r="J2256" t="s">
        <v>217</v>
      </c>
      <c r="K2256" t="s">
        <v>209</v>
      </c>
      <c r="L2256" t="s">
        <v>1056</v>
      </c>
      <c r="M2256" t="s">
        <v>70</v>
      </c>
      <c r="N2256" t="s">
        <v>11</v>
      </c>
      <c r="O2256">
        <v>37</v>
      </c>
      <c r="P2256">
        <v>73.180000000000007</v>
      </c>
      <c r="Q2256">
        <f>Sales_Analysis[[#This Row],[Quantity]]*Sales_Analysis[[#This Row],[Unit Selling Price]]</f>
        <v>73.180000000000007</v>
      </c>
      <c r="R2256">
        <f>Sales_Analysis[[#This Row],[Gross Sales ]]*Sales_Analysis[[#This Row],[Discount Pct]]</f>
        <v>0</v>
      </c>
      <c r="S2256" s="8">
        <f>Sales_Analysis[[#This Row],[Gross Sales ]]-Sales_Analysis[[#This Row],[Discount Amount]]</f>
        <v>73.180000000000007</v>
      </c>
      <c r="T2256" s="8">
        <f>Sales_Analysis[[#This Row],[Quantity]]*Sales_Analysis[[#This Row],[Unit Cost]]</f>
        <v>37</v>
      </c>
      <c r="U2256" s="8">
        <f>Sales_Analysis[[#This Row],[Net Sales ]]-Sales_Analysis[[#This Row],[Cost Of Good Sold]]</f>
        <v>36.180000000000007</v>
      </c>
      <c r="V2256" s="8">
        <f>IF(Sales_Analysis[[#This Row],[Order Status]]="Completed",Sales_Analysis[[#This Row],[Net Sales ]],0)</f>
        <v>73.180000000000007</v>
      </c>
      <c r="W2256" s="8">
        <f>IF(Sales_Analysis[[#This Row],[Order Status]]="Completed",Sales_Analysis[[#This Row],[Gross Profit ]],0)</f>
        <v>36.180000000000007</v>
      </c>
    </row>
    <row r="2257" spans="1:23">
      <c r="A2257" t="s">
        <v>3051</v>
      </c>
      <c r="B2257" s="7">
        <v>46258</v>
      </c>
      <c r="C2257" t="s">
        <v>108</v>
      </c>
      <c r="D2257">
        <v>1</v>
      </c>
      <c r="E2257">
        <v>23.94</v>
      </c>
      <c r="F2257">
        <v>0.1</v>
      </c>
      <c r="G2257">
        <v>0</v>
      </c>
      <c r="H2257" t="s">
        <v>212</v>
      </c>
      <c r="I2257" t="s">
        <v>37</v>
      </c>
      <c r="J2257" t="s">
        <v>213</v>
      </c>
      <c r="K2257" t="s">
        <v>209</v>
      </c>
      <c r="L2257" t="s">
        <v>379</v>
      </c>
      <c r="M2257" t="s">
        <v>109</v>
      </c>
      <c r="N2257" t="s">
        <v>17</v>
      </c>
      <c r="O2257">
        <v>13.98</v>
      </c>
      <c r="P2257">
        <v>23.94</v>
      </c>
      <c r="Q2257">
        <f>Sales_Analysis[[#This Row],[Quantity]]*Sales_Analysis[[#This Row],[Unit Selling Price]]</f>
        <v>23.94</v>
      </c>
      <c r="R2257">
        <f>Sales_Analysis[[#This Row],[Gross Sales ]]*Sales_Analysis[[#This Row],[Discount Pct]]</f>
        <v>2.3940000000000001</v>
      </c>
      <c r="S2257" s="8">
        <f>Sales_Analysis[[#This Row],[Gross Sales ]]-Sales_Analysis[[#This Row],[Discount Amount]]</f>
        <v>21.545999999999999</v>
      </c>
      <c r="T2257" s="8">
        <f>Sales_Analysis[[#This Row],[Quantity]]*Sales_Analysis[[#This Row],[Unit Cost]]</f>
        <v>13.98</v>
      </c>
      <c r="U2257" s="8">
        <f>Sales_Analysis[[#This Row],[Net Sales ]]-Sales_Analysis[[#This Row],[Cost Of Good Sold]]</f>
        <v>7.5659999999999989</v>
      </c>
      <c r="V2257" s="8">
        <f>IF(Sales_Analysis[[#This Row],[Order Status]]="Completed",Sales_Analysis[[#This Row],[Net Sales ]],0)</f>
        <v>21.545999999999999</v>
      </c>
      <c r="W2257" s="8">
        <f>IF(Sales_Analysis[[#This Row],[Order Status]]="Completed",Sales_Analysis[[#This Row],[Gross Profit ]],0)</f>
        <v>7.5659999999999989</v>
      </c>
    </row>
    <row r="2258" spans="1:23">
      <c r="A2258" t="s">
        <v>3052</v>
      </c>
      <c r="B2258" s="7">
        <v>46258</v>
      </c>
      <c r="C2258" t="s">
        <v>174</v>
      </c>
      <c r="D2258">
        <v>3</v>
      </c>
      <c r="E2258">
        <v>72.45</v>
      </c>
      <c r="F2258">
        <v>0.15</v>
      </c>
      <c r="G2258">
        <v>0</v>
      </c>
      <c r="H2258" t="s">
        <v>212</v>
      </c>
      <c r="I2258" t="s">
        <v>224</v>
      </c>
      <c r="J2258" t="s">
        <v>217</v>
      </c>
      <c r="K2258" t="s">
        <v>209</v>
      </c>
      <c r="L2258" t="s">
        <v>1316</v>
      </c>
      <c r="M2258" t="s">
        <v>175</v>
      </c>
      <c r="N2258" t="s">
        <v>32</v>
      </c>
      <c r="O2258">
        <v>30.61</v>
      </c>
      <c r="P2258">
        <v>72.45</v>
      </c>
      <c r="Q2258">
        <f>Sales_Analysis[[#This Row],[Quantity]]*Sales_Analysis[[#This Row],[Unit Selling Price]]</f>
        <v>217.35000000000002</v>
      </c>
      <c r="R2258">
        <f>Sales_Analysis[[#This Row],[Gross Sales ]]*Sales_Analysis[[#This Row],[Discount Pct]]</f>
        <v>32.602499999999999</v>
      </c>
      <c r="S2258" s="8">
        <f>Sales_Analysis[[#This Row],[Gross Sales ]]-Sales_Analysis[[#This Row],[Discount Amount]]</f>
        <v>184.74750000000003</v>
      </c>
      <c r="T2258" s="8">
        <f>Sales_Analysis[[#This Row],[Quantity]]*Sales_Analysis[[#This Row],[Unit Cost]]</f>
        <v>91.83</v>
      </c>
      <c r="U2258" s="8">
        <f>Sales_Analysis[[#This Row],[Net Sales ]]-Sales_Analysis[[#This Row],[Cost Of Good Sold]]</f>
        <v>92.917500000000032</v>
      </c>
      <c r="V2258" s="8">
        <f>IF(Sales_Analysis[[#This Row],[Order Status]]="Completed",Sales_Analysis[[#This Row],[Net Sales ]],0)</f>
        <v>184.74750000000003</v>
      </c>
      <c r="W2258" s="8">
        <f>IF(Sales_Analysis[[#This Row],[Order Status]]="Completed",Sales_Analysis[[#This Row],[Gross Profit ]],0)</f>
        <v>92.917500000000032</v>
      </c>
    </row>
    <row r="2259" spans="1:23">
      <c r="A2259" t="s">
        <v>3053</v>
      </c>
      <c r="B2259" s="7">
        <v>46258</v>
      </c>
      <c r="C2259" t="s">
        <v>148</v>
      </c>
      <c r="D2259">
        <v>1</v>
      </c>
      <c r="E2259">
        <v>76.3</v>
      </c>
      <c r="F2259">
        <v>0</v>
      </c>
      <c r="G2259">
        <v>4.99</v>
      </c>
      <c r="H2259" t="s">
        <v>212</v>
      </c>
      <c r="I2259" t="s">
        <v>37</v>
      </c>
      <c r="J2259" t="s">
        <v>208</v>
      </c>
      <c r="K2259" t="s">
        <v>209</v>
      </c>
      <c r="L2259" t="s">
        <v>1350</v>
      </c>
      <c r="M2259" t="s">
        <v>149</v>
      </c>
      <c r="N2259" t="s">
        <v>27</v>
      </c>
      <c r="O2259">
        <v>33.700000000000003</v>
      </c>
      <c r="P2259">
        <v>76.3</v>
      </c>
      <c r="Q2259">
        <f>Sales_Analysis[[#This Row],[Quantity]]*Sales_Analysis[[#This Row],[Unit Selling Price]]</f>
        <v>76.3</v>
      </c>
      <c r="R2259">
        <f>Sales_Analysis[[#This Row],[Gross Sales ]]*Sales_Analysis[[#This Row],[Discount Pct]]</f>
        <v>0</v>
      </c>
      <c r="S2259" s="8">
        <f>Sales_Analysis[[#This Row],[Gross Sales ]]-Sales_Analysis[[#This Row],[Discount Amount]]</f>
        <v>76.3</v>
      </c>
      <c r="T2259" s="8">
        <f>Sales_Analysis[[#This Row],[Quantity]]*Sales_Analysis[[#This Row],[Unit Cost]]</f>
        <v>33.700000000000003</v>
      </c>
      <c r="U2259" s="8">
        <f>Sales_Analysis[[#This Row],[Net Sales ]]-Sales_Analysis[[#This Row],[Cost Of Good Sold]]</f>
        <v>42.599999999999994</v>
      </c>
      <c r="V2259" s="8">
        <f>IF(Sales_Analysis[[#This Row],[Order Status]]="Completed",Sales_Analysis[[#This Row],[Net Sales ]],0)</f>
        <v>76.3</v>
      </c>
      <c r="W2259" s="8">
        <f>IF(Sales_Analysis[[#This Row],[Order Status]]="Completed",Sales_Analysis[[#This Row],[Gross Profit ]],0)</f>
        <v>42.599999999999994</v>
      </c>
    </row>
    <row r="2260" spans="1:23">
      <c r="A2260" t="s">
        <v>3054</v>
      </c>
      <c r="B2260" s="7">
        <v>46258</v>
      </c>
      <c r="C2260" t="s">
        <v>110</v>
      </c>
      <c r="D2260">
        <v>4</v>
      </c>
      <c r="E2260">
        <v>32.130000000000003</v>
      </c>
      <c r="F2260">
        <v>0.1</v>
      </c>
      <c r="G2260">
        <v>9.99</v>
      </c>
      <c r="H2260" t="s">
        <v>216</v>
      </c>
      <c r="I2260" t="s">
        <v>18</v>
      </c>
      <c r="J2260" t="s">
        <v>213</v>
      </c>
      <c r="K2260" t="s">
        <v>209</v>
      </c>
      <c r="L2260" t="s">
        <v>775</v>
      </c>
      <c r="M2260" t="s">
        <v>111</v>
      </c>
      <c r="N2260" t="s">
        <v>17</v>
      </c>
      <c r="O2260">
        <v>21.59</v>
      </c>
      <c r="P2260">
        <v>32.130000000000003</v>
      </c>
      <c r="Q2260">
        <f>Sales_Analysis[[#This Row],[Quantity]]*Sales_Analysis[[#This Row],[Unit Selling Price]]</f>
        <v>128.52000000000001</v>
      </c>
      <c r="R2260">
        <f>Sales_Analysis[[#This Row],[Gross Sales ]]*Sales_Analysis[[#This Row],[Discount Pct]]</f>
        <v>12.852000000000002</v>
      </c>
      <c r="S2260" s="8">
        <f>Sales_Analysis[[#This Row],[Gross Sales ]]-Sales_Analysis[[#This Row],[Discount Amount]]</f>
        <v>115.66800000000001</v>
      </c>
      <c r="T2260" s="8">
        <f>Sales_Analysis[[#This Row],[Quantity]]*Sales_Analysis[[#This Row],[Unit Cost]]</f>
        <v>86.36</v>
      </c>
      <c r="U2260" s="8">
        <f>Sales_Analysis[[#This Row],[Net Sales ]]-Sales_Analysis[[#This Row],[Cost Of Good Sold]]</f>
        <v>29.308000000000007</v>
      </c>
      <c r="V2260" s="8">
        <f>IF(Sales_Analysis[[#This Row],[Order Status]]="Completed",Sales_Analysis[[#This Row],[Net Sales ]],0)</f>
        <v>115.66800000000001</v>
      </c>
      <c r="W2260" s="8">
        <f>IF(Sales_Analysis[[#This Row],[Order Status]]="Completed",Sales_Analysis[[#This Row],[Gross Profit ]],0)</f>
        <v>29.308000000000007</v>
      </c>
    </row>
    <row r="2261" spans="1:23">
      <c r="A2261" t="s">
        <v>3055</v>
      </c>
      <c r="B2261" s="7">
        <v>46258</v>
      </c>
      <c r="C2261" t="s">
        <v>176</v>
      </c>
      <c r="D2261">
        <v>8</v>
      </c>
      <c r="E2261">
        <v>11.86</v>
      </c>
      <c r="F2261">
        <v>0</v>
      </c>
      <c r="G2261">
        <v>0</v>
      </c>
      <c r="H2261" t="s">
        <v>212</v>
      </c>
      <c r="I2261" t="s">
        <v>54</v>
      </c>
      <c r="J2261" t="s">
        <v>208</v>
      </c>
      <c r="K2261" t="s">
        <v>209</v>
      </c>
      <c r="L2261" t="s">
        <v>350</v>
      </c>
      <c r="M2261" t="s">
        <v>177</v>
      </c>
      <c r="N2261" t="s">
        <v>32</v>
      </c>
      <c r="O2261">
        <v>4.93</v>
      </c>
      <c r="P2261">
        <v>11.86</v>
      </c>
      <c r="Q2261">
        <f>Sales_Analysis[[#This Row],[Quantity]]*Sales_Analysis[[#This Row],[Unit Selling Price]]</f>
        <v>94.88</v>
      </c>
      <c r="R2261">
        <f>Sales_Analysis[[#This Row],[Gross Sales ]]*Sales_Analysis[[#This Row],[Discount Pct]]</f>
        <v>0</v>
      </c>
      <c r="S2261" s="8">
        <f>Sales_Analysis[[#This Row],[Gross Sales ]]-Sales_Analysis[[#This Row],[Discount Amount]]</f>
        <v>94.88</v>
      </c>
      <c r="T2261" s="8">
        <f>Sales_Analysis[[#This Row],[Quantity]]*Sales_Analysis[[#This Row],[Unit Cost]]</f>
        <v>39.44</v>
      </c>
      <c r="U2261" s="8">
        <f>Sales_Analysis[[#This Row],[Net Sales ]]-Sales_Analysis[[#This Row],[Cost Of Good Sold]]</f>
        <v>55.44</v>
      </c>
      <c r="V2261" s="8">
        <f>IF(Sales_Analysis[[#This Row],[Order Status]]="Completed",Sales_Analysis[[#This Row],[Net Sales ]],0)</f>
        <v>94.88</v>
      </c>
      <c r="W2261" s="8">
        <f>IF(Sales_Analysis[[#This Row],[Order Status]]="Completed",Sales_Analysis[[#This Row],[Gross Profit ]],0)</f>
        <v>55.44</v>
      </c>
    </row>
    <row r="2262" spans="1:23">
      <c r="A2262" t="s">
        <v>3056</v>
      </c>
      <c r="B2262" s="7">
        <v>46259</v>
      </c>
      <c r="C2262" t="s">
        <v>108</v>
      </c>
      <c r="D2262">
        <v>2</v>
      </c>
      <c r="E2262">
        <v>23.94</v>
      </c>
      <c r="F2262">
        <v>0</v>
      </c>
      <c r="G2262">
        <v>0</v>
      </c>
      <c r="H2262" t="s">
        <v>216</v>
      </c>
      <c r="I2262" t="s">
        <v>37</v>
      </c>
      <c r="J2262" t="s">
        <v>213</v>
      </c>
      <c r="K2262" t="s">
        <v>304</v>
      </c>
      <c r="L2262" t="s">
        <v>1017</v>
      </c>
      <c r="M2262" t="s">
        <v>109</v>
      </c>
      <c r="N2262" t="s">
        <v>17</v>
      </c>
      <c r="O2262">
        <v>13.98</v>
      </c>
      <c r="P2262">
        <v>23.94</v>
      </c>
      <c r="Q2262">
        <f>Sales_Analysis[[#This Row],[Quantity]]*Sales_Analysis[[#This Row],[Unit Selling Price]]</f>
        <v>47.88</v>
      </c>
      <c r="R2262">
        <f>Sales_Analysis[[#This Row],[Gross Sales ]]*Sales_Analysis[[#This Row],[Discount Pct]]</f>
        <v>0</v>
      </c>
      <c r="S2262" s="8">
        <f>Sales_Analysis[[#This Row],[Gross Sales ]]-Sales_Analysis[[#This Row],[Discount Amount]]</f>
        <v>47.88</v>
      </c>
      <c r="T2262" s="8">
        <f>Sales_Analysis[[#This Row],[Quantity]]*Sales_Analysis[[#This Row],[Unit Cost]]</f>
        <v>27.96</v>
      </c>
      <c r="U2262" s="8">
        <f>Sales_Analysis[[#This Row],[Net Sales ]]-Sales_Analysis[[#This Row],[Cost Of Good Sold]]</f>
        <v>19.920000000000002</v>
      </c>
      <c r="V2262" s="8">
        <f>IF(Sales_Analysis[[#This Row],[Order Status]]="Completed",Sales_Analysis[[#This Row],[Net Sales ]],0)</f>
        <v>0</v>
      </c>
      <c r="W2262" s="8">
        <f>IF(Sales_Analysis[[#This Row],[Order Status]]="Completed",Sales_Analysis[[#This Row],[Gross Profit ]],0)</f>
        <v>0</v>
      </c>
    </row>
    <row r="2263" spans="1:23">
      <c r="A2263" t="s">
        <v>3057</v>
      </c>
      <c r="B2263" s="7">
        <v>46259</v>
      </c>
      <c r="C2263" t="s">
        <v>144</v>
      </c>
      <c r="D2263">
        <v>1</v>
      </c>
      <c r="E2263">
        <v>12.74</v>
      </c>
      <c r="F2263">
        <v>0.2</v>
      </c>
      <c r="G2263">
        <v>4.99</v>
      </c>
      <c r="H2263" t="s">
        <v>207</v>
      </c>
      <c r="I2263" t="s">
        <v>12</v>
      </c>
      <c r="J2263" t="s">
        <v>213</v>
      </c>
      <c r="K2263" t="s">
        <v>209</v>
      </c>
      <c r="L2263" t="s">
        <v>3058</v>
      </c>
      <c r="M2263" t="s">
        <v>145</v>
      </c>
      <c r="N2263" t="s">
        <v>27</v>
      </c>
      <c r="O2263">
        <v>5.81</v>
      </c>
      <c r="P2263">
        <v>12.74</v>
      </c>
      <c r="Q2263">
        <f>Sales_Analysis[[#This Row],[Quantity]]*Sales_Analysis[[#This Row],[Unit Selling Price]]</f>
        <v>12.74</v>
      </c>
      <c r="R2263">
        <f>Sales_Analysis[[#This Row],[Gross Sales ]]*Sales_Analysis[[#This Row],[Discount Pct]]</f>
        <v>2.548</v>
      </c>
      <c r="S2263" s="8">
        <f>Sales_Analysis[[#This Row],[Gross Sales ]]-Sales_Analysis[[#This Row],[Discount Amount]]</f>
        <v>10.192</v>
      </c>
      <c r="T2263" s="8">
        <f>Sales_Analysis[[#This Row],[Quantity]]*Sales_Analysis[[#This Row],[Unit Cost]]</f>
        <v>5.81</v>
      </c>
      <c r="U2263" s="8">
        <f>Sales_Analysis[[#This Row],[Net Sales ]]-Sales_Analysis[[#This Row],[Cost Of Good Sold]]</f>
        <v>4.3820000000000006</v>
      </c>
      <c r="V2263" s="8">
        <f>IF(Sales_Analysis[[#This Row],[Order Status]]="Completed",Sales_Analysis[[#This Row],[Net Sales ]],0)</f>
        <v>10.192</v>
      </c>
      <c r="W2263" s="8">
        <f>IF(Sales_Analysis[[#This Row],[Order Status]]="Completed",Sales_Analysis[[#This Row],[Gross Profit ]],0)</f>
        <v>4.3820000000000006</v>
      </c>
    </row>
    <row r="2264" spans="1:23">
      <c r="A2264" t="s">
        <v>3059</v>
      </c>
      <c r="B2264" s="7">
        <v>46259</v>
      </c>
      <c r="C2264" t="s">
        <v>94</v>
      </c>
      <c r="D2264">
        <v>1</v>
      </c>
      <c r="E2264">
        <v>74.41</v>
      </c>
      <c r="F2264">
        <v>0.1</v>
      </c>
      <c r="G2264">
        <v>0</v>
      </c>
      <c r="H2264" t="s">
        <v>207</v>
      </c>
      <c r="I2264" t="s">
        <v>18</v>
      </c>
      <c r="J2264" t="s">
        <v>213</v>
      </c>
      <c r="K2264" t="s">
        <v>209</v>
      </c>
      <c r="L2264" t="s">
        <v>286</v>
      </c>
      <c r="M2264" t="s">
        <v>95</v>
      </c>
      <c r="N2264" t="s">
        <v>17</v>
      </c>
      <c r="O2264">
        <v>33.549999999999997</v>
      </c>
      <c r="P2264">
        <v>74.41</v>
      </c>
      <c r="Q2264">
        <f>Sales_Analysis[[#This Row],[Quantity]]*Sales_Analysis[[#This Row],[Unit Selling Price]]</f>
        <v>74.41</v>
      </c>
      <c r="R2264">
        <f>Sales_Analysis[[#This Row],[Gross Sales ]]*Sales_Analysis[[#This Row],[Discount Pct]]</f>
        <v>7.4409999999999998</v>
      </c>
      <c r="S2264" s="8">
        <f>Sales_Analysis[[#This Row],[Gross Sales ]]-Sales_Analysis[[#This Row],[Discount Amount]]</f>
        <v>66.968999999999994</v>
      </c>
      <c r="T2264" s="8">
        <f>Sales_Analysis[[#This Row],[Quantity]]*Sales_Analysis[[#This Row],[Unit Cost]]</f>
        <v>33.549999999999997</v>
      </c>
      <c r="U2264" s="8">
        <f>Sales_Analysis[[#This Row],[Net Sales ]]-Sales_Analysis[[#This Row],[Cost Of Good Sold]]</f>
        <v>33.418999999999997</v>
      </c>
      <c r="V2264" s="8">
        <f>IF(Sales_Analysis[[#This Row],[Order Status]]="Completed",Sales_Analysis[[#This Row],[Net Sales ]],0)</f>
        <v>66.968999999999994</v>
      </c>
      <c r="W2264" s="8">
        <f>IF(Sales_Analysis[[#This Row],[Order Status]]="Completed",Sales_Analysis[[#This Row],[Gross Profit ]],0)</f>
        <v>33.418999999999997</v>
      </c>
    </row>
    <row r="2265" spans="1:23">
      <c r="A2265" t="s">
        <v>3060</v>
      </c>
      <c r="B2265" s="7">
        <v>46259</v>
      </c>
      <c r="C2265" t="s">
        <v>152</v>
      </c>
      <c r="D2265">
        <v>8</v>
      </c>
      <c r="E2265">
        <v>39.21</v>
      </c>
      <c r="F2265">
        <v>0.15</v>
      </c>
      <c r="G2265">
        <v>9.99</v>
      </c>
      <c r="H2265" t="s">
        <v>212</v>
      </c>
      <c r="I2265" t="s">
        <v>12</v>
      </c>
      <c r="J2265" t="s">
        <v>213</v>
      </c>
      <c r="K2265" t="s">
        <v>209</v>
      </c>
      <c r="L2265" t="s">
        <v>1139</v>
      </c>
      <c r="M2265" t="s">
        <v>153</v>
      </c>
      <c r="N2265" t="s">
        <v>27</v>
      </c>
      <c r="O2265">
        <v>19.66</v>
      </c>
      <c r="P2265">
        <v>39.21</v>
      </c>
      <c r="Q2265">
        <f>Sales_Analysis[[#This Row],[Quantity]]*Sales_Analysis[[#This Row],[Unit Selling Price]]</f>
        <v>313.68</v>
      </c>
      <c r="R2265">
        <f>Sales_Analysis[[#This Row],[Gross Sales ]]*Sales_Analysis[[#This Row],[Discount Pct]]</f>
        <v>47.052</v>
      </c>
      <c r="S2265" s="8">
        <f>Sales_Analysis[[#This Row],[Gross Sales ]]-Sales_Analysis[[#This Row],[Discount Amount]]</f>
        <v>266.62799999999999</v>
      </c>
      <c r="T2265" s="8">
        <f>Sales_Analysis[[#This Row],[Quantity]]*Sales_Analysis[[#This Row],[Unit Cost]]</f>
        <v>157.28</v>
      </c>
      <c r="U2265" s="8">
        <f>Sales_Analysis[[#This Row],[Net Sales ]]-Sales_Analysis[[#This Row],[Cost Of Good Sold]]</f>
        <v>109.34799999999998</v>
      </c>
      <c r="V2265" s="8">
        <f>IF(Sales_Analysis[[#This Row],[Order Status]]="Completed",Sales_Analysis[[#This Row],[Net Sales ]],0)</f>
        <v>266.62799999999999</v>
      </c>
      <c r="W2265" s="8">
        <f>IF(Sales_Analysis[[#This Row],[Order Status]]="Completed",Sales_Analysis[[#This Row],[Gross Profit ]],0)</f>
        <v>109.34799999999998</v>
      </c>
    </row>
    <row r="2266" spans="1:23">
      <c r="A2266" t="s">
        <v>3061</v>
      </c>
      <c r="B2266" s="7">
        <v>46259</v>
      </c>
      <c r="C2266" t="s">
        <v>142</v>
      </c>
      <c r="D2266">
        <v>1</v>
      </c>
      <c r="E2266">
        <v>100.1</v>
      </c>
      <c r="F2266">
        <v>0</v>
      </c>
      <c r="G2266">
        <v>0</v>
      </c>
      <c r="H2266" t="s">
        <v>212</v>
      </c>
      <c r="I2266" t="s">
        <v>37</v>
      </c>
      <c r="J2266" t="s">
        <v>213</v>
      </c>
      <c r="K2266" t="s">
        <v>304</v>
      </c>
      <c r="L2266" t="s">
        <v>371</v>
      </c>
      <c r="M2266" t="s">
        <v>143</v>
      </c>
      <c r="N2266" t="s">
        <v>27</v>
      </c>
      <c r="O2266">
        <v>41.96</v>
      </c>
      <c r="P2266">
        <v>100.1</v>
      </c>
      <c r="Q2266">
        <f>Sales_Analysis[[#This Row],[Quantity]]*Sales_Analysis[[#This Row],[Unit Selling Price]]</f>
        <v>100.1</v>
      </c>
      <c r="R2266">
        <f>Sales_Analysis[[#This Row],[Gross Sales ]]*Sales_Analysis[[#This Row],[Discount Pct]]</f>
        <v>0</v>
      </c>
      <c r="S2266" s="8">
        <f>Sales_Analysis[[#This Row],[Gross Sales ]]-Sales_Analysis[[#This Row],[Discount Amount]]</f>
        <v>100.1</v>
      </c>
      <c r="T2266" s="8">
        <f>Sales_Analysis[[#This Row],[Quantity]]*Sales_Analysis[[#This Row],[Unit Cost]]</f>
        <v>41.96</v>
      </c>
      <c r="U2266" s="8">
        <f>Sales_Analysis[[#This Row],[Net Sales ]]-Sales_Analysis[[#This Row],[Cost Of Good Sold]]</f>
        <v>58.139999999999993</v>
      </c>
      <c r="V2266" s="8">
        <f>IF(Sales_Analysis[[#This Row],[Order Status]]="Completed",Sales_Analysis[[#This Row],[Net Sales ]],0)</f>
        <v>0</v>
      </c>
      <c r="W2266" s="8">
        <f>IF(Sales_Analysis[[#This Row],[Order Status]]="Completed",Sales_Analysis[[#This Row],[Gross Profit ]],0)</f>
        <v>0</v>
      </c>
    </row>
    <row r="2267" spans="1:23">
      <c r="A2267" t="s">
        <v>3062</v>
      </c>
      <c r="B2267" s="7">
        <v>46259</v>
      </c>
      <c r="C2267" t="s">
        <v>85</v>
      </c>
      <c r="D2267">
        <v>2</v>
      </c>
      <c r="E2267">
        <v>20.7</v>
      </c>
      <c r="F2267">
        <v>0</v>
      </c>
      <c r="G2267">
        <v>0</v>
      </c>
      <c r="H2267" t="s">
        <v>216</v>
      </c>
      <c r="I2267" t="s">
        <v>54</v>
      </c>
      <c r="J2267" t="s">
        <v>217</v>
      </c>
      <c r="K2267" t="s">
        <v>209</v>
      </c>
      <c r="L2267" t="s">
        <v>383</v>
      </c>
      <c r="M2267" t="s">
        <v>86</v>
      </c>
      <c r="N2267" t="s">
        <v>11</v>
      </c>
      <c r="O2267">
        <v>8.5299999999999994</v>
      </c>
      <c r="P2267">
        <v>20.7</v>
      </c>
      <c r="Q2267">
        <f>Sales_Analysis[[#This Row],[Quantity]]*Sales_Analysis[[#This Row],[Unit Selling Price]]</f>
        <v>41.4</v>
      </c>
      <c r="R2267">
        <f>Sales_Analysis[[#This Row],[Gross Sales ]]*Sales_Analysis[[#This Row],[Discount Pct]]</f>
        <v>0</v>
      </c>
      <c r="S2267" s="8">
        <f>Sales_Analysis[[#This Row],[Gross Sales ]]-Sales_Analysis[[#This Row],[Discount Amount]]</f>
        <v>41.4</v>
      </c>
      <c r="T2267" s="8">
        <f>Sales_Analysis[[#This Row],[Quantity]]*Sales_Analysis[[#This Row],[Unit Cost]]</f>
        <v>17.059999999999999</v>
      </c>
      <c r="U2267" s="8">
        <f>Sales_Analysis[[#This Row],[Net Sales ]]-Sales_Analysis[[#This Row],[Cost Of Good Sold]]</f>
        <v>24.34</v>
      </c>
      <c r="V2267" s="8">
        <f>IF(Sales_Analysis[[#This Row],[Order Status]]="Completed",Sales_Analysis[[#This Row],[Net Sales ]],0)</f>
        <v>41.4</v>
      </c>
      <c r="W2267" s="8">
        <f>IF(Sales_Analysis[[#This Row],[Order Status]]="Completed",Sales_Analysis[[#This Row],[Gross Profit ]],0)</f>
        <v>24.34</v>
      </c>
    </row>
    <row r="2268" spans="1:23">
      <c r="A2268" t="s">
        <v>3063</v>
      </c>
      <c r="B2268" s="7">
        <v>46259</v>
      </c>
      <c r="C2268" t="s">
        <v>83</v>
      </c>
      <c r="D2268">
        <v>1</v>
      </c>
      <c r="E2268">
        <v>79.31</v>
      </c>
      <c r="F2268">
        <v>0.05</v>
      </c>
      <c r="G2268">
        <v>0</v>
      </c>
      <c r="H2268" t="s">
        <v>216</v>
      </c>
      <c r="I2268" t="s">
        <v>54</v>
      </c>
      <c r="J2268" t="s">
        <v>217</v>
      </c>
      <c r="K2268" t="s">
        <v>209</v>
      </c>
      <c r="L2268" t="s">
        <v>1717</v>
      </c>
      <c r="M2268" t="s">
        <v>84</v>
      </c>
      <c r="N2268" t="s">
        <v>11</v>
      </c>
      <c r="O2268">
        <v>36.44</v>
      </c>
      <c r="P2268">
        <v>79.31</v>
      </c>
      <c r="Q2268">
        <f>Sales_Analysis[[#This Row],[Quantity]]*Sales_Analysis[[#This Row],[Unit Selling Price]]</f>
        <v>79.31</v>
      </c>
      <c r="R2268">
        <f>Sales_Analysis[[#This Row],[Gross Sales ]]*Sales_Analysis[[#This Row],[Discount Pct]]</f>
        <v>3.9655000000000005</v>
      </c>
      <c r="S2268" s="8">
        <f>Sales_Analysis[[#This Row],[Gross Sales ]]-Sales_Analysis[[#This Row],[Discount Amount]]</f>
        <v>75.344499999999996</v>
      </c>
      <c r="T2268" s="8">
        <f>Sales_Analysis[[#This Row],[Quantity]]*Sales_Analysis[[#This Row],[Unit Cost]]</f>
        <v>36.44</v>
      </c>
      <c r="U2268" s="8">
        <f>Sales_Analysis[[#This Row],[Net Sales ]]-Sales_Analysis[[#This Row],[Cost Of Good Sold]]</f>
        <v>38.904499999999999</v>
      </c>
      <c r="V2268" s="8">
        <f>IF(Sales_Analysis[[#This Row],[Order Status]]="Completed",Sales_Analysis[[#This Row],[Net Sales ]],0)</f>
        <v>75.344499999999996</v>
      </c>
      <c r="W2268" s="8">
        <f>IF(Sales_Analysis[[#This Row],[Order Status]]="Completed",Sales_Analysis[[#This Row],[Gross Profit ]],0)</f>
        <v>38.904499999999999</v>
      </c>
    </row>
    <row r="2269" spans="1:23">
      <c r="A2269" t="s">
        <v>3064</v>
      </c>
      <c r="B2269" s="7">
        <v>46259</v>
      </c>
      <c r="C2269" t="s">
        <v>75</v>
      </c>
      <c r="D2269">
        <v>4</v>
      </c>
      <c r="E2269">
        <v>55.2</v>
      </c>
      <c r="F2269">
        <v>0.2</v>
      </c>
      <c r="G2269">
        <v>0</v>
      </c>
      <c r="H2269" t="s">
        <v>216</v>
      </c>
      <c r="I2269" t="s">
        <v>18</v>
      </c>
      <c r="J2269" t="s">
        <v>208</v>
      </c>
      <c r="K2269" t="s">
        <v>209</v>
      </c>
      <c r="L2269" t="s">
        <v>339</v>
      </c>
      <c r="M2269" t="s">
        <v>76</v>
      </c>
      <c r="N2269" t="s">
        <v>11</v>
      </c>
      <c r="O2269">
        <v>25.85</v>
      </c>
      <c r="P2269">
        <v>55.2</v>
      </c>
      <c r="Q2269">
        <f>Sales_Analysis[[#This Row],[Quantity]]*Sales_Analysis[[#This Row],[Unit Selling Price]]</f>
        <v>220.8</v>
      </c>
      <c r="R2269">
        <f>Sales_Analysis[[#This Row],[Gross Sales ]]*Sales_Analysis[[#This Row],[Discount Pct]]</f>
        <v>44.160000000000004</v>
      </c>
      <c r="S2269" s="8">
        <f>Sales_Analysis[[#This Row],[Gross Sales ]]-Sales_Analysis[[#This Row],[Discount Amount]]</f>
        <v>176.64000000000001</v>
      </c>
      <c r="T2269" s="8">
        <f>Sales_Analysis[[#This Row],[Quantity]]*Sales_Analysis[[#This Row],[Unit Cost]]</f>
        <v>103.4</v>
      </c>
      <c r="U2269" s="8">
        <f>Sales_Analysis[[#This Row],[Net Sales ]]-Sales_Analysis[[#This Row],[Cost Of Good Sold]]</f>
        <v>73.240000000000009</v>
      </c>
      <c r="V2269" s="8">
        <f>IF(Sales_Analysis[[#This Row],[Order Status]]="Completed",Sales_Analysis[[#This Row],[Net Sales ]],0)</f>
        <v>176.64000000000001</v>
      </c>
      <c r="W2269" s="8">
        <f>IF(Sales_Analysis[[#This Row],[Order Status]]="Completed",Sales_Analysis[[#This Row],[Gross Profit ]],0)</f>
        <v>73.240000000000009</v>
      </c>
    </row>
    <row r="2270" spans="1:23">
      <c r="A2270" t="s">
        <v>3065</v>
      </c>
      <c r="B2270" s="7">
        <v>46260</v>
      </c>
      <c r="C2270" t="s">
        <v>130</v>
      </c>
      <c r="D2270">
        <v>1</v>
      </c>
      <c r="E2270">
        <v>10.18</v>
      </c>
      <c r="F2270">
        <v>0.1</v>
      </c>
      <c r="G2270">
        <v>9.99</v>
      </c>
      <c r="H2270" t="s">
        <v>207</v>
      </c>
      <c r="I2270" t="s">
        <v>18</v>
      </c>
      <c r="J2270" t="s">
        <v>213</v>
      </c>
      <c r="K2270" t="s">
        <v>209</v>
      </c>
      <c r="L2270" t="s">
        <v>1120</v>
      </c>
      <c r="M2270" t="s">
        <v>131</v>
      </c>
      <c r="N2270" t="s">
        <v>21</v>
      </c>
      <c r="O2270">
        <v>4.42</v>
      </c>
      <c r="P2270">
        <v>10.18</v>
      </c>
      <c r="Q2270">
        <f>Sales_Analysis[[#This Row],[Quantity]]*Sales_Analysis[[#This Row],[Unit Selling Price]]</f>
        <v>10.18</v>
      </c>
      <c r="R2270">
        <f>Sales_Analysis[[#This Row],[Gross Sales ]]*Sales_Analysis[[#This Row],[Discount Pct]]</f>
        <v>1.018</v>
      </c>
      <c r="S2270" s="8">
        <f>Sales_Analysis[[#This Row],[Gross Sales ]]-Sales_Analysis[[#This Row],[Discount Amount]]</f>
        <v>9.161999999999999</v>
      </c>
      <c r="T2270" s="8">
        <f>Sales_Analysis[[#This Row],[Quantity]]*Sales_Analysis[[#This Row],[Unit Cost]]</f>
        <v>4.42</v>
      </c>
      <c r="U2270" s="8">
        <f>Sales_Analysis[[#This Row],[Net Sales ]]-Sales_Analysis[[#This Row],[Cost Of Good Sold]]</f>
        <v>4.7419999999999991</v>
      </c>
      <c r="V2270" s="8">
        <f>IF(Sales_Analysis[[#This Row],[Order Status]]="Completed",Sales_Analysis[[#This Row],[Net Sales ]],0)</f>
        <v>9.161999999999999</v>
      </c>
      <c r="W2270" s="8">
        <f>IF(Sales_Analysis[[#This Row],[Order Status]]="Completed",Sales_Analysis[[#This Row],[Gross Profit ]],0)</f>
        <v>4.7419999999999991</v>
      </c>
    </row>
    <row r="2271" spans="1:23">
      <c r="A2271" t="s">
        <v>3066</v>
      </c>
      <c r="B2271" s="7">
        <v>46260</v>
      </c>
      <c r="C2271" t="s">
        <v>182</v>
      </c>
      <c r="D2271">
        <v>4</v>
      </c>
      <c r="E2271">
        <v>11.57</v>
      </c>
      <c r="F2271">
        <v>0.05</v>
      </c>
      <c r="G2271">
        <v>6.99</v>
      </c>
      <c r="H2271" t="s">
        <v>207</v>
      </c>
      <c r="I2271" t="s">
        <v>54</v>
      </c>
      <c r="J2271" t="s">
        <v>217</v>
      </c>
      <c r="K2271" t="s">
        <v>304</v>
      </c>
      <c r="L2271" t="s">
        <v>2252</v>
      </c>
      <c r="M2271" t="s">
        <v>183</v>
      </c>
      <c r="N2271" t="s">
        <v>32</v>
      </c>
      <c r="O2271">
        <v>6.42</v>
      </c>
      <c r="P2271">
        <v>11.57</v>
      </c>
      <c r="Q2271">
        <f>Sales_Analysis[[#This Row],[Quantity]]*Sales_Analysis[[#This Row],[Unit Selling Price]]</f>
        <v>46.28</v>
      </c>
      <c r="R2271">
        <f>Sales_Analysis[[#This Row],[Gross Sales ]]*Sales_Analysis[[#This Row],[Discount Pct]]</f>
        <v>2.3140000000000001</v>
      </c>
      <c r="S2271" s="8">
        <f>Sales_Analysis[[#This Row],[Gross Sales ]]-Sales_Analysis[[#This Row],[Discount Amount]]</f>
        <v>43.966000000000001</v>
      </c>
      <c r="T2271" s="8">
        <f>Sales_Analysis[[#This Row],[Quantity]]*Sales_Analysis[[#This Row],[Unit Cost]]</f>
        <v>25.68</v>
      </c>
      <c r="U2271" s="8">
        <f>Sales_Analysis[[#This Row],[Net Sales ]]-Sales_Analysis[[#This Row],[Cost Of Good Sold]]</f>
        <v>18.286000000000001</v>
      </c>
      <c r="V2271" s="8">
        <f>IF(Sales_Analysis[[#This Row],[Order Status]]="Completed",Sales_Analysis[[#This Row],[Net Sales ]],0)</f>
        <v>0</v>
      </c>
      <c r="W2271" s="8">
        <f>IF(Sales_Analysis[[#This Row],[Order Status]]="Completed",Sales_Analysis[[#This Row],[Gross Profit ]],0)</f>
        <v>0</v>
      </c>
    </row>
    <row r="2272" spans="1:23">
      <c r="A2272" t="s">
        <v>3067</v>
      </c>
      <c r="B2272" s="7">
        <v>46260</v>
      </c>
      <c r="C2272" t="s">
        <v>102</v>
      </c>
      <c r="D2272">
        <v>5</v>
      </c>
      <c r="E2272">
        <v>18.5</v>
      </c>
      <c r="F2272">
        <v>0.05</v>
      </c>
      <c r="G2272">
        <v>0</v>
      </c>
      <c r="H2272" t="s">
        <v>212</v>
      </c>
      <c r="I2272" t="s">
        <v>224</v>
      </c>
      <c r="J2272" t="s">
        <v>208</v>
      </c>
      <c r="K2272" t="s">
        <v>209</v>
      </c>
      <c r="L2272" t="s">
        <v>235</v>
      </c>
      <c r="M2272" t="s">
        <v>103</v>
      </c>
      <c r="N2272" t="s">
        <v>17</v>
      </c>
      <c r="O2272">
        <v>7.75</v>
      </c>
      <c r="P2272">
        <v>18.5</v>
      </c>
      <c r="Q2272">
        <f>Sales_Analysis[[#This Row],[Quantity]]*Sales_Analysis[[#This Row],[Unit Selling Price]]</f>
        <v>92.5</v>
      </c>
      <c r="R2272">
        <f>Sales_Analysis[[#This Row],[Gross Sales ]]*Sales_Analysis[[#This Row],[Discount Pct]]</f>
        <v>4.625</v>
      </c>
      <c r="S2272" s="8">
        <f>Sales_Analysis[[#This Row],[Gross Sales ]]-Sales_Analysis[[#This Row],[Discount Amount]]</f>
        <v>87.875</v>
      </c>
      <c r="T2272" s="8">
        <f>Sales_Analysis[[#This Row],[Quantity]]*Sales_Analysis[[#This Row],[Unit Cost]]</f>
        <v>38.75</v>
      </c>
      <c r="U2272" s="8">
        <f>Sales_Analysis[[#This Row],[Net Sales ]]-Sales_Analysis[[#This Row],[Cost Of Good Sold]]</f>
        <v>49.125</v>
      </c>
      <c r="V2272" s="8">
        <f>IF(Sales_Analysis[[#This Row],[Order Status]]="Completed",Sales_Analysis[[#This Row],[Net Sales ]],0)</f>
        <v>87.875</v>
      </c>
      <c r="W2272" s="8">
        <f>IF(Sales_Analysis[[#This Row],[Order Status]]="Completed",Sales_Analysis[[#This Row],[Gross Profit ]],0)</f>
        <v>49.125</v>
      </c>
    </row>
    <row r="2273" spans="1:23">
      <c r="A2273" t="s">
        <v>3068</v>
      </c>
      <c r="B2273" s="7">
        <v>46260</v>
      </c>
      <c r="C2273" t="s">
        <v>132</v>
      </c>
      <c r="D2273">
        <v>1</v>
      </c>
      <c r="E2273">
        <v>72.08</v>
      </c>
      <c r="F2273">
        <v>0.05</v>
      </c>
      <c r="G2273">
        <v>0</v>
      </c>
      <c r="H2273" t="s">
        <v>216</v>
      </c>
      <c r="I2273" t="s">
        <v>37</v>
      </c>
      <c r="J2273" t="s">
        <v>213</v>
      </c>
      <c r="K2273" t="s">
        <v>209</v>
      </c>
      <c r="L2273" t="s">
        <v>698</v>
      </c>
      <c r="M2273" t="s">
        <v>133</v>
      </c>
      <c r="N2273" t="s">
        <v>21</v>
      </c>
      <c r="O2273">
        <v>45</v>
      </c>
      <c r="P2273">
        <v>72.08</v>
      </c>
      <c r="Q2273">
        <f>Sales_Analysis[[#This Row],[Quantity]]*Sales_Analysis[[#This Row],[Unit Selling Price]]</f>
        <v>72.08</v>
      </c>
      <c r="R2273">
        <f>Sales_Analysis[[#This Row],[Gross Sales ]]*Sales_Analysis[[#This Row],[Discount Pct]]</f>
        <v>3.6040000000000001</v>
      </c>
      <c r="S2273" s="8">
        <f>Sales_Analysis[[#This Row],[Gross Sales ]]-Sales_Analysis[[#This Row],[Discount Amount]]</f>
        <v>68.475999999999999</v>
      </c>
      <c r="T2273" s="8">
        <f>Sales_Analysis[[#This Row],[Quantity]]*Sales_Analysis[[#This Row],[Unit Cost]]</f>
        <v>45</v>
      </c>
      <c r="U2273" s="8">
        <f>Sales_Analysis[[#This Row],[Net Sales ]]-Sales_Analysis[[#This Row],[Cost Of Good Sold]]</f>
        <v>23.475999999999999</v>
      </c>
      <c r="V2273" s="8">
        <f>IF(Sales_Analysis[[#This Row],[Order Status]]="Completed",Sales_Analysis[[#This Row],[Net Sales ]],0)</f>
        <v>68.475999999999999</v>
      </c>
      <c r="W2273" s="8">
        <f>IF(Sales_Analysis[[#This Row],[Order Status]]="Completed",Sales_Analysis[[#This Row],[Gross Profit ]],0)</f>
        <v>23.475999999999999</v>
      </c>
    </row>
    <row r="2274" spans="1:23">
      <c r="A2274" t="s">
        <v>3069</v>
      </c>
      <c r="B2274" s="7">
        <v>46260</v>
      </c>
      <c r="C2274" t="s">
        <v>96</v>
      </c>
      <c r="D2274">
        <v>4</v>
      </c>
      <c r="E2274">
        <v>26.72</v>
      </c>
      <c r="F2274">
        <v>0.05</v>
      </c>
      <c r="G2274">
        <v>6.99</v>
      </c>
      <c r="H2274" t="s">
        <v>207</v>
      </c>
      <c r="I2274" t="s">
        <v>224</v>
      </c>
      <c r="J2274" t="s">
        <v>217</v>
      </c>
      <c r="K2274" t="s">
        <v>304</v>
      </c>
      <c r="L2274" t="s">
        <v>3070</v>
      </c>
      <c r="M2274" t="s">
        <v>97</v>
      </c>
      <c r="N2274" t="s">
        <v>17</v>
      </c>
      <c r="O2274">
        <v>14.4</v>
      </c>
      <c r="P2274">
        <v>26.72</v>
      </c>
      <c r="Q2274">
        <f>Sales_Analysis[[#This Row],[Quantity]]*Sales_Analysis[[#This Row],[Unit Selling Price]]</f>
        <v>106.88</v>
      </c>
      <c r="R2274">
        <f>Sales_Analysis[[#This Row],[Gross Sales ]]*Sales_Analysis[[#This Row],[Discount Pct]]</f>
        <v>5.3440000000000003</v>
      </c>
      <c r="S2274" s="8">
        <f>Sales_Analysis[[#This Row],[Gross Sales ]]-Sales_Analysis[[#This Row],[Discount Amount]]</f>
        <v>101.536</v>
      </c>
      <c r="T2274" s="8">
        <f>Sales_Analysis[[#This Row],[Quantity]]*Sales_Analysis[[#This Row],[Unit Cost]]</f>
        <v>57.6</v>
      </c>
      <c r="U2274" s="8">
        <f>Sales_Analysis[[#This Row],[Net Sales ]]-Sales_Analysis[[#This Row],[Cost Of Good Sold]]</f>
        <v>43.936</v>
      </c>
      <c r="V2274" s="8">
        <f>IF(Sales_Analysis[[#This Row],[Order Status]]="Completed",Sales_Analysis[[#This Row],[Net Sales ]],0)</f>
        <v>0</v>
      </c>
      <c r="W2274" s="8">
        <f>IF(Sales_Analysis[[#This Row],[Order Status]]="Completed",Sales_Analysis[[#This Row],[Gross Profit ]],0)</f>
        <v>0</v>
      </c>
    </row>
    <row r="2275" spans="1:23">
      <c r="A2275" t="s">
        <v>3071</v>
      </c>
      <c r="B2275" s="7">
        <v>46260</v>
      </c>
      <c r="C2275" t="s">
        <v>79</v>
      </c>
      <c r="D2275">
        <v>2</v>
      </c>
      <c r="E2275">
        <v>12.76</v>
      </c>
      <c r="F2275">
        <v>0</v>
      </c>
      <c r="G2275">
        <v>4.99</v>
      </c>
      <c r="H2275" t="s">
        <v>207</v>
      </c>
      <c r="I2275" t="s">
        <v>12</v>
      </c>
      <c r="J2275" t="s">
        <v>213</v>
      </c>
      <c r="K2275" t="s">
        <v>209</v>
      </c>
      <c r="L2275" t="s">
        <v>1153</v>
      </c>
      <c r="M2275" t="s">
        <v>80</v>
      </c>
      <c r="N2275" t="s">
        <v>11</v>
      </c>
      <c r="O2275">
        <v>7.24</v>
      </c>
      <c r="P2275">
        <v>12.76</v>
      </c>
      <c r="Q2275">
        <f>Sales_Analysis[[#This Row],[Quantity]]*Sales_Analysis[[#This Row],[Unit Selling Price]]</f>
        <v>25.52</v>
      </c>
      <c r="R2275">
        <f>Sales_Analysis[[#This Row],[Gross Sales ]]*Sales_Analysis[[#This Row],[Discount Pct]]</f>
        <v>0</v>
      </c>
      <c r="S2275" s="8">
        <f>Sales_Analysis[[#This Row],[Gross Sales ]]-Sales_Analysis[[#This Row],[Discount Amount]]</f>
        <v>25.52</v>
      </c>
      <c r="T2275" s="8">
        <f>Sales_Analysis[[#This Row],[Quantity]]*Sales_Analysis[[#This Row],[Unit Cost]]</f>
        <v>14.48</v>
      </c>
      <c r="U2275" s="8">
        <f>Sales_Analysis[[#This Row],[Net Sales ]]-Sales_Analysis[[#This Row],[Cost Of Good Sold]]</f>
        <v>11.04</v>
      </c>
      <c r="V2275" s="8">
        <f>IF(Sales_Analysis[[#This Row],[Order Status]]="Completed",Sales_Analysis[[#This Row],[Net Sales ]],0)</f>
        <v>25.52</v>
      </c>
      <c r="W2275" s="8">
        <f>IF(Sales_Analysis[[#This Row],[Order Status]]="Completed",Sales_Analysis[[#This Row],[Gross Profit ]],0)</f>
        <v>11.04</v>
      </c>
    </row>
    <row r="2276" spans="1:23">
      <c r="A2276" t="s">
        <v>3072</v>
      </c>
      <c r="B2276" s="7">
        <v>46260</v>
      </c>
      <c r="C2276" t="s">
        <v>89</v>
      </c>
      <c r="D2276">
        <v>5</v>
      </c>
      <c r="E2276">
        <v>81.14</v>
      </c>
      <c r="F2276">
        <v>0.05</v>
      </c>
      <c r="G2276">
        <v>4.99</v>
      </c>
      <c r="H2276" t="s">
        <v>216</v>
      </c>
      <c r="I2276" t="s">
        <v>224</v>
      </c>
      <c r="J2276" t="s">
        <v>217</v>
      </c>
      <c r="K2276" t="s">
        <v>209</v>
      </c>
      <c r="L2276" t="s">
        <v>290</v>
      </c>
      <c r="M2276" t="s">
        <v>90</v>
      </c>
      <c r="N2276" t="s">
        <v>11</v>
      </c>
      <c r="O2276">
        <v>34.53</v>
      </c>
      <c r="P2276">
        <v>81.14</v>
      </c>
      <c r="Q2276">
        <f>Sales_Analysis[[#This Row],[Quantity]]*Sales_Analysis[[#This Row],[Unit Selling Price]]</f>
        <v>405.7</v>
      </c>
      <c r="R2276">
        <f>Sales_Analysis[[#This Row],[Gross Sales ]]*Sales_Analysis[[#This Row],[Discount Pct]]</f>
        <v>20.285</v>
      </c>
      <c r="S2276" s="8">
        <f>Sales_Analysis[[#This Row],[Gross Sales ]]-Sales_Analysis[[#This Row],[Discount Amount]]</f>
        <v>385.41499999999996</v>
      </c>
      <c r="T2276" s="8">
        <f>Sales_Analysis[[#This Row],[Quantity]]*Sales_Analysis[[#This Row],[Unit Cost]]</f>
        <v>172.65</v>
      </c>
      <c r="U2276" s="8">
        <f>Sales_Analysis[[#This Row],[Net Sales ]]-Sales_Analysis[[#This Row],[Cost Of Good Sold]]</f>
        <v>212.76499999999996</v>
      </c>
      <c r="V2276" s="8">
        <f>IF(Sales_Analysis[[#This Row],[Order Status]]="Completed",Sales_Analysis[[#This Row],[Net Sales ]],0)</f>
        <v>385.41499999999996</v>
      </c>
      <c r="W2276" s="8">
        <f>IF(Sales_Analysis[[#This Row],[Order Status]]="Completed",Sales_Analysis[[#This Row],[Gross Profit ]],0)</f>
        <v>212.76499999999996</v>
      </c>
    </row>
    <row r="2277" spans="1:23">
      <c r="A2277" t="s">
        <v>3073</v>
      </c>
      <c r="B2277" s="7">
        <v>46261</v>
      </c>
      <c r="C2277" t="s">
        <v>85</v>
      </c>
      <c r="D2277">
        <v>2</v>
      </c>
      <c r="E2277">
        <v>20.7</v>
      </c>
      <c r="F2277">
        <v>0</v>
      </c>
      <c r="G2277">
        <v>0</v>
      </c>
      <c r="H2277" t="s">
        <v>216</v>
      </c>
      <c r="I2277" t="s">
        <v>224</v>
      </c>
      <c r="J2277" t="s">
        <v>208</v>
      </c>
      <c r="K2277" t="s">
        <v>209</v>
      </c>
      <c r="L2277" t="s">
        <v>348</v>
      </c>
      <c r="M2277" t="s">
        <v>86</v>
      </c>
      <c r="N2277" t="s">
        <v>11</v>
      </c>
      <c r="O2277">
        <v>8.5299999999999994</v>
      </c>
      <c r="P2277">
        <v>20.7</v>
      </c>
      <c r="Q2277">
        <f>Sales_Analysis[[#This Row],[Quantity]]*Sales_Analysis[[#This Row],[Unit Selling Price]]</f>
        <v>41.4</v>
      </c>
      <c r="R2277">
        <f>Sales_Analysis[[#This Row],[Gross Sales ]]*Sales_Analysis[[#This Row],[Discount Pct]]</f>
        <v>0</v>
      </c>
      <c r="S2277" s="8">
        <f>Sales_Analysis[[#This Row],[Gross Sales ]]-Sales_Analysis[[#This Row],[Discount Amount]]</f>
        <v>41.4</v>
      </c>
      <c r="T2277" s="8">
        <f>Sales_Analysis[[#This Row],[Quantity]]*Sales_Analysis[[#This Row],[Unit Cost]]</f>
        <v>17.059999999999999</v>
      </c>
      <c r="U2277" s="8">
        <f>Sales_Analysis[[#This Row],[Net Sales ]]-Sales_Analysis[[#This Row],[Cost Of Good Sold]]</f>
        <v>24.34</v>
      </c>
      <c r="V2277" s="8">
        <f>IF(Sales_Analysis[[#This Row],[Order Status]]="Completed",Sales_Analysis[[#This Row],[Net Sales ]],0)</f>
        <v>41.4</v>
      </c>
      <c r="W2277" s="8">
        <f>IF(Sales_Analysis[[#This Row],[Order Status]]="Completed",Sales_Analysis[[#This Row],[Gross Profit ]],0)</f>
        <v>24.34</v>
      </c>
    </row>
    <row r="2278" spans="1:23">
      <c r="A2278" t="s">
        <v>3074</v>
      </c>
      <c r="B2278" s="7">
        <v>46261</v>
      </c>
      <c r="C2278" t="s">
        <v>75</v>
      </c>
      <c r="D2278">
        <v>2</v>
      </c>
      <c r="E2278">
        <v>55.2</v>
      </c>
      <c r="F2278">
        <v>0</v>
      </c>
      <c r="G2278">
        <v>9.99</v>
      </c>
      <c r="H2278" t="s">
        <v>216</v>
      </c>
      <c r="I2278" t="s">
        <v>18</v>
      </c>
      <c r="J2278" t="s">
        <v>208</v>
      </c>
      <c r="K2278" t="s">
        <v>209</v>
      </c>
      <c r="L2278" t="s">
        <v>243</v>
      </c>
      <c r="M2278" t="s">
        <v>76</v>
      </c>
      <c r="N2278" t="s">
        <v>11</v>
      </c>
      <c r="O2278">
        <v>25.85</v>
      </c>
      <c r="P2278">
        <v>55.2</v>
      </c>
      <c r="Q2278">
        <f>Sales_Analysis[[#This Row],[Quantity]]*Sales_Analysis[[#This Row],[Unit Selling Price]]</f>
        <v>110.4</v>
      </c>
      <c r="R2278">
        <f>Sales_Analysis[[#This Row],[Gross Sales ]]*Sales_Analysis[[#This Row],[Discount Pct]]</f>
        <v>0</v>
      </c>
      <c r="S2278" s="8">
        <f>Sales_Analysis[[#This Row],[Gross Sales ]]-Sales_Analysis[[#This Row],[Discount Amount]]</f>
        <v>110.4</v>
      </c>
      <c r="T2278" s="8">
        <f>Sales_Analysis[[#This Row],[Quantity]]*Sales_Analysis[[#This Row],[Unit Cost]]</f>
        <v>51.7</v>
      </c>
      <c r="U2278" s="8">
        <f>Sales_Analysis[[#This Row],[Net Sales ]]-Sales_Analysis[[#This Row],[Cost Of Good Sold]]</f>
        <v>58.7</v>
      </c>
      <c r="V2278" s="8">
        <f>IF(Sales_Analysis[[#This Row],[Order Status]]="Completed",Sales_Analysis[[#This Row],[Net Sales ]],0)</f>
        <v>110.4</v>
      </c>
      <c r="W2278" s="8">
        <f>IF(Sales_Analysis[[#This Row],[Order Status]]="Completed",Sales_Analysis[[#This Row],[Gross Profit ]],0)</f>
        <v>58.7</v>
      </c>
    </row>
    <row r="2279" spans="1:23">
      <c r="A2279" t="s">
        <v>3075</v>
      </c>
      <c r="B2279" s="7">
        <v>46261</v>
      </c>
      <c r="C2279" t="s">
        <v>154</v>
      </c>
      <c r="D2279">
        <v>2</v>
      </c>
      <c r="E2279">
        <v>63.29</v>
      </c>
      <c r="F2279">
        <v>0</v>
      </c>
      <c r="G2279">
        <v>9.99</v>
      </c>
      <c r="H2279" t="s">
        <v>207</v>
      </c>
      <c r="I2279" t="s">
        <v>224</v>
      </c>
      <c r="J2279" t="s">
        <v>217</v>
      </c>
      <c r="K2279" t="s">
        <v>209</v>
      </c>
      <c r="L2279" t="s">
        <v>1547</v>
      </c>
      <c r="M2279" t="s">
        <v>155</v>
      </c>
      <c r="N2279" t="s">
        <v>27</v>
      </c>
      <c r="O2279">
        <v>41.46</v>
      </c>
      <c r="P2279">
        <v>63.29</v>
      </c>
      <c r="Q2279">
        <f>Sales_Analysis[[#This Row],[Quantity]]*Sales_Analysis[[#This Row],[Unit Selling Price]]</f>
        <v>126.58</v>
      </c>
      <c r="R2279">
        <f>Sales_Analysis[[#This Row],[Gross Sales ]]*Sales_Analysis[[#This Row],[Discount Pct]]</f>
        <v>0</v>
      </c>
      <c r="S2279" s="8">
        <f>Sales_Analysis[[#This Row],[Gross Sales ]]-Sales_Analysis[[#This Row],[Discount Amount]]</f>
        <v>126.58</v>
      </c>
      <c r="T2279" s="8">
        <f>Sales_Analysis[[#This Row],[Quantity]]*Sales_Analysis[[#This Row],[Unit Cost]]</f>
        <v>82.92</v>
      </c>
      <c r="U2279" s="8">
        <f>Sales_Analysis[[#This Row],[Net Sales ]]-Sales_Analysis[[#This Row],[Cost Of Good Sold]]</f>
        <v>43.66</v>
      </c>
      <c r="V2279" s="8">
        <f>IF(Sales_Analysis[[#This Row],[Order Status]]="Completed",Sales_Analysis[[#This Row],[Net Sales ]],0)</f>
        <v>126.58</v>
      </c>
      <c r="W2279" s="8">
        <f>IF(Sales_Analysis[[#This Row],[Order Status]]="Completed",Sales_Analysis[[#This Row],[Gross Profit ]],0)</f>
        <v>43.66</v>
      </c>
    </row>
    <row r="2280" spans="1:23">
      <c r="A2280" t="s">
        <v>3076</v>
      </c>
      <c r="B2280" s="7">
        <v>46261</v>
      </c>
      <c r="C2280" t="s">
        <v>132</v>
      </c>
      <c r="D2280">
        <v>1</v>
      </c>
      <c r="E2280">
        <v>72.08</v>
      </c>
      <c r="F2280">
        <v>0.15</v>
      </c>
      <c r="G2280">
        <v>0</v>
      </c>
      <c r="H2280" t="s">
        <v>207</v>
      </c>
      <c r="I2280" t="s">
        <v>18</v>
      </c>
      <c r="J2280" t="s">
        <v>208</v>
      </c>
      <c r="K2280" t="s">
        <v>209</v>
      </c>
      <c r="L2280" t="s">
        <v>271</v>
      </c>
      <c r="M2280" t="s">
        <v>133</v>
      </c>
      <c r="N2280" t="s">
        <v>21</v>
      </c>
      <c r="O2280">
        <v>45</v>
      </c>
      <c r="P2280">
        <v>72.08</v>
      </c>
      <c r="Q2280">
        <f>Sales_Analysis[[#This Row],[Quantity]]*Sales_Analysis[[#This Row],[Unit Selling Price]]</f>
        <v>72.08</v>
      </c>
      <c r="R2280">
        <f>Sales_Analysis[[#This Row],[Gross Sales ]]*Sales_Analysis[[#This Row],[Discount Pct]]</f>
        <v>10.811999999999999</v>
      </c>
      <c r="S2280" s="8">
        <f>Sales_Analysis[[#This Row],[Gross Sales ]]-Sales_Analysis[[#This Row],[Discount Amount]]</f>
        <v>61.268000000000001</v>
      </c>
      <c r="T2280" s="8">
        <f>Sales_Analysis[[#This Row],[Quantity]]*Sales_Analysis[[#This Row],[Unit Cost]]</f>
        <v>45</v>
      </c>
      <c r="U2280" s="8">
        <f>Sales_Analysis[[#This Row],[Net Sales ]]-Sales_Analysis[[#This Row],[Cost Of Good Sold]]</f>
        <v>16.268000000000001</v>
      </c>
      <c r="V2280" s="8">
        <f>IF(Sales_Analysis[[#This Row],[Order Status]]="Completed",Sales_Analysis[[#This Row],[Net Sales ]],0)</f>
        <v>61.268000000000001</v>
      </c>
      <c r="W2280" s="8">
        <f>IF(Sales_Analysis[[#This Row],[Order Status]]="Completed",Sales_Analysis[[#This Row],[Gross Profit ]],0)</f>
        <v>16.268000000000001</v>
      </c>
    </row>
    <row r="2281" spans="1:23">
      <c r="A2281" t="s">
        <v>3077</v>
      </c>
      <c r="B2281" s="7">
        <v>46261</v>
      </c>
      <c r="C2281" t="s">
        <v>168</v>
      </c>
      <c r="D2281">
        <v>5</v>
      </c>
      <c r="E2281">
        <v>50.46</v>
      </c>
      <c r="F2281">
        <v>0.1</v>
      </c>
      <c r="G2281">
        <v>0</v>
      </c>
      <c r="H2281" t="s">
        <v>212</v>
      </c>
      <c r="I2281" t="s">
        <v>12</v>
      </c>
      <c r="J2281" t="s">
        <v>217</v>
      </c>
      <c r="K2281" t="s">
        <v>209</v>
      </c>
      <c r="L2281" t="s">
        <v>595</v>
      </c>
      <c r="M2281" t="s">
        <v>169</v>
      </c>
      <c r="N2281" t="s">
        <v>32</v>
      </c>
      <c r="O2281">
        <v>23.03</v>
      </c>
      <c r="P2281">
        <v>50.46</v>
      </c>
      <c r="Q2281">
        <f>Sales_Analysis[[#This Row],[Quantity]]*Sales_Analysis[[#This Row],[Unit Selling Price]]</f>
        <v>252.3</v>
      </c>
      <c r="R2281">
        <f>Sales_Analysis[[#This Row],[Gross Sales ]]*Sales_Analysis[[#This Row],[Discount Pct]]</f>
        <v>25.230000000000004</v>
      </c>
      <c r="S2281" s="8">
        <f>Sales_Analysis[[#This Row],[Gross Sales ]]-Sales_Analysis[[#This Row],[Discount Amount]]</f>
        <v>227.07</v>
      </c>
      <c r="T2281" s="8">
        <f>Sales_Analysis[[#This Row],[Quantity]]*Sales_Analysis[[#This Row],[Unit Cost]]</f>
        <v>115.15</v>
      </c>
      <c r="U2281" s="8">
        <f>Sales_Analysis[[#This Row],[Net Sales ]]-Sales_Analysis[[#This Row],[Cost Of Good Sold]]</f>
        <v>111.91999999999999</v>
      </c>
      <c r="V2281" s="8">
        <f>IF(Sales_Analysis[[#This Row],[Order Status]]="Completed",Sales_Analysis[[#This Row],[Net Sales ]],0)</f>
        <v>227.07</v>
      </c>
      <c r="W2281" s="8">
        <f>IF(Sales_Analysis[[#This Row],[Order Status]]="Completed",Sales_Analysis[[#This Row],[Gross Profit ]],0)</f>
        <v>111.91999999999999</v>
      </c>
    </row>
    <row r="2282" spans="1:23">
      <c r="A2282" t="s">
        <v>3078</v>
      </c>
      <c r="B2282" s="7">
        <v>46261</v>
      </c>
      <c r="C2282" t="s">
        <v>162</v>
      </c>
      <c r="D2282">
        <v>3</v>
      </c>
      <c r="E2282">
        <v>12.2</v>
      </c>
      <c r="F2282">
        <v>0</v>
      </c>
      <c r="G2282">
        <v>0</v>
      </c>
      <c r="H2282" t="s">
        <v>216</v>
      </c>
      <c r="I2282" t="s">
        <v>18</v>
      </c>
      <c r="J2282" t="s">
        <v>217</v>
      </c>
      <c r="K2282" t="s">
        <v>209</v>
      </c>
      <c r="L2282" t="s">
        <v>2385</v>
      </c>
      <c r="M2282" t="s">
        <v>163</v>
      </c>
      <c r="N2282" t="s">
        <v>27</v>
      </c>
      <c r="O2282">
        <v>7.14</v>
      </c>
      <c r="P2282">
        <v>12.2</v>
      </c>
      <c r="Q2282">
        <f>Sales_Analysis[[#This Row],[Quantity]]*Sales_Analysis[[#This Row],[Unit Selling Price]]</f>
        <v>36.599999999999994</v>
      </c>
      <c r="R2282">
        <f>Sales_Analysis[[#This Row],[Gross Sales ]]*Sales_Analysis[[#This Row],[Discount Pct]]</f>
        <v>0</v>
      </c>
      <c r="S2282" s="8">
        <f>Sales_Analysis[[#This Row],[Gross Sales ]]-Sales_Analysis[[#This Row],[Discount Amount]]</f>
        <v>36.599999999999994</v>
      </c>
      <c r="T2282" s="8">
        <f>Sales_Analysis[[#This Row],[Quantity]]*Sales_Analysis[[#This Row],[Unit Cost]]</f>
        <v>21.419999999999998</v>
      </c>
      <c r="U2282" s="8">
        <f>Sales_Analysis[[#This Row],[Net Sales ]]-Sales_Analysis[[#This Row],[Cost Of Good Sold]]</f>
        <v>15.179999999999996</v>
      </c>
      <c r="V2282" s="8">
        <f>IF(Sales_Analysis[[#This Row],[Order Status]]="Completed",Sales_Analysis[[#This Row],[Net Sales ]],0)</f>
        <v>36.599999999999994</v>
      </c>
      <c r="W2282" s="8">
        <f>IF(Sales_Analysis[[#This Row],[Order Status]]="Completed",Sales_Analysis[[#This Row],[Gross Profit ]],0)</f>
        <v>15.179999999999996</v>
      </c>
    </row>
    <row r="2283" spans="1:23">
      <c r="A2283" t="s">
        <v>3079</v>
      </c>
      <c r="B2283" s="7">
        <v>46261</v>
      </c>
      <c r="C2283" t="s">
        <v>100</v>
      </c>
      <c r="D2283">
        <v>2</v>
      </c>
      <c r="E2283">
        <v>47.38</v>
      </c>
      <c r="F2283">
        <v>0</v>
      </c>
      <c r="G2283">
        <v>0</v>
      </c>
      <c r="H2283" t="s">
        <v>216</v>
      </c>
      <c r="I2283" t="s">
        <v>224</v>
      </c>
      <c r="J2283" t="s">
        <v>213</v>
      </c>
      <c r="K2283" t="s">
        <v>209</v>
      </c>
      <c r="L2283" t="s">
        <v>692</v>
      </c>
      <c r="M2283" t="s">
        <v>101</v>
      </c>
      <c r="N2283" t="s">
        <v>17</v>
      </c>
      <c r="O2283">
        <v>31.21</v>
      </c>
      <c r="P2283">
        <v>47.38</v>
      </c>
      <c r="Q2283">
        <f>Sales_Analysis[[#This Row],[Quantity]]*Sales_Analysis[[#This Row],[Unit Selling Price]]</f>
        <v>94.76</v>
      </c>
      <c r="R2283">
        <f>Sales_Analysis[[#This Row],[Gross Sales ]]*Sales_Analysis[[#This Row],[Discount Pct]]</f>
        <v>0</v>
      </c>
      <c r="S2283" s="8">
        <f>Sales_Analysis[[#This Row],[Gross Sales ]]-Sales_Analysis[[#This Row],[Discount Amount]]</f>
        <v>94.76</v>
      </c>
      <c r="T2283" s="8">
        <f>Sales_Analysis[[#This Row],[Quantity]]*Sales_Analysis[[#This Row],[Unit Cost]]</f>
        <v>62.42</v>
      </c>
      <c r="U2283" s="8">
        <f>Sales_Analysis[[#This Row],[Net Sales ]]-Sales_Analysis[[#This Row],[Cost Of Good Sold]]</f>
        <v>32.340000000000003</v>
      </c>
      <c r="V2283" s="8">
        <f>IF(Sales_Analysis[[#This Row],[Order Status]]="Completed",Sales_Analysis[[#This Row],[Net Sales ]],0)</f>
        <v>94.76</v>
      </c>
      <c r="W2283" s="8">
        <f>IF(Sales_Analysis[[#This Row],[Order Status]]="Completed",Sales_Analysis[[#This Row],[Gross Profit ]],0)</f>
        <v>32.340000000000003</v>
      </c>
    </row>
    <row r="2284" spans="1:23">
      <c r="A2284" t="s">
        <v>3080</v>
      </c>
      <c r="B2284" s="7">
        <v>46262</v>
      </c>
      <c r="C2284" t="s">
        <v>112</v>
      </c>
      <c r="D2284">
        <v>3</v>
      </c>
      <c r="E2284">
        <v>48.12</v>
      </c>
      <c r="F2284">
        <v>0</v>
      </c>
      <c r="G2284">
        <v>0</v>
      </c>
      <c r="H2284" t="s">
        <v>212</v>
      </c>
      <c r="I2284" t="s">
        <v>224</v>
      </c>
      <c r="J2284" t="s">
        <v>208</v>
      </c>
      <c r="K2284" t="s">
        <v>209</v>
      </c>
      <c r="L2284" t="s">
        <v>3081</v>
      </c>
      <c r="M2284" t="s">
        <v>113</v>
      </c>
      <c r="N2284" t="s">
        <v>17</v>
      </c>
      <c r="O2284">
        <v>23.26</v>
      </c>
      <c r="P2284">
        <v>48.12</v>
      </c>
      <c r="Q2284">
        <f>Sales_Analysis[[#This Row],[Quantity]]*Sales_Analysis[[#This Row],[Unit Selling Price]]</f>
        <v>144.35999999999999</v>
      </c>
      <c r="R2284">
        <f>Sales_Analysis[[#This Row],[Gross Sales ]]*Sales_Analysis[[#This Row],[Discount Pct]]</f>
        <v>0</v>
      </c>
      <c r="S2284" s="8">
        <f>Sales_Analysis[[#This Row],[Gross Sales ]]-Sales_Analysis[[#This Row],[Discount Amount]]</f>
        <v>144.35999999999999</v>
      </c>
      <c r="T2284" s="8">
        <f>Sales_Analysis[[#This Row],[Quantity]]*Sales_Analysis[[#This Row],[Unit Cost]]</f>
        <v>69.78</v>
      </c>
      <c r="U2284" s="8">
        <f>Sales_Analysis[[#This Row],[Net Sales ]]-Sales_Analysis[[#This Row],[Cost Of Good Sold]]</f>
        <v>74.579999999999984</v>
      </c>
      <c r="V2284" s="8">
        <f>IF(Sales_Analysis[[#This Row],[Order Status]]="Completed",Sales_Analysis[[#This Row],[Net Sales ]],0)</f>
        <v>144.35999999999999</v>
      </c>
      <c r="W2284" s="8">
        <f>IF(Sales_Analysis[[#This Row],[Order Status]]="Completed",Sales_Analysis[[#This Row],[Gross Profit ]],0)</f>
        <v>74.579999999999984</v>
      </c>
    </row>
    <row r="2285" spans="1:23">
      <c r="A2285" t="s">
        <v>3082</v>
      </c>
      <c r="B2285" s="7">
        <v>46262</v>
      </c>
      <c r="C2285" t="s">
        <v>69</v>
      </c>
      <c r="D2285">
        <v>3</v>
      </c>
      <c r="E2285">
        <v>73.180000000000007</v>
      </c>
      <c r="F2285">
        <v>0</v>
      </c>
      <c r="G2285">
        <v>0</v>
      </c>
      <c r="H2285" t="s">
        <v>207</v>
      </c>
      <c r="I2285" t="s">
        <v>12</v>
      </c>
      <c r="J2285" t="s">
        <v>217</v>
      </c>
      <c r="K2285" t="s">
        <v>209</v>
      </c>
      <c r="L2285" t="s">
        <v>3070</v>
      </c>
      <c r="M2285" t="s">
        <v>70</v>
      </c>
      <c r="N2285" t="s">
        <v>11</v>
      </c>
      <c r="O2285">
        <v>37</v>
      </c>
      <c r="P2285">
        <v>73.180000000000007</v>
      </c>
      <c r="Q2285">
        <f>Sales_Analysis[[#This Row],[Quantity]]*Sales_Analysis[[#This Row],[Unit Selling Price]]</f>
        <v>219.54000000000002</v>
      </c>
      <c r="R2285">
        <f>Sales_Analysis[[#This Row],[Gross Sales ]]*Sales_Analysis[[#This Row],[Discount Pct]]</f>
        <v>0</v>
      </c>
      <c r="S2285" s="8">
        <f>Sales_Analysis[[#This Row],[Gross Sales ]]-Sales_Analysis[[#This Row],[Discount Amount]]</f>
        <v>219.54000000000002</v>
      </c>
      <c r="T2285" s="8">
        <f>Sales_Analysis[[#This Row],[Quantity]]*Sales_Analysis[[#This Row],[Unit Cost]]</f>
        <v>111</v>
      </c>
      <c r="U2285" s="8">
        <f>Sales_Analysis[[#This Row],[Net Sales ]]-Sales_Analysis[[#This Row],[Cost Of Good Sold]]</f>
        <v>108.54000000000002</v>
      </c>
      <c r="V2285" s="8">
        <f>IF(Sales_Analysis[[#This Row],[Order Status]]="Completed",Sales_Analysis[[#This Row],[Net Sales ]],0)</f>
        <v>219.54000000000002</v>
      </c>
      <c r="W2285" s="8">
        <f>IF(Sales_Analysis[[#This Row],[Order Status]]="Completed",Sales_Analysis[[#This Row],[Gross Profit ]],0)</f>
        <v>108.54000000000002</v>
      </c>
    </row>
    <row r="2286" spans="1:23">
      <c r="A2286" t="s">
        <v>3083</v>
      </c>
      <c r="B2286" s="7">
        <v>46262</v>
      </c>
      <c r="C2286" t="s">
        <v>160</v>
      </c>
      <c r="D2286">
        <v>8</v>
      </c>
      <c r="E2286">
        <v>36.47</v>
      </c>
      <c r="F2286">
        <v>0</v>
      </c>
      <c r="G2286">
        <v>0</v>
      </c>
      <c r="H2286" t="s">
        <v>207</v>
      </c>
      <c r="I2286" t="s">
        <v>12</v>
      </c>
      <c r="J2286" t="s">
        <v>217</v>
      </c>
      <c r="K2286" t="s">
        <v>209</v>
      </c>
      <c r="L2286" t="s">
        <v>583</v>
      </c>
      <c r="M2286" t="s">
        <v>161</v>
      </c>
      <c r="N2286" t="s">
        <v>27</v>
      </c>
      <c r="O2286">
        <v>21.05</v>
      </c>
      <c r="P2286">
        <v>36.47</v>
      </c>
      <c r="Q2286">
        <f>Sales_Analysis[[#This Row],[Quantity]]*Sales_Analysis[[#This Row],[Unit Selling Price]]</f>
        <v>291.76</v>
      </c>
      <c r="R2286">
        <f>Sales_Analysis[[#This Row],[Gross Sales ]]*Sales_Analysis[[#This Row],[Discount Pct]]</f>
        <v>0</v>
      </c>
      <c r="S2286" s="8">
        <f>Sales_Analysis[[#This Row],[Gross Sales ]]-Sales_Analysis[[#This Row],[Discount Amount]]</f>
        <v>291.76</v>
      </c>
      <c r="T2286" s="8">
        <f>Sales_Analysis[[#This Row],[Quantity]]*Sales_Analysis[[#This Row],[Unit Cost]]</f>
        <v>168.4</v>
      </c>
      <c r="U2286" s="8">
        <f>Sales_Analysis[[#This Row],[Net Sales ]]-Sales_Analysis[[#This Row],[Cost Of Good Sold]]</f>
        <v>123.35999999999999</v>
      </c>
      <c r="V2286" s="8">
        <f>IF(Sales_Analysis[[#This Row],[Order Status]]="Completed",Sales_Analysis[[#This Row],[Net Sales ]],0)</f>
        <v>291.76</v>
      </c>
      <c r="W2286" s="8">
        <f>IF(Sales_Analysis[[#This Row],[Order Status]]="Completed",Sales_Analysis[[#This Row],[Gross Profit ]],0)</f>
        <v>123.35999999999999</v>
      </c>
    </row>
    <row r="2287" spans="1:23">
      <c r="A2287" t="s">
        <v>3084</v>
      </c>
      <c r="B2287" s="7">
        <v>46262</v>
      </c>
      <c r="C2287" t="s">
        <v>136</v>
      </c>
      <c r="D2287">
        <v>1</v>
      </c>
      <c r="E2287">
        <v>26.35</v>
      </c>
      <c r="F2287">
        <v>0</v>
      </c>
      <c r="G2287">
        <v>0</v>
      </c>
      <c r="H2287" t="s">
        <v>216</v>
      </c>
      <c r="I2287" t="s">
        <v>18</v>
      </c>
      <c r="J2287" t="s">
        <v>217</v>
      </c>
      <c r="K2287" t="s">
        <v>209</v>
      </c>
      <c r="L2287" t="s">
        <v>573</v>
      </c>
      <c r="M2287" t="s">
        <v>137</v>
      </c>
      <c r="N2287" t="s">
        <v>21</v>
      </c>
      <c r="O2287">
        <v>13.28</v>
      </c>
      <c r="P2287">
        <v>26.35</v>
      </c>
      <c r="Q2287">
        <f>Sales_Analysis[[#This Row],[Quantity]]*Sales_Analysis[[#This Row],[Unit Selling Price]]</f>
        <v>26.35</v>
      </c>
      <c r="R2287">
        <f>Sales_Analysis[[#This Row],[Gross Sales ]]*Sales_Analysis[[#This Row],[Discount Pct]]</f>
        <v>0</v>
      </c>
      <c r="S2287" s="8">
        <f>Sales_Analysis[[#This Row],[Gross Sales ]]-Sales_Analysis[[#This Row],[Discount Amount]]</f>
        <v>26.35</v>
      </c>
      <c r="T2287" s="8">
        <f>Sales_Analysis[[#This Row],[Quantity]]*Sales_Analysis[[#This Row],[Unit Cost]]</f>
        <v>13.28</v>
      </c>
      <c r="U2287" s="8">
        <f>Sales_Analysis[[#This Row],[Net Sales ]]-Sales_Analysis[[#This Row],[Cost Of Good Sold]]</f>
        <v>13.070000000000002</v>
      </c>
      <c r="V2287" s="8">
        <f>IF(Sales_Analysis[[#This Row],[Order Status]]="Completed",Sales_Analysis[[#This Row],[Net Sales ]],0)</f>
        <v>26.35</v>
      </c>
      <c r="W2287" s="8">
        <f>IF(Sales_Analysis[[#This Row],[Order Status]]="Completed",Sales_Analysis[[#This Row],[Gross Profit ]],0)</f>
        <v>13.070000000000002</v>
      </c>
    </row>
    <row r="2288" spans="1:23">
      <c r="A2288" t="s">
        <v>3085</v>
      </c>
      <c r="B2288" s="7">
        <v>46262</v>
      </c>
      <c r="C2288" t="s">
        <v>134</v>
      </c>
      <c r="D2288">
        <v>6</v>
      </c>
      <c r="E2288">
        <v>53.25</v>
      </c>
      <c r="F2288">
        <v>0.1</v>
      </c>
      <c r="G2288">
        <v>0</v>
      </c>
      <c r="H2288" t="s">
        <v>212</v>
      </c>
      <c r="I2288" t="s">
        <v>18</v>
      </c>
      <c r="J2288" t="s">
        <v>213</v>
      </c>
      <c r="K2288" t="s">
        <v>209</v>
      </c>
      <c r="L2288" t="s">
        <v>265</v>
      </c>
      <c r="M2288" t="s">
        <v>135</v>
      </c>
      <c r="N2288" t="s">
        <v>21</v>
      </c>
      <c r="O2288">
        <v>22.11</v>
      </c>
      <c r="P2288">
        <v>53.25</v>
      </c>
      <c r="Q2288">
        <f>Sales_Analysis[[#This Row],[Quantity]]*Sales_Analysis[[#This Row],[Unit Selling Price]]</f>
        <v>319.5</v>
      </c>
      <c r="R2288">
        <f>Sales_Analysis[[#This Row],[Gross Sales ]]*Sales_Analysis[[#This Row],[Discount Pct]]</f>
        <v>31.950000000000003</v>
      </c>
      <c r="S2288" s="8">
        <f>Sales_Analysis[[#This Row],[Gross Sales ]]-Sales_Analysis[[#This Row],[Discount Amount]]</f>
        <v>287.55</v>
      </c>
      <c r="T2288" s="8">
        <f>Sales_Analysis[[#This Row],[Quantity]]*Sales_Analysis[[#This Row],[Unit Cost]]</f>
        <v>132.66</v>
      </c>
      <c r="U2288" s="8">
        <f>Sales_Analysis[[#This Row],[Net Sales ]]-Sales_Analysis[[#This Row],[Cost Of Good Sold]]</f>
        <v>154.89000000000001</v>
      </c>
      <c r="V2288" s="8">
        <f>IF(Sales_Analysis[[#This Row],[Order Status]]="Completed",Sales_Analysis[[#This Row],[Net Sales ]],0)</f>
        <v>287.55</v>
      </c>
      <c r="W2288" s="8">
        <f>IF(Sales_Analysis[[#This Row],[Order Status]]="Completed",Sales_Analysis[[#This Row],[Gross Profit ]],0)</f>
        <v>154.89000000000001</v>
      </c>
    </row>
    <row r="2289" spans="1:23">
      <c r="A2289" t="s">
        <v>3086</v>
      </c>
      <c r="B2289" s="7">
        <v>46262</v>
      </c>
      <c r="C2289" t="s">
        <v>176</v>
      </c>
      <c r="D2289">
        <v>1</v>
      </c>
      <c r="E2289">
        <v>11.86</v>
      </c>
      <c r="F2289">
        <v>0.05</v>
      </c>
      <c r="G2289">
        <v>0</v>
      </c>
      <c r="H2289" t="s">
        <v>212</v>
      </c>
      <c r="I2289" t="s">
        <v>18</v>
      </c>
      <c r="J2289" t="s">
        <v>217</v>
      </c>
      <c r="K2289" t="s">
        <v>209</v>
      </c>
      <c r="L2289" t="s">
        <v>1993</v>
      </c>
      <c r="M2289" t="s">
        <v>177</v>
      </c>
      <c r="N2289" t="s">
        <v>32</v>
      </c>
      <c r="O2289">
        <v>4.93</v>
      </c>
      <c r="P2289">
        <v>11.86</v>
      </c>
      <c r="Q2289">
        <f>Sales_Analysis[[#This Row],[Quantity]]*Sales_Analysis[[#This Row],[Unit Selling Price]]</f>
        <v>11.86</v>
      </c>
      <c r="R2289">
        <f>Sales_Analysis[[#This Row],[Gross Sales ]]*Sales_Analysis[[#This Row],[Discount Pct]]</f>
        <v>0.59299999999999997</v>
      </c>
      <c r="S2289" s="8">
        <f>Sales_Analysis[[#This Row],[Gross Sales ]]-Sales_Analysis[[#This Row],[Discount Amount]]</f>
        <v>11.266999999999999</v>
      </c>
      <c r="T2289" s="8">
        <f>Sales_Analysis[[#This Row],[Quantity]]*Sales_Analysis[[#This Row],[Unit Cost]]</f>
        <v>4.93</v>
      </c>
      <c r="U2289" s="8">
        <f>Sales_Analysis[[#This Row],[Net Sales ]]-Sales_Analysis[[#This Row],[Cost Of Good Sold]]</f>
        <v>6.3369999999999997</v>
      </c>
      <c r="V2289" s="8">
        <f>IF(Sales_Analysis[[#This Row],[Order Status]]="Completed",Sales_Analysis[[#This Row],[Net Sales ]],0)</f>
        <v>11.266999999999999</v>
      </c>
      <c r="W2289" s="8">
        <f>IF(Sales_Analysis[[#This Row],[Order Status]]="Completed",Sales_Analysis[[#This Row],[Gross Profit ]],0)</f>
        <v>6.3369999999999997</v>
      </c>
    </row>
    <row r="2290" spans="1:23">
      <c r="A2290" t="s">
        <v>3087</v>
      </c>
      <c r="B2290" s="7">
        <v>46262</v>
      </c>
      <c r="C2290" t="s">
        <v>87</v>
      </c>
      <c r="D2290">
        <v>2</v>
      </c>
      <c r="E2290">
        <v>49.34</v>
      </c>
      <c r="F2290">
        <v>0.05</v>
      </c>
      <c r="G2290">
        <v>0</v>
      </c>
      <c r="H2290" t="s">
        <v>216</v>
      </c>
      <c r="I2290" t="s">
        <v>54</v>
      </c>
      <c r="J2290" t="s">
        <v>208</v>
      </c>
      <c r="K2290" t="s">
        <v>209</v>
      </c>
      <c r="L2290" t="s">
        <v>2093</v>
      </c>
      <c r="M2290" t="s">
        <v>88</v>
      </c>
      <c r="N2290" t="s">
        <v>11</v>
      </c>
      <c r="O2290">
        <v>24.06</v>
      </c>
      <c r="P2290">
        <v>49.34</v>
      </c>
      <c r="Q2290">
        <f>Sales_Analysis[[#This Row],[Quantity]]*Sales_Analysis[[#This Row],[Unit Selling Price]]</f>
        <v>98.68</v>
      </c>
      <c r="R2290">
        <f>Sales_Analysis[[#This Row],[Gross Sales ]]*Sales_Analysis[[#This Row],[Discount Pct]]</f>
        <v>4.9340000000000011</v>
      </c>
      <c r="S2290" s="8">
        <f>Sales_Analysis[[#This Row],[Gross Sales ]]-Sales_Analysis[[#This Row],[Discount Amount]]</f>
        <v>93.746000000000009</v>
      </c>
      <c r="T2290" s="8">
        <f>Sales_Analysis[[#This Row],[Quantity]]*Sales_Analysis[[#This Row],[Unit Cost]]</f>
        <v>48.12</v>
      </c>
      <c r="U2290" s="8">
        <f>Sales_Analysis[[#This Row],[Net Sales ]]-Sales_Analysis[[#This Row],[Cost Of Good Sold]]</f>
        <v>45.626000000000012</v>
      </c>
      <c r="V2290" s="8">
        <f>IF(Sales_Analysis[[#This Row],[Order Status]]="Completed",Sales_Analysis[[#This Row],[Net Sales ]],0)</f>
        <v>93.746000000000009</v>
      </c>
      <c r="W2290" s="8">
        <f>IF(Sales_Analysis[[#This Row],[Order Status]]="Completed",Sales_Analysis[[#This Row],[Gross Profit ]],0)</f>
        <v>45.626000000000012</v>
      </c>
    </row>
    <row r="2291" spans="1:23">
      <c r="A2291" t="s">
        <v>3088</v>
      </c>
      <c r="B2291" s="7">
        <v>46262</v>
      </c>
      <c r="C2291" t="s">
        <v>130</v>
      </c>
      <c r="D2291">
        <v>3</v>
      </c>
      <c r="E2291">
        <v>10.18</v>
      </c>
      <c r="F2291">
        <v>0.1</v>
      </c>
      <c r="G2291">
        <v>0</v>
      </c>
      <c r="H2291" t="s">
        <v>207</v>
      </c>
      <c r="I2291" t="s">
        <v>12</v>
      </c>
      <c r="J2291" t="s">
        <v>208</v>
      </c>
      <c r="K2291" t="s">
        <v>209</v>
      </c>
      <c r="L2291" t="s">
        <v>2203</v>
      </c>
      <c r="M2291" t="s">
        <v>131</v>
      </c>
      <c r="N2291" t="s">
        <v>21</v>
      </c>
      <c r="O2291">
        <v>4.42</v>
      </c>
      <c r="P2291">
        <v>10.18</v>
      </c>
      <c r="Q2291">
        <f>Sales_Analysis[[#This Row],[Quantity]]*Sales_Analysis[[#This Row],[Unit Selling Price]]</f>
        <v>30.54</v>
      </c>
      <c r="R2291">
        <f>Sales_Analysis[[#This Row],[Gross Sales ]]*Sales_Analysis[[#This Row],[Discount Pct]]</f>
        <v>3.0540000000000003</v>
      </c>
      <c r="S2291" s="8">
        <f>Sales_Analysis[[#This Row],[Gross Sales ]]-Sales_Analysis[[#This Row],[Discount Amount]]</f>
        <v>27.485999999999997</v>
      </c>
      <c r="T2291" s="8">
        <f>Sales_Analysis[[#This Row],[Quantity]]*Sales_Analysis[[#This Row],[Unit Cost]]</f>
        <v>13.26</v>
      </c>
      <c r="U2291" s="8">
        <f>Sales_Analysis[[#This Row],[Net Sales ]]-Sales_Analysis[[#This Row],[Cost Of Good Sold]]</f>
        <v>14.225999999999997</v>
      </c>
      <c r="V2291" s="8">
        <f>IF(Sales_Analysis[[#This Row],[Order Status]]="Completed",Sales_Analysis[[#This Row],[Net Sales ]],0)</f>
        <v>27.485999999999997</v>
      </c>
      <c r="W2291" s="8">
        <f>IF(Sales_Analysis[[#This Row],[Order Status]]="Completed",Sales_Analysis[[#This Row],[Gross Profit ]],0)</f>
        <v>14.225999999999997</v>
      </c>
    </row>
    <row r="2292" spans="1:23">
      <c r="A2292" t="s">
        <v>3089</v>
      </c>
      <c r="B2292" s="7">
        <v>46262</v>
      </c>
      <c r="C2292" t="s">
        <v>152</v>
      </c>
      <c r="D2292">
        <v>2</v>
      </c>
      <c r="E2292">
        <v>39.21</v>
      </c>
      <c r="F2292">
        <v>0.05</v>
      </c>
      <c r="G2292">
        <v>0</v>
      </c>
      <c r="H2292" t="s">
        <v>216</v>
      </c>
      <c r="I2292" t="s">
        <v>18</v>
      </c>
      <c r="J2292" t="s">
        <v>217</v>
      </c>
      <c r="K2292" t="s">
        <v>209</v>
      </c>
      <c r="L2292" t="s">
        <v>1690</v>
      </c>
      <c r="M2292" t="s">
        <v>153</v>
      </c>
      <c r="N2292" t="s">
        <v>27</v>
      </c>
      <c r="O2292">
        <v>19.66</v>
      </c>
      <c r="P2292">
        <v>39.21</v>
      </c>
      <c r="Q2292">
        <f>Sales_Analysis[[#This Row],[Quantity]]*Sales_Analysis[[#This Row],[Unit Selling Price]]</f>
        <v>78.42</v>
      </c>
      <c r="R2292">
        <f>Sales_Analysis[[#This Row],[Gross Sales ]]*Sales_Analysis[[#This Row],[Discount Pct]]</f>
        <v>3.9210000000000003</v>
      </c>
      <c r="S2292" s="8">
        <f>Sales_Analysis[[#This Row],[Gross Sales ]]-Sales_Analysis[[#This Row],[Discount Amount]]</f>
        <v>74.498999999999995</v>
      </c>
      <c r="T2292" s="8">
        <f>Sales_Analysis[[#This Row],[Quantity]]*Sales_Analysis[[#This Row],[Unit Cost]]</f>
        <v>39.32</v>
      </c>
      <c r="U2292" s="8">
        <f>Sales_Analysis[[#This Row],[Net Sales ]]-Sales_Analysis[[#This Row],[Cost Of Good Sold]]</f>
        <v>35.178999999999995</v>
      </c>
      <c r="V2292" s="8">
        <f>IF(Sales_Analysis[[#This Row],[Order Status]]="Completed",Sales_Analysis[[#This Row],[Net Sales ]],0)</f>
        <v>74.498999999999995</v>
      </c>
      <c r="W2292" s="8">
        <f>IF(Sales_Analysis[[#This Row],[Order Status]]="Completed",Sales_Analysis[[#This Row],[Gross Profit ]],0)</f>
        <v>35.178999999999995</v>
      </c>
    </row>
    <row r="2293" spans="1:23">
      <c r="A2293" t="s">
        <v>3090</v>
      </c>
      <c r="B2293" s="7">
        <v>46263</v>
      </c>
      <c r="C2293" t="s">
        <v>92</v>
      </c>
      <c r="D2293">
        <v>4</v>
      </c>
      <c r="E2293">
        <v>46.87</v>
      </c>
      <c r="F2293">
        <v>0</v>
      </c>
      <c r="G2293">
        <v>9.99</v>
      </c>
      <c r="H2293" t="s">
        <v>216</v>
      </c>
      <c r="I2293" t="s">
        <v>54</v>
      </c>
      <c r="J2293" t="s">
        <v>217</v>
      </c>
      <c r="K2293" t="s">
        <v>209</v>
      </c>
      <c r="L2293" t="s">
        <v>269</v>
      </c>
      <c r="M2293" t="s">
        <v>93</v>
      </c>
      <c r="N2293" t="s">
        <v>17</v>
      </c>
      <c r="O2293">
        <v>21.33</v>
      </c>
      <c r="P2293">
        <v>46.87</v>
      </c>
      <c r="Q2293">
        <f>Sales_Analysis[[#This Row],[Quantity]]*Sales_Analysis[[#This Row],[Unit Selling Price]]</f>
        <v>187.48</v>
      </c>
      <c r="R2293">
        <f>Sales_Analysis[[#This Row],[Gross Sales ]]*Sales_Analysis[[#This Row],[Discount Pct]]</f>
        <v>0</v>
      </c>
      <c r="S2293" s="8">
        <f>Sales_Analysis[[#This Row],[Gross Sales ]]-Sales_Analysis[[#This Row],[Discount Amount]]</f>
        <v>187.48</v>
      </c>
      <c r="T2293" s="8">
        <f>Sales_Analysis[[#This Row],[Quantity]]*Sales_Analysis[[#This Row],[Unit Cost]]</f>
        <v>85.32</v>
      </c>
      <c r="U2293" s="8">
        <f>Sales_Analysis[[#This Row],[Net Sales ]]-Sales_Analysis[[#This Row],[Cost Of Good Sold]]</f>
        <v>102.16</v>
      </c>
      <c r="V2293" s="8">
        <f>IF(Sales_Analysis[[#This Row],[Order Status]]="Completed",Sales_Analysis[[#This Row],[Net Sales ]],0)</f>
        <v>187.48</v>
      </c>
      <c r="W2293" s="8">
        <f>IF(Sales_Analysis[[#This Row],[Order Status]]="Completed",Sales_Analysis[[#This Row],[Gross Profit ]],0)</f>
        <v>102.16</v>
      </c>
    </row>
    <row r="2294" spans="1:23">
      <c r="A2294" t="s">
        <v>3091</v>
      </c>
      <c r="B2294" s="7">
        <v>46263</v>
      </c>
      <c r="C2294" t="s">
        <v>116</v>
      </c>
      <c r="D2294">
        <v>3</v>
      </c>
      <c r="E2294">
        <v>30.89</v>
      </c>
      <c r="F2294">
        <v>0</v>
      </c>
      <c r="G2294">
        <v>0</v>
      </c>
      <c r="H2294" t="s">
        <v>207</v>
      </c>
      <c r="I2294" t="s">
        <v>224</v>
      </c>
      <c r="J2294" t="s">
        <v>217</v>
      </c>
      <c r="K2294" t="s">
        <v>209</v>
      </c>
      <c r="L2294" t="s">
        <v>2312</v>
      </c>
      <c r="M2294" t="s">
        <v>117</v>
      </c>
      <c r="N2294" t="s">
        <v>21</v>
      </c>
      <c r="O2294">
        <v>13.41</v>
      </c>
      <c r="P2294">
        <v>30.89</v>
      </c>
      <c r="Q2294">
        <f>Sales_Analysis[[#This Row],[Quantity]]*Sales_Analysis[[#This Row],[Unit Selling Price]]</f>
        <v>92.67</v>
      </c>
      <c r="R2294">
        <f>Sales_Analysis[[#This Row],[Gross Sales ]]*Sales_Analysis[[#This Row],[Discount Pct]]</f>
        <v>0</v>
      </c>
      <c r="S2294" s="8">
        <f>Sales_Analysis[[#This Row],[Gross Sales ]]-Sales_Analysis[[#This Row],[Discount Amount]]</f>
        <v>92.67</v>
      </c>
      <c r="T2294" s="8">
        <f>Sales_Analysis[[#This Row],[Quantity]]*Sales_Analysis[[#This Row],[Unit Cost]]</f>
        <v>40.230000000000004</v>
      </c>
      <c r="U2294" s="8">
        <f>Sales_Analysis[[#This Row],[Net Sales ]]-Sales_Analysis[[#This Row],[Cost Of Good Sold]]</f>
        <v>52.44</v>
      </c>
      <c r="V2294" s="8">
        <f>IF(Sales_Analysis[[#This Row],[Order Status]]="Completed",Sales_Analysis[[#This Row],[Net Sales ]],0)</f>
        <v>92.67</v>
      </c>
      <c r="W2294" s="8">
        <f>IF(Sales_Analysis[[#This Row],[Order Status]]="Completed",Sales_Analysis[[#This Row],[Gross Profit ]],0)</f>
        <v>52.44</v>
      </c>
    </row>
    <row r="2295" spans="1:23">
      <c r="A2295" t="s">
        <v>3092</v>
      </c>
      <c r="B2295" s="7">
        <v>46263</v>
      </c>
      <c r="C2295" t="s">
        <v>108</v>
      </c>
      <c r="D2295">
        <v>5</v>
      </c>
      <c r="E2295">
        <v>23.94</v>
      </c>
      <c r="F2295">
        <v>0</v>
      </c>
      <c r="G2295">
        <v>9.99</v>
      </c>
      <c r="H2295" t="s">
        <v>216</v>
      </c>
      <c r="I2295" t="s">
        <v>54</v>
      </c>
      <c r="J2295" t="s">
        <v>217</v>
      </c>
      <c r="K2295" t="s">
        <v>209</v>
      </c>
      <c r="L2295" t="s">
        <v>1604</v>
      </c>
      <c r="M2295" t="s">
        <v>109</v>
      </c>
      <c r="N2295" t="s">
        <v>17</v>
      </c>
      <c r="O2295">
        <v>13.98</v>
      </c>
      <c r="P2295">
        <v>23.94</v>
      </c>
      <c r="Q2295">
        <f>Sales_Analysis[[#This Row],[Quantity]]*Sales_Analysis[[#This Row],[Unit Selling Price]]</f>
        <v>119.7</v>
      </c>
      <c r="R2295">
        <f>Sales_Analysis[[#This Row],[Gross Sales ]]*Sales_Analysis[[#This Row],[Discount Pct]]</f>
        <v>0</v>
      </c>
      <c r="S2295" s="8">
        <f>Sales_Analysis[[#This Row],[Gross Sales ]]-Sales_Analysis[[#This Row],[Discount Amount]]</f>
        <v>119.7</v>
      </c>
      <c r="T2295" s="8">
        <f>Sales_Analysis[[#This Row],[Quantity]]*Sales_Analysis[[#This Row],[Unit Cost]]</f>
        <v>69.900000000000006</v>
      </c>
      <c r="U2295" s="8">
        <f>Sales_Analysis[[#This Row],[Net Sales ]]-Sales_Analysis[[#This Row],[Cost Of Good Sold]]</f>
        <v>49.8</v>
      </c>
      <c r="V2295" s="8">
        <f>IF(Sales_Analysis[[#This Row],[Order Status]]="Completed",Sales_Analysis[[#This Row],[Net Sales ]],0)</f>
        <v>119.7</v>
      </c>
      <c r="W2295" s="8">
        <f>IF(Sales_Analysis[[#This Row],[Order Status]]="Completed",Sales_Analysis[[#This Row],[Gross Profit ]],0)</f>
        <v>49.8</v>
      </c>
    </row>
    <row r="2296" spans="1:23">
      <c r="A2296" t="s">
        <v>3093</v>
      </c>
      <c r="B2296" s="7">
        <v>46263</v>
      </c>
      <c r="C2296" t="s">
        <v>120</v>
      </c>
      <c r="D2296">
        <v>2</v>
      </c>
      <c r="E2296">
        <v>33.65</v>
      </c>
      <c r="F2296">
        <v>0.05</v>
      </c>
      <c r="G2296">
        <v>6.99</v>
      </c>
      <c r="H2296" t="s">
        <v>216</v>
      </c>
      <c r="I2296" t="s">
        <v>54</v>
      </c>
      <c r="J2296" t="s">
        <v>208</v>
      </c>
      <c r="K2296" t="s">
        <v>209</v>
      </c>
      <c r="L2296" t="s">
        <v>895</v>
      </c>
      <c r="M2296" t="s">
        <v>121</v>
      </c>
      <c r="N2296" t="s">
        <v>21</v>
      </c>
      <c r="O2296">
        <v>17.22</v>
      </c>
      <c r="P2296">
        <v>33.65</v>
      </c>
      <c r="Q2296">
        <f>Sales_Analysis[[#This Row],[Quantity]]*Sales_Analysis[[#This Row],[Unit Selling Price]]</f>
        <v>67.3</v>
      </c>
      <c r="R2296">
        <f>Sales_Analysis[[#This Row],[Gross Sales ]]*Sales_Analysis[[#This Row],[Discount Pct]]</f>
        <v>3.3650000000000002</v>
      </c>
      <c r="S2296" s="8">
        <f>Sales_Analysis[[#This Row],[Gross Sales ]]-Sales_Analysis[[#This Row],[Discount Amount]]</f>
        <v>63.934999999999995</v>
      </c>
      <c r="T2296" s="8">
        <f>Sales_Analysis[[#This Row],[Quantity]]*Sales_Analysis[[#This Row],[Unit Cost]]</f>
        <v>34.44</v>
      </c>
      <c r="U2296" s="8">
        <f>Sales_Analysis[[#This Row],[Net Sales ]]-Sales_Analysis[[#This Row],[Cost Of Good Sold]]</f>
        <v>29.494999999999997</v>
      </c>
      <c r="V2296" s="8">
        <f>IF(Sales_Analysis[[#This Row],[Order Status]]="Completed",Sales_Analysis[[#This Row],[Net Sales ]],0)</f>
        <v>63.934999999999995</v>
      </c>
      <c r="W2296" s="8">
        <f>IF(Sales_Analysis[[#This Row],[Order Status]]="Completed",Sales_Analysis[[#This Row],[Gross Profit ]],0)</f>
        <v>29.494999999999997</v>
      </c>
    </row>
    <row r="2297" spans="1:23">
      <c r="A2297" t="s">
        <v>3094</v>
      </c>
      <c r="B2297" s="7">
        <v>46263</v>
      </c>
      <c r="C2297" t="s">
        <v>116</v>
      </c>
      <c r="D2297">
        <v>5</v>
      </c>
      <c r="E2297">
        <v>30.89</v>
      </c>
      <c r="F2297">
        <v>0.15</v>
      </c>
      <c r="G2297">
        <v>0</v>
      </c>
      <c r="H2297" t="s">
        <v>216</v>
      </c>
      <c r="I2297" t="s">
        <v>18</v>
      </c>
      <c r="J2297" t="s">
        <v>217</v>
      </c>
      <c r="K2297" t="s">
        <v>209</v>
      </c>
      <c r="L2297" t="s">
        <v>1331</v>
      </c>
      <c r="M2297" t="s">
        <v>117</v>
      </c>
      <c r="N2297" t="s">
        <v>21</v>
      </c>
      <c r="O2297">
        <v>13.41</v>
      </c>
      <c r="P2297">
        <v>30.89</v>
      </c>
      <c r="Q2297">
        <f>Sales_Analysis[[#This Row],[Quantity]]*Sales_Analysis[[#This Row],[Unit Selling Price]]</f>
        <v>154.44999999999999</v>
      </c>
      <c r="R2297">
        <f>Sales_Analysis[[#This Row],[Gross Sales ]]*Sales_Analysis[[#This Row],[Discount Pct]]</f>
        <v>23.167499999999997</v>
      </c>
      <c r="S2297" s="8">
        <f>Sales_Analysis[[#This Row],[Gross Sales ]]-Sales_Analysis[[#This Row],[Discount Amount]]</f>
        <v>131.2825</v>
      </c>
      <c r="T2297" s="8">
        <f>Sales_Analysis[[#This Row],[Quantity]]*Sales_Analysis[[#This Row],[Unit Cost]]</f>
        <v>67.05</v>
      </c>
      <c r="U2297" s="8">
        <f>Sales_Analysis[[#This Row],[Net Sales ]]-Sales_Analysis[[#This Row],[Cost Of Good Sold]]</f>
        <v>64.232500000000002</v>
      </c>
      <c r="V2297" s="8">
        <f>IF(Sales_Analysis[[#This Row],[Order Status]]="Completed",Sales_Analysis[[#This Row],[Net Sales ]],0)</f>
        <v>131.2825</v>
      </c>
      <c r="W2297" s="8">
        <f>IF(Sales_Analysis[[#This Row],[Order Status]]="Completed",Sales_Analysis[[#This Row],[Gross Profit ]],0)</f>
        <v>64.232500000000002</v>
      </c>
    </row>
    <row r="2298" spans="1:23">
      <c r="A2298" t="s">
        <v>3095</v>
      </c>
      <c r="B2298" s="7">
        <v>46263</v>
      </c>
      <c r="C2298" t="s">
        <v>85</v>
      </c>
      <c r="D2298">
        <v>4</v>
      </c>
      <c r="E2298">
        <v>20.7</v>
      </c>
      <c r="F2298">
        <v>0</v>
      </c>
      <c r="G2298">
        <v>0</v>
      </c>
      <c r="H2298" t="s">
        <v>207</v>
      </c>
      <c r="I2298" t="s">
        <v>37</v>
      </c>
      <c r="J2298" t="s">
        <v>213</v>
      </c>
      <c r="K2298" t="s">
        <v>209</v>
      </c>
      <c r="L2298" t="s">
        <v>1035</v>
      </c>
      <c r="M2298" t="s">
        <v>86</v>
      </c>
      <c r="N2298" t="s">
        <v>11</v>
      </c>
      <c r="O2298">
        <v>8.5299999999999994</v>
      </c>
      <c r="P2298">
        <v>20.7</v>
      </c>
      <c r="Q2298">
        <f>Sales_Analysis[[#This Row],[Quantity]]*Sales_Analysis[[#This Row],[Unit Selling Price]]</f>
        <v>82.8</v>
      </c>
      <c r="R2298">
        <f>Sales_Analysis[[#This Row],[Gross Sales ]]*Sales_Analysis[[#This Row],[Discount Pct]]</f>
        <v>0</v>
      </c>
      <c r="S2298" s="8">
        <f>Sales_Analysis[[#This Row],[Gross Sales ]]-Sales_Analysis[[#This Row],[Discount Amount]]</f>
        <v>82.8</v>
      </c>
      <c r="T2298" s="8">
        <f>Sales_Analysis[[#This Row],[Quantity]]*Sales_Analysis[[#This Row],[Unit Cost]]</f>
        <v>34.119999999999997</v>
      </c>
      <c r="U2298" s="8">
        <f>Sales_Analysis[[#This Row],[Net Sales ]]-Sales_Analysis[[#This Row],[Cost Of Good Sold]]</f>
        <v>48.68</v>
      </c>
      <c r="V2298" s="8">
        <f>IF(Sales_Analysis[[#This Row],[Order Status]]="Completed",Sales_Analysis[[#This Row],[Net Sales ]],0)</f>
        <v>82.8</v>
      </c>
      <c r="W2298" s="8">
        <f>IF(Sales_Analysis[[#This Row],[Order Status]]="Completed",Sales_Analysis[[#This Row],[Gross Profit ]],0)</f>
        <v>48.68</v>
      </c>
    </row>
    <row r="2299" spans="1:23">
      <c r="A2299" t="s">
        <v>3096</v>
      </c>
      <c r="B2299" s="7">
        <v>46263</v>
      </c>
      <c r="C2299" t="s">
        <v>69</v>
      </c>
      <c r="D2299">
        <v>2</v>
      </c>
      <c r="E2299">
        <v>73.180000000000007</v>
      </c>
      <c r="F2299">
        <v>0.1</v>
      </c>
      <c r="G2299">
        <v>6.99</v>
      </c>
      <c r="H2299" t="s">
        <v>207</v>
      </c>
      <c r="I2299" t="s">
        <v>18</v>
      </c>
      <c r="J2299" t="s">
        <v>213</v>
      </c>
      <c r="K2299" t="s">
        <v>281</v>
      </c>
      <c r="L2299" t="s">
        <v>2227</v>
      </c>
      <c r="M2299" t="s">
        <v>70</v>
      </c>
      <c r="N2299" t="s">
        <v>11</v>
      </c>
      <c r="O2299">
        <v>37</v>
      </c>
      <c r="P2299">
        <v>73.180000000000007</v>
      </c>
      <c r="Q2299">
        <f>Sales_Analysis[[#This Row],[Quantity]]*Sales_Analysis[[#This Row],[Unit Selling Price]]</f>
        <v>146.36000000000001</v>
      </c>
      <c r="R2299">
        <f>Sales_Analysis[[#This Row],[Gross Sales ]]*Sales_Analysis[[#This Row],[Discount Pct]]</f>
        <v>14.636000000000003</v>
      </c>
      <c r="S2299" s="8">
        <f>Sales_Analysis[[#This Row],[Gross Sales ]]-Sales_Analysis[[#This Row],[Discount Amount]]</f>
        <v>131.72400000000002</v>
      </c>
      <c r="T2299" s="8">
        <f>Sales_Analysis[[#This Row],[Quantity]]*Sales_Analysis[[#This Row],[Unit Cost]]</f>
        <v>74</v>
      </c>
      <c r="U2299" s="8">
        <f>Sales_Analysis[[#This Row],[Net Sales ]]-Sales_Analysis[[#This Row],[Cost Of Good Sold]]</f>
        <v>57.724000000000018</v>
      </c>
      <c r="V2299" s="8">
        <f>IF(Sales_Analysis[[#This Row],[Order Status]]="Completed",Sales_Analysis[[#This Row],[Net Sales ]],0)</f>
        <v>0</v>
      </c>
      <c r="W2299" s="8">
        <f>IF(Sales_Analysis[[#This Row],[Order Status]]="Completed",Sales_Analysis[[#This Row],[Gross Profit ]],0)</f>
        <v>0</v>
      </c>
    </row>
    <row r="2300" spans="1:23">
      <c r="A2300" t="s">
        <v>3097</v>
      </c>
      <c r="B2300" s="7">
        <v>46263</v>
      </c>
      <c r="C2300" t="s">
        <v>122</v>
      </c>
      <c r="D2300">
        <v>3</v>
      </c>
      <c r="E2300">
        <v>29.71</v>
      </c>
      <c r="F2300">
        <v>0.1</v>
      </c>
      <c r="G2300">
        <v>0</v>
      </c>
      <c r="H2300" t="s">
        <v>212</v>
      </c>
      <c r="I2300" t="s">
        <v>224</v>
      </c>
      <c r="J2300" t="s">
        <v>213</v>
      </c>
      <c r="K2300" t="s">
        <v>209</v>
      </c>
      <c r="L2300" t="s">
        <v>1061</v>
      </c>
      <c r="M2300" t="s">
        <v>123</v>
      </c>
      <c r="N2300" t="s">
        <v>21</v>
      </c>
      <c r="O2300">
        <v>17.55</v>
      </c>
      <c r="P2300">
        <v>29.71</v>
      </c>
      <c r="Q2300">
        <f>Sales_Analysis[[#This Row],[Quantity]]*Sales_Analysis[[#This Row],[Unit Selling Price]]</f>
        <v>89.13</v>
      </c>
      <c r="R2300">
        <f>Sales_Analysis[[#This Row],[Gross Sales ]]*Sales_Analysis[[#This Row],[Discount Pct]]</f>
        <v>8.9130000000000003</v>
      </c>
      <c r="S2300" s="8">
        <f>Sales_Analysis[[#This Row],[Gross Sales ]]-Sales_Analysis[[#This Row],[Discount Amount]]</f>
        <v>80.216999999999999</v>
      </c>
      <c r="T2300" s="8">
        <f>Sales_Analysis[[#This Row],[Quantity]]*Sales_Analysis[[#This Row],[Unit Cost]]</f>
        <v>52.650000000000006</v>
      </c>
      <c r="U2300" s="8">
        <f>Sales_Analysis[[#This Row],[Net Sales ]]-Sales_Analysis[[#This Row],[Cost Of Good Sold]]</f>
        <v>27.566999999999993</v>
      </c>
      <c r="V2300" s="8">
        <f>IF(Sales_Analysis[[#This Row],[Order Status]]="Completed",Sales_Analysis[[#This Row],[Net Sales ]],0)</f>
        <v>80.216999999999999</v>
      </c>
      <c r="W2300" s="8">
        <f>IF(Sales_Analysis[[#This Row],[Order Status]]="Completed",Sales_Analysis[[#This Row],[Gross Profit ]],0)</f>
        <v>27.566999999999993</v>
      </c>
    </row>
    <row r="2301" spans="1:23">
      <c r="A2301" t="s">
        <v>3098</v>
      </c>
      <c r="B2301" s="7">
        <v>46263</v>
      </c>
      <c r="C2301" t="s">
        <v>98</v>
      </c>
      <c r="D2301">
        <v>4</v>
      </c>
      <c r="E2301">
        <v>17.66</v>
      </c>
      <c r="F2301">
        <v>0.05</v>
      </c>
      <c r="G2301">
        <v>0</v>
      </c>
      <c r="H2301" t="s">
        <v>207</v>
      </c>
      <c r="I2301" t="s">
        <v>224</v>
      </c>
      <c r="J2301" t="s">
        <v>217</v>
      </c>
      <c r="K2301" t="s">
        <v>209</v>
      </c>
      <c r="L2301" t="s">
        <v>233</v>
      </c>
      <c r="M2301" t="s">
        <v>99</v>
      </c>
      <c r="N2301" t="s">
        <v>17</v>
      </c>
      <c r="O2301">
        <v>11.93</v>
      </c>
      <c r="P2301">
        <v>17.66</v>
      </c>
      <c r="Q2301">
        <f>Sales_Analysis[[#This Row],[Quantity]]*Sales_Analysis[[#This Row],[Unit Selling Price]]</f>
        <v>70.64</v>
      </c>
      <c r="R2301">
        <f>Sales_Analysis[[#This Row],[Gross Sales ]]*Sales_Analysis[[#This Row],[Discount Pct]]</f>
        <v>3.532</v>
      </c>
      <c r="S2301" s="8">
        <f>Sales_Analysis[[#This Row],[Gross Sales ]]-Sales_Analysis[[#This Row],[Discount Amount]]</f>
        <v>67.108000000000004</v>
      </c>
      <c r="T2301" s="8">
        <f>Sales_Analysis[[#This Row],[Quantity]]*Sales_Analysis[[#This Row],[Unit Cost]]</f>
        <v>47.72</v>
      </c>
      <c r="U2301" s="8">
        <f>Sales_Analysis[[#This Row],[Net Sales ]]-Sales_Analysis[[#This Row],[Cost Of Good Sold]]</f>
        <v>19.388000000000005</v>
      </c>
      <c r="V2301" s="8">
        <f>IF(Sales_Analysis[[#This Row],[Order Status]]="Completed",Sales_Analysis[[#This Row],[Net Sales ]],0)</f>
        <v>67.108000000000004</v>
      </c>
      <c r="W2301" s="8">
        <f>IF(Sales_Analysis[[#This Row],[Order Status]]="Completed",Sales_Analysis[[#This Row],[Gross Profit ]],0)</f>
        <v>19.388000000000005</v>
      </c>
    </row>
    <row r="2302" spans="1:23">
      <c r="A2302" t="s">
        <v>3099</v>
      </c>
      <c r="B2302" s="7">
        <v>46264</v>
      </c>
      <c r="C2302" t="s">
        <v>164</v>
      </c>
      <c r="D2302">
        <v>2</v>
      </c>
      <c r="E2302">
        <v>93.35</v>
      </c>
      <c r="F2302">
        <v>0.15</v>
      </c>
      <c r="G2302">
        <v>4.99</v>
      </c>
      <c r="H2302" t="s">
        <v>207</v>
      </c>
      <c r="I2302" t="s">
        <v>224</v>
      </c>
      <c r="J2302" t="s">
        <v>213</v>
      </c>
      <c r="K2302" t="s">
        <v>209</v>
      </c>
      <c r="L2302" t="s">
        <v>1053</v>
      </c>
      <c r="M2302" t="s">
        <v>165</v>
      </c>
      <c r="N2302" t="s">
        <v>32</v>
      </c>
      <c r="O2302">
        <v>39.76</v>
      </c>
      <c r="P2302">
        <v>93.35</v>
      </c>
      <c r="Q2302">
        <f>Sales_Analysis[[#This Row],[Quantity]]*Sales_Analysis[[#This Row],[Unit Selling Price]]</f>
        <v>186.7</v>
      </c>
      <c r="R2302">
        <f>Sales_Analysis[[#This Row],[Gross Sales ]]*Sales_Analysis[[#This Row],[Discount Pct]]</f>
        <v>28.004999999999999</v>
      </c>
      <c r="S2302" s="8">
        <f>Sales_Analysis[[#This Row],[Gross Sales ]]-Sales_Analysis[[#This Row],[Discount Amount]]</f>
        <v>158.69499999999999</v>
      </c>
      <c r="T2302" s="8">
        <f>Sales_Analysis[[#This Row],[Quantity]]*Sales_Analysis[[#This Row],[Unit Cost]]</f>
        <v>79.52</v>
      </c>
      <c r="U2302" s="8">
        <f>Sales_Analysis[[#This Row],[Net Sales ]]-Sales_Analysis[[#This Row],[Cost Of Good Sold]]</f>
        <v>79.174999999999997</v>
      </c>
      <c r="V2302" s="8">
        <f>IF(Sales_Analysis[[#This Row],[Order Status]]="Completed",Sales_Analysis[[#This Row],[Net Sales ]],0)</f>
        <v>158.69499999999999</v>
      </c>
      <c r="W2302" s="8">
        <f>IF(Sales_Analysis[[#This Row],[Order Status]]="Completed",Sales_Analysis[[#This Row],[Gross Profit ]],0)</f>
        <v>79.174999999999997</v>
      </c>
    </row>
    <row r="2303" spans="1:23">
      <c r="A2303" t="s">
        <v>3100</v>
      </c>
      <c r="B2303" s="7">
        <v>46264</v>
      </c>
      <c r="C2303" t="s">
        <v>94</v>
      </c>
      <c r="D2303">
        <v>2</v>
      </c>
      <c r="E2303">
        <v>74.41</v>
      </c>
      <c r="F2303">
        <v>0.05</v>
      </c>
      <c r="G2303">
        <v>0</v>
      </c>
      <c r="H2303" t="s">
        <v>212</v>
      </c>
      <c r="I2303" t="s">
        <v>224</v>
      </c>
      <c r="J2303" t="s">
        <v>217</v>
      </c>
      <c r="K2303" t="s">
        <v>209</v>
      </c>
      <c r="L2303" t="s">
        <v>1802</v>
      </c>
      <c r="M2303" t="s">
        <v>95</v>
      </c>
      <c r="N2303" t="s">
        <v>17</v>
      </c>
      <c r="O2303">
        <v>33.549999999999997</v>
      </c>
      <c r="P2303">
        <v>74.41</v>
      </c>
      <c r="Q2303">
        <f>Sales_Analysis[[#This Row],[Quantity]]*Sales_Analysis[[#This Row],[Unit Selling Price]]</f>
        <v>148.82</v>
      </c>
      <c r="R2303">
        <f>Sales_Analysis[[#This Row],[Gross Sales ]]*Sales_Analysis[[#This Row],[Discount Pct]]</f>
        <v>7.4409999999999998</v>
      </c>
      <c r="S2303" s="8">
        <f>Sales_Analysis[[#This Row],[Gross Sales ]]-Sales_Analysis[[#This Row],[Discount Amount]]</f>
        <v>141.37899999999999</v>
      </c>
      <c r="T2303" s="8">
        <f>Sales_Analysis[[#This Row],[Quantity]]*Sales_Analysis[[#This Row],[Unit Cost]]</f>
        <v>67.099999999999994</v>
      </c>
      <c r="U2303" s="8">
        <f>Sales_Analysis[[#This Row],[Net Sales ]]-Sales_Analysis[[#This Row],[Cost Of Good Sold]]</f>
        <v>74.278999999999996</v>
      </c>
      <c r="V2303" s="8">
        <f>IF(Sales_Analysis[[#This Row],[Order Status]]="Completed",Sales_Analysis[[#This Row],[Net Sales ]],0)</f>
        <v>141.37899999999999</v>
      </c>
      <c r="W2303" s="8">
        <f>IF(Sales_Analysis[[#This Row],[Order Status]]="Completed",Sales_Analysis[[#This Row],[Gross Profit ]],0)</f>
        <v>74.278999999999996</v>
      </c>
    </row>
    <row r="2304" spans="1:23">
      <c r="A2304" t="s">
        <v>3101</v>
      </c>
      <c r="B2304" s="7">
        <v>46264</v>
      </c>
      <c r="C2304" t="s">
        <v>102</v>
      </c>
      <c r="D2304">
        <v>2</v>
      </c>
      <c r="E2304">
        <v>18.5</v>
      </c>
      <c r="F2304">
        <v>0</v>
      </c>
      <c r="G2304">
        <v>0</v>
      </c>
      <c r="H2304" t="s">
        <v>207</v>
      </c>
      <c r="I2304" t="s">
        <v>18</v>
      </c>
      <c r="J2304" t="s">
        <v>208</v>
      </c>
      <c r="K2304" t="s">
        <v>209</v>
      </c>
      <c r="L2304" t="s">
        <v>399</v>
      </c>
      <c r="M2304" t="s">
        <v>103</v>
      </c>
      <c r="N2304" t="s">
        <v>17</v>
      </c>
      <c r="O2304">
        <v>7.75</v>
      </c>
      <c r="P2304">
        <v>18.5</v>
      </c>
      <c r="Q2304">
        <f>Sales_Analysis[[#This Row],[Quantity]]*Sales_Analysis[[#This Row],[Unit Selling Price]]</f>
        <v>37</v>
      </c>
      <c r="R2304">
        <f>Sales_Analysis[[#This Row],[Gross Sales ]]*Sales_Analysis[[#This Row],[Discount Pct]]</f>
        <v>0</v>
      </c>
      <c r="S2304" s="8">
        <f>Sales_Analysis[[#This Row],[Gross Sales ]]-Sales_Analysis[[#This Row],[Discount Amount]]</f>
        <v>37</v>
      </c>
      <c r="T2304" s="8">
        <f>Sales_Analysis[[#This Row],[Quantity]]*Sales_Analysis[[#This Row],[Unit Cost]]</f>
        <v>15.5</v>
      </c>
      <c r="U2304" s="8">
        <f>Sales_Analysis[[#This Row],[Net Sales ]]-Sales_Analysis[[#This Row],[Cost Of Good Sold]]</f>
        <v>21.5</v>
      </c>
      <c r="V2304" s="8">
        <f>IF(Sales_Analysis[[#This Row],[Order Status]]="Completed",Sales_Analysis[[#This Row],[Net Sales ]],0)</f>
        <v>37</v>
      </c>
      <c r="W2304" s="8">
        <f>IF(Sales_Analysis[[#This Row],[Order Status]]="Completed",Sales_Analysis[[#This Row],[Gross Profit ]],0)</f>
        <v>21.5</v>
      </c>
    </row>
    <row r="2305" spans="1:23">
      <c r="A2305" t="s">
        <v>3102</v>
      </c>
      <c r="B2305" s="7">
        <v>46264</v>
      </c>
      <c r="C2305" t="s">
        <v>154</v>
      </c>
      <c r="D2305">
        <v>1</v>
      </c>
      <c r="E2305">
        <v>63.29</v>
      </c>
      <c r="F2305">
        <v>0.05</v>
      </c>
      <c r="G2305">
        <v>9.99</v>
      </c>
      <c r="H2305" t="s">
        <v>207</v>
      </c>
      <c r="I2305" t="s">
        <v>12</v>
      </c>
      <c r="J2305" t="s">
        <v>213</v>
      </c>
      <c r="K2305" t="s">
        <v>209</v>
      </c>
      <c r="L2305" t="s">
        <v>481</v>
      </c>
      <c r="M2305" t="s">
        <v>155</v>
      </c>
      <c r="N2305" t="s">
        <v>27</v>
      </c>
      <c r="O2305">
        <v>41.46</v>
      </c>
      <c r="P2305">
        <v>63.29</v>
      </c>
      <c r="Q2305">
        <f>Sales_Analysis[[#This Row],[Quantity]]*Sales_Analysis[[#This Row],[Unit Selling Price]]</f>
        <v>63.29</v>
      </c>
      <c r="R2305">
        <f>Sales_Analysis[[#This Row],[Gross Sales ]]*Sales_Analysis[[#This Row],[Discount Pct]]</f>
        <v>3.1645000000000003</v>
      </c>
      <c r="S2305" s="8">
        <f>Sales_Analysis[[#This Row],[Gross Sales ]]-Sales_Analysis[[#This Row],[Discount Amount]]</f>
        <v>60.125500000000002</v>
      </c>
      <c r="T2305" s="8">
        <f>Sales_Analysis[[#This Row],[Quantity]]*Sales_Analysis[[#This Row],[Unit Cost]]</f>
        <v>41.46</v>
      </c>
      <c r="U2305" s="8">
        <f>Sales_Analysis[[#This Row],[Net Sales ]]-Sales_Analysis[[#This Row],[Cost Of Good Sold]]</f>
        <v>18.665500000000002</v>
      </c>
      <c r="V2305" s="8">
        <f>IF(Sales_Analysis[[#This Row],[Order Status]]="Completed",Sales_Analysis[[#This Row],[Net Sales ]],0)</f>
        <v>60.125500000000002</v>
      </c>
      <c r="W2305" s="8">
        <f>IF(Sales_Analysis[[#This Row],[Order Status]]="Completed",Sales_Analysis[[#This Row],[Gross Profit ]],0)</f>
        <v>18.665500000000002</v>
      </c>
    </row>
    <row r="2306" spans="1:23">
      <c r="A2306" t="s">
        <v>3103</v>
      </c>
      <c r="B2306" s="7">
        <v>46264</v>
      </c>
      <c r="C2306" t="s">
        <v>186</v>
      </c>
      <c r="D2306">
        <v>2</v>
      </c>
      <c r="E2306">
        <v>54.93</v>
      </c>
      <c r="F2306">
        <v>0.05</v>
      </c>
      <c r="G2306">
        <v>9.99</v>
      </c>
      <c r="H2306" t="s">
        <v>207</v>
      </c>
      <c r="I2306" t="s">
        <v>54</v>
      </c>
      <c r="J2306" t="s">
        <v>217</v>
      </c>
      <c r="K2306" t="s">
        <v>209</v>
      </c>
      <c r="L2306" t="s">
        <v>1030</v>
      </c>
      <c r="M2306" t="s">
        <v>187</v>
      </c>
      <c r="N2306" t="s">
        <v>32</v>
      </c>
      <c r="O2306">
        <v>31.07</v>
      </c>
      <c r="P2306">
        <v>54.93</v>
      </c>
      <c r="Q2306">
        <f>Sales_Analysis[[#This Row],[Quantity]]*Sales_Analysis[[#This Row],[Unit Selling Price]]</f>
        <v>109.86</v>
      </c>
      <c r="R2306">
        <f>Sales_Analysis[[#This Row],[Gross Sales ]]*Sales_Analysis[[#This Row],[Discount Pct]]</f>
        <v>5.4930000000000003</v>
      </c>
      <c r="S2306" s="8">
        <f>Sales_Analysis[[#This Row],[Gross Sales ]]-Sales_Analysis[[#This Row],[Discount Amount]]</f>
        <v>104.367</v>
      </c>
      <c r="T2306" s="8">
        <f>Sales_Analysis[[#This Row],[Quantity]]*Sales_Analysis[[#This Row],[Unit Cost]]</f>
        <v>62.14</v>
      </c>
      <c r="U2306" s="8">
        <f>Sales_Analysis[[#This Row],[Net Sales ]]-Sales_Analysis[[#This Row],[Cost Of Good Sold]]</f>
        <v>42.227000000000004</v>
      </c>
      <c r="V2306" s="8">
        <f>IF(Sales_Analysis[[#This Row],[Order Status]]="Completed",Sales_Analysis[[#This Row],[Net Sales ]],0)</f>
        <v>104.367</v>
      </c>
      <c r="W2306" s="8">
        <f>IF(Sales_Analysis[[#This Row],[Order Status]]="Completed",Sales_Analysis[[#This Row],[Gross Profit ]],0)</f>
        <v>42.227000000000004</v>
      </c>
    </row>
    <row r="2307" spans="1:23">
      <c r="A2307" t="s">
        <v>3104</v>
      </c>
      <c r="B2307" s="7">
        <v>46264</v>
      </c>
      <c r="C2307" t="s">
        <v>114</v>
      </c>
      <c r="D2307">
        <v>5</v>
      </c>
      <c r="E2307">
        <v>87.66</v>
      </c>
      <c r="F2307">
        <v>0</v>
      </c>
      <c r="G2307">
        <v>0</v>
      </c>
      <c r="H2307" t="s">
        <v>207</v>
      </c>
      <c r="I2307" t="s">
        <v>54</v>
      </c>
      <c r="J2307" t="s">
        <v>208</v>
      </c>
      <c r="K2307" t="s">
        <v>209</v>
      </c>
      <c r="L2307" t="s">
        <v>654</v>
      </c>
      <c r="M2307" t="s">
        <v>115</v>
      </c>
      <c r="N2307" t="s">
        <v>17</v>
      </c>
      <c r="O2307">
        <v>40.340000000000003</v>
      </c>
      <c r="P2307">
        <v>87.66</v>
      </c>
      <c r="Q2307">
        <f>Sales_Analysis[[#This Row],[Quantity]]*Sales_Analysis[[#This Row],[Unit Selling Price]]</f>
        <v>438.29999999999995</v>
      </c>
      <c r="R2307">
        <f>Sales_Analysis[[#This Row],[Gross Sales ]]*Sales_Analysis[[#This Row],[Discount Pct]]</f>
        <v>0</v>
      </c>
      <c r="S2307" s="8">
        <f>Sales_Analysis[[#This Row],[Gross Sales ]]-Sales_Analysis[[#This Row],[Discount Amount]]</f>
        <v>438.29999999999995</v>
      </c>
      <c r="T2307" s="8">
        <f>Sales_Analysis[[#This Row],[Quantity]]*Sales_Analysis[[#This Row],[Unit Cost]]</f>
        <v>201.70000000000002</v>
      </c>
      <c r="U2307" s="8">
        <f>Sales_Analysis[[#This Row],[Net Sales ]]-Sales_Analysis[[#This Row],[Cost Of Good Sold]]</f>
        <v>236.59999999999994</v>
      </c>
      <c r="V2307" s="8">
        <f>IF(Sales_Analysis[[#This Row],[Order Status]]="Completed",Sales_Analysis[[#This Row],[Net Sales ]],0)</f>
        <v>438.29999999999995</v>
      </c>
      <c r="W2307" s="8">
        <f>IF(Sales_Analysis[[#This Row],[Order Status]]="Completed",Sales_Analysis[[#This Row],[Gross Profit ]],0)</f>
        <v>236.59999999999994</v>
      </c>
    </row>
    <row r="2308" spans="1:23">
      <c r="A2308" t="s">
        <v>3105</v>
      </c>
      <c r="B2308" s="7">
        <v>46265</v>
      </c>
      <c r="C2308" t="s">
        <v>100</v>
      </c>
      <c r="D2308">
        <v>2</v>
      </c>
      <c r="E2308">
        <v>47.38</v>
      </c>
      <c r="F2308">
        <v>0</v>
      </c>
      <c r="G2308">
        <v>0</v>
      </c>
      <c r="H2308" t="s">
        <v>212</v>
      </c>
      <c r="I2308" t="s">
        <v>18</v>
      </c>
      <c r="J2308" t="s">
        <v>217</v>
      </c>
      <c r="K2308" t="s">
        <v>209</v>
      </c>
      <c r="L2308" t="s">
        <v>2041</v>
      </c>
      <c r="M2308" t="s">
        <v>101</v>
      </c>
      <c r="N2308" t="s">
        <v>17</v>
      </c>
      <c r="O2308">
        <v>31.21</v>
      </c>
      <c r="P2308">
        <v>47.38</v>
      </c>
      <c r="Q2308">
        <f>Sales_Analysis[[#This Row],[Quantity]]*Sales_Analysis[[#This Row],[Unit Selling Price]]</f>
        <v>94.76</v>
      </c>
      <c r="R2308">
        <f>Sales_Analysis[[#This Row],[Gross Sales ]]*Sales_Analysis[[#This Row],[Discount Pct]]</f>
        <v>0</v>
      </c>
      <c r="S2308" s="8">
        <f>Sales_Analysis[[#This Row],[Gross Sales ]]-Sales_Analysis[[#This Row],[Discount Amount]]</f>
        <v>94.76</v>
      </c>
      <c r="T2308" s="8">
        <f>Sales_Analysis[[#This Row],[Quantity]]*Sales_Analysis[[#This Row],[Unit Cost]]</f>
        <v>62.42</v>
      </c>
      <c r="U2308" s="8">
        <f>Sales_Analysis[[#This Row],[Net Sales ]]-Sales_Analysis[[#This Row],[Cost Of Good Sold]]</f>
        <v>32.340000000000003</v>
      </c>
      <c r="V2308" s="8">
        <f>IF(Sales_Analysis[[#This Row],[Order Status]]="Completed",Sales_Analysis[[#This Row],[Net Sales ]],0)</f>
        <v>94.76</v>
      </c>
      <c r="W2308" s="8">
        <f>IF(Sales_Analysis[[#This Row],[Order Status]]="Completed",Sales_Analysis[[#This Row],[Gross Profit ]],0)</f>
        <v>32.340000000000003</v>
      </c>
    </row>
    <row r="2309" spans="1:23">
      <c r="A2309" t="s">
        <v>3106</v>
      </c>
      <c r="B2309" s="7">
        <v>46265</v>
      </c>
      <c r="C2309" t="s">
        <v>77</v>
      </c>
      <c r="D2309">
        <v>1</v>
      </c>
      <c r="E2309">
        <v>47.77</v>
      </c>
      <c r="F2309">
        <v>0</v>
      </c>
      <c r="G2309">
        <v>0</v>
      </c>
      <c r="H2309" t="s">
        <v>207</v>
      </c>
      <c r="I2309" t="s">
        <v>54</v>
      </c>
      <c r="J2309" t="s">
        <v>217</v>
      </c>
      <c r="K2309" t="s">
        <v>209</v>
      </c>
      <c r="L2309" t="s">
        <v>918</v>
      </c>
      <c r="M2309" t="s">
        <v>78</v>
      </c>
      <c r="N2309" t="s">
        <v>11</v>
      </c>
      <c r="O2309">
        <v>21.34</v>
      </c>
      <c r="P2309">
        <v>47.77</v>
      </c>
      <c r="Q2309">
        <f>Sales_Analysis[[#This Row],[Quantity]]*Sales_Analysis[[#This Row],[Unit Selling Price]]</f>
        <v>47.77</v>
      </c>
      <c r="R2309">
        <f>Sales_Analysis[[#This Row],[Gross Sales ]]*Sales_Analysis[[#This Row],[Discount Pct]]</f>
        <v>0</v>
      </c>
      <c r="S2309" s="8">
        <f>Sales_Analysis[[#This Row],[Gross Sales ]]-Sales_Analysis[[#This Row],[Discount Amount]]</f>
        <v>47.77</v>
      </c>
      <c r="T2309" s="8">
        <f>Sales_Analysis[[#This Row],[Quantity]]*Sales_Analysis[[#This Row],[Unit Cost]]</f>
        <v>21.34</v>
      </c>
      <c r="U2309" s="8">
        <f>Sales_Analysis[[#This Row],[Net Sales ]]-Sales_Analysis[[#This Row],[Cost Of Good Sold]]</f>
        <v>26.430000000000003</v>
      </c>
      <c r="V2309" s="8">
        <f>IF(Sales_Analysis[[#This Row],[Order Status]]="Completed",Sales_Analysis[[#This Row],[Net Sales ]],0)</f>
        <v>47.77</v>
      </c>
      <c r="W2309" s="8">
        <f>IF(Sales_Analysis[[#This Row],[Order Status]]="Completed",Sales_Analysis[[#This Row],[Gross Profit ]],0)</f>
        <v>26.430000000000003</v>
      </c>
    </row>
    <row r="2310" spans="1:23">
      <c r="A2310" t="s">
        <v>3107</v>
      </c>
      <c r="B2310" s="7">
        <v>46265</v>
      </c>
      <c r="C2310" t="s">
        <v>106</v>
      </c>
      <c r="D2310">
        <v>3</v>
      </c>
      <c r="E2310">
        <v>85.27</v>
      </c>
      <c r="F2310">
        <v>0.05</v>
      </c>
      <c r="G2310">
        <v>9.99</v>
      </c>
      <c r="H2310" t="s">
        <v>216</v>
      </c>
      <c r="I2310" t="s">
        <v>224</v>
      </c>
      <c r="J2310" t="s">
        <v>213</v>
      </c>
      <c r="K2310" t="s">
        <v>209</v>
      </c>
      <c r="L2310" t="s">
        <v>2529</v>
      </c>
      <c r="M2310" t="s">
        <v>107</v>
      </c>
      <c r="N2310" t="s">
        <v>17</v>
      </c>
      <c r="O2310">
        <v>43.46</v>
      </c>
      <c r="P2310">
        <v>85.27</v>
      </c>
      <c r="Q2310">
        <f>Sales_Analysis[[#This Row],[Quantity]]*Sales_Analysis[[#This Row],[Unit Selling Price]]</f>
        <v>255.81</v>
      </c>
      <c r="R2310">
        <f>Sales_Analysis[[#This Row],[Gross Sales ]]*Sales_Analysis[[#This Row],[Discount Pct]]</f>
        <v>12.790500000000002</v>
      </c>
      <c r="S2310" s="8">
        <f>Sales_Analysis[[#This Row],[Gross Sales ]]-Sales_Analysis[[#This Row],[Discount Amount]]</f>
        <v>243.01949999999999</v>
      </c>
      <c r="T2310" s="8">
        <f>Sales_Analysis[[#This Row],[Quantity]]*Sales_Analysis[[#This Row],[Unit Cost]]</f>
        <v>130.38</v>
      </c>
      <c r="U2310" s="8">
        <f>Sales_Analysis[[#This Row],[Net Sales ]]-Sales_Analysis[[#This Row],[Cost Of Good Sold]]</f>
        <v>112.6395</v>
      </c>
      <c r="V2310" s="8">
        <f>IF(Sales_Analysis[[#This Row],[Order Status]]="Completed",Sales_Analysis[[#This Row],[Net Sales ]],0)</f>
        <v>243.01949999999999</v>
      </c>
      <c r="W2310" s="8">
        <f>IF(Sales_Analysis[[#This Row],[Order Status]]="Completed",Sales_Analysis[[#This Row],[Gross Profit ]],0)</f>
        <v>112.6395</v>
      </c>
    </row>
    <row r="2311" spans="1:23">
      <c r="A2311" t="s">
        <v>3108</v>
      </c>
      <c r="B2311" s="7">
        <v>46265</v>
      </c>
      <c r="C2311" t="s">
        <v>102</v>
      </c>
      <c r="D2311">
        <v>8</v>
      </c>
      <c r="E2311">
        <v>18.5</v>
      </c>
      <c r="F2311">
        <v>0.05</v>
      </c>
      <c r="G2311">
        <v>0</v>
      </c>
      <c r="H2311" t="s">
        <v>207</v>
      </c>
      <c r="I2311" t="s">
        <v>12</v>
      </c>
      <c r="J2311" t="s">
        <v>213</v>
      </c>
      <c r="K2311" t="s">
        <v>209</v>
      </c>
      <c r="L2311" t="s">
        <v>1633</v>
      </c>
      <c r="M2311" t="s">
        <v>103</v>
      </c>
      <c r="N2311" t="s">
        <v>17</v>
      </c>
      <c r="O2311">
        <v>7.75</v>
      </c>
      <c r="P2311">
        <v>18.5</v>
      </c>
      <c r="Q2311">
        <f>Sales_Analysis[[#This Row],[Quantity]]*Sales_Analysis[[#This Row],[Unit Selling Price]]</f>
        <v>148</v>
      </c>
      <c r="R2311">
        <f>Sales_Analysis[[#This Row],[Gross Sales ]]*Sales_Analysis[[#This Row],[Discount Pct]]</f>
        <v>7.4</v>
      </c>
      <c r="S2311" s="8">
        <f>Sales_Analysis[[#This Row],[Gross Sales ]]-Sales_Analysis[[#This Row],[Discount Amount]]</f>
        <v>140.6</v>
      </c>
      <c r="T2311" s="8">
        <f>Sales_Analysis[[#This Row],[Quantity]]*Sales_Analysis[[#This Row],[Unit Cost]]</f>
        <v>62</v>
      </c>
      <c r="U2311" s="8">
        <f>Sales_Analysis[[#This Row],[Net Sales ]]-Sales_Analysis[[#This Row],[Cost Of Good Sold]]</f>
        <v>78.599999999999994</v>
      </c>
      <c r="V2311" s="8">
        <f>IF(Sales_Analysis[[#This Row],[Order Status]]="Completed",Sales_Analysis[[#This Row],[Net Sales ]],0)</f>
        <v>140.6</v>
      </c>
      <c r="W2311" s="8">
        <f>IF(Sales_Analysis[[#This Row],[Order Status]]="Completed",Sales_Analysis[[#This Row],[Gross Profit ]],0)</f>
        <v>78.599999999999994</v>
      </c>
    </row>
    <row r="2312" spans="1:23">
      <c r="A2312" t="s">
        <v>3109</v>
      </c>
      <c r="B2312" s="7">
        <v>46265</v>
      </c>
      <c r="C2312" t="s">
        <v>89</v>
      </c>
      <c r="D2312">
        <v>1</v>
      </c>
      <c r="E2312">
        <v>81.14</v>
      </c>
      <c r="F2312">
        <v>0.05</v>
      </c>
      <c r="G2312">
        <v>0</v>
      </c>
      <c r="H2312" t="s">
        <v>216</v>
      </c>
      <c r="I2312" t="s">
        <v>54</v>
      </c>
      <c r="J2312" t="s">
        <v>217</v>
      </c>
      <c r="K2312" t="s">
        <v>209</v>
      </c>
      <c r="L2312" t="s">
        <v>1345</v>
      </c>
      <c r="M2312" t="s">
        <v>90</v>
      </c>
      <c r="N2312" t="s">
        <v>11</v>
      </c>
      <c r="O2312">
        <v>34.53</v>
      </c>
      <c r="P2312">
        <v>81.14</v>
      </c>
      <c r="Q2312">
        <f>Sales_Analysis[[#This Row],[Quantity]]*Sales_Analysis[[#This Row],[Unit Selling Price]]</f>
        <v>81.14</v>
      </c>
      <c r="R2312">
        <f>Sales_Analysis[[#This Row],[Gross Sales ]]*Sales_Analysis[[#This Row],[Discount Pct]]</f>
        <v>4.0570000000000004</v>
      </c>
      <c r="S2312" s="8">
        <f>Sales_Analysis[[#This Row],[Gross Sales ]]-Sales_Analysis[[#This Row],[Discount Amount]]</f>
        <v>77.082999999999998</v>
      </c>
      <c r="T2312" s="8">
        <f>Sales_Analysis[[#This Row],[Quantity]]*Sales_Analysis[[#This Row],[Unit Cost]]</f>
        <v>34.53</v>
      </c>
      <c r="U2312" s="8">
        <f>Sales_Analysis[[#This Row],[Net Sales ]]-Sales_Analysis[[#This Row],[Cost Of Good Sold]]</f>
        <v>42.552999999999997</v>
      </c>
      <c r="V2312" s="8">
        <f>IF(Sales_Analysis[[#This Row],[Order Status]]="Completed",Sales_Analysis[[#This Row],[Net Sales ]],0)</f>
        <v>77.082999999999998</v>
      </c>
      <c r="W2312" s="8">
        <f>IF(Sales_Analysis[[#This Row],[Order Status]]="Completed",Sales_Analysis[[#This Row],[Gross Profit ]],0)</f>
        <v>42.552999999999997</v>
      </c>
    </row>
    <row r="2313" spans="1:23">
      <c r="A2313" t="s">
        <v>3110</v>
      </c>
      <c r="B2313" s="7">
        <v>46265</v>
      </c>
      <c r="C2313" t="s">
        <v>160</v>
      </c>
      <c r="D2313">
        <v>1</v>
      </c>
      <c r="E2313">
        <v>36.47</v>
      </c>
      <c r="F2313">
        <v>0.2</v>
      </c>
      <c r="G2313">
        <v>4.99</v>
      </c>
      <c r="H2313" t="s">
        <v>216</v>
      </c>
      <c r="I2313" t="s">
        <v>54</v>
      </c>
      <c r="J2313" t="s">
        <v>213</v>
      </c>
      <c r="K2313" t="s">
        <v>209</v>
      </c>
      <c r="L2313" t="s">
        <v>505</v>
      </c>
      <c r="M2313" t="s">
        <v>161</v>
      </c>
      <c r="N2313" t="s">
        <v>27</v>
      </c>
      <c r="O2313">
        <v>21.05</v>
      </c>
      <c r="P2313">
        <v>36.47</v>
      </c>
      <c r="Q2313">
        <f>Sales_Analysis[[#This Row],[Quantity]]*Sales_Analysis[[#This Row],[Unit Selling Price]]</f>
        <v>36.47</v>
      </c>
      <c r="R2313">
        <f>Sales_Analysis[[#This Row],[Gross Sales ]]*Sales_Analysis[[#This Row],[Discount Pct]]</f>
        <v>7.2940000000000005</v>
      </c>
      <c r="S2313" s="8">
        <f>Sales_Analysis[[#This Row],[Gross Sales ]]-Sales_Analysis[[#This Row],[Discount Amount]]</f>
        <v>29.175999999999998</v>
      </c>
      <c r="T2313" s="8">
        <f>Sales_Analysis[[#This Row],[Quantity]]*Sales_Analysis[[#This Row],[Unit Cost]]</f>
        <v>21.05</v>
      </c>
      <c r="U2313" s="8">
        <f>Sales_Analysis[[#This Row],[Net Sales ]]-Sales_Analysis[[#This Row],[Cost Of Good Sold]]</f>
        <v>8.1259999999999977</v>
      </c>
      <c r="V2313" s="8">
        <f>IF(Sales_Analysis[[#This Row],[Order Status]]="Completed",Sales_Analysis[[#This Row],[Net Sales ]],0)</f>
        <v>29.175999999999998</v>
      </c>
      <c r="W2313" s="8">
        <f>IF(Sales_Analysis[[#This Row],[Order Status]]="Completed",Sales_Analysis[[#This Row],[Gross Profit ]],0)</f>
        <v>8.1259999999999977</v>
      </c>
    </row>
    <row r="2314" spans="1:23">
      <c r="A2314" t="s">
        <v>3111</v>
      </c>
      <c r="B2314" s="7">
        <v>46265</v>
      </c>
      <c r="C2314" t="s">
        <v>158</v>
      </c>
      <c r="D2314">
        <v>2</v>
      </c>
      <c r="E2314">
        <v>44.59</v>
      </c>
      <c r="F2314">
        <v>0.1</v>
      </c>
      <c r="G2314">
        <v>0</v>
      </c>
      <c r="H2314" t="s">
        <v>212</v>
      </c>
      <c r="I2314" t="s">
        <v>18</v>
      </c>
      <c r="J2314" t="s">
        <v>213</v>
      </c>
      <c r="K2314" t="s">
        <v>209</v>
      </c>
      <c r="L2314" t="s">
        <v>286</v>
      </c>
      <c r="M2314" t="s">
        <v>159</v>
      </c>
      <c r="N2314" t="s">
        <v>27</v>
      </c>
      <c r="O2314">
        <v>19.489999999999998</v>
      </c>
      <c r="P2314">
        <v>44.59</v>
      </c>
      <c r="Q2314">
        <f>Sales_Analysis[[#This Row],[Quantity]]*Sales_Analysis[[#This Row],[Unit Selling Price]]</f>
        <v>89.18</v>
      </c>
      <c r="R2314">
        <f>Sales_Analysis[[#This Row],[Gross Sales ]]*Sales_Analysis[[#This Row],[Discount Pct]]</f>
        <v>8.918000000000001</v>
      </c>
      <c r="S2314" s="8">
        <f>Sales_Analysis[[#This Row],[Gross Sales ]]-Sales_Analysis[[#This Row],[Discount Amount]]</f>
        <v>80.262</v>
      </c>
      <c r="T2314" s="8">
        <f>Sales_Analysis[[#This Row],[Quantity]]*Sales_Analysis[[#This Row],[Unit Cost]]</f>
        <v>38.979999999999997</v>
      </c>
      <c r="U2314" s="8">
        <f>Sales_Analysis[[#This Row],[Net Sales ]]-Sales_Analysis[[#This Row],[Cost Of Good Sold]]</f>
        <v>41.282000000000004</v>
      </c>
      <c r="V2314" s="8">
        <f>IF(Sales_Analysis[[#This Row],[Order Status]]="Completed",Sales_Analysis[[#This Row],[Net Sales ]],0)</f>
        <v>80.262</v>
      </c>
      <c r="W2314" s="8">
        <f>IF(Sales_Analysis[[#This Row],[Order Status]]="Completed",Sales_Analysis[[#This Row],[Gross Profit ]],0)</f>
        <v>41.282000000000004</v>
      </c>
    </row>
    <row r="2315" spans="1:23">
      <c r="A2315" t="s">
        <v>3112</v>
      </c>
      <c r="B2315" s="7">
        <v>46265</v>
      </c>
      <c r="C2315" t="s">
        <v>98</v>
      </c>
      <c r="D2315">
        <v>4</v>
      </c>
      <c r="E2315">
        <v>17.66</v>
      </c>
      <c r="F2315">
        <v>0</v>
      </c>
      <c r="G2315">
        <v>6.99</v>
      </c>
      <c r="H2315" t="s">
        <v>207</v>
      </c>
      <c r="I2315" t="s">
        <v>37</v>
      </c>
      <c r="J2315" t="s">
        <v>217</v>
      </c>
      <c r="K2315" t="s">
        <v>209</v>
      </c>
      <c r="L2315" t="s">
        <v>1886</v>
      </c>
      <c r="M2315" t="s">
        <v>99</v>
      </c>
      <c r="N2315" t="s">
        <v>17</v>
      </c>
      <c r="O2315">
        <v>11.93</v>
      </c>
      <c r="P2315">
        <v>17.66</v>
      </c>
      <c r="Q2315">
        <f>Sales_Analysis[[#This Row],[Quantity]]*Sales_Analysis[[#This Row],[Unit Selling Price]]</f>
        <v>70.64</v>
      </c>
      <c r="R2315">
        <f>Sales_Analysis[[#This Row],[Gross Sales ]]*Sales_Analysis[[#This Row],[Discount Pct]]</f>
        <v>0</v>
      </c>
      <c r="S2315" s="8">
        <f>Sales_Analysis[[#This Row],[Gross Sales ]]-Sales_Analysis[[#This Row],[Discount Amount]]</f>
        <v>70.64</v>
      </c>
      <c r="T2315" s="8">
        <f>Sales_Analysis[[#This Row],[Quantity]]*Sales_Analysis[[#This Row],[Unit Cost]]</f>
        <v>47.72</v>
      </c>
      <c r="U2315" s="8">
        <f>Sales_Analysis[[#This Row],[Net Sales ]]-Sales_Analysis[[#This Row],[Cost Of Good Sold]]</f>
        <v>22.92</v>
      </c>
      <c r="V2315" s="8">
        <f>IF(Sales_Analysis[[#This Row],[Order Status]]="Completed",Sales_Analysis[[#This Row],[Net Sales ]],0)</f>
        <v>70.64</v>
      </c>
      <c r="W2315" s="8">
        <f>IF(Sales_Analysis[[#This Row],[Order Status]]="Completed",Sales_Analysis[[#This Row],[Gross Profit ]],0)</f>
        <v>22.92</v>
      </c>
    </row>
    <row r="2316" spans="1:23">
      <c r="A2316" t="s">
        <v>3113</v>
      </c>
      <c r="B2316" s="7">
        <v>46265</v>
      </c>
      <c r="C2316" t="s">
        <v>172</v>
      </c>
      <c r="D2316">
        <v>2</v>
      </c>
      <c r="E2316">
        <v>80.63</v>
      </c>
      <c r="F2316">
        <v>0.05</v>
      </c>
      <c r="G2316">
        <v>4.99</v>
      </c>
      <c r="H2316" t="s">
        <v>216</v>
      </c>
      <c r="I2316" t="s">
        <v>18</v>
      </c>
      <c r="J2316" t="s">
        <v>213</v>
      </c>
      <c r="K2316" t="s">
        <v>209</v>
      </c>
      <c r="L2316" t="s">
        <v>410</v>
      </c>
      <c r="M2316" t="s">
        <v>173</v>
      </c>
      <c r="N2316" t="s">
        <v>32</v>
      </c>
      <c r="O2316">
        <v>44.56</v>
      </c>
      <c r="P2316">
        <v>80.63</v>
      </c>
      <c r="Q2316">
        <f>Sales_Analysis[[#This Row],[Quantity]]*Sales_Analysis[[#This Row],[Unit Selling Price]]</f>
        <v>161.26</v>
      </c>
      <c r="R2316">
        <f>Sales_Analysis[[#This Row],[Gross Sales ]]*Sales_Analysis[[#This Row],[Discount Pct]]</f>
        <v>8.0630000000000006</v>
      </c>
      <c r="S2316" s="8">
        <f>Sales_Analysis[[#This Row],[Gross Sales ]]-Sales_Analysis[[#This Row],[Discount Amount]]</f>
        <v>153.197</v>
      </c>
      <c r="T2316" s="8">
        <f>Sales_Analysis[[#This Row],[Quantity]]*Sales_Analysis[[#This Row],[Unit Cost]]</f>
        <v>89.12</v>
      </c>
      <c r="U2316" s="8">
        <f>Sales_Analysis[[#This Row],[Net Sales ]]-Sales_Analysis[[#This Row],[Cost Of Good Sold]]</f>
        <v>64.076999999999998</v>
      </c>
      <c r="V2316" s="8">
        <f>IF(Sales_Analysis[[#This Row],[Order Status]]="Completed",Sales_Analysis[[#This Row],[Net Sales ]],0)</f>
        <v>153.197</v>
      </c>
      <c r="W2316" s="8">
        <f>IF(Sales_Analysis[[#This Row],[Order Status]]="Completed",Sales_Analysis[[#This Row],[Gross Profit ]],0)</f>
        <v>64.076999999999998</v>
      </c>
    </row>
    <row r="2317" spans="1:23">
      <c r="A2317" t="s">
        <v>3114</v>
      </c>
      <c r="B2317" s="7">
        <v>46265</v>
      </c>
      <c r="C2317" t="s">
        <v>158</v>
      </c>
      <c r="D2317">
        <v>1</v>
      </c>
      <c r="E2317">
        <v>44.59</v>
      </c>
      <c r="F2317">
        <v>0</v>
      </c>
      <c r="G2317">
        <v>0</v>
      </c>
      <c r="H2317" t="s">
        <v>216</v>
      </c>
      <c r="I2317" t="s">
        <v>18</v>
      </c>
      <c r="J2317" t="s">
        <v>213</v>
      </c>
      <c r="K2317" t="s">
        <v>209</v>
      </c>
      <c r="L2317" t="s">
        <v>2121</v>
      </c>
      <c r="M2317" t="s">
        <v>159</v>
      </c>
      <c r="N2317" t="s">
        <v>27</v>
      </c>
      <c r="O2317">
        <v>19.489999999999998</v>
      </c>
      <c r="P2317">
        <v>44.59</v>
      </c>
      <c r="Q2317">
        <f>Sales_Analysis[[#This Row],[Quantity]]*Sales_Analysis[[#This Row],[Unit Selling Price]]</f>
        <v>44.59</v>
      </c>
      <c r="R2317">
        <f>Sales_Analysis[[#This Row],[Gross Sales ]]*Sales_Analysis[[#This Row],[Discount Pct]]</f>
        <v>0</v>
      </c>
      <c r="S2317" s="8">
        <f>Sales_Analysis[[#This Row],[Gross Sales ]]-Sales_Analysis[[#This Row],[Discount Amount]]</f>
        <v>44.59</v>
      </c>
      <c r="T2317" s="8">
        <f>Sales_Analysis[[#This Row],[Quantity]]*Sales_Analysis[[#This Row],[Unit Cost]]</f>
        <v>19.489999999999998</v>
      </c>
      <c r="U2317" s="8">
        <f>Sales_Analysis[[#This Row],[Net Sales ]]-Sales_Analysis[[#This Row],[Cost Of Good Sold]]</f>
        <v>25.100000000000005</v>
      </c>
      <c r="V2317" s="8">
        <f>IF(Sales_Analysis[[#This Row],[Order Status]]="Completed",Sales_Analysis[[#This Row],[Net Sales ]],0)</f>
        <v>44.59</v>
      </c>
      <c r="W2317" s="8">
        <f>IF(Sales_Analysis[[#This Row],[Order Status]]="Completed",Sales_Analysis[[#This Row],[Gross Profit ]],0)</f>
        <v>25.100000000000005</v>
      </c>
    </row>
    <row r="2318" spans="1:23">
      <c r="A2318" t="s">
        <v>3115</v>
      </c>
      <c r="B2318" s="7">
        <v>46266</v>
      </c>
      <c r="C2318" t="s">
        <v>170</v>
      </c>
      <c r="D2318">
        <v>1</v>
      </c>
      <c r="E2318">
        <v>33.19</v>
      </c>
      <c r="F2318">
        <v>0</v>
      </c>
      <c r="G2318">
        <v>6.99</v>
      </c>
      <c r="H2318" t="s">
        <v>212</v>
      </c>
      <c r="I2318" t="s">
        <v>18</v>
      </c>
      <c r="J2318" t="s">
        <v>213</v>
      </c>
      <c r="K2318" t="s">
        <v>304</v>
      </c>
      <c r="L2318" t="s">
        <v>1080</v>
      </c>
      <c r="M2318" t="s">
        <v>171</v>
      </c>
      <c r="N2318" t="s">
        <v>32</v>
      </c>
      <c r="O2318">
        <v>18.73</v>
      </c>
      <c r="P2318">
        <v>33.19</v>
      </c>
      <c r="Q2318">
        <f>Sales_Analysis[[#This Row],[Quantity]]*Sales_Analysis[[#This Row],[Unit Selling Price]]</f>
        <v>33.19</v>
      </c>
      <c r="R2318">
        <f>Sales_Analysis[[#This Row],[Gross Sales ]]*Sales_Analysis[[#This Row],[Discount Pct]]</f>
        <v>0</v>
      </c>
      <c r="S2318" s="8">
        <f>Sales_Analysis[[#This Row],[Gross Sales ]]-Sales_Analysis[[#This Row],[Discount Amount]]</f>
        <v>33.19</v>
      </c>
      <c r="T2318" s="8">
        <f>Sales_Analysis[[#This Row],[Quantity]]*Sales_Analysis[[#This Row],[Unit Cost]]</f>
        <v>18.73</v>
      </c>
      <c r="U2318" s="8">
        <f>Sales_Analysis[[#This Row],[Net Sales ]]-Sales_Analysis[[#This Row],[Cost Of Good Sold]]</f>
        <v>14.459999999999997</v>
      </c>
      <c r="V2318" s="8">
        <f>IF(Sales_Analysis[[#This Row],[Order Status]]="Completed",Sales_Analysis[[#This Row],[Net Sales ]],0)</f>
        <v>0</v>
      </c>
      <c r="W2318" s="8">
        <f>IF(Sales_Analysis[[#This Row],[Order Status]]="Completed",Sales_Analysis[[#This Row],[Gross Profit ]],0)</f>
        <v>0</v>
      </c>
    </row>
    <row r="2319" spans="1:23">
      <c r="A2319" t="s">
        <v>3116</v>
      </c>
      <c r="B2319" s="7">
        <v>46266</v>
      </c>
      <c r="C2319" t="s">
        <v>184</v>
      </c>
      <c r="D2319">
        <v>1</v>
      </c>
      <c r="E2319">
        <v>31.55</v>
      </c>
      <c r="F2319">
        <v>0</v>
      </c>
      <c r="G2319">
        <v>6.99</v>
      </c>
      <c r="H2319" t="s">
        <v>207</v>
      </c>
      <c r="I2319" t="s">
        <v>18</v>
      </c>
      <c r="J2319" t="s">
        <v>213</v>
      </c>
      <c r="K2319" t="s">
        <v>209</v>
      </c>
      <c r="L2319" t="s">
        <v>2355</v>
      </c>
      <c r="M2319" t="s">
        <v>185</v>
      </c>
      <c r="N2319" t="s">
        <v>32</v>
      </c>
      <c r="O2319">
        <v>18.04</v>
      </c>
      <c r="P2319">
        <v>31.55</v>
      </c>
      <c r="Q2319">
        <f>Sales_Analysis[[#This Row],[Quantity]]*Sales_Analysis[[#This Row],[Unit Selling Price]]</f>
        <v>31.55</v>
      </c>
      <c r="R2319">
        <f>Sales_Analysis[[#This Row],[Gross Sales ]]*Sales_Analysis[[#This Row],[Discount Pct]]</f>
        <v>0</v>
      </c>
      <c r="S2319" s="8">
        <f>Sales_Analysis[[#This Row],[Gross Sales ]]-Sales_Analysis[[#This Row],[Discount Amount]]</f>
        <v>31.55</v>
      </c>
      <c r="T2319" s="8">
        <f>Sales_Analysis[[#This Row],[Quantity]]*Sales_Analysis[[#This Row],[Unit Cost]]</f>
        <v>18.04</v>
      </c>
      <c r="U2319" s="8">
        <f>Sales_Analysis[[#This Row],[Net Sales ]]-Sales_Analysis[[#This Row],[Cost Of Good Sold]]</f>
        <v>13.510000000000002</v>
      </c>
      <c r="V2319" s="8">
        <f>IF(Sales_Analysis[[#This Row],[Order Status]]="Completed",Sales_Analysis[[#This Row],[Net Sales ]],0)</f>
        <v>31.55</v>
      </c>
      <c r="W2319" s="8">
        <f>IF(Sales_Analysis[[#This Row],[Order Status]]="Completed",Sales_Analysis[[#This Row],[Gross Profit ]],0)</f>
        <v>13.510000000000002</v>
      </c>
    </row>
    <row r="2320" spans="1:23">
      <c r="A2320" t="s">
        <v>3117</v>
      </c>
      <c r="B2320" s="7">
        <v>46266</v>
      </c>
      <c r="C2320" t="s">
        <v>146</v>
      </c>
      <c r="D2320">
        <v>2</v>
      </c>
      <c r="E2320">
        <v>30.05</v>
      </c>
      <c r="F2320">
        <v>0.1</v>
      </c>
      <c r="G2320">
        <v>4.99</v>
      </c>
      <c r="H2320" t="s">
        <v>216</v>
      </c>
      <c r="I2320" t="s">
        <v>37</v>
      </c>
      <c r="J2320" t="s">
        <v>213</v>
      </c>
      <c r="K2320" t="s">
        <v>209</v>
      </c>
      <c r="L2320" t="s">
        <v>1012</v>
      </c>
      <c r="M2320" t="s">
        <v>147</v>
      </c>
      <c r="N2320" t="s">
        <v>27</v>
      </c>
      <c r="O2320">
        <v>17.329999999999998</v>
      </c>
      <c r="P2320">
        <v>30.05</v>
      </c>
      <c r="Q2320">
        <f>Sales_Analysis[[#This Row],[Quantity]]*Sales_Analysis[[#This Row],[Unit Selling Price]]</f>
        <v>60.1</v>
      </c>
      <c r="R2320">
        <f>Sales_Analysis[[#This Row],[Gross Sales ]]*Sales_Analysis[[#This Row],[Discount Pct]]</f>
        <v>6.0100000000000007</v>
      </c>
      <c r="S2320" s="8">
        <f>Sales_Analysis[[#This Row],[Gross Sales ]]-Sales_Analysis[[#This Row],[Discount Amount]]</f>
        <v>54.09</v>
      </c>
      <c r="T2320" s="8">
        <f>Sales_Analysis[[#This Row],[Quantity]]*Sales_Analysis[[#This Row],[Unit Cost]]</f>
        <v>34.659999999999997</v>
      </c>
      <c r="U2320" s="8">
        <f>Sales_Analysis[[#This Row],[Net Sales ]]-Sales_Analysis[[#This Row],[Cost Of Good Sold]]</f>
        <v>19.430000000000007</v>
      </c>
      <c r="V2320" s="8">
        <f>IF(Sales_Analysis[[#This Row],[Order Status]]="Completed",Sales_Analysis[[#This Row],[Net Sales ]],0)</f>
        <v>54.09</v>
      </c>
      <c r="W2320" s="8">
        <f>IF(Sales_Analysis[[#This Row],[Order Status]]="Completed",Sales_Analysis[[#This Row],[Gross Profit ]],0)</f>
        <v>19.430000000000007</v>
      </c>
    </row>
    <row r="2321" spans="1:23">
      <c r="A2321" t="s">
        <v>3118</v>
      </c>
      <c r="B2321" s="7">
        <v>46266</v>
      </c>
      <c r="C2321" t="s">
        <v>122</v>
      </c>
      <c r="D2321">
        <v>2</v>
      </c>
      <c r="E2321">
        <v>29.71</v>
      </c>
      <c r="F2321">
        <v>0</v>
      </c>
      <c r="G2321">
        <v>4.99</v>
      </c>
      <c r="H2321" t="s">
        <v>216</v>
      </c>
      <c r="I2321" t="s">
        <v>37</v>
      </c>
      <c r="J2321" t="s">
        <v>213</v>
      </c>
      <c r="K2321" t="s">
        <v>209</v>
      </c>
      <c r="L2321" t="s">
        <v>936</v>
      </c>
      <c r="M2321" t="s">
        <v>123</v>
      </c>
      <c r="N2321" t="s">
        <v>21</v>
      </c>
      <c r="O2321">
        <v>17.55</v>
      </c>
      <c r="P2321">
        <v>29.71</v>
      </c>
      <c r="Q2321">
        <f>Sales_Analysis[[#This Row],[Quantity]]*Sales_Analysis[[#This Row],[Unit Selling Price]]</f>
        <v>59.42</v>
      </c>
      <c r="R2321">
        <f>Sales_Analysis[[#This Row],[Gross Sales ]]*Sales_Analysis[[#This Row],[Discount Pct]]</f>
        <v>0</v>
      </c>
      <c r="S2321" s="8">
        <f>Sales_Analysis[[#This Row],[Gross Sales ]]-Sales_Analysis[[#This Row],[Discount Amount]]</f>
        <v>59.42</v>
      </c>
      <c r="T2321" s="8">
        <f>Sales_Analysis[[#This Row],[Quantity]]*Sales_Analysis[[#This Row],[Unit Cost]]</f>
        <v>35.1</v>
      </c>
      <c r="U2321" s="8">
        <f>Sales_Analysis[[#This Row],[Net Sales ]]-Sales_Analysis[[#This Row],[Cost Of Good Sold]]</f>
        <v>24.32</v>
      </c>
      <c r="V2321" s="8">
        <f>IF(Sales_Analysis[[#This Row],[Order Status]]="Completed",Sales_Analysis[[#This Row],[Net Sales ]],0)</f>
        <v>59.42</v>
      </c>
      <c r="W2321" s="8">
        <f>IF(Sales_Analysis[[#This Row],[Order Status]]="Completed",Sales_Analysis[[#This Row],[Gross Profit ]],0)</f>
        <v>24.32</v>
      </c>
    </row>
    <row r="2322" spans="1:23">
      <c r="A2322" t="s">
        <v>3119</v>
      </c>
      <c r="B2322" s="7">
        <v>46266</v>
      </c>
      <c r="C2322" t="s">
        <v>138</v>
      </c>
      <c r="D2322">
        <v>1</v>
      </c>
      <c r="E2322">
        <v>56</v>
      </c>
      <c r="F2322">
        <v>0</v>
      </c>
      <c r="G2322">
        <v>0</v>
      </c>
      <c r="H2322" t="s">
        <v>212</v>
      </c>
      <c r="I2322" t="s">
        <v>224</v>
      </c>
      <c r="J2322" t="s">
        <v>217</v>
      </c>
      <c r="K2322" t="s">
        <v>281</v>
      </c>
      <c r="L2322" t="s">
        <v>2043</v>
      </c>
      <c r="M2322" t="s">
        <v>139</v>
      </c>
      <c r="N2322" t="s">
        <v>21</v>
      </c>
      <c r="O2322">
        <v>37.14</v>
      </c>
      <c r="P2322">
        <v>56</v>
      </c>
      <c r="Q2322">
        <f>Sales_Analysis[[#This Row],[Quantity]]*Sales_Analysis[[#This Row],[Unit Selling Price]]</f>
        <v>56</v>
      </c>
      <c r="R2322">
        <f>Sales_Analysis[[#This Row],[Gross Sales ]]*Sales_Analysis[[#This Row],[Discount Pct]]</f>
        <v>0</v>
      </c>
      <c r="S2322" s="8">
        <f>Sales_Analysis[[#This Row],[Gross Sales ]]-Sales_Analysis[[#This Row],[Discount Amount]]</f>
        <v>56</v>
      </c>
      <c r="T2322" s="8">
        <f>Sales_Analysis[[#This Row],[Quantity]]*Sales_Analysis[[#This Row],[Unit Cost]]</f>
        <v>37.14</v>
      </c>
      <c r="U2322" s="8">
        <f>Sales_Analysis[[#This Row],[Net Sales ]]-Sales_Analysis[[#This Row],[Cost Of Good Sold]]</f>
        <v>18.86</v>
      </c>
      <c r="V2322" s="8">
        <f>IF(Sales_Analysis[[#This Row],[Order Status]]="Completed",Sales_Analysis[[#This Row],[Net Sales ]],0)</f>
        <v>0</v>
      </c>
      <c r="W2322" s="8">
        <f>IF(Sales_Analysis[[#This Row],[Order Status]]="Completed",Sales_Analysis[[#This Row],[Gross Profit ]],0)</f>
        <v>0</v>
      </c>
    </row>
    <row r="2323" spans="1:23">
      <c r="A2323" t="s">
        <v>3120</v>
      </c>
      <c r="B2323" s="7">
        <v>46266</v>
      </c>
      <c r="C2323" t="s">
        <v>75</v>
      </c>
      <c r="D2323">
        <v>1</v>
      </c>
      <c r="E2323">
        <v>55.2</v>
      </c>
      <c r="F2323">
        <v>0.15</v>
      </c>
      <c r="G2323">
        <v>0</v>
      </c>
      <c r="H2323" t="s">
        <v>207</v>
      </c>
      <c r="I2323" t="s">
        <v>54</v>
      </c>
      <c r="J2323" t="s">
        <v>217</v>
      </c>
      <c r="K2323" t="s">
        <v>209</v>
      </c>
      <c r="L2323" t="s">
        <v>1246</v>
      </c>
      <c r="M2323" t="s">
        <v>76</v>
      </c>
      <c r="N2323" t="s">
        <v>11</v>
      </c>
      <c r="O2323">
        <v>25.85</v>
      </c>
      <c r="P2323">
        <v>55.2</v>
      </c>
      <c r="Q2323">
        <f>Sales_Analysis[[#This Row],[Quantity]]*Sales_Analysis[[#This Row],[Unit Selling Price]]</f>
        <v>55.2</v>
      </c>
      <c r="R2323">
        <f>Sales_Analysis[[#This Row],[Gross Sales ]]*Sales_Analysis[[#This Row],[Discount Pct]]</f>
        <v>8.2799999999999994</v>
      </c>
      <c r="S2323" s="8">
        <f>Sales_Analysis[[#This Row],[Gross Sales ]]-Sales_Analysis[[#This Row],[Discount Amount]]</f>
        <v>46.92</v>
      </c>
      <c r="T2323" s="8">
        <f>Sales_Analysis[[#This Row],[Quantity]]*Sales_Analysis[[#This Row],[Unit Cost]]</f>
        <v>25.85</v>
      </c>
      <c r="U2323" s="8">
        <f>Sales_Analysis[[#This Row],[Net Sales ]]-Sales_Analysis[[#This Row],[Cost Of Good Sold]]</f>
        <v>21.07</v>
      </c>
      <c r="V2323" s="8">
        <f>IF(Sales_Analysis[[#This Row],[Order Status]]="Completed",Sales_Analysis[[#This Row],[Net Sales ]],0)</f>
        <v>46.92</v>
      </c>
      <c r="W2323" s="8">
        <f>IF(Sales_Analysis[[#This Row],[Order Status]]="Completed",Sales_Analysis[[#This Row],[Gross Profit ]],0)</f>
        <v>21.07</v>
      </c>
    </row>
    <row r="2324" spans="1:23">
      <c r="A2324" t="s">
        <v>3121</v>
      </c>
      <c r="B2324" s="7">
        <v>46266</v>
      </c>
      <c r="C2324" t="s">
        <v>89</v>
      </c>
      <c r="D2324">
        <v>3</v>
      </c>
      <c r="E2324">
        <v>81.14</v>
      </c>
      <c r="F2324">
        <v>0</v>
      </c>
      <c r="G2324">
        <v>0</v>
      </c>
      <c r="H2324" t="s">
        <v>212</v>
      </c>
      <c r="I2324" t="s">
        <v>54</v>
      </c>
      <c r="J2324" t="s">
        <v>208</v>
      </c>
      <c r="K2324" t="s">
        <v>209</v>
      </c>
      <c r="L2324" t="s">
        <v>1462</v>
      </c>
      <c r="M2324" t="s">
        <v>90</v>
      </c>
      <c r="N2324" t="s">
        <v>11</v>
      </c>
      <c r="O2324">
        <v>34.53</v>
      </c>
      <c r="P2324">
        <v>81.14</v>
      </c>
      <c r="Q2324">
        <f>Sales_Analysis[[#This Row],[Quantity]]*Sales_Analysis[[#This Row],[Unit Selling Price]]</f>
        <v>243.42000000000002</v>
      </c>
      <c r="R2324">
        <f>Sales_Analysis[[#This Row],[Gross Sales ]]*Sales_Analysis[[#This Row],[Discount Pct]]</f>
        <v>0</v>
      </c>
      <c r="S2324" s="8">
        <f>Sales_Analysis[[#This Row],[Gross Sales ]]-Sales_Analysis[[#This Row],[Discount Amount]]</f>
        <v>243.42000000000002</v>
      </c>
      <c r="T2324" s="8">
        <f>Sales_Analysis[[#This Row],[Quantity]]*Sales_Analysis[[#This Row],[Unit Cost]]</f>
        <v>103.59</v>
      </c>
      <c r="U2324" s="8">
        <f>Sales_Analysis[[#This Row],[Net Sales ]]-Sales_Analysis[[#This Row],[Cost Of Good Sold]]</f>
        <v>139.83000000000001</v>
      </c>
      <c r="V2324" s="8">
        <f>IF(Sales_Analysis[[#This Row],[Order Status]]="Completed",Sales_Analysis[[#This Row],[Net Sales ]],0)</f>
        <v>243.42000000000002</v>
      </c>
      <c r="W2324" s="8">
        <f>IF(Sales_Analysis[[#This Row],[Order Status]]="Completed",Sales_Analysis[[#This Row],[Gross Profit ]],0)</f>
        <v>139.83000000000001</v>
      </c>
    </row>
    <row r="2325" spans="1:23">
      <c r="A2325" t="s">
        <v>3122</v>
      </c>
      <c r="B2325" s="7">
        <v>46267</v>
      </c>
      <c r="C2325" t="s">
        <v>184</v>
      </c>
      <c r="D2325">
        <v>3</v>
      </c>
      <c r="E2325">
        <v>31.55</v>
      </c>
      <c r="F2325">
        <v>0.05</v>
      </c>
      <c r="G2325">
        <v>0</v>
      </c>
      <c r="H2325" t="s">
        <v>207</v>
      </c>
      <c r="I2325" t="s">
        <v>54</v>
      </c>
      <c r="J2325" t="s">
        <v>217</v>
      </c>
      <c r="K2325" t="s">
        <v>304</v>
      </c>
      <c r="L2325" t="s">
        <v>327</v>
      </c>
      <c r="M2325" t="s">
        <v>185</v>
      </c>
      <c r="N2325" t="s">
        <v>32</v>
      </c>
      <c r="O2325">
        <v>18.04</v>
      </c>
      <c r="P2325">
        <v>31.55</v>
      </c>
      <c r="Q2325">
        <f>Sales_Analysis[[#This Row],[Quantity]]*Sales_Analysis[[#This Row],[Unit Selling Price]]</f>
        <v>94.65</v>
      </c>
      <c r="R2325">
        <f>Sales_Analysis[[#This Row],[Gross Sales ]]*Sales_Analysis[[#This Row],[Discount Pct]]</f>
        <v>4.7325000000000008</v>
      </c>
      <c r="S2325" s="8">
        <f>Sales_Analysis[[#This Row],[Gross Sales ]]-Sales_Analysis[[#This Row],[Discount Amount]]</f>
        <v>89.917500000000004</v>
      </c>
      <c r="T2325" s="8">
        <f>Sales_Analysis[[#This Row],[Quantity]]*Sales_Analysis[[#This Row],[Unit Cost]]</f>
        <v>54.12</v>
      </c>
      <c r="U2325" s="8">
        <f>Sales_Analysis[[#This Row],[Net Sales ]]-Sales_Analysis[[#This Row],[Cost Of Good Sold]]</f>
        <v>35.797500000000007</v>
      </c>
      <c r="V2325" s="8">
        <f>IF(Sales_Analysis[[#This Row],[Order Status]]="Completed",Sales_Analysis[[#This Row],[Net Sales ]],0)</f>
        <v>0</v>
      </c>
      <c r="W2325" s="8">
        <f>IF(Sales_Analysis[[#This Row],[Order Status]]="Completed",Sales_Analysis[[#This Row],[Gross Profit ]],0)</f>
        <v>0</v>
      </c>
    </row>
    <row r="2326" spans="1:23">
      <c r="A2326" t="s">
        <v>3123</v>
      </c>
      <c r="B2326" s="7">
        <v>46267</v>
      </c>
      <c r="C2326" t="s">
        <v>102</v>
      </c>
      <c r="D2326">
        <v>5</v>
      </c>
      <c r="E2326">
        <v>18.5</v>
      </c>
      <c r="F2326">
        <v>0</v>
      </c>
      <c r="G2326">
        <v>0</v>
      </c>
      <c r="H2326" t="s">
        <v>212</v>
      </c>
      <c r="I2326" t="s">
        <v>54</v>
      </c>
      <c r="J2326" t="s">
        <v>208</v>
      </c>
      <c r="K2326" t="s">
        <v>304</v>
      </c>
      <c r="L2326" t="s">
        <v>745</v>
      </c>
      <c r="M2326" t="s">
        <v>103</v>
      </c>
      <c r="N2326" t="s">
        <v>17</v>
      </c>
      <c r="O2326">
        <v>7.75</v>
      </c>
      <c r="P2326">
        <v>18.5</v>
      </c>
      <c r="Q2326">
        <f>Sales_Analysis[[#This Row],[Quantity]]*Sales_Analysis[[#This Row],[Unit Selling Price]]</f>
        <v>92.5</v>
      </c>
      <c r="R2326">
        <f>Sales_Analysis[[#This Row],[Gross Sales ]]*Sales_Analysis[[#This Row],[Discount Pct]]</f>
        <v>0</v>
      </c>
      <c r="S2326" s="8">
        <f>Sales_Analysis[[#This Row],[Gross Sales ]]-Sales_Analysis[[#This Row],[Discount Amount]]</f>
        <v>92.5</v>
      </c>
      <c r="T2326" s="8">
        <f>Sales_Analysis[[#This Row],[Quantity]]*Sales_Analysis[[#This Row],[Unit Cost]]</f>
        <v>38.75</v>
      </c>
      <c r="U2326" s="8">
        <f>Sales_Analysis[[#This Row],[Net Sales ]]-Sales_Analysis[[#This Row],[Cost Of Good Sold]]</f>
        <v>53.75</v>
      </c>
      <c r="V2326" s="8">
        <f>IF(Sales_Analysis[[#This Row],[Order Status]]="Completed",Sales_Analysis[[#This Row],[Net Sales ]],0)</f>
        <v>0</v>
      </c>
      <c r="W2326" s="8">
        <f>IF(Sales_Analysis[[#This Row],[Order Status]]="Completed",Sales_Analysis[[#This Row],[Gross Profit ]],0)</f>
        <v>0</v>
      </c>
    </row>
    <row r="2327" spans="1:23">
      <c r="A2327" t="s">
        <v>3124</v>
      </c>
      <c r="B2327" s="7">
        <v>46267</v>
      </c>
      <c r="C2327" t="s">
        <v>102</v>
      </c>
      <c r="D2327">
        <v>3</v>
      </c>
      <c r="E2327">
        <v>18.5</v>
      </c>
      <c r="F2327">
        <v>0</v>
      </c>
      <c r="G2327">
        <v>0</v>
      </c>
      <c r="H2327" t="s">
        <v>212</v>
      </c>
      <c r="I2327" t="s">
        <v>12</v>
      </c>
      <c r="J2327" t="s">
        <v>217</v>
      </c>
      <c r="K2327" t="s">
        <v>209</v>
      </c>
      <c r="L2327" t="s">
        <v>1096</v>
      </c>
      <c r="M2327" t="s">
        <v>103</v>
      </c>
      <c r="N2327" t="s">
        <v>17</v>
      </c>
      <c r="O2327">
        <v>7.75</v>
      </c>
      <c r="P2327">
        <v>18.5</v>
      </c>
      <c r="Q2327">
        <f>Sales_Analysis[[#This Row],[Quantity]]*Sales_Analysis[[#This Row],[Unit Selling Price]]</f>
        <v>55.5</v>
      </c>
      <c r="R2327">
        <f>Sales_Analysis[[#This Row],[Gross Sales ]]*Sales_Analysis[[#This Row],[Discount Pct]]</f>
        <v>0</v>
      </c>
      <c r="S2327" s="8">
        <f>Sales_Analysis[[#This Row],[Gross Sales ]]-Sales_Analysis[[#This Row],[Discount Amount]]</f>
        <v>55.5</v>
      </c>
      <c r="T2327" s="8">
        <f>Sales_Analysis[[#This Row],[Quantity]]*Sales_Analysis[[#This Row],[Unit Cost]]</f>
        <v>23.25</v>
      </c>
      <c r="U2327" s="8">
        <f>Sales_Analysis[[#This Row],[Net Sales ]]-Sales_Analysis[[#This Row],[Cost Of Good Sold]]</f>
        <v>32.25</v>
      </c>
      <c r="V2327" s="8">
        <f>IF(Sales_Analysis[[#This Row],[Order Status]]="Completed",Sales_Analysis[[#This Row],[Net Sales ]],0)</f>
        <v>55.5</v>
      </c>
      <c r="W2327" s="8">
        <f>IF(Sales_Analysis[[#This Row],[Order Status]]="Completed",Sales_Analysis[[#This Row],[Gross Profit ]],0)</f>
        <v>32.25</v>
      </c>
    </row>
    <row r="2328" spans="1:23">
      <c r="A2328" t="s">
        <v>3125</v>
      </c>
      <c r="B2328" s="7">
        <v>46267</v>
      </c>
      <c r="C2328" t="s">
        <v>116</v>
      </c>
      <c r="D2328">
        <v>3</v>
      </c>
      <c r="E2328">
        <v>30.89</v>
      </c>
      <c r="F2328">
        <v>0.1</v>
      </c>
      <c r="G2328">
        <v>0</v>
      </c>
      <c r="H2328" t="s">
        <v>212</v>
      </c>
      <c r="I2328" t="s">
        <v>224</v>
      </c>
      <c r="J2328" t="s">
        <v>213</v>
      </c>
      <c r="K2328" t="s">
        <v>209</v>
      </c>
      <c r="L2328" t="s">
        <v>557</v>
      </c>
      <c r="M2328" t="s">
        <v>117</v>
      </c>
      <c r="N2328" t="s">
        <v>21</v>
      </c>
      <c r="O2328">
        <v>13.41</v>
      </c>
      <c r="P2328">
        <v>30.89</v>
      </c>
      <c r="Q2328">
        <f>Sales_Analysis[[#This Row],[Quantity]]*Sales_Analysis[[#This Row],[Unit Selling Price]]</f>
        <v>92.67</v>
      </c>
      <c r="R2328">
        <f>Sales_Analysis[[#This Row],[Gross Sales ]]*Sales_Analysis[[#This Row],[Discount Pct]]</f>
        <v>9.2670000000000012</v>
      </c>
      <c r="S2328" s="8">
        <f>Sales_Analysis[[#This Row],[Gross Sales ]]-Sales_Analysis[[#This Row],[Discount Amount]]</f>
        <v>83.403000000000006</v>
      </c>
      <c r="T2328" s="8">
        <f>Sales_Analysis[[#This Row],[Quantity]]*Sales_Analysis[[#This Row],[Unit Cost]]</f>
        <v>40.230000000000004</v>
      </c>
      <c r="U2328" s="8">
        <f>Sales_Analysis[[#This Row],[Net Sales ]]-Sales_Analysis[[#This Row],[Cost Of Good Sold]]</f>
        <v>43.173000000000002</v>
      </c>
      <c r="V2328" s="8">
        <f>IF(Sales_Analysis[[#This Row],[Order Status]]="Completed",Sales_Analysis[[#This Row],[Net Sales ]],0)</f>
        <v>83.403000000000006</v>
      </c>
      <c r="W2328" s="8">
        <f>IF(Sales_Analysis[[#This Row],[Order Status]]="Completed",Sales_Analysis[[#This Row],[Gross Profit ]],0)</f>
        <v>43.173000000000002</v>
      </c>
    </row>
    <row r="2329" spans="1:23">
      <c r="A2329" t="s">
        <v>3126</v>
      </c>
      <c r="B2329" s="7">
        <v>46267</v>
      </c>
      <c r="C2329" t="s">
        <v>89</v>
      </c>
      <c r="D2329">
        <v>1</v>
      </c>
      <c r="E2329">
        <v>81.14</v>
      </c>
      <c r="F2329">
        <v>0</v>
      </c>
      <c r="G2329">
        <v>0</v>
      </c>
      <c r="H2329" t="s">
        <v>207</v>
      </c>
      <c r="I2329" t="s">
        <v>18</v>
      </c>
      <c r="J2329" t="s">
        <v>208</v>
      </c>
      <c r="K2329" t="s">
        <v>209</v>
      </c>
      <c r="L2329" t="s">
        <v>1353</v>
      </c>
      <c r="M2329" t="s">
        <v>90</v>
      </c>
      <c r="N2329" t="s">
        <v>11</v>
      </c>
      <c r="O2329">
        <v>34.53</v>
      </c>
      <c r="P2329">
        <v>81.14</v>
      </c>
      <c r="Q2329">
        <f>Sales_Analysis[[#This Row],[Quantity]]*Sales_Analysis[[#This Row],[Unit Selling Price]]</f>
        <v>81.14</v>
      </c>
      <c r="R2329">
        <f>Sales_Analysis[[#This Row],[Gross Sales ]]*Sales_Analysis[[#This Row],[Discount Pct]]</f>
        <v>0</v>
      </c>
      <c r="S2329" s="8">
        <f>Sales_Analysis[[#This Row],[Gross Sales ]]-Sales_Analysis[[#This Row],[Discount Amount]]</f>
        <v>81.14</v>
      </c>
      <c r="T2329" s="8">
        <f>Sales_Analysis[[#This Row],[Quantity]]*Sales_Analysis[[#This Row],[Unit Cost]]</f>
        <v>34.53</v>
      </c>
      <c r="U2329" s="8">
        <f>Sales_Analysis[[#This Row],[Net Sales ]]-Sales_Analysis[[#This Row],[Cost Of Good Sold]]</f>
        <v>46.61</v>
      </c>
      <c r="V2329" s="8">
        <f>IF(Sales_Analysis[[#This Row],[Order Status]]="Completed",Sales_Analysis[[#This Row],[Net Sales ]],0)</f>
        <v>81.14</v>
      </c>
      <c r="W2329" s="8">
        <f>IF(Sales_Analysis[[#This Row],[Order Status]]="Completed",Sales_Analysis[[#This Row],[Gross Profit ]],0)</f>
        <v>46.61</v>
      </c>
    </row>
    <row r="2330" spans="1:23">
      <c r="A2330" t="s">
        <v>3127</v>
      </c>
      <c r="B2330" s="7">
        <v>46268</v>
      </c>
      <c r="C2330" t="s">
        <v>85</v>
      </c>
      <c r="D2330">
        <v>2</v>
      </c>
      <c r="E2330">
        <v>20.7</v>
      </c>
      <c r="F2330">
        <v>0</v>
      </c>
      <c r="G2330">
        <v>4.99</v>
      </c>
      <c r="H2330" t="s">
        <v>216</v>
      </c>
      <c r="I2330" t="s">
        <v>12</v>
      </c>
      <c r="J2330" t="s">
        <v>208</v>
      </c>
      <c r="K2330" t="s">
        <v>209</v>
      </c>
      <c r="L2330" t="s">
        <v>1802</v>
      </c>
      <c r="M2330" t="s">
        <v>86</v>
      </c>
      <c r="N2330" t="s">
        <v>11</v>
      </c>
      <c r="O2330">
        <v>8.5299999999999994</v>
      </c>
      <c r="P2330">
        <v>20.7</v>
      </c>
      <c r="Q2330">
        <f>Sales_Analysis[[#This Row],[Quantity]]*Sales_Analysis[[#This Row],[Unit Selling Price]]</f>
        <v>41.4</v>
      </c>
      <c r="R2330">
        <f>Sales_Analysis[[#This Row],[Gross Sales ]]*Sales_Analysis[[#This Row],[Discount Pct]]</f>
        <v>0</v>
      </c>
      <c r="S2330" s="8">
        <f>Sales_Analysis[[#This Row],[Gross Sales ]]-Sales_Analysis[[#This Row],[Discount Amount]]</f>
        <v>41.4</v>
      </c>
      <c r="T2330" s="8">
        <f>Sales_Analysis[[#This Row],[Quantity]]*Sales_Analysis[[#This Row],[Unit Cost]]</f>
        <v>17.059999999999999</v>
      </c>
      <c r="U2330" s="8">
        <f>Sales_Analysis[[#This Row],[Net Sales ]]-Sales_Analysis[[#This Row],[Cost Of Good Sold]]</f>
        <v>24.34</v>
      </c>
      <c r="V2330" s="8">
        <f>IF(Sales_Analysis[[#This Row],[Order Status]]="Completed",Sales_Analysis[[#This Row],[Net Sales ]],0)</f>
        <v>41.4</v>
      </c>
      <c r="W2330" s="8">
        <f>IF(Sales_Analysis[[#This Row],[Order Status]]="Completed",Sales_Analysis[[#This Row],[Gross Profit ]],0)</f>
        <v>24.34</v>
      </c>
    </row>
    <row r="2331" spans="1:23">
      <c r="A2331" t="s">
        <v>3128</v>
      </c>
      <c r="B2331" s="7">
        <v>46268</v>
      </c>
      <c r="C2331" t="s">
        <v>104</v>
      </c>
      <c r="D2331">
        <v>8</v>
      </c>
      <c r="E2331">
        <v>29.49</v>
      </c>
      <c r="F2331">
        <v>0.2</v>
      </c>
      <c r="G2331">
        <v>0</v>
      </c>
      <c r="H2331" t="s">
        <v>216</v>
      </c>
      <c r="I2331" t="s">
        <v>18</v>
      </c>
      <c r="J2331" t="s">
        <v>208</v>
      </c>
      <c r="K2331" t="s">
        <v>209</v>
      </c>
      <c r="L2331" t="s">
        <v>1007</v>
      </c>
      <c r="M2331" t="s">
        <v>105</v>
      </c>
      <c r="N2331" t="s">
        <v>17</v>
      </c>
      <c r="O2331">
        <v>13.03</v>
      </c>
      <c r="P2331">
        <v>29.49</v>
      </c>
      <c r="Q2331">
        <f>Sales_Analysis[[#This Row],[Quantity]]*Sales_Analysis[[#This Row],[Unit Selling Price]]</f>
        <v>235.92</v>
      </c>
      <c r="R2331">
        <f>Sales_Analysis[[#This Row],[Gross Sales ]]*Sales_Analysis[[#This Row],[Discount Pct]]</f>
        <v>47.183999999999997</v>
      </c>
      <c r="S2331" s="8">
        <f>Sales_Analysis[[#This Row],[Gross Sales ]]-Sales_Analysis[[#This Row],[Discount Amount]]</f>
        <v>188.73599999999999</v>
      </c>
      <c r="T2331" s="8">
        <f>Sales_Analysis[[#This Row],[Quantity]]*Sales_Analysis[[#This Row],[Unit Cost]]</f>
        <v>104.24</v>
      </c>
      <c r="U2331" s="8">
        <f>Sales_Analysis[[#This Row],[Net Sales ]]-Sales_Analysis[[#This Row],[Cost Of Good Sold]]</f>
        <v>84.495999999999995</v>
      </c>
      <c r="V2331" s="8">
        <f>IF(Sales_Analysis[[#This Row],[Order Status]]="Completed",Sales_Analysis[[#This Row],[Net Sales ]],0)</f>
        <v>188.73599999999999</v>
      </c>
      <c r="W2331" s="8">
        <f>IF(Sales_Analysis[[#This Row],[Order Status]]="Completed",Sales_Analysis[[#This Row],[Gross Profit ]],0)</f>
        <v>84.495999999999995</v>
      </c>
    </row>
    <row r="2332" spans="1:23">
      <c r="A2332" t="s">
        <v>3129</v>
      </c>
      <c r="B2332" s="7">
        <v>46268</v>
      </c>
      <c r="C2332" t="s">
        <v>126</v>
      </c>
      <c r="D2332">
        <v>1</v>
      </c>
      <c r="E2332">
        <v>44.98</v>
      </c>
      <c r="F2332">
        <v>0</v>
      </c>
      <c r="G2332">
        <v>0</v>
      </c>
      <c r="H2332" t="s">
        <v>207</v>
      </c>
      <c r="I2332" t="s">
        <v>37</v>
      </c>
      <c r="J2332" t="s">
        <v>217</v>
      </c>
      <c r="K2332" t="s">
        <v>209</v>
      </c>
      <c r="L2332" t="s">
        <v>938</v>
      </c>
      <c r="M2332" t="s">
        <v>127</v>
      </c>
      <c r="N2332" t="s">
        <v>21</v>
      </c>
      <c r="O2332">
        <v>23.48</v>
      </c>
      <c r="P2332">
        <v>44.98</v>
      </c>
      <c r="Q2332">
        <f>Sales_Analysis[[#This Row],[Quantity]]*Sales_Analysis[[#This Row],[Unit Selling Price]]</f>
        <v>44.98</v>
      </c>
      <c r="R2332">
        <f>Sales_Analysis[[#This Row],[Gross Sales ]]*Sales_Analysis[[#This Row],[Discount Pct]]</f>
        <v>0</v>
      </c>
      <c r="S2332" s="8">
        <f>Sales_Analysis[[#This Row],[Gross Sales ]]-Sales_Analysis[[#This Row],[Discount Amount]]</f>
        <v>44.98</v>
      </c>
      <c r="T2332" s="8">
        <f>Sales_Analysis[[#This Row],[Quantity]]*Sales_Analysis[[#This Row],[Unit Cost]]</f>
        <v>23.48</v>
      </c>
      <c r="U2332" s="8">
        <f>Sales_Analysis[[#This Row],[Net Sales ]]-Sales_Analysis[[#This Row],[Cost Of Good Sold]]</f>
        <v>21.499999999999996</v>
      </c>
      <c r="V2332" s="8">
        <f>IF(Sales_Analysis[[#This Row],[Order Status]]="Completed",Sales_Analysis[[#This Row],[Net Sales ]],0)</f>
        <v>44.98</v>
      </c>
      <c r="W2332" s="8">
        <f>IF(Sales_Analysis[[#This Row],[Order Status]]="Completed",Sales_Analysis[[#This Row],[Gross Profit ]],0)</f>
        <v>21.499999999999996</v>
      </c>
    </row>
    <row r="2333" spans="1:23">
      <c r="A2333" t="s">
        <v>3130</v>
      </c>
      <c r="B2333" s="7">
        <v>46268</v>
      </c>
      <c r="C2333" t="s">
        <v>154</v>
      </c>
      <c r="D2333">
        <v>1</v>
      </c>
      <c r="E2333">
        <v>63.29</v>
      </c>
      <c r="F2333">
        <v>0</v>
      </c>
      <c r="G2333">
        <v>0</v>
      </c>
      <c r="H2333" t="s">
        <v>216</v>
      </c>
      <c r="I2333" t="s">
        <v>12</v>
      </c>
      <c r="J2333" t="s">
        <v>217</v>
      </c>
      <c r="K2333" t="s">
        <v>209</v>
      </c>
      <c r="L2333" t="s">
        <v>838</v>
      </c>
      <c r="M2333" t="s">
        <v>155</v>
      </c>
      <c r="N2333" t="s">
        <v>27</v>
      </c>
      <c r="O2333">
        <v>41.46</v>
      </c>
      <c r="P2333">
        <v>63.29</v>
      </c>
      <c r="Q2333">
        <f>Sales_Analysis[[#This Row],[Quantity]]*Sales_Analysis[[#This Row],[Unit Selling Price]]</f>
        <v>63.29</v>
      </c>
      <c r="R2333">
        <f>Sales_Analysis[[#This Row],[Gross Sales ]]*Sales_Analysis[[#This Row],[Discount Pct]]</f>
        <v>0</v>
      </c>
      <c r="S2333" s="8">
        <f>Sales_Analysis[[#This Row],[Gross Sales ]]-Sales_Analysis[[#This Row],[Discount Amount]]</f>
        <v>63.29</v>
      </c>
      <c r="T2333" s="8">
        <f>Sales_Analysis[[#This Row],[Quantity]]*Sales_Analysis[[#This Row],[Unit Cost]]</f>
        <v>41.46</v>
      </c>
      <c r="U2333" s="8">
        <f>Sales_Analysis[[#This Row],[Net Sales ]]-Sales_Analysis[[#This Row],[Cost Of Good Sold]]</f>
        <v>21.83</v>
      </c>
      <c r="V2333" s="8">
        <f>IF(Sales_Analysis[[#This Row],[Order Status]]="Completed",Sales_Analysis[[#This Row],[Net Sales ]],0)</f>
        <v>63.29</v>
      </c>
      <c r="W2333" s="8">
        <f>IF(Sales_Analysis[[#This Row],[Order Status]]="Completed",Sales_Analysis[[#This Row],[Gross Profit ]],0)</f>
        <v>21.83</v>
      </c>
    </row>
    <row r="2334" spans="1:23">
      <c r="A2334" t="s">
        <v>3131</v>
      </c>
      <c r="B2334" s="7">
        <v>46268</v>
      </c>
      <c r="C2334" t="s">
        <v>142</v>
      </c>
      <c r="D2334">
        <v>1</v>
      </c>
      <c r="E2334">
        <v>100.1</v>
      </c>
      <c r="F2334">
        <v>0</v>
      </c>
      <c r="G2334">
        <v>0</v>
      </c>
      <c r="H2334" t="s">
        <v>216</v>
      </c>
      <c r="I2334" t="s">
        <v>12</v>
      </c>
      <c r="J2334" t="s">
        <v>217</v>
      </c>
      <c r="K2334" t="s">
        <v>209</v>
      </c>
      <c r="L2334" t="s">
        <v>820</v>
      </c>
      <c r="M2334" t="s">
        <v>143</v>
      </c>
      <c r="N2334" t="s">
        <v>27</v>
      </c>
      <c r="O2334">
        <v>41.96</v>
      </c>
      <c r="P2334">
        <v>100.1</v>
      </c>
      <c r="Q2334">
        <f>Sales_Analysis[[#This Row],[Quantity]]*Sales_Analysis[[#This Row],[Unit Selling Price]]</f>
        <v>100.1</v>
      </c>
      <c r="R2334">
        <f>Sales_Analysis[[#This Row],[Gross Sales ]]*Sales_Analysis[[#This Row],[Discount Pct]]</f>
        <v>0</v>
      </c>
      <c r="S2334" s="8">
        <f>Sales_Analysis[[#This Row],[Gross Sales ]]-Sales_Analysis[[#This Row],[Discount Amount]]</f>
        <v>100.1</v>
      </c>
      <c r="T2334" s="8">
        <f>Sales_Analysis[[#This Row],[Quantity]]*Sales_Analysis[[#This Row],[Unit Cost]]</f>
        <v>41.96</v>
      </c>
      <c r="U2334" s="8">
        <f>Sales_Analysis[[#This Row],[Net Sales ]]-Sales_Analysis[[#This Row],[Cost Of Good Sold]]</f>
        <v>58.139999999999993</v>
      </c>
      <c r="V2334" s="8">
        <f>IF(Sales_Analysis[[#This Row],[Order Status]]="Completed",Sales_Analysis[[#This Row],[Net Sales ]],0)</f>
        <v>100.1</v>
      </c>
      <c r="W2334" s="8">
        <f>IF(Sales_Analysis[[#This Row],[Order Status]]="Completed",Sales_Analysis[[#This Row],[Gross Profit ]],0)</f>
        <v>58.139999999999993</v>
      </c>
    </row>
    <row r="2335" spans="1:23">
      <c r="A2335" t="s">
        <v>3132</v>
      </c>
      <c r="B2335" s="7">
        <v>46268</v>
      </c>
      <c r="C2335" t="s">
        <v>182</v>
      </c>
      <c r="D2335">
        <v>4</v>
      </c>
      <c r="E2335">
        <v>11.57</v>
      </c>
      <c r="F2335">
        <v>0.1</v>
      </c>
      <c r="G2335">
        <v>0</v>
      </c>
      <c r="H2335" t="s">
        <v>216</v>
      </c>
      <c r="I2335" t="s">
        <v>224</v>
      </c>
      <c r="J2335" t="s">
        <v>217</v>
      </c>
      <c r="K2335" t="s">
        <v>209</v>
      </c>
      <c r="L2335" t="s">
        <v>975</v>
      </c>
      <c r="M2335" t="s">
        <v>183</v>
      </c>
      <c r="N2335" t="s">
        <v>32</v>
      </c>
      <c r="O2335">
        <v>6.42</v>
      </c>
      <c r="P2335">
        <v>11.57</v>
      </c>
      <c r="Q2335">
        <f>Sales_Analysis[[#This Row],[Quantity]]*Sales_Analysis[[#This Row],[Unit Selling Price]]</f>
        <v>46.28</v>
      </c>
      <c r="R2335">
        <f>Sales_Analysis[[#This Row],[Gross Sales ]]*Sales_Analysis[[#This Row],[Discount Pct]]</f>
        <v>4.6280000000000001</v>
      </c>
      <c r="S2335" s="8">
        <f>Sales_Analysis[[#This Row],[Gross Sales ]]-Sales_Analysis[[#This Row],[Discount Amount]]</f>
        <v>41.652000000000001</v>
      </c>
      <c r="T2335" s="8">
        <f>Sales_Analysis[[#This Row],[Quantity]]*Sales_Analysis[[#This Row],[Unit Cost]]</f>
        <v>25.68</v>
      </c>
      <c r="U2335" s="8">
        <f>Sales_Analysis[[#This Row],[Net Sales ]]-Sales_Analysis[[#This Row],[Cost Of Good Sold]]</f>
        <v>15.972000000000001</v>
      </c>
      <c r="V2335" s="8">
        <f>IF(Sales_Analysis[[#This Row],[Order Status]]="Completed",Sales_Analysis[[#This Row],[Net Sales ]],0)</f>
        <v>41.652000000000001</v>
      </c>
      <c r="W2335" s="8">
        <f>IF(Sales_Analysis[[#This Row],[Order Status]]="Completed",Sales_Analysis[[#This Row],[Gross Profit ]],0)</f>
        <v>15.972000000000001</v>
      </c>
    </row>
    <row r="2336" spans="1:23">
      <c r="A2336" t="s">
        <v>3133</v>
      </c>
      <c r="B2336" s="7">
        <v>46268</v>
      </c>
      <c r="C2336" t="s">
        <v>182</v>
      </c>
      <c r="D2336">
        <v>1</v>
      </c>
      <c r="E2336">
        <v>11.57</v>
      </c>
      <c r="F2336">
        <v>0</v>
      </c>
      <c r="G2336">
        <v>0</v>
      </c>
      <c r="H2336" t="s">
        <v>207</v>
      </c>
      <c r="I2336" t="s">
        <v>12</v>
      </c>
      <c r="J2336" t="s">
        <v>217</v>
      </c>
      <c r="K2336" t="s">
        <v>209</v>
      </c>
      <c r="L2336" t="s">
        <v>575</v>
      </c>
      <c r="M2336" t="s">
        <v>183</v>
      </c>
      <c r="N2336" t="s">
        <v>32</v>
      </c>
      <c r="O2336">
        <v>6.42</v>
      </c>
      <c r="P2336">
        <v>11.57</v>
      </c>
      <c r="Q2336">
        <f>Sales_Analysis[[#This Row],[Quantity]]*Sales_Analysis[[#This Row],[Unit Selling Price]]</f>
        <v>11.57</v>
      </c>
      <c r="R2336">
        <f>Sales_Analysis[[#This Row],[Gross Sales ]]*Sales_Analysis[[#This Row],[Discount Pct]]</f>
        <v>0</v>
      </c>
      <c r="S2336" s="8">
        <f>Sales_Analysis[[#This Row],[Gross Sales ]]-Sales_Analysis[[#This Row],[Discount Amount]]</f>
        <v>11.57</v>
      </c>
      <c r="T2336" s="8">
        <f>Sales_Analysis[[#This Row],[Quantity]]*Sales_Analysis[[#This Row],[Unit Cost]]</f>
        <v>6.42</v>
      </c>
      <c r="U2336" s="8">
        <f>Sales_Analysis[[#This Row],[Net Sales ]]-Sales_Analysis[[#This Row],[Cost Of Good Sold]]</f>
        <v>5.15</v>
      </c>
      <c r="V2336" s="8">
        <f>IF(Sales_Analysis[[#This Row],[Order Status]]="Completed",Sales_Analysis[[#This Row],[Net Sales ]],0)</f>
        <v>11.57</v>
      </c>
      <c r="W2336" s="8">
        <f>IF(Sales_Analysis[[#This Row],[Order Status]]="Completed",Sales_Analysis[[#This Row],[Gross Profit ]],0)</f>
        <v>5.15</v>
      </c>
    </row>
    <row r="2337" spans="1:23">
      <c r="A2337" t="s">
        <v>3134</v>
      </c>
      <c r="B2337" s="7">
        <v>46268</v>
      </c>
      <c r="C2337" t="s">
        <v>75</v>
      </c>
      <c r="D2337">
        <v>2</v>
      </c>
      <c r="E2337">
        <v>55.2</v>
      </c>
      <c r="F2337">
        <v>0.1</v>
      </c>
      <c r="G2337">
        <v>4.99</v>
      </c>
      <c r="H2337" t="s">
        <v>212</v>
      </c>
      <c r="I2337" t="s">
        <v>12</v>
      </c>
      <c r="J2337" t="s">
        <v>208</v>
      </c>
      <c r="K2337" t="s">
        <v>209</v>
      </c>
      <c r="L2337" t="s">
        <v>3135</v>
      </c>
      <c r="M2337" t="s">
        <v>76</v>
      </c>
      <c r="N2337" t="s">
        <v>11</v>
      </c>
      <c r="O2337">
        <v>25.85</v>
      </c>
      <c r="P2337">
        <v>55.2</v>
      </c>
      <c r="Q2337">
        <f>Sales_Analysis[[#This Row],[Quantity]]*Sales_Analysis[[#This Row],[Unit Selling Price]]</f>
        <v>110.4</v>
      </c>
      <c r="R2337">
        <f>Sales_Analysis[[#This Row],[Gross Sales ]]*Sales_Analysis[[#This Row],[Discount Pct]]</f>
        <v>11.040000000000001</v>
      </c>
      <c r="S2337" s="8">
        <f>Sales_Analysis[[#This Row],[Gross Sales ]]-Sales_Analysis[[#This Row],[Discount Amount]]</f>
        <v>99.36</v>
      </c>
      <c r="T2337" s="8">
        <f>Sales_Analysis[[#This Row],[Quantity]]*Sales_Analysis[[#This Row],[Unit Cost]]</f>
        <v>51.7</v>
      </c>
      <c r="U2337" s="8">
        <f>Sales_Analysis[[#This Row],[Net Sales ]]-Sales_Analysis[[#This Row],[Cost Of Good Sold]]</f>
        <v>47.66</v>
      </c>
      <c r="V2337" s="8">
        <f>IF(Sales_Analysis[[#This Row],[Order Status]]="Completed",Sales_Analysis[[#This Row],[Net Sales ]],0)</f>
        <v>99.36</v>
      </c>
      <c r="W2337" s="8">
        <f>IF(Sales_Analysis[[#This Row],[Order Status]]="Completed",Sales_Analysis[[#This Row],[Gross Profit ]],0)</f>
        <v>47.66</v>
      </c>
    </row>
    <row r="2338" spans="1:23">
      <c r="A2338" t="s">
        <v>3136</v>
      </c>
      <c r="B2338" s="7">
        <v>46269</v>
      </c>
      <c r="C2338" t="s">
        <v>156</v>
      </c>
      <c r="D2338">
        <v>4</v>
      </c>
      <c r="E2338">
        <v>24.86</v>
      </c>
      <c r="F2338">
        <v>0</v>
      </c>
      <c r="G2338">
        <v>0</v>
      </c>
      <c r="H2338" t="s">
        <v>207</v>
      </c>
      <c r="I2338" t="s">
        <v>37</v>
      </c>
      <c r="J2338" t="s">
        <v>217</v>
      </c>
      <c r="K2338" t="s">
        <v>209</v>
      </c>
      <c r="L2338" t="s">
        <v>2098</v>
      </c>
      <c r="M2338" t="s">
        <v>157</v>
      </c>
      <c r="N2338" t="s">
        <v>27</v>
      </c>
      <c r="O2338">
        <v>16.329999999999998</v>
      </c>
      <c r="P2338">
        <v>24.86</v>
      </c>
      <c r="Q2338">
        <f>Sales_Analysis[[#This Row],[Quantity]]*Sales_Analysis[[#This Row],[Unit Selling Price]]</f>
        <v>99.44</v>
      </c>
      <c r="R2338">
        <f>Sales_Analysis[[#This Row],[Gross Sales ]]*Sales_Analysis[[#This Row],[Discount Pct]]</f>
        <v>0</v>
      </c>
      <c r="S2338" s="8">
        <f>Sales_Analysis[[#This Row],[Gross Sales ]]-Sales_Analysis[[#This Row],[Discount Amount]]</f>
        <v>99.44</v>
      </c>
      <c r="T2338" s="8">
        <f>Sales_Analysis[[#This Row],[Quantity]]*Sales_Analysis[[#This Row],[Unit Cost]]</f>
        <v>65.319999999999993</v>
      </c>
      <c r="U2338" s="8">
        <f>Sales_Analysis[[#This Row],[Net Sales ]]-Sales_Analysis[[#This Row],[Cost Of Good Sold]]</f>
        <v>34.120000000000005</v>
      </c>
      <c r="V2338" s="8">
        <f>IF(Sales_Analysis[[#This Row],[Order Status]]="Completed",Sales_Analysis[[#This Row],[Net Sales ]],0)</f>
        <v>99.44</v>
      </c>
      <c r="W2338" s="8">
        <f>IF(Sales_Analysis[[#This Row],[Order Status]]="Completed",Sales_Analysis[[#This Row],[Gross Profit ]],0)</f>
        <v>34.120000000000005</v>
      </c>
    </row>
    <row r="2339" spans="1:23">
      <c r="A2339" t="s">
        <v>3137</v>
      </c>
      <c r="B2339" s="7">
        <v>46269</v>
      </c>
      <c r="C2339" t="s">
        <v>154</v>
      </c>
      <c r="D2339">
        <v>1</v>
      </c>
      <c r="E2339">
        <v>63.29</v>
      </c>
      <c r="F2339">
        <v>0</v>
      </c>
      <c r="G2339">
        <v>0</v>
      </c>
      <c r="H2339" t="s">
        <v>207</v>
      </c>
      <c r="I2339" t="s">
        <v>18</v>
      </c>
      <c r="J2339" t="s">
        <v>213</v>
      </c>
      <c r="K2339" t="s">
        <v>209</v>
      </c>
      <c r="L2339" t="s">
        <v>1849</v>
      </c>
      <c r="M2339" t="s">
        <v>155</v>
      </c>
      <c r="N2339" t="s">
        <v>27</v>
      </c>
      <c r="O2339">
        <v>41.46</v>
      </c>
      <c r="P2339">
        <v>63.29</v>
      </c>
      <c r="Q2339">
        <f>Sales_Analysis[[#This Row],[Quantity]]*Sales_Analysis[[#This Row],[Unit Selling Price]]</f>
        <v>63.29</v>
      </c>
      <c r="R2339">
        <f>Sales_Analysis[[#This Row],[Gross Sales ]]*Sales_Analysis[[#This Row],[Discount Pct]]</f>
        <v>0</v>
      </c>
      <c r="S2339" s="8">
        <f>Sales_Analysis[[#This Row],[Gross Sales ]]-Sales_Analysis[[#This Row],[Discount Amount]]</f>
        <v>63.29</v>
      </c>
      <c r="T2339" s="8">
        <f>Sales_Analysis[[#This Row],[Quantity]]*Sales_Analysis[[#This Row],[Unit Cost]]</f>
        <v>41.46</v>
      </c>
      <c r="U2339" s="8">
        <f>Sales_Analysis[[#This Row],[Net Sales ]]-Sales_Analysis[[#This Row],[Cost Of Good Sold]]</f>
        <v>21.83</v>
      </c>
      <c r="V2339" s="8">
        <f>IF(Sales_Analysis[[#This Row],[Order Status]]="Completed",Sales_Analysis[[#This Row],[Net Sales ]],0)</f>
        <v>63.29</v>
      </c>
      <c r="W2339" s="8">
        <f>IF(Sales_Analysis[[#This Row],[Order Status]]="Completed",Sales_Analysis[[#This Row],[Gross Profit ]],0)</f>
        <v>21.83</v>
      </c>
    </row>
    <row r="2340" spans="1:23">
      <c r="A2340" t="s">
        <v>3138</v>
      </c>
      <c r="B2340" s="7">
        <v>46269</v>
      </c>
      <c r="C2340" t="s">
        <v>71</v>
      </c>
      <c r="D2340">
        <v>3</v>
      </c>
      <c r="E2340">
        <v>11.23</v>
      </c>
      <c r="F2340">
        <v>0</v>
      </c>
      <c r="G2340">
        <v>9.99</v>
      </c>
      <c r="H2340" t="s">
        <v>216</v>
      </c>
      <c r="I2340" t="s">
        <v>224</v>
      </c>
      <c r="J2340" t="s">
        <v>213</v>
      </c>
      <c r="K2340" t="s">
        <v>209</v>
      </c>
      <c r="L2340" t="s">
        <v>541</v>
      </c>
      <c r="M2340" t="s">
        <v>72</v>
      </c>
      <c r="N2340" t="s">
        <v>11</v>
      </c>
      <c r="O2340">
        <v>6.46</v>
      </c>
      <c r="P2340">
        <v>11.23</v>
      </c>
      <c r="Q2340">
        <f>Sales_Analysis[[#This Row],[Quantity]]*Sales_Analysis[[#This Row],[Unit Selling Price]]</f>
        <v>33.69</v>
      </c>
      <c r="R2340">
        <f>Sales_Analysis[[#This Row],[Gross Sales ]]*Sales_Analysis[[#This Row],[Discount Pct]]</f>
        <v>0</v>
      </c>
      <c r="S2340" s="8">
        <f>Sales_Analysis[[#This Row],[Gross Sales ]]-Sales_Analysis[[#This Row],[Discount Amount]]</f>
        <v>33.69</v>
      </c>
      <c r="T2340" s="8">
        <f>Sales_Analysis[[#This Row],[Quantity]]*Sales_Analysis[[#This Row],[Unit Cost]]</f>
        <v>19.38</v>
      </c>
      <c r="U2340" s="8">
        <f>Sales_Analysis[[#This Row],[Net Sales ]]-Sales_Analysis[[#This Row],[Cost Of Good Sold]]</f>
        <v>14.309999999999999</v>
      </c>
      <c r="V2340" s="8">
        <f>IF(Sales_Analysis[[#This Row],[Order Status]]="Completed",Sales_Analysis[[#This Row],[Net Sales ]],0)</f>
        <v>33.69</v>
      </c>
      <c r="W2340" s="8">
        <f>IF(Sales_Analysis[[#This Row],[Order Status]]="Completed",Sales_Analysis[[#This Row],[Gross Profit ]],0)</f>
        <v>14.309999999999999</v>
      </c>
    </row>
    <row r="2341" spans="1:23">
      <c r="A2341" t="s">
        <v>3139</v>
      </c>
      <c r="B2341" s="7">
        <v>46269</v>
      </c>
      <c r="C2341" t="s">
        <v>110</v>
      </c>
      <c r="D2341">
        <v>1</v>
      </c>
      <c r="E2341">
        <v>32.130000000000003</v>
      </c>
      <c r="F2341">
        <v>0.05</v>
      </c>
      <c r="G2341">
        <v>9.99</v>
      </c>
      <c r="H2341" t="s">
        <v>212</v>
      </c>
      <c r="I2341" t="s">
        <v>12</v>
      </c>
      <c r="J2341" t="s">
        <v>213</v>
      </c>
      <c r="K2341" t="s">
        <v>281</v>
      </c>
      <c r="L2341" t="s">
        <v>3015</v>
      </c>
      <c r="M2341" t="s">
        <v>111</v>
      </c>
      <c r="N2341" t="s">
        <v>17</v>
      </c>
      <c r="O2341">
        <v>21.59</v>
      </c>
      <c r="P2341">
        <v>32.130000000000003</v>
      </c>
      <c r="Q2341">
        <f>Sales_Analysis[[#This Row],[Quantity]]*Sales_Analysis[[#This Row],[Unit Selling Price]]</f>
        <v>32.130000000000003</v>
      </c>
      <c r="R2341">
        <f>Sales_Analysis[[#This Row],[Gross Sales ]]*Sales_Analysis[[#This Row],[Discount Pct]]</f>
        <v>1.6065000000000003</v>
      </c>
      <c r="S2341" s="8">
        <f>Sales_Analysis[[#This Row],[Gross Sales ]]-Sales_Analysis[[#This Row],[Discount Amount]]</f>
        <v>30.523500000000002</v>
      </c>
      <c r="T2341" s="8">
        <f>Sales_Analysis[[#This Row],[Quantity]]*Sales_Analysis[[#This Row],[Unit Cost]]</f>
        <v>21.59</v>
      </c>
      <c r="U2341" s="8">
        <f>Sales_Analysis[[#This Row],[Net Sales ]]-Sales_Analysis[[#This Row],[Cost Of Good Sold]]</f>
        <v>8.9335000000000022</v>
      </c>
      <c r="V2341" s="8">
        <f>IF(Sales_Analysis[[#This Row],[Order Status]]="Completed",Sales_Analysis[[#This Row],[Net Sales ]],0)</f>
        <v>0</v>
      </c>
      <c r="W2341" s="8">
        <f>IF(Sales_Analysis[[#This Row],[Order Status]]="Completed",Sales_Analysis[[#This Row],[Gross Profit ]],0)</f>
        <v>0</v>
      </c>
    </row>
    <row r="2342" spans="1:23">
      <c r="A2342" t="s">
        <v>3140</v>
      </c>
      <c r="B2342" s="7">
        <v>46269</v>
      </c>
      <c r="C2342" t="s">
        <v>146</v>
      </c>
      <c r="D2342">
        <v>2</v>
      </c>
      <c r="E2342">
        <v>30.05</v>
      </c>
      <c r="F2342">
        <v>0.1</v>
      </c>
      <c r="G2342">
        <v>0</v>
      </c>
      <c r="H2342" t="s">
        <v>216</v>
      </c>
      <c r="I2342" t="s">
        <v>18</v>
      </c>
      <c r="J2342" t="s">
        <v>208</v>
      </c>
      <c r="K2342" t="s">
        <v>209</v>
      </c>
      <c r="L2342" t="s">
        <v>1064</v>
      </c>
      <c r="M2342" t="s">
        <v>147</v>
      </c>
      <c r="N2342" t="s">
        <v>27</v>
      </c>
      <c r="O2342">
        <v>17.329999999999998</v>
      </c>
      <c r="P2342">
        <v>30.05</v>
      </c>
      <c r="Q2342">
        <f>Sales_Analysis[[#This Row],[Quantity]]*Sales_Analysis[[#This Row],[Unit Selling Price]]</f>
        <v>60.1</v>
      </c>
      <c r="R2342">
        <f>Sales_Analysis[[#This Row],[Gross Sales ]]*Sales_Analysis[[#This Row],[Discount Pct]]</f>
        <v>6.0100000000000007</v>
      </c>
      <c r="S2342" s="8">
        <f>Sales_Analysis[[#This Row],[Gross Sales ]]-Sales_Analysis[[#This Row],[Discount Amount]]</f>
        <v>54.09</v>
      </c>
      <c r="T2342" s="8">
        <f>Sales_Analysis[[#This Row],[Quantity]]*Sales_Analysis[[#This Row],[Unit Cost]]</f>
        <v>34.659999999999997</v>
      </c>
      <c r="U2342" s="8">
        <f>Sales_Analysis[[#This Row],[Net Sales ]]-Sales_Analysis[[#This Row],[Cost Of Good Sold]]</f>
        <v>19.430000000000007</v>
      </c>
      <c r="V2342" s="8">
        <f>IF(Sales_Analysis[[#This Row],[Order Status]]="Completed",Sales_Analysis[[#This Row],[Net Sales ]],0)</f>
        <v>54.09</v>
      </c>
      <c r="W2342" s="8">
        <f>IF(Sales_Analysis[[#This Row],[Order Status]]="Completed",Sales_Analysis[[#This Row],[Gross Profit ]],0)</f>
        <v>19.430000000000007</v>
      </c>
    </row>
    <row r="2343" spans="1:23">
      <c r="A2343" t="s">
        <v>3141</v>
      </c>
      <c r="B2343" s="7">
        <v>46270</v>
      </c>
      <c r="C2343" t="s">
        <v>174</v>
      </c>
      <c r="D2343">
        <v>1</v>
      </c>
      <c r="E2343">
        <v>72.45</v>
      </c>
      <c r="F2343">
        <v>0.05</v>
      </c>
      <c r="G2343">
        <v>0</v>
      </c>
      <c r="H2343" t="s">
        <v>212</v>
      </c>
      <c r="I2343" t="s">
        <v>224</v>
      </c>
      <c r="J2343" t="s">
        <v>208</v>
      </c>
      <c r="K2343" t="s">
        <v>209</v>
      </c>
      <c r="L2343" t="s">
        <v>497</v>
      </c>
      <c r="M2343" t="s">
        <v>175</v>
      </c>
      <c r="N2343" t="s">
        <v>32</v>
      </c>
      <c r="O2343">
        <v>30.61</v>
      </c>
      <c r="P2343">
        <v>72.45</v>
      </c>
      <c r="Q2343">
        <f>Sales_Analysis[[#This Row],[Quantity]]*Sales_Analysis[[#This Row],[Unit Selling Price]]</f>
        <v>72.45</v>
      </c>
      <c r="R2343">
        <f>Sales_Analysis[[#This Row],[Gross Sales ]]*Sales_Analysis[[#This Row],[Discount Pct]]</f>
        <v>3.6225000000000005</v>
      </c>
      <c r="S2343" s="8">
        <f>Sales_Analysis[[#This Row],[Gross Sales ]]-Sales_Analysis[[#This Row],[Discount Amount]]</f>
        <v>68.827500000000001</v>
      </c>
      <c r="T2343" s="8">
        <f>Sales_Analysis[[#This Row],[Quantity]]*Sales_Analysis[[#This Row],[Unit Cost]]</f>
        <v>30.61</v>
      </c>
      <c r="U2343" s="8">
        <f>Sales_Analysis[[#This Row],[Net Sales ]]-Sales_Analysis[[#This Row],[Cost Of Good Sold]]</f>
        <v>38.217500000000001</v>
      </c>
      <c r="V2343" s="8">
        <f>IF(Sales_Analysis[[#This Row],[Order Status]]="Completed",Sales_Analysis[[#This Row],[Net Sales ]],0)</f>
        <v>68.827500000000001</v>
      </c>
      <c r="W2343" s="8">
        <f>IF(Sales_Analysis[[#This Row],[Order Status]]="Completed",Sales_Analysis[[#This Row],[Gross Profit ]],0)</f>
        <v>38.217500000000001</v>
      </c>
    </row>
    <row r="2344" spans="1:23">
      <c r="A2344" t="s">
        <v>3142</v>
      </c>
      <c r="B2344" s="7">
        <v>46270</v>
      </c>
      <c r="C2344" t="s">
        <v>172</v>
      </c>
      <c r="D2344">
        <v>4</v>
      </c>
      <c r="E2344">
        <v>80.63</v>
      </c>
      <c r="F2344">
        <v>0.05</v>
      </c>
      <c r="G2344">
        <v>0</v>
      </c>
      <c r="H2344" t="s">
        <v>216</v>
      </c>
      <c r="I2344" t="s">
        <v>54</v>
      </c>
      <c r="J2344" t="s">
        <v>217</v>
      </c>
      <c r="K2344" t="s">
        <v>209</v>
      </c>
      <c r="L2344" t="s">
        <v>1914</v>
      </c>
      <c r="M2344" t="s">
        <v>173</v>
      </c>
      <c r="N2344" t="s">
        <v>32</v>
      </c>
      <c r="O2344">
        <v>44.56</v>
      </c>
      <c r="P2344">
        <v>80.63</v>
      </c>
      <c r="Q2344">
        <f>Sales_Analysis[[#This Row],[Quantity]]*Sales_Analysis[[#This Row],[Unit Selling Price]]</f>
        <v>322.52</v>
      </c>
      <c r="R2344">
        <f>Sales_Analysis[[#This Row],[Gross Sales ]]*Sales_Analysis[[#This Row],[Discount Pct]]</f>
        <v>16.126000000000001</v>
      </c>
      <c r="S2344" s="8">
        <f>Sales_Analysis[[#This Row],[Gross Sales ]]-Sales_Analysis[[#This Row],[Discount Amount]]</f>
        <v>306.39400000000001</v>
      </c>
      <c r="T2344" s="8">
        <f>Sales_Analysis[[#This Row],[Quantity]]*Sales_Analysis[[#This Row],[Unit Cost]]</f>
        <v>178.24</v>
      </c>
      <c r="U2344" s="8">
        <f>Sales_Analysis[[#This Row],[Net Sales ]]-Sales_Analysis[[#This Row],[Cost Of Good Sold]]</f>
        <v>128.154</v>
      </c>
      <c r="V2344" s="8">
        <f>IF(Sales_Analysis[[#This Row],[Order Status]]="Completed",Sales_Analysis[[#This Row],[Net Sales ]],0)</f>
        <v>306.39400000000001</v>
      </c>
      <c r="W2344" s="8">
        <f>IF(Sales_Analysis[[#This Row],[Order Status]]="Completed",Sales_Analysis[[#This Row],[Gross Profit ]],0)</f>
        <v>128.154</v>
      </c>
    </row>
    <row r="2345" spans="1:23">
      <c r="A2345" t="s">
        <v>3143</v>
      </c>
      <c r="B2345" s="7">
        <v>46271</v>
      </c>
      <c r="C2345" t="s">
        <v>87</v>
      </c>
      <c r="D2345">
        <v>3</v>
      </c>
      <c r="E2345">
        <v>49.34</v>
      </c>
      <c r="F2345">
        <v>0</v>
      </c>
      <c r="G2345">
        <v>0</v>
      </c>
      <c r="H2345" t="s">
        <v>212</v>
      </c>
      <c r="I2345" t="s">
        <v>54</v>
      </c>
      <c r="J2345" t="s">
        <v>213</v>
      </c>
      <c r="K2345" t="s">
        <v>209</v>
      </c>
      <c r="L2345" t="s">
        <v>656</v>
      </c>
      <c r="M2345" t="s">
        <v>88</v>
      </c>
      <c r="N2345" t="s">
        <v>11</v>
      </c>
      <c r="O2345">
        <v>24.06</v>
      </c>
      <c r="P2345">
        <v>49.34</v>
      </c>
      <c r="Q2345">
        <f>Sales_Analysis[[#This Row],[Quantity]]*Sales_Analysis[[#This Row],[Unit Selling Price]]</f>
        <v>148.02000000000001</v>
      </c>
      <c r="R2345">
        <f>Sales_Analysis[[#This Row],[Gross Sales ]]*Sales_Analysis[[#This Row],[Discount Pct]]</f>
        <v>0</v>
      </c>
      <c r="S2345" s="8">
        <f>Sales_Analysis[[#This Row],[Gross Sales ]]-Sales_Analysis[[#This Row],[Discount Amount]]</f>
        <v>148.02000000000001</v>
      </c>
      <c r="T2345" s="8">
        <f>Sales_Analysis[[#This Row],[Quantity]]*Sales_Analysis[[#This Row],[Unit Cost]]</f>
        <v>72.179999999999993</v>
      </c>
      <c r="U2345" s="8">
        <f>Sales_Analysis[[#This Row],[Net Sales ]]-Sales_Analysis[[#This Row],[Cost Of Good Sold]]</f>
        <v>75.840000000000018</v>
      </c>
      <c r="V2345" s="8">
        <f>IF(Sales_Analysis[[#This Row],[Order Status]]="Completed",Sales_Analysis[[#This Row],[Net Sales ]],0)</f>
        <v>148.02000000000001</v>
      </c>
      <c r="W2345" s="8">
        <f>IF(Sales_Analysis[[#This Row],[Order Status]]="Completed",Sales_Analysis[[#This Row],[Gross Profit ]],0)</f>
        <v>75.840000000000018</v>
      </c>
    </row>
    <row r="2346" spans="1:23">
      <c r="A2346" t="s">
        <v>3144</v>
      </c>
      <c r="B2346" s="7">
        <v>46271</v>
      </c>
      <c r="C2346" t="s">
        <v>87</v>
      </c>
      <c r="D2346">
        <v>1</v>
      </c>
      <c r="E2346">
        <v>49.34</v>
      </c>
      <c r="F2346">
        <v>0</v>
      </c>
      <c r="G2346">
        <v>0</v>
      </c>
      <c r="H2346" t="s">
        <v>212</v>
      </c>
      <c r="I2346" t="s">
        <v>54</v>
      </c>
      <c r="J2346" t="s">
        <v>213</v>
      </c>
      <c r="K2346" t="s">
        <v>209</v>
      </c>
      <c r="L2346" t="s">
        <v>1197</v>
      </c>
      <c r="M2346" t="s">
        <v>88</v>
      </c>
      <c r="N2346" t="s">
        <v>11</v>
      </c>
      <c r="O2346">
        <v>24.06</v>
      </c>
      <c r="P2346">
        <v>49.34</v>
      </c>
      <c r="Q2346">
        <f>Sales_Analysis[[#This Row],[Quantity]]*Sales_Analysis[[#This Row],[Unit Selling Price]]</f>
        <v>49.34</v>
      </c>
      <c r="R2346">
        <f>Sales_Analysis[[#This Row],[Gross Sales ]]*Sales_Analysis[[#This Row],[Discount Pct]]</f>
        <v>0</v>
      </c>
      <c r="S2346" s="8">
        <f>Sales_Analysis[[#This Row],[Gross Sales ]]-Sales_Analysis[[#This Row],[Discount Amount]]</f>
        <v>49.34</v>
      </c>
      <c r="T2346" s="8">
        <f>Sales_Analysis[[#This Row],[Quantity]]*Sales_Analysis[[#This Row],[Unit Cost]]</f>
        <v>24.06</v>
      </c>
      <c r="U2346" s="8">
        <f>Sales_Analysis[[#This Row],[Net Sales ]]-Sales_Analysis[[#This Row],[Cost Of Good Sold]]</f>
        <v>25.280000000000005</v>
      </c>
      <c r="V2346" s="8">
        <f>IF(Sales_Analysis[[#This Row],[Order Status]]="Completed",Sales_Analysis[[#This Row],[Net Sales ]],0)</f>
        <v>49.34</v>
      </c>
      <c r="W2346" s="8">
        <f>IF(Sales_Analysis[[#This Row],[Order Status]]="Completed",Sales_Analysis[[#This Row],[Gross Profit ]],0)</f>
        <v>25.280000000000005</v>
      </c>
    </row>
    <row r="2347" spans="1:23">
      <c r="A2347" t="s">
        <v>3145</v>
      </c>
      <c r="B2347" s="7">
        <v>46271</v>
      </c>
      <c r="C2347" t="s">
        <v>168</v>
      </c>
      <c r="D2347">
        <v>1</v>
      </c>
      <c r="E2347">
        <v>50.46</v>
      </c>
      <c r="F2347">
        <v>0.1</v>
      </c>
      <c r="G2347">
        <v>4.99</v>
      </c>
      <c r="H2347" t="s">
        <v>207</v>
      </c>
      <c r="I2347" t="s">
        <v>18</v>
      </c>
      <c r="J2347" t="s">
        <v>217</v>
      </c>
      <c r="K2347" t="s">
        <v>209</v>
      </c>
      <c r="L2347" t="s">
        <v>2529</v>
      </c>
      <c r="M2347" t="s">
        <v>169</v>
      </c>
      <c r="N2347" t="s">
        <v>32</v>
      </c>
      <c r="O2347">
        <v>23.03</v>
      </c>
      <c r="P2347">
        <v>50.46</v>
      </c>
      <c r="Q2347">
        <f>Sales_Analysis[[#This Row],[Quantity]]*Sales_Analysis[[#This Row],[Unit Selling Price]]</f>
        <v>50.46</v>
      </c>
      <c r="R2347">
        <f>Sales_Analysis[[#This Row],[Gross Sales ]]*Sales_Analysis[[#This Row],[Discount Pct]]</f>
        <v>5.0460000000000003</v>
      </c>
      <c r="S2347" s="8">
        <f>Sales_Analysis[[#This Row],[Gross Sales ]]-Sales_Analysis[[#This Row],[Discount Amount]]</f>
        <v>45.414000000000001</v>
      </c>
      <c r="T2347" s="8">
        <f>Sales_Analysis[[#This Row],[Quantity]]*Sales_Analysis[[#This Row],[Unit Cost]]</f>
        <v>23.03</v>
      </c>
      <c r="U2347" s="8">
        <f>Sales_Analysis[[#This Row],[Net Sales ]]-Sales_Analysis[[#This Row],[Cost Of Good Sold]]</f>
        <v>22.384</v>
      </c>
      <c r="V2347" s="8">
        <f>IF(Sales_Analysis[[#This Row],[Order Status]]="Completed",Sales_Analysis[[#This Row],[Net Sales ]],0)</f>
        <v>45.414000000000001</v>
      </c>
      <c r="W2347" s="8">
        <f>IF(Sales_Analysis[[#This Row],[Order Status]]="Completed",Sales_Analysis[[#This Row],[Gross Profit ]],0)</f>
        <v>22.384</v>
      </c>
    </row>
    <row r="2348" spans="1:23">
      <c r="A2348" t="s">
        <v>3146</v>
      </c>
      <c r="B2348" s="7">
        <v>46271</v>
      </c>
      <c r="C2348" t="s">
        <v>106</v>
      </c>
      <c r="D2348">
        <v>2</v>
      </c>
      <c r="E2348">
        <v>85.27</v>
      </c>
      <c r="F2348">
        <v>0.2</v>
      </c>
      <c r="G2348">
        <v>0</v>
      </c>
      <c r="H2348" t="s">
        <v>216</v>
      </c>
      <c r="I2348" t="s">
        <v>54</v>
      </c>
      <c r="J2348" t="s">
        <v>213</v>
      </c>
      <c r="K2348" t="s">
        <v>209</v>
      </c>
      <c r="L2348" t="s">
        <v>325</v>
      </c>
      <c r="M2348" t="s">
        <v>107</v>
      </c>
      <c r="N2348" t="s">
        <v>17</v>
      </c>
      <c r="O2348">
        <v>43.46</v>
      </c>
      <c r="P2348">
        <v>85.27</v>
      </c>
      <c r="Q2348">
        <f>Sales_Analysis[[#This Row],[Quantity]]*Sales_Analysis[[#This Row],[Unit Selling Price]]</f>
        <v>170.54</v>
      </c>
      <c r="R2348">
        <f>Sales_Analysis[[#This Row],[Gross Sales ]]*Sales_Analysis[[#This Row],[Discount Pct]]</f>
        <v>34.107999999999997</v>
      </c>
      <c r="S2348" s="8">
        <f>Sales_Analysis[[#This Row],[Gross Sales ]]-Sales_Analysis[[#This Row],[Discount Amount]]</f>
        <v>136.43199999999999</v>
      </c>
      <c r="T2348" s="8">
        <f>Sales_Analysis[[#This Row],[Quantity]]*Sales_Analysis[[#This Row],[Unit Cost]]</f>
        <v>86.92</v>
      </c>
      <c r="U2348" s="8">
        <f>Sales_Analysis[[#This Row],[Net Sales ]]-Sales_Analysis[[#This Row],[Cost Of Good Sold]]</f>
        <v>49.511999999999986</v>
      </c>
      <c r="V2348" s="8">
        <f>IF(Sales_Analysis[[#This Row],[Order Status]]="Completed",Sales_Analysis[[#This Row],[Net Sales ]],0)</f>
        <v>136.43199999999999</v>
      </c>
      <c r="W2348" s="8">
        <f>IF(Sales_Analysis[[#This Row],[Order Status]]="Completed",Sales_Analysis[[#This Row],[Gross Profit ]],0)</f>
        <v>49.511999999999986</v>
      </c>
    </row>
    <row r="2349" spans="1:23">
      <c r="A2349" t="s">
        <v>3147</v>
      </c>
      <c r="B2349" s="7">
        <v>46271</v>
      </c>
      <c r="C2349" t="s">
        <v>166</v>
      </c>
      <c r="D2349">
        <v>2</v>
      </c>
      <c r="E2349">
        <v>39.19</v>
      </c>
      <c r="F2349">
        <v>0.05</v>
      </c>
      <c r="G2349">
        <v>9.99</v>
      </c>
      <c r="H2349" t="s">
        <v>216</v>
      </c>
      <c r="I2349" t="s">
        <v>18</v>
      </c>
      <c r="J2349" t="s">
        <v>213</v>
      </c>
      <c r="K2349" t="s">
        <v>209</v>
      </c>
      <c r="L2349" t="s">
        <v>1193</v>
      </c>
      <c r="M2349" t="s">
        <v>167</v>
      </c>
      <c r="N2349" t="s">
        <v>32</v>
      </c>
      <c r="O2349">
        <v>18.54</v>
      </c>
      <c r="P2349">
        <v>39.19</v>
      </c>
      <c r="Q2349">
        <f>Sales_Analysis[[#This Row],[Quantity]]*Sales_Analysis[[#This Row],[Unit Selling Price]]</f>
        <v>78.38</v>
      </c>
      <c r="R2349">
        <f>Sales_Analysis[[#This Row],[Gross Sales ]]*Sales_Analysis[[#This Row],[Discount Pct]]</f>
        <v>3.919</v>
      </c>
      <c r="S2349" s="8">
        <f>Sales_Analysis[[#This Row],[Gross Sales ]]-Sales_Analysis[[#This Row],[Discount Amount]]</f>
        <v>74.460999999999999</v>
      </c>
      <c r="T2349" s="8">
        <f>Sales_Analysis[[#This Row],[Quantity]]*Sales_Analysis[[#This Row],[Unit Cost]]</f>
        <v>37.08</v>
      </c>
      <c r="U2349" s="8">
        <f>Sales_Analysis[[#This Row],[Net Sales ]]-Sales_Analysis[[#This Row],[Cost Of Good Sold]]</f>
        <v>37.381</v>
      </c>
      <c r="V2349" s="8">
        <f>IF(Sales_Analysis[[#This Row],[Order Status]]="Completed",Sales_Analysis[[#This Row],[Net Sales ]],0)</f>
        <v>74.460999999999999</v>
      </c>
      <c r="W2349" s="8">
        <f>IF(Sales_Analysis[[#This Row],[Order Status]]="Completed",Sales_Analysis[[#This Row],[Gross Profit ]],0)</f>
        <v>37.381</v>
      </c>
    </row>
    <row r="2350" spans="1:23">
      <c r="A2350" t="s">
        <v>3148</v>
      </c>
      <c r="B2350" s="7">
        <v>46272</v>
      </c>
      <c r="C2350" t="s">
        <v>94</v>
      </c>
      <c r="D2350">
        <v>1</v>
      </c>
      <c r="E2350">
        <v>74.41</v>
      </c>
      <c r="F2350">
        <v>0.1</v>
      </c>
      <c r="G2350">
        <v>4.99</v>
      </c>
      <c r="H2350" t="s">
        <v>212</v>
      </c>
      <c r="I2350" t="s">
        <v>54</v>
      </c>
      <c r="J2350" t="s">
        <v>217</v>
      </c>
      <c r="K2350" t="s">
        <v>281</v>
      </c>
      <c r="L2350" t="s">
        <v>3149</v>
      </c>
      <c r="M2350" t="s">
        <v>95</v>
      </c>
      <c r="N2350" t="s">
        <v>17</v>
      </c>
      <c r="O2350">
        <v>33.549999999999997</v>
      </c>
      <c r="P2350">
        <v>74.41</v>
      </c>
      <c r="Q2350">
        <f>Sales_Analysis[[#This Row],[Quantity]]*Sales_Analysis[[#This Row],[Unit Selling Price]]</f>
        <v>74.41</v>
      </c>
      <c r="R2350">
        <f>Sales_Analysis[[#This Row],[Gross Sales ]]*Sales_Analysis[[#This Row],[Discount Pct]]</f>
        <v>7.4409999999999998</v>
      </c>
      <c r="S2350" s="8">
        <f>Sales_Analysis[[#This Row],[Gross Sales ]]-Sales_Analysis[[#This Row],[Discount Amount]]</f>
        <v>66.968999999999994</v>
      </c>
      <c r="T2350" s="8">
        <f>Sales_Analysis[[#This Row],[Quantity]]*Sales_Analysis[[#This Row],[Unit Cost]]</f>
        <v>33.549999999999997</v>
      </c>
      <c r="U2350" s="8">
        <f>Sales_Analysis[[#This Row],[Net Sales ]]-Sales_Analysis[[#This Row],[Cost Of Good Sold]]</f>
        <v>33.418999999999997</v>
      </c>
      <c r="V2350" s="8">
        <f>IF(Sales_Analysis[[#This Row],[Order Status]]="Completed",Sales_Analysis[[#This Row],[Net Sales ]],0)</f>
        <v>0</v>
      </c>
      <c r="W2350" s="8">
        <f>IF(Sales_Analysis[[#This Row],[Order Status]]="Completed",Sales_Analysis[[#This Row],[Gross Profit ]],0)</f>
        <v>0</v>
      </c>
    </row>
    <row r="2351" spans="1:23">
      <c r="A2351" t="s">
        <v>3150</v>
      </c>
      <c r="B2351" s="7">
        <v>46272</v>
      </c>
      <c r="C2351" t="s">
        <v>104</v>
      </c>
      <c r="D2351">
        <v>2</v>
      </c>
      <c r="E2351">
        <v>29.49</v>
      </c>
      <c r="F2351">
        <v>0</v>
      </c>
      <c r="G2351">
        <v>9.99</v>
      </c>
      <c r="H2351" t="s">
        <v>207</v>
      </c>
      <c r="I2351" t="s">
        <v>12</v>
      </c>
      <c r="J2351" t="s">
        <v>217</v>
      </c>
      <c r="K2351" t="s">
        <v>209</v>
      </c>
      <c r="L2351" t="s">
        <v>814</v>
      </c>
      <c r="M2351" t="s">
        <v>105</v>
      </c>
      <c r="N2351" t="s">
        <v>17</v>
      </c>
      <c r="O2351">
        <v>13.03</v>
      </c>
      <c r="P2351">
        <v>29.49</v>
      </c>
      <c r="Q2351">
        <f>Sales_Analysis[[#This Row],[Quantity]]*Sales_Analysis[[#This Row],[Unit Selling Price]]</f>
        <v>58.98</v>
      </c>
      <c r="R2351">
        <f>Sales_Analysis[[#This Row],[Gross Sales ]]*Sales_Analysis[[#This Row],[Discount Pct]]</f>
        <v>0</v>
      </c>
      <c r="S2351" s="8">
        <f>Sales_Analysis[[#This Row],[Gross Sales ]]-Sales_Analysis[[#This Row],[Discount Amount]]</f>
        <v>58.98</v>
      </c>
      <c r="T2351" s="8">
        <f>Sales_Analysis[[#This Row],[Quantity]]*Sales_Analysis[[#This Row],[Unit Cost]]</f>
        <v>26.06</v>
      </c>
      <c r="U2351" s="8">
        <f>Sales_Analysis[[#This Row],[Net Sales ]]-Sales_Analysis[[#This Row],[Cost Of Good Sold]]</f>
        <v>32.92</v>
      </c>
      <c r="V2351" s="8">
        <f>IF(Sales_Analysis[[#This Row],[Order Status]]="Completed",Sales_Analysis[[#This Row],[Net Sales ]],0)</f>
        <v>58.98</v>
      </c>
      <c r="W2351" s="8">
        <f>IF(Sales_Analysis[[#This Row],[Order Status]]="Completed",Sales_Analysis[[#This Row],[Gross Profit ]],0)</f>
        <v>32.92</v>
      </c>
    </row>
    <row r="2352" spans="1:23">
      <c r="A2352" t="s">
        <v>3151</v>
      </c>
      <c r="B2352" s="7">
        <v>46272</v>
      </c>
      <c r="C2352" t="s">
        <v>118</v>
      </c>
      <c r="D2352">
        <v>4</v>
      </c>
      <c r="E2352">
        <v>41.81</v>
      </c>
      <c r="F2352">
        <v>0</v>
      </c>
      <c r="G2352">
        <v>9.99</v>
      </c>
      <c r="H2352" t="s">
        <v>216</v>
      </c>
      <c r="I2352" t="s">
        <v>12</v>
      </c>
      <c r="J2352" t="s">
        <v>217</v>
      </c>
      <c r="K2352" t="s">
        <v>209</v>
      </c>
      <c r="L2352" t="s">
        <v>3152</v>
      </c>
      <c r="M2352" t="s">
        <v>119</v>
      </c>
      <c r="N2352" t="s">
        <v>21</v>
      </c>
      <c r="O2352">
        <v>22.64</v>
      </c>
      <c r="P2352">
        <v>41.81</v>
      </c>
      <c r="Q2352">
        <f>Sales_Analysis[[#This Row],[Quantity]]*Sales_Analysis[[#This Row],[Unit Selling Price]]</f>
        <v>167.24</v>
      </c>
      <c r="R2352">
        <f>Sales_Analysis[[#This Row],[Gross Sales ]]*Sales_Analysis[[#This Row],[Discount Pct]]</f>
        <v>0</v>
      </c>
      <c r="S2352" s="8">
        <f>Sales_Analysis[[#This Row],[Gross Sales ]]-Sales_Analysis[[#This Row],[Discount Amount]]</f>
        <v>167.24</v>
      </c>
      <c r="T2352" s="8">
        <f>Sales_Analysis[[#This Row],[Quantity]]*Sales_Analysis[[#This Row],[Unit Cost]]</f>
        <v>90.56</v>
      </c>
      <c r="U2352" s="8">
        <f>Sales_Analysis[[#This Row],[Net Sales ]]-Sales_Analysis[[#This Row],[Cost Of Good Sold]]</f>
        <v>76.680000000000007</v>
      </c>
      <c r="V2352" s="8">
        <f>IF(Sales_Analysis[[#This Row],[Order Status]]="Completed",Sales_Analysis[[#This Row],[Net Sales ]],0)</f>
        <v>167.24</v>
      </c>
      <c r="W2352" s="8">
        <f>IF(Sales_Analysis[[#This Row],[Order Status]]="Completed",Sales_Analysis[[#This Row],[Gross Profit ]],0)</f>
        <v>76.680000000000007</v>
      </c>
    </row>
    <row r="2353" spans="1:23">
      <c r="A2353" t="s">
        <v>3153</v>
      </c>
      <c r="B2353" s="7">
        <v>46273</v>
      </c>
      <c r="C2353" t="s">
        <v>170</v>
      </c>
      <c r="D2353">
        <v>2</v>
      </c>
      <c r="E2353">
        <v>33.19</v>
      </c>
      <c r="F2353">
        <v>0.15</v>
      </c>
      <c r="G2353">
        <v>0</v>
      </c>
      <c r="H2353" t="s">
        <v>212</v>
      </c>
      <c r="I2353" t="s">
        <v>54</v>
      </c>
      <c r="J2353" t="s">
        <v>217</v>
      </c>
      <c r="K2353" t="s">
        <v>209</v>
      </c>
      <c r="L2353" t="s">
        <v>1049</v>
      </c>
      <c r="M2353" t="s">
        <v>171</v>
      </c>
      <c r="N2353" t="s">
        <v>32</v>
      </c>
      <c r="O2353">
        <v>18.73</v>
      </c>
      <c r="P2353">
        <v>33.19</v>
      </c>
      <c r="Q2353">
        <f>Sales_Analysis[[#This Row],[Quantity]]*Sales_Analysis[[#This Row],[Unit Selling Price]]</f>
        <v>66.38</v>
      </c>
      <c r="R2353">
        <f>Sales_Analysis[[#This Row],[Gross Sales ]]*Sales_Analysis[[#This Row],[Discount Pct]]</f>
        <v>9.956999999999999</v>
      </c>
      <c r="S2353" s="8">
        <f>Sales_Analysis[[#This Row],[Gross Sales ]]-Sales_Analysis[[#This Row],[Discount Amount]]</f>
        <v>56.422999999999995</v>
      </c>
      <c r="T2353" s="8">
        <f>Sales_Analysis[[#This Row],[Quantity]]*Sales_Analysis[[#This Row],[Unit Cost]]</f>
        <v>37.46</v>
      </c>
      <c r="U2353" s="8">
        <f>Sales_Analysis[[#This Row],[Net Sales ]]-Sales_Analysis[[#This Row],[Cost Of Good Sold]]</f>
        <v>18.962999999999994</v>
      </c>
      <c r="V2353" s="8">
        <f>IF(Sales_Analysis[[#This Row],[Order Status]]="Completed",Sales_Analysis[[#This Row],[Net Sales ]],0)</f>
        <v>56.422999999999995</v>
      </c>
      <c r="W2353" s="8">
        <f>IF(Sales_Analysis[[#This Row],[Order Status]]="Completed",Sales_Analysis[[#This Row],[Gross Profit ]],0)</f>
        <v>18.962999999999994</v>
      </c>
    </row>
    <row r="2354" spans="1:23">
      <c r="A2354" t="s">
        <v>3154</v>
      </c>
      <c r="B2354" s="7">
        <v>46273</v>
      </c>
      <c r="C2354" t="s">
        <v>71</v>
      </c>
      <c r="D2354">
        <v>3</v>
      </c>
      <c r="E2354">
        <v>11.23</v>
      </c>
      <c r="F2354">
        <v>0</v>
      </c>
      <c r="G2354">
        <v>0</v>
      </c>
      <c r="H2354" t="s">
        <v>212</v>
      </c>
      <c r="I2354" t="s">
        <v>12</v>
      </c>
      <c r="J2354" t="s">
        <v>213</v>
      </c>
      <c r="K2354" t="s">
        <v>209</v>
      </c>
      <c r="L2354" t="s">
        <v>243</v>
      </c>
      <c r="M2354" t="s">
        <v>72</v>
      </c>
      <c r="N2354" t="s">
        <v>11</v>
      </c>
      <c r="O2354">
        <v>6.46</v>
      </c>
      <c r="P2354">
        <v>11.23</v>
      </c>
      <c r="Q2354">
        <f>Sales_Analysis[[#This Row],[Quantity]]*Sales_Analysis[[#This Row],[Unit Selling Price]]</f>
        <v>33.69</v>
      </c>
      <c r="R2354">
        <f>Sales_Analysis[[#This Row],[Gross Sales ]]*Sales_Analysis[[#This Row],[Discount Pct]]</f>
        <v>0</v>
      </c>
      <c r="S2354" s="8">
        <f>Sales_Analysis[[#This Row],[Gross Sales ]]-Sales_Analysis[[#This Row],[Discount Amount]]</f>
        <v>33.69</v>
      </c>
      <c r="T2354" s="8">
        <f>Sales_Analysis[[#This Row],[Quantity]]*Sales_Analysis[[#This Row],[Unit Cost]]</f>
        <v>19.38</v>
      </c>
      <c r="U2354" s="8">
        <f>Sales_Analysis[[#This Row],[Net Sales ]]-Sales_Analysis[[#This Row],[Cost Of Good Sold]]</f>
        <v>14.309999999999999</v>
      </c>
      <c r="V2354" s="8">
        <f>IF(Sales_Analysis[[#This Row],[Order Status]]="Completed",Sales_Analysis[[#This Row],[Net Sales ]],0)</f>
        <v>33.69</v>
      </c>
      <c r="W2354" s="8">
        <f>IF(Sales_Analysis[[#This Row],[Order Status]]="Completed",Sales_Analysis[[#This Row],[Gross Profit ]],0)</f>
        <v>14.309999999999999</v>
      </c>
    </row>
    <row r="2355" spans="1:23">
      <c r="A2355" t="s">
        <v>3155</v>
      </c>
      <c r="B2355" s="7">
        <v>46273</v>
      </c>
      <c r="C2355" t="s">
        <v>168</v>
      </c>
      <c r="D2355">
        <v>1</v>
      </c>
      <c r="E2355">
        <v>50.46</v>
      </c>
      <c r="F2355">
        <v>0.05</v>
      </c>
      <c r="G2355">
        <v>0</v>
      </c>
      <c r="H2355" t="s">
        <v>207</v>
      </c>
      <c r="I2355" t="s">
        <v>37</v>
      </c>
      <c r="J2355" t="s">
        <v>208</v>
      </c>
      <c r="K2355" t="s">
        <v>281</v>
      </c>
      <c r="L2355" t="s">
        <v>471</v>
      </c>
      <c r="M2355" t="s">
        <v>169</v>
      </c>
      <c r="N2355" t="s">
        <v>32</v>
      </c>
      <c r="O2355">
        <v>23.03</v>
      </c>
      <c r="P2355">
        <v>50.46</v>
      </c>
      <c r="Q2355">
        <f>Sales_Analysis[[#This Row],[Quantity]]*Sales_Analysis[[#This Row],[Unit Selling Price]]</f>
        <v>50.46</v>
      </c>
      <c r="R2355">
        <f>Sales_Analysis[[#This Row],[Gross Sales ]]*Sales_Analysis[[#This Row],[Discount Pct]]</f>
        <v>2.5230000000000001</v>
      </c>
      <c r="S2355" s="8">
        <f>Sales_Analysis[[#This Row],[Gross Sales ]]-Sales_Analysis[[#This Row],[Discount Amount]]</f>
        <v>47.936999999999998</v>
      </c>
      <c r="T2355" s="8">
        <f>Sales_Analysis[[#This Row],[Quantity]]*Sales_Analysis[[#This Row],[Unit Cost]]</f>
        <v>23.03</v>
      </c>
      <c r="U2355" s="8">
        <f>Sales_Analysis[[#This Row],[Net Sales ]]-Sales_Analysis[[#This Row],[Cost Of Good Sold]]</f>
        <v>24.906999999999996</v>
      </c>
      <c r="V2355" s="8">
        <f>IF(Sales_Analysis[[#This Row],[Order Status]]="Completed",Sales_Analysis[[#This Row],[Net Sales ]],0)</f>
        <v>0</v>
      </c>
      <c r="W2355" s="8">
        <f>IF(Sales_Analysis[[#This Row],[Order Status]]="Completed",Sales_Analysis[[#This Row],[Gross Profit ]],0)</f>
        <v>0</v>
      </c>
    </row>
    <row r="2356" spans="1:23">
      <c r="A2356" t="s">
        <v>3156</v>
      </c>
      <c r="B2356" s="7">
        <v>46273</v>
      </c>
      <c r="C2356" t="s">
        <v>98</v>
      </c>
      <c r="D2356">
        <v>2</v>
      </c>
      <c r="E2356">
        <v>17.66</v>
      </c>
      <c r="F2356">
        <v>0</v>
      </c>
      <c r="G2356">
        <v>9.99</v>
      </c>
      <c r="H2356" t="s">
        <v>207</v>
      </c>
      <c r="I2356" t="s">
        <v>18</v>
      </c>
      <c r="J2356" t="s">
        <v>217</v>
      </c>
      <c r="K2356" t="s">
        <v>209</v>
      </c>
      <c r="L2356" t="s">
        <v>1621</v>
      </c>
      <c r="M2356" t="s">
        <v>99</v>
      </c>
      <c r="N2356" t="s">
        <v>17</v>
      </c>
      <c r="O2356">
        <v>11.93</v>
      </c>
      <c r="P2356">
        <v>17.66</v>
      </c>
      <c r="Q2356">
        <f>Sales_Analysis[[#This Row],[Quantity]]*Sales_Analysis[[#This Row],[Unit Selling Price]]</f>
        <v>35.32</v>
      </c>
      <c r="R2356">
        <f>Sales_Analysis[[#This Row],[Gross Sales ]]*Sales_Analysis[[#This Row],[Discount Pct]]</f>
        <v>0</v>
      </c>
      <c r="S2356" s="8">
        <f>Sales_Analysis[[#This Row],[Gross Sales ]]-Sales_Analysis[[#This Row],[Discount Amount]]</f>
        <v>35.32</v>
      </c>
      <c r="T2356" s="8">
        <f>Sales_Analysis[[#This Row],[Quantity]]*Sales_Analysis[[#This Row],[Unit Cost]]</f>
        <v>23.86</v>
      </c>
      <c r="U2356" s="8">
        <f>Sales_Analysis[[#This Row],[Net Sales ]]-Sales_Analysis[[#This Row],[Cost Of Good Sold]]</f>
        <v>11.46</v>
      </c>
      <c r="V2356" s="8">
        <f>IF(Sales_Analysis[[#This Row],[Order Status]]="Completed",Sales_Analysis[[#This Row],[Net Sales ]],0)</f>
        <v>35.32</v>
      </c>
      <c r="W2356" s="8">
        <f>IF(Sales_Analysis[[#This Row],[Order Status]]="Completed",Sales_Analysis[[#This Row],[Gross Profit ]],0)</f>
        <v>11.46</v>
      </c>
    </row>
    <row r="2357" spans="1:23">
      <c r="A2357" t="s">
        <v>3157</v>
      </c>
      <c r="B2357" s="7">
        <v>46273</v>
      </c>
      <c r="C2357" t="s">
        <v>100</v>
      </c>
      <c r="D2357">
        <v>3</v>
      </c>
      <c r="E2357">
        <v>47.38</v>
      </c>
      <c r="F2357">
        <v>0</v>
      </c>
      <c r="G2357">
        <v>0</v>
      </c>
      <c r="H2357" t="s">
        <v>207</v>
      </c>
      <c r="I2357" t="s">
        <v>12</v>
      </c>
      <c r="J2357" t="s">
        <v>213</v>
      </c>
      <c r="K2357" t="s">
        <v>209</v>
      </c>
      <c r="L2357" t="s">
        <v>2452</v>
      </c>
      <c r="M2357" t="s">
        <v>101</v>
      </c>
      <c r="N2357" t="s">
        <v>17</v>
      </c>
      <c r="O2357">
        <v>31.21</v>
      </c>
      <c r="P2357">
        <v>47.38</v>
      </c>
      <c r="Q2357">
        <f>Sales_Analysis[[#This Row],[Quantity]]*Sales_Analysis[[#This Row],[Unit Selling Price]]</f>
        <v>142.14000000000001</v>
      </c>
      <c r="R2357">
        <f>Sales_Analysis[[#This Row],[Gross Sales ]]*Sales_Analysis[[#This Row],[Discount Pct]]</f>
        <v>0</v>
      </c>
      <c r="S2357" s="8">
        <f>Sales_Analysis[[#This Row],[Gross Sales ]]-Sales_Analysis[[#This Row],[Discount Amount]]</f>
        <v>142.14000000000001</v>
      </c>
      <c r="T2357" s="8">
        <f>Sales_Analysis[[#This Row],[Quantity]]*Sales_Analysis[[#This Row],[Unit Cost]]</f>
        <v>93.63</v>
      </c>
      <c r="U2357" s="8">
        <f>Sales_Analysis[[#This Row],[Net Sales ]]-Sales_Analysis[[#This Row],[Cost Of Good Sold]]</f>
        <v>48.510000000000019</v>
      </c>
      <c r="V2357" s="8">
        <f>IF(Sales_Analysis[[#This Row],[Order Status]]="Completed",Sales_Analysis[[#This Row],[Net Sales ]],0)</f>
        <v>142.14000000000001</v>
      </c>
      <c r="W2357" s="8">
        <f>IF(Sales_Analysis[[#This Row],[Order Status]]="Completed",Sales_Analysis[[#This Row],[Gross Profit ]],0)</f>
        <v>48.510000000000019</v>
      </c>
    </row>
    <row r="2358" spans="1:23">
      <c r="A2358" t="s">
        <v>3158</v>
      </c>
      <c r="B2358" s="7">
        <v>46273</v>
      </c>
      <c r="C2358" t="s">
        <v>104</v>
      </c>
      <c r="D2358">
        <v>4</v>
      </c>
      <c r="E2358">
        <v>29.49</v>
      </c>
      <c r="F2358">
        <v>0.15</v>
      </c>
      <c r="G2358">
        <v>0</v>
      </c>
      <c r="H2358" t="s">
        <v>216</v>
      </c>
      <c r="I2358" t="s">
        <v>54</v>
      </c>
      <c r="J2358" t="s">
        <v>217</v>
      </c>
      <c r="K2358" t="s">
        <v>209</v>
      </c>
      <c r="L2358" t="s">
        <v>1539</v>
      </c>
      <c r="M2358" t="s">
        <v>105</v>
      </c>
      <c r="N2358" t="s">
        <v>17</v>
      </c>
      <c r="O2358">
        <v>13.03</v>
      </c>
      <c r="P2358">
        <v>29.49</v>
      </c>
      <c r="Q2358">
        <f>Sales_Analysis[[#This Row],[Quantity]]*Sales_Analysis[[#This Row],[Unit Selling Price]]</f>
        <v>117.96</v>
      </c>
      <c r="R2358">
        <f>Sales_Analysis[[#This Row],[Gross Sales ]]*Sales_Analysis[[#This Row],[Discount Pct]]</f>
        <v>17.693999999999999</v>
      </c>
      <c r="S2358" s="8">
        <f>Sales_Analysis[[#This Row],[Gross Sales ]]-Sales_Analysis[[#This Row],[Discount Amount]]</f>
        <v>100.26599999999999</v>
      </c>
      <c r="T2358" s="8">
        <f>Sales_Analysis[[#This Row],[Quantity]]*Sales_Analysis[[#This Row],[Unit Cost]]</f>
        <v>52.12</v>
      </c>
      <c r="U2358" s="8">
        <f>Sales_Analysis[[#This Row],[Net Sales ]]-Sales_Analysis[[#This Row],[Cost Of Good Sold]]</f>
        <v>48.145999999999994</v>
      </c>
      <c r="V2358" s="8">
        <f>IF(Sales_Analysis[[#This Row],[Order Status]]="Completed",Sales_Analysis[[#This Row],[Net Sales ]],0)</f>
        <v>100.26599999999999</v>
      </c>
      <c r="W2358" s="8">
        <f>IF(Sales_Analysis[[#This Row],[Order Status]]="Completed",Sales_Analysis[[#This Row],[Gross Profit ]],0)</f>
        <v>48.145999999999994</v>
      </c>
    </row>
    <row r="2359" spans="1:23">
      <c r="A2359" t="s">
        <v>3159</v>
      </c>
      <c r="B2359" s="7">
        <v>46273</v>
      </c>
      <c r="C2359" t="s">
        <v>75</v>
      </c>
      <c r="D2359">
        <v>4</v>
      </c>
      <c r="E2359">
        <v>55.2</v>
      </c>
      <c r="F2359">
        <v>0</v>
      </c>
      <c r="G2359">
        <v>6.99</v>
      </c>
      <c r="H2359" t="s">
        <v>212</v>
      </c>
      <c r="I2359" t="s">
        <v>54</v>
      </c>
      <c r="J2359" t="s">
        <v>213</v>
      </c>
      <c r="K2359" t="s">
        <v>209</v>
      </c>
      <c r="L2359" t="s">
        <v>2098</v>
      </c>
      <c r="M2359" t="s">
        <v>76</v>
      </c>
      <c r="N2359" t="s">
        <v>11</v>
      </c>
      <c r="O2359">
        <v>25.85</v>
      </c>
      <c r="P2359">
        <v>55.2</v>
      </c>
      <c r="Q2359">
        <f>Sales_Analysis[[#This Row],[Quantity]]*Sales_Analysis[[#This Row],[Unit Selling Price]]</f>
        <v>220.8</v>
      </c>
      <c r="R2359">
        <f>Sales_Analysis[[#This Row],[Gross Sales ]]*Sales_Analysis[[#This Row],[Discount Pct]]</f>
        <v>0</v>
      </c>
      <c r="S2359" s="8">
        <f>Sales_Analysis[[#This Row],[Gross Sales ]]-Sales_Analysis[[#This Row],[Discount Amount]]</f>
        <v>220.8</v>
      </c>
      <c r="T2359" s="8">
        <f>Sales_Analysis[[#This Row],[Quantity]]*Sales_Analysis[[#This Row],[Unit Cost]]</f>
        <v>103.4</v>
      </c>
      <c r="U2359" s="8">
        <f>Sales_Analysis[[#This Row],[Net Sales ]]-Sales_Analysis[[#This Row],[Cost Of Good Sold]]</f>
        <v>117.4</v>
      </c>
      <c r="V2359" s="8">
        <f>IF(Sales_Analysis[[#This Row],[Order Status]]="Completed",Sales_Analysis[[#This Row],[Net Sales ]],0)</f>
        <v>220.8</v>
      </c>
      <c r="W2359" s="8">
        <f>IF(Sales_Analysis[[#This Row],[Order Status]]="Completed",Sales_Analysis[[#This Row],[Gross Profit ]],0)</f>
        <v>117.4</v>
      </c>
    </row>
    <row r="2360" spans="1:23">
      <c r="A2360" t="s">
        <v>3160</v>
      </c>
      <c r="B2360" s="7">
        <v>46273</v>
      </c>
      <c r="C2360" t="s">
        <v>96</v>
      </c>
      <c r="D2360">
        <v>8</v>
      </c>
      <c r="E2360">
        <v>26.72</v>
      </c>
      <c r="F2360">
        <v>0.2</v>
      </c>
      <c r="G2360">
        <v>9.99</v>
      </c>
      <c r="H2360" t="s">
        <v>212</v>
      </c>
      <c r="I2360" t="s">
        <v>224</v>
      </c>
      <c r="J2360" t="s">
        <v>217</v>
      </c>
      <c r="K2360" t="s">
        <v>209</v>
      </c>
      <c r="L2360" t="s">
        <v>2041</v>
      </c>
      <c r="M2360" t="s">
        <v>97</v>
      </c>
      <c r="N2360" t="s">
        <v>17</v>
      </c>
      <c r="O2360">
        <v>14.4</v>
      </c>
      <c r="P2360">
        <v>26.72</v>
      </c>
      <c r="Q2360">
        <f>Sales_Analysis[[#This Row],[Quantity]]*Sales_Analysis[[#This Row],[Unit Selling Price]]</f>
        <v>213.76</v>
      </c>
      <c r="R2360">
        <f>Sales_Analysis[[#This Row],[Gross Sales ]]*Sales_Analysis[[#This Row],[Discount Pct]]</f>
        <v>42.752000000000002</v>
      </c>
      <c r="S2360" s="8">
        <f>Sales_Analysis[[#This Row],[Gross Sales ]]-Sales_Analysis[[#This Row],[Discount Amount]]</f>
        <v>171.00799999999998</v>
      </c>
      <c r="T2360" s="8">
        <f>Sales_Analysis[[#This Row],[Quantity]]*Sales_Analysis[[#This Row],[Unit Cost]]</f>
        <v>115.2</v>
      </c>
      <c r="U2360" s="8">
        <f>Sales_Analysis[[#This Row],[Net Sales ]]-Sales_Analysis[[#This Row],[Cost Of Good Sold]]</f>
        <v>55.807999999999979</v>
      </c>
      <c r="V2360" s="8">
        <f>IF(Sales_Analysis[[#This Row],[Order Status]]="Completed",Sales_Analysis[[#This Row],[Net Sales ]],0)</f>
        <v>171.00799999999998</v>
      </c>
      <c r="W2360" s="8">
        <f>IF(Sales_Analysis[[#This Row],[Order Status]]="Completed",Sales_Analysis[[#This Row],[Gross Profit ]],0)</f>
        <v>55.807999999999979</v>
      </c>
    </row>
    <row r="2361" spans="1:23">
      <c r="A2361" t="s">
        <v>3161</v>
      </c>
      <c r="B2361" s="7">
        <v>46273</v>
      </c>
      <c r="C2361" t="s">
        <v>176</v>
      </c>
      <c r="D2361">
        <v>2</v>
      </c>
      <c r="E2361">
        <v>11.86</v>
      </c>
      <c r="F2361">
        <v>0</v>
      </c>
      <c r="G2361">
        <v>4.99</v>
      </c>
      <c r="H2361" t="s">
        <v>207</v>
      </c>
      <c r="I2361" t="s">
        <v>18</v>
      </c>
      <c r="J2361" t="s">
        <v>217</v>
      </c>
      <c r="K2361" t="s">
        <v>209</v>
      </c>
      <c r="L2361" t="s">
        <v>1720</v>
      </c>
      <c r="M2361" t="s">
        <v>177</v>
      </c>
      <c r="N2361" t="s">
        <v>32</v>
      </c>
      <c r="O2361">
        <v>4.93</v>
      </c>
      <c r="P2361">
        <v>11.86</v>
      </c>
      <c r="Q2361">
        <f>Sales_Analysis[[#This Row],[Quantity]]*Sales_Analysis[[#This Row],[Unit Selling Price]]</f>
        <v>23.72</v>
      </c>
      <c r="R2361">
        <f>Sales_Analysis[[#This Row],[Gross Sales ]]*Sales_Analysis[[#This Row],[Discount Pct]]</f>
        <v>0</v>
      </c>
      <c r="S2361" s="8">
        <f>Sales_Analysis[[#This Row],[Gross Sales ]]-Sales_Analysis[[#This Row],[Discount Amount]]</f>
        <v>23.72</v>
      </c>
      <c r="T2361" s="8">
        <f>Sales_Analysis[[#This Row],[Quantity]]*Sales_Analysis[[#This Row],[Unit Cost]]</f>
        <v>9.86</v>
      </c>
      <c r="U2361" s="8">
        <f>Sales_Analysis[[#This Row],[Net Sales ]]-Sales_Analysis[[#This Row],[Cost Of Good Sold]]</f>
        <v>13.86</v>
      </c>
      <c r="V2361" s="8">
        <f>IF(Sales_Analysis[[#This Row],[Order Status]]="Completed",Sales_Analysis[[#This Row],[Net Sales ]],0)</f>
        <v>23.72</v>
      </c>
      <c r="W2361" s="8">
        <f>IF(Sales_Analysis[[#This Row],[Order Status]]="Completed",Sales_Analysis[[#This Row],[Gross Profit ]],0)</f>
        <v>13.86</v>
      </c>
    </row>
    <row r="2362" spans="1:23">
      <c r="A2362" t="s">
        <v>3162</v>
      </c>
      <c r="B2362" s="7">
        <v>46273</v>
      </c>
      <c r="C2362" t="s">
        <v>138</v>
      </c>
      <c r="D2362">
        <v>1</v>
      </c>
      <c r="E2362">
        <v>56</v>
      </c>
      <c r="F2362">
        <v>0</v>
      </c>
      <c r="G2362">
        <v>0</v>
      </c>
      <c r="H2362" t="s">
        <v>212</v>
      </c>
      <c r="I2362" t="s">
        <v>37</v>
      </c>
      <c r="J2362" t="s">
        <v>217</v>
      </c>
      <c r="K2362" t="s">
        <v>209</v>
      </c>
      <c r="L2362" t="s">
        <v>671</v>
      </c>
      <c r="M2362" t="s">
        <v>139</v>
      </c>
      <c r="N2362" t="s">
        <v>21</v>
      </c>
      <c r="O2362">
        <v>37.14</v>
      </c>
      <c r="P2362">
        <v>56</v>
      </c>
      <c r="Q2362">
        <f>Sales_Analysis[[#This Row],[Quantity]]*Sales_Analysis[[#This Row],[Unit Selling Price]]</f>
        <v>56</v>
      </c>
      <c r="R2362">
        <f>Sales_Analysis[[#This Row],[Gross Sales ]]*Sales_Analysis[[#This Row],[Discount Pct]]</f>
        <v>0</v>
      </c>
      <c r="S2362" s="8">
        <f>Sales_Analysis[[#This Row],[Gross Sales ]]-Sales_Analysis[[#This Row],[Discount Amount]]</f>
        <v>56</v>
      </c>
      <c r="T2362" s="8">
        <f>Sales_Analysis[[#This Row],[Quantity]]*Sales_Analysis[[#This Row],[Unit Cost]]</f>
        <v>37.14</v>
      </c>
      <c r="U2362" s="8">
        <f>Sales_Analysis[[#This Row],[Net Sales ]]-Sales_Analysis[[#This Row],[Cost Of Good Sold]]</f>
        <v>18.86</v>
      </c>
      <c r="V2362" s="8">
        <f>IF(Sales_Analysis[[#This Row],[Order Status]]="Completed",Sales_Analysis[[#This Row],[Net Sales ]],0)</f>
        <v>56</v>
      </c>
      <c r="W2362" s="8">
        <f>IF(Sales_Analysis[[#This Row],[Order Status]]="Completed",Sales_Analysis[[#This Row],[Gross Profit ]],0)</f>
        <v>18.86</v>
      </c>
    </row>
    <row r="2363" spans="1:23">
      <c r="A2363" t="s">
        <v>3163</v>
      </c>
      <c r="B2363" s="7">
        <v>46274</v>
      </c>
      <c r="C2363" t="s">
        <v>154</v>
      </c>
      <c r="D2363">
        <v>3</v>
      </c>
      <c r="E2363">
        <v>63.29</v>
      </c>
      <c r="F2363">
        <v>0.1</v>
      </c>
      <c r="G2363">
        <v>4.99</v>
      </c>
      <c r="H2363" t="s">
        <v>207</v>
      </c>
      <c r="I2363" t="s">
        <v>12</v>
      </c>
      <c r="J2363" t="s">
        <v>217</v>
      </c>
      <c r="K2363" t="s">
        <v>209</v>
      </c>
      <c r="L2363" t="s">
        <v>975</v>
      </c>
      <c r="M2363" t="s">
        <v>155</v>
      </c>
      <c r="N2363" t="s">
        <v>27</v>
      </c>
      <c r="O2363">
        <v>41.46</v>
      </c>
      <c r="P2363">
        <v>63.29</v>
      </c>
      <c r="Q2363">
        <f>Sales_Analysis[[#This Row],[Quantity]]*Sales_Analysis[[#This Row],[Unit Selling Price]]</f>
        <v>189.87</v>
      </c>
      <c r="R2363">
        <f>Sales_Analysis[[#This Row],[Gross Sales ]]*Sales_Analysis[[#This Row],[Discount Pct]]</f>
        <v>18.987000000000002</v>
      </c>
      <c r="S2363" s="8">
        <f>Sales_Analysis[[#This Row],[Gross Sales ]]-Sales_Analysis[[#This Row],[Discount Amount]]</f>
        <v>170.88300000000001</v>
      </c>
      <c r="T2363" s="8">
        <f>Sales_Analysis[[#This Row],[Quantity]]*Sales_Analysis[[#This Row],[Unit Cost]]</f>
        <v>124.38</v>
      </c>
      <c r="U2363" s="8">
        <f>Sales_Analysis[[#This Row],[Net Sales ]]-Sales_Analysis[[#This Row],[Cost Of Good Sold]]</f>
        <v>46.503000000000014</v>
      </c>
      <c r="V2363" s="8">
        <f>IF(Sales_Analysis[[#This Row],[Order Status]]="Completed",Sales_Analysis[[#This Row],[Net Sales ]],0)</f>
        <v>170.88300000000001</v>
      </c>
      <c r="W2363" s="8">
        <f>IF(Sales_Analysis[[#This Row],[Order Status]]="Completed",Sales_Analysis[[#This Row],[Gross Profit ]],0)</f>
        <v>46.503000000000014</v>
      </c>
    </row>
    <row r="2364" spans="1:23">
      <c r="A2364" t="s">
        <v>3164</v>
      </c>
      <c r="B2364" s="7">
        <v>46274</v>
      </c>
      <c r="C2364" t="s">
        <v>158</v>
      </c>
      <c r="D2364">
        <v>2</v>
      </c>
      <c r="E2364">
        <v>44.59</v>
      </c>
      <c r="F2364">
        <v>0.05</v>
      </c>
      <c r="G2364">
        <v>0</v>
      </c>
      <c r="H2364" t="s">
        <v>207</v>
      </c>
      <c r="I2364" t="s">
        <v>12</v>
      </c>
      <c r="J2364" t="s">
        <v>217</v>
      </c>
      <c r="K2364" t="s">
        <v>209</v>
      </c>
      <c r="L2364" t="s">
        <v>360</v>
      </c>
      <c r="M2364" t="s">
        <v>159</v>
      </c>
      <c r="N2364" t="s">
        <v>27</v>
      </c>
      <c r="O2364">
        <v>19.489999999999998</v>
      </c>
      <c r="P2364">
        <v>44.59</v>
      </c>
      <c r="Q2364">
        <f>Sales_Analysis[[#This Row],[Quantity]]*Sales_Analysis[[#This Row],[Unit Selling Price]]</f>
        <v>89.18</v>
      </c>
      <c r="R2364">
        <f>Sales_Analysis[[#This Row],[Gross Sales ]]*Sales_Analysis[[#This Row],[Discount Pct]]</f>
        <v>4.4590000000000005</v>
      </c>
      <c r="S2364" s="8">
        <f>Sales_Analysis[[#This Row],[Gross Sales ]]-Sales_Analysis[[#This Row],[Discount Amount]]</f>
        <v>84.721000000000004</v>
      </c>
      <c r="T2364" s="8">
        <f>Sales_Analysis[[#This Row],[Quantity]]*Sales_Analysis[[#This Row],[Unit Cost]]</f>
        <v>38.979999999999997</v>
      </c>
      <c r="U2364" s="8">
        <f>Sales_Analysis[[#This Row],[Net Sales ]]-Sales_Analysis[[#This Row],[Cost Of Good Sold]]</f>
        <v>45.741000000000007</v>
      </c>
      <c r="V2364" s="8">
        <f>IF(Sales_Analysis[[#This Row],[Order Status]]="Completed",Sales_Analysis[[#This Row],[Net Sales ]],0)</f>
        <v>84.721000000000004</v>
      </c>
      <c r="W2364" s="8">
        <f>IF(Sales_Analysis[[#This Row],[Order Status]]="Completed",Sales_Analysis[[#This Row],[Gross Profit ]],0)</f>
        <v>45.741000000000007</v>
      </c>
    </row>
    <row r="2365" spans="1:23">
      <c r="A2365" t="s">
        <v>3165</v>
      </c>
      <c r="B2365" s="7">
        <v>46274</v>
      </c>
      <c r="C2365" t="s">
        <v>122</v>
      </c>
      <c r="D2365">
        <v>2</v>
      </c>
      <c r="E2365">
        <v>29.71</v>
      </c>
      <c r="F2365">
        <v>0.05</v>
      </c>
      <c r="G2365">
        <v>0</v>
      </c>
      <c r="H2365" t="s">
        <v>207</v>
      </c>
      <c r="I2365" t="s">
        <v>224</v>
      </c>
      <c r="J2365" t="s">
        <v>217</v>
      </c>
      <c r="K2365" t="s">
        <v>209</v>
      </c>
      <c r="L2365" t="s">
        <v>1120</v>
      </c>
      <c r="M2365" t="s">
        <v>123</v>
      </c>
      <c r="N2365" t="s">
        <v>21</v>
      </c>
      <c r="O2365">
        <v>17.55</v>
      </c>
      <c r="P2365">
        <v>29.71</v>
      </c>
      <c r="Q2365">
        <f>Sales_Analysis[[#This Row],[Quantity]]*Sales_Analysis[[#This Row],[Unit Selling Price]]</f>
        <v>59.42</v>
      </c>
      <c r="R2365">
        <f>Sales_Analysis[[#This Row],[Gross Sales ]]*Sales_Analysis[[#This Row],[Discount Pct]]</f>
        <v>2.9710000000000001</v>
      </c>
      <c r="S2365" s="8">
        <f>Sales_Analysis[[#This Row],[Gross Sales ]]-Sales_Analysis[[#This Row],[Discount Amount]]</f>
        <v>56.448999999999998</v>
      </c>
      <c r="T2365" s="8">
        <f>Sales_Analysis[[#This Row],[Quantity]]*Sales_Analysis[[#This Row],[Unit Cost]]</f>
        <v>35.1</v>
      </c>
      <c r="U2365" s="8">
        <f>Sales_Analysis[[#This Row],[Net Sales ]]-Sales_Analysis[[#This Row],[Cost Of Good Sold]]</f>
        <v>21.348999999999997</v>
      </c>
      <c r="V2365" s="8">
        <f>IF(Sales_Analysis[[#This Row],[Order Status]]="Completed",Sales_Analysis[[#This Row],[Net Sales ]],0)</f>
        <v>56.448999999999998</v>
      </c>
      <c r="W2365" s="8">
        <f>IF(Sales_Analysis[[#This Row],[Order Status]]="Completed",Sales_Analysis[[#This Row],[Gross Profit ]],0)</f>
        <v>21.348999999999997</v>
      </c>
    </row>
    <row r="2366" spans="1:23">
      <c r="A2366" t="s">
        <v>3166</v>
      </c>
      <c r="B2366" s="7">
        <v>46274</v>
      </c>
      <c r="C2366" t="s">
        <v>164</v>
      </c>
      <c r="D2366">
        <v>3</v>
      </c>
      <c r="E2366">
        <v>93.35</v>
      </c>
      <c r="F2366">
        <v>0.15</v>
      </c>
      <c r="G2366">
        <v>0</v>
      </c>
      <c r="H2366" t="s">
        <v>212</v>
      </c>
      <c r="I2366" t="s">
        <v>18</v>
      </c>
      <c r="J2366" t="s">
        <v>213</v>
      </c>
      <c r="K2366" t="s">
        <v>209</v>
      </c>
      <c r="L2366" t="s">
        <v>1541</v>
      </c>
      <c r="M2366" t="s">
        <v>165</v>
      </c>
      <c r="N2366" t="s">
        <v>32</v>
      </c>
      <c r="O2366">
        <v>39.76</v>
      </c>
      <c r="P2366">
        <v>93.35</v>
      </c>
      <c r="Q2366">
        <f>Sales_Analysis[[#This Row],[Quantity]]*Sales_Analysis[[#This Row],[Unit Selling Price]]</f>
        <v>280.04999999999995</v>
      </c>
      <c r="R2366">
        <f>Sales_Analysis[[#This Row],[Gross Sales ]]*Sales_Analysis[[#This Row],[Discount Pct]]</f>
        <v>42.007499999999993</v>
      </c>
      <c r="S2366" s="8">
        <f>Sales_Analysis[[#This Row],[Gross Sales ]]-Sales_Analysis[[#This Row],[Discount Amount]]</f>
        <v>238.04249999999996</v>
      </c>
      <c r="T2366" s="8">
        <f>Sales_Analysis[[#This Row],[Quantity]]*Sales_Analysis[[#This Row],[Unit Cost]]</f>
        <v>119.28</v>
      </c>
      <c r="U2366" s="8">
        <f>Sales_Analysis[[#This Row],[Net Sales ]]-Sales_Analysis[[#This Row],[Cost Of Good Sold]]</f>
        <v>118.76249999999996</v>
      </c>
      <c r="V2366" s="8">
        <f>IF(Sales_Analysis[[#This Row],[Order Status]]="Completed",Sales_Analysis[[#This Row],[Net Sales ]],0)</f>
        <v>238.04249999999996</v>
      </c>
      <c r="W2366" s="8">
        <f>IF(Sales_Analysis[[#This Row],[Order Status]]="Completed",Sales_Analysis[[#This Row],[Gross Profit ]],0)</f>
        <v>118.76249999999996</v>
      </c>
    </row>
    <row r="2367" spans="1:23">
      <c r="A2367" t="s">
        <v>3167</v>
      </c>
      <c r="B2367" s="7">
        <v>46274</v>
      </c>
      <c r="C2367" t="s">
        <v>144</v>
      </c>
      <c r="D2367">
        <v>5</v>
      </c>
      <c r="E2367">
        <v>12.74</v>
      </c>
      <c r="F2367">
        <v>0.1</v>
      </c>
      <c r="G2367">
        <v>9.99</v>
      </c>
      <c r="H2367" t="s">
        <v>212</v>
      </c>
      <c r="I2367" t="s">
        <v>224</v>
      </c>
      <c r="J2367" t="s">
        <v>208</v>
      </c>
      <c r="K2367" t="s">
        <v>209</v>
      </c>
      <c r="L2367" t="s">
        <v>938</v>
      </c>
      <c r="M2367" t="s">
        <v>145</v>
      </c>
      <c r="N2367" t="s">
        <v>27</v>
      </c>
      <c r="O2367">
        <v>5.81</v>
      </c>
      <c r="P2367">
        <v>12.74</v>
      </c>
      <c r="Q2367">
        <f>Sales_Analysis[[#This Row],[Quantity]]*Sales_Analysis[[#This Row],[Unit Selling Price]]</f>
        <v>63.7</v>
      </c>
      <c r="R2367">
        <f>Sales_Analysis[[#This Row],[Gross Sales ]]*Sales_Analysis[[#This Row],[Discount Pct]]</f>
        <v>6.370000000000001</v>
      </c>
      <c r="S2367" s="8">
        <f>Sales_Analysis[[#This Row],[Gross Sales ]]-Sales_Analysis[[#This Row],[Discount Amount]]</f>
        <v>57.33</v>
      </c>
      <c r="T2367" s="8">
        <f>Sales_Analysis[[#This Row],[Quantity]]*Sales_Analysis[[#This Row],[Unit Cost]]</f>
        <v>29.049999999999997</v>
      </c>
      <c r="U2367" s="8">
        <f>Sales_Analysis[[#This Row],[Net Sales ]]-Sales_Analysis[[#This Row],[Cost Of Good Sold]]</f>
        <v>28.28</v>
      </c>
      <c r="V2367" s="8">
        <f>IF(Sales_Analysis[[#This Row],[Order Status]]="Completed",Sales_Analysis[[#This Row],[Net Sales ]],0)</f>
        <v>57.33</v>
      </c>
      <c r="W2367" s="8">
        <f>IF(Sales_Analysis[[#This Row],[Order Status]]="Completed",Sales_Analysis[[#This Row],[Gross Profit ]],0)</f>
        <v>28.28</v>
      </c>
    </row>
    <row r="2368" spans="1:23">
      <c r="A2368" t="s">
        <v>3168</v>
      </c>
      <c r="B2368" s="7">
        <v>46274</v>
      </c>
      <c r="C2368" t="s">
        <v>83</v>
      </c>
      <c r="D2368">
        <v>1</v>
      </c>
      <c r="E2368">
        <v>79.31</v>
      </c>
      <c r="F2368">
        <v>0</v>
      </c>
      <c r="G2368">
        <v>0</v>
      </c>
      <c r="H2368" t="s">
        <v>212</v>
      </c>
      <c r="I2368" t="s">
        <v>224</v>
      </c>
      <c r="J2368" t="s">
        <v>208</v>
      </c>
      <c r="K2368" t="s">
        <v>304</v>
      </c>
      <c r="L2368" t="s">
        <v>1455</v>
      </c>
      <c r="M2368" t="s">
        <v>84</v>
      </c>
      <c r="N2368" t="s">
        <v>11</v>
      </c>
      <c r="O2368">
        <v>36.44</v>
      </c>
      <c r="P2368">
        <v>79.31</v>
      </c>
      <c r="Q2368">
        <f>Sales_Analysis[[#This Row],[Quantity]]*Sales_Analysis[[#This Row],[Unit Selling Price]]</f>
        <v>79.31</v>
      </c>
      <c r="R2368">
        <f>Sales_Analysis[[#This Row],[Gross Sales ]]*Sales_Analysis[[#This Row],[Discount Pct]]</f>
        <v>0</v>
      </c>
      <c r="S2368" s="8">
        <f>Sales_Analysis[[#This Row],[Gross Sales ]]-Sales_Analysis[[#This Row],[Discount Amount]]</f>
        <v>79.31</v>
      </c>
      <c r="T2368" s="8">
        <f>Sales_Analysis[[#This Row],[Quantity]]*Sales_Analysis[[#This Row],[Unit Cost]]</f>
        <v>36.44</v>
      </c>
      <c r="U2368" s="8">
        <f>Sales_Analysis[[#This Row],[Net Sales ]]-Sales_Analysis[[#This Row],[Cost Of Good Sold]]</f>
        <v>42.870000000000005</v>
      </c>
      <c r="V2368" s="8">
        <f>IF(Sales_Analysis[[#This Row],[Order Status]]="Completed",Sales_Analysis[[#This Row],[Net Sales ]],0)</f>
        <v>0</v>
      </c>
      <c r="W2368" s="8">
        <f>IF(Sales_Analysis[[#This Row],[Order Status]]="Completed",Sales_Analysis[[#This Row],[Gross Profit ]],0)</f>
        <v>0</v>
      </c>
    </row>
    <row r="2369" spans="1:23">
      <c r="A2369" t="s">
        <v>3169</v>
      </c>
      <c r="B2369" s="7">
        <v>46274</v>
      </c>
      <c r="C2369" t="s">
        <v>136</v>
      </c>
      <c r="D2369">
        <v>4</v>
      </c>
      <c r="E2369">
        <v>26.35</v>
      </c>
      <c r="F2369">
        <v>0.05</v>
      </c>
      <c r="G2369">
        <v>9.99</v>
      </c>
      <c r="H2369" t="s">
        <v>212</v>
      </c>
      <c r="I2369" t="s">
        <v>54</v>
      </c>
      <c r="J2369" t="s">
        <v>208</v>
      </c>
      <c r="K2369" t="s">
        <v>209</v>
      </c>
      <c r="L2369" t="s">
        <v>308</v>
      </c>
      <c r="M2369" t="s">
        <v>137</v>
      </c>
      <c r="N2369" t="s">
        <v>21</v>
      </c>
      <c r="O2369">
        <v>13.28</v>
      </c>
      <c r="P2369">
        <v>26.35</v>
      </c>
      <c r="Q2369">
        <f>Sales_Analysis[[#This Row],[Quantity]]*Sales_Analysis[[#This Row],[Unit Selling Price]]</f>
        <v>105.4</v>
      </c>
      <c r="R2369">
        <f>Sales_Analysis[[#This Row],[Gross Sales ]]*Sales_Analysis[[#This Row],[Discount Pct]]</f>
        <v>5.2700000000000005</v>
      </c>
      <c r="S2369" s="8">
        <f>Sales_Analysis[[#This Row],[Gross Sales ]]-Sales_Analysis[[#This Row],[Discount Amount]]</f>
        <v>100.13000000000001</v>
      </c>
      <c r="T2369" s="8">
        <f>Sales_Analysis[[#This Row],[Quantity]]*Sales_Analysis[[#This Row],[Unit Cost]]</f>
        <v>53.12</v>
      </c>
      <c r="U2369" s="8">
        <f>Sales_Analysis[[#This Row],[Net Sales ]]-Sales_Analysis[[#This Row],[Cost Of Good Sold]]</f>
        <v>47.010000000000012</v>
      </c>
      <c r="V2369" s="8">
        <f>IF(Sales_Analysis[[#This Row],[Order Status]]="Completed",Sales_Analysis[[#This Row],[Net Sales ]],0)</f>
        <v>100.13000000000001</v>
      </c>
      <c r="W2369" s="8">
        <f>IF(Sales_Analysis[[#This Row],[Order Status]]="Completed",Sales_Analysis[[#This Row],[Gross Profit ]],0)</f>
        <v>47.010000000000012</v>
      </c>
    </row>
    <row r="2370" spans="1:23">
      <c r="A2370" t="s">
        <v>3170</v>
      </c>
      <c r="B2370" s="7">
        <v>46274</v>
      </c>
      <c r="C2370" t="s">
        <v>184</v>
      </c>
      <c r="D2370">
        <v>5</v>
      </c>
      <c r="E2370">
        <v>31.55</v>
      </c>
      <c r="F2370">
        <v>0</v>
      </c>
      <c r="G2370">
        <v>6.99</v>
      </c>
      <c r="H2370" t="s">
        <v>207</v>
      </c>
      <c r="I2370" t="s">
        <v>12</v>
      </c>
      <c r="J2370" t="s">
        <v>217</v>
      </c>
      <c r="K2370" t="s">
        <v>209</v>
      </c>
      <c r="L2370" t="s">
        <v>1297</v>
      </c>
      <c r="M2370" t="s">
        <v>185</v>
      </c>
      <c r="N2370" t="s">
        <v>32</v>
      </c>
      <c r="O2370">
        <v>18.04</v>
      </c>
      <c r="P2370">
        <v>31.55</v>
      </c>
      <c r="Q2370">
        <f>Sales_Analysis[[#This Row],[Quantity]]*Sales_Analysis[[#This Row],[Unit Selling Price]]</f>
        <v>157.75</v>
      </c>
      <c r="R2370">
        <f>Sales_Analysis[[#This Row],[Gross Sales ]]*Sales_Analysis[[#This Row],[Discount Pct]]</f>
        <v>0</v>
      </c>
      <c r="S2370" s="8">
        <f>Sales_Analysis[[#This Row],[Gross Sales ]]-Sales_Analysis[[#This Row],[Discount Amount]]</f>
        <v>157.75</v>
      </c>
      <c r="T2370" s="8">
        <f>Sales_Analysis[[#This Row],[Quantity]]*Sales_Analysis[[#This Row],[Unit Cost]]</f>
        <v>90.199999999999989</v>
      </c>
      <c r="U2370" s="8">
        <f>Sales_Analysis[[#This Row],[Net Sales ]]-Sales_Analysis[[#This Row],[Cost Of Good Sold]]</f>
        <v>67.550000000000011</v>
      </c>
      <c r="V2370" s="8">
        <f>IF(Sales_Analysis[[#This Row],[Order Status]]="Completed",Sales_Analysis[[#This Row],[Net Sales ]],0)</f>
        <v>157.75</v>
      </c>
      <c r="W2370" s="8">
        <f>IF(Sales_Analysis[[#This Row],[Order Status]]="Completed",Sales_Analysis[[#This Row],[Gross Profit ]],0)</f>
        <v>67.550000000000011</v>
      </c>
    </row>
    <row r="2371" spans="1:23">
      <c r="A2371" t="s">
        <v>3171</v>
      </c>
      <c r="B2371" s="7">
        <v>46275</v>
      </c>
      <c r="C2371" t="s">
        <v>77</v>
      </c>
      <c r="D2371">
        <v>2</v>
      </c>
      <c r="E2371">
        <v>47.77</v>
      </c>
      <c r="F2371">
        <v>0.05</v>
      </c>
      <c r="G2371">
        <v>9.99</v>
      </c>
      <c r="H2371" t="s">
        <v>216</v>
      </c>
      <c r="I2371" t="s">
        <v>54</v>
      </c>
      <c r="J2371" t="s">
        <v>208</v>
      </c>
      <c r="K2371" t="s">
        <v>209</v>
      </c>
      <c r="L2371" t="s">
        <v>895</v>
      </c>
      <c r="M2371" t="s">
        <v>78</v>
      </c>
      <c r="N2371" t="s">
        <v>11</v>
      </c>
      <c r="O2371">
        <v>21.34</v>
      </c>
      <c r="P2371">
        <v>47.77</v>
      </c>
      <c r="Q2371">
        <f>Sales_Analysis[[#This Row],[Quantity]]*Sales_Analysis[[#This Row],[Unit Selling Price]]</f>
        <v>95.54</v>
      </c>
      <c r="R2371">
        <f>Sales_Analysis[[#This Row],[Gross Sales ]]*Sales_Analysis[[#This Row],[Discount Pct]]</f>
        <v>4.7770000000000001</v>
      </c>
      <c r="S2371" s="8">
        <f>Sales_Analysis[[#This Row],[Gross Sales ]]-Sales_Analysis[[#This Row],[Discount Amount]]</f>
        <v>90.763000000000005</v>
      </c>
      <c r="T2371" s="8">
        <f>Sales_Analysis[[#This Row],[Quantity]]*Sales_Analysis[[#This Row],[Unit Cost]]</f>
        <v>42.68</v>
      </c>
      <c r="U2371" s="8">
        <f>Sales_Analysis[[#This Row],[Net Sales ]]-Sales_Analysis[[#This Row],[Cost Of Good Sold]]</f>
        <v>48.083000000000006</v>
      </c>
      <c r="V2371" s="8">
        <f>IF(Sales_Analysis[[#This Row],[Order Status]]="Completed",Sales_Analysis[[#This Row],[Net Sales ]],0)</f>
        <v>90.763000000000005</v>
      </c>
      <c r="W2371" s="8">
        <f>IF(Sales_Analysis[[#This Row],[Order Status]]="Completed",Sales_Analysis[[#This Row],[Gross Profit ]],0)</f>
        <v>48.083000000000006</v>
      </c>
    </row>
    <row r="2372" spans="1:23">
      <c r="A2372" t="s">
        <v>3172</v>
      </c>
      <c r="B2372" s="7">
        <v>46275</v>
      </c>
      <c r="C2372" t="s">
        <v>152</v>
      </c>
      <c r="D2372">
        <v>2</v>
      </c>
      <c r="E2372">
        <v>39.21</v>
      </c>
      <c r="F2372">
        <v>0.15</v>
      </c>
      <c r="G2372">
        <v>0</v>
      </c>
      <c r="H2372" t="s">
        <v>207</v>
      </c>
      <c r="I2372" t="s">
        <v>18</v>
      </c>
      <c r="J2372" t="s">
        <v>217</v>
      </c>
      <c r="K2372" t="s">
        <v>209</v>
      </c>
      <c r="L2372" t="s">
        <v>1120</v>
      </c>
      <c r="M2372" t="s">
        <v>153</v>
      </c>
      <c r="N2372" t="s">
        <v>27</v>
      </c>
      <c r="O2372">
        <v>19.66</v>
      </c>
      <c r="P2372">
        <v>39.21</v>
      </c>
      <c r="Q2372">
        <f>Sales_Analysis[[#This Row],[Quantity]]*Sales_Analysis[[#This Row],[Unit Selling Price]]</f>
        <v>78.42</v>
      </c>
      <c r="R2372">
        <f>Sales_Analysis[[#This Row],[Gross Sales ]]*Sales_Analysis[[#This Row],[Discount Pct]]</f>
        <v>11.763</v>
      </c>
      <c r="S2372" s="8">
        <f>Sales_Analysis[[#This Row],[Gross Sales ]]-Sales_Analysis[[#This Row],[Discount Amount]]</f>
        <v>66.656999999999996</v>
      </c>
      <c r="T2372" s="8">
        <f>Sales_Analysis[[#This Row],[Quantity]]*Sales_Analysis[[#This Row],[Unit Cost]]</f>
        <v>39.32</v>
      </c>
      <c r="U2372" s="8">
        <f>Sales_Analysis[[#This Row],[Net Sales ]]-Sales_Analysis[[#This Row],[Cost Of Good Sold]]</f>
        <v>27.336999999999996</v>
      </c>
      <c r="V2372" s="8">
        <f>IF(Sales_Analysis[[#This Row],[Order Status]]="Completed",Sales_Analysis[[#This Row],[Net Sales ]],0)</f>
        <v>66.656999999999996</v>
      </c>
      <c r="W2372" s="8">
        <f>IF(Sales_Analysis[[#This Row],[Order Status]]="Completed",Sales_Analysis[[#This Row],[Gross Profit ]],0)</f>
        <v>27.336999999999996</v>
      </c>
    </row>
    <row r="2373" spans="1:23">
      <c r="A2373" t="s">
        <v>3173</v>
      </c>
      <c r="B2373" s="7">
        <v>46275</v>
      </c>
      <c r="C2373" t="s">
        <v>148</v>
      </c>
      <c r="D2373">
        <v>1</v>
      </c>
      <c r="E2373">
        <v>76.3</v>
      </c>
      <c r="F2373">
        <v>0.05</v>
      </c>
      <c r="G2373">
        <v>4.99</v>
      </c>
      <c r="H2373" t="s">
        <v>216</v>
      </c>
      <c r="I2373" t="s">
        <v>224</v>
      </c>
      <c r="J2373" t="s">
        <v>213</v>
      </c>
      <c r="K2373" t="s">
        <v>209</v>
      </c>
      <c r="L2373" t="s">
        <v>553</v>
      </c>
      <c r="M2373" t="s">
        <v>149</v>
      </c>
      <c r="N2373" t="s">
        <v>27</v>
      </c>
      <c r="O2373">
        <v>33.700000000000003</v>
      </c>
      <c r="P2373">
        <v>76.3</v>
      </c>
      <c r="Q2373">
        <f>Sales_Analysis[[#This Row],[Quantity]]*Sales_Analysis[[#This Row],[Unit Selling Price]]</f>
        <v>76.3</v>
      </c>
      <c r="R2373">
        <f>Sales_Analysis[[#This Row],[Gross Sales ]]*Sales_Analysis[[#This Row],[Discount Pct]]</f>
        <v>3.8149999999999999</v>
      </c>
      <c r="S2373" s="8">
        <f>Sales_Analysis[[#This Row],[Gross Sales ]]-Sales_Analysis[[#This Row],[Discount Amount]]</f>
        <v>72.484999999999999</v>
      </c>
      <c r="T2373" s="8">
        <f>Sales_Analysis[[#This Row],[Quantity]]*Sales_Analysis[[#This Row],[Unit Cost]]</f>
        <v>33.700000000000003</v>
      </c>
      <c r="U2373" s="8">
        <f>Sales_Analysis[[#This Row],[Net Sales ]]-Sales_Analysis[[#This Row],[Cost Of Good Sold]]</f>
        <v>38.784999999999997</v>
      </c>
      <c r="V2373" s="8">
        <f>IF(Sales_Analysis[[#This Row],[Order Status]]="Completed",Sales_Analysis[[#This Row],[Net Sales ]],0)</f>
        <v>72.484999999999999</v>
      </c>
      <c r="W2373" s="8">
        <f>IF(Sales_Analysis[[#This Row],[Order Status]]="Completed",Sales_Analysis[[#This Row],[Gross Profit ]],0)</f>
        <v>38.784999999999997</v>
      </c>
    </row>
    <row r="2374" spans="1:23">
      <c r="A2374" t="s">
        <v>3174</v>
      </c>
      <c r="B2374" s="7">
        <v>46275</v>
      </c>
      <c r="C2374" t="s">
        <v>92</v>
      </c>
      <c r="D2374">
        <v>1</v>
      </c>
      <c r="E2374">
        <v>46.87</v>
      </c>
      <c r="F2374">
        <v>0</v>
      </c>
      <c r="G2374">
        <v>6.99</v>
      </c>
      <c r="H2374" t="s">
        <v>216</v>
      </c>
      <c r="I2374" t="s">
        <v>18</v>
      </c>
      <c r="J2374" t="s">
        <v>208</v>
      </c>
      <c r="K2374" t="s">
        <v>209</v>
      </c>
      <c r="L2374" t="s">
        <v>768</v>
      </c>
      <c r="M2374" t="s">
        <v>93</v>
      </c>
      <c r="N2374" t="s">
        <v>17</v>
      </c>
      <c r="O2374">
        <v>21.33</v>
      </c>
      <c r="P2374">
        <v>46.87</v>
      </c>
      <c r="Q2374">
        <f>Sales_Analysis[[#This Row],[Quantity]]*Sales_Analysis[[#This Row],[Unit Selling Price]]</f>
        <v>46.87</v>
      </c>
      <c r="R2374">
        <f>Sales_Analysis[[#This Row],[Gross Sales ]]*Sales_Analysis[[#This Row],[Discount Pct]]</f>
        <v>0</v>
      </c>
      <c r="S2374" s="8">
        <f>Sales_Analysis[[#This Row],[Gross Sales ]]-Sales_Analysis[[#This Row],[Discount Amount]]</f>
        <v>46.87</v>
      </c>
      <c r="T2374" s="8">
        <f>Sales_Analysis[[#This Row],[Quantity]]*Sales_Analysis[[#This Row],[Unit Cost]]</f>
        <v>21.33</v>
      </c>
      <c r="U2374" s="8">
        <f>Sales_Analysis[[#This Row],[Net Sales ]]-Sales_Analysis[[#This Row],[Cost Of Good Sold]]</f>
        <v>25.54</v>
      </c>
      <c r="V2374" s="8">
        <f>IF(Sales_Analysis[[#This Row],[Order Status]]="Completed",Sales_Analysis[[#This Row],[Net Sales ]],0)</f>
        <v>46.87</v>
      </c>
      <c r="W2374" s="8">
        <f>IF(Sales_Analysis[[#This Row],[Order Status]]="Completed",Sales_Analysis[[#This Row],[Gross Profit ]],0)</f>
        <v>25.54</v>
      </c>
    </row>
    <row r="2375" spans="1:23">
      <c r="A2375" t="s">
        <v>3175</v>
      </c>
      <c r="B2375" s="7">
        <v>46275</v>
      </c>
      <c r="C2375" t="s">
        <v>75</v>
      </c>
      <c r="D2375">
        <v>2</v>
      </c>
      <c r="E2375">
        <v>55.2</v>
      </c>
      <c r="F2375">
        <v>0.05</v>
      </c>
      <c r="G2375">
        <v>0</v>
      </c>
      <c r="H2375" t="s">
        <v>216</v>
      </c>
      <c r="I2375" t="s">
        <v>18</v>
      </c>
      <c r="J2375" t="s">
        <v>217</v>
      </c>
      <c r="K2375" t="s">
        <v>209</v>
      </c>
      <c r="L2375" t="s">
        <v>519</v>
      </c>
      <c r="M2375" t="s">
        <v>76</v>
      </c>
      <c r="N2375" t="s">
        <v>11</v>
      </c>
      <c r="O2375">
        <v>25.85</v>
      </c>
      <c r="P2375">
        <v>55.2</v>
      </c>
      <c r="Q2375">
        <f>Sales_Analysis[[#This Row],[Quantity]]*Sales_Analysis[[#This Row],[Unit Selling Price]]</f>
        <v>110.4</v>
      </c>
      <c r="R2375">
        <f>Sales_Analysis[[#This Row],[Gross Sales ]]*Sales_Analysis[[#This Row],[Discount Pct]]</f>
        <v>5.5200000000000005</v>
      </c>
      <c r="S2375" s="8">
        <f>Sales_Analysis[[#This Row],[Gross Sales ]]-Sales_Analysis[[#This Row],[Discount Amount]]</f>
        <v>104.88000000000001</v>
      </c>
      <c r="T2375" s="8">
        <f>Sales_Analysis[[#This Row],[Quantity]]*Sales_Analysis[[#This Row],[Unit Cost]]</f>
        <v>51.7</v>
      </c>
      <c r="U2375" s="8">
        <f>Sales_Analysis[[#This Row],[Net Sales ]]-Sales_Analysis[[#This Row],[Cost Of Good Sold]]</f>
        <v>53.180000000000007</v>
      </c>
      <c r="V2375" s="8">
        <f>IF(Sales_Analysis[[#This Row],[Order Status]]="Completed",Sales_Analysis[[#This Row],[Net Sales ]],0)</f>
        <v>104.88000000000001</v>
      </c>
      <c r="W2375" s="8">
        <f>IF(Sales_Analysis[[#This Row],[Order Status]]="Completed",Sales_Analysis[[#This Row],[Gross Profit ]],0)</f>
        <v>53.180000000000007</v>
      </c>
    </row>
    <row r="2376" spans="1:23">
      <c r="A2376" t="s">
        <v>3176</v>
      </c>
      <c r="B2376" s="7">
        <v>46275</v>
      </c>
      <c r="C2376" t="s">
        <v>110</v>
      </c>
      <c r="D2376">
        <v>1</v>
      </c>
      <c r="E2376">
        <v>32.130000000000003</v>
      </c>
      <c r="F2376">
        <v>0.1</v>
      </c>
      <c r="G2376">
        <v>4.99</v>
      </c>
      <c r="H2376" t="s">
        <v>207</v>
      </c>
      <c r="I2376" t="s">
        <v>12</v>
      </c>
      <c r="J2376" t="s">
        <v>213</v>
      </c>
      <c r="K2376" t="s">
        <v>209</v>
      </c>
      <c r="L2376" t="s">
        <v>593</v>
      </c>
      <c r="M2376" t="s">
        <v>111</v>
      </c>
      <c r="N2376" t="s">
        <v>17</v>
      </c>
      <c r="O2376">
        <v>21.59</v>
      </c>
      <c r="P2376">
        <v>32.130000000000003</v>
      </c>
      <c r="Q2376">
        <f>Sales_Analysis[[#This Row],[Quantity]]*Sales_Analysis[[#This Row],[Unit Selling Price]]</f>
        <v>32.130000000000003</v>
      </c>
      <c r="R2376">
        <f>Sales_Analysis[[#This Row],[Gross Sales ]]*Sales_Analysis[[#This Row],[Discount Pct]]</f>
        <v>3.2130000000000005</v>
      </c>
      <c r="S2376" s="8">
        <f>Sales_Analysis[[#This Row],[Gross Sales ]]-Sales_Analysis[[#This Row],[Discount Amount]]</f>
        <v>28.917000000000002</v>
      </c>
      <c r="T2376" s="8">
        <f>Sales_Analysis[[#This Row],[Quantity]]*Sales_Analysis[[#This Row],[Unit Cost]]</f>
        <v>21.59</v>
      </c>
      <c r="U2376" s="8">
        <f>Sales_Analysis[[#This Row],[Net Sales ]]-Sales_Analysis[[#This Row],[Cost Of Good Sold]]</f>
        <v>7.3270000000000017</v>
      </c>
      <c r="V2376" s="8">
        <f>IF(Sales_Analysis[[#This Row],[Order Status]]="Completed",Sales_Analysis[[#This Row],[Net Sales ]],0)</f>
        <v>28.917000000000002</v>
      </c>
      <c r="W2376" s="8">
        <f>IF(Sales_Analysis[[#This Row],[Order Status]]="Completed",Sales_Analysis[[#This Row],[Gross Profit ]],0)</f>
        <v>7.3270000000000017</v>
      </c>
    </row>
    <row r="2377" spans="1:23">
      <c r="A2377" t="s">
        <v>3177</v>
      </c>
      <c r="B2377" s="7">
        <v>46275</v>
      </c>
      <c r="C2377" t="s">
        <v>134</v>
      </c>
      <c r="D2377">
        <v>3</v>
      </c>
      <c r="E2377">
        <v>53.25</v>
      </c>
      <c r="F2377">
        <v>0.05</v>
      </c>
      <c r="G2377">
        <v>0</v>
      </c>
      <c r="H2377" t="s">
        <v>216</v>
      </c>
      <c r="I2377" t="s">
        <v>224</v>
      </c>
      <c r="J2377" t="s">
        <v>213</v>
      </c>
      <c r="K2377" t="s">
        <v>209</v>
      </c>
      <c r="L2377" t="s">
        <v>1489</v>
      </c>
      <c r="M2377" t="s">
        <v>135</v>
      </c>
      <c r="N2377" t="s">
        <v>21</v>
      </c>
      <c r="O2377">
        <v>22.11</v>
      </c>
      <c r="P2377">
        <v>53.25</v>
      </c>
      <c r="Q2377">
        <f>Sales_Analysis[[#This Row],[Quantity]]*Sales_Analysis[[#This Row],[Unit Selling Price]]</f>
        <v>159.75</v>
      </c>
      <c r="R2377">
        <f>Sales_Analysis[[#This Row],[Gross Sales ]]*Sales_Analysis[[#This Row],[Discount Pct]]</f>
        <v>7.9875000000000007</v>
      </c>
      <c r="S2377" s="8">
        <f>Sales_Analysis[[#This Row],[Gross Sales ]]-Sales_Analysis[[#This Row],[Discount Amount]]</f>
        <v>151.76249999999999</v>
      </c>
      <c r="T2377" s="8">
        <f>Sales_Analysis[[#This Row],[Quantity]]*Sales_Analysis[[#This Row],[Unit Cost]]</f>
        <v>66.33</v>
      </c>
      <c r="U2377" s="8">
        <f>Sales_Analysis[[#This Row],[Net Sales ]]-Sales_Analysis[[#This Row],[Cost Of Good Sold]]</f>
        <v>85.43249999999999</v>
      </c>
      <c r="V2377" s="8">
        <f>IF(Sales_Analysis[[#This Row],[Order Status]]="Completed",Sales_Analysis[[#This Row],[Net Sales ]],0)</f>
        <v>151.76249999999999</v>
      </c>
      <c r="W2377" s="8">
        <f>IF(Sales_Analysis[[#This Row],[Order Status]]="Completed",Sales_Analysis[[#This Row],[Gross Profit ]],0)</f>
        <v>85.43249999999999</v>
      </c>
    </row>
    <row r="2378" spans="1:23">
      <c r="A2378" t="s">
        <v>3178</v>
      </c>
      <c r="B2378" s="7">
        <v>46275</v>
      </c>
      <c r="C2378" t="s">
        <v>100</v>
      </c>
      <c r="D2378">
        <v>3</v>
      </c>
      <c r="E2378">
        <v>47.38</v>
      </c>
      <c r="F2378">
        <v>0</v>
      </c>
      <c r="G2378">
        <v>0</v>
      </c>
      <c r="H2378" t="s">
        <v>212</v>
      </c>
      <c r="I2378" t="s">
        <v>18</v>
      </c>
      <c r="J2378" t="s">
        <v>213</v>
      </c>
      <c r="K2378" t="s">
        <v>209</v>
      </c>
      <c r="L2378" t="s">
        <v>418</v>
      </c>
      <c r="M2378" t="s">
        <v>101</v>
      </c>
      <c r="N2378" t="s">
        <v>17</v>
      </c>
      <c r="O2378">
        <v>31.21</v>
      </c>
      <c r="P2378">
        <v>47.38</v>
      </c>
      <c r="Q2378">
        <f>Sales_Analysis[[#This Row],[Quantity]]*Sales_Analysis[[#This Row],[Unit Selling Price]]</f>
        <v>142.14000000000001</v>
      </c>
      <c r="R2378">
        <f>Sales_Analysis[[#This Row],[Gross Sales ]]*Sales_Analysis[[#This Row],[Discount Pct]]</f>
        <v>0</v>
      </c>
      <c r="S2378" s="8">
        <f>Sales_Analysis[[#This Row],[Gross Sales ]]-Sales_Analysis[[#This Row],[Discount Amount]]</f>
        <v>142.14000000000001</v>
      </c>
      <c r="T2378" s="8">
        <f>Sales_Analysis[[#This Row],[Quantity]]*Sales_Analysis[[#This Row],[Unit Cost]]</f>
        <v>93.63</v>
      </c>
      <c r="U2378" s="8">
        <f>Sales_Analysis[[#This Row],[Net Sales ]]-Sales_Analysis[[#This Row],[Cost Of Good Sold]]</f>
        <v>48.510000000000019</v>
      </c>
      <c r="V2378" s="8">
        <f>IF(Sales_Analysis[[#This Row],[Order Status]]="Completed",Sales_Analysis[[#This Row],[Net Sales ]],0)</f>
        <v>142.14000000000001</v>
      </c>
      <c r="W2378" s="8">
        <f>IF(Sales_Analysis[[#This Row],[Order Status]]="Completed",Sales_Analysis[[#This Row],[Gross Profit ]],0)</f>
        <v>48.510000000000019</v>
      </c>
    </row>
    <row r="2379" spans="1:23">
      <c r="A2379" t="s">
        <v>3179</v>
      </c>
      <c r="B2379" s="7">
        <v>46275</v>
      </c>
      <c r="C2379" t="s">
        <v>166</v>
      </c>
      <c r="D2379">
        <v>6</v>
      </c>
      <c r="E2379">
        <v>39.19</v>
      </c>
      <c r="F2379">
        <v>0</v>
      </c>
      <c r="G2379">
        <v>0</v>
      </c>
      <c r="H2379" t="s">
        <v>216</v>
      </c>
      <c r="I2379" t="s">
        <v>18</v>
      </c>
      <c r="J2379" t="s">
        <v>213</v>
      </c>
      <c r="K2379" t="s">
        <v>209</v>
      </c>
      <c r="L2379" t="s">
        <v>2922</v>
      </c>
      <c r="M2379" t="s">
        <v>167</v>
      </c>
      <c r="N2379" t="s">
        <v>32</v>
      </c>
      <c r="O2379">
        <v>18.54</v>
      </c>
      <c r="P2379">
        <v>39.19</v>
      </c>
      <c r="Q2379">
        <f>Sales_Analysis[[#This Row],[Quantity]]*Sales_Analysis[[#This Row],[Unit Selling Price]]</f>
        <v>235.14</v>
      </c>
      <c r="R2379">
        <f>Sales_Analysis[[#This Row],[Gross Sales ]]*Sales_Analysis[[#This Row],[Discount Pct]]</f>
        <v>0</v>
      </c>
      <c r="S2379" s="8">
        <f>Sales_Analysis[[#This Row],[Gross Sales ]]-Sales_Analysis[[#This Row],[Discount Amount]]</f>
        <v>235.14</v>
      </c>
      <c r="T2379" s="8">
        <f>Sales_Analysis[[#This Row],[Quantity]]*Sales_Analysis[[#This Row],[Unit Cost]]</f>
        <v>111.24</v>
      </c>
      <c r="U2379" s="8">
        <f>Sales_Analysis[[#This Row],[Net Sales ]]-Sales_Analysis[[#This Row],[Cost Of Good Sold]]</f>
        <v>123.89999999999999</v>
      </c>
      <c r="V2379" s="8">
        <f>IF(Sales_Analysis[[#This Row],[Order Status]]="Completed",Sales_Analysis[[#This Row],[Net Sales ]],0)</f>
        <v>235.14</v>
      </c>
      <c r="W2379" s="8">
        <f>IF(Sales_Analysis[[#This Row],[Order Status]]="Completed",Sales_Analysis[[#This Row],[Gross Profit ]],0)</f>
        <v>123.89999999999999</v>
      </c>
    </row>
    <row r="2380" spans="1:23">
      <c r="A2380" t="s">
        <v>3180</v>
      </c>
      <c r="B2380" s="7">
        <v>46275</v>
      </c>
      <c r="C2380" t="s">
        <v>146</v>
      </c>
      <c r="D2380">
        <v>1</v>
      </c>
      <c r="E2380">
        <v>30.05</v>
      </c>
      <c r="F2380">
        <v>0</v>
      </c>
      <c r="G2380">
        <v>0</v>
      </c>
      <c r="H2380" t="s">
        <v>207</v>
      </c>
      <c r="I2380" t="s">
        <v>54</v>
      </c>
      <c r="J2380" t="s">
        <v>217</v>
      </c>
      <c r="K2380" t="s">
        <v>281</v>
      </c>
      <c r="L2380" t="s">
        <v>689</v>
      </c>
      <c r="M2380" t="s">
        <v>147</v>
      </c>
      <c r="N2380" t="s">
        <v>27</v>
      </c>
      <c r="O2380">
        <v>17.329999999999998</v>
      </c>
      <c r="P2380">
        <v>30.05</v>
      </c>
      <c r="Q2380">
        <f>Sales_Analysis[[#This Row],[Quantity]]*Sales_Analysis[[#This Row],[Unit Selling Price]]</f>
        <v>30.05</v>
      </c>
      <c r="R2380">
        <f>Sales_Analysis[[#This Row],[Gross Sales ]]*Sales_Analysis[[#This Row],[Discount Pct]]</f>
        <v>0</v>
      </c>
      <c r="S2380" s="8">
        <f>Sales_Analysis[[#This Row],[Gross Sales ]]-Sales_Analysis[[#This Row],[Discount Amount]]</f>
        <v>30.05</v>
      </c>
      <c r="T2380" s="8">
        <f>Sales_Analysis[[#This Row],[Quantity]]*Sales_Analysis[[#This Row],[Unit Cost]]</f>
        <v>17.329999999999998</v>
      </c>
      <c r="U2380" s="8">
        <f>Sales_Analysis[[#This Row],[Net Sales ]]-Sales_Analysis[[#This Row],[Cost Of Good Sold]]</f>
        <v>12.720000000000002</v>
      </c>
      <c r="V2380" s="8">
        <f>IF(Sales_Analysis[[#This Row],[Order Status]]="Completed",Sales_Analysis[[#This Row],[Net Sales ]],0)</f>
        <v>0</v>
      </c>
      <c r="W2380" s="8">
        <f>IF(Sales_Analysis[[#This Row],[Order Status]]="Completed",Sales_Analysis[[#This Row],[Gross Profit ]],0)</f>
        <v>0</v>
      </c>
    </row>
    <row r="2381" spans="1:23">
      <c r="A2381" t="s">
        <v>3181</v>
      </c>
      <c r="B2381" s="7">
        <v>46276</v>
      </c>
      <c r="C2381" t="s">
        <v>142</v>
      </c>
      <c r="D2381">
        <v>3</v>
      </c>
      <c r="E2381">
        <v>100.1</v>
      </c>
      <c r="F2381">
        <v>0</v>
      </c>
      <c r="G2381">
        <v>6.99</v>
      </c>
      <c r="H2381" t="s">
        <v>216</v>
      </c>
      <c r="I2381" t="s">
        <v>54</v>
      </c>
      <c r="J2381" t="s">
        <v>217</v>
      </c>
      <c r="K2381" t="s">
        <v>209</v>
      </c>
      <c r="L2381" t="s">
        <v>257</v>
      </c>
      <c r="M2381" t="s">
        <v>143</v>
      </c>
      <c r="N2381" t="s">
        <v>27</v>
      </c>
      <c r="O2381">
        <v>41.96</v>
      </c>
      <c r="P2381">
        <v>100.1</v>
      </c>
      <c r="Q2381">
        <f>Sales_Analysis[[#This Row],[Quantity]]*Sales_Analysis[[#This Row],[Unit Selling Price]]</f>
        <v>300.29999999999995</v>
      </c>
      <c r="R2381">
        <f>Sales_Analysis[[#This Row],[Gross Sales ]]*Sales_Analysis[[#This Row],[Discount Pct]]</f>
        <v>0</v>
      </c>
      <c r="S2381" s="8">
        <f>Sales_Analysis[[#This Row],[Gross Sales ]]-Sales_Analysis[[#This Row],[Discount Amount]]</f>
        <v>300.29999999999995</v>
      </c>
      <c r="T2381" s="8">
        <f>Sales_Analysis[[#This Row],[Quantity]]*Sales_Analysis[[#This Row],[Unit Cost]]</f>
        <v>125.88</v>
      </c>
      <c r="U2381" s="8">
        <f>Sales_Analysis[[#This Row],[Net Sales ]]-Sales_Analysis[[#This Row],[Cost Of Good Sold]]</f>
        <v>174.41999999999996</v>
      </c>
      <c r="V2381" s="8">
        <f>IF(Sales_Analysis[[#This Row],[Order Status]]="Completed",Sales_Analysis[[#This Row],[Net Sales ]],0)</f>
        <v>300.29999999999995</v>
      </c>
      <c r="W2381" s="8">
        <f>IF(Sales_Analysis[[#This Row],[Order Status]]="Completed",Sales_Analysis[[#This Row],[Gross Profit ]],0)</f>
        <v>174.41999999999996</v>
      </c>
    </row>
    <row r="2382" spans="1:23">
      <c r="A2382" t="s">
        <v>3182</v>
      </c>
      <c r="B2382" s="7">
        <v>46276</v>
      </c>
      <c r="C2382" t="s">
        <v>126</v>
      </c>
      <c r="D2382">
        <v>2</v>
      </c>
      <c r="E2382">
        <v>44.98</v>
      </c>
      <c r="F2382">
        <v>0.1</v>
      </c>
      <c r="G2382">
        <v>4.99</v>
      </c>
      <c r="H2382" t="s">
        <v>216</v>
      </c>
      <c r="I2382" t="s">
        <v>12</v>
      </c>
      <c r="J2382" t="s">
        <v>217</v>
      </c>
      <c r="K2382" t="s">
        <v>209</v>
      </c>
      <c r="L2382" t="s">
        <v>269</v>
      </c>
      <c r="M2382" t="s">
        <v>127</v>
      </c>
      <c r="N2382" t="s">
        <v>21</v>
      </c>
      <c r="O2382">
        <v>23.48</v>
      </c>
      <c r="P2382">
        <v>44.98</v>
      </c>
      <c r="Q2382">
        <f>Sales_Analysis[[#This Row],[Quantity]]*Sales_Analysis[[#This Row],[Unit Selling Price]]</f>
        <v>89.96</v>
      </c>
      <c r="R2382">
        <f>Sales_Analysis[[#This Row],[Gross Sales ]]*Sales_Analysis[[#This Row],[Discount Pct]]</f>
        <v>8.9960000000000004</v>
      </c>
      <c r="S2382" s="8">
        <f>Sales_Analysis[[#This Row],[Gross Sales ]]-Sales_Analysis[[#This Row],[Discount Amount]]</f>
        <v>80.963999999999999</v>
      </c>
      <c r="T2382" s="8">
        <f>Sales_Analysis[[#This Row],[Quantity]]*Sales_Analysis[[#This Row],[Unit Cost]]</f>
        <v>46.96</v>
      </c>
      <c r="U2382" s="8">
        <f>Sales_Analysis[[#This Row],[Net Sales ]]-Sales_Analysis[[#This Row],[Cost Of Good Sold]]</f>
        <v>34.003999999999998</v>
      </c>
      <c r="V2382" s="8">
        <f>IF(Sales_Analysis[[#This Row],[Order Status]]="Completed",Sales_Analysis[[#This Row],[Net Sales ]],0)</f>
        <v>80.963999999999999</v>
      </c>
      <c r="W2382" s="8">
        <f>IF(Sales_Analysis[[#This Row],[Order Status]]="Completed",Sales_Analysis[[#This Row],[Gross Profit ]],0)</f>
        <v>34.003999999999998</v>
      </c>
    </row>
    <row r="2383" spans="1:23">
      <c r="A2383" t="s">
        <v>3183</v>
      </c>
      <c r="B2383" s="7">
        <v>46276</v>
      </c>
      <c r="C2383" t="s">
        <v>152</v>
      </c>
      <c r="D2383">
        <v>1</v>
      </c>
      <c r="E2383">
        <v>39.21</v>
      </c>
      <c r="F2383">
        <v>0</v>
      </c>
      <c r="G2383">
        <v>0</v>
      </c>
      <c r="H2383" t="s">
        <v>216</v>
      </c>
      <c r="I2383" t="s">
        <v>18</v>
      </c>
      <c r="J2383" t="s">
        <v>217</v>
      </c>
      <c r="K2383" t="s">
        <v>209</v>
      </c>
      <c r="L2383" t="s">
        <v>1244</v>
      </c>
      <c r="M2383" t="s">
        <v>153</v>
      </c>
      <c r="N2383" t="s">
        <v>27</v>
      </c>
      <c r="O2383">
        <v>19.66</v>
      </c>
      <c r="P2383">
        <v>39.21</v>
      </c>
      <c r="Q2383">
        <f>Sales_Analysis[[#This Row],[Quantity]]*Sales_Analysis[[#This Row],[Unit Selling Price]]</f>
        <v>39.21</v>
      </c>
      <c r="R2383">
        <f>Sales_Analysis[[#This Row],[Gross Sales ]]*Sales_Analysis[[#This Row],[Discount Pct]]</f>
        <v>0</v>
      </c>
      <c r="S2383" s="8">
        <f>Sales_Analysis[[#This Row],[Gross Sales ]]-Sales_Analysis[[#This Row],[Discount Amount]]</f>
        <v>39.21</v>
      </c>
      <c r="T2383" s="8">
        <f>Sales_Analysis[[#This Row],[Quantity]]*Sales_Analysis[[#This Row],[Unit Cost]]</f>
        <v>19.66</v>
      </c>
      <c r="U2383" s="8">
        <f>Sales_Analysis[[#This Row],[Net Sales ]]-Sales_Analysis[[#This Row],[Cost Of Good Sold]]</f>
        <v>19.55</v>
      </c>
      <c r="V2383" s="8">
        <f>IF(Sales_Analysis[[#This Row],[Order Status]]="Completed",Sales_Analysis[[#This Row],[Net Sales ]],0)</f>
        <v>39.21</v>
      </c>
      <c r="W2383" s="8">
        <f>IF(Sales_Analysis[[#This Row],[Order Status]]="Completed",Sales_Analysis[[#This Row],[Gross Profit ]],0)</f>
        <v>19.55</v>
      </c>
    </row>
    <row r="2384" spans="1:23">
      <c r="A2384" t="s">
        <v>3184</v>
      </c>
      <c r="B2384" s="7">
        <v>46276</v>
      </c>
      <c r="C2384" t="s">
        <v>158</v>
      </c>
      <c r="D2384">
        <v>1</v>
      </c>
      <c r="E2384">
        <v>44.59</v>
      </c>
      <c r="F2384">
        <v>0</v>
      </c>
      <c r="G2384">
        <v>0</v>
      </c>
      <c r="H2384" t="s">
        <v>216</v>
      </c>
      <c r="I2384" t="s">
        <v>224</v>
      </c>
      <c r="J2384" t="s">
        <v>213</v>
      </c>
      <c r="K2384" t="s">
        <v>209</v>
      </c>
      <c r="L2384" t="s">
        <v>881</v>
      </c>
      <c r="M2384" t="s">
        <v>159</v>
      </c>
      <c r="N2384" t="s">
        <v>27</v>
      </c>
      <c r="O2384">
        <v>19.489999999999998</v>
      </c>
      <c r="P2384">
        <v>44.59</v>
      </c>
      <c r="Q2384">
        <f>Sales_Analysis[[#This Row],[Quantity]]*Sales_Analysis[[#This Row],[Unit Selling Price]]</f>
        <v>44.59</v>
      </c>
      <c r="R2384">
        <f>Sales_Analysis[[#This Row],[Gross Sales ]]*Sales_Analysis[[#This Row],[Discount Pct]]</f>
        <v>0</v>
      </c>
      <c r="S2384" s="8">
        <f>Sales_Analysis[[#This Row],[Gross Sales ]]-Sales_Analysis[[#This Row],[Discount Amount]]</f>
        <v>44.59</v>
      </c>
      <c r="T2384" s="8">
        <f>Sales_Analysis[[#This Row],[Quantity]]*Sales_Analysis[[#This Row],[Unit Cost]]</f>
        <v>19.489999999999998</v>
      </c>
      <c r="U2384" s="8">
        <f>Sales_Analysis[[#This Row],[Net Sales ]]-Sales_Analysis[[#This Row],[Cost Of Good Sold]]</f>
        <v>25.100000000000005</v>
      </c>
      <c r="V2384" s="8">
        <f>IF(Sales_Analysis[[#This Row],[Order Status]]="Completed",Sales_Analysis[[#This Row],[Net Sales ]],0)</f>
        <v>44.59</v>
      </c>
      <c r="W2384" s="8">
        <f>IF(Sales_Analysis[[#This Row],[Order Status]]="Completed",Sales_Analysis[[#This Row],[Gross Profit ]],0)</f>
        <v>25.100000000000005</v>
      </c>
    </row>
    <row r="2385" spans="1:23">
      <c r="A2385" t="s">
        <v>3185</v>
      </c>
      <c r="B2385" s="7">
        <v>46276</v>
      </c>
      <c r="C2385" t="s">
        <v>81</v>
      </c>
      <c r="D2385">
        <v>1</v>
      </c>
      <c r="E2385">
        <v>30.29</v>
      </c>
      <c r="F2385">
        <v>0.1</v>
      </c>
      <c r="G2385">
        <v>9.99</v>
      </c>
      <c r="H2385" t="s">
        <v>216</v>
      </c>
      <c r="I2385" t="s">
        <v>224</v>
      </c>
      <c r="J2385" t="s">
        <v>208</v>
      </c>
      <c r="K2385" t="s">
        <v>209</v>
      </c>
      <c r="L2385" t="s">
        <v>539</v>
      </c>
      <c r="M2385" t="s">
        <v>82</v>
      </c>
      <c r="N2385" t="s">
        <v>11</v>
      </c>
      <c r="O2385">
        <v>13.1</v>
      </c>
      <c r="P2385">
        <v>30.29</v>
      </c>
      <c r="Q2385">
        <f>Sales_Analysis[[#This Row],[Quantity]]*Sales_Analysis[[#This Row],[Unit Selling Price]]</f>
        <v>30.29</v>
      </c>
      <c r="R2385">
        <f>Sales_Analysis[[#This Row],[Gross Sales ]]*Sales_Analysis[[#This Row],[Discount Pct]]</f>
        <v>3.0289999999999999</v>
      </c>
      <c r="S2385" s="8">
        <f>Sales_Analysis[[#This Row],[Gross Sales ]]-Sales_Analysis[[#This Row],[Discount Amount]]</f>
        <v>27.260999999999999</v>
      </c>
      <c r="T2385" s="8">
        <f>Sales_Analysis[[#This Row],[Quantity]]*Sales_Analysis[[#This Row],[Unit Cost]]</f>
        <v>13.1</v>
      </c>
      <c r="U2385" s="8">
        <f>Sales_Analysis[[#This Row],[Net Sales ]]-Sales_Analysis[[#This Row],[Cost Of Good Sold]]</f>
        <v>14.161</v>
      </c>
      <c r="V2385" s="8">
        <f>IF(Sales_Analysis[[#This Row],[Order Status]]="Completed",Sales_Analysis[[#This Row],[Net Sales ]],0)</f>
        <v>27.260999999999999</v>
      </c>
      <c r="W2385" s="8">
        <f>IF(Sales_Analysis[[#This Row],[Order Status]]="Completed",Sales_Analysis[[#This Row],[Gross Profit ]],0)</f>
        <v>14.161</v>
      </c>
    </row>
    <row r="2386" spans="1:23">
      <c r="A2386" t="s">
        <v>3186</v>
      </c>
      <c r="B2386" s="7">
        <v>46277</v>
      </c>
      <c r="C2386" t="s">
        <v>162</v>
      </c>
      <c r="D2386">
        <v>1</v>
      </c>
      <c r="E2386">
        <v>12.2</v>
      </c>
      <c r="F2386">
        <v>0.15</v>
      </c>
      <c r="G2386">
        <v>4.99</v>
      </c>
      <c r="H2386" t="s">
        <v>212</v>
      </c>
      <c r="I2386" t="s">
        <v>224</v>
      </c>
      <c r="J2386" t="s">
        <v>213</v>
      </c>
      <c r="K2386" t="s">
        <v>209</v>
      </c>
      <c r="L2386" t="s">
        <v>547</v>
      </c>
      <c r="M2386" t="s">
        <v>163</v>
      </c>
      <c r="N2386" t="s">
        <v>27</v>
      </c>
      <c r="O2386">
        <v>7.14</v>
      </c>
      <c r="P2386">
        <v>12.2</v>
      </c>
      <c r="Q2386">
        <f>Sales_Analysis[[#This Row],[Quantity]]*Sales_Analysis[[#This Row],[Unit Selling Price]]</f>
        <v>12.2</v>
      </c>
      <c r="R2386">
        <f>Sales_Analysis[[#This Row],[Gross Sales ]]*Sales_Analysis[[#This Row],[Discount Pct]]</f>
        <v>1.8299999999999998</v>
      </c>
      <c r="S2386" s="8">
        <f>Sales_Analysis[[#This Row],[Gross Sales ]]-Sales_Analysis[[#This Row],[Discount Amount]]</f>
        <v>10.37</v>
      </c>
      <c r="T2386" s="8">
        <f>Sales_Analysis[[#This Row],[Quantity]]*Sales_Analysis[[#This Row],[Unit Cost]]</f>
        <v>7.14</v>
      </c>
      <c r="U2386" s="8">
        <f>Sales_Analysis[[#This Row],[Net Sales ]]-Sales_Analysis[[#This Row],[Cost Of Good Sold]]</f>
        <v>3.2299999999999995</v>
      </c>
      <c r="V2386" s="8">
        <f>IF(Sales_Analysis[[#This Row],[Order Status]]="Completed",Sales_Analysis[[#This Row],[Net Sales ]],0)</f>
        <v>10.37</v>
      </c>
      <c r="W2386" s="8">
        <f>IF(Sales_Analysis[[#This Row],[Order Status]]="Completed",Sales_Analysis[[#This Row],[Gross Profit ]],0)</f>
        <v>3.2299999999999995</v>
      </c>
    </row>
    <row r="2387" spans="1:23">
      <c r="A2387" t="s">
        <v>3187</v>
      </c>
      <c r="B2387" s="7">
        <v>46277</v>
      </c>
      <c r="C2387" t="s">
        <v>106</v>
      </c>
      <c r="D2387">
        <v>1</v>
      </c>
      <c r="E2387">
        <v>85.27</v>
      </c>
      <c r="F2387">
        <v>0.05</v>
      </c>
      <c r="G2387">
        <v>4.99</v>
      </c>
      <c r="H2387" t="s">
        <v>216</v>
      </c>
      <c r="I2387" t="s">
        <v>12</v>
      </c>
      <c r="J2387" t="s">
        <v>217</v>
      </c>
      <c r="K2387" t="s">
        <v>209</v>
      </c>
      <c r="L2387" t="s">
        <v>1527</v>
      </c>
      <c r="M2387" t="s">
        <v>107</v>
      </c>
      <c r="N2387" t="s">
        <v>17</v>
      </c>
      <c r="O2387">
        <v>43.46</v>
      </c>
      <c r="P2387">
        <v>85.27</v>
      </c>
      <c r="Q2387">
        <f>Sales_Analysis[[#This Row],[Quantity]]*Sales_Analysis[[#This Row],[Unit Selling Price]]</f>
        <v>85.27</v>
      </c>
      <c r="R2387">
        <f>Sales_Analysis[[#This Row],[Gross Sales ]]*Sales_Analysis[[#This Row],[Discount Pct]]</f>
        <v>4.2634999999999996</v>
      </c>
      <c r="S2387" s="8">
        <f>Sales_Analysis[[#This Row],[Gross Sales ]]-Sales_Analysis[[#This Row],[Discount Amount]]</f>
        <v>81.006500000000003</v>
      </c>
      <c r="T2387" s="8">
        <f>Sales_Analysis[[#This Row],[Quantity]]*Sales_Analysis[[#This Row],[Unit Cost]]</f>
        <v>43.46</v>
      </c>
      <c r="U2387" s="8">
        <f>Sales_Analysis[[#This Row],[Net Sales ]]-Sales_Analysis[[#This Row],[Cost Of Good Sold]]</f>
        <v>37.546500000000002</v>
      </c>
      <c r="V2387" s="8">
        <f>IF(Sales_Analysis[[#This Row],[Order Status]]="Completed",Sales_Analysis[[#This Row],[Net Sales ]],0)</f>
        <v>81.006500000000003</v>
      </c>
      <c r="W2387" s="8">
        <f>IF(Sales_Analysis[[#This Row],[Order Status]]="Completed",Sales_Analysis[[#This Row],[Gross Profit ]],0)</f>
        <v>37.546500000000002</v>
      </c>
    </row>
    <row r="2388" spans="1:23">
      <c r="A2388" t="s">
        <v>3188</v>
      </c>
      <c r="B2388" s="7">
        <v>46277</v>
      </c>
      <c r="C2388" t="s">
        <v>126</v>
      </c>
      <c r="D2388">
        <v>6</v>
      </c>
      <c r="E2388">
        <v>44.98</v>
      </c>
      <c r="F2388">
        <v>0</v>
      </c>
      <c r="G2388">
        <v>6.99</v>
      </c>
      <c r="H2388" t="s">
        <v>216</v>
      </c>
      <c r="I2388" t="s">
        <v>18</v>
      </c>
      <c r="J2388" t="s">
        <v>208</v>
      </c>
      <c r="K2388" t="s">
        <v>209</v>
      </c>
      <c r="L2388" t="s">
        <v>679</v>
      </c>
      <c r="M2388" t="s">
        <v>127</v>
      </c>
      <c r="N2388" t="s">
        <v>21</v>
      </c>
      <c r="O2388">
        <v>23.48</v>
      </c>
      <c r="P2388">
        <v>44.98</v>
      </c>
      <c r="Q2388">
        <f>Sales_Analysis[[#This Row],[Quantity]]*Sales_Analysis[[#This Row],[Unit Selling Price]]</f>
        <v>269.88</v>
      </c>
      <c r="R2388">
        <f>Sales_Analysis[[#This Row],[Gross Sales ]]*Sales_Analysis[[#This Row],[Discount Pct]]</f>
        <v>0</v>
      </c>
      <c r="S2388" s="8">
        <f>Sales_Analysis[[#This Row],[Gross Sales ]]-Sales_Analysis[[#This Row],[Discount Amount]]</f>
        <v>269.88</v>
      </c>
      <c r="T2388" s="8">
        <f>Sales_Analysis[[#This Row],[Quantity]]*Sales_Analysis[[#This Row],[Unit Cost]]</f>
        <v>140.88</v>
      </c>
      <c r="U2388" s="8">
        <f>Sales_Analysis[[#This Row],[Net Sales ]]-Sales_Analysis[[#This Row],[Cost Of Good Sold]]</f>
        <v>129</v>
      </c>
      <c r="V2388" s="8">
        <f>IF(Sales_Analysis[[#This Row],[Order Status]]="Completed",Sales_Analysis[[#This Row],[Net Sales ]],0)</f>
        <v>269.88</v>
      </c>
      <c r="W2388" s="8">
        <f>IF(Sales_Analysis[[#This Row],[Order Status]]="Completed",Sales_Analysis[[#This Row],[Gross Profit ]],0)</f>
        <v>129</v>
      </c>
    </row>
    <row r="2389" spans="1:23">
      <c r="A2389" t="s">
        <v>3189</v>
      </c>
      <c r="B2389" s="7">
        <v>46277</v>
      </c>
      <c r="C2389" t="s">
        <v>77</v>
      </c>
      <c r="D2389">
        <v>1</v>
      </c>
      <c r="E2389">
        <v>47.77</v>
      </c>
      <c r="F2389">
        <v>0.05</v>
      </c>
      <c r="G2389">
        <v>6.99</v>
      </c>
      <c r="H2389" t="s">
        <v>212</v>
      </c>
      <c r="I2389" t="s">
        <v>224</v>
      </c>
      <c r="J2389" t="s">
        <v>208</v>
      </c>
      <c r="K2389" t="s">
        <v>209</v>
      </c>
      <c r="L2389" t="s">
        <v>431</v>
      </c>
      <c r="M2389" t="s">
        <v>78</v>
      </c>
      <c r="N2389" t="s">
        <v>11</v>
      </c>
      <c r="O2389">
        <v>21.34</v>
      </c>
      <c r="P2389">
        <v>47.77</v>
      </c>
      <c r="Q2389">
        <f>Sales_Analysis[[#This Row],[Quantity]]*Sales_Analysis[[#This Row],[Unit Selling Price]]</f>
        <v>47.77</v>
      </c>
      <c r="R2389">
        <f>Sales_Analysis[[#This Row],[Gross Sales ]]*Sales_Analysis[[#This Row],[Discount Pct]]</f>
        <v>2.3885000000000001</v>
      </c>
      <c r="S2389" s="8">
        <f>Sales_Analysis[[#This Row],[Gross Sales ]]-Sales_Analysis[[#This Row],[Discount Amount]]</f>
        <v>45.381500000000003</v>
      </c>
      <c r="T2389" s="8">
        <f>Sales_Analysis[[#This Row],[Quantity]]*Sales_Analysis[[#This Row],[Unit Cost]]</f>
        <v>21.34</v>
      </c>
      <c r="U2389" s="8">
        <f>Sales_Analysis[[#This Row],[Net Sales ]]-Sales_Analysis[[#This Row],[Cost Of Good Sold]]</f>
        <v>24.041500000000003</v>
      </c>
      <c r="V2389" s="8">
        <f>IF(Sales_Analysis[[#This Row],[Order Status]]="Completed",Sales_Analysis[[#This Row],[Net Sales ]],0)</f>
        <v>45.381500000000003</v>
      </c>
      <c r="W2389" s="8">
        <f>IF(Sales_Analysis[[#This Row],[Order Status]]="Completed",Sales_Analysis[[#This Row],[Gross Profit ]],0)</f>
        <v>24.041500000000003</v>
      </c>
    </row>
    <row r="2390" spans="1:23">
      <c r="A2390" t="s">
        <v>3190</v>
      </c>
      <c r="B2390" s="7">
        <v>46277</v>
      </c>
      <c r="C2390" t="s">
        <v>96</v>
      </c>
      <c r="D2390">
        <v>3</v>
      </c>
      <c r="E2390">
        <v>26.72</v>
      </c>
      <c r="F2390">
        <v>0</v>
      </c>
      <c r="G2390">
        <v>6.99</v>
      </c>
      <c r="H2390" t="s">
        <v>207</v>
      </c>
      <c r="I2390" t="s">
        <v>12</v>
      </c>
      <c r="J2390" t="s">
        <v>208</v>
      </c>
      <c r="K2390" t="s">
        <v>209</v>
      </c>
      <c r="L2390" t="s">
        <v>388</v>
      </c>
      <c r="M2390" t="s">
        <v>97</v>
      </c>
      <c r="N2390" t="s">
        <v>17</v>
      </c>
      <c r="O2390">
        <v>14.4</v>
      </c>
      <c r="P2390">
        <v>26.72</v>
      </c>
      <c r="Q2390">
        <f>Sales_Analysis[[#This Row],[Quantity]]*Sales_Analysis[[#This Row],[Unit Selling Price]]</f>
        <v>80.16</v>
      </c>
      <c r="R2390">
        <f>Sales_Analysis[[#This Row],[Gross Sales ]]*Sales_Analysis[[#This Row],[Discount Pct]]</f>
        <v>0</v>
      </c>
      <c r="S2390" s="8">
        <f>Sales_Analysis[[#This Row],[Gross Sales ]]-Sales_Analysis[[#This Row],[Discount Amount]]</f>
        <v>80.16</v>
      </c>
      <c r="T2390" s="8">
        <f>Sales_Analysis[[#This Row],[Quantity]]*Sales_Analysis[[#This Row],[Unit Cost]]</f>
        <v>43.2</v>
      </c>
      <c r="U2390" s="8">
        <f>Sales_Analysis[[#This Row],[Net Sales ]]-Sales_Analysis[[#This Row],[Cost Of Good Sold]]</f>
        <v>36.959999999999994</v>
      </c>
      <c r="V2390" s="8">
        <f>IF(Sales_Analysis[[#This Row],[Order Status]]="Completed",Sales_Analysis[[#This Row],[Net Sales ]],0)</f>
        <v>80.16</v>
      </c>
      <c r="W2390" s="8">
        <f>IF(Sales_Analysis[[#This Row],[Order Status]]="Completed",Sales_Analysis[[#This Row],[Gross Profit ]],0)</f>
        <v>36.959999999999994</v>
      </c>
    </row>
    <row r="2391" spans="1:23">
      <c r="A2391" t="s">
        <v>3191</v>
      </c>
      <c r="B2391" s="7">
        <v>46278</v>
      </c>
      <c r="C2391" t="s">
        <v>178</v>
      </c>
      <c r="D2391">
        <v>1</v>
      </c>
      <c r="E2391">
        <v>77.760000000000005</v>
      </c>
      <c r="F2391">
        <v>0.1</v>
      </c>
      <c r="G2391">
        <v>0</v>
      </c>
      <c r="H2391" t="s">
        <v>216</v>
      </c>
      <c r="I2391" t="s">
        <v>224</v>
      </c>
      <c r="J2391" t="s">
        <v>217</v>
      </c>
      <c r="K2391" t="s">
        <v>209</v>
      </c>
      <c r="L2391" t="s">
        <v>399</v>
      </c>
      <c r="M2391" t="s">
        <v>179</v>
      </c>
      <c r="N2391" t="s">
        <v>32</v>
      </c>
      <c r="O2391">
        <v>44.67</v>
      </c>
      <c r="P2391">
        <v>77.760000000000005</v>
      </c>
      <c r="Q2391">
        <f>Sales_Analysis[[#This Row],[Quantity]]*Sales_Analysis[[#This Row],[Unit Selling Price]]</f>
        <v>77.760000000000005</v>
      </c>
      <c r="R2391">
        <f>Sales_Analysis[[#This Row],[Gross Sales ]]*Sales_Analysis[[#This Row],[Discount Pct]]</f>
        <v>7.7760000000000007</v>
      </c>
      <c r="S2391" s="8">
        <f>Sales_Analysis[[#This Row],[Gross Sales ]]-Sales_Analysis[[#This Row],[Discount Amount]]</f>
        <v>69.984000000000009</v>
      </c>
      <c r="T2391" s="8">
        <f>Sales_Analysis[[#This Row],[Quantity]]*Sales_Analysis[[#This Row],[Unit Cost]]</f>
        <v>44.67</v>
      </c>
      <c r="U2391" s="8">
        <f>Sales_Analysis[[#This Row],[Net Sales ]]-Sales_Analysis[[#This Row],[Cost Of Good Sold]]</f>
        <v>25.314000000000007</v>
      </c>
      <c r="V2391" s="8">
        <f>IF(Sales_Analysis[[#This Row],[Order Status]]="Completed",Sales_Analysis[[#This Row],[Net Sales ]],0)</f>
        <v>69.984000000000009</v>
      </c>
      <c r="W2391" s="8">
        <f>IF(Sales_Analysis[[#This Row],[Order Status]]="Completed",Sales_Analysis[[#This Row],[Gross Profit ]],0)</f>
        <v>25.314000000000007</v>
      </c>
    </row>
    <row r="2392" spans="1:23">
      <c r="A2392" t="s">
        <v>3192</v>
      </c>
      <c r="B2392" s="7">
        <v>46278</v>
      </c>
      <c r="C2392" t="s">
        <v>176</v>
      </c>
      <c r="D2392">
        <v>4</v>
      </c>
      <c r="E2392">
        <v>11.86</v>
      </c>
      <c r="F2392">
        <v>0</v>
      </c>
      <c r="G2392">
        <v>0</v>
      </c>
      <c r="H2392" t="s">
        <v>207</v>
      </c>
      <c r="I2392" t="s">
        <v>12</v>
      </c>
      <c r="J2392" t="s">
        <v>213</v>
      </c>
      <c r="K2392" t="s">
        <v>209</v>
      </c>
      <c r="L2392" t="s">
        <v>1753</v>
      </c>
      <c r="M2392" t="s">
        <v>177</v>
      </c>
      <c r="N2392" t="s">
        <v>32</v>
      </c>
      <c r="O2392">
        <v>4.93</v>
      </c>
      <c r="P2392">
        <v>11.86</v>
      </c>
      <c r="Q2392">
        <f>Sales_Analysis[[#This Row],[Quantity]]*Sales_Analysis[[#This Row],[Unit Selling Price]]</f>
        <v>47.44</v>
      </c>
      <c r="R2392">
        <f>Sales_Analysis[[#This Row],[Gross Sales ]]*Sales_Analysis[[#This Row],[Discount Pct]]</f>
        <v>0</v>
      </c>
      <c r="S2392" s="8">
        <f>Sales_Analysis[[#This Row],[Gross Sales ]]-Sales_Analysis[[#This Row],[Discount Amount]]</f>
        <v>47.44</v>
      </c>
      <c r="T2392" s="8">
        <f>Sales_Analysis[[#This Row],[Quantity]]*Sales_Analysis[[#This Row],[Unit Cost]]</f>
        <v>19.72</v>
      </c>
      <c r="U2392" s="8">
        <f>Sales_Analysis[[#This Row],[Net Sales ]]-Sales_Analysis[[#This Row],[Cost Of Good Sold]]</f>
        <v>27.72</v>
      </c>
      <c r="V2392" s="8">
        <f>IF(Sales_Analysis[[#This Row],[Order Status]]="Completed",Sales_Analysis[[#This Row],[Net Sales ]],0)</f>
        <v>47.44</v>
      </c>
      <c r="W2392" s="8">
        <f>IF(Sales_Analysis[[#This Row],[Order Status]]="Completed",Sales_Analysis[[#This Row],[Gross Profit ]],0)</f>
        <v>27.72</v>
      </c>
    </row>
    <row r="2393" spans="1:23">
      <c r="A2393" t="s">
        <v>3193</v>
      </c>
      <c r="B2393" s="7">
        <v>46278</v>
      </c>
      <c r="C2393" t="s">
        <v>94</v>
      </c>
      <c r="D2393">
        <v>3</v>
      </c>
      <c r="E2393">
        <v>74.41</v>
      </c>
      <c r="F2393">
        <v>0.15</v>
      </c>
      <c r="G2393">
        <v>0</v>
      </c>
      <c r="H2393" t="s">
        <v>216</v>
      </c>
      <c r="I2393" t="s">
        <v>18</v>
      </c>
      <c r="J2393" t="s">
        <v>217</v>
      </c>
      <c r="K2393" t="s">
        <v>209</v>
      </c>
      <c r="L2393" t="s">
        <v>406</v>
      </c>
      <c r="M2393" t="s">
        <v>95</v>
      </c>
      <c r="N2393" t="s">
        <v>17</v>
      </c>
      <c r="O2393">
        <v>33.549999999999997</v>
      </c>
      <c r="P2393">
        <v>74.41</v>
      </c>
      <c r="Q2393">
        <f>Sales_Analysis[[#This Row],[Quantity]]*Sales_Analysis[[#This Row],[Unit Selling Price]]</f>
        <v>223.23</v>
      </c>
      <c r="R2393">
        <f>Sales_Analysis[[#This Row],[Gross Sales ]]*Sales_Analysis[[#This Row],[Discount Pct]]</f>
        <v>33.484499999999997</v>
      </c>
      <c r="S2393" s="8">
        <f>Sales_Analysis[[#This Row],[Gross Sales ]]-Sales_Analysis[[#This Row],[Discount Amount]]</f>
        <v>189.74549999999999</v>
      </c>
      <c r="T2393" s="8">
        <f>Sales_Analysis[[#This Row],[Quantity]]*Sales_Analysis[[#This Row],[Unit Cost]]</f>
        <v>100.64999999999999</v>
      </c>
      <c r="U2393" s="8">
        <f>Sales_Analysis[[#This Row],[Net Sales ]]-Sales_Analysis[[#This Row],[Cost Of Good Sold]]</f>
        <v>89.095500000000001</v>
      </c>
      <c r="V2393" s="8">
        <f>IF(Sales_Analysis[[#This Row],[Order Status]]="Completed",Sales_Analysis[[#This Row],[Net Sales ]],0)</f>
        <v>189.74549999999999</v>
      </c>
      <c r="W2393" s="8">
        <f>IF(Sales_Analysis[[#This Row],[Order Status]]="Completed",Sales_Analysis[[#This Row],[Gross Profit ]],0)</f>
        <v>89.095500000000001</v>
      </c>
    </row>
    <row r="2394" spans="1:23">
      <c r="A2394" t="s">
        <v>3194</v>
      </c>
      <c r="B2394" s="7">
        <v>46278</v>
      </c>
      <c r="C2394" t="s">
        <v>110</v>
      </c>
      <c r="D2394">
        <v>1</v>
      </c>
      <c r="E2394">
        <v>32.130000000000003</v>
      </c>
      <c r="F2394">
        <v>0</v>
      </c>
      <c r="G2394">
        <v>0</v>
      </c>
      <c r="H2394" t="s">
        <v>207</v>
      </c>
      <c r="I2394" t="s">
        <v>12</v>
      </c>
      <c r="J2394" t="s">
        <v>213</v>
      </c>
      <c r="K2394" t="s">
        <v>209</v>
      </c>
      <c r="L2394" t="s">
        <v>465</v>
      </c>
      <c r="M2394" t="s">
        <v>111</v>
      </c>
      <c r="N2394" t="s">
        <v>17</v>
      </c>
      <c r="O2394">
        <v>21.59</v>
      </c>
      <c r="P2394">
        <v>32.130000000000003</v>
      </c>
      <c r="Q2394">
        <f>Sales_Analysis[[#This Row],[Quantity]]*Sales_Analysis[[#This Row],[Unit Selling Price]]</f>
        <v>32.130000000000003</v>
      </c>
      <c r="R2394">
        <f>Sales_Analysis[[#This Row],[Gross Sales ]]*Sales_Analysis[[#This Row],[Discount Pct]]</f>
        <v>0</v>
      </c>
      <c r="S2394" s="8">
        <f>Sales_Analysis[[#This Row],[Gross Sales ]]-Sales_Analysis[[#This Row],[Discount Amount]]</f>
        <v>32.130000000000003</v>
      </c>
      <c r="T2394" s="8">
        <f>Sales_Analysis[[#This Row],[Quantity]]*Sales_Analysis[[#This Row],[Unit Cost]]</f>
        <v>21.59</v>
      </c>
      <c r="U2394" s="8">
        <f>Sales_Analysis[[#This Row],[Net Sales ]]-Sales_Analysis[[#This Row],[Cost Of Good Sold]]</f>
        <v>10.540000000000003</v>
      </c>
      <c r="V2394" s="8">
        <f>IF(Sales_Analysis[[#This Row],[Order Status]]="Completed",Sales_Analysis[[#This Row],[Net Sales ]],0)</f>
        <v>32.130000000000003</v>
      </c>
      <c r="W2394" s="8">
        <f>IF(Sales_Analysis[[#This Row],[Order Status]]="Completed",Sales_Analysis[[#This Row],[Gross Profit ]],0)</f>
        <v>10.540000000000003</v>
      </c>
    </row>
    <row r="2395" spans="1:23">
      <c r="A2395" t="s">
        <v>3195</v>
      </c>
      <c r="B2395" s="7">
        <v>46278</v>
      </c>
      <c r="C2395" t="s">
        <v>186</v>
      </c>
      <c r="D2395">
        <v>4</v>
      </c>
      <c r="E2395">
        <v>54.93</v>
      </c>
      <c r="F2395">
        <v>0</v>
      </c>
      <c r="G2395">
        <v>9.99</v>
      </c>
      <c r="H2395" t="s">
        <v>212</v>
      </c>
      <c r="I2395" t="s">
        <v>18</v>
      </c>
      <c r="J2395" t="s">
        <v>217</v>
      </c>
      <c r="K2395" t="s">
        <v>209</v>
      </c>
      <c r="L2395" t="s">
        <v>2211</v>
      </c>
      <c r="M2395" t="s">
        <v>187</v>
      </c>
      <c r="N2395" t="s">
        <v>32</v>
      </c>
      <c r="O2395">
        <v>31.07</v>
      </c>
      <c r="P2395">
        <v>54.93</v>
      </c>
      <c r="Q2395">
        <f>Sales_Analysis[[#This Row],[Quantity]]*Sales_Analysis[[#This Row],[Unit Selling Price]]</f>
        <v>219.72</v>
      </c>
      <c r="R2395">
        <f>Sales_Analysis[[#This Row],[Gross Sales ]]*Sales_Analysis[[#This Row],[Discount Pct]]</f>
        <v>0</v>
      </c>
      <c r="S2395" s="8">
        <f>Sales_Analysis[[#This Row],[Gross Sales ]]-Sales_Analysis[[#This Row],[Discount Amount]]</f>
        <v>219.72</v>
      </c>
      <c r="T2395" s="8">
        <f>Sales_Analysis[[#This Row],[Quantity]]*Sales_Analysis[[#This Row],[Unit Cost]]</f>
        <v>124.28</v>
      </c>
      <c r="U2395" s="8">
        <f>Sales_Analysis[[#This Row],[Net Sales ]]-Sales_Analysis[[#This Row],[Cost Of Good Sold]]</f>
        <v>95.44</v>
      </c>
      <c r="V2395" s="8">
        <f>IF(Sales_Analysis[[#This Row],[Order Status]]="Completed",Sales_Analysis[[#This Row],[Net Sales ]],0)</f>
        <v>219.72</v>
      </c>
      <c r="W2395" s="8">
        <f>IF(Sales_Analysis[[#This Row],[Order Status]]="Completed",Sales_Analysis[[#This Row],[Gross Profit ]],0)</f>
        <v>95.44</v>
      </c>
    </row>
    <row r="2396" spans="1:23">
      <c r="A2396" t="s">
        <v>3196</v>
      </c>
      <c r="B2396" s="7">
        <v>46279</v>
      </c>
      <c r="C2396" t="s">
        <v>180</v>
      </c>
      <c r="D2396">
        <v>3</v>
      </c>
      <c r="E2396">
        <v>60.42</v>
      </c>
      <c r="F2396">
        <v>0</v>
      </c>
      <c r="G2396">
        <v>4.99</v>
      </c>
      <c r="H2396" t="s">
        <v>207</v>
      </c>
      <c r="I2396" t="s">
        <v>18</v>
      </c>
      <c r="J2396" t="s">
        <v>213</v>
      </c>
      <c r="K2396" t="s">
        <v>209</v>
      </c>
      <c r="L2396" t="s">
        <v>1012</v>
      </c>
      <c r="M2396" t="s">
        <v>181</v>
      </c>
      <c r="N2396" t="s">
        <v>32</v>
      </c>
      <c r="O2396">
        <v>25.69</v>
      </c>
      <c r="P2396">
        <v>60.42</v>
      </c>
      <c r="Q2396">
        <f>Sales_Analysis[[#This Row],[Quantity]]*Sales_Analysis[[#This Row],[Unit Selling Price]]</f>
        <v>181.26</v>
      </c>
      <c r="R2396">
        <f>Sales_Analysis[[#This Row],[Gross Sales ]]*Sales_Analysis[[#This Row],[Discount Pct]]</f>
        <v>0</v>
      </c>
      <c r="S2396" s="8">
        <f>Sales_Analysis[[#This Row],[Gross Sales ]]-Sales_Analysis[[#This Row],[Discount Amount]]</f>
        <v>181.26</v>
      </c>
      <c r="T2396" s="8">
        <f>Sales_Analysis[[#This Row],[Quantity]]*Sales_Analysis[[#This Row],[Unit Cost]]</f>
        <v>77.070000000000007</v>
      </c>
      <c r="U2396" s="8">
        <f>Sales_Analysis[[#This Row],[Net Sales ]]-Sales_Analysis[[#This Row],[Cost Of Good Sold]]</f>
        <v>104.18999999999998</v>
      </c>
      <c r="V2396" s="8">
        <f>IF(Sales_Analysis[[#This Row],[Order Status]]="Completed",Sales_Analysis[[#This Row],[Net Sales ]],0)</f>
        <v>181.26</v>
      </c>
      <c r="W2396" s="8">
        <f>IF(Sales_Analysis[[#This Row],[Order Status]]="Completed",Sales_Analysis[[#This Row],[Gross Profit ]],0)</f>
        <v>104.18999999999998</v>
      </c>
    </row>
    <row r="2397" spans="1:23">
      <c r="A2397" t="s">
        <v>3197</v>
      </c>
      <c r="B2397" s="7">
        <v>46279</v>
      </c>
      <c r="C2397" t="s">
        <v>66</v>
      </c>
      <c r="D2397">
        <v>3</v>
      </c>
      <c r="E2397">
        <v>31.13</v>
      </c>
      <c r="F2397">
        <v>0</v>
      </c>
      <c r="G2397">
        <v>4.99</v>
      </c>
      <c r="H2397" t="s">
        <v>212</v>
      </c>
      <c r="I2397" t="s">
        <v>224</v>
      </c>
      <c r="J2397" t="s">
        <v>208</v>
      </c>
      <c r="K2397" t="s">
        <v>209</v>
      </c>
      <c r="L2397" t="s">
        <v>600</v>
      </c>
      <c r="M2397" t="s">
        <v>67</v>
      </c>
      <c r="N2397" t="s">
        <v>11</v>
      </c>
      <c r="O2397">
        <v>13.79</v>
      </c>
      <c r="P2397">
        <v>31.13</v>
      </c>
      <c r="Q2397">
        <f>Sales_Analysis[[#This Row],[Quantity]]*Sales_Analysis[[#This Row],[Unit Selling Price]]</f>
        <v>93.39</v>
      </c>
      <c r="R2397">
        <f>Sales_Analysis[[#This Row],[Gross Sales ]]*Sales_Analysis[[#This Row],[Discount Pct]]</f>
        <v>0</v>
      </c>
      <c r="S2397" s="8">
        <f>Sales_Analysis[[#This Row],[Gross Sales ]]-Sales_Analysis[[#This Row],[Discount Amount]]</f>
        <v>93.39</v>
      </c>
      <c r="T2397" s="8">
        <f>Sales_Analysis[[#This Row],[Quantity]]*Sales_Analysis[[#This Row],[Unit Cost]]</f>
        <v>41.37</v>
      </c>
      <c r="U2397" s="8">
        <f>Sales_Analysis[[#This Row],[Net Sales ]]-Sales_Analysis[[#This Row],[Cost Of Good Sold]]</f>
        <v>52.02</v>
      </c>
      <c r="V2397" s="8">
        <f>IF(Sales_Analysis[[#This Row],[Order Status]]="Completed",Sales_Analysis[[#This Row],[Net Sales ]],0)</f>
        <v>93.39</v>
      </c>
      <c r="W2397" s="8">
        <f>IF(Sales_Analysis[[#This Row],[Order Status]]="Completed",Sales_Analysis[[#This Row],[Gross Profit ]],0)</f>
        <v>52.02</v>
      </c>
    </row>
    <row r="2398" spans="1:23">
      <c r="A2398" t="s">
        <v>3198</v>
      </c>
      <c r="B2398" s="7">
        <v>46279</v>
      </c>
      <c r="C2398" t="s">
        <v>174</v>
      </c>
      <c r="D2398">
        <v>3</v>
      </c>
      <c r="E2398">
        <v>72.45</v>
      </c>
      <c r="F2398">
        <v>0</v>
      </c>
      <c r="G2398">
        <v>0</v>
      </c>
      <c r="H2398" t="s">
        <v>212</v>
      </c>
      <c r="I2398" t="s">
        <v>224</v>
      </c>
      <c r="J2398" t="s">
        <v>217</v>
      </c>
      <c r="K2398" t="s">
        <v>209</v>
      </c>
      <c r="L2398" t="s">
        <v>733</v>
      </c>
      <c r="M2398" t="s">
        <v>175</v>
      </c>
      <c r="N2398" t="s">
        <v>32</v>
      </c>
      <c r="O2398">
        <v>30.61</v>
      </c>
      <c r="P2398">
        <v>72.45</v>
      </c>
      <c r="Q2398">
        <f>Sales_Analysis[[#This Row],[Quantity]]*Sales_Analysis[[#This Row],[Unit Selling Price]]</f>
        <v>217.35000000000002</v>
      </c>
      <c r="R2398">
        <f>Sales_Analysis[[#This Row],[Gross Sales ]]*Sales_Analysis[[#This Row],[Discount Pct]]</f>
        <v>0</v>
      </c>
      <c r="S2398" s="8">
        <f>Sales_Analysis[[#This Row],[Gross Sales ]]-Sales_Analysis[[#This Row],[Discount Amount]]</f>
        <v>217.35000000000002</v>
      </c>
      <c r="T2398" s="8">
        <f>Sales_Analysis[[#This Row],[Quantity]]*Sales_Analysis[[#This Row],[Unit Cost]]</f>
        <v>91.83</v>
      </c>
      <c r="U2398" s="8">
        <f>Sales_Analysis[[#This Row],[Net Sales ]]-Sales_Analysis[[#This Row],[Cost Of Good Sold]]</f>
        <v>125.52000000000002</v>
      </c>
      <c r="V2398" s="8">
        <f>IF(Sales_Analysis[[#This Row],[Order Status]]="Completed",Sales_Analysis[[#This Row],[Net Sales ]],0)</f>
        <v>217.35000000000002</v>
      </c>
      <c r="W2398" s="8">
        <f>IF(Sales_Analysis[[#This Row],[Order Status]]="Completed",Sales_Analysis[[#This Row],[Gross Profit ]],0)</f>
        <v>125.52000000000002</v>
      </c>
    </row>
    <row r="2399" spans="1:23">
      <c r="A2399" t="s">
        <v>3199</v>
      </c>
      <c r="B2399" s="7">
        <v>46279</v>
      </c>
      <c r="C2399" t="s">
        <v>162</v>
      </c>
      <c r="D2399">
        <v>2</v>
      </c>
      <c r="E2399">
        <v>12.2</v>
      </c>
      <c r="F2399">
        <v>0</v>
      </c>
      <c r="G2399">
        <v>0</v>
      </c>
      <c r="H2399" t="s">
        <v>207</v>
      </c>
      <c r="I2399" t="s">
        <v>37</v>
      </c>
      <c r="J2399" t="s">
        <v>213</v>
      </c>
      <c r="K2399" t="s">
        <v>209</v>
      </c>
      <c r="L2399" t="s">
        <v>263</v>
      </c>
      <c r="M2399" t="s">
        <v>163</v>
      </c>
      <c r="N2399" t="s">
        <v>27</v>
      </c>
      <c r="O2399">
        <v>7.14</v>
      </c>
      <c r="P2399">
        <v>12.2</v>
      </c>
      <c r="Q2399">
        <f>Sales_Analysis[[#This Row],[Quantity]]*Sales_Analysis[[#This Row],[Unit Selling Price]]</f>
        <v>24.4</v>
      </c>
      <c r="R2399">
        <f>Sales_Analysis[[#This Row],[Gross Sales ]]*Sales_Analysis[[#This Row],[Discount Pct]]</f>
        <v>0</v>
      </c>
      <c r="S2399" s="8">
        <f>Sales_Analysis[[#This Row],[Gross Sales ]]-Sales_Analysis[[#This Row],[Discount Amount]]</f>
        <v>24.4</v>
      </c>
      <c r="T2399" s="8">
        <f>Sales_Analysis[[#This Row],[Quantity]]*Sales_Analysis[[#This Row],[Unit Cost]]</f>
        <v>14.28</v>
      </c>
      <c r="U2399" s="8">
        <f>Sales_Analysis[[#This Row],[Net Sales ]]-Sales_Analysis[[#This Row],[Cost Of Good Sold]]</f>
        <v>10.119999999999999</v>
      </c>
      <c r="V2399" s="8">
        <f>IF(Sales_Analysis[[#This Row],[Order Status]]="Completed",Sales_Analysis[[#This Row],[Net Sales ]],0)</f>
        <v>24.4</v>
      </c>
      <c r="W2399" s="8">
        <f>IF(Sales_Analysis[[#This Row],[Order Status]]="Completed",Sales_Analysis[[#This Row],[Gross Profit ]],0)</f>
        <v>10.119999999999999</v>
      </c>
    </row>
    <row r="2400" spans="1:23">
      <c r="A2400" t="s">
        <v>3200</v>
      </c>
      <c r="B2400" s="7">
        <v>46279</v>
      </c>
      <c r="C2400" t="s">
        <v>172</v>
      </c>
      <c r="D2400">
        <v>1</v>
      </c>
      <c r="E2400">
        <v>80.63</v>
      </c>
      <c r="F2400">
        <v>0.2</v>
      </c>
      <c r="G2400">
        <v>4.99</v>
      </c>
      <c r="H2400" t="s">
        <v>216</v>
      </c>
      <c r="I2400" t="s">
        <v>54</v>
      </c>
      <c r="J2400" t="s">
        <v>213</v>
      </c>
      <c r="K2400" t="s">
        <v>209</v>
      </c>
      <c r="L2400" t="s">
        <v>3081</v>
      </c>
      <c r="M2400" t="s">
        <v>173</v>
      </c>
      <c r="N2400" t="s">
        <v>32</v>
      </c>
      <c r="O2400">
        <v>44.56</v>
      </c>
      <c r="P2400">
        <v>80.63</v>
      </c>
      <c r="Q2400">
        <f>Sales_Analysis[[#This Row],[Quantity]]*Sales_Analysis[[#This Row],[Unit Selling Price]]</f>
        <v>80.63</v>
      </c>
      <c r="R2400">
        <f>Sales_Analysis[[#This Row],[Gross Sales ]]*Sales_Analysis[[#This Row],[Discount Pct]]</f>
        <v>16.126000000000001</v>
      </c>
      <c r="S2400" s="8">
        <f>Sales_Analysis[[#This Row],[Gross Sales ]]-Sales_Analysis[[#This Row],[Discount Amount]]</f>
        <v>64.503999999999991</v>
      </c>
      <c r="T2400" s="8">
        <f>Sales_Analysis[[#This Row],[Quantity]]*Sales_Analysis[[#This Row],[Unit Cost]]</f>
        <v>44.56</v>
      </c>
      <c r="U2400" s="8">
        <f>Sales_Analysis[[#This Row],[Net Sales ]]-Sales_Analysis[[#This Row],[Cost Of Good Sold]]</f>
        <v>19.943999999999988</v>
      </c>
      <c r="V2400" s="8">
        <f>IF(Sales_Analysis[[#This Row],[Order Status]]="Completed",Sales_Analysis[[#This Row],[Net Sales ]],0)</f>
        <v>64.503999999999991</v>
      </c>
      <c r="W2400" s="8">
        <f>IF(Sales_Analysis[[#This Row],[Order Status]]="Completed",Sales_Analysis[[#This Row],[Gross Profit ]],0)</f>
        <v>19.943999999999988</v>
      </c>
    </row>
    <row r="2401" spans="1:23">
      <c r="A2401" t="s">
        <v>3201</v>
      </c>
      <c r="B2401" s="7">
        <v>46279</v>
      </c>
      <c r="C2401" t="s">
        <v>112</v>
      </c>
      <c r="D2401">
        <v>1</v>
      </c>
      <c r="E2401">
        <v>48.12</v>
      </c>
      <c r="F2401">
        <v>0</v>
      </c>
      <c r="G2401">
        <v>6.99</v>
      </c>
      <c r="H2401" t="s">
        <v>207</v>
      </c>
      <c r="I2401" t="s">
        <v>18</v>
      </c>
      <c r="J2401" t="s">
        <v>213</v>
      </c>
      <c r="K2401" t="s">
        <v>209</v>
      </c>
      <c r="L2401" t="s">
        <v>1914</v>
      </c>
      <c r="M2401" t="s">
        <v>113</v>
      </c>
      <c r="N2401" t="s">
        <v>17</v>
      </c>
      <c r="O2401">
        <v>23.26</v>
      </c>
      <c r="P2401">
        <v>48.12</v>
      </c>
      <c r="Q2401">
        <f>Sales_Analysis[[#This Row],[Quantity]]*Sales_Analysis[[#This Row],[Unit Selling Price]]</f>
        <v>48.12</v>
      </c>
      <c r="R2401">
        <f>Sales_Analysis[[#This Row],[Gross Sales ]]*Sales_Analysis[[#This Row],[Discount Pct]]</f>
        <v>0</v>
      </c>
      <c r="S2401" s="8">
        <f>Sales_Analysis[[#This Row],[Gross Sales ]]-Sales_Analysis[[#This Row],[Discount Amount]]</f>
        <v>48.12</v>
      </c>
      <c r="T2401" s="8">
        <f>Sales_Analysis[[#This Row],[Quantity]]*Sales_Analysis[[#This Row],[Unit Cost]]</f>
        <v>23.26</v>
      </c>
      <c r="U2401" s="8">
        <f>Sales_Analysis[[#This Row],[Net Sales ]]-Sales_Analysis[[#This Row],[Cost Of Good Sold]]</f>
        <v>24.859999999999996</v>
      </c>
      <c r="V2401" s="8">
        <f>IF(Sales_Analysis[[#This Row],[Order Status]]="Completed",Sales_Analysis[[#This Row],[Net Sales ]],0)</f>
        <v>48.12</v>
      </c>
      <c r="W2401" s="8">
        <f>IF(Sales_Analysis[[#This Row],[Order Status]]="Completed",Sales_Analysis[[#This Row],[Gross Profit ]],0)</f>
        <v>24.859999999999996</v>
      </c>
    </row>
    <row r="2402" spans="1:23">
      <c r="A2402" t="s">
        <v>3202</v>
      </c>
      <c r="B2402" s="7">
        <v>46279</v>
      </c>
      <c r="C2402" t="s">
        <v>66</v>
      </c>
      <c r="D2402">
        <v>1</v>
      </c>
      <c r="E2402">
        <v>31.13</v>
      </c>
      <c r="F2402">
        <v>0</v>
      </c>
      <c r="G2402">
        <v>4.99</v>
      </c>
      <c r="H2402" t="s">
        <v>207</v>
      </c>
      <c r="I2402" t="s">
        <v>12</v>
      </c>
      <c r="J2402" t="s">
        <v>213</v>
      </c>
      <c r="K2402" t="s">
        <v>304</v>
      </c>
      <c r="L2402" t="s">
        <v>1455</v>
      </c>
      <c r="M2402" t="s">
        <v>67</v>
      </c>
      <c r="N2402" t="s">
        <v>11</v>
      </c>
      <c r="O2402">
        <v>13.79</v>
      </c>
      <c r="P2402">
        <v>31.13</v>
      </c>
      <c r="Q2402">
        <f>Sales_Analysis[[#This Row],[Quantity]]*Sales_Analysis[[#This Row],[Unit Selling Price]]</f>
        <v>31.13</v>
      </c>
      <c r="R2402">
        <f>Sales_Analysis[[#This Row],[Gross Sales ]]*Sales_Analysis[[#This Row],[Discount Pct]]</f>
        <v>0</v>
      </c>
      <c r="S2402" s="8">
        <f>Sales_Analysis[[#This Row],[Gross Sales ]]-Sales_Analysis[[#This Row],[Discount Amount]]</f>
        <v>31.13</v>
      </c>
      <c r="T2402" s="8">
        <f>Sales_Analysis[[#This Row],[Quantity]]*Sales_Analysis[[#This Row],[Unit Cost]]</f>
        <v>13.79</v>
      </c>
      <c r="U2402" s="8">
        <f>Sales_Analysis[[#This Row],[Net Sales ]]-Sales_Analysis[[#This Row],[Cost Of Good Sold]]</f>
        <v>17.34</v>
      </c>
      <c r="V2402" s="8">
        <f>IF(Sales_Analysis[[#This Row],[Order Status]]="Completed",Sales_Analysis[[#This Row],[Net Sales ]],0)</f>
        <v>0</v>
      </c>
      <c r="W2402" s="8">
        <f>IF(Sales_Analysis[[#This Row],[Order Status]]="Completed",Sales_Analysis[[#This Row],[Gross Profit ]],0)</f>
        <v>0</v>
      </c>
    </row>
    <row r="2403" spans="1:23">
      <c r="A2403" t="s">
        <v>3203</v>
      </c>
      <c r="B2403" s="7">
        <v>46279</v>
      </c>
      <c r="C2403" t="s">
        <v>148</v>
      </c>
      <c r="D2403">
        <v>3</v>
      </c>
      <c r="E2403">
        <v>76.3</v>
      </c>
      <c r="F2403">
        <v>0</v>
      </c>
      <c r="G2403">
        <v>0</v>
      </c>
      <c r="H2403" t="s">
        <v>207</v>
      </c>
      <c r="I2403" t="s">
        <v>54</v>
      </c>
      <c r="J2403" t="s">
        <v>213</v>
      </c>
      <c r="K2403" t="s">
        <v>209</v>
      </c>
      <c r="L2403" t="s">
        <v>938</v>
      </c>
      <c r="M2403" t="s">
        <v>149</v>
      </c>
      <c r="N2403" t="s">
        <v>27</v>
      </c>
      <c r="O2403">
        <v>33.700000000000003</v>
      </c>
      <c r="P2403">
        <v>76.3</v>
      </c>
      <c r="Q2403">
        <f>Sales_Analysis[[#This Row],[Quantity]]*Sales_Analysis[[#This Row],[Unit Selling Price]]</f>
        <v>228.89999999999998</v>
      </c>
      <c r="R2403">
        <f>Sales_Analysis[[#This Row],[Gross Sales ]]*Sales_Analysis[[#This Row],[Discount Pct]]</f>
        <v>0</v>
      </c>
      <c r="S2403" s="8">
        <f>Sales_Analysis[[#This Row],[Gross Sales ]]-Sales_Analysis[[#This Row],[Discount Amount]]</f>
        <v>228.89999999999998</v>
      </c>
      <c r="T2403" s="8">
        <f>Sales_Analysis[[#This Row],[Quantity]]*Sales_Analysis[[#This Row],[Unit Cost]]</f>
        <v>101.10000000000001</v>
      </c>
      <c r="U2403" s="8">
        <f>Sales_Analysis[[#This Row],[Net Sales ]]-Sales_Analysis[[#This Row],[Cost Of Good Sold]]</f>
        <v>127.79999999999997</v>
      </c>
      <c r="V2403" s="8">
        <f>IF(Sales_Analysis[[#This Row],[Order Status]]="Completed",Sales_Analysis[[#This Row],[Net Sales ]],0)</f>
        <v>228.89999999999998</v>
      </c>
      <c r="W2403" s="8">
        <f>IF(Sales_Analysis[[#This Row],[Order Status]]="Completed",Sales_Analysis[[#This Row],[Gross Profit ]],0)</f>
        <v>127.79999999999997</v>
      </c>
    </row>
    <row r="2404" spans="1:23">
      <c r="A2404" t="s">
        <v>3204</v>
      </c>
      <c r="B2404" s="7">
        <v>46279</v>
      </c>
      <c r="C2404" t="s">
        <v>186</v>
      </c>
      <c r="D2404">
        <v>1</v>
      </c>
      <c r="E2404">
        <v>54.93</v>
      </c>
      <c r="F2404">
        <v>0</v>
      </c>
      <c r="G2404">
        <v>4.99</v>
      </c>
      <c r="H2404" t="s">
        <v>216</v>
      </c>
      <c r="I2404" t="s">
        <v>12</v>
      </c>
      <c r="J2404" t="s">
        <v>208</v>
      </c>
      <c r="K2404" t="s">
        <v>209</v>
      </c>
      <c r="L2404" t="s">
        <v>557</v>
      </c>
      <c r="M2404" t="s">
        <v>187</v>
      </c>
      <c r="N2404" t="s">
        <v>32</v>
      </c>
      <c r="O2404">
        <v>31.07</v>
      </c>
      <c r="P2404">
        <v>54.93</v>
      </c>
      <c r="Q2404">
        <f>Sales_Analysis[[#This Row],[Quantity]]*Sales_Analysis[[#This Row],[Unit Selling Price]]</f>
        <v>54.93</v>
      </c>
      <c r="R2404">
        <f>Sales_Analysis[[#This Row],[Gross Sales ]]*Sales_Analysis[[#This Row],[Discount Pct]]</f>
        <v>0</v>
      </c>
      <c r="S2404" s="8">
        <f>Sales_Analysis[[#This Row],[Gross Sales ]]-Sales_Analysis[[#This Row],[Discount Amount]]</f>
        <v>54.93</v>
      </c>
      <c r="T2404" s="8">
        <f>Sales_Analysis[[#This Row],[Quantity]]*Sales_Analysis[[#This Row],[Unit Cost]]</f>
        <v>31.07</v>
      </c>
      <c r="U2404" s="8">
        <f>Sales_Analysis[[#This Row],[Net Sales ]]-Sales_Analysis[[#This Row],[Cost Of Good Sold]]</f>
        <v>23.86</v>
      </c>
      <c r="V2404" s="8">
        <f>IF(Sales_Analysis[[#This Row],[Order Status]]="Completed",Sales_Analysis[[#This Row],[Net Sales ]],0)</f>
        <v>54.93</v>
      </c>
      <c r="W2404" s="8">
        <f>IF(Sales_Analysis[[#This Row],[Order Status]]="Completed",Sales_Analysis[[#This Row],[Gross Profit ]],0)</f>
        <v>23.86</v>
      </c>
    </row>
    <row r="2405" spans="1:23">
      <c r="A2405" t="s">
        <v>3205</v>
      </c>
      <c r="B2405" s="7">
        <v>46279</v>
      </c>
      <c r="C2405" t="s">
        <v>66</v>
      </c>
      <c r="D2405">
        <v>2</v>
      </c>
      <c r="E2405">
        <v>31.13</v>
      </c>
      <c r="F2405">
        <v>0</v>
      </c>
      <c r="G2405">
        <v>9.99</v>
      </c>
      <c r="H2405" t="s">
        <v>212</v>
      </c>
      <c r="I2405" t="s">
        <v>54</v>
      </c>
      <c r="J2405" t="s">
        <v>213</v>
      </c>
      <c r="K2405" t="s">
        <v>209</v>
      </c>
      <c r="L2405" t="s">
        <v>1004</v>
      </c>
      <c r="M2405" t="s">
        <v>67</v>
      </c>
      <c r="N2405" t="s">
        <v>11</v>
      </c>
      <c r="O2405">
        <v>13.79</v>
      </c>
      <c r="P2405">
        <v>31.13</v>
      </c>
      <c r="Q2405">
        <f>Sales_Analysis[[#This Row],[Quantity]]*Sales_Analysis[[#This Row],[Unit Selling Price]]</f>
        <v>62.26</v>
      </c>
      <c r="R2405">
        <f>Sales_Analysis[[#This Row],[Gross Sales ]]*Sales_Analysis[[#This Row],[Discount Pct]]</f>
        <v>0</v>
      </c>
      <c r="S2405" s="8">
        <f>Sales_Analysis[[#This Row],[Gross Sales ]]-Sales_Analysis[[#This Row],[Discount Amount]]</f>
        <v>62.26</v>
      </c>
      <c r="T2405" s="8">
        <f>Sales_Analysis[[#This Row],[Quantity]]*Sales_Analysis[[#This Row],[Unit Cost]]</f>
        <v>27.58</v>
      </c>
      <c r="U2405" s="8">
        <f>Sales_Analysis[[#This Row],[Net Sales ]]-Sales_Analysis[[#This Row],[Cost Of Good Sold]]</f>
        <v>34.68</v>
      </c>
      <c r="V2405" s="8">
        <f>IF(Sales_Analysis[[#This Row],[Order Status]]="Completed",Sales_Analysis[[#This Row],[Net Sales ]],0)</f>
        <v>62.26</v>
      </c>
      <c r="W2405" s="8">
        <f>IF(Sales_Analysis[[#This Row],[Order Status]]="Completed",Sales_Analysis[[#This Row],[Gross Profit ]],0)</f>
        <v>34.68</v>
      </c>
    </row>
    <row r="2406" spans="1:23">
      <c r="A2406" t="s">
        <v>3206</v>
      </c>
      <c r="B2406" s="7">
        <v>46280</v>
      </c>
      <c r="C2406" t="s">
        <v>83</v>
      </c>
      <c r="D2406">
        <v>1</v>
      </c>
      <c r="E2406">
        <v>79.31</v>
      </c>
      <c r="F2406">
        <v>0</v>
      </c>
      <c r="G2406">
        <v>9.99</v>
      </c>
      <c r="H2406" t="s">
        <v>207</v>
      </c>
      <c r="I2406" t="s">
        <v>37</v>
      </c>
      <c r="J2406" t="s">
        <v>213</v>
      </c>
      <c r="K2406" t="s">
        <v>209</v>
      </c>
      <c r="L2406" t="s">
        <v>3207</v>
      </c>
      <c r="M2406" t="s">
        <v>84</v>
      </c>
      <c r="N2406" t="s">
        <v>11</v>
      </c>
      <c r="O2406">
        <v>36.44</v>
      </c>
      <c r="P2406">
        <v>79.31</v>
      </c>
      <c r="Q2406">
        <f>Sales_Analysis[[#This Row],[Quantity]]*Sales_Analysis[[#This Row],[Unit Selling Price]]</f>
        <v>79.31</v>
      </c>
      <c r="R2406">
        <f>Sales_Analysis[[#This Row],[Gross Sales ]]*Sales_Analysis[[#This Row],[Discount Pct]]</f>
        <v>0</v>
      </c>
      <c r="S2406" s="8">
        <f>Sales_Analysis[[#This Row],[Gross Sales ]]-Sales_Analysis[[#This Row],[Discount Amount]]</f>
        <v>79.31</v>
      </c>
      <c r="T2406" s="8">
        <f>Sales_Analysis[[#This Row],[Quantity]]*Sales_Analysis[[#This Row],[Unit Cost]]</f>
        <v>36.44</v>
      </c>
      <c r="U2406" s="8">
        <f>Sales_Analysis[[#This Row],[Net Sales ]]-Sales_Analysis[[#This Row],[Cost Of Good Sold]]</f>
        <v>42.870000000000005</v>
      </c>
      <c r="V2406" s="8">
        <f>IF(Sales_Analysis[[#This Row],[Order Status]]="Completed",Sales_Analysis[[#This Row],[Net Sales ]],0)</f>
        <v>79.31</v>
      </c>
      <c r="W2406" s="8">
        <f>IF(Sales_Analysis[[#This Row],[Order Status]]="Completed",Sales_Analysis[[#This Row],[Gross Profit ]],0)</f>
        <v>42.870000000000005</v>
      </c>
    </row>
    <row r="2407" spans="1:23">
      <c r="A2407" t="s">
        <v>3208</v>
      </c>
      <c r="B2407" s="7">
        <v>46281</v>
      </c>
      <c r="C2407" t="s">
        <v>156</v>
      </c>
      <c r="D2407">
        <v>1</v>
      </c>
      <c r="E2407">
        <v>24.86</v>
      </c>
      <c r="F2407">
        <v>0.05</v>
      </c>
      <c r="G2407">
        <v>4.99</v>
      </c>
      <c r="H2407" t="s">
        <v>212</v>
      </c>
      <c r="I2407" t="s">
        <v>224</v>
      </c>
      <c r="J2407" t="s">
        <v>217</v>
      </c>
      <c r="K2407" t="s">
        <v>209</v>
      </c>
      <c r="L2407" t="s">
        <v>679</v>
      </c>
      <c r="M2407" t="s">
        <v>157</v>
      </c>
      <c r="N2407" t="s">
        <v>27</v>
      </c>
      <c r="O2407">
        <v>16.329999999999998</v>
      </c>
      <c r="P2407">
        <v>24.86</v>
      </c>
      <c r="Q2407">
        <f>Sales_Analysis[[#This Row],[Quantity]]*Sales_Analysis[[#This Row],[Unit Selling Price]]</f>
        <v>24.86</v>
      </c>
      <c r="R2407">
        <f>Sales_Analysis[[#This Row],[Gross Sales ]]*Sales_Analysis[[#This Row],[Discount Pct]]</f>
        <v>1.2430000000000001</v>
      </c>
      <c r="S2407" s="8">
        <f>Sales_Analysis[[#This Row],[Gross Sales ]]-Sales_Analysis[[#This Row],[Discount Amount]]</f>
        <v>23.617000000000001</v>
      </c>
      <c r="T2407" s="8">
        <f>Sales_Analysis[[#This Row],[Quantity]]*Sales_Analysis[[#This Row],[Unit Cost]]</f>
        <v>16.329999999999998</v>
      </c>
      <c r="U2407" s="8">
        <f>Sales_Analysis[[#This Row],[Net Sales ]]-Sales_Analysis[[#This Row],[Cost Of Good Sold]]</f>
        <v>7.2870000000000026</v>
      </c>
      <c r="V2407" s="8">
        <f>IF(Sales_Analysis[[#This Row],[Order Status]]="Completed",Sales_Analysis[[#This Row],[Net Sales ]],0)</f>
        <v>23.617000000000001</v>
      </c>
      <c r="W2407" s="8">
        <f>IF(Sales_Analysis[[#This Row],[Order Status]]="Completed",Sales_Analysis[[#This Row],[Gross Profit ]],0)</f>
        <v>7.2870000000000026</v>
      </c>
    </row>
    <row r="2408" spans="1:23">
      <c r="A2408" t="s">
        <v>3209</v>
      </c>
      <c r="B2408" s="7">
        <v>46281</v>
      </c>
      <c r="C2408" t="s">
        <v>75</v>
      </c>
      <c r="D2408">
        <v>3</v>
      </c>
      <c r="E2408">
        <v>55.2</v>
      </c>
      <c r="F2408">
        <v>0.1</v>
      </c>
      <c r="G2408">
        <v>6.99</v>
      </c>
      <c r="H2408" t="s">
        <v>216</v>
      </c>
      <c r="I2408" t="s">
        <v>18</v>
      </c>
      <c r="J2408" t="s">
        <v>213</v>
      </c>
      <c r="K2408" t="s">
        <v>209</v>
      </c>
      <c r="L2408" t="s">
        <v>1717</v>
      </c>
      <c r="M2408" t="s">
        <v>76</v>
      </c>
      <c r="N2408" t="s">
        <v>11</v>
      </c>
      <c r="O2408">
        <v>25.85</v>
      </c>
      <c r="P2408">
        <v>55.2</v>
      </c>
      <c r="Q2408">
        <f>Sales_Analysis[[#This Row],[Quantity]]*Sales_Analysis[[#This Row],[Unit Selling Price]]</f>
        <v>165.60000000000002</v>
      </c>
      <c r="R2408">
        <f>Sales_Analysis[[#This Row],[Gross Sales ]]*Sales_Analysis[[#This Row],[Discount Pct]]</f>
        <v>16.560000000000002</v>
      </c>
      <c r="S2408" s="8">
        <f>Sales_Analysis[[#This Row],[Gross Sales ]]-Sales_Analysis[[#This Row],[Discount Amount]]</f>
        <v>149.04000000000002</v>
      </c>
      <c r="T2408" s="8">
        <f>Sales_Analysis[[#This Row],[Quantity]]*Sales_Analysis[[#This Row],[Unit Cost]]</f>
        <v>77.550000000000011</v>
      </c>
      <c r="U2408" s="8">
        <f>Sales_Analysis[[#This Row],[Net Sales ]]-Sales_Analysis[[#This Row],[Cost Of Good Sold]]</f>
        <v>71.490000000000009</v>
      </c>
      <c r="V2408" s="8">
        <f>IF(Sales_Analysis[[#This Row],[Order Status]]="Completed",Sales_Analysis[[#This Row],[Net Sales ]],0)</f>
        <v>149.04000000000002</v>
      </c>
      <c r="W2408" s="8">
        <f>IF(Sales_Analysis[[#This Row],[Order Status]]="Completed",Sales_Analysis[[#This Row],[Gross Profit ]],0)</f>
        <v>71.490000000000009</v>
      </c>
    </row>
    <row r="2409" spans="1:23">
      <c r="A2409" t="s">
        <v>3210</v>
      </c>
      <c r="B2409" s="7">
        <v>46281</v>
      </c>
      <c r="C2409" t="s">
        <v>120</v>
      </c>
      <c r="D2409">
        <v>3</v>
      </c>
      <c r="E2409">
        <v>33.65</v>
      </c>
      <c r="F2409">
        <v>0</v>
      </c>
      <c r="G2409">
        <v>4.99</v>
      </c>
      <c r="H2409" t="s">
        <v>207</v>
      </c>
      <c r="I2409" t="s">
        <v>12</v>
      </c>
      <c r="J2409" t="s">
        <v>217</v>
      </c>
      <c r="K2409" t="s">
        <v>281</v>
      </c>
      <c r="L2409" t="s">
        <v>335</v>
      </c>
      <c r="M2409" t="s">
        <v>121</v>
      </c>
      <c r="N2409" t="s">
        <v>21</v>
      </c>
      <c r="O2409">
        <v>17.22</v>
      </c>
      <c r="P2409">
        <v>33.65</v>
      </c>
      <c r="Q2409">
        <f>Sales_Analysis[[#This Row],[Quantity]]*Sales_Analysis[[#This Row],[Unit Selling Price]]</f>
        <v>100.94999999999999</v>
      </c>
      <c r="R2409">
        <f>Sales_Analysis[[#This Row],[Gross Sales ]]*Sales_Analysis[[#This Row],[Discount Pct]]</f>
        <v>0</v>
      </c>
      <c r="S2409" s="8">
        <f>Sales_Analysis[[#This Row],[Gross Sales ]]-Sales_Analysis[[#This Row],[Discount Amount]]</f>
        <v>100.94999999999999</v>
      </c>
      <c r="T2409" s="8">
        <f>Sales_Analysis[[#This Row],[Quantity]]*Sales_Analysis[[#This Row],[Unit Cost]]</f>
        <v>51.66</v>
      </c>
      <c r="U2409" s="8">
        <f>Sales_Analysis[[#This Row],[Net Sales ]]-Sales_Analysis[[#This Row],[Cost Of Good Sold]]</f>
        <v>49.289999999999992</v>
      </c>
      <c r="V2409" s="8">
        <f>IF(Sales_Analysis[[#This Row],[Order Status]]="Completed",Sales_Analysis[[#This Row],[Net Sales ]],0)</f>
        <v>0</v>
      </c>
      <c r="W2409" s="8">
        <f>IF(Sales_Analysis[[#This Row],[Order Status]]="Completed",Sales_Analysis[[#This Row],[Gross Profit ]],0)</f>
        <v>0</v>
      </c>
    </row>
    <row r="2410" spans="1:23">
      <c r="A2410" t="s">
        <v>3211</v>
      </c>
      <c r="B2410" s="7">
        <v>46281</v>
      </c>
      <c r="C2410" t="s">
        <v>144</v>
      </c>
      <c r="D2410">
        <v>1</v>
      </c>
      <c r="E2410">
        <v>12.74</v>
      </c>
      <c r="F2410">
        <v>0</v>
      </c>
      <c r="G2410">
        <v>0</v>
      </c>
      <c r="H2410" t="s">
        <v>216</v>
      </c>
      <c r="I2410" t="s">
        <v>37</v>
      </c>
      <c r="J2410" t="s">
        <v>213</v>
      </c>
      <c r="K2410" t="s">
        <v>209</v>
      </c>
      <c r="L2410" t="s">
        <v>800</v>
      </c>
      <c r="M2410" t="s">
        <v>145</v>
      </c>
      <c r="N2410" t="s">
        <v>27</v>
      </c>
      <c r="O2410">
        <v>5.81</v>
      </c>
      <c r="P2410">
        <v>12.74</v>
      </c>
      <c r="Q2410">
        <f>Sales_Analysis[[#This Row],[Quantity]]*Sales_Analysis[[#This Row],[Unit Selling Price]]</f>
        <v>12.74</v>
      </c>
      <c r="R2410">
        <f>Sales_Analysis[[#This Row],[Gross Sales ]]*Sales_Analysis[[#This Row],[Discount Pct]]</f>
        <v>0</v>
      </c>
      <c r="S2410" s="8">
        <f>Sales_Analysis[[#This Row],[Gross Sales ]]-Sales_Analysis[[#This Row],[Discount Amount]]</f>
        <v>12.74</v>
      </c>
      <c r="T2410" s="8">
        <f>Sales_Analysis[[#This Row],[Quantity]]*Sales_Analysis[[#This Row],[Unit Cost]]</f>
        <v>5.81</v>
      </c>
      <c r="U2410" s="8">
        <f>Sales_Analysis[[#This Row],[Net Sales ]]-Sales_Analysis[[#This Row],[Cost Of Good Sold]]</f>
        <v>6.9300000000000006</v>
      </c>
      <c r="V2410" s="8">
        <f>IF(Sales_Analysis[[#This Row],[Order Status]]="Completed",Sales_Analysis[[#This Row],[Net Sales ]],0)</f>
        <v>12.74</v>
      </c>
      <c r="W2410" s="8">
        <f>IF(Sales_Analysis[[#This Row],[Order Status]]="Completed",Sales_Analysis[[#This Row],[Gross Profit ]],0)</f>
        <v>6.9300000000000006</v>
      </c>
    </row>
    <row r="2411" spans="1:23">
      <c r="A2411" t="s">
        <v>3212</v>
      </c>
      <c r="B2411" s="7">
        <v>46281</v>
      </c>
      <c r="C2411" t="s">
        <v>94</v>
      </c>
      <c r="D2411">
        <v>2</v>
      </c>
      <c r="E2411">
        <v>74.41</v>
      </c>
      <c r="F2411">
        <v>0</v>
      </c>
      <c r="G2411">
        <v>6.99</v>
      </c>
      <c r="H2411" t="s">
        <v>207</v>
      </c>
      <c r="I2411" t="s">
        <v>12</v>
      </c>
      <c r="J2411" t="s">
        <v>213</v>
      </c>
      <c r="K2411" t="s">
        <v>209</v>
      </c>
      <c r="L2411" t="s">
        <v>2498</v>
      </c>
      <c r="M2411" t="s">
        <v>95</v>
      </c>
      <c r="N2411" t="s">
        <v>17</v>
      </c>
      <c r="O2411">
        <v>33.549999999999997</v>
      </c>
      <c r="P2411">
        <v>74.41</v>
      </c>
      <c r="Q2411">
        <f>Sales_Analysis[[#This Row],[Quantity]]*Sales_Analysis[[#This Row],[Unit Selling Price]]</f>
        <v>148.82</v>
      </c>
      <c r="R2411">
        <f>Sales_Analysis[[#This Row],[Gross Sales ]]*Sales_Analysis[[#This Row],[Discount Pct]]</f>
        <v>0</v>
      </c>
      <c r="S2411" s="8">
        <f>Sales_Analysis[[#This Row],[Gross Sales ]]-Sales_Analysis[[#This Row],[Discount Amount]]</f>
        <v>148.82</v>
      </c>
      <c r="T2411" s="8">
        <f>Sales_Analysis[[#This Row],[Quantity]]*Sales_Analysis[[#This Row],[Unit Cost]]</f>
        <v>67.099999999999994</v>
      </c>
      <c r="U2411" s="8">
        <f>Sales_Analysis[[#This Row],[Net Sales ]]-Sales_Analysis[[#This Row],[Cost Of Good Sold]]</f>
        <v>81.72</v>
      </c>
      <c r="V2411" s="8">
        <f>IF(Sales_Analysis[[#This Row],[Order Status]]="Completed",Sales_Analysis[[#This Row],[Net Sales ]],0)</f>
        <v>148.82</v>
      </c>
      <c r="W2411" s="8">
        <f>IF(Sales_Analysis[[#This Row],[Order Status]]="Completed",Sales_Analysis[[#This Row],[Gross Profit ]],0)</f>
        <v>81.72</v>
      </c>
    </row>
    <row r="2412" spans="1:23">
      <c r="A2412" t="s">
        <v>3213</v>
      </c>
      <c r="B2412" s="7">
        <v>46281</v>
      </c>
      <c r="C2412" t="s">
        <v>144</v>
      </c>
      <c r="D2412">
        <v>2</v>
      </c>
      <c r="E2412">
        <v>12.74</v>
      </c>
      <c r="F2412">
        <v>0.1</v>
      </c>
      <c r="G2412">
        <v>9.99</v>
      </c>
      <c r="H2412" t="s">
        <v>216</v>
      </c>
      <c r="I2412" t="s">
        <v>12</v>
      </c>
      <c r="J2412" t="s">
        <v>208</v>
      </c>
      <c r="K2412" t="s">
        <v>209</v>
      </c>
      <c r="L2412" t="s">
        <v>2587</v>
      </c>
      <c r="M2412" t="s">
        <v>145</v>
      </c>
      <c r="N2412" t="s">
        <v>27</v>
      </c>
      <c r="O2412">
        <v>5.81</v>
      </c>
      <c r="P2412">
        <v>12.74</v>
      </c>
      <c r="Q2412">
        <f>Sales_Analysis[[#This Row],[Quantity]]*Sales_Analysis[[#This Row],[Unit Selling Price]]</f>
        <v>25.48</v>
      </c>
      <c r="R2412">
        <f>Sales_Analysis[[#This Row],[Gross Sales ]]*Sales_Analysis[[#This Row],[Discount Pct]]</f>
        <v>2.548</v>
      </c>
      <c r="S2412" s="8">
        <f>Sales_Analysis[[#This Row],[Gross Sales ]]-Sales_Analysis[[#This Row],[Discount Amount]]</f>
        <v>22.932000000000002</v>
      </c>
      <c r="T2412" s="8">
        <f>Sales_Analysis[[#This Row],[Quantity]]*Sales_Analysis[[#This Row],[Unit Cost]]</f>
        <v>11.62</v>
      </c>
      <c r="U2412" s="8">
        <f>Sales_Analysis[[#This Row],[Net Sales ]]-Sales_Analysis[[#This Row],[Cost Of Good Sold]]</f>
        <v>11.312000000000003</v>
      </c>
      <c r="V2412" s="8">
        <f>IF(Sales_Analysis[[#This Row],[Order Status]]="Completed",Sales_Analysis[[#This Row],[Net Sales ]],0)</f>
        <v>22.932000000000002</v>
      </c>
      <c r="W2412" s="8">
        <f>IF(Sales_Analysis[[#This Row],[Order Status]]="Completed",Sales_Analysis[[#This Row],[Gross Profit ]],0)</f>
        <v>11.312000000000003</v>
      </c>
    </row>
    <row r="2413" spans="1:23">
      <c r="A2413" t="s">
        <v>3214</v>
      </c>
      <c r="B2413" s="7">
        <v>46281</v>
      </c>
      <c r="C2413" t="s">
        <v>98</v>
      </c>
      <c r="D2413">
        <v>5</v>
      </c>
      <c r="E2413">
        <v>17.66</v>
      </c>
      <c r="F2413">
        <v>0</v>
      </c>
      <c r="G2413">
        <v>0</v>
      </c>
      <c r="H2413" t="s">
        <v>207</v>
      </c>
      <c r="I2413" t="s">
        <v>224</v>
      </c>
      <c r="J2413" t="s">
        <v>208</v>
      </c>
      <c r="K2413" t="s">
        <v>209</v>
      </c>
      <c r="L2413" t="s">
        <v>541</v>
      </c>
      <c r="M2413" t="s">
        <v>99</v>
      </c>
      <c r="N2413" t="s">
        <v>17</v>
      </c>
      <c r="O2413">
        <v>11.93</v>
      </c>
      <c r="P2413">
        <v>17.66</v>
      </c>
      <c r="Q2413">
        <f>Sales_Analysis[[#This Row],[Quantity]]*Sales_Analysis[[#This Row],[Unit Selling Price]]</f>
        <v>88.3</v>
      </c>
      <c r="R2413">
        <f>Sales_Analysis[[#This Row],[Gross Sales ]]*Sales_Analysis[[#This Row],[Discount Pct]]</f>
        <v>0</v>
      </c>
      <c r="S2413" s="8">
        <f>Sales_Analysis[[#This Row],[Gross Sales ]]-Sales_Analysis[[#This Row],[Discount Amount]]</f>
        <v>88.3</v>
      </c>
      <c r="T2413" s="8">
        <f>Sales_Analysis[[#This Row],[Quantity]]*Sales_Analysis[[#This Row],[Unit Cost]]</f>
        <v>59.65</v>
      </c>
      <c r="U2413" s="8">
        <f>Sales_Analysis[[#This Row],[Net Sales ]]-Sales_Analysis[[#This Row],[Cost Of Good Sold]]</f>
        <v>28.65</v>
      </c>
      <c r="V2413" s="8">
        <f>IF(Sales_Analysis[[#This Row],[Order Status]]="Completed",Sales_Analysis[[#This Row],[Net Sales ]],0)</f>
        <v>88.3</v>
      </c>
      <c r="W2413" s="8">
        <f>IF(Sales_Analysis[[#This Row],[Order Status]]="Completed",Sales_Analysis[[#This Row],[Gross Profit ]],0)</f>
        <v>28.65</v>
      </c>
    </row>
    <row r="2414" spans="1:23">
      <c r="A2414" t="s">
        <v>3215</v>
      </c>
      <c r="B2414" s="7">
        <v>46282</v>
      </c>
      <c r="C2414" t="s">
        <v>81</v>
      </c>
      <c r="D2414">
        <v>3</v>
      </c>
      <c r="E2414">
        <v>30.29</v>
      </c>
      <c r="F2414">
        <v>0.2</v>
      </c>
      <c r="G2414">
        <v>0</v>
      </c>
      <c r="H2414" t="s">
        <v>207</v>
      </c>
      <c r="I2414" t="s">
        <v>54</v>
      </c>
      <c r="J2414" t="s">
        <v>208</v>
      </c>
      <c r="K2414" t="s">
        <v>209</v>
      </c>
      <c r="L2414" t="s">
        <v>325</v>
      </c>
      <c r="M2414" t="s">
        <v>82</v>
      </c>
      <c r="N2414" t="s">
        <v>11</v>
      </c>
      <c r="O2414">
        <v>13.1</v>
      </c>
      <c r="P2414">
        <v>30.29</v>
      </c>
      <c r="Q2414">
        <f>Sales_Analysis[[#This Row],[Quantity]]*Sales_Analysis[[#This Row],[Unit Selling Price]]</f>
        <v>90.87</v>
      </c>
      <c r="R2414">
        <f>Sales_Analysis[[#This Row],[Gross Sales ]]*Sales_Analysis[[#This Row],[Discount Pct]]</f>
        <v>18.174000000000003</v>
      </c>
      <c r="S2414" s="8">
        <f>Sales_Analysis[[#This Row],[Gross Sales ]]-Sales_Analysis[[#This Row],[Discount Amount]]</f>
        <v>72.695999999999998</v>
      </c>
      <c r="T2414" s="8">
        <f>Sales_Analysis[[#This Row],[Quantity]]*Sales_Analysis[[#This Row],[Unit Cost]]</f>
        <v>39.299999999999997</v>
      </c>
      <c r="U2414" s="8">
        <f>Sales_Analysis[[#This Row],[Net Sales ]]-Sales_Analysis[[#This Row],[Cost Of Good Sold]]</f>
        <v>33.396000000000001</v>
      </c>
      <c r="V2414" s="8">
        <f>IF(Sales_Analysis[[#This Row],[Order Status]]="Completed",Sales_Analysis[[#This Row],[Net Sales ]],0)</f>
        <v>72.695999999999998</v>
      </c>
      <c r="W2414" s="8">
        <f>IF(Sales_Analysis[[#This Row],[Order Status]]="Completed",Sales_Analysis[[#This Row],[Gross Profit ]],0)</f>
        <v>33.396000000000001</v>
      </c>
    </row>
    <row r="2415" spans="1:23">
      <c r="A2415" t="s">
        <v>3216</v>
      </c>
      <c r="B2415" s="7">
        <v>46282</v>
      </c>
      <c r="C2415" t="s">
        <v>174</v>
      </c>
      <c r="D2415">
        <v>1</v>
      </c>
      <c r="E2415">
        <v>72.45</v>
      </c>
      <c r="F2415">
        <v>0.15</v>
      </c>
      <c r="G2415">
        <v>0</v>
      </c>
      <c r="H2415" t="s">
        <v>212</v>
      </c>
      <c r="I2415" t="s">
        <v>18</v>
      </c>
      <c r="J2415" t="s">
        <v>217</v>
      </c>
      <c r="K2415" t="s">
        <v>209</v>
      </c>
      <c r="L2415" t="s">
        <v>775</v>
      </c>
      <c r="M2415" t="s">
        <v>175</v>
      </c>
      <c r="N2415" t="s">
        <v>32</v>
      </c>
      <c r="O2415">
        <v>30.61</v>
      </c>
      <c r="P2415">
        <v>72.45</v>
      </c>
      <c r="Q2415">
        <f>Sales_Analysis[[#This Row],[Quantity]]*Sales_Analysis[[#This Row],[Unit Selling Price]]</f>
        <v>72.45</v>
      </c>
      <c r="R2415">
        <f>Sales_Analysis[[#This Row],[Gross Sales ]]*Sales_Analysis[[#This Row],[Discount Pct]]</f>
        <v>10.8675</v>
      </c>
      <c r="S2415" s="8">
        <f>Sales_Analysis[[#This Row],[Gross Sales ]]-Sales_Analysis[[#This Row],[Discount Amount]]</f>
        <v>61.582500000000003</v>
      </c>
      <c r="T2415" s="8">
        <f>Sales_Analysis[[#This Row],[Quantity]]*Sales_Analysis[[#This Row],[Unit Cost]]</f>
        <v>30.61</v>
      </c>
      <c r="U2415" s="8">
        <f>Sales_Analysis[[#This Row],[Net Sales ]]-Sales_Analysis[[#This Row],[Cost Of Good Sold]]</f>
        <v>30.972500000000004</v>
      </c>
      <c r="V2415" s="8">
        <f>IF(Sales_Analysis[[#This Row],[Order Status]]="Completed",Sales_Analysis[[#This Row],[Net Sales ]],0)</f>
        <v>61.582500000000003</v>
      </c>
      <c r="W2415" s="8">
        <f>IF(Sales_Analysis[[#This Row],[Order Status]]="Completed",Sales_Analysis[[#This Row],[Gross Profit ]],0)</f>
        <v>30.972500000000004</v>
      </c>
    </row>
    <row r="2416" spans="1:23">
      <c r="A2416" t="s">
        <v>3217</v>
      </c>
      <c r="B2416" s="7">
        <v>46282</v>
      </c>
      <c r="C2416" t="s">
        <v>92</v>
      </c>
      <c r="D2416">
        <v>1</v>
      </c>
      <c r="E2416">
        <v>46.87</v>
      </c>
      <c r="F2416">
        <v>0.05</v>
      </c>
      <c r="G2416">
        <v>6.99</v>
      </c>
      <c r="H2416" t="s">
        <v>212</v>
      </c>
      <c r="I2416" t="s">
        <v>224</v>
      </c>
      <c r="J2416" t="s">
        <v>208</v>
      </c>
      <c r="K2416" t="s">
        <v>209</v>
      </c>
      <c r="L2416" t="s">
        <v>259</v>
      </c>
      <c r="M2416" t="s">
        <v>93</v>
      </c>
      <c r="N2416" t="s">
        <v>17</v>
      </c>
      <c r="O2416">
        <v>21.33</v>
      </c>
      <c r="P2416">
        <v>46.87</v>
      </c>
      <c r="Q2416">
        <f>Sales_Analysis[[#This Row],[Quantity]]*Sales_Analysis[[#This Row],[Unit Selling Price]]</f>
        <v>46.87</v>
      </c>
      <c r="R2416">
        <f>Sales_Analysis[[#This Row],[Gross Sales ]]*Sales_Analysis[[#This Row],[Discount Pct]]</f>
        <v>2.3435000000000001</v>
      </c>
      <c r="S2416" s="8">
        <f>Sales_Analysis[[#This Row],[Gross Sales ]]-Sales_Analysis[[#This Row],[Discount Amount]]</f>
        <v>44.526499999999999</v>
      </c>
      <c r="T2416" s="8">
        <f>Sales_Analysis[[#This Row],[Quantity]]*Sales_Analysis[[#This Row],[Unit Cost]]</f>
        <v>21.33</v>
      </c>
      <c r="U2416" s="8">
        <f>Sales_Analysis[[#This Row],[Net Sales ]]-Sales_Analysis[[#This Row],[Cost Of Good Sold]]</f>
        <v>23.1965</v>
      </c>
      <c r="V2416" s="8">
        <f>IF(Sales_Analysis[[#This Row],[Order Status]]="Completed",Sales_Analysis[[#This Row],[Net Sales ]],0)</f>
        <v>44.526499999999999</v>
      </c>
      <c r="W2416" s="8">
        <f>IF(Sales_Analysis[[#This Row],[Order Status]]="Completed",Sales_Analysis[[#This Row],[Gross Profit ]],0)</f>
        <v>23.1965</v>
      </c>
    </row>
    <row r="2417" spans="1:23">
      <c r="A2417" t="s">
        <v>3218</v>
      </c>
      <c r="B2417" s="7">
        <v>46282</v>
      </c>
      <c r="C2417" t="s">
        <v>110</v>
      </c>
      <c r="D2417">
        <v>3</v>
      </c>
      <c r="E2417">
        <v>32.130000000000003</v>
      </c>
      <c r="F2417">
        <v>0.05</v>
      </c>
      <c r="G2417">
        <v>4.99</v>
      </c>
      <c r="H2417" t="s">
        <v>216</v>
      </c>
      <c r="I2417" t="s">
        <v>224</v>
      </c>
      <c r="J2417" t="s">
        <v>217</v>
      </c>
      <c r="K2417" t="s">
        <v>209</v>
      </c>
      <c r="L2417" t="s">
        <v>2529</v>
      </c>
      <c r="M2417" t="s">
        <v>111</v>
      </c>
      <c r="N2417" t="s">
        <v>17</v>
      </c>
      <c r="O2417">
        <v>21.59</v>
      </c>
      <c r="P2417">
        <v>32.130000000000003</v>
      </c>
      <c r="Q2417">
        <f>Sales_Analysis[[#This Row],[Quantity]]*Sales_Analysis[[#This Row],[Unit Selling Price]]</f>
        <v>96.390000000000015</v>
      </c>
      <c r="R2417">
        <f>Sales_Analysis[[#This Row],[Gross Sales ]]*Sales_Analysis[[#This Row],[Discount Pct]]</f>
        <v>4.8195000000000014</v>
      </c>
      <c r="S2417" s="8">
        <f>Sales_Analysis[[#This Row],[Gross Sales ]]-Sales_Analysis[[#This Row],[Discount Amount]]</f>
        <v>91.57050000000001</v>
      </c>
      <c r="T2417" s="8">
        <f>Sales_Analysis[[#This Row],[Quantity]]*Sales_Analysis[[#This Row],[Unit Cost]]</f>
        <v>64.77</v>
      </c>
      <c r="U2417" s="8">
        <f>Sales_Analysis[[#This Row],[Net Sales ]]-Sales_Analysis[[#This Row],[Cost Of Good Sold]]</f>
        <v>26.800500000000014</v>
      </c>
      <c r="V2417" s="8">
        <f>IF(Sales_Analysis[[#This Row],[Order Status]]="Completed",Sales_Analysis[[#This Row],[Net Sales ]],0)</f>
        <v>91.57050000000001</v>
      </c>
      <c r="W2417" s="8">
        <f>IF(Sales_Analysis[[#This Row],[Order Status]]="Completed",Sales_Analysis[[#This Row],[Gross Profit ]],0)</f>
        <v>26.800500000000014</v>
      </c>
    </row>
    <row r="2418" spans="1:23">
      <c r="A2418" t="s">
        <v>3219</v>
      </c>
      <c r="B2418" s="7">
        <v>46282</v>
      </c>
      <c r="C2418" t="s">
        <v>114</v>
      </c>
      <c r="D2418">
        <v>3</v>
      </c>
      <c r="E2418">
        <v>87.66</v>
      </c>
      <c r="F2418">
        <v>0.1</v>
      </c>
      <c r="G2418">
        <v>4.99</v>
      </c>
      <c r="H2418" t="s">
        <v>207</v>
      </c>
      <c r="I2418" t="s">
        <v>54</v>
      </c>
      <c r="J2418" t="s">
        <v>213</v>
      </c>
      <c r="K2418" t="s">
        <v>209</v>
      </c>
      <c r="L2418" t="s">
        <v>253</v>
      </c>
      <c r="M2418" t="s">
        <v>115</v>
      </c>
      <c r="N2418" t="s">
        <v>17</v>
      </c>
      <c r="O2418">
        <v>40.340000000000003</v>
      </c>
      <c r="P2418">
        <v>87.66</v>
      </c>
      <c r="Q2418">
        <f>Sales_Analysis[[#This Row],[Quantity]]*Sales_Analysis[[#This Row],[Unit Selling Price]]</f>
        <v>262.98</v>
      </c>
      <c r="R2418">
        <f>Sales_Analysis[[#This Row],[Gross Sales ]]*Sales_Analysis[[#This Row],[Discount Pct]]</f>
        <v>26.298000000000002</v>
      </c>
      <c r="S2418" s="8">
        <f>Sales_Analysis[[#This Row],[Gross Sales ]]-Sales_Analysis[[#This Row],[Discount Amount]]</f>
        <v>236.68200000000002</v>
      </c>
      <c r="T2418" s="8">
        <f>Sales_Analysis[[#This Row],[Quantity]]*Sales_Analysis[[#This Row],[Unit Cost]]</f>
        <v>121.02000000000001</v>
      </c>
      <c r="U2418" s="8">
        <f>Sales_Analysis[[#This Row],[Net Sales ]]-Sales_Analysis[[#This Row],[Cost Of Good Sold]]</f>
        <v>115.66200000000001</v>
      </c>
      <c r="V2418" s="8">
        <f>IF(Sales_Analysis[[#This Row],[Order Status]]="Completed",Sales_Analysis[[#This Row],[Net Sales ]],0)</f>
        <v>236.68200000000002</v>
      </c>
      <c r="W2418" s="8">
        <f>IF(Sales_Analysis[[#This Row],[Order Status]]="Completed",Sales_Analysis[[#This Row],[Gross Profit ]],0)</f>
        <v>115.66200000000001</v>
      </c>
    </row>
    <row r="2419" spans="1:23">
      <c r="A2419" t="s">
        <v>3220</v>
      </c>
      <c r="B2419" s="7">
        <v>46283</v>
      </c>
      <c r="C2419" t="s">
        <v>184</v>
      </c>
      <c r="D2419">
        <v>2</v>
      </c>
      <c r="E2419">
        <v>31.55</v>
      </c>
      <c r="F2419">
        <v>0.05</v>
      </c>
      <c r="G2419">
        <v>6.99</v>
      </c>
      <c r="H2419" t="s">
        <v>216</v>
      </c>
      <c r="I2419" t="s">
        <v>54</v>
      </c>
      <c r="J2419" t="s">
        <v>213</v>
      </c>
      <c r="K2419" t="s">
        <v>209</v>
      </c>
      <c r="L2419" t="s">
        <v>876</v>
      </c>
      <c r="M2419" t="s">
        <v>185</v>
      </c>
      <c r="N2419" t="s">
        <v>32</v>
      </c>
      <c r="O2419">
        <v>18.04</v>
      </c>
      <c r="P2419">
        <v>31.55</v>
      </c>
      <c r="Q2419">
        <f>Sales_Analysis[[#This Row],[Quantity]]*Sales_Analysis[[#This Row],[Unit Selling Price]]</f>
        <v>63.1</v>
      </c>
      <c r="R2419">
        <f>Sales_Analysis[[#This Row],[Gross Sales ]]*Sales_Analysis[[#This Row],[Discount Pct]]</f>
        <v>3.1550000000000002</v>
      </c>
      <c r="S2419" s="8">
        <f>Sales_Analysis[[#This Row],[Gross Sales ]]-Sales_Analysis[[#This Row],[Discount Amount]]</f>
        <v>59.945</v>
      </c>
      <c r="T2419" s="8">
        <f>Sales_Analysis[[#This Row],[Quantity]]*Sales_Analysis[[#This Row],[Unit Cost]]</f>
        <v>36.08</v>
      </c>
      <c r="U2419" s="8">
        <f>Sales_Analysis[[#This Row],[Net Sales ]]-Sales_Analysis[[#This Row],[Cost Of Good Sold]]</f>
        <v>23.865000000000002</v>
      </c>
      <c r="V2419" s="8">
        <f>IF(Sales_Analysis[[#This Row],[Order Status]]="Completed",Sales_Analysis[[#This Row],[Net Sales ]],0)</f>
        <v>59.945</v>
      </c>
      <c r="W2419" s="8">
        <f>IF(Sales_Analysis[[#This Row],[Order Status]]="Completed",Sales_Analysis[[#This Row],[Gross Profit ]],0)</f>
        <v>23.865000000000002</v>
      </c>
    </row>
    <row r="2420" spans="1:23">
      <c r="A2420" t="s">
        <v>3221</v>
      </c>
      <c r="B2420" s="7">
        <v>46283</v>
      </c>
      <c r="C2420" t="s">
        <v>162</v>
      </c>
      <c r="D2420">
        <v>3</v>
      </c>
      <c r="E2420">
        <v>12.2</v>
      </c>
      <c r="F2420">
        <v>0</v>
      </c>
      <c r="G2420">
        <v>0</v>
      </c>
      <c r="H2420" t="s">
        <v>216</v>
      </c>
      <c r="I2420" t="s">
        <v>18</v>
      </c>
      <c r="J2420" t="s">
        <v>208</v>
      </c>
      <c r="K2420" t="s">
        <v>209</v>
      </c>
      <c r="L2420" t="s">
        <v>501</v>
      </c>
      <c r="M2420" t="s">
        <v>163</v>
      </c>
      <c r="N2420" t="s">
        <v>27</v>
      </c>
      <c r="O2420">
        <v>7.14</v>
      </c>
      <c r="P2420">
        <v>12.2</v>
      </c>
      <c r="Q2420">
        <f>Sales_Analysis[[#This Row],[Quantity]]*Sales_Analysis[[#This Row],[Unit Selling Price]]</f>
        <v>36.599999999999994</v>
      </c>
      <c r="R2420">
        <f>Sales_Analysis[[#This Row],[Gross Sales ]]*Sales_Analysis[[#This Row],[Discount Pct]]</f>
        <v>0</v>
      </c>
      <c r="S2420" s="8">
        <f>Sales_Analysis[[#This Row],[Gross Sales ]]-Sales_Analysis[[#This Row],[Discount Amount]]</f>
        <v>36.599999999999994</v>
      </c>
      <c r="T2420" s="8">
        <f>Sales_Analysis[[#This Row],[Quantity]]*Sales_Analysis[[#This Row],[Unit Cost]]</f>
        <v>21.419999999999998</v>
      </c>
      <c r="U2420" s="8">
        <f>Sales_Analysis[[#This Row],[Net Sales ]]-Sales_Analysis[[#This Row],[Cost Of Good Sold]]</f>
        <v>15.179999999999996</v>
      </c>
      <c r="V2420" s="8">
        <f>IF(Sales_Analysis[[#This Row],[Order Status]]="Completed",Sales_Analysis[[#This Row],[Net Sales ]],0)</f>
        <v>36.599999999999994</v>
      </c>
      <c r="W2420" s="8">
        <f>IF(Sales_Analysis[[#This Row],[Order Status]]="Completed",Sales_Analysis[[#This Row],[Gross Profit ]],0)</f>
        <v>15.179999999999996</v>
      </c>
    </row>
    <row r="2421" spans="1:23">
      <c r="A2421" t="s">
        <v>3222</v>
      </c>
      <c r="B2421" s="7">
        <v>46283</v>
      </c>
      <c r="C2421" t="s">
        <v>118</v>
      </c>
      <c r="D2421">
        <v>1</v>
      </c>
      <c r="E2421">
        <v>41.81</v>
      </c>
      <c r="F2421">
        <v>0.1</v>
      </c>
      <c r="G2421">
        <v>0</v>
      </c>
      <c r="H2421" t="s">
        <v>207</v>
      </c>
      <c r="I2421" t="s">
        <v>18</v>
      </c>
      <c r="J2421" t="s">
        <v>208</v>
      </c>
      <c r="K2421" t="s">
        <v>209</v>
      </c>
      <c r="L2421" t="s">
        <v>2172</v>
      </c>
      <c r="M2421" t="s">
        <v>119</v>
      </c>
      <c r="N2421" t="s">
        <v>21</v>
      </c>
      <c r="O2421">
        <v>22.64</v>
      </c>
      <c r="P2421">
        <v>41.81</v>
      </c>
      <c r="Q2421">
        <f>Sales_Analysis[[#This Row],[Quantity]]*Sales_Analysis[[#This Row],[Unit Selling Price]]</f>
        <v>41.81</v>
      </c>
      <c r="R2421">
        <f>Sales_Analysis[[#This Row],[Gross Sales ]]*Sales_Analysis[[#This Row],[Discount Pct]]</f>
        <v>4.181</v>
      </c>
      <c r="S2421" s="8">
        <f>Sales_Analysis[[#This Row],[Gross Sales ]]-Sales_Analysis[[#This Row],[Discount Amount]]</f>
        <v>37.629000000000005</v>
      </c>
      <c r="T2421" s="8">
        <f>Sales_Analysis[[#This Row],[Quantity]]*Sales_Analysis[[#This Row],[Unit Cost]]</f>
        <v>22.64</v>
      </c>
      <c r="U2421" s="8">
        <f>Sales_Analysis[[#This Row],[Net Sales ]]-Sales_Analysis[[#This Row],[Cost Of Good Sold]]</f>
        <v>14.989000000000004</v>
      </c>
      <c r="V2421" s="8">
        <f>IF(Sales_Analysis[[#This Row],[Order Status]]="Completed",Sales_Analysis[[#This Row],[Net Sales ]],0)</f>
        <v>37.629000000000005</v>
      </c>
      <c r="W2421" s="8">
        <f>IF(Sales_Analysis[[#This Row],[Order Status]]="Completed",Sales_Analysis[[#This Row],[Gross Profit ]],0)</f>
        <v>14.989000000000004</v>
      </c>
    </row>
    <row r="2422" spans="1:23">
      <c r="A2422" t="s">
        <v>3223</v>
      </c>
      <c r="B2422" s="7">
        <v>46284</v>
      </c>
      <c r="C2422" t="s">
        <v>160</v>
      </c>
      <c r="D2422">
        <v>1</v>
      </c>
      <c r="E2422">
        <v>36.47</v>
      </c>
      <c r="F2422">
        <v>0</v>
      </c>
      <c r="G2422">
        <v>0</v>
      </c>
      <c r="H2422" t="s">
        <v>212</v>
      </c>
      <c r="I2422" t="s">
        <v>12</v>
      </c>
      <c r="J2422" t="s">
        <v>208</v>
      </c>
      <c r="K2422" t="s">
        <v>209</v>
      </c>
      <c r="L2422" t="s">
        <v>563</v>
      </c>
      <c r="M2422" t="s">
        <v>161</v>
      </c>
      <c r="N2422" t="s">
        <v>27</v>
      </c>
      <c r="O2422">
        <v>21.05</v>
      </c>
      <c r="P2422">
        <v>36.47</v>
      </c>
      <c r="Q2422">
        <f>Sales_Analysis[[#This Row],[Quantity]]*Sales_Analysis[[#This Row],[Unit Selling Price]]</f>
        <v>36.47</v>
      </c>
      <c r="R2422">
        <f>Sales_Analysis[[#This Row],[Gross Sales ]]*Sales_Analysis[[#This Row],[Discount Pct]]</f>
        <v>0</v>
      </c>
      <c r="S2422" s="8">
        <f>Sales_Analysis[[#This Row],[Gross Sales ]]-Sales_Analysis[[#This Row],[Discount Amount]]</f>
        <v>36.47</v>
      </c>
      <c r="T2422" s="8">
        <f>Sales_Analysis[[#This Row],[Quantity]]*Sales_Analysis[[#This Row],[Unit Cost]]</f>
        <v>21.05</v>
      </c>
      <c r="U2422" s="8">
        <f>Sales_Analysis[[#This Row],[Net Sales ]]-Sales_Analysis[[#This Row],[Cost Of Good Sold]]</f>
        <v>15.419999999999998</v>
      </c>
      <c r="V2422" s="8">
        <f>IF(Sales_Analysis[[#This Row],[Order Status]]="Completed",Sales_Analysis[[#This Row],[Net Sales ]],0)</f>
        <v>36.47</v>
      </c>
      <c r="W2422" s="8">
        <f>IF(Sales_Analysis[[#This Row],[Order Status]]="Completed",Sales_Analysis[[#This Row],[Gross Profit ]],0)</f>
        <v>15.419999999999998</v>
      </c>
    </row>
    <row r="2423" spans="1:23">
      <c r="A2423" t="s">
        <v>3224</v>
      </c>
      <c r="B2423" s="7">
        <v>46284</v>
      </c>
      <c r="C2423" t="s">
        <v>116</v>
      </c>
      <c r="D2423">
        <v>1</v>
      </c>
      <c r="E2423">
        <v>30.89</v>
      </c>
      <c r="F2423">
        <v>0.2</v>
      </c>
      <c r="G2423">
        <v>0</v>
      </c>
      <c r="H2423" t="s">
        <v>216</v>
      </c>
      <c r="I2423" t="s">
        <v>18</v>
      </c>
      <c r="J2423" t="s">
        <v>208</v>
      </c>
      <c r="K2423" t="s">
        <v>281</v>
      </c>
      <c r="L2423" t="s">
        <v>714</v>
      </c>
      <c r="M2423" t="s">
        <v>117</v>
      </c>
      <c r="N2423" t="s">
        <v>21</v>
      </c>
      <c r="O2423">
        <v>13.41</v>
      </c>
      <c r="P2423">
        <v>30.89</v>
      </c>
      <c r="Q2423">
        <f>Sales_Analysis[[#This Row],[Quantity]]*Sales_Analysis[[#This Row],[Unit Selling Price]]</f>
        <v>30.89</v>
      </c>
      <c r="R2423">
        <f>Sales_Analysis[[#This Row],[Gross Sales ]]*Sales_Analysis[[#This Row],[Discount Pct]]</f>
        <v>6.1780000000000008</v>
      </c>
      <c r="S2423" s="8">
        <f>Sales_Analysis[[#This Row],[Gross Sales ]]-Sales_Analysis[[#This Row],[Discount Amount]]</f>
        <v>24.712</v>
      </c>
      <c r="T2423" s="8">
        <f>Sales_Analysis[[#This Row],[Quantity]]*Sales_Analysis[[#This Row],[Unit Cost]]</f>
        <v>13.41</v>
      </c>
      <c r="U2423" s="8">
        <f>Sales_Analysis[[#This Row],[Net Sales ]]-Sales_Analysis[[#This Row],[Cost Of Good Sold]]</f>
        <v>11.302</v>
      </c>
      <c r="V2423" s="8">
        <f>IF(Sales_Analysis[[#This Row],[Order Status]]="Completed",Sales_Analysis[[#This Row],[Net Sales ]],0)</f>
        <v>0</v>
      </c>
      <c r="W2423" s="8">
        <f>IF(Sales_Analysis[[#This Row],[Order Status]]="Completed",Sales_Analysis[[#This Row],[Gross Profit ]],0)</f>
        <v>0</v>
      </c>
    </row>
    <row r="2424" spans="1:23">
      <c r="A2424" t="s">
        <v>3225</v>
      </c>
      <c r="B2424" s="7">
        <v>46284</v>
      </c>
      <c r="C2424" t="s">
        <v>182</v>
      </c>
      <c r="D2424">
        <v>6</v>
      </c>
      <c r="E2424">
        <v>11.57</v>
      </c>
      <c r="F2424">
        <v>0</v>
      </c>
      <c r="G2424">
        <v>0</v>
      </c>
      <c r="H2424" t="s">
        <v>212</v>
      </c>
      <c r="I2424" t="s">
        <v>18</v>
      </c>
      <c r="J2424" t="s">
        <v>217</v>
      </c>
      <c r="K2424" t="s">
        <v>209</v>
      </c>
      <c r="L2424" t="s">
        <v>292</v>
      </c>
      <c r="M2424" t="s">
        <v>183</v>
      </c>
      <c r="N2424" t="s">
        <v>32</v>
      </c>
      <c r="O2424">
        <v>6.42</v>
      </c>
      <c r="P2424">
        <v>11.57</v>
      </c>
      <c r="Q2424">
        <f>Sales_Analysis[[#This Row],[Quantity]]*Sales_Analysis[[#This Row],[Unit Selling Price]]</f>
        <v>69.42</v>
      </c>
      <c r="R2424">
        <f>Sales_Analysis[[#This Row],[Gross Sales ]]*Sales_Analysis[[#This Row],[Discount Pct]]</f>
        <v>0</v>
      </c>
      <c r="S2424" s="8">
        <f>Sales_Analysis[[#This Row],[Gross Sales ]]-Sales_Analysis[[#This Row],[Discount Amount]]</f>
        <v>69.42</v>
      </c>
      <c r="T2424" s="8">
        <f>Sales_Analysis[[#This Row],[Quantity]]*Sales_Analysis[[#This Row],[Unit Cost]]</f>
        <v>38.519999999999996</v>
      </c>
      <c r="U2424" s="8">
        <f>Sales_Analysis[[#This Row],[Net Sales ]]-Sales_Analysis[[#This Row],[Cost Of Good Sold]]</f>
        <v>30.900000000000006</v>
      </c>
      <c r="V2424" s="8">
        <f>IF(Sales_Analysis[[#This Row],[Order Status]]="Completed",Sales_Analysis[[#This Row],[Net Sales ]],0)</f>
        <v>69.42</v>
      </c>
      <c r="W2424" s="8">
        <f>IF(Sales_Analysis[[#This Row],[Order Status]]="Completed",Sales_Analysis[[#This Row],[Gross Profit ]],0)</f>
        <v>30.900000000000006</v>
      </c>
    </row>
    <row r="2425" spans="1:23">
      <c r="A2425" t="s">
        <v>3226</v>
      </c>
      <c r="B2425" s="7">
        <v>46284</v>
      </c>
      <c r="C2425" t="s">
        <v>184</v>
      </c>
      <c r="D2425">
        <v>1</v>
      </c>
      <c r="E2425">
        <v>31.55</v>
      </c>
      <c r="F2425">
        <v>0</v>
      </c>
      <c r="G2425">
        <v>6.99</v>
      </c>
      <c r="H2425" t="s">
        <v>216</v>
      </c>
      <c r="I2425" t="s">
        <v>54</v>
      </c>
      <c r="J2425" t="s">
        <v>213</v>
      </c>
      <c r="K2425" t="s">
        <v>209</v>
      </c>
      <c r="L2425" t="s">
        <v>1092</v>
      </c>
      <c r="M2425" t="s">
        <v>185</v>
      </c>
      <c r="N2425" t="s">
        <v>32</v>
      </c>
      <c r="O2425">
        <v>18.04</v>
      </c>
      <c r="P2425">
        <v>31.55</v>
      </c>
      <c r="Q2425">
        <f>Sales_Analysis[[#This Row],[Quantity]]*Sales_Analysis[[#This Row],[Unit Selling Price]]</f>
        <v>31.55</v>
      </c>
      <c r="R2425">
        <f>Sales_Analysis[[#This Row],[Gross Sales ]]*Sales_Analysis[[#This Row],[Discount Pct]]</f>
        <v>0</v>
      </c>
      <c r="S2425" s="8">
        <f>Sales_Analysis[[#This Row],[Gross Sales ]]-Sales_Analysis[[#This Row],[Discount Amount]]</f>
        <v>31.55</v>
      </c>
      <c r="T2425" s="8">
        <f>Sales_Analysis[[#This Row],[Quantity]]*Sales_Analysis[[#This Row],[Unit Cost]]</f>
        <v>18.04</v>
      </c>
      <c r="U2425" s="8">
        <f>Sales_Analysis[[#This Row],[Net Sales ]]-Sales_Analysis[[#This Row],[Cost Of Good Sold]]</f>
        <v>13.510000000000002</v>
      </c>
      <c r="V2425" s="8">
        <f>IF(Sales_Analysis[[#This Row],[Order Status]]="Completed",Sales_Analysis[[#This Row],[Net Sales ]],0)</f>
        <v>31.55</v>
      </c>
      <c r="W2425" s="8">
        <f>IF(Sales_Analysis[[#This Row],[Order Status]]="Completed",Sales_Analysis[[#This Row],[Gross Profit ]],0)</f>
        <v>13.510000000000002</v>
      </c>
    </row>
    <row r="2426" spans="1:23">
      <c r="A2426" t="s">
        <v>3227</v>
      </c>
      <c r="B2426" s="7">
        <v>46284</v>
      </c>
      <c r="C2426" t="s">
        <v>162</v>
      </c>
      <c r="D2426">
        <v>4</v>
      </c>
      <c r="E2426">
        <v>12.2</v>
      </c>
      <c r="F2426">
        <v>0</v>
      </c>
      <c r="G2426">
        <v>0</v>
      </c>
      <c r="H2426" t="s">
        <v>216</v>
      </c>
      <c r="I2426" t="s">
        <v>54</v>
      </c>
      <c r="J2426" t="s">
        <v>217</v>
      </c>
      <c r="K2426" t="s">
        <v>304</v>
      </c>
      <c r="L2426" t="s">
        <v>766</v>
      </c>
      <c r="M2426" t="s">
        <v>163</v>
      </c>
      <c r="N2426" t="s">
        <v>27</v>
      </c>
      <c r="O2426">
        <v>7.14</v>
      </c>
      <c r="P2426">
        <v>12.2</v>
      </c>
      <c r="Q2426">
        <f>Sales_Analysis[[#This Row],[Quantity]]*Sales_Analysis[[#This Row],[Unit Selling Price]]</f>
        <v>48.8</v>
      </c>
      <c r="R2426">
        <f>Sales_Analysis[[#This Row],[Gross Sales ]]*Sales_Analysis[[#This Row],[Discount Pct]]</f>
        <v>0</v>
      </c>
      <c r="S2426" s="8">
        <f>Sales_Analysis[[#This Row],[Gross Sales ]]-Sales_Analysis[[#This Row],[Discount Amount]]</f>
        <v>48.8</v>
      </c>
      <c r="T2426" s="8">
        <f>Sales_Analysis[[#This Row],[Quantity]]*Sales_Analysis[[#This Row],[Unit Cost]]</f>
        <v>28.56</v>
      </c>
      <c r="U2426" s="8">
        <f>Sales_Analysis[[#This Row],[Net Sales ]]-Sales_Analysis[[#This Row],[Cost Of Good Sold]]</f>
        <v>20.239999999999998</v>
      </c>
      <c r="V2426" s="8">
        <f>IF(Sales_Analysis[[#This Row],[Order Status]]="Completed",Sales_Analysis[[#This Row],[Net Sales ]],0)</f>
        <v>0</v>
      </c>
      <c r="W2426" s="8">
        <f>IF(Sales_Analysis[[#This Row],[Order Status]]="Completed",Sales_Analysis[[#This Row],[Gross Profit ]],0)</f>
        <v>0</v>
      </c>
    </row>
    <row r="2427" spans="1:23">
      <c r="A2427" t="s">
        <v>3228</v>
      </c>
      <c r="B2427" s="7">
        <v>46284</v>
      </c>
      <c r="C2427" t="s">
        <v>83</v>
      </c>
      <c r="D2427">
        <v>2</v>
      </c>
      <c r="E2427">
        <v>79.31</v>
      </c>
      <c r="F2427">
        <v>0.05</v>
      </c>
      <c r="G2427">
        <v>6.99</v>
      </c>
      <c r="H2427" t="s">
        <v>212</v>
      </c>
      <c r="I2427" t="s">
        <v>18</v>
      </c>
      <c r="J2427" t="s">
        <v>208</v>
      </c>
      <c r="K2427" t="s">
        <v>209</v>
      </c>
      <c r="L2427" t="s">
        <v>1195</v>
      </c>
      <c r="M2427" t="s">
        <v>84</v>
      </c>
      <c r="N2427" t="s">
        <v>11</v>
      </c>
      <c r="O2427">
        <v>36.44</v>
      </c>
      <c r="P2427">
        <v>79.31</v>
      </c>
      <c r="Q2427">
        <f>Sales_Analysis[[#This Row],[Quantity]]*Sales_Analysis[[#This Row],[Unit Selling Price]]</f>
        <v>158.62</v>
      </c>
      <c r="R2427">
        <f>Sales_Analysis[[#This Row],[Gross Sales ]]*Sales_Analysis[[#This Row],[Discount Pct]]</f>
        <v>7.9310000000000009</v>
      </c>
      <c r="S2427" s="8">
        <f>Sales_Analysis[[#This Row],[Gross Sales ]]-Sales_Analysis[[#This Row],[Discount Amount]]</f>
        <v>150.68899999999999</v>
      </c>
      <c r="T2427" s="8">
        <f>Sales_Analysis[[#This Row],[Quantity]]*Sales_Analysis[[#This Row],[Unit Cost]]</f>
        <v>72.88</v>
      </c>
      <c r="U2427" s="8">
        <f>Sales_Analysis[[#This Row],[Net Sales ]]-Sales_Analysis[[#This Row],[Cost Of Good Sold]]</f>
        <v>77.808999999999997</v>
      </c>
      <c r="V2427" s="8">
        <f>IF(Sales_Analysis[[#This Row],[Order Status]]="Completed",Sales_Analysis[[#This Row],[Net Sales ]],0)</f>
        <v>150.68899999999999</v>
      </c>
      <c r="W2427" s="8">
        <f>IF(Sales_Analysis[[#This Row],[Order Status]]="Completed",Sales_Analysis[[#This Row],[Gross Profit ]],0)</f>
        <v>77.808999999999997</v>
      </c>
    </row>
    <row r="2428" spans="1:23">
      <c r="A2428" t="s">
        <v>3229</v>
      </c>
      <c r="B2428" s="7">
        <v>46285</v>
      </c>
      <c r="C2428" t="s">
        <v>154</v>
      </c>
      <c r="D2428">
        <v>1</v>
      </c>
      <c r="E2428">
        <v>63.29</v>
      </c>
      <c r="F2428">
        <v>0.1</v>
      </c>
      <c r="G2428">
        <v>0</v>
      </c>
      <c r="H2428" t="s">
        <v>216</v>
      </c>
      <c r="I2428" t="s">
        <v>37</v>
      </c>
      <c r="J2428" t="s">
        <v>213</v>
      </c>
      <c r="K2428" t="s">
        <v>209</v>
      </c>
      <c r="L2428" t="s">
        <v>2662</v>
      </c>
      <c r="M2428" t="s">
        <v>155</v>
      </c>
      <c r="N2428" t="s">
        <v>27</v>
      </c>
      <c r="O2428">
        <v>41.46</v>
      </c>
      <c r="P2428">
        <v>63.29</v>
      </c>
      <c r="Q2428">
        <f>Sales_Analysis[[#This Row],[Quantity]]*Sales_Analysis[[#This Row],[Unit Selling Price]]</f>
        <v>63.29</v>
      </c>
      <c r="R2428">
        <f>Sales_Analysis[[#This Row],[Gross Sales ]]*Sales_Analysis[[#This Row],[Discount Pct]]</f>
        <v>6.3290000000000006</v>
      </c>
      <c r="S2428" s="8">
        <f>Sales_Analysis[[#This Row],[Gross Sales ]]-Sales_Analysis[[#This Row],[Discount Amount]]</f>
        <v>56.960999999999999</v>
      </c>
      <c r="T2428" s="8">
        <f>Sales_Analysis[[#This Row],[Quantity]]*Sales_Analysis[[#This Row],[Unit Cost]]</f>
        <v>41.46</v>
      </c>
      <c r="U2428" s="8">
        <f>Sales_Analysis[[#This Row],[Net Sales ]]-Sales_Analysis[[#This Row],[Cost Of Good Sold]]</f>
        <v>15.500999999999998</v>
      </c>
      <c r="V2428" s="8">
        <f>IF(Sales_Analysis[[#This Row],[Order Status]]="Completed",Sales_Analysis[[#This Row],[Net Sales ]],0)</f>
        <v>56.960999999999999</v>
      </c>
      <c r="W2428" s="8">
        <f>IF(Sales_Analysis[[#This Row],[Order Status]]="Completed",Sales_Analysis[[#This Row],[Gross Profit ]],0)</f>
        <v>15.500999999999998</v>
      </c>
    </row>
    <row r="2429" spans="1:23">
      <c r="A2429" t="s">
        <v>3230</v>
      </c>
      <c r="B2429" s="7">
        <v>46285</v>
      </c>
      <c r="C2429" t="s">
        <v>85</v>
      </c>
      <c r="D2429">
        <v>4</v>
      </c>
      <c r="E2429">
        <v>20.7</v>
      </c>
      <c r="F2429">
        <v>0</v>
      </c>
      <c r="G2429">
        <v>6.99</v>
      </c>
      <c r="H2429" t="s">
        <v>212</v>
      </c>
      <c r="I2429" t="s">
        <v>54</v>
      </c>
      <c r="J2429" t="s">
        <v>213</v>
      </c>
      <c r="K2429" t="s">
        <v>209</v>
      </c>
      <c r="L2429" t="s">
        <v>838</v>
      </c>
      <c r="M2429" t="s">
        <v>86</v>
      </c>
      <c r="N2429" t="s">
        <v>11</v>
      </c>
      <c r="O2429">
        <v>8.5299999999999994</v>
      </c>
      <c r="P2429">
        <v>20.7</v>
      </c>
      <c r="Q2429">
        <f>Sales_Analysis[[#This Row],[Quantity]]*Sales_Analysis[[#This Row],[Unit Selling Price]]</f>
        <v>82.8</v>
      </c>
      <c r="R2429">
        <f>Sales_Analysis[[#This Row],[Gross Sales ]]*Sales_Analysis[[#This Row],[Discount Pct]]</f>
        <v>0</v>
      </c>
      <c r="S2429" s="8">
        <f>Sales_Analysis[[#This Row],[Gross Sales ]]-Sales_Analysis[[#This Row],[Discount Amount]]</f>
        <v>82.8</v>
      </c>
      <c r="T2429" s="8">
        <f>Sales_Analysis[[#This Row],[Quantity]]*Sales_Analysis[[#This Row],[Unit Cost]]</f>
        <v>34.119999999999997</v>
      </c>
      <c r="U2429" s="8">
        <f>Sales_Analysis[[#This Row],[Net Sales ]]-Sales_Analysis[[#This Row],[Cost Of Good Sold]]</f>
        <v>48.68</v>
      </c>
      <c r="V2429" s="8">
        <f>IF(Sales_Analysis[[#This Row],[Order Status]]="Completed",Sales_Analysis[[#This Row],[Net Sales ]],0)</f>
        <v>82.8</v>
      </c>
      <c r="W2429" s="8">
        <f>IF(Sales_Analysis[[#This Row],[Order Status]]="Completed",Sales_Analysis[[#This Row],[Gross Profit ]],0)</f>
        <v>48.68</v>
      </c>
    </row>
    <row r="2430" spans="1:23">
      <c r="A2430" t="s">
        <v>3231</v>
      </c>
      <c r="B2430" s="7">
        <v>46285</v>
      </c>
      <c r="C2430" t="s">
        <v>104</v>
      </c>
      <c r="D2430">
        <v>1</v>
      </c>
      <c r="E2430">
        <v>29.49</v>
      </c>
      <c r="F2430">
        <v>0</v>
      </c>
      <c r="G2430">
        <v>9.99</v>
      </c>
      <c r="H2430" t="s">
        <v>216</v>
      </c>
      <c r="I2430" t="s">
        <v>18</v>
      </c>
      <c r="J2430" t="s">
        <v>217</v>
      </c>
      <c r="K2430" t="s">
        <v>209</v>
      </c>
      <c r="L2430" t="s">
        <v>492</v>
      </c>
      <c r="M2430" t="s">
        <v>105</v>
      </c>
      <c r="N2430" t="s">
        <v>17</v>
      </c>
      <c r="O2430">
        <v>13.03</v>
      </c>
      <c r="P2430">
        <v>29.49</v>
      </c>
      <c r="Q2430">
        <f>Sales_Analysis[[#This Row],[Quantity]]*Sales_Analysis[[#This Row],[Unit Selling Price]]</f>
        <v>29.49</v>
      </c>
      <c r="R2430">
        <f>Sales_Analysis[[#This Row],[Gross Sales ]]*Sales_Analysis[[#This Row],[Discount Pct]]</f>
        <v>0</v>
      </c>
      <c r="S2430" s="8">
        <f>Sales_Analysis[[#This Row],[Gross Sales ]]-Sales_Analysis[[#This Row],[Discount Amount]]</f>
        <v>29.49</v>
      </c>
      <c r="T2430" s="8">
        <f>Sales_Analysis[[#This Row],[Quantity]]*Sales_Analysis[[#This Row],[Unit Cost]]</f>
        <v>13.03</v>
      </c>
      <c r="U2430" s="8">
        <f>Sales_Analysis[[#This Row],[Net Sales ]]-Sales_Analysis[[#This Row],[Cost Of Good Sold]]</f>
        <v>16.46</v>
      </c>
      <c r="V2430" s="8">
        <f>IF(Sales_Analysis[[#This Row],[Order Status]]="Completed",Sales_Analysis[[#This Row],[Net Sales ]],0)</f>
        <v>29.49</v>
      </c>
      <c r="W2430" s="8">
        <f>IF(Sales_Analysis[[#This Row],[Order Status]]="Completed",Sales_Analysis[[#This Row],[Gross Profit ]],0)</f>
        <v>16.46</v>
      </c>
    </row>
    <row r="2431" spans="1:23">
      <c r="A2431" t="s">
        <v>3232</v>
      </c>
      <c r="B2431" s="7">
        <v>46285</v>
      </c>
      <c r="C2431" t="s">
        <v>132</v>
      </c>
      <c r="D2431">
        <v>2</v>
      </c>
      <c r="E2431">
        <v>72.08</v>
      </c>
      <c r="F2431">
        <v>0.05</v>
      </c>
      <c r="G2431">
        <v>0</v>
      </c>
      <c r="H2431" t="s">
        <v>216</v>
      </c>
      <c r="I2431" t="s">
        <v>224</v>
      </c>
      <c r="J2431" t="s">
        <v>213</v>
      </c>
      <c r="K2431" t="s">
        <v>209</v>
      </c>
      <c r="L2431" t="s">
        <v>426</v>
      </c>
      <c r="M2431" t="s">
        <v>133</v>
      </c>
      <c r="N2431" t="s">
        <v>21</v>
      </c>
      <c r="O2431">
        <v>45</v>
      </c>
      <c r="P2431">
        <v>72.08</v>
      </c>
      <c r="Q2431">
        <f>Sales_Analysis[[#This Row],[Quantity]]*Sales_Analysis[[#This Row],[Unit Selling Price]]</f>
        <v>144.16</v>
      </c>
      <c r="R2431">
        <f>Sales_Analysis[[#This Row],[Gross Sales ]]*Sales_Analysis[[#This Row],[Discount Pct]]</f>
        <v>7.2080000000000002</v>
      </c>
      <c r="S2431" s="8">
        <f>Sales_Analysis[[#This Row],[Gross Sales ]]-Sales_Analysis[[#This Row],[Discount Amount]]</f>
        <v>136.952</v>
      </c>
      <c r="T2431" s="8">
        <f>Sales_Analysis[[#This Row],[Quantity]]*Sales_Analysis[[#This Row],[Unit Cost]]</f>
        <v>90</v>
      </c>
      <c r="U2431" s="8">
        <f>Sales_Analysis[[#This Row],[Net Sales ]]-Sales_Analysis[[#This Row],[Cost Of Good Sold]]</f>
        <v>46.951999999999998</v>
      </c>
      <c r="V2431" s="8">
        <f>IF(Sales_Analysis[[#This Row],[Order Status]]="Completed",Sales_Analysis[[#This Row],[Net Sales ]],0)</f>
        <v>136.952</v>
      </c>
      <c r="W2431" s="8">
        <f>IF(Sales_Analysis[[#This Row],[Order Status]]="Completed",Sales_Analysis[[#This Row],[Gross Profit ]],0)</f>
        <v>46.951999999999998</v>
      </c>
    </row>
    <row r="2432" spans="1:23">
      <c r="A2432" t="s">
        <v>3233</v>
      </c>
      <c r="B2432" s="7">
        <v>46285</v>
      </c>
      <c r="C2432" t="s">
        <v>136</v>
      </c>
      <c r="D2432">
        <v>2</v>
      </c>
      <c r="E2432">
        <v>26.35</v>
      </c>
      <c r="F2432">
        <v>0.1</v>
      </c>
      <c r="G2432">
        <v>4.99</v>
      </c>
      <c r="H2432" t="s">
        <v>216</v>
      </c>
      <c r="I2432" t="s">
        <v>12</v>
      </c>
      <c r="J2432" t="s">
        <v>208</v>
      </c>
      <c r="K2432" t="s">
        <v>209</v>
      </c>
      <c r="L2432" t="s">
        <v>473</v>
      </c>
      <c r="M2432" t="s">
        <v>137</v>
      </c>
      <c r="N2432" t="s">
        <v>21</v>
      </c>
      <c r="O2432">
        <v>13.28</v>
      </c>
      <c r="P2432">
        <v>26.35</v>
      </c>
      <c r="Q2432">
        <f>Sales_Analysis[[#This Row],[Quantity]]*Sales_Analysis[[#This Row],[Unit Selling Price]]</f>
        <v>52.7</v>
      </c>
      <c r="R2432">
        <f>Sales_Analysis[[#This Row],[Gross Sales ]]*Sales_Analysis[[#This Row],[Discount Pct]]</f>
        <v>5.2700000000000005</v>
      </c>
      <c r="S2432" s="8">
        <f>Sales_Analysis[[#This Row],[Gross Sales ]]-Sales_Analysis[[#This Row],[Discount Amount]]</f>
        <v>47.43</v>
      </c>
      <c r="T2432" s="8">
        <f>Sales_Analysis[[#This Row],[Quantity]]*Sales_Analysis[[#This Row],[Unit Cost]]</f>
        <v>26.56</v>
      </c>
      <c r="U2432" s="8">
        <f>Sales_Analysis[[#This Row],[Net Sales ]]-Sales_Analysis[[#This Row],[Cost Of Good Sold]]</f>
        <v>20.87</v>
      </c>
      <c r="V2432" s="8">
        <f>IF(Sales_Analysis[[#This Row],[Order Status]]="Completed",Sales_Analysis[[#This Row],[Net Sales ]],0)</f>
        <v>47.43</v>
      </c>
      <c r="W2432" s="8">
        <f>IF(Sales_Analysis[[#This Row],[Order Status]]="Completed",Sales_Analysis[[#This Row],[Gross Profit ]],0)</f>
        <v>20.87</v>
      </c>
    </row>
    <row r="2433" spans="1:23">
      <c r="A2433" t="s">
        <v>3234</v>
      </c>
      <c r="B2433" s="7">
        <v>46285</v>
      </c>
      <c r="C2433" t="s">
        <v>178</v>
      </c>
      <c r="D2433">
        <v>1</v>
      </c>
      <c r="E2433">
        <v>77.760000000000005</v>
      </c>
      <c r="F2433">
        <v>0.15</v>
      </c>
      <c r="G2433">
        <v>6.99</v>
      </c>
      <c r="H2433" t="s">
        <v>207</v>
      </c>
      <c r="I2433" t="s">
        <v>12</v>
      </c>
      <c r="J2433" t="s">
        <v>217</v>
      </c>
      <c r="K2433" t="s">
        <v>304</v>
      </c>
      <c r="L2433" t="s">
        <v>1527</v>
      </c>
      <c r="M2433" t="s">
        <v>179</v>
      </c>
      <c r="N2433" t="s">
        <v>32</v>
      </c>
      <c r="O2433">
        <v>44.67</v>
      </c>
      <c r="P2433">
        <v>77.760000000000005</v>
      </c>
      <c r="Q2433">
        <f>Sales_Analysis[[#This Row],[Quantity]]*Sales_Analysis[[#This Row],[Unit Selling Price]]</f>
        <v>77.760000000000005</v>
      </c>
      <c r="R2433">
        <f>Sales_Analysis[[#This Row],[Gross Sales ]]*Sales_Analysis[[#This Row],[Discount Pct]]</f>
        <v>11.664</v>
      </c>
      <c r="S2433" s="8">
        <f>Sales_Analysis[[#This Row],[Gross Sales ]]-Sales_Analysis[[#This Row],[Discount Amount]]</f>
        <v>66.096000000000004</v>
      </c>
      <c r="T2433" s="8">
        <f>Sales_Analysis[[#This Row],[Quantity]]*Sales_Analysis[[#This Row],[Unit Cost]]</f>
        <v>44.67</v>
      </c>
      <c r="U2433" s="8">
        <f>Sales_Analysis[[#This Row],[Net Sales ]]-Sales_Analysis[[#This Row],[Cost Of Good Sold]]</f>
        <v>21.426000000000002</v>
      </c>
      <c r="V2433" s="8">
        <f>IF(Sales_Analysis[[#This Row],[Order Status]]="Completed",Sales_Analysis[[#This Row],[Net Sales ]],0)</f>
        <v>0</v>
      </c>
      <c r="W2433" s="8">
        <f>IF(Sales_Analysis[[#This Row],[Order Status]]="Completed",Sales_Analysis[[#This Row],[Gross Profit ]],0)</f>
        <v>0</v>
      </c>
    </row>
    <row r="2434" spans="1:23">
      <c r="A2434" t="s">
        <v>3235</v>
      </c>
      <c r="B2434" s="7">
        <v>46286</v>
      </c>
      <c r="C2434" t="s">
        <v>69</v>
      </c>
      <c r="D2434">
        <v>3</v>
      </c>
      <c r="E2434">
        <v>73.180000000000007</v>
      </c>
      <c r="F2434">
        <v>0.1</v>
      </c>
      <c r="G2434">
        <v>0</v>
      </c>
      <c r="H2434" t="s">
        <v>216</v>
      </c>
      <c r="I2434" t="s">
        <v>37</v>
      </c>
      <c r="J2434" t="s">
        <v>217</v>
      </c>
      <c r="K2434" t="s">
        <v>209</v>
      </c>
      <c r="L2434" t="s">
        <v>1246</v>
      </c>
      <c r="M2434" t="s">
        <v>70</v>
      </c>
      <c r="N2434" t="s">
        <v>11</v>
      </c>
      <c r="O2434">
        <v>37</v>
      </c>
      <c r="P2434">
        <v>73.180000000000007</v>
      </c>
      <c r="Q2434">
        <f>Sales_Analysis[[#This Row],[Quantity]]*Sales_Analysis[[#This Row],[Unit Selling Price]]</f>
        <v>219.54000000000002</v>
      </c>
      <c r="R2434">
        <f>Sales_Analysis[[#This Row],[Gross Sales ]]*Sales_Analysis[[#This Row],[Discount Pct]]</f>
        <v>21.954000000000004</v>
      </c>
      <c r="S2434" s="8">
        <f>Sales_Analysis[[#This Row],[Gross Sales ]]-Sales_Analysis[[#This Row],[Discount Amount]]</f>
        <v>197.58600000000001</v>
      </c>
      <c r="T2434" s="8">
        <f>Sales_Analysis[[#This Row],[Quantity]]*Sales_Analysis[[#This Row],[Unit Cost]]</f>
        <v>111</v>
      </c>
      <c r="U2434" s="8">
        <f>Sales_Analysis[[#This Row],[Net Sales ]]-Sales_Analysis[[#This Row],[Cost Of Good Sold]]</f>
        <v>86.586000000000013</v>
      </c>
      <c r="V2434" s="8">
        <f>IF(Sales_Analysis[[#This Row],[Order Status]]="Completed",Sales_Analysis[[#This Row],[Net Sales ]],0)</f>
        <v>197.58600000000001</v>
      </c>
      <c r="W2434" s="8">
        <f>IF(Sales_Analysis[[#This Row],[Order Status]]="Completed",Sales_Analysis[[#This Row],[Gross Profit ]],0)</f>
        <v>86.586000000000013</v>
      </c>
    </row>
    <row r="2435" spans="1:23">
      <c r="A2435" t="s">
        <v>3236</v>
      </c>
      <c r="B2435" s="7">
        <v>46286</v>
      </c>
      <c r="C2435" t="s">
        <v>81</v>
      </c>
      <c r="D2435">
        <v>2</v>
      </c>
      <c r="E2435">
        <v>30.29</v>
      </c>
      <c r="F2435">
        <v>0.05</v>
      </c>
      <c r="G2435">
        <v>0</v>
      </c>
      <c r="H2435" t="s">
        <v>212</v>
      </c>
      <c r="I2435" t="s">
        <v>224</v>
      </c>
      <c r="J2435" t="s">
        <v>213</v>
      </c>
      <c r="K2435" t="s">
        <v>209</v>
      </c>
      <c r="L2435" t="s">
        <v>2355</v>
      </c>
      <c r="M2435" t="s">
        <v>82</v>
      </c>
      <c r="N2435" t="s">
        <v>11</v>
      </c>
      <c r="O2435">
        <v>13.1</v>
      </c>
      <c r="P2435">
        <v>30.29</v>
      </c>
      <c r="Q2435">
        <f>Sales_Analysis[[#This Row],[Quantity]]*Sales_Analysis[[#This Row],[Unit Selling Price]]</f>
        <v>60.58</v>
      </c>
      <c r="R2435">
        <f>Sales_Analysis[[#This Row],[Gross Sales ]]*Sales_Analysis[[#This Row],[Discount Pct]]</f>
        <v>3.0289999999999999</v>
      </c>
      <c r="S2435" s="8">
        <f>Sales_Analysis[[#This Row],[Gross Sales ]]-Sales_Analysis[[#This Row],[Discount Amount]]</f>
        <v>57.551000000000002</v>
      </c>
      <c r="T2435" s="8">
        <f>Sales_Analysis[[#This Row],[Quantity]]*Sales_Analysis[[#This Row],[Unit Cost]]</f>
        <v>26.2</v>
      </c>
      <c r="U2435" s="8">
        <f>Sales_Analysis[[#This Row],[Net Sales ]]-Sales_Analysis[[#This Row],[Cost Of Good Sold]]</f>
        <v>31.351000000000003</v>
      </c>
      <c r="V2435" s="8">
        <f>IF(Sales_Analysis[[#This Row],[Order Status]]="Completed",Sales_Analysis[[#This Row],[Net Sales ]],0)</f>
        <v>57.551000000000002</v>
      </c>
      <c r="W2435" s="8">
        <f>IF(Sales_Analysis[[#This Row],[Order Status]]="Completed",Sales_Analysis[[#This Row],[Gross Profit ]],0)</f>
        <v>31.351000000000003</v>
      </c>
    </row>
    <row r="2436" spans="1:23">
      <c r="A2436" t="s">
        <v>3237</v>
      </c>
      <c r="B2436" s="7">
        <v>46286</v>
      </c>
      <c r="C2436" t="s">
        <v>132</v>
      </c>
      <c r="D2436">
        <v>1</v>
      </c>
      <c r="E2436">
        <v>72.08</v>
      </c>
      <c r="F2436">
        <v>0</v>
      </c>
      <c r="G2436">
        <v>0</v>
      </c>
      <c r="H2436" t="s">
        <v>207</v>
      </c>
      <c r="I2436" t="s">
        <v>37</v>
      </c>
      <c r="J2436" t="s">
        <v>208</v>
      </c>
      <c r="K2436" t="s">
        <v>209</v>
      </c>
      <c r="L2436" t="s">
        <v>1305</v>
      </c>
      <c r="M2436" t="s">
        <v>133</v>
      </c>
      <c r="N2436" t="s">
        <v>21</v>
      </c>
      <c r="O2436">
        <v>45</v>
      </c>
      <c r="P2436">
        <v>72.08</v>
      </c>
      <c r="Q2436">
        <f>Sales_Analysis[[#This Row],[Quantity]]*Sales_Analysis[[#This Row],[Unit Selling Price]]</f>
        <v>72.08</v>
      </c>
      <c r="R2436">
        <f>Sales_Analysis[[#This Row],[Gross Sales ]]*Sales_Analysis[[#This Row],[Discount Pct]]</f>
        <v>0</v>
      </c>
      <c r="S2436" s="8">
        <f>Sales_Analysis[[#This Row],[Gross Sales ]]-Sales_Analysis[[#This Row],[Discount Amount]]</f>
        <v>72.08</v>
      </c>
      <c r="T2436" s="8">
        <f>Sales_Analysis[[#This Row],[Quantity]]*Sales_Analysis[[#This Row],[Unit Cost]]</f>
        <v>45</v>
      </c>
      <c r="U2436" s="8">
        <f>Sales_Analysis[[#This Row],[Net Sales ]]-Sales_Analysis[[#This Row],[Cost Of Good Sold]]</f>
        <v>27.08</v>
      </c>
      <c r="V2436" s="8">
        <f>IF(Sales_Analysis[[#This Row],[Order Status]]="Completed",Sales_Analysis[[#This Row],[Net Sales ]],0)</f>
        <v>72.08</v>
      </c>
      <c r="W2436" s="8">
        <f>IF(Sales_Analysis[[#This Row],[Order Status]]="Completed",Sales_Analysis[[#This Row],[Gross Profit ]],0)</f>
        <v>27.08</v>
      </c>
    </row>
    <row r="2437" spans="1:23">
      <c r="A2437" t="s">
        <v>3238</v>
      </c>
      <c r="B2437" s="7">
        <v>46286</v>
      </c>
      <c r="C2437" t="s">
        <v>87</v>
      </c>
      <c r="D2437">
        <v>2</v>
      </c>
      <c r="E2437">
        <v>49.34</v>
      </c>
      <c r="F2437">
        <v>0</v>
      </c>
      <c r="G2437">
        <v>4.99</v>
      </c>
      <c r="H2437" t="s">
        <v>216</v>
      </c>
      <c r="I2437" t="s">
        <v>54</v>
      </c>
      <c r="J2437" t="s">
        <v>213</v>
      </c>
      <c r="K2437" t="s">
        <v>209</v>
      </c>
      <c r="L2437" t="s">
        <v>1267</v>
      </c>
      <c r="M2437" t="s">
        <v>88</v>
      </c>
      <c r="N2437" t="s">
        <v>11</v>
      </c>
      <c r="O2437">
        <v>24.06</v>
      </c>
      <c r="P2437">
        <v>49.34</v>
      </c>
      <c r="Q2437">
        <f>Sales_Analysis[[#This Row],[Quantity]]*Sales_Analysis[[#This Row],[Unit Selling Price]]</f>
        <v>98.68</v>
      </c>
      <c r="R2437">
        <f>Sales_Analysis[[#This Row],[Gross Sales ]]*Sales_Analysis[[#This Row],[Discount Pct]]</f>
        <v>0</v>
      </c>
      <c r="S2437" s="8">
        <f>Sales_Analysis[[#This Row],[Gross Sales ]]-Sales_Analysis[[#This Row],[Discount Amount]]</f>
        <v>98.68</v>
      </c>
      <c r="T2437" s="8">
        <f>Sales_Analysis[[#This Row],[Quantity]]*Sales_Analysis[[#This Row],[Unit Cost]]</f>
        <v>48.12</v>
      </c>
      <c r="U2437" s="8">
        <f>Sales_Analysis[[#This Row],[Net Sales ]]-Sales_Analysis[[#This Row],[Cost Of Good Sold]]</f>
        <v>50.560000000000009</v>
      </c>
      <c r="V2437" s="8">
        <f>IF(Sales_Analysis[[#This Row],[Order Status]]="Completed",Sales_Analysis[[#This Row],[Net Sales ]],0)</f>
        <v>98.68</v>
      </c>
      <c r="W2437" s="8">
        <f>IF(Sales_Analysis[[#This Row],[Order Status]]="Completed",Sales_Analysis[[#This Row],[Gross Profit ]],0)</f>
        <v>50.560000000000009</v>
      </c>
    </row>
    <row r="2438" spans="1:23">
      <c r="A2438" t="s">
        <v>3239</v>
      </c>
      <c r="B2438" s="7">
        <v>46286</v>
      </c>
      <c r="C2438" t="s">
        <v>96</v>
      </c>
      <c r="D2438">
        <v>3</v>
      </c>
      <c r="E2438">
        <v>26.72</v>
      </c>
      <c r="F2438">
        <v>0</v>
      </c>
      <c r="G2438">
        <v>0</v>
      </c>
      <c r="H2438" t="s">
        <v>216</v>
      </c>
      <c r="I2438" t="s">
        <v>12</v>
      </c>
      <c r="J2438" t="s">
        <v>217</v>
      </c>
      <c r="K2438" t="s">
        <v>209</v>
      </c>
      <c r="L2438" t="s">
        <v>247</v>
      </c>
      <c r="M2438" t="s">
        <v>97</v>
      </c>
      <c r="N2438" t="s">
        <v>17</v>
      </c>
      <c r="O2438">
        <v>14.4</v>
      </c>
      <c r="P2438">
        <v>26.72</v>
      </c>
      <c r="Q2438">
        <f>Sales_Analysis[[#This Row],[Quantity]]*Sales_Analysis[[#This Row],[Unit Selling Price]]</f>
        <v>80.16</v>
      </c>
      <c r="R2438">
        <f>Sales_Analysis[[#This Row],[Gross Sales ]]*Sales_Analysis[[#This Row],[Discount Pct]]</f>
        <v>0</v>
      </c>
      <c r="S2438" s="8">
        <f>Sales_Analysis[[#This Row],[Gross Sales ]]-Sales_Analysis[[#This Row],[Discount Amount]]</f>
        <v>80.16</v>
      </c>
      <c r="T2438" s="8">
        <f>Sales_Analysis[[#This Row],[Quantity]]*Sales_Analysis[[#This Row],[Unit Cost]]</f>
        <v>43.2</v>
      </c>
      <c r="U2438" s="8">
        <f>Sales_Analysis[[#This Row],[Net Sales ]]-Sales_Analysis[[#This Row],[Cost Of Good Sold]]</f>
        <v>36.959999999999994</v>
      </c>
      <c r="V2438" s="8">
        <f>IF(Sales_Analysis[[#This Row],[Order Status]]="Completed",Sales_Analysis[[#This Row],[Net Sales ]],0)</f>
        <v>80.16</v>
      </c>
      <c r="W2438" s="8">
        <f>IF(Sales_Analysis[[#This Row],[Order Status]]="Completed",Sales_Analysis[[#This Row],[Gross Profit ]],0)</f>
        <v>36.959999999999994</v>
      </c>
    </row>
    <row r="2439" spans="1:23">
      <c r="A2439" t="s">
        <v>3240</v>
      </c>
      <c r="B2439" s="7">
        <v>46286</v>
      </c>
      <c r="C2439" t="s">
        <v>79</v>
      </c>
      <c r="D2439">
        <v>2</v>
      </c>
      <c r="E2439">
        <v>12.76</v>
      </c>
      <c r="F2439">
        <v>0.2</v>
      </c>
      <c r="G2439">
        <v>0</v>
      </c>
      <c r="H2439" t="s">
        <v>207</v>
      </c>
      <c r="I2439" t="s">
        <v>37</v>
      </c>
      <c r="J2439" t="s">
        <v>213</v>
      </c>
      <c r="K2439" t="s">
        <v>209</v>
      </c>
      <c r="L2439" t="s">
        <v>1185</v>
      </c>
      <c r="M2439" t="s">
        <v>80</v>
      </c>
      <c r="N2439" t="s">
        <v>11</v>
      </c>
      <c r="O2439">
        <v>7.24</v>
      </c>
      <c r="P2439">
        <v>12.76</v>
      </c>
      <c r="Q2439">
        <f>Sales_Analysis[[#This Row],[Quantity]]*Sales_Analysis[[#This Row],[Unit Selling Price]]</f>
        <v>25.52</v>
      </c>
      <c r="R2439">
        <f>Sales_Analysis[[#This Row],[Gross Sales ]]*Sales_Analysis[[#This Row],[Discount Pct]]</f>
        <v>5.1040000000000001</v>
      </c>
      <c r="S2439" s="8">
        <f>Sales_Analysis[[#This Row],[Gross Sales ]]-Sales_Analysis[[#This Row],[Discount Amount]]</f>
        <v>20.416</v>
      </c>
      <c r="T2439" s="8">
        <f>Sales_Analysis[[#This Row],[Quantity]]*Sales_Analysis[[#This Row],[Unit Cost]]</f>
        <v>14.48</v>
      </c>
      <c r="U2439" s="8">
        <f>Sales_Analysis[[#This Row],[Net Sales ]]-Sales_Analysis[[#This Row],[Cost Of Good Sold]]</f>
        <v>5.9359999999999999</v>
      </c>
      <c r="V2439" s="8">
        <f>IF(Sales_Analysis[[#This Row],[Order Status]]="Completed",Sales_Analysis[[#This Row],[Net Sales ]],0)</f>
        <v>20.416</v>
      </c>
      <c r="W2439" s="8">
        <f>IF(Sales_Analysis[[#This Row],[Order Status]]="Completed",Sales_Analysis[[#This Row],[Gross Profit ]],0)</f>
        <v>5.9359999999999999</v>
      </c>
    </row>
    <row r="2440" spans="1:23">
      <c r="A2440" t="s">
        <v>3241</v>
      </c>
      <c r="B2440" s="7">
        <v>46286</v>
      </c>
      <c r="C2440" t="s">
        <v>126</v>
      </c>
      <c r="D2440">
        <v>2</v>
      </c>
      <c r="E2440">
        <v>44.98</v>
      </c>
      <c r="F2440">
        <v>0.15</v>
      </c>
      <c r="G2440">
        <v>9.99</v>
      </c>
      <c r="H2440" t="s">
        <v>216</v>
      </c>
      <c r="I2440" t="s">
        <v>12</v>
      </c>
      <c r="J2440" t="s">
        <v>213</v>
      </c>
      <c r="K2440" t="s">
        <v>209</v>
      </c>
      <c r="L2440" t="s">
        <v>2130</v>
      </c>
      <c r="M2440" t="s">
        <v>127</v>
      </c>
      <c r="N2440" t="s">
        <v>21</v>
      </c>
      <c r="O2440">
        <v>23.48</v>
      </c>
      <c r="P2440">
        <v>44.98</v>
      </c>
      <c r="Q2440">
        <f>Sales_Analysis[[#This Row],[Quantity]]*Sales_Analysis[[#This Row],[Unit Selling Price]]</f>
        <v>89.96</v>
      </c>
      <c r="R2440">
        <f>Sales_Analysis[[#This Row],[Gross Sales ]]*Sales_Analysis[[#This Row],[Discount Pct]]</f>
        <v>13.493999999999998</v>
      </c>
      <c r="S2440" s="8">
        <f>Sales_Analysis[[#This Row],[Gross Sales ]]-Sales_Analysis[[#This Row],[Discount Amount]]</f>
        <v>76.465999999999994</v>
      </c>
      <c r="T2440" s="8">
        <f>Sales_Analysis[[#This Row],[Quantity]]*Sales_Analysis[[#This Row],[Unit Cost]]</f>
        <v>46.96</v>
      </c>
      <c r="U2440" s="8">
        <f>Sales_Analysis[[#This Row],[Net Sales ]]-Sales_Analysis[[#This Row],[Cost Of Good Sold]]</f>
        <v>29.505999999999993</v>
      </c>
      <c r="V2440" s="8">
        <f>IF(Sales_Analysis[[#This Row],[Order Status]]="Completed",Sales_Analysis[[#This Row],[Net Sales ]],0)</f>
        <v>76.465999999999994</v>
      </c>
      <c r="W2440" s="8">
        <f>IF(Sales_Analysis[[#This Row],[Order Status]]="Completed",Sales_Analysis[[#This Row],[Gross Profit ]],0)</f>
        <v>29.505999999999993</v>
      </c>
    </row>
    <row r="2441" spans="1:23">
      <c r="A2441" t="s">
        <v>3242</v>
      </c>
      <c r="B2441" s="7">
        <v>46286</v>
      </c>
      <c r="C2441" t="s">
        <v>152</v>
      </c>
      <c r="D2441">
        <v>1</v>
      </c>
      <c r="E2441">
        <v>39.21</v>
      </c>
      <c r="F2441">
        <v>0</v>
      </c>
      <c r="G2441">
        <v>0</v>
      </c>
      <c r="H2441" t="s">
        <v>216</v>
      </c>
      <c r="I2441" t="s">
        <v>37</v>
      </c>
      <c r="J2441" t="s">
        <v>217</v>
      </c>
      <c r="K2441" t="s">
        <v>209</v>
      </c>
      <c r="L2441" t="s">
        <v>279</v>
      </c>
      <c r="M2441" t="s">
        <v>153</v>
      </c>
      <c r="N2441" t="s">
        <v>27</v>
      </c>
      <c r="O2441">
        <v>19.66</v>
      </c>
      <c r="P2441">
        <v>39.21</v>
      </c>
      <c r="Q2441">
        <f>Sales_Analysis[[#This Row],[Quantity]]*Sales_Analysis[[#This Row],[Unit Selling Price]]</f>
        <v>39.21</v>
      </c>
      <c r="R2441">
        <f>Sales_Analysis[[#This Row],[Gross Sales ]]*Sales_Analysis[[#This Row],[Discount Pct]]</f>
        <v>0</v>
      </c>
      <c r="S2441" s="8">
        <f>Sales_Analysis[[#This Row],[Gross Sales ]]-Sales_Analysis[[#This Row],[Discount Amount]]</f>
        <v>39.21</v>
      </c>
      <c r="T2441" s="8">
        <f>Sales_Analysis[[#This Row],[Quantity]]*Sales_Analysis[[#This Row],[Unit Cost]]</f>
        <v>19.66</v>
      </c>
      <c r="U2441" s="8">
        <f>Sales_Analysis[[#This Row],[Net Sales ]]-Sales_Analysis[[#This Row],[Cost Of Good Sold]]</f>
        <v>19.55</v>
      </c>
      <c r="V2441" s="8">
        <f>IF(Sales_Analysis[[#This Row],[Order Status]]="Completed",Sales_Analysis[[#This Row],[Net Sales ]],0)</f>
        <v>39.21</v>
      </c>
      <c r="W2441" s="8">
        <f>IF(Sales_Analysis[[#This Row],[Order Status]]="Completed",Sales_Analysis[[#This Row],[Gross Profit ]],0)</f>
        <v>19.55</v>
      </c>
    </row>
    <row r="2442" spans="1:23">
      <c r="A2442" t="s">
        <v>3243</v>
      </c>
      <c r="B2442" s="7">
        <v>46286</v>
      </c>
      <c r="C2442" t="s">
        <v>96</v>
      </c>
      <c r="D2442">
        <v>6</v>
      </c>
      <c r="E2442">
        <v>26.72</v>
      </c>
      <c r="F2442">
        <v>0.1</v>
      </c>
      <c r="G2442">
        <v>0</v>
      </c>
      <c r="H2442" t="s">
        <v>216</v>
      </c>
      <c r="I2442" t="s">
        <v>54</v>
      </c>
      <c r="J2442" t="s">
        <v>213</v>
      </c>
      <c r="K2442" t="s">
        <v>209</v>
      </c>
      <c r="L2442" t="s">
        <v>1720</v>
      </c>
      <c r="M2442" t="s">
        <v>97</v>
      </c>
      <c r="N2442" t="s">
        <v>17</v>
      </c>
      <c r="O2442">
        <v>14.4</v>
      </c>
      <c r="P2442">
        <v>26.72</v>
      </c>
      <c r="Q2442">
        <f>Sales_Analysis[[#This Row],[Quantity]]*Sales_Analysis[[#This Row],[Unit Selling Price]]</f>
        <v>160.32</v>
      </c>
      <c r="R2442">
        <f>Sales_Analysis[[#This Row],[Gross Sales ]]*Sales_Analysis[[#This Row],[Discount Pct]]</f>
        <v>16.032</v>
      </c>
      <c r="S2442" s="8">
        <f>Sales_Analysis[[#This Row],[Gross Sales ]]-Sales_Analysis[[#This Row],[Discount Amount]]</f>
        <v>144.28799999999998</v>
      </c>
      <c r="T2442" s="8">
        <f>Sales_Analysis[[#This Row],[Quantity]]*Sales_Analysis[[#This Row],[Unit Cost]]</f>
        <v>86.4</v>
      </c>
      <c r="U2442" s="8">
        <f>Sales_Analysis[[#This Row],[Net Sales ]]-Sales_Analysis[[#This Row],[Cost Of Good Sold]]</f>
        <v>57.887999999999977</v>
      </c>
      <c r="V2442" s="8">
        <f>IF(Sales_Analysis[[#This Row],[Order Status]]="Completed",Sales_Analysis[[#This Row],[Net Sales ]],0)</f>
        <v>144.28799999999998</v>
      </c>
      <c r="W2442" s="8">
        <f>IF(Sales_Analysis[[#This Row],[Order Status]]="Completed",Sales_Analysis[[#This Row],[Gross Profit ]],0)</f>
        <v>57.887999999999977</v>
      </c>
    </row>
    <row r="2443" spans="1:23">
      <c r="A2443" t="s">
        <v>3244</v>
      </c>
      <c r="B2443" s="7">
        <v>46286</v>
      </c>
      <c r="C2443" t="s">
        <v>126</v>
      </c>
      <c r="D2443">
        <v>2</v>
      </c>
      <c r="E2443">
        <v>44.98</v>
      </c>
      <c r="F2443">
        <v>0</v>
      </c>
      <c r="G2443">
        <v>0</v>
      </c>
      <c r="H2443" t="s">
        <v>207</v>
      </c>
      <c r="I2443" t="s">
        <v>12</v>
      </c>
      <c r="J2443" t="s">
        <v>213</v>
      </c>
      <c r="K2443" t="s">
        <v>209</v>
      </c>
      <c r="L2443" t="s">
        <v>426</v>
      </c>
      <c r="M2443" t="s">
        <v>127</v>
      </c>
      <c r="N2443" t="s">
        <v>21</v>
      </c>
      <c r="O2443">
        <v>23.48</v>
      </c>
      <c r="P2443">
        <v>44.98</v>
      </c>
      <c r="Q2443">
        <f>Sales_Analysis[[#This Row],[Quantity]]*Sales_Analysis[[#This Row],[Unit Selling Price]]</f>
        <v>89.96</v>
      </c>
      <c r="R2443">
        <f>Sales_Analysis[[#This Row],[Gross Sales ]]*Sales_Analysis[[#This Row],[Discount Pct]]</f>
        <v>0</v>
      </c>
      <c r="S2443" s="8">
        <f>Sales_Analysis[[#This Row],[Gross Sales ]]-Sales_Analysis[[#This Row],[Discount Amount]]</f>
        <v>89.96</v>
      </c>
      <c r="T2443" s="8">
        <f>Sales_Analysis[[#This Row],[Quantity]]*Sales_Analysis[[#This Row],[Unit Cost]]</f>
        <v>46.96</v>
      </c>
      <c r="U2443" s="8">
        <f>Sales_Analysis[[#This Row],[Net Sales ]]-Sales_Analysis[[#This Row],[Cost Of Good Sold]]</f>
        <v>42.999999999999993</v>
      </c>
      <c r="V2443" s="8">
        <f>IF(Sales_Analysis[[#This Row],[Order Status]]="Completed",Sales_Analysis[[#This Row],[Net Sales ]],0)</f>
        <v>89.96</v>
      </c>
      <c r="W2443" s="8">
        <f>IF(Sales_Analysis[[#This Row],[Order Status]]="Completed",Sales_Analysis[[#This Row],[Gross Profit ]],0)</f>
        <v>42.999999999999993</v>
      </c>
    </row>
    <row r="2444" spans="1:23">
      <c r="A2444" t="s">
        <v>3245</v>
      </c>
      <c r="B2444" s="7">
        <v>46287</v>
      </c>
      <c r="C2444" t="s">
        <v>128</v>
      </c>
      <c r="D2444">
        <v>5</v>
      </c>
      <c r="E2444">
        <v>74.72</v>
      </c>
      <c r="F2444">
        <v>0</v>
      </c>
      <c r="G2444">
        <v>0</v>
      </c>
      <c r="H2444" t="s">
        <v>212</v>
      </c>
      <c r="I2444" t="s">
        <v>12</v>
      </c>
      <c r="J2444" t="s">
        <v>213</v>
      </c>
      <c r="K2444" t="s">
        <v>209</v>
      </c>
      <c r="L2444" t="s">
        <v>1160</v>
      </c>
      <c r="M2444" t="s">
        <v>129</v>
      </c>
      <c r="N2444" t="s">
        <v>21</v>
      </c>
      <c r="O2444">
        <v>36.28</v>
      </c>
      <c r="P2444">
        <v>74.72</v>
      </c>
      <c r="Q2444">
        <f>Sales_Analysis[[#This Row],[Quantity]]*Sales_Analysis[[#This Row],[Unit Selling Price]]</f>
        <v>373.6</v>
      </c>
      <c r="R2444">
        <f>Sales_Analysis[[#This Row],[Gross Sales ]]*Sales_Analysis[[#This Row],[Discount Pct]]</f>
        <v>0</v>
      </c>
      <c r="S2444" s="8">
        <f>Sales_Analysis[[#This Row],[Gross Sales ]]-Sales_Analysis[[#This Row],[Discount Amount]]</f>
        <v>373.6</v>
      </c>
      <c r="T2444" s="8">
        <f>Sales_Analysis[[#This Row],[Quantity]]*Sales_Analysis[[#This Row],[Unit Cost]]</f>
        <v>181.4</v>
      </c>
      <c r="U2444" s="8">
        <f>Sales_Analysis[[#This Row],[Net Sales ]]-Sales_Analysis[[#This Row],[Cost Of Good Sold]]</f>
        <v>192.20000000000002</v>
      </c>
      <c r="V2444" s="8">
        <f>IF(Sales_Analysis[[#This Row],[Order Status]]="Completed",Sales_Analysis[[#This Row],[Net Sales ]],0)</f>
        <v>373.6</v>
      </c>
      <c r="W2444" s="8">
        <f>IF(Sales_Analysis[[#This Row],[Order Status]]="Completed",Sales_Analysis[[#This Row],[Gross Profit ]],0)</f>
        <v>192.20000000000002</v>
      </c>
    </row>
    <row r="2445" spans="1:23">
      <c r="A2445" t="s">
        <v>3246</v>
      </c>
      <c r="B2445" s="7">
        <v>46287</v>
      </c>
      <c r="C2445" t="s">
        <v>162</v>
      </c>
      <c r="D2445">
        <v>4</v>
      </c>
      <c r="E2445">
        <v>12.2</v>
      </c>
      <c r="F2445">
        <v>0.05</v>
      </c>
      <c r="G2445">
        <v>0</v>
      </c>
      <c r="H2445" t="s">
        <v>216</v>
      </c>
      <c r="I2445" t="s">
        <v>18</v>
      </c>
      <c r="J2445" t="s">
        <v>208</v>
      </c>
      <c r="K2445" t="s">
        <v>209</v>
      </c>
      <c r="L2445" t="s">
        <v>488</v>
      </c>
      <c r="M2445" t="s">
        <v>163</v>
      </c>
      <c r="N2445" t="s">
        <v>27</v>
      </c>
      <c r="O2445">
        <v>7.14</v>
      </c>
      <c r="P2445">
        <v>12.2</v>
      </c>
      <c r="Q2445">
        <f>Sales_Analysis[[#This Row],[Quantity]]*Sales_Analysis[[#This Row],[Unit Selling Price]]</f>
        <v>48.8</v>
      </c>
      <c r="R2445">
        <f>Sales_Analysis[[#This Row],[Gross Sales ]]*Sales_Analysis[[#This Row],[Discount Pct]]</f>
        <v>2.44</v>
      </c>
      <c r="S2445" s="8">
        <f>Sales_Analysis[[#This Row],[Gross Sales ]]-Sales_Analysis[[#This Row],[Discount Amount]]</f>
        <v>46.36</v>
      </c>
      <c r="T2445" s="8">
        <f>Sales_Analysis[[#This Row],[Quantity]]*Sales_Analysis[[#This Row],[Unit Cost]]</f>
        <v>28.56</v>
      </c>
      <c r="U2445" s="8">
        <f>Sales_Analysis[[#This Row],[Net Sales ]]-Sales_Analysis[[#This Row],[Cost Of Good Sold]]</f>
        <v>17.8</v>
      </c>
      <c r="V2445" s="8">
        <f>IF(Sales_Analysis[[#This Row],[Order Status]]="Completed",Sales_Analysis[[#This Row],[Net Sales ]],0)</f>
        <v>46.36</v>
      </c>
      <c r="W2445" s="8">
        <f>IF(Sales_Analysis[[#This Row],[Order Status]]="Completed",Sales_Analysis[[#This Row],[Gross Profit ]],0)</f>
        <v>17.8</v>
      </c>
    </row>
    <row r="2446" spans="1:23">
      <c r="A2446" t="s">
        <v>3247</v>
      </c>
      <c r="B2446" s="7">
        <v>46287</v>
      </c>
      <c r="C2446" t="s">
        <v>144</v>
      </c>
      <c r="D2446">
        <v>1</v>
      </c>
      <c r="E2446">
        <v>12.74</v>
      </c>
      <c r="F2446">
        <v>0</v>
      </c>
      <c r="G2446">
        <v>0</v>
      </c>
      <c r="H2446" t="s">
        <v>212</v>
      </c>
      <c r="I2446" t="s">
        <v>18</v>
      </c>
      <c r="J2446" t="s">
        <v>217</v>
      </c>
      <c r="K2446" t="s">
        <v>209</v>
      </c>
      <c r="L2446" t="s">
        <v>517</v>
      </c>
      <c r="M2446" t="s">
        <v>145</v>
      </c>
      <c r="N2446" t="s">
        <v>27</v>
      </c>
      <c r="O2446">
        <v>5.81</v>
      </c>
      <c r="P2446">
        <v>12.74</v>
      </c>
      <c r="Q2446">
        <f>Sales_Analysis[[#This Row],[Quantity]]*Sales_Analysis[[#This Row],[Unit Selling Price]]</f>
        <v>12.74</v>
      </c>
      <c r="R2446">
        <f>Sales_Analysis[[#This Row],[Gross Sales ]]*Sales_Analysis[[#This Row],[Discount Pct]]</f>
        <v>0</v>
      </c>
      <c r="S2446" s="8">
        <f>Sales_Analysis[[#This Row],[Gross Sales ]]-Sales_Analysis[[#This Row],[Discount Amount]]</f>
        <v>12.74</v>
      </c>
      <c r="T2446" s="8">
        <f>Sales_Analysis[[#This Row],[Quantity]]*Sales_Analysis[[#This Row],[Unit Cost]]</f>
        <v>5.81</v>
      </c>
      <c r="U2446" s="8">
        <f>Sales_Analysis[[#This Row],[Net Sales ]]-Sales_Analysis[[#This Row],[Cost Of Good Sold]]</f>
        <v>6.9300000000000006</v>
      </c>
      <c r="V2446" s="8">
        <f>IF(Sales_Analysis[[#This Row],[Order Status]]="Completed",Sales_Analysis[[#This Row],[Net Sales ]],0)</f>
        <v>12.74</v>
      </c>
      <c r="W2446" s="8">
        <f>IF(Sales_Analysis[[#This Row],[Order Status]]="Completed",Sales_Analysis[[#This Row],[Gross Profit ]],0)</f>
        <v>6.9300000000000006</v>
      </c>
    </row>
    <row r="2447" spans="1:23">
      <c r="A2447" t="s">
        <v>3248</v>
      </c>
      <c r="B2447" s="7">
        <v>46288</v>
      </c>
      <c r="C2447" t="s">
        <v>118</v>
      </c>
      <c r="D2447">
        <v>4</v>
      </c>
      <c r="E2447">
        <v>41.81</v>
      </c>
      <c r="F2447">
        <v>0</v>
      </c>
      <c r="G2447">
        <v>0</v>
      </c>
      <c r="H2447" t="s">
        <v>212</v>
      </c>
      <c r="I2447" t="s">
        <v>18</v>
      </c>
      <c r="J2447" t="s">
        <v>213</v>
      </c>
      <c r="K2447" t="s">
        <v>209</v>
      </c>
      <c r="L2447" t="s">
        <v>647</v>
      </c>
      <c r="M2447" t="s">
        <v>119</v>
      </c>
      <c r="N2447" t="s">
        <v>21</v>
      </c>
      <c r="O2447">
        <v>22.64</v>
      </c>
      <c r="P2447">
        <v>41.81</v>
      </c>
      <c r="Q2447">
        <f>Sales_Analysis[[#This Row],[Quantity]]*Sales_Analysis[[#This Row],[Unit Selling Price]]</f>
        <v>167.24</v>
      </c>
      <c r="R2447">
        <f>Sales_Analysis[[#This Row],[Gross Sales ]]*Sales_Analysis[[#This Row],[Discount Pct]]</f>
        <v>0</v>
      </c>
      <c r="S2447" s="8">
        <f>Sales_Analysis[[#This Row],[Gross Sales ]]-Sales_Analysis[[#This Row],[Discount Amount]]</f>
        <v>167.24</v>
      </c>
      <c r="T2447" s="8">
        <f>Sales_Analysis[[#This Row],[Quantity]]*Sales_Analysis[[#This Row],[Unit Cost]]</f>
        <v>90.56</v>
      </c>
      <c r="U2447" s="8">
        <f>Sales_Analysis[[#This Row],[Net Sales ]]-Sales_Analysis[[#This Row],[Cost Of Good Sold]]</f>
        <v>76.680000000000007</v>
      </c>
      <c r="V2447" s="8">
        <f>IF(Sales_Analysis[[#This Row],[Order Status]]="Completed",Sales_Analysis[[#This Row],[Net Sales ]],0)</f>
        <v>167.24</v>
      </c>
      <c r="W2447" s="8">
        <f>IF(Sales_Analysis[[#This Row],[Order Status]]="Completed",Sales_Analysis[[#This Row],[Gross Profit ]],0)</f>
        <v>76.680000000000007</v>
      </c>
    </row>
    <row r="2448" spans="1:23">
      <c r="A2448" t="s">
        <v>3249</v>
      </c>
      <c r="B2448" s="7">
        <v>46288</v>
      </c>
      <c r="C2448" t="s">
        <v>166</v>
      </c>
      <c r="D2448">
        <v>1</v>
      </c>
      <c r="E2448">
        <v>39.19</v>
      </c>
      <c r="F2448">
        <v>0</v>
      </c>
      <c r="G2448">
        <v>9.99</v>
      </c>
      <c r="H2448" t="s">
        <v>216</v>
      </c>
      <c r="I2448" t="s">
        <v>37</v>
      </c>
      <c r="J2448" t="s">
        <v>217</v>
      </c>
      <c r="K2448" t="s">
        <v>209</v>
      </c>
      <c r="L2448" t="s">
        <v>350</v>
      </c>
      <c r="M2448" t="s">
        <v>167</v>
      </c>
      <c r="N2448" t="s">
        <v>32</v>
      </c>
      <c r="O2448">
        <v>18.54</v>
      </c>
      <c r="P2448">
        <v>39.19</v>
      </c>
      <c r="Q2448">
        <f>Sales_Analysis[[#This Row],[Quantity]]*Sales_Analysis[[#This Row],[Unit Selling Price]]</f>
        <v>39.19</v>
      </c>
      <c r="R2448">
        <f>Sales_Analysis[[#This Row],[Gross Sales ]]*Sales_Analysis[[#This Row],[Discount Pct]]</f>
        <v>0</v>
      </c>
      <c r="S2448" s="8">
        <f>Sales_Analysis[[#This Row],[Gross Sales ]]-Sales_Analysis[[#This Row],[Discount Amount]]</f>
        <v>39.19</v>
      </c>
      <c r="T2448" s="8">
        <f>Sales_Analysis[[#This Row],[Quantity]]*Sales_Analysis[[#This Row],[Unit Cost]]</f>
        <v>18.54</v>
      </c>
      <c r="U2448" s="8">
        <f>Sales_Analysis[[#This Row],[Net Sales ]]-Sales_Analysis[[#This Row],[Cost Of Good Sold]]</f>
        <v>20.65</v>
      </c>
      <c r="V2448" s="8">
        <f>IF(Sales_Analysis[[#This Row],[Order Status]]="Completed",Sales_Analysis[[#This Row],[Net Sales ]],0)</f>
        <v>39.19</v>
      </c>
      <c r="W2448" s="8">
        <f>IF(Sales_Analysis[[#This Row],[Order Status]]="Completed",Sales_Analysis[[#This Row],[Gross Profit ]],0)</f>
        <v>20.65</v>
      </c>
    </row>
    <row r="2449" spans="1:23">
      <c r="A2449" t="s">
        <v>3250</v>
      </c>
      <c r="B2449" s="7">
        <v>46288</v>
      </c>
      <c r="C2449" t="s">
        <v>156</v>
      </c>
      <c r="D2449">
        <v>4</v>
      </c>
      <c r="E2449">
        <v>24.86</v>
      </c>
      <c r="F2449">
        <v>0.05</v>
      </c>
      <c r="G2449">
        <v>9.99</v>
      </c>
      <c r="H2449" t="s">
        <v>212</v>
      </c>
      <c r="I2449" t="s">
        <v>37</v>
      </c>
      <c r="J2449" t="s">
        <v>213</v>
      </c>
      <c r="K2449" t="s">
        <v>209</v>
      </c>
      <c r="L2449" t="s">
        <v>1303</v>
      </c>
      <c r="M2449" t="s">
        <v>157</v>
      </c>
      <c r="N2449" t="s">
        <v>27</v>
      </c>
      <c r="O2449">
        <v>16.329999999999998</v>
      </c>
      <c r="P2449">
        <v>24.86</v>
      </c>
      <c r="Q2449">
        <f>Sales_Analysis[[#This Row],[Quantity]]*Sales_Analysis[[#This Row],[Unit Selling Price]]</f>
        <v>99.44</v>
      </c>
      <c r="R2449">
        <f>Sales_Analysis[[#This Row],[Gross Sales ]]*Sales_Analysis[[#This Row],[Discount Pct]]</f>
        <v>4.9720000000000004</v>
      </c>
      <c r="S2449" s="8">
        <f>Sales_Analysis[[#This Row],[Gross Sales ]]-Sales_Analysis[[#This Row],[Discount Amount]]</f>
        <v>94.468000000000004</v>
      </c>
      <c r="T2449" s="8">
        <f>Sales_Analysis[[#This Row],[Quantity]]*Sales_Analysis[[#This Row],[Unit Cost]]</f>
        <v>65.319999999999993</v>
      </c>
      <c r="U2449" s="8">
        <f>Sales_Analysis[[#This Row],[Net Sales ]]-Sales_Analysis[[#This Row],[Cost Of Good Sold]]</f>
        <v>29.14800000000001</v>
      </c>
      <c r="V2449" s="8">
        <f>IF(Sales_Analysis[[#This Row],[Order Status]]="Completed",Sales_Analysis[[#This Row],[Net Sales ]],0)</f>
        <v>94.468000000000004</v>
      </c>
      <c r="W2449" s="8">
        <f>IF(Sales_Analysis[[#This Row],[Order Status]]="Completed",Sales_Analysis[[#This Row],[Gross Profit ]],0)</f>
        <v>29.14800000000001</v>
      </c>
    </row>
    <row r="2450" spans="1:23">
      <c r="A2450" t="s">
        <v>3251</v>
      </c>
      <c r="B2450" s="7">
        <v>46288</v>
      </c>
      <c r="C2450" t="s">
        <v>178</v>
      </c>
      <c r="D2450">
        <v>1</v>
      </c>
      <c r="E2450">
        <v>77.760000000000005</v>
      </c>
      <c r="F2450">
        <v>0</v>
      </c>
      <c r="G2450">
        <v>0</v>
      </c>
      <c r="H2450" t="s">
        <v>207</v>
      </c>
      <c r="I2450" t="s">
        <v>18</v>
      </c>
      <c r="J2450" t="s">
        <v>217</v>
      </c>
      <c r="K2450" t="s">
        <v>209</v>
      </c>
      <c r="L2450" t="s">
        <v>1139</v>
      </c>
      <c r="M2450" t="s">
        <v>179</v>
      </c>
      <c r="N2450" t="s">
        <v>32</v>
      </c>
      <c r="O2450">
        <v>44.67</v>
      </c>
      <c r="P2450">
        <v>77.760000000000005</v>
      </c>
      <c r="Q2450">
        <f>Sales_Analysis[[#This Row],[Quantity]]*Sales_Analysis[[#This Row],[Unit Selling Price]]</f>
        <v>77.760000000000005</v>
      </c>
      <c r="R2450">
        <f>Sales_Analysis[[#This Row],[Gross Sales ]]*Sales_Analysis[[#This Row],[Discount Pct]]</f>
        <v>0</v>
      </c>
      <c r="S2450" s="8">
        <f>Sales_Analysis[[#This Row],[Gross Sales ]]-Sales_Analysis[[#This Row],[Discount Amount]]</f>
        <v>77.760000000000005</v>
      </c>
      <c r="T2450" s="8">
        <f>Sales_Analysis[[#This Row],[Quantity]]*Sales_Analysis[[#This Row],[Unit Cost]]</f>
        <v>44.67</v>
      </c>
      <c r="U2450" s="8">
        <f>Sales_Analysis[[#This Row],[Net Sales ]]-Sales_Analysis[[#This Row],[Cost Of Good Sold]]</f>
        <v>33.090000000000003</v>
      </c>
      <c r="V2450" s="8">
        <f>IF(Sales_Analysis[[#This Row],[Order Status]]="Completed",Sales_Analysis[[#This Row],[Net Sales ]],0)</f>
        <v>77.760000000000005</v>
      </c>
      <c r="W2450" s="8">
        <f>IF(Sales_Analysis[[#This Row],[Order Status]]="Completed",Sales_Analysis[[#This Row],[Gross Profit ]],0)</f>
        <v>33.090000000000003</v>
      </c>
    </row>
    <row r="2451" spans="1:23">
      <c r="A2451" t="s">
        <v>3252</v>
      </c>
      <c r="B2451" s="7">
        <v>46288</v>
      </c>
      <c r="C2451" t="s">
        <v>144</v>
      </c>
      <c r="D2451">
        <v>4</v>
      </c>
      <c r="E2451">
        <v>12.74</v>
      </c>
      <c r="F2451">
        <v>0.15</v>
      </c>
      <c r="G2451">
        <v>4.99</v>
      </c>
      <c r="H2451" t="s">
        <v>212</v>
      </c>
      <c r="I2451" t="s">
        <v>12</v>
      </c>
      <c r="J2451" t="s">
        <v>208</v>
      </c>
      <c r="K2451" t="s">
        <v>209</v>
      </c>
      <c r="L2451" t="s">
        <v>2257</v>
      </c>
      <c r="M2451" t="s">
        <v>145</v>
      </c>
      <c r="N2451" t="s">
        <v>27</v>
      </c>
      <c r="O2451">
        <v>5.81</v>
      </c>
      <c r="P2451">
        <v>12.74</v>
      </c>
      <c r="Q2451">
        <f>Sales_Analysis[[#This Row],[Quantity]]*Sales_Analysis[[#This Row],[Unit Selling Price]]</f>
        <v>50.96</v>
      </c>
      <c r="R2451">
        <f>Sales_Analysis[[#This Row],[Gross Sales ]]*Sales_Analysis[[#This Row],[Discount Pct]]</f>
        <v>7.6440000000000001</v>
      </c>
      <c r="S2451" s="8">
        <f>Sales_Analysis[[#This Row],[Gross Sales ]]-Sales_Analysis[[#This Row],[Discount Amount]]</f>
        <v>43.316000000000003</v>
      </c>
      <c r="T2451" s="8">
        <f>Sales_Analysis[[#This Row],[Quantity]]*Sales_Analysis[[#This Row],[Unit Cost]]</f>
        <v>23.24</v>
      </c>
      <c r="U2451" s="8">
        <f>Sales_Analysis[[#This Row],[Net Sales ]]-Sales_Analysis[[#This Row],[Cost Of Good Sold]]</f>
        <v>20.076000000000004</v>
      </c>
      <c r="V2451" s="8">
        <f>IF(Sales_Analysis[[#This Row],[Order Status]]="Completed",Sales_Analysis[[#This Row],[Net Sales ]],0)</f>
        <v>43.316000000000003</v>
      </c>
      <c r="W2451" s="8">
        <f>IF(Sales_Analysis[[#This Row],[Order Status]]="Completed",Sales_Analysis[[#This Row],[Gross Profit ]],0)</f>
        <v>20.076000000000004</v>
      </c>
    </row>
    <row r="2452" spans="1:23">
      <c r="A2452" t="s">
        <v>3253</v>
      </c>
      <c r="B2452" s="7">
        <v>46288</v>
      </c>
      <c r="C2452" t="s">
        <v>154</v>
      </c>
      <c r="D2452">
        <v>2</v>
      </c>
      <c r="E2452">
        <v>63.29</v>
      </c>
      <c r="F2452">
        <v>0.05</v>
      </c>
      <c r="G2452">
        <v>6.99</v>
      </c>
      <c r="H2452" t="s">
        <v>212</v>
      </c>
      <c r="I2452" t="s">
        <v>37</v>
      </c>
      <c r="J2452" t="s">
        <v>208</v>
      </c>
      <c r="K2452" t="s">
        <v>209</v>
      </c>
      <c r="L2452" t="s">
        <v>1305</v>
      </c>
      <c r="M2452" t="s">
        <v>155</v>
      </c>
      <c r="N2452" t="s">
        <v>27</v>
      </c>
      <c r="O2452">
        <v>41.46</v>
      </c>
      <c r="P2452">
        <v>63.29</v>
      </c>
      <c r="Q2452">
        <f>Sales_Analysis[[#This Row],[Quantity]]*Sales_Analysis[[#This Row],[Unit Selling Price]]</f>
        <v>126.58</v>
      </c>
      <c r="R2452">
        <f>Sales_Analysis[[#This Row],[Gross Sales ]]*Sales_Analysis[[#This Row],[Discount Pct]]</f>
        <v>6.3290000000000006</v>
      </c>
      <c r="S2452" s="8">
        <f>Sales_Analysis[[#This Row],[Gross Sales ]]-Sales_Analysis[[#This Row],[Discount Amount]]</f>
        <v>120.251</v>
      </c>
      <c r="T2452" s="8">
        <f>Sales_Analysis[[#This Row],[Quantity]]*Sales_Analysis[[#This Row],[Unit Cost]]</f>
        <v>82.92</v>
      </c>
      <c r="U2452" s="8">
        <f>Sales_Analysis[[#This Row],[Net Sales ]]-Sales_Analysis[[#This Row],[Cost Of Good Sold]]</f>
        <v>37.331000000000003</v>
      </c>
      <c r="V2452" s="8">
        <f>IF(Sales_Analysis[[#This Row],[Order Status]]="Completed",Sales_Analysis[[#This Row],[Net Sales ]],0)</f>
        <v>120.251</v>
      </c>
      <c r="W2452" s="8">
        <f>IF(Sales_Analysis[[#This Row],[Order Status]]="Completed",Sales_Analysis[[#This Row],[Gross Profit ]],0)</f>
        <v>37.331000000000003</v>
      </c>
    </row>
    <row r="2453" spans="1:23">
      <c r="A2453" t="s">
        <v>3254</v>
      </c>
      <c r="B2453" s="7">
        <v>46288</v>
      </c>
      <c r="C2453" t="s">
        <v>66</v>
      </c>
      <c r="D2453">
        <v>1</v>
      </c>
      <c r="E2453">
        <v>31.13</v>
      </c>
      <c r="F2453">
        <v>0</v>
      </c>
      <c r="G2453">
        <v>0</v>
      </c>
      <c r="H2453" t="s">
        <v>212</v>
      </c>
      <c r="I2453" t="s">
        <v>54</v>
      </c>
      <c r="J2453" t="s">
        <v>208</v>
      </c>
      <c r="K2453" t="s">
        <v>209</v>
      </c>
      <c r="L2453" t="s">
        <v>481</v>
      </c>
      <c r="M2453" t="s">
        <v>67</v>
      </c>
      <c r="N2453" t="s">
        <v>11</v>
      </c>
      <c r="O2453">
        <v>13.79</v>
      </c>
      <c r="P2453">
        <v>31.13</v>
      </c>
      <c r="Q2453">
        <f>Sales_Analysis[[#This Row],[Quantity]]*Sales_Analysis[[#This Row],[Unit Selling Price]]</f>
        <v>31.13</v>
      </c>
      <c r="R2453">
        <f>Sales_Analysis[[#This Row],[Gross Sales ]]*Sales_Analysis[[#This Row],[Discount Pct]]</f>
        <v>0</v>
      </c>
      <c r="S2453" s="8">
        <f>Sales_Analysis[[#This Row],[Gross Sales ]]-Sales_Analysis[[#This Row],[Discount Amount]]</f>
        <v>31.13</v>
      </c>
      <c r="T2453" s="8">
        <f>Sales_Analysis[[#This Row],[Quantity]]*Sales_Analysis[[#This Row],[Unit Cost]]</f>
        <v>13.79</v>
      </c>
      <c r="U2453" s="8">
        <f>Sales_Analysis[[#This Row],[Net Sales ]]-Sales_Analysis[[#This Row],[Cost Of Good Sold]]</f>
        <v>17.34</v>
      </c>
      <c r="V2453" s="8">
        <f>IF(Sales_Analysis[[#This Row],[Order Status]]="Completed",Sales_Analysis[[#This Row],[Net Sales ]],0)</f>
        <v>31.13</v>
      </c>
      <c r="W2453" s="8">
        <f>IF(Sales_Analysis[[#This Row],[Order Status]]="Completed",Sales_Analysis[[#This Row],[Gross Profit ]],0)</f>
        <v>17.34</v>
      </c>
    </row>
    <row r="2454" spans="1:23">
      <c r="A2454" t="s">
        <v>3255</v>
      </c>
      <c r="B2454" s="7">
        <v>46289</v>
      </c>
      <c r="C2454" t="s">
        <v>87</v>
      </c>
      <c r="D2454">
        <v>1</v>
      </c>
      <c r="E2454">
        <v>49.34</v>
      </c>
      <c r="F2454">
        <v>0</v>
      </c>
      <c r="G2454">
        <v>4.99</v>
      </c>
      <c r="H2454" t="s">
        <v>216</v>
      </c>
      <c r="I2454" t="s">
        <v>18</v>
      </c>
      <c r="J2454" t="s">
        <v>217</v>
      </c>
      <c r="K2454" t="s">
        <v>209</v>
      </c>
      <c r="L2454" t="s">
        <v>433</v>
      </c>
      <c r="M2454" t="s">
        <v>88</v>
      </c>
      <c r="N2454" t="s">
        <v>11</v>
      </c>
      <c r="O2454">
        <v>24.06</v>
      </c>
      <c r="P2454">
        <v>49.34</v>
      </c>
      <c r="Q2454">
        <f>Sales_Analysis[[#This Row],[Quantity]]*Sales_Analysis[[#This Row],[Unit Selling Price]]</f>
        <v>49.34</v>
      </c>
      <c r="R2454">
        <f>Sales_Analysis[[#This Row],[Gross Sales ]]*Sales_Analysis[[#This Row],[Discount Pct]]</f>
        <v>0</v>
      </c>
      <c r="S2454" s="8">
        <f>Sales_Analysis[[#This Row],[Gross Sales ]]-Sales_Analysis[[#This Row],[Discount Amount]]</f>
        <v>49.34</v>
      </c>
      <c r="T2454" s="8">
        <f>Sales_Analysis[[#This Row],[Quantity]]*Sales_Analysis[[#This Row],[Unit Cost]]</f>
        <v>24.06</v>
      </c>
      <c r="U2454" s="8">
        <f>Sales_Analysis[[#This Row],[Net Sales ]]-Sales_Analysis[[#This Row],[Cost Of Good Sold]]</f>
        <v>25.280000000000005</v>
      </c>
      <c r="V2454" s="8">
        <f>IF(Sales_Analysis[[#This Row],[Order Status]]="Completed",Sales_Analysis[[#This Row],[Net Sales ]],0)</f>
        <v>49.34</v>
      </c>
      <c r="W2454" s="8">
        <f>IF(Sales_Analysis[[#This Row],[Order Status]]="Completed",Sales_Analysis[[#This Row],[Gross Profit ]],0)</f>
        <v>25.280000000000005</v>
      </c>
    </row>
    <row r="2455" spans="1:23">
      <c r="A2455" t="s">
        <v>3256</v>
      </c>
      <c r="B2455" s="7">
        <v>46289</v>
      </c>
      <c r="C2455" t="s">
        <v>81</v>
      </c>
      <c r="D2455">
        <v>1</v>
      </c>
      <c r="E2455">
        <v>30.29</v>
      </c>
      <c r="F2455">
        <v>0.05</v>
      </c>
      <c r="G2455">
        <v>9.99</v>
      </c>
      <c r="H2455" t="s">
        <v>207</v>
      </c>
      <c r="I2455" t="s">
        <v>224</v>
      </c>
      <c r="J2455" t="s">
        <v>217</v>
      </c>
      <c r="K2455" t="s">
        <v>209</v>
      </c>
      <c r="L2455" t="s">
        <v>814</v>
      </c>
      <c r="M2455" t="s">
        <v>82</v>
      </c>
      <c r="N2455" t="s">
        <v>11</v>
      </c>
      <c r="O2455">
        <v>13.1</v>
      </c>
      <c r="P2455">
        <v>30.29</v>
      </c>
      <c r="Q2455">
        <f>Sales_Analysis[[#This Row],[Quantity]]*Sales_Analysis[[#This Row],[Unit Selling Price]]</f>
        <v>30.29</v>
      </c>
      <c r="R2455">
        <f>Sales_Analysis[[#This Row],[Gross Sales ]]*Sales_Analysis[[#This Row],[Discount Pct]]</f>
        <v>1.5145</v>
      </c>
      <c r="S2455" s="8">
        <f>Sales_Analysis[[#This Row],[Gross Sales ]]-Sales_Analysis[[#This Row],[Discount Amount]]</f>
        <v>28.775500000000001</v>
      </c>
      <c r="T2455" s="8">
        <f>Sales_Analysis[[#This Row],[Quantity]]*Sales_Analysis[[#This Row],[Unit Cost]]</f>
        <v>13.1</v>
      </c>
      <c r="U2455" s="8">
        <f>Sales_Analysis[[#This Row],[Net Sales ]]-Sales_Analysis[[#This Row],[Cost Of Good Sold]]</f>
        <v>15.675500000000001</v>
      </c>
      <c r="V2455" s="8">
        <f>IF(Sales_Analysis[[#This Row],[Order Status]]="Completed",Sales_Analysis[[#This Row],[Net Sales ]],0)</f>
        <v>28.775500000000001</v>
      </c>
      <c r="W2455" s="8">
        <f>IF(Sales_Analysis[[#This Row],[Order Status]]="Completed",Sales_Analysis[[#This Row],[Gross Profit ]],0)</f>
        <v>15.675500000000001</v>
      </c>
    </row>
    <row r="2456" spans="1:23">
      <c r="A2456" t="s">
        <v>3257</v>
      </c>
      <c r="B2456" s="7">
        <v>46289</v>
      </c>
      <c r="C2456" t="s">
        <v>116</v>
      </c>
      <c r="D2456">
        <v>3</v>
      </c>
      <c r="E2456">
        <v>30.89</v>
      </c>
      <c r="F2456">
        <v>0</v>
      </c>
      <c r="G2456">
        <v>6.99</v>
      </c>
      <c r="H2456" t="s">
        <v>216</v>
      </c>
      <c r="I2456" t="s">
        <v>18</v>
      </c>
      <c r="J2456" t="s">
        <v>208</v>
      </c>
      <c r="K2456" t="s">
        <v>209</v>
      </c>
      <c r="L2456" t="s">
        <v>459</v>
      </c>
      <c r="M2456" t="s">
        <v>117</v>
      </c>
      <c r="N2456" t="s">
        <v>21</v>
      </c>
      <c r="O2456">
        <v>13.41</v>
      </c>
      <c r="P2456">
        <v>30.89</v>
      </c>
      <c r="Q2456">
        <f>Sales_Analysis[[#This Row],[Quantity]]*Sales_Analysis[[#This Row],[Unit Selling Price]]</f>
        <v>92.67</v>
      </c>
      <c r="R2456">
        <f>Sales_Analysis[[#This Row],[Gross Sales ]]*Sales_Analysis[[#This Row],[Discount Pct]]</f>
        <v>0</v>
      </c>
      <c r="S2456" s="8">
        <f>Sales_Analysis[[#This Row],[Gross Sales ]]-Sales_Analysis[[#This Row],[Discount Amount]]</f>
        <v>92.67</v>
      </c>
      <c r="T2456" s="8">
        <f>Sales_Analysis[[#This Row],[Quantity]]*Sales_Analysis[[#This Row],[Unit Cost]]</f>
        <v>40.230000000000004</v>
      </c>
      <c r="U2456" s="8">
        <f>Sales_Analysis[[#This Row],[Net Sales ]]-Sales_Analysis[[#This Row],[Cost Of Good Sold]]</f>
        <v>52.44</v>
      </c>
      <c r="V2456" s="8">
        <f>IF(Sales_Analysis[[#This Row],[Order Status]]="Completed",Sales_Analysis[[#This Row],[Net Sales ]],0)</f>
        <v>92.67</v>
      </c>
      <c r="W2456" s="8">
        <f>IF(Sales_Analysis[[#This Row],[Order Status]]="Completed",Sales_Analysis[[#This Row],[Gross Profit ]],0)</f>
        <v>52.44</v>
      </c>
    </row>
    <row r="2457" spans="1:23">
      <c r="A2457" t="s">
        <v>3258</v>
      </c>
      <c r="B2457" s="7">
        <v>46289</v>
      </c>
      <c r="C2457" t="s">
        <v>96</v>
      </c>
      <c r="D2457">
        <v>6</v>
      </c>
      <c r="E2457">
        <v>26.72</v>
      </c>
      <c r="F2457">
        <v>0.1</v>
      </c>
      <c r="G2457">
        <v>0</v>
      </c>
      <c r="H2457" t="s">
        <v>207</v>
      </c>
      <c r="I2457" t="s">
        <v>18</v>
      </c>
      <c r="J2457" t="s">
        <v>213</v>
      </c>
      <c r="K2457" t="s">
        <v>209</v>
      </c>
      <c r="L2457" t="s">
        <v>766</v>
      </c>
      <c r="M2457" t="s">
        <v>97</v>
      </c>
      <c r="N2457" t="s">
        <v>17</v>
      </c>
      <c r="O2457">
        <v>14.4</v>
      </c>
      <c r="P2457">
        <v>26.72</v>
      </c>
      <c r="Q2457">
        <f>Sales_Analysis[[#This Row],[Quantity]]*Sales_Analysis[[#This Row],[Unit Selling Price]]</f>
        <v>160.32</v>
      </c>
      <c r="R2457">
        <f>Sales_Analysis[[#This Row],[Gross Sales ]]*Sales_Analysis[[#This Row],[Discount Pct]]</f>
        <v>16.032</v>
      </c>
      <c r="S2457" s="8">
        <f>Sales_Analysis[[#This Row],[Gross Sales ]]-Sales_Analysis[[#This Row],[Discount Amount]]</f>
        <v>144.28799999999998</v>
      </c>
      <c r="T2457" s="8">
        <f>Sales_Analysis[[#This Row],[Quantity]]*Sales_Analysis[[#This Row],[Unit Cost]]</f>
        <v>86.4</v>
      </c>
      <c r="U2457" s="8">
        <f>Sales_Analysis[[#This Row],[Net Sales ]]-Sales_Analysis[[#This Row],[Cost Of Good Sold]]</f>
        <v>57.887999999999977</v>
      </c>
      <c r="V2457" s="8">
        <f>IF(Sales_Analysis[[#This Row],[Order Status]]="Completed",Sales_Analysis[[#This Row],[Net Sales ]],0)</f>
        <v>144.28799999999998</v>
      </c>
      <c r="W2457" s="8">
        <f>IF(Sales_Analysis[[#This Row],[Order Status]]="Completed",Sales_Analysis[[#This Row],[Gross Profit ]],0)</f>
        <v>57.887999999999977</v>
      </c>
    </row>
    <row r="2458" spans="1:23">
      <c r="A2458" t="s">
        <v>3259</v>
      </c>
      <c r="B2458" s="7">
        <v>46289</v>
      </c>
      <c r="C2458" t="s">
        <v>144</v>
      </c>
      <c r="D2458">
        <v>2</v>
      </c>
      <c r="E2458">
        <v>12.74</v>
      </c>
      <c r="F2458">
        <v>0</v>
      </c>
      <c r="G2458">
        <v>9.99</v>
      </c>
      <c r="H2458" t="s">
        <v>212</v>
      </c>
      <c r="I2458" t="s">
        <v>224</v>
      </c>
      <c r="J2458" t="s">
        <v>208</v>
      </c>
      <c r="K2458" t="s">
        <v>209</v>
      </c>
      <c r="L2458" t="s">
        <v>1209</v>
      </c>
      <c r="M2458" t="s">
        <v>145</v>
      </c>
      <c r="N2458" t="s">
        <v>27</v>
      </c>
      <c r="O2458">
        <v>5.81</v>
      </c>
      <c r="P2458">
        <v>12.74</v>
      </c>
      <c r="Q2458">
        <f>Sales_Analysis[[#This Row],[Quantity]]*Sales_Analysis[[#This Row],[Unit Selling Price]]</f>
        <v>25.48</v>
      </c>
      <c r="R2458">
        <f>Sales_Analysis[[#This Row],[Gross Sales ]]*Sales_Analysis[[#This Row],[Discount Pct]]</f>
        <v>0</v>
      </c>
      <c r="S2458" s="8">
        <f>Sales_Analysis[[#This Row],[Gross Sales ]]-Sales_Analysis[[#This Row],[Discount Amount]]</f>
        <v>25.48</v>
      </c>
      <c r="T2458" s="8">
        <f>Sales_Analysis[[#This Row],[Quantity]]*Sales_Analysis[[#This Row],[Unit Cost]]</f>
        <v>11.62</v>
      </c>
      <c r="U2458" s="8">
        <f>Sales_Analysis[[#This Row],[Net Sales ]]-Sales_Analysis[[#This Row],[Cost Of Good Sold]]</f>
        <v>13.860000000000001</v>
      </c>
      <c r="V2458" s="8">
        <f>IF(Sales_Analysis[[#This Row],[Order Status]]="Completed",Sales_Analysis[[#This Row],[Net Sales ]],0)</f>
        <v>25.48</v>
      </c>
      <c r="W2458" s="8">
        <f>IF(Sales_Analysis[[#This Row],[Order Status]]="Completed",Sales_Analysis[[#This Row],[Gross Profit ]],0)</f>
        <v>13.860000000000001</v>
      </c>
    </row>
    <row r="2459" spans="1:23">
      <c r="A2459" t="s">
        <v>3260</v>
      </c>
      <c r="B2459" s="7">
        <v>46289</v>
      </c>
      <c r="C2459" t="s">
        <v>120</v>
      </c>
      <c r="D2459">
        <v>2</v>
      </c>
      <c r="E2459">
        <v>33.65</v>
      </c>
      <c r="F2459">
        <v>0.1</v>
      </c>
      <c r="G2459">
        <v>9.99</v>
      </c>
      <c r="H2459" t="s">
        <v>212</v>
      </c>
      <c r="I2459" t="s">
        <v>18</v>
      </c>
      <c r="J2459" t="s">
        <v>217</v>
      </c>
      <c r="K2459" t="s">
        <v>209</v>
      </c>
      <c r="L2459" t="s">
        <v>944</v>
      </c>
      <c r="M2459" t="s">
        <v>121</v>
      </c>
      <c r="N2459" t="s">
        <v>21</v>
      </c>
      <c r="O2459">
        <v>17.22</v>
      </c>
      <c r="P2459">
        <v>33.65</v>
      </c>
      <c r="Q2459">
        <f>Sales_Analysis[[#This Row],[Quantity]]*Sales_Analysis[[#This Row],[Unit Selling Price]]</f>
        <v>67.3</v>
      </c>
      <c r="R2459">
        <f>Sales_Analysis[[#This Row],[Gross Sales ]]*Sales_Analysis[[#This Row],[Discount Pct]]</f>
        <v>6.73</v>
      </c>
      <c r="S2459" s="8">
        <f>Sales_Analysis[[#This Row],[Gross Sales ]]-Sales_Analysis[[#This Row],[Discount Amount]]</f>
        <v>60.569999999999993</v>
      </c>
      <c r="T2459" s="8">
        <f>Sales_Analysis[[#This Row],[Quantity]]*Sales_Analysis[[#This Row],[Unit Cost]]</f>
        <v>34.44</v>
      </c>
      <c r="U2459" s="8">
        <f>Sales_Analysis[[#This Row],[Net Sales ]]-Sales_Analysis[[#This Row],[Cost Of Good Sold]]</f>
        <v>26.129999999999995</v>
      </c>
      <c r="V2459" s="8">
        <f>IF(Sales_Analysis[[#This Row],[Order Status]]="Completed",Sales_Analysis[[#This Row],[Net Sales ]],0)</f>
        <v>60.569999999999993</v>
      </c>
      <c r="W2459" s="8">
        <f>IF(Sales_Analysis[[#This Row],[Order Status]]="Completed",Sales_Analysis[[#This Row],[Gross Profit ]],0)</f>
        <v>26.129999999999995</v>
      </c>
    </row>
    <row r="2460" spans="1:23">
      <c r="A2460" t="s">
        <v>3261</v>
      </c>
      <c r="B2460" s="7">
        <v>46289</v>
      </c>
      <c r="C2460" t="s">
        <v>154</v>
      </c>
      <c r="D2460">
        <v>1</v>
      </c>
      <c r="E2460">
        <v>63.29</v>
      </c>
      <c r="F2460">
        <v>0.1</v>
      </c>
      <c r="G2460">
        <v>9.99</v>
      </c>
      <c r="H2460" t="s">
        <v>216</v>
      </c>
      <c r="I2460" t="s">
        <v>18</v>
      </c>
      <c r="J2460" t="s">
        <v>208</v>
      </c>
      <c r="K2460" t="s">
        <v>209</v>
      </c>
      <c r="L2460" t="s">
        <v>768</v>
      </c>
      <c r="M2460" t="s">
        <v>155</v>
      </c>
      <c r="N2460" t="s">
        <v>27</v>
      </c>
      <c r="O2460">
        <v>41.46</v>
      </c>
      <c r="P2460">
        <v>63.29</v>
      </c>
      <c r="Q2460">
        <f>Sales_Analysis[[#This Row],[Quantity]]*Sales_Analysis[[#This Row],[Unit Selling Price]]</f>
        <v>63.29</v>
      </c>
      <c r="R2460">
        <f>Sales_Analysis[[#This Row],[Gross Sales ]]*Sales_Analysis[[#This Row],[Discount Pct]]</f>
        <v>6.3290000000000006</v>
      </c>
      <c r="S2460" s="8">
        <f>Sales_Analysis[[#This Row],[Gross Sales ]]-Sales_Analysis[[#This Row],[Discount Amount]]</f>
        <v>56.960999999999999</v>
      </c>
      <c r="T2460" s="8">
        <f>Sales_Analysis[[#This Row],[Quantity]]*Sales_Analysis[[#This Row],[Unit Cost]]</f>
        <v>41.46</v>
      </c>
      <c r="U2460" s="8">
        <f>Sales_Analysis[[#This Row],[Net Sales ]]-Sales_Analysis[[#This Row],[Cost Of Good Sold]]</f>
        <v>15.500999999999998</v>
      </c>
      <c r="V2460" s="8">
        <f>IF(Sales_Analysis[[#This Row],[Order Status]]="Completed",Sales_Analysis[[#This Row],[Net Sales ]],0)</f>
        <v>56.960999999999999</v>
      </c>
      <c r="W2460" s="8">
        <f>IF(Sales_Analysis[[#This Row],[Order Status]]="Completed",Sales_Analysis[[#This Row],[Gross Profit ]],0)</f>
        <v>15.500999999999998</v>
      </c>
    </row>
    <row r="2461" spans="1:23">
      <c r="A2461" t="s">
        <v>3262</v>
      </c>
      <c r="B2461" s="7">
        <v>46290</v>
      </c>
      <c r="C2461" t="s">
        <v>71</v>
      </c>
      <c r="D2461">
        <v>1</v>
      </c>
      <c r="E2461">
        <v>11.23</v>
      </c>
      <c r="F2461">
        <v>0.1</v>
      </c>
      <c r="G2461">
        <v>0</v>
      </c>
      <c r="H2461" t="s">
        <v>207</v>
      </c>
      <c r="I2461" t="s">
        <v>224</v>
      </c>
      <c r="J2461" t="s">
        <v>217</v>
      </c>
      <c r="K2461" t="s">
        <v>209</v>
      </c>
      <c r="L2461" t="s">
        <v>1507</v>
      </c>
      <c r="M2461" t="s">
        <v>72</v>
      </c>
      <c r="N2461" t="s">
        <v>11</v>
      </c>
      <c r="O2461">
        <v>6.46</v>
      </c>
      <c r="P2461">
        <v>11.23</v>
      </c>
      <c r="Q2461">
        <f>Sales_Analysis[[#This Row],[Quantity]]*Sales_Analysis[[#This Row],[Unit Selling Price]]</f>
        <v>11.23</v>
      </c>
      <c r="R2461">
        <f>Sales_Analysis[[#This Row],[Gross Sales ]]*Sales_Analysis[[#This Row],[Discount Pct]]</f>
        <v>1.123</v>
      </c>
      <c r="S2461" s="8">
        <f>Sales_Analysis[[#This Row],[Gross Sales ]]-Sales_Analysis[[#This Row],[Discount Amount]]</f>
        <v>10.107000000000001</v>
      </c>
      <c r="T2461" s="8">
        <f>Sales_Analysis[[#This Row],[Quantity]]*Sales_Analysis[[#This Row],[Unit Cost]]</f>
        <v>6.46</v>
      </c>
      <c r="U2461" s="8">
        <f>Sales_Analysis[[#This Row],[Net Sales ]]-Sales_Analysis[[#This Row],[Cost Of Good Sold]]</f>
        <v>3.6470000000000011</v>
      </c>
      <c r="V2461" s="8">
        <f>IF(Sales_Analysis[[#This Row],[Order Status]]="Completed",Sales_Analysis[[#This Row],[Net Sales ]],0)</f>
        <v>10.107000000000001</v>
      </c>
      <c r="W2461" s="8">
        <f>IF(Sales_Analysis[[#This Row],[Order Status]]="Completed",Sales_Analysis[[#This Row],[Gross Profit ]],0)</f>
        <v>3.6470000000000011</v>
      </c>
    </row>
    <row r="2462" spans="1:23">
      <c r="A2462" t="s">
        <v>3263</v>
      </c>
      <c r="B2462" s="7">
        <v>46290</v>
      </c>
      <c r="C2462" t="s">
        <v>178</v>
      </c>
      <c r="D2462">
        <v>4</v>
      </c>
      <c r="E2462">
        <v>77.760000000000005</v>
      </c>
      <c r="F2462">
        <v>0</v>
      </c>
      <c r="G2462">
        <v>0</v>
      </c>
      <c r="H2462" t="s">
        <v>212</v>
      </c>
      <c r="I2462" t="s">
        <v>37</v>
      </c>
      <c r="J2462" t="s">
        <v>208</v>
      </c>
      <c r="K2462" t="s">
        <v>209</v>
      </c>
      <c r="L2462" t="s">
        <v>953</v>
      </c>
      <c r="M2462" t="s">
        <v>179</v>
      </c>
      <c r="N2462" t="s">
        <v>32</v>
      </c>
      <c r="O2462">
        <v>44.67</v>
      </c>
      <c r="P2462">
        <v>77.760000000000005</v>
      </c>
      <c r="Q2462">
        <f>Sales_Analysis[[#This Row],[Quantity]]*Sales_Analysis[[#This Row],[Unit Selling Price]]</f>
        <v>311.04000000000002</v>
      </c>
      <c r="R2462">
        <f>Sales_Analysis[[#This Row],[Gross Sales ]]*Sales_Analysis[[#This Row],[Discount Pct]]</f>
        <v>0</v>
      </c>
      <c r="S2462" s="8">
        <f>Sales_Analysis[[#This Row],[Gross Sales ]]-Sales_Analysis[[#This Row],[Discount Amount]]</f>
        <v>311.04000000000002</v>
      </c>
      <c r="T2462" s="8">
        <f>Sales_Analysis[[#This Row],[Quantity]]*Sales_Analysis[[#This Row],[Unit Cost]]</f>
        <v>178.68</v>
      </c>
      <c r="U2462" s="8">
        <f>Sales_Analysis[[#This Row],[Net Sales ]]-Sales_Analysis[[#This Row],[Cost Of Good Sold]]</f>
        <v>132.36000000000001</v>
      </c>
      <c r="V2462" s="8">
        <f>IF(Sales_Analysis[[#This Row],[Order Status]]="Completed",Sales_Analysis[[#This Row],[Net Sales ]],0)</f>
        <v>311.04000000000002</v>
      </c>
      <c r="W2462" s="8">
        <f>IF(Sales_Analysis[[#This Row],[Order Status]]="Completed",Sales_Analysis[[#This Row],[Gross Profit ]],0)</f>
        <v>132.36000000000001</v>
      </c>
    </row>
    <row r="2463" spans="1:23">
      <c r="A2463" t="s">
        <v>3264</v>
      </c>
      <c r="B2463" s="7">
        <v>46290</v>
      </c>
      <c r="C2463" t="s">
        <v>136</v>
      </c>
      <c r="D2463">
        <v>1</v>
      </c>
      <c r="E2463">
        <v>26.35</v>
      </c>
      <c r="F2463">
        <v>0.2</v>
      </c>
      <c r="G2463">
        <v>4.99</v>
      </c>
      <c r="H2463" t="s">
        <v>212</v>
      </c>
      <c r="I2463" t="s">
        <v>54</v>
      </c>
      <c r="J2463" t="s">
        <v>213</v>
      </c>
      <c r="K2463" t="s">
        <v>209</v>
      </c>
      <c r="L2463" t="s">
        <v>265</v>
      </c>
      <c r="M2463" t="s">
        <v>137</v>
      </c>
      <c r="N2463" t="s">
        <v>21</v>
      </c>
      <c r="O2463">
        <v>13.28</v>
      </c>
      <c r="P2463">
        <v>26.35</v>
      </c>
      <c r="Q2463">
        <f>Sales_Analysis[[#This Row],[Quantity]]*Sales_Analysis[[#This Row],[Unit Selling Price]]</f>
        <v>26.35</v>
      </c>
      <c r="R2463">
        <f>Sales_Analysis[[#This Row],[Gross Sales ]]*Sales_Analysis[[#This Row],[Discount Pct]]</f>
        <v>5.2700000000000005</v>
      </c>
      <c r="S2463" s="8">
        <f>Sales_Analysis[[#This Row],[Gross Sales ]]-Sales_Analysis[[#This Row],[Discount Amount]]</f>
        <v>21.080000000000002</v>
      </c>
      <c r="T2463" s="8">
        <f>Sales_Analysis[[#This Row],[Quantity]]*Sales_Analysis[[#This Row],[Unit Cost]]</f>
        <v>13.28</v>
      </c>
      <c r="U2463" s="8">
        <f>Sales_Analysis[[#This Row],[Net Sales ]]-Sales_Analysis[[#This Row],[Cost Of Good Sold]]</f>
        <v>7.8000000000000025</v>
      </c>
      <c r="V2463" s="8">
        <f>IF(Sales_Analysis[[#This Row],[Order Status]]="Completed",Sales_Analysis[[#This Row],[Net Sales ]],0)</f>
        <v>21.080000000000002</v>
      </c>
      <c r="W2463" s="8">
        <f>IF(Sales_Analysis[[#This Row],[Order Status]]="Completed",Sales_Analysis[[#This Row],[Gross Profit ]],0)</f>
        <v>7.8000000000000025</v>
      </c>
    </row>
    <row r="2464" spans="1:23">
      <c r="A2464" t="s">
        <v>3265</v>
      </c>
      <c r="B2464" s="7">
        <v>46290</v>
      </c>
      <c r="C2464" t="s">
        <v>186</v>
      </c>
      <c r="D2464">
        <v>2</v>
      </c>
      <c r="E2464">
        <v>54.93</v>
      </c>
      <c r="F2464">
        <v>0</v>
      </c>
      <c r="G2464">
        <v>9.99</v>
      </c>
      <c r="H2464" t="s">
        <v>207</v>
      </c>
      <c r="I2464" t="s">
        <v>37</v>
      </c>
      <c r="J2464" t="s">
        <v>213</v>
      </c>
      <c r="K2464" t="s">
        <v>281</v>
      </c>
      <c r="L2464" t="s">
        <v>377</v>
      </c>
      <c r="M2464" t="s">
        <v>187</v>
      </c>
      <c r="N2464" t="s">
        <v>32</v>
      </c>
      <c r="O2464">
        <v>31.07</v>
      </c>
      <c r="P2464">
        <v>54.93</v>
      </c>
      <c r="Q2464">
        <f>Sales_Analysis[[#This Row],[Quantity]]*Sales_Analysis[[#This Row],[Unit Selling Price]]</f>
        <v>109.86</v>
      </c>
      <c r="R2464">
        <f>Sales_Analysis[[#This Row],[Gross Sales ]]*Sales_Analysis[[#This Row],[Discount Pct]]</f>
        <v>0</v>
      </c>
      <c r="S2464" s="8">
        <f>Sales_Analysis[[#This Row],[Gross Sales ]]-Sales_Analysis[[#This Row],[Discount Amount]]</f>
        <v>109.86</v>
      </c>
      <c r="T2464" s="8">
        <f>Sales_Analysis[[#This Row],[Quantity]]*Sales_Analysis[[#This Row],[Unit Cost]]</f>
        <v>62.14</v>
      </c>
      <c r="U2464" s="8">
        <f>Sales_Analysis[[#This Row],[Net Sales ]]-Sales_Analysis[[#This Row],[Cost Of Good Sold]]</f>
        <v>47.72</v>
      </c>
      <c r="V2464" s="8">
        <f>IF(Sales_Analysis[[#This Row],[Order Status]]="Completed",Sales_Analysis[[#This Row],[Net Sales ]],0)</f>
        <v>0</v>
      </c>
      <c r="W2464" s="8">
        <f>IF(Sales_Analysis[[#This Row],[Order Status]]="Completed",Sales_Analysis[[#This Row],[Gross Profit ]],0)</f>
        <v>0</v>
      </c>
    </row>
    <row r="2465" spans="1:23">
      <c r="A2465" t="s">
        <v>3266</v>
      </c>
      <c r="B2465" s="7">
        <v>46290</v>
      </c>
      <c r="C2465" t="s">
        <v>94</v>
      </c>
      <c r="D2465">
        <v>2</v>
      </c>
      <c r="E2465">
        <v>74.41</v>
      </c>
      <c r="F2465">
        <v>0</v>
      </c>
      <c r="G2465">
        <v>0</v>
      </c>
      <c r="H2465" t="s">
        <v>207</v>
      </c>
      <c r="I2465" t="s">
        <v>18</v>
      </c>
      <c r="J2465" t="s">
        <v>208</v>
      </c>
      <c r="K2465" t="s">
        <v>209</v>
      </c>
      <c r="L2465" t="s">
        <v>1234</v>
      </c>
      <c r="M2465" t="s">
        <v>95</v>
      </c>
      <c r="N2465" t="s">
        <v>17</v>
      </c>
      <c r="O2465">
        <v>33.549999999999997</v>
      </c>
      <c r="P2465">
        <v>74.41</v>
      </c>
      <c r="Q2465">
        <f>Sales_Analysis[[#This Row],[Quantity]]*Sales_Analysis[[#This Row],[Unit Selling Price]]</f>
        <v>148.82</v>
      </c>
      <c r="R2465">
        <f>Sales_Analysis[[#This Row],[Gross Sales ]]*Sales_Analysis[[#This Row],[Discount Pct]]</f>
        <v>0</v>
      </c>
      <c r="S2465" s="8">
        <f>Sales_Analysis[[#This Row],[Gross Sales ]]-Sales_Analysis[[#This Row],[Discount Amount]]</f>
        <v>148.82</v>
      </c>
      <c r="T2465" s="8">
        <f>Sales_Analysis[[#This Row],[Quantity]]*Sales_Analysis[[#This Row],[Unit Cost]]</f>
        <v>67.099999999999994</v>
      </c>
      <c r="U2465" s="8">
        <f>Sales_Analysis[[#This Row],[Net Sales ]]-Sales_Analysis[[#This Row],[Cost Of Good Sold]]</f>
        <v>81.72</v>
      </c>
      <c r="V2465" s="8">
        <f>IF(Sales_Analysis[[#This Row],[Order Status]]="Completed",Sales_Analysis[[#This Row],[Net Sales ]],0)</f>
        <v>148.82</v>
      </c>
      <c r="W2465" s="8">
        <f>IF(Sales_Analysis[[#This Row],[Order Status]]="Completed",Sales_Analysis[[#This Row],[Gross Profit ]],0)</f>
        <v>81.72</v>
      </c>
    </row>
    <row r="2466" spans="1:23">
      <c r="A2466" t="s">
        <v>3267</v>
      </c>
      <c r="B2466" s="7">
        <v>46291</v>
      </c>
      <c r="C2466" t="s">
        <v>144</v>
      </c>
      <c r="D2466">
        <v>2</v>
      </c>
      <c r="E2466">
        <v>12.74</v>
      </c>
      <c r="F2466">
        <v>0</v>
      </c>
      <c r="G2466">
        <v>0</v>
      </c>
      <c r="H2466" t="s">
        <v>216</v>
      </c>
      <c r="I2466" t="s">
        <v>54</v>
      </c>
      <c r="J2466" t="s">
        <v>213</v>
      </c>
      <c r="K2466" t="s">
        <v>209</v>
      </c>
      <c r="L2466" t="s">
        <v>3058</v>
      </c>
      <c r="M2466" t="s">
        <v>145</v>
      </c>
      <c r="N2466" t="s">
        <v>27</v>
      </c>
      <c r="O2466">
        <v>5.81</v>
      </c>
      <c r="P2466">
        <v>12.74</v>
      </c>
      <c r="Q2466">
        <f>Sales_Analysis[[#This Row],[Quantity]]*Sales_Analysis[[#This Row],[Unit Selling Price]]</f>
        <v>25.48</v>
      </c>
      <c r="R2466">
        <f>Sales_Analysis[[#This Row],[Gross Sales ]]*Sales_Analysis[[#This Row],[Discount Pct]]</f>
        <v>0</v>
      </c>
      <c r="S2466" s="8">
        <f>Sales_Analysis[[#This Row],[Gross Sales ]]-Sales_Analysis[[#This Row],[Discount Amount]]</f>
        <v>25.48</v>
      </c>
      <c r="T2466" s="8">
        <f>Sales_Analysis[[#This Row],[Quantity]]*Sales_Analysis[[#This Row],[Unit Cost]]</f>
        <v>11.62</v>
      </c>
      <c r="U2466" s="8">
        <f>Sales_Analysis[[#This Row],[Net Sales ]]-Sales_Analysis[[#This Row],[Cost Of Good Sold]]</f>
        <v>13.860000000000001</v>
      </c>
      <c r="V2466" s="8">
        <f>IF(Sales_Analysis[[#This Row],[Order Status]]="Completed",Sales_Analysis[[#This Row],[Net Sales ]],0)</f>
        <v>25.48</v>
      </c>
      <c r="W2466" s="8">
        <f>IF(Sales_Analysis[[#This Row],[Order Status]]="Completed",Sales_Analysis[[#This Row],[Gross Profit ]],0)</f>
        <v>13.860000000000001</v>
      </c>
    </row>
    <row r="2467" spans="1:23">
      <c r="A2467" t="s">
        <v>3268</v>
      </c>
      <c r="B2467" s="7">
        <v>46291</v>
      </c>
      <c r="C2467" t="s">
        <v>92</v>
      </c>
      <c r="D2467">
        <v>2</v>
      </c>
      <c r="E2467">
        <v>46.87</v>
      </c>
      <c r="F2467">
        <v>0.1</v>
      </c>
      <c r="G2467">
        <v>0</v>
      </c>
      <c r="H2467" t="s">
        <v>212</v>
      </c>
      <c r="I2467" t="s">
        <v>18</v>
      </c>
      <c r="J2467" t="s">
        <v>217</v>
      </c>
      <c r="K2467" t="s">
        <v>209</v>
      </c>
      <c r="L2467" t="s">
        <v>702</v>
      </c>
      <c r="M2467" t="s">
        <v>93</v>
      </c>
      <c r="N2467" t="s">
        <v>17</v>
      </c>
      <c r="O2467">
        <v>21.33</v>
      </c>
      <c r="P2467">
        <v>46.87</v>
      </c>
      <c r="Q2467">
        <f>Sales_Analysis[[#This Row],[Quantity]]*Sales_Analysis[[#This Row],[Unit Selling Price]]</f>
        <v>93.74</v>
      </c>
      <c r="R2467">
        <f>Sales_Analysis[[#This Row],[Gross Sales ]]*Sales_Analysis[[#This Row],[Discount Pct]]</f>
        <v>9.3740000000000006</v>
      </c>
      <c r="S2467" s="8">
        <f>Sales_Analysis[[#This Row],[Gross Sales ]]-Sales_Analysis[[#This Row],[Discount Amount]]</f>
        <v>84.366</v>
      </c>
      <c r="T2467" s="8">
        <f>Sales_Analysis[[#This Row],[Quantity]]*Sales_Analysis[[#This Row],[Unit Cost]]</f>
        <v>42.66</v>
      </c>
      <c r="U2467" s="8">
        <f>Sales_Analysis[[#This Row],[Net Sales ]]-Sales_Analysis[[#This Row],[Cost Of Good Sold]]</f>
        <v>41.706000000000003</v>
      </c>
      <c r="V2467" s="8">
        <f>IF(Sales_Analysis[[#This Row],[Order Status]]="Completed",Sales_Analysis[[#This Row],[Net Sales ]],0)</f>
        <v>84.366</v>
      </c>
      <c r="W2467" s="8">
        <f>IF(Sales_Analysis[[#This Row],[Order Status]]="Completed",Sales_Analysis[[#This Row],[Gross Profit ]],0)</f>
        <v>41.706000000000003</v>
      </c>
    </row>
    <row r="2468" spans="1:23">
      <c r="A2468" t="s">
        <v>3269</v>
      </c>
      <c r="B2468" s="7">
        <v>46291</v>
      </c>
      <c r="C2468" t="s">
        <v>118</v>
      </c>
      <c r="D2468">
        <v>2</v>
      </c>
      <c r="E2468">
        <v>41.81</v>
      </c>
      <c r="F2468">
        <v>0.1</v>
      </c>
      <c r="G2468">
        <v>6.99</v>
      </c>
      <c r="H2468" t="s">
        <v>216</v>
      </c>
      <c r="I2468" t="s">
        <v>12</v>
      </c>
      <c r="J2468" t="s">
        <v>217</v>
      </c>
      <c r="K2468" t="s">
        <v>209</v>
      </c>
      <c r="L2468" t="s">
        <v>399</v>
      </c>
      <c r="M2468" t="s">
        <v>119</v>
      </c>
      <c r="N2468" t="s">
        <v>21</v>
      </c>
      <c r="O2468">
        <v>22.64</v>
      </c>
      <c r="P2468">
        <v>41.81</v>
      </c>
      <c r="Q2468">
        <f>Sales_Analysis[[#This Row],[Quantity]]*Sales_Analysis[[#This Row],[Unit Selling Price]]</f>
        <v>83.62</v>
      </c>
      <c r="R2468">
        <f>Sales_Analysis[[#This Row],[Gross Sales ]]*Sales_Analysis[[#This Row],[Discount Pct]]</f>
        <v>8.3620000000000001</v>
      </c>
      <c r="S2468" s="8">
        <f>Sales_Analysis[[#This Row],[Gross Sales ]]-Sales_Analysis[[#This Row],[Discount Amount]]</f>
        <v>75.25800000000001</v>
      </c>
      <c r="T2468" s="8">
        <f>Sales_Analysis[[#This Row],[Quantity]]*Sales_Analysis[[#This Row],[Unit Cost]]</f>
        <v>45.28</v>
      </c>
      <c r="U2468" s="8">
        <f>Sales_Analysis[[#This Row],[Net Sales ]]-Sales_Analysis[[#This Row],[Cost Of Good Sold]]</f>
        <v>29.978000000000009</v>
      </c>
      <c r="V2468" s="8">
        <f>IF(Sales_Analysis[[#This Row],[Order Status]]="Completed",Sales_Analysis[[#This Row],[Net Sales ]],0)</f>
        <v>75.25800000000001</v>
      </c>
      <c r="W2468" s="8">
        <f>IF(Sales_Analysis[[#This Row],[Order Status]]="Completed",Sales_Analysis[[#This Row],[Gross Profit ]],0)</f>
        <v>29.978000000000009</v>
      </c>
    </row>
    <row r="2469" spans="1:23">
      <c r="A2469" t="s">
        <v>3270</v>
      </c>
      <c r="B2469" s="7">
        <v>46291</v>
      </c>
      <c r="C2469" t="s">
        <v>85</v>
      </c>
      <c r="D2469">
        <v>3</v>
      </c>
      <c r="E2469">
        <v>20.7</v>
      </c>
      <c r="F2469">
        <v>0.05</v>
      </c>
      <c r="G2469">
        <v>0</v>
      </c>
      <c r="H2469" t="s">
        <v>212</v>
      </c>
      <c r="I2469" t="s">
        <v>18</v>
      </c>
      <c r="J2469" t="s">
        <v>208</v>
      </c>
      <c r="K2469" t="s">
        <v>209</v>
      </c>
      <c r="L2469" t="s">
        <v>1868</v>
      </c>
      <c r="M2469" t="s">
        <v>86</v>
      </c>
      <c r="N2469" t="s">
        <v>11</v>
      </c>
      <c r="O2469">
        <v>8.5299999999999994</v>
      </c>
      <c r="P2469">
        <v>20.7</v>
      </c>
      <c r="Q2469">
        <f>Sales_Analysis[[#This Row],[Quantity]]*Sales_Analysis[[#This Row],[Unit Selling Price]]</f>
        <v>62.099999999999994</v>
      </c>
      <c r="R2469">
        <f>Sales_Analysis[[#This Row],[Gross Sales ]]*Sales_Analysis[[#This Row],[Discount Pct]]</f>
        <v>3.105</v>
      </c>
      <c r="S2469" s="8">
        <f>Sales_Analysis[[#This Row],[Gross Sales ]]-Sales_Analysis[[#This Row],[Discount Amount]]</f>
        <v>58.994999999999997</v>
      </c>
      <c r="T2469" s="8">
        <f>Sales_Analysis[[#This Row],[Quantity]]*Sales_Analysis[[#This Row],[Unit Cost]]</f>
        <v>25.589999999999996</v>
      </c>
      <c r="U2469" s="8">
        <f>Sales_Analysis[[#This Row],[Net Sales ]]-Sales_Analysis[[#This Row],[Cost Of Good Sold]]</f>
        <v>33.405000000000001</v>
      </c>
      <c r="V2469" s="8">
        <f>IF(Sales_Analysis[[#This Row],[Order Status]]="Completed",Sales_Analysis[[#This Row],[Net Sales ]],0)</f>
        <v>58.994999999999997</v>
      </c>
      <c r="W2469" s="8">
        <f>IF(Sales_Analysis[[#This Row],[Order Status]]="Completed",Sales_Analysis[[#This Row],[Gross Profit ]],0)</f>
        <v>33.405000000000001</v>
      </c>
    </row>
    <row r="2470" spans="1:23">
      <c r="A2470" t="s">
        <v>3271</v>
      </c>
      <c r="B2470" s="7">
        <v>46291</v>
      </c>
      <c r="C2470" t="s">
        <v>66</v>
      </c>
      <c r="D2470">
        <v>3</v>
      </c>
      <c r="E2470">
        <v>31.13</v>
      </c>
      <c r="F2470">
        <v>0.05</v>
      </c>
      <c r="G2470">
        <v>0</v>
      </c>
      <c r="H2470" t="s">
        <v>207</v>
      </c>
      <c r="I2470" t="s">
        <v>224</v>
      </c>
      <c r="J2470" t="s">
        <v>217</v>
      </c>
      <c r="K2470" t="s">
        <v>209</v>
      </c>
      <c r="L2470" t="s">
        <v>820</v>
      </c>
      <c r="M2470" t="s">
        <v>67</v>
      </c>
      <c r="N2470" t="s">
        <v>11</v>
      </c>
      <c r="O2470">
        <v>13.79</v>
      </c>
      <c r="P2470">
        <v>31.13</v>
      </c>
      <c r="Q2470">
        <f>Sales_Analysis[[#This Row],[Quantity]]*Sales_Analysis[[#This Row],[Unit Selling Price]]</f>
        <v>93.39</v>
      </c>
      <c r="R2470">
        <f>Sales_Analysis[[#This Row],[Gross Sales ]]*Sales_Analysis[[#This Row],[Discount Pct]]</f>
        <v>4.6695000000000002</v>
      </c>
      <c r="S2470" s="8">
        <f>Sales_Analysis[[#This Row],[Gross Sales ]]-Sales_Analysis[[#This Row],[Discount Amount]]</f>
        <v>88.720500000000001</v>
      </c>
      <c r="T2470" s="8">
        <f>Sales_Analysis[[#This Row],[Quantity]]*Sales_Analysis[[#This Row],[Unit Cost]]</f>
        <v>41.37</v>
      </c>
      <c r="U2470" s="8">
        <f>Sales_Analysis[[#This Row],[Net Sales ]]-Sales_Analysis[[#This Row],[Cost Of Good Sold]]</f>
        <v>47.350500000000004</v>
      </c>
      <c r="V2470" s="8">
        <f>IF(Sales_Analysis[[#This Row],[Order Status]]="Completed",Sales_Analysis[[#This Row],[Net Sales ]],0)</f>
        <v>88.720500000000001</v>
      </c>
      <c r="W2470" s="8">
        <f>IF(Sales_Analysis[[#This Row],[Order Status]]="Completed",Sales_Analysis[[#This Row],[Gross Profit ]],0)</f>
        <v>47.350500000000004</v>
      </c>
    </row>
    <row r="2471" spans="1:23">
      <c r="A2471" t="s">
        <v>3272</v>
      </c>
      <c r="B2471" s="7">
        <v>46291</v>
      </c>
      <c r="C2471" t="s">
        <v>85</v>
      </c>
      <c r="D2471">
        <v>2</v>
      </c>
      <c r="E2471">
        <v>20.7</v>
      </c>
      <c r="F2471">
        <v>0</v>
      </c>
      <c r="G2471">
        <v>4.99</v>
      </c>
      <c r="H2471" t="s">
        <v>207</v>
      </c>
      <c r="I2471" t="s">
        <v>12</v>
      </c>
      <c r="J2471" t="s">
        <v>208</v>
      </c>
      <c r="K2471" t="s">
        <v>209</v>
      </c>
      <c r="L2471" t="s">
        <v>1153</v>
      </c>
      <c r="M2471" t="s">
        <v>86</v>
      </c>
      <c r="N2471" t="s">
        <v>11</v>
      </c>
      <c r="O2471">
        <v>8.5299999999999994</v>
      </c>
      <c r="P2471">
        <v>20.7</v>
      </c>
      <c r="Q2471">
        <f>Sales_Analysis[[#This Row],[Quantity]]*Sales_Analysis[[#This Row],[Unit Selling Price]]</f>
        <v>41.4</v>
      </c>
      <c r="R2471">
        <f>Sales_Analysis[[#This Row],[Gross Sales ]]*Sales_Analysis[[#This Row],[Discount Pct]]</f>
        <v>0</v>
      </c>
      <c r="S2471" s="8">
        <f>Sales_Analysis[[#This Row],[Gross Sales ]]-Sales_Analysis[[#This Row],[Discount Amount]]</f>
        <v>41.4</v>
      </c>
      <c r="T2471" s="8">
        <f>Sales_Analysis[[#This Row],[Quantity]]*Sales_Analysis[[#This Row],[Unit Cost]]</f>
        <v>17.059999999999999</v>
      </c>
      <c r="U2471" s="8">
        <f>Sales_Analysis[[#This Row],[Net Sales ]]-Sales_Analysis[[#This Row],[Cost Of Good Sold]]</f>
        <v>24.34</v>
      </c>
      <c r="V2471" s="8">
        <f>IF(Sales_Analysis[[#This Row],[Order Status]]="Completed",Sales_Analysis[[#This Row],[Net Sales ]],0)</f>
        <v>41.4</v>
      </c>
      <c r="W2471" s="8">
        <f>IF(Sales_Analysis[[#This Row],[Order Status]]="Completed",Sales_Analysis[[#This Row],[Gross Profit ]],0)</f>
        <v>24.34</v>
      </c>
    </row>
    <row r="2472" spans="1:23">
      <c r="A2472" t="s">
        <v>3273</v>
      </c>
      <c r="B2472" s="7">
        <v>46291</v>
      </c>
      <c r="C2472" t="s">
        <v>168</v>
      </c>
      <c r="D2472">
        <v>3</v>
      </c>
      <c r="E2472">
        <v>50.46</v>
      </c>
      <c r="F2472">
        <v>0.1</v>
      </c>
      <c r="G2472">
        <v>0</v>
      </c>
      <c r="H2472" t="s">
        <v>207</v>
      </c>
      <c r="I2472" t="s">
        <v>54</v>
      </c>
      <c r="J2472" t="s">
        <v>208</v>
      </c>
      <c r="K2472" t="s">
        <v>209</v>
      </c>
      <c r="L2472" t="s">
        <v>406</v>
      </c>
      <c r="M2472" t="s">
        <v>169</v>
      </c>
      <c r="N2472" t="s">
        <v>32</v>
      </c>
      <c r="O2472">
        <v>23.03</v>
      </c>
      <c r="P2472">
        <v>50.46</v>
      </c>
      <c r="Q2472">
        <f>Sales_Analysis[[#This Row],[Quantity]]*Sales_Analysis[[#This Row],[Unit Selling Price]]</f>
        <v>151.38</v>
      </c>
      <c r="R2472">
        <f>Sales_Analysis[[#This Row],[Gross Sales ]]*Sales_Analysis[[#This Row],[Discount Pct]]</f>
        <v>15.138</v>
      </c>
      <c r="S2472" s="8">
        <f>Sales_Analysis[[#This Row],[Gross Sales ]]-Sales_Analysis[[#This Row],[Discount Amount]]</f>
        <v>136.24199999999999</v>
      </c>
      <c r="T2472" s="8">
        <f>Sales_Analysis[[#This Row],[Quantity]]*Sales_Analysis[[#This Row],[Unit Cost]]</f>
        <v>69.09</v>
      </c>
      <c r="U2472" s="8">
        <f>Sales_Analysis[[#This Row],[Net Sales ]]-Sales_Analysis[[#This Row],[Cost Of Good Sold]]</f>
        <v>67.151999999999987</v>
      </c>
      <c r="V2472" s="8">
        <f>IF(Sales_Analysis[[#This Row],[Order Status]]="Completed",Sales_Analysis[[#This Row],[Net Sales ]],0)</f>
        <v>136.24199999999999</v>
      </c>
      <c r="W2472" s="8">
        <f>IF(Sales_Analysis[[#This Row],[Order Status]]="Completed",Sales_Analysis[[#This Row],[Gross Profit ]],0)</f>
        <v>67.151999999999987</v>
      </c>
    </row>
    <row r="2473" spans="1:23">
      <c r="A2473" t="s">
        <v>3274</v>
      </c>
      <c r="B2473" s="7">
        <v>46291</v>
      </c>
      <c r="C2473" t="s">
        <v>77</v>
      </c>
      <c r="D2473">
        <v>1</v>
      </c>
      <c r="E2473">
        <v>47.77</v>
      </c>
      <c r="F2473">
        <v>0</v>
      </c>
      <c r="G2473">
        <v>0</v>
      </c>
      <c r="H2473" t="s">
        <v>216</v>
      </c>
      <c r="I2473" t="s">
        <v>18</v>
      </c>
      <c r="J2473" t="s">
        <v>213</v>
      </c>
      <c r="K2473" t="s">
        <v>209</v>
      </c>
      <c r="L2473" t="s">
        <v>1211</v>
      </c>
      <c r="M2473" t="s">
        <v>78</v>
      </c>
      <c r="N2473" t="s">
        <v>11</v>
      </c>
      <c r="O2473">
        <v>21.34</v>
      </c>
      <c r="P2473">
        <v>47.77</v>
      </c>
      <c r="Q2473">
        <f>Sales_Analysis[[#This Row],[Quantity]]*Sales_Analysis[[#This Row],[Unit Selling Price]]</f>
        <v>47.77</v>
      </c>
      <c r="R2473">
        <f>Sales_Analysis[[#This Row],[Gross Sales ]]*Sales_Analysis[[#This Row],[Discount Pct]]</f>
        <v>0</v>
      </c>
      <c r="S2473" s="8">
        <f>Sales_Analysis[[#This Row],[Gross Sales ]]-Sales_Analysis[[#This Row],[Discount Amount]]</f>
        <v>47.77</v>
      </c>
      <c r="T2473" s="8">
        <f>Sales_Analysis[[#This Row],[Quantity]]*Sales_Analysis[[#This Row],[Unit Cost]]</f>
        <v>21.34</v>
      </c>
      <c r="U2473" s="8">
        <f>Sales_Analysis[[#This Row],[Net Sales ]]-Sales_Analysis[[#This Row],[Cost Of Good Sold]]</f>
        <v>26.430000000000003</v>
      </c>
      <c r="V2473" s="8">
        <f>IF(Sales_Analysis[[#This Row],[Order Status]]="Completed",Sales_Analysis[[#This Row],[Net Sales ]],0)</f>
        <v>47.77</v>
      </c>
      <c r="W2473" s="8">
        <f>IF(Sales_Analysis[[#This Row],[Order Status]]="Completed",Sales_Analysis[[#This Row],[Gross Profit ]],0)</f>
        <v>26.430000000000003</v>
      </c>
    </row>
    <row r="2474" spans="1:23">
      <c r="A2474" t="s">
        <v>3275</v>
      </c>
      <c r="B2474" s="7">
        <v>46291</v>
      </c>
      <c r="C2474" t="s">
        <v>71</v>
      </c>
      <c r="D2474">
        <v>2</v>
      </c>
      <c r="E2474">
        <v>11.23</v>
      </c>
      <c r="F2474">
        <v>0</v>
      </c>
      <c r="G2474">
        <v>4.99</v>
      </c>
      <c r="H2474" t="s">
        <v>207</v>
      </c>
      <c r="I2474" t="s">
        <v>224</v>
      </c>
      <c r="J2474" t="s">
        <v>213</v>
      </c>
      <c r="K2474" t="s">
        <v>209</v>
      </c>
      <c r="L2474" t="s">
        <v>1706</v>
      </c>
      <c r="M2474" t="s">
        <v>72</v>
      </c>
      <c r="N2474" t="s">
        <v>11</v>
      </c>
      <c r="O2474">
        <v>6.46</v>
      </c>
      <c r="P2474">
        <v>11.23</v>
      </c>
      <c r="Q2474">
        <f>Sales_Analysis[[#This Row],[Quantity]]*Sales_Analysis[[#This Row],[Unit Selling Price]]</f>
        <v>22.46</v>
      </c>
      <c r="R2474">
        <f>Sales_Analysis[[#This Row],[Gross Sales ]]*Sales_Analysis[[#This Row],[Discount Pct]]</f>
        <v>0</v>
      </c>
      <c r="S2474" s="8">
        <f>Sales_Analysis[[#This Row],[Gross Sales ]]-Sales_Analysis[[#This Row],[Discount Amount]]</f>
        <v>22.46</v>
      </c>
      <c r="T2474" s="8">
        <f>Sales_Analysis[[#This Row],[Quantity]]*Sales_Analysis[[#This Row],[Unit Cost]]</f>
        <v>12.92</v>
      </c>
      <c r="U2474" s="8">
        <f>Sales_Analysis[[#This Row],[Net Sales ]]-Sales_Analysis[[#This Row],[Cost Of Good Sold]]</f>
        <v>9.5400000000000009</v>
      </c>
      <c r="V2474" s="8">
        <f>IF(Sales_Analysis[[#This Row],[Order Status]]="Completed",Sales_Analysis[[#This Row],[Net Sales ]],0)</f>
        <v>22.46</v>
      </c>
      <c r="W2474" s="8">
        <f>IF(Sales_Analysis[[#This Row],[Order Status]]="Completed",Sales_Analysis[[#This Row],[Gross Profit ]],0)</f>
        <v>9.5400000000000009</v>
      </c>
    </row>
    <row r="2475" spans="1:23">
      <c r="A2475" t="s">
        <v>3276</v>
      </c>
      <c r="B2475" s="7">
        <v>46292</v>
      </c>
      <c r="C2475" t="s">
        <v>136</v>
      </c>
      <c r="D2475">
        <v>5</v>
      </c>
      <c r="E2475">
        <v>26.35</v>
      </c>
      <c r="F2475">
        <v>0</v>
      </c>
      <c r="G2475">
        <v>0</v>
      </c>
      <c r="H2475" t="s">
        <v>207</v>
      </c>
      <c r="I2475" t="s">
        <v>18</v>
      </c>
      <c r="J2475" t="s">
        <v>217</v>
      </c>
      <c r="K2475" t="s">
        <v>209</v>
      </c>
      <c r="L2475" t="s">
        <v>551</v>
      </c>
      <c r="M2475" t="s">
        <v>137</v>
      </c>
      <c r="N2475" t="s">
        <v>21</v>
      </c>
      <c r="O2475">
        <v>13.28</v>
      </c>
      <c r="P2475">
        <v>26.35</v>
      </c>
      <c r="Q2475">
        <f>Sales_Analysis[[#This Row],[Quantity]]*Sales_Analysis[[#This Row],[Unit Selling Price]]</f>
        <v>131.75</v>
      </c>
      <c r="R2475">
        <f>Sales_Analysis[[#This Row],[Gross Sales ]]*Sales_Analysis[[#This Row],[Discount Pct]]</f>
        <v>0</v>
      </c>
      <c r="S2475" s="8">
        <f>Sales_Analysis[[#This Row],[Gross Sales ]]-Sales_Analysis[[#This Row],[Discount Amount]]</f>
        <v>131.75</v>
      </c>
      <c r="T2475" s="8">
        <f>Sales_Analysis[[#This Row],[Quantity]]*Sales_Analysis[[#This Row],[Unit Cost]]</f>
        <v>66.399999999999991</v>
      </c>
      <c r="U2475" s="8">
        <f>Sales_Analysis[[#This Row],[Net Sales ]]-Sales_Analysis[[#This Row],[Cost Of Good Sold]]</f>
        <v>65.350000000000009</v>
      </c>
      <c r="V2475" s="8">
        <f>IF(Sales_Analysis[[#This Row],[Order Status]]="Completed",Sales_Analysis[[#This Row],[Net Sales ]],0)</f>
        <v>131.75</v>
      </c>
      <c r="W2475" s="8">
        <f>IF(Sales_Analysis[[#This Row],[Order Status]]="Completed",Sales_Analysis[[#This Row],[Gross Profit ]],0)</f>
        <v>65.350000000000009</v>
      </c>
    </row>
    <row r="2476" spans="1:23">
      <c r="A2476" t="s">
        <v>3277</v>
      </c>
      <c r="B2476" s="7">
        <v>46292</v>
      </c>
      <c r="C2476" t="s">
        <v>170</v>
      </c>
      <c r="D2476">
        <v>2</v>
      </c>
      <c r="E2476">
        <v>33.19</v>
      </c>
      <c r="F2476">
        <v>0.1</v>
      </c>
      <c r="G2476">
        <v>0</v>
      </c>
      <c r="H2476" t="s">
        <v>212</v>
      </c>
      <c r="I2476" t="s">
        <v>224</v>
      </c>
      <c r="J2476" t="s">
        <v>208</v>
      </c>
      <c r="K2476" t="s">
        <v>209</v>
      </c>
      <c r="L2476" t="s">
        <v>1350</v>
      </c>
      <c r="M2476" t="s">
        <v>171</v>
      </c>
      <c r="N2476" t="s">
        <v>32</v>
      </c>
      <c r="O2476">
        <v>18.73</v>
      </c>
      <c r="P2476">
        <v>33.19</v>
      </c>
      <c r="Q2476">
        <f>Sales_Analysis[[#This Row],[Quantity]]*Sales_Analysis[[#This Row],[Unit Selling Price]]</f>
        <v>66.38</v>
      </c>
      <c r="R2476">
        <f>Sales_Analysis[[#This Row],[Gross Sales ]]*Sales_Analysis[[#This Row],[Discount Pct]]</f>
        <v>6.6379999999999999</v>
      </c>
      <c r="S2476" s="8">
        <f>Sales_Analysis[[#This Row],[Gross Sales ]]-Sales_Analysis[[#This Row],[Discount Amount]]</f>
        <v>59.741999999999997</v>
      </c>
      <c r="T2476" s="8">
        <f>Sales_Analysis[[#This Row],[Quantity]]*Sales_Analysis[[#This Row],[Unit Cost]]</f>
        <v>37.46</v>
      </c>
      <c r="U2476" s="8">
        <f>Sales_Analysis[[#This Row],[Net Sales ]]-Sales_Analysis[[#This Row],[Cost Of Good Sold]]</f>
        <v>22.281999999999996</v>
      </c>
      <c r="V2476" s="8">
        <f>IF(Sales_Analysis[[#This Row],[Order Status]]="Completed",Sales_Analysis[[#This Row],[Net Sales ]],0)</f>
        <v>59.741999999999997</v>
      </c>
      <c r="W2476" s="8">
        <f>IF(Sales_Analysis[[#This Row],[Order Status]]="Completed",Sales_Analysis[[#This Row],[Gross Profit ]],0)</f>
        <v>22.281999999999996</v>
      </c>
    </row>
    <row r="2477" spans="1:23">
      <c r="A2477" t="s">
        <v>3278</v>
      </c>
      <c r="B2477" s="7">
        <v>46292</v>
      </c>
      <c r="C2477" t="s">
        <v>138</v>
      </c>
      <c r="D2477">
        <v>1</v>
      </c>
      <c r="E2477">
        <v>56</v>
      </c>
      <c r="F2477">
        <v>0</v>
      </c>
      <c r="G2477">
        <v>0</v>
      </c>
      <c r="H2477" t="s">
        <v>207</v>
      </c>
      <c r="I2477" t="s">
        <v>18</v>
      </c>
      <c r="J2477" t="s">
        <v>208</v>
      </c>
      <c r="K2477" t="s">
        <v>209</v>
      </c>
      <c r="L2477" t="s">
        <v>786</v>
      </c>
      <c r="M2477" t="s">
        <v>139</v>
      </c>
      <c r="N2477" t="s">
        <v>21</v>
      </c>
      <c r="O2477">
        <v>37.14</v>
      </c>
      <c r="P2477">
        <v>56</v>
      </c>
      <c r="Q2477">
        <f>Sales_Analysis[[#This Row],[Quantity]]*Sales_Analysis[[#This Row],[Unit Selling Price]]</f>
        <v>56</v>
      </c>
      <c r="R2477">
        <f>Sales_Analysis[[#This Row],[Gross Sales ]]*Sales_Analysis[[#This Row],[Discount Pct]]</f>
        <v>0</v>
      </c>
      <c r="S2477" s="8">
        <f>Sales_Analysis[[#This Row],[Gross Sales ]]-Sales_Analysis[[#This Row],[Discount Amount]]</f>
        <v>56</v>
      </c>
      <c r="T2477" s="8">
        <f>Sales_Analysis[[#This Row],[Quantity]]*Sales_Analysis[[#This Row],[Unit Cost]]</f>
        <v>37.14</v>
      </c>
      <c r="U2477" s="8">
        <f>Sales_Analysis[[#This Row],[Net Sales ]]-Sales_Analysis[[#This Row],[Cost Of Good Sold]]</f>
        <v>18.86</v>
      </c>
      <c r="V2477" s="8">
        <f>IF(Sales_Analysis[[#This Row],[Order Status]]="Completed",Sales_Analysis[[#This Row],[Net Sales ]],0)</f>
        <v>56</v>
      </c>
      <c r="W2477" s="8">
        <f>IF(Sales_Analysis[[#This Row],[Order Status]]="Completed",Sales_Analysis[[#This Row],[Gross Profit ]],0)</f>
        <v>18.86</v>
      </c>
    </row>
    <row r="2478" spans="1:23">
      <c r="A2478" t="s">
        <v>3279</v>
      </c>
      <c r="B2478" s="7">
        <v>46292</v>
      </c>
      <c r="C2478" t="s">
        <v>112</v>
      </c>
      <c r="D2478">
        <v>1</v>
      </c>
      <c r="E2478">
        <v>48.12</v>
      </c>
      <c r="F2478">
        <v>0</v>
      </c>
      <c r="G2478">
        <v>6.99</v>
      </c>
      <c r="H2478" t="s">
        <v>212</v>
      </c>
      <c r="I2478" t="s">
        <v>18</v>
      </c>
      <c r="J2478" t="s">
        <v>208</v>
      </c>
      <c r="K2478" t="s">
        <v>209</v>
      </c>
      <c r="L2478" t="s">
        <v>2312</v>
      </c>
      <c r="M2478" t="s">
        <v>113</v>
      </c>
      <c r="N2478" t="s">
        <v>17</v>
      </c>
      <c r="O2478">
        <v>23.26</v>
      </c>
      <c r="P2478">
        <v>48.12</v>
      </c>
      <c r="Q2478">
        <f>Sales_Analysis[[#This Row],[Quantity]]*Sales_Analysis[[#This Row],[Unit Selling Price]]</f>
        <v>48.12</v>
      </c>
      <c r="R2478">
        <f>Sales_Analysis[[#This Row],[Gross Sales ]]*Sales_Analysis[[#This Row],[Discount Pct]]</f>
        <v>0</v>
      </c>
      <c r="S2478" s="8">
        <f>Sales_Analysis[[#This Row],[Gross Sales ]]-Sales_Analysis[[#This Row],[Discount Amount]]</f>
        <v>48.12</v>
      </c>
      <c r="T2478" s="8">
        <f>Sales_Analysis[[#This Row],[Quantity]]*Sales_Analysis[[#This Row],[Unit Cost]]</f>
        <v>23.26</v>
      </c>
      <c r="U2478" s="8">
        <f>Sales_Analysis[[#This Row],[Net Sales ]]-Sales_Analysis[[#This Row],[Cost Of Good Sold]]</f>
        <v>24.859999999999996</v>
      </c>
      <c r="V2478" s="8">
        <f>IF(Sales_Analysis[[#This Row],[Order Status]]="Completed",Sales_Analysis[[#This Row],[Net Sales ]],0)</f>
        <v>48.12</v>
      </c>
      <c r="W2478" s="8">
        <f>IF(Sales_Analysis[[#This Row],[Order Status]]="Completed",Sales_Analysis[[#This Row],[Gross Profit ]],0)</f>
        <v>24.859999999999996</v>
      </c>
    </row>
    <row r="2479" spans="1:23">
      <c r="A2479" t="s">
        <v>3280</v>
      </c>
      <c r="B2479" s="7">
        <v>46292</v>
      </c>
      <c r="C2479" t="s">
        <v>81</v>
      </c>
      <c r="D2479">
        <v>3</v>
      </c>
      <c r="E2479">
        <v>30.29</v>
      </c>
      <c r="F2479">
        <v>0.1</v>
      </c>
      <c r="G2479">
        <v>4.99</v>
      </c>
      <c r="H2479" t="s">
        <v>216</v>
      </c>
      <c r="I2479" t="s">
        <v>224</v>
      </c>
      <c r="J2479" t="s">
        <v>208</v>
      </c>
      <c r="K2479" t="s">
        <v>209</v>
      </c>
      <c r="L2479" t="s">
        <v>3152</v>
      </c>
      <c r="M2479" t="s">
        <v>82</v>
      </c>
      <c r="N2479" t="s">
        <v>11</v>
      </c>
      <c r="O2479">
        <v>13.1</v>
      </c>
      <c r="P2479">
        <v>30.29</v>
      </c>
      <c r="Q2479">
        <f>Sales_Analysis[[#This Row],[Quantity]]*Sales_Analysis[[#This Row],[Unit Selling Price]]</f>
        <v>90.87</v>
      </c>
      <c r="R2479">
        <f>Sales_Analysis[[#This Row],[Gross Sales ]]*Sales_Analysis[[#This Row],[Discount Pct]]</f>
        <v>9.0870000000000015</v>
      </c>
      <c r="S2479" s="8">
        <f>Sales_Analysis[[#This Row],[Gross Sales ]]-Sales_Analysis[[#This Row],[Discount Amount]]</f>
        <v>81.783000000000001</v>
      </c>
      <c r="T2479" s="8">
        <f>Sales_Analysis[[#This Row],[Quantity]]*Sales_Analysis[[#This Row],[Unit Cost]]</f>
        <v>39.299999999999997</v>
      </c>
      <c r="U2479" s="8">
        <f>Sales_Analysis[[#This Row],[Net Sales ]]-Sales_Analysis[[#This Row],[Cost Of Good Sold]]</f>
        <v>42.483000000000004</v>
      </c>
      <c r="V2479" s="8">
        <f>IF(Sales_Analysis[[#This Row],[Order Status]]="Completed",Sales_Analysis[[#This Row],[Net Sales ]],0)</f>
        <v>81.783000000000001</v>
      </c>
      <c r="W2479" s="8">
        <f>IF(Sales_Analysis[[#This Row],[Order Status]]="Completed",Sales_Analysis[[#This Row],[Gross Profit ]],0)</f>
        <v>42.483000000000004</v>
      </c>
    </row>
    <row r="2480" spans="1:23">
      <c r="A2480" t="s">
        <v>3281</v>
      </c>
      <c r="B2480" s="7">
        <v>46292</v>
      </c>
      <c r="C2480" t="s">
        <v>156</v>
      </c>
      <c r="D2480">
        <v>1</v>
      </c>
      <c r="E2480">
        <v>24.86</v>
      </c>
      <c r="F2480">
        <v>0</v>
      </c>
      <c r="G2480">
        <v>0</v>
      </c>
      <c r="H2480" t="s">
        <v>212</v>
      </c>
      <c r="I2480" t="s">
        <v>224</v>
      </c>
      <c r="J2480" t="s">
        <v>208</v>
      </c>
      <c r="K2480" t="s">
        <v>209</v>
      </c>
      <c r="L2480" t="s">
        <v>1099</v>
      </c>
      <c r="M2480" t="s">
        <v>157</v>
      </c>
      <c r="N2480" t="s">
        <v>27</v>
      </c>
      <c r="O2480">
        <v>16.329999999999998</v>
      </c>
      <c r="P2480">
        <v>24.86</v>
      </c>
      <c r="Q2480">
        <f>Sales_Analysis[[#This Row],[Quantity]]*Sales_Analysis[[#This Row],[Unit Selling Price]]</f>
        <v>24.86</v>
      </c>
      <c r="R2480">
        <f>Sales_Analysis[[#This Row],[Gross Sales ]]*Sales_Analysis[[#This Row],[Discount Pct]]</f>
        <v>0</v>
      </c>
      <c r="S2480" s="8">
        <f>Sales_Analysis[[#This Row],[Gross Sales ]]-Sales_Analysis[[#This Row],[Discount Amount]]</f>
        <v>24.86</v>
      </c>
      <c r="T2480" s="8">
        <f>Sales_Analysis[[#This Row],[Quantity]]*Sales_Analysis[[#This Row],[Unit Cost]]</f>
        <v>16.329999999999998</v>
      </c>
      <c r="U2480" s="8">
        <f>Sales_Analysis[[#This Row],[Net Sales ]]-Sales_Analysis[[#This Row],[Cost Of Good Sold]]</f>
        <v>8.5300000000000011</v>
      </c>
      <c r="V2480" s="8">
        <f>IF(Sales_Analysis[[#This Row],[Order Status]]="Completed",Sales_Analysis[[#This Row],[Net Sales ]],0)</f>
        <v>24.86</v>
      </c>
      <c r="W2480" s="8">
        <f>IF(Sales_Analysis[[#This Row],[Order Status]]="Completed",Sales_Analysis[[#This Row],[Gross Profit ]],0)</f>
        <v>8.5300000000000011</v>
      </c>
    </row>
    <row r="2481" spans="1:23">
      <c r="A2481" t="s">
        <v>3282</v>
      </c>
      <c r="B2481" s="7">
        <v>46292</v>
      </c>
      <c r="C2481" t="s">
        <v>170</v>
      </c>
      <c r="D2481">
        <v>1</v>
      </c>
      <c r="E2481">
        <v>33.19</v>
      </c>
      <c r="F2481">
        <v>0</v>
      </c>
      <c r="G2481">
        <v>6.99</v>
      </c>
      <c r="H2481" t="s">
        <v>207</v>
      </c>
      <c r="I2481" t="s">
        <v>37</v>
      </c>
      <c r="J2481" t="s">
        <v>208</v>
      </c>
      <c r="K2481" t="s">
        <v>209</v>
      </c>
      <c r="L2481" t="s">
        <v>269</v>
      </c>
      <c r="M2481" t="s">
        <v>171</v>
      </c>
      <c r="N2481" t="s">
        <v>32</v>
      </c>
      <c r="O2481">
        <v>18.73</v>
      </c>
      <c r="P2481">
        <v>33.19</v>
      </c>
      <c r="Q2481">
        <f>Sales_Analysis[[#This Row],[Quantity]]*Sales_Analysis[[#This Row],[Unit Selling Price]]</f>
        <v>33.19</v>
      </c>
      <c r="R2481">
        <f>Sales_Analysis[[#This Row],[Gross Sales ]]*Sales_Analysis[[#This Row],[Discount Pct]]</f>
        <v>0</v>
      </c>
      <c r="S2481" s="8">
        <f>Sales_Analysis[[#This Row],[Gross Sales ]]-Sales_Analysis[[#This Row],[Discount Amount]]</f>
        <v>33.19</v>
      </c>
      <c r="T2481" s="8">
        <f>Sales_Analysis[[#This Row],[Quantity]]*Sales_Analysis[[#This Row],[Unit Cost]]</f>
        <v>18.73</v>
      </c>
      <c r="U2481" s="8">
        <f>Sales_Analysis[[#This Row],[Net Sales ]]-Sales_Analysis[[#This Row],[Cost Of Good Sold]]</f>
        <v>14.459999999999997</v>
      </c>
      <c r="V2481" s="8">
        <f>IF(Sales_Analysis[[#This Row],[Order Status]]="Completed",Sales_Analysis[[#This Row],[Net Sales ]],0)</f>
        <v>33.19</v>
      </c>
      <c r="W2481" s="8">
        <f>IF(Sales_Analysis[[#This Row],[Order Status]]="Completed",Sales_Analysis[[#This Row],[Gross Profit ]],0)</f>
        <v>14.459999999999997</v>
      </c>
    </row>
    <row r="2482" spans="1:23">
      <c r="A2482" t="s">
        <v>3283</v>
      </c>
      <c r="B2482" s="7">
        <v>46292</v>
      </c>
      <c r="C2482" t="s">
        <v>87</v>
      </c>
      <c r="D2482">
        <v>1</v>
      </c>
      <c r="E2482">
        <v>49.34</v>
      </c>
      <c r="F2482">
        <v>0.05</v>
      </c>
      <c r="G2482">
        <v>4.99</v>
      </c>
      <c r="H2482" t="s">
        <v>207</v>
      </c>
      <c r="I2482" t="s">
        <v>18</v>
      </c>
      <c r="J2482" t="s">
        <v>213</v>
      </c>
      <c r="K2482" t="s">
        <v>209</v>
      </c>
      <c r="L2482" t="s">
        <v>342</v>
      </c>
      <c r="M2482" t="s">
        <v>88</v>
      </c>
      <c r="N2482" t="s">
        <v>11</v>
      </c>
      <c r="O2482">
        <v>24.06</v>
      </c>
      <c r="P2482">
        <v>49.34</v>
      </c>
      <c r="Q2482">
        <f>Sales_Analysis[[#This Row],[Quantity]]*Sales_Analysis[[#This Row],[Unit Selling Price]]</f>
        <v>49.34</v>
      </c>
      <c r="R2482">
        <f>Sales_Analysis[[#This Row],[Gross Sales ]]*Sales_Analysis[[#This Row],[Discount Pct]]</f>
        <v>2.4670000000000005</v>
      </c>
      <c r="S2482" s="8">
        <f>Sales_Analysis[[#This Row],[Gross Sales ]]-Sales_Analysis[[#This Row],[Discount Amount]]</f>
        <v>46.873000000000005</v>
      </c>
      <c r="T2482" s="8">
        <f>Sales_Analysis[[#This Row],[Quantity]]*Sales_Analysis[[#This Row],[Unit Cost]]</f>
        <v>24.06</v>
      </c>
      <c r="U2482" s="8">
        <f>Sales_Analysis[[#This Row],[Net Sales ]]-Sales_Analysis[[#This Row],[Cost Of Good Sold]]</f>
        <v>22.813000000000006</v>
      </c>
      <c r="V2482" s="8">
        <f>IF(Sales_Analysis[[#This Row],[Order Status]]="Completed",Sales_Analysis[[#This Row],[Net Sales ]],0)</f>
        <v>46.873000000000005</v>
      </c>
      <c r="W2482" s="8">
        <f>IF(Sales_Analysis[[#This Row],[Order Status]]="Completed",Sales_Analysis[[#This Row],[Gross Profit ]],0)</f>
        <v>22.813000000000006</v>
      </c>
    </row>
    <row r="2483" spans="1:23">
      <c r="A2483" t="s">
        <v>3284</v>
      </c>
      <c r="B2483" s="7">
        <v>46292</v>
      </c>
      <c r="C2483" t="s">
        <v>104</v>
      </c>
      <c r="D2483">
        <v>2</v>
      </c>
      <c r="E2483">
        <v>29.49</v>
      </c>
      <c r="F2483">
        <v>0</v>
      </c>
      <c r="G2483">
        <v>9.99</v>
      </c>
      <c r="H2483" t="s">
        <v>216</v>
      </c>
      <c r="I2483" t="s">
        <v>18</v>
      </c>
      <c r="J2483" t="s">
        <v>217</v>
      </c>
      <c r="K2483" t="s">
        <v>209</v>
      </c>
      <c r="L2483" t="s">
        <v>986</v>
      </c>
      <c r="M2483" t="s">
        <v>105</v>
      </c>
      <c r="N2483" t="s">
        <v>17</v>
      </c>
      <c r="O2483">
        <v>13.03</v>
      </c>
      <c r="P2483">
        <v>29.49</v>
      </c>
      <c r="Q2483">
        <f>Sales_Analysis[[#This Row],[Quantity]]*Sales_Analysis[[#This Row],[Unit Selling Price]]</f>
        <v>58.98</v>
      </c>
      <c r="R2483">
        <f>Sales_Analysis[[#This Row],[Gross Sales ]]*Sales_Analysis[[#This Row],[Discount Pct]]</f>
        <v>0</v>
      </c>
      <c r="S2483" s="8">
        <f>Sales_Analysis[[#This Row],[Gross Sales ]]-Sales_Analysis[[#This Row],[Discount Amount]]</f>
        <v>58.98</v>
      </c>
      <c r="T2483" s="8">
        <f>Sales_Analysis[[#This Row],[Quantity]]*Sales_Analysis[[#This Row],[Unit Cost]]</f>
        <v>26.06</v>
      </c>
      <c r="U2483" s="8">
        <f>Sales_Analysis[[#This Row],[Net Sales ]]-Sales_Analysis[[#This Row],[Cost Of Good Sold]]</f>
        <v>32.92</v>
      </c>
      <c r="V2483" s="8">
        <f>IF(Sales_Analysis[[#This Row],[Order Status]]="Completed",Sales_Analysis[[#This Row],[Net Sales ]],0)</f>
        <v>58.98</v>
      </c>
      <c r="W2483" s="8">
        <f>IF(Sales_Analysis[[#This Row],[Order Status]]="Completed",Sales_Analysis[[#This Row],[Gross Profit ]],0)</f>
        <v>32.92</v>
      </c>
    </row>
    <row r="2484" spans="1:23">
      <c r="A2484" t="s">
        <v>3285</v>
      </c>
      <c r="B2484" s="7">
        <v>46293</v>
      </c>
      <c r="C2484" t="s">
        <v>124</v>
      </c>
      <c r="D2484">
        <v>2</v>
      </c>
      <c r="E2484">
        <v>79.47</v>
      </c>
      <c r="F2484">
        <v>0</v>
      </c>
      <c r="G2484">
        <v>0</v>
      </c>
      <c r="H2484" t="s">
        <v>207</v>
      </c>
      <c r="I2484" t="s">
        <v>18</v>
      </c>
      <c r="J2484" t="s">
        <v>213</v>
      </c>
      <c r="K2484" t="s">
        <v>209</v>
      </c>
      <c r="L2484" t="s">
        <v>1228</v>
      </c>
      <c r="M2484" t="s">
        <v>125</v>
      </c>
      <c r="N2484" t="s">
        <v>21</v>
      </c>
      <c r="O2484">
        <v>38</v>
      </c>
      <c r="P2484">
        <v>79.47</v>
      </c>
      <c r="Q2484">
        <f>Sales_Analysis[[#This Row],[Quantity]]*Sales_Analysis[[#This Row],[Unit Selling Price]]</f>
        <v>158.94</v>
      </c>
      <c r="R2484">
        <f>Sales_Analysis[[#This Row],[Gross Sales ]]*Sales_Analysis[[#This Row],[Discount Pct]]</f>
        <v>0</v>
      </c>
      <c r="S2484" s="8">
        <f>Sales_Analysis[[#This Row],[Gross Sales ]]-Sales_Analysis[[#This Row],[Discount Amount]]</f>
        <v>158.94</v>
      </c>
      <c r="T2484" s="8">
        <f>Sales_Analysis[[#This Row],[Quantity]]*Sales_Analysis[[#This Row],[Unit Cost]]</f>
        <v>76</v>
      </c>
      <c r="U2484" s="8">
        <f>Sales_Analysis[[#This Row],[Net Sales ]]-Sales_Analysis[[#This Row],[Cost Of Good Sold]]</f>
        <v>82.94</v>
      </c>
      <c r="V2484" s="8">
        <f>IF(Sales_Analysis[[#This Row],[Order Status]]="Completed",Sales_Analysis[[#This Row],[Net Sales ]],0)</f>
        <v>158.94</v>
      </c>
      <c r="W2484" s="8">
        <f>IF(Sales_Analysis[[#This Row],[Order Status]]="Completed",Sales_Analysis[[#This Row],[Gross Profit ]],0)</f>
        <v>82.94</v>
      </c>
    </row>
    <row r="2485" spans="1:23">
      <c r="A2485" t="s">
        <v>3286</v>
      </c>
      <c r="B2485" s="7">
        <v>46293</v>
      </c>
      <c r="C2485" t="s">
        <v>116</v>
      </c>
      <c r="D2485">
        <v>2</v>
      </c>
      <c r="E2485">
        <v>30.89</v>
      </c>
      <c r="F2485">
        <v>0</v>
      </c>
      <c r="G2485">
        <v>6.99</v>
      </c>
      <c r="H2485" t="s">
        <v>216</v>
      </c>
      <c r="I2485" t="s">
        <v>54</v>
      </c>
      <c r="J2485" t="s">
        <v>217</v>
      </c>
      <c r="K2485" t="s">
        <v>209</v>
      </c>
      <c r="L2485" t="s">
        <v>2121</v>
      </c>
      <c r="M2485" t="s">
        <v>117</v>
      </c>
      <c r="N2485" t="s">
        <v>21</v>
      </c>
      <c r="O2485">
        <v>13.41</v>
      </c>
      <c r="P2485">
        <v>30.89</v>
      </c>
      <c r="Q2485">
        <f>Sales_Analysis[[#This Row],[Quantity]]*Sales_Analysis[[#This Row],[Unit Selling Price]]</f>
        <v>61.78</v>
      </c>
      <c r="R2485">
        <f>Sales_Analysis[[#This Row],[Gross Sales ]]*Sales_Analysis[[#This Row],[Discount Pct]]</f>
        <v>0</v>
      </c>
      <c r="S2485" s="8">
        <f>Sales_Analysis[[#This Row],[Gross Sales ]]-Sales_Analysis[[#This Row],[Discount Amount]]</f>
        <v>61.78</v>
      </c>
      <c r="T2485" s="8">
        <f>Sales_Analysis[[#This Row],[Quantity]]*Sales_Analysis[[#This Row],[Unit Cost]]</f>
        <v>26.82</v>
      </c>
      <c r="U2485" s="8">
        <f>Sales_Analysis[[#This Row],[Net Sales ]]-Sales_Analysis[[#This Row],[Cost Of Good Sold]]</f>
        <v>34.96</v>
      </c>
      <c r="V2485" s="8">
        <f>IF(Sales_Analysis[[#This Row],[Order Status]]="Completed",Sales_Analysis[[#This Row],[Net Sales ]],0)</f>
        <v>61.78</v>
      </c>
      <c r="W2485" s="8">
        <f>IF(Sales_Analysis[[#This Row],[Order Status]]="Completed",Sales_Analysis[[#This Row],[Gross Profit ]],0)</f>
        <v>34.96</v>
      </c>
    </row>
    <row r="2486" spans="1:23">
      <c r="A2486" t="s">
        <v>3287</v>
      </c>
      <c r="B2486" s="7">
        <v>46293</v>
      </c>
      <c r="C2486" t="s">
        <v>174</v>
      </c>
      <c r="D2486">
        <v>3</v>
      </c>
      <c r="E2486">
        <v>72.45</v>
      </c>
      <c r="F2486">
        <v>0</v>
      </c>
      <c r="G2486">
        <v>6.99</v>
      </c>
      <c r="H2486" t="s">
        <v>207</v>
      </c>
      <c r="I2486" t="s">
        <v>37</v>
      </c>
      <c r="J2486" t="s">
        <v>217</v>
      </c>
      <c r="K2486" t="s">
        <v>304</v>
      </c>
      <c r="L2486" t="s">
        <v>579</v>
      </c>
      <c r="M2486" t="s">
        <v>175</v>
      </c>
      <c r="N2486" t="s">
        <v>32</v>
      </c>
      <c r="O2486">
        <v>30.61</v>
      </c>
      <c r="P2486">
        <v>72.45</v>
      </c>
      <c r="Q2486">
        <f>Sales_Analysis[[#This Row],[Quantity]]*Sales_Analysis[[#This Row],[Unit Selling Price]]</f>
        <v>217.35000000000002</v>
      </c>
      <c r="R2486">
        <f>Sales_Analysis[[#This Row],[Gross Sales ]]*Sales_Analysis[[#This Row],[Discount Pct]]</f>
        <v>0</v>
      </c>
      <c r="S2486" s="8">
        <f>Sales_Analysis[[#This Row],[Gross Sales ]]-Sales_Analysis[[#This Row],[Discount Amount]]</f>
        <v>217.35000000000002</v>
      </c>
      <c r="T2486" s="8">
        <f>Sales_Analysis[[#This Row],[Quantity]]*Sales_Analysis[[#This Row],[Unit Cost]]</f>
        <v>91.83</v>
      </c>
      <c r="U2486" s="8">
        <f>Sales_Analysis[[#This Row],[Net Sales ]]-Sales_Analysis[[#This Row],[Cost Of Good Sold]]</f>
        <v>125.52000000000002</v>
      </c>
      <c r="V2486" s="8">
        <f>IF(Sales_Analysis[[#This Row],[Order Status]]="Completed",Sales_Analysis[[#This Row],[Net Sales ]],0)</f>
        <v>0</v>
      </c>
      <c r="W2486" s="8">
        <f>IF(Sales_Analysis[[#This Row],[Order Status]]="Completed",Sales_Analysis[[#This Row],[Gross Profit ]],0)</f>
        <v>0</v>
      </c>
    </row>
    <row r="2487" spans="1:23">
      <c r="A2487" t="s">
        <v>3288</v>
      </c>
      <c r="B2487" s="7">
        <v>46293</v>
      </c>
      <c r="C2487" t="s">
        <v>174</v>
      </c>
      <c r="D2487">
        <v>1</v>
      </c>
      <c r="E2487">
        <v>72.45</v>
      </c>
      <c r="F2487">
        <v>0.1</v>
      </c>
      <c r="G2487">
        <v>6.99</v>
      </c>
      <c r="H2487" t="s">
        <v>216</v>
      </c>
      <c r="I2487" t="s">
        <v>37</v>
      </c>
      <c r="J2487" t="s">
        <v>217</v>
      </c>
      <c r="K2487" t="s">
        <v>209</v>
      </c>
      <c r="L2487" t="s">
        <v>891</v>
      </c>
      <c r="M2487" t="s">
        <v>175</v>
      </c>
      <c r="N2487" t="s">
        <v>32</v>
      </c>
      <c r="O2487">
        <v>30.61</v>
      </c>
      <c r="P2487">
        <v>72.45</v>
      </c>
      <c r="Q2487">
        <f>Sales_Analysis[[#This Row],[Quantity]]*Sales_Analysis[[#This Row],[Unit Selling Price]]</f>
        <v>72.45</v>
      </c>
      <c r="R2487">
        <f>Sales_Analysis[[#This Row],[Gross Sales ]]*Sales_Analysis[[#This Row],[Discount Pct]]</f>
        <v>7.245000000000001</v>
      </c>
      <c r="S2487" s="8">
        <f>Sales_Analysis[[#This Row],[Gross Sales ]]-Sales_Analysis[[#This Row],[Discount Amount]]</f>
        <v>65.204999999999998</v>
      </c>
      <c r="T2487" s="8">
        <f>Sales_Analysis[[#This Row],[Quantity]]*Sales_Analysis[[#This Row],[Unit Cost]]</f>
        <v>30.61</v>
      </c>
      <c r="U2487" s="8">
        <f>Sales_Analysis[[#This Row],[Net Sales ]]-Sales_Analysis[[#This Row],[Cost Of Good Sold]]</f>
        <v>34.594999999999999</v>
      </c>
      <c r="V2487" s="8">
        <f>IF(Sales_Analysis[[#This Row],[Order Status]]="Completed",Sales_Analysis[[#This Row],[Net Sales ]],0)</f>
        <v>65.204999999999998</v>
      </c>
      <c r="W2487" s="8">
        <f>IF(Sales_Analysis[[#This Row],[Order Status]]="Completed",Sales_Analysis[[#This Row],[Gross Profit ]],0)</f>
        <v>34.594999999999999</v>
      </c>
    </row>
    <row r="2488" spans="1:23">
      <c r="A2488" t="s">
        <v>3289</v>
      </c>
      <c r="B2488" s="7">
        <v>46293</v>
      </c>
      <c r="C2488" t="s">
        <v>124</v>
      </c>
      <c r="D2488">
        <v>2</v>
      </c>
      <c r="E2488">
        <v>79.47</v>
      </c>
      <c r="F2488">
        <v>0</v>
      </c>
      <c r="G2488">
        <v>6.99</v>
      </c>
      <c r="H2488" t="s">
        <v>216</v>
      </c>
      <c r="I2488" t="s">
        <v>54</v>
      </c>
      <c r="J2488" t="s">
        <v>208</v>
      </c>
      <c r="K2488" t="s">
        <v>209</v>
      </c>
      <c r="L2488" t="s">
        <v>3135</v>
      </c>
      <c r="M2488" t="s">
        <v>125</v>
      </c>
      <c r="N2488" t="s">
        <v>21</v>
      </c>
      <c r="O2488">
        <v>38</v>
      </c>
      <c r="P2488">
        <v>79.47</v>
      </c>
      <c r="Q2488">
        <f>Sales_Analysis[[#This Row],[Quantity]]*Sales_Analysis[[#This Row],[Unit Selling Price]]</f>
        <v>158.94</v>
      </c>
      <c r="R2488">
        <f>Sales_Analysis[[#This Row],[Gross Sales ]]*Sales_Analysis[[#This Row],[Discount Pct]]</f>
        <v>0</v>
      </c>
      <c r="S2488" s="8">
        <f>Sales_Analysis[[#This Row],[Gross Sales ]]-Sales_Analysis[[#This Row],[Discount Amount]]</f>
        <v>158.94</v>
      </c>
      <c r="T2488" s="8">
        <f>Sales_Analysis[[#This Row],[Quantity]]*Sales_Analysis[[#This Row],[Unit Cost]]</f>
        <v>76</v>
      </c>
      <c r="U2488" s="8">
        <f>Sales_Analysis[[#This Row],[Net Sales ]]-Sales_Analysis[[#This Row],[Cost Of Good Sold]]</f>
        <v>82.94</v>
      </c>
      <c r="V2488" s="8">
        <f>IF(Sales_Analysis[[#This Row],[Order Status]]="Completed",Sales_Analysis[[#This Row],[Net Sales ]],0)</f>
        <v>158.94</v>
      </c>
      <c r="W2488" s="8">
        <f>IF(Sales_Analysis[[#This Row],[Order Status]]="Completed",Sales_Analysis[[#This Row],[Gross Profit ]],0)</f>
        <v>82.94</v>
      </c>
    </row>
    <row r="2489" spans="1:23">
      <c r="A2489" t="s">
        <v>3290</v>
      </c>
      <c r="B2489" s="7">
        <v>46293</v>
      </c>
      <c r="C2489" t="s">
        <v>71</v>
      </c>
      <c r="D2489">
        <v>3</v>
      </c>
      <c r="E2489">
        <v>11.23</v>
      </c>
      <c r="F2489">
        <v>0.15</v>
      </c>
      <c r="G2489">
        <v>0</v>
      </c>
      <c r="H2489" t="s">
        <v>207</v>
      </c>
      <c r="I2489" t="s">
        <v>18</v>
      </c>
      <c r="J2489" t="s">
        <v>217</v>
      </c>
      <c r="K2489" t="s">
        <v>209</v>
      </c>
      <c r="L2489" t="s">
        <v>2596</v>
      </c>
      <c r="M2489" t="s">
        <v>72</v>
      </c>
      <c r="N2489" t="s">
        <v>11</v>
      </c>
      <c r="O2489">
        <v>6.46</v>
      </c>
      <c r="P2489">
        <v>11.23</v>
      </c>
      <c r="Q2489">
        <f>Sales_Analysis[[#This Row],[Quantity]]*Sales_Analysis[[#This Row],[Unit Selling Price]]</f>
        <v>33.69</v>
      </c>
      <c r="R2489">
        <f>Sales_Analysis[[#This Row],[Gross Sales ]]*Sales_Analysis[[#This Row],[Discount Pct]]</f>
        <v>5.0534999999999997</v>
      </c>
      <c r="S2489" s="8">
        <f>Sales_Analysis[[#This Row],[Gross Sales ]]-Sales_Analysis[[#This Row],[Discount Amount]]</f>
        <v>28.636499999999998</v>
      </c>
      <c r="T2489" s="8">
        <f>Sales_Analysis[[#This Row],[Quantity]]*Sales_Analysis[[#This Row],[Unit Cost]]</f>
        <v>19.38</v>
      </c>
      <c r="U2489" s="8">
        <f>Sales_Analysis[[#This Row],[Net Sales ]]-Sales_Analysis[[#This Row],[Cost Of Good Sold]]</f>
        <v>9.2564999999999991</v>
      </c>
      <c r="V2489" s="8">
        <f>IF(Sales_Analysis[[#This Row],[Order Status]]="Completed",Sales_Analysis[[#This Row],[Net Sales ]],0)</f>
        <v>28.636499999999998</v>
      </c>
      <c r="W2489" s="8">
        <f>IF(Sales_Analysis[[#This Row],[Order Status]]="Completed",Sales_Analysis[[#This Row],[Gross Profit ]],0)</f>
        <v>9.2564999999999991</v>
      </c>
    </row>
    <row r="2490" spans="1:23">
      <c r="A2490" t="s">
        <v>3291</v>
      </c>
      <c r="B2490" s="7">
        <v>46293</v>
      </c>
      <c r="C2490" t="s">
        <v>94</v>
      </c>
      <c r="D2490">
        <v>2</v>
      </c>
      <c r="E2490">
        <v>74.41</v>
      </c>
      <c r="F2490">
        <v>0</v>
      </c>
      <c r="G2490">
        <v>4.99</v>
      </c>
      <c r="H2490" t="s">
        <v>212</v>
      </c>
      <c r="I2490" t="s">
        <v>224</v>
      </c>
      <c r="J2490" t="s">
        <v>213</v>
      </c>
      <c r="K2490" t="s">
        <v>209</v>
      </c>
      <c r="L2490" t="s">
        <v>686</v>
      </c>
      <c r="M2490" t="s">
        <v>95</v>
      </c>
      <c r="N2490" t="s">
        <v>17</v>
      </c>
      <c r="O2490">
        <v>33.549999999999997</v>
      </c>
      <c r="P2490">
        <v>74.41</v>
      </c>
      <c r="Q2490">
        <f>Sales_Analysis[[#This Row],[Quantity]]*Sales_Analysis[[#This Row],[Unit Selling Price]]</f>
        <v>148.82</v>
      </c>
      <c r="R2490">
        <f>Sales_Analysis[[#This Row],[Gross Sales ]]*Sales_Analysis[[#This Row],[Discount Pct]]</f>
        <v>0</v>
      </c>
      <c r="S2490" s="8">
        <f>Sales_Analysis[[#This Row],[Gross Sales ]]-Sales_Analysis[[#This Row],[Discount Amount]]</f>
        <v>148.82</v>
      </c>
      <c r="T2490" s="8">
        <f>Sales_Analysis[[#This Row],[Quantity]]*Sales_Analysis[[#This Row],[Unit Cost]]</f>
        <v>67.099999999999994</v>
      </c>
      <c r="U2490" s="8">
        <f>Sales_Analysis[[#This Row],[Net Sales ]]-Sales_Analysis[[#This Row],[Cost Of Good Sold]]</f>
        <v>81.72</v>
      </c>
      <c r="V2490" s="8">
        <f>IF(Sales_Analysis[[#This Row],[Order Status]]="Completed",Sales_Analysis[[#This Row],[Net Sales ]],0)</f>
        <v>148.82</v>
      </c>
      <c r="W2490" s="8">
        <f>IF(Sales_Analysis[[#This Row],[Order Status]]="Completed",Sales_Analysis[[#This Row],[Gross Profit ]],0)</f>
        <v>81.72</v>
      </c>
    </row>
    <row r="2491" spans="1:23">
      <c r="A2491" t="s">
        <v>3292</v>
      </c>
      <c r="B2491" s="7">
        <v>46293</v>
      </c>
      <c r="C2491" t="s">
        <v>146</v>
      </c>
      <c r="D2491">
        <v>1</v>
      </c>
      <c r="E2491">
        <v>30.05</v>
      </c>
      <c r="F2491">
        <v>0.05</v>
      </c>
      <c r="G2491">
        <v>6.99</v>
      </c>
      <c r="H2491" t="s">
        <v>212</v>
      </c>
      <c r="I2491" t="s">
        <v>224</v>
      </c>
      <c r="J2491" t="s">
        <v>213</v>
      </c>
      <c r="K2491" t="s">
        <v>209</v>
      </c>
      <c r="L2491" t="s">
        <v>2203</v>
      </c>
      <c r="M2491" t="s">
        <v>147</v>
      </c>
      <c r="N2491" t="s">
        <v>27</v>
      </c>
      <c r="O2491">
        <v>17.329999999999998</v>
      </c>
      <c r="P2491">
        <v>30.05</v>
      </c>
      <c r="Q2491">
        <f>Sales_Analysis[[#This Row],[Quantity]]*Sales_Analysis[[#This Row],[Unit Selling Price]]</f>
        <v>30.05</v>
      </c>
      <c r="R2491">
        <f>Sales_Analysis[[#This Row],[Gross Sales ]]*Sales_Analysis[[#This Row],[Discount Pct]]</f>
        <v>1.5025000000000002</v>
      </c>
      <c r="S2491" s="8">
        <f>Sales_Analysis[[#This Row],[Gross Sales ]]-Sales_Analysis[[#This Row],[Discount Amount]]</f>
        <v>28.547499999999999</v>
      </c>
      <c r="T2491" s="8">
        <f>Sales_Analysis[[#This Row],[Quantity]]*Sales_Analysis[[#This Row],[Unit Cost]]</f>
        <v>17.329999999999998</v>
      </c>
      <c r="U2491" s="8">
        <f>Sales_Analysis[[#This Row],[Net Sales ]]-Sales_Analysis[[#This Row],[Cost Of Good Sold]]</f>
        <v>11.217500000000001</v>
      </c>
      <c r="V2491" s="8">
        <f>IF(Sales_Analysis[[#This Row],[Order Status]]="Completed",Sales_Analysis[[#This Row],[Net Sales ]],0)</f>
        <v>28.547499999999999</v>
      </c>
      <c r="W2491" s="8">
        <f>IF(Sales_Analysis[[#This Row],[Order Status]]="Completed",Sales_Analysis[[#This Row],[Gross Profit ]],0)</f>
        <v>11.217500000000001</v>
      </c>
    </row>
    <row r="2492" spans="1:23">
      <c r="A2492" t="s">
        <v>3293</v>
      </c>
      <c r="B2492" s="7">
        <v>46294</v>
      </c>
      <c r="C2492" t="s">
        <v>146</v>
      </c>
      <c r="D2492">
        <v>1</v>
      </c>
      <c r="E2492">
        <v>30.05</v>
      </c>
      <c r="F2492">
        <v>0</v>
      </c>
      <c r="G2492">
        <v>6.99</v>
      </c>
      <c r="H2492" t="s">
        <v>212</v>
      </c>
      <c r="I2492" t="s">
        <v>54</v>
      </c>
      <c r="J2492" t="s">
        <v>213</v>
      </c>
      <c r="K2492" t="s">
        <v>209</v>
      </c>
      <c r="L2492" t="s">
        <v>265</v>
      </c>
      <c r="M2492" t="s">
        <v>147</v>
      </c>
      <c r="N2492" t="s">
        <v>27</v>
      </c>
      <c r="O2492">
        <v>17.329999999999998</v>
      </c>
      <c r="P2492">
        <v>30.05</v>
      </c>
      <c r="Q2492">
        <f>Sales_Analysis[[#This Row],[Quantity]]*Sales_Analysis[[#This Row],[Unit Selling Price]]</f>
        <v>30.05</v>
      </c>
      <c r="R2492">
        <f>Sales_Analysis[[#This Row],[Gross Sales ]]*Sales_Analysis[[#This Row],[Discount Pct]]</f>
        <v>0</v>
      </c>
      <c r="S2492" s="8">
        <f>Sales_Analysis[[#This Row],[Gross Sales ]]-Sales_Analysis[[#This Row],[Discount Amount]]</f>
        <v>30.05</v>
      </c>
      <c r="T2492" s="8">
        <f>Sales_Analysis[[#This Row],[Quantity]]*Sales_Analysis[[#This Row],[Unit Cost]]</f>
        <v>17.329999999999998</v>
      </c>
      <c r="U2492" s="8">
        <f>Sales_Analysis[[#This Row],[Net Sales ]]-Sales_Analysis[[#This Row],[Cost Of Good Sold]]</f>
        <v>12.720000000000002</v>
      </c>
      <c r="V2492" s="8">
        <f>IF(Sales_Analysis[[#This Row],[Order Status]]="Completed",Sales_Analysis[[#This Row],[Net Sales ]],0)</f>
        <v>30.05</v>
      </c>
      <c r="W2492" s="8">
        <f>IF(Sales_Analysis[[#This Row],[Order Status]]="Completed",Sales_Analysis[[#This Row],[Gross Profit ]],0)</f>
        <v>12.720000000000002</v>
      </c>
    </row>
    <row r="2493" spans="1:23">
      <c r="A2493" t="s">
        <v>3294</v>
      </c>
      <c r="B2493" s="7">
        <v>46294</v>
      </c>
      <c r="C2493" t="s">
        <v>126</v>
      </c>
      <c r="D2493">
        <v>1</v>
      </c>
      <c r="E2493">
        <v>44.98</v>
      </c>
      <c r="F2493">
        <v>0.05</v>
      </c>
      <c r="G2493">
        <v>9.99</v>
      </c>
      <c r="H2493" t="s">
        <v>212</v>
      </c>
      <c r="I2493" t="s">
        <v>18</v>
      </c>
      <c r="J2493" t="s">
        <v>213</v>
      </c>
      <c r="K2493" t="s">
        <v>209</v>
      </c>
      <c r="L2493" t="s">
        <v>265</v>
      </c>
      <c r="M2493" t="s">
        <v>127</v>
      </c>
      <c r="N2493" t="s">
        <v>21</v>
      </c>
      <c r="O2493">
        <v>23.48</v>
      </c>
      <c r="P2493">
        <v>44.98</v>
      </c>
      <c r="Q2493">
        <f>Sales_Analysis[[#This Row],[Quantity]]*Sales_Analysis[[#This Row],[Unit Selling Price]]</f>
        <v>44.98</v>
      </c>
      <c r="R2493">
        <f>Sales_Analysis[[#This Row],[Gross Sales ]]*Sales_Analysis[[#This Row],[Discount Pct]]</f>
        <v>2.2490000000000001</v>
      </c>
      <c r="S2493" s="8">
        <f>Sales_Analysis[[#This Row],[Gross Sales ]]-Sales_Analysis[[#This Row],[Discount Amount]]</f>
        <v>42.730999999999995</v>
      </c>
      <c r="T2493" s="8">
        <f>Sales_Analysis[[#This Row],[Quantity]]*Sales_Analysis[[#This Row],[Unit Cost]]</f>
        <v>23.48</v>
      </c>
      <c r="U2493" s="8">
        <f>Sales_Analysis[[#This Row],[Net Sales ]]-Sales_Analysis[[#This Row],[Cost Of Good Sold]]</f>
        <v>19.250999999999994</v>
      </c>
      <c r="V2493" s="8">
        <f>IF(Sales_Analysis[[#This Row],[Order Status]]="Completed",Sales_Analysis[[#This Row],[Net Sales ]],0)</f>
        <v>42.730999999999995</v>
      </c>
      <c r="W2493" s="8">
        <f>IF(Sales_Analysis[[#This Row],[Order Status]]="Completed",Sales_Analysis[[#This Row],[Gross Profit ]],0)</f>
        <v>19.250999999999994</v>
      </c>
    </row>
    <row r="2494" spans="1:23">
      <c r="A2494" t="s">
        <v>3295</v>
      </c>
      <c r="B2494" s="7">
        <v>46294</v>
      </c>
      <c r="C2494" t="s">
        <v>180</v>
      </c>
      <c r="D2494">
        <v>1</v>
      </c>
      <c r="E2494">
        <v>60.42</v>
      </c>
      <c r="F2494">
        <v>0</v>
      </c>
      <c r="G2494">
        <v>6.99</v>
      </c>
      <c r="H2494" t="s">
        <v>212</v>
      </c>
      <c r="I2494" t="s">
        <v>224</v>
      </c>
      <c r="J2494" t="s">
        <v>217</v>
      </c>
      <c r="K2494" t="s">
        <v>304</v>
      </c>
      <c r="L2494" t="s">
        <v>284</v>
      </c>
      <c r="M2494" t="s">
        <v>181</v>
      </c>
      <c r="N2494" t="s">
        <v>32</v>
      </c>
      <c r="O2494">
        <v>25.69</v>
      </c>
      <c r="P2494">
        <v>60.42</v>
      </c>
      <c r="Q2494">
        <f>Sales_Analysis[[#This Row],[Quantity]]*Sales_Analysis[[#This Row],[Unit Selling Price]]</f>
        <v>60.42</v>
      </c>
      <c r="R2494">
        <f>Sales_Analysis[[#This Row],[Gross Sales ]]*Sales_Analysis[[#This Row],[Discount Pct]]</f>
        <v>0</v>
      </c>
      <c r="S2494" s="8">
        <f>Sales_Analysis[[#This Row],[Gross Sales ]]-Sales_Analysis[[#This Row],[Discount Amount]]</f>
        <v>60.42</v>
      </c>
      <c r="T2494" s="8">
        <f>Sales_Analysis[[#This Row],[Quantity]]*Sales_Analysis[[#This Row],[Unit Cost]]</f>
        <v>25.69</v>
      </c>
      <c r="U2494" s="8">
        <f>Sales_Analysis[[#This Row],[Net Sales ]]-Sales_Analysis[[#This Row],[Cost Of Good Sold]]</f>
        <v>34.730000000000004</v>
      </c>
      <c r="V2494" s="8">
        <f>IF(Sales_Analysis[[#This Row],[Order Status]]="Completed",Sales_Analysis[[#This Row],[Net Sales ]],0)</f>
        <v>0</v>
      </c>
      <c r="W2494" s="8">
        <f>IF(Sales_Analysis[[#This Row],[Order Status]]="Completed",Sales_Analysis[[#This Row],[Gross Profit ]],0)</f>
        <v>0</v>
      </c>
    </row>
    <row r="2495" spans="1:23">
      <c r="A2495" t="s">
        <v>3296</v>
      </c>
      <c r="B2495" s="7">
        <v>46294</v>
      </c>
      <c r="C2495" t="s">
        <v>154</v>
      </c>
      <c r="D2495">
        <v>8</v>
      </c>
      <c r="E2495">
        <v>63.29</v>
      </c>
      <c r="F2495">
        <v>0.1</v>
      </c>
      <c r="G2495">
        <v>0</v>
      </c>
      <c r="H2495" t="s">
        <v>216</v>
      </c>
      <c r="I2495" t="s">
        <v>54</v>
      </c>
      <c r="J2495" t="s">
        <v>217</v>
      </c>
      <c r="K2495" t="s">
        <v>209</v>
      </c>
      <c r="L2495" t="s">
        <v>406</v>
      </c>
      <c r="M2495" t="s">
        <v>155</v>
      </c>
      <c r="N2495" t="s">
        <v>27</v>
      </c>
      <c r="O2495">
        <v>41.46</v>
      </c>
      <c r="P2495">
        <v>63.29</v>
      </c>
      <c r="Q2495">
        <f>Sales_Analysis[[#This Row],[Quantity]]*Sales_Analysis[[#This Row],[Unit Selling Price]]</f>
        <v>506.32</v>
      </c>
      <c r="R2495">
        <f>Sales_Analysis[[#This Row],[Gross Sales ]]*Sales_Analysis[[#This Row],[Discount Pct]]</f>
        <v>50.632000000000005</v>
      </c>
      <c r="S2495" s="8">
        <f>Sales_Analysis[[#This Row],[Gross Sales ]]-Sales_Analysis[[#This Row],[Discount Amount]]</f>
        <v>455.68799999999999</v>
      </c>
      <c r="T2495" s="8">
        <f>Sales_Analysis[[#This Row],[Quantity]]*Sales_Analysis[[#This Row],[Unit Cost]]</f>
        <v>331.68</v>
      </c>
      <c r="U2495" s="8">
        <f>Sales_Analysis[[#This Row],[Net Sales ]]-Sales_Analysis[[#This Row],[Cost Of Good Sold]]</f>
        <v>124.00799999999998</v>
      </c>
      <c r="V2495" s="8">
        <f>IF(Sales_Analysis[[#This Row],[Order Status]]="Completed",Sales_Analysis[[#This Row],[Net Sales ]],0)</f>
        <v>455.68799999999999</v>
      </c>
      <c r="W2495" s="8">
        <f>IF(Sales_Analysis[[#This Row],[Order Status]]="Completed",Sales_Analysis[[#This Row],[Gross Profit ]],0)</f>
        <v>124.00799999999998</v>
      </c>
    </row>
    <row r="2496" spans="1:23">
      <c r="A2496" t="s">
        <v>3297</v>
      </c>
      <c r="B2496" s="7">
        <v>46294</v>
      </c>
      <c r="C2496" t="s">
        <v>182</v>
      </c>
      <c r="D2496">
        <v>5</v>
      </c>
      <c r="E2496">
        <v>11.57</v>
      </c>
      <c r="F2496">
        <v>0</v>
      </c>
      <c r="G2496">
        <v>0</v>
      </c>
      <c r="H2496" t="s">
        <v>216</v>
      </c>
      <c r="I2496" t="s">
        <v>37</v>
      </c>
      <c r="J2496" t="s">
        <v>213</v>
      </c>
      <c r="K2496" t="s">
        <v>209</v>
      </c>
      <c r="L2496" t="s">
        <v>830</v>
      </c>
      <c r="M2496" t="s">
        <v>183</v>
      </c>
      <c r="N2496" t="s">
        <v>32</v>
      </c>
      <c r="O2496">
        <v>6.42</v>
      </c>
      <c r="P2496">
        <v>11.57</v>
      </c>
      <c r="Q2496">
        <f>Sales_Analysis[[#This Row],[Quantity]]*Sales_Analysis[[#This Row],[Unit Selling Price]]</f>
        <v>57.85</v>
      </c>
      <c r="R2496">
        <f>Sales_Analysis[[#This Row],[Gross Sales ]]*Sales_Analysis[[#This Row],[Discount Pct]]</f>
        <v>0</v>
      </c>
      <c r="S2496" s="8">
        <f>Sales_Analysis[[#This Row],[Gross Sales ]]-Sales_Analysis[[#This Row],[Discount Amount]]</f>
        <v>57.85</v>
      </c>
      <c r="T2496" s="8">
        <f>Sales_Analysis[[#This Row],[Quantity]]*Sales_Analysis[[#This Row],[Unit Cost]]</f>
        <v>32.1</v>
      </c>
      <c r="U2496" s="8">
        <f>Sales_Analysis[[#This Row],[Net Sales ]]-Sales_Analysis[[#This Row],[Cost Of Good Sold]]</f>
        <v>25.75</v>
      </c>
      <c r="V2496" s="8">
        <f>IF(Sales_Analysis[[#This Row],[Order Status]]="Completed",Sales_Analysis[[#This Row],[Net Sales ]],0)</f>
        <v>57.85</v>
      </c>
      <c r="W2496" s="8">
        <f>IF(Sales_Analysis[[#This Row],[Order Status]]="Completed",Sales_Analysis[[#This Row],[Gross Profit ]],0)</f>
        <v>25.75</v>
      </c>
    </row>
    <row r="2497" spans="1:23">
      <c r="A2497" t="s">
        <v>3298</v>
      </c>
      <c r="B2497" s="7">
        <v>46295</v>
      </c>
      <c r="C2497" t="s">
        <v>144</v>
      </c>
      <c r="D2497">
        <v>4</v>
      </c>
      <c r="E2497">
        <v>12.74</v>
      </c>
      <c r="F2497">
        <v>0.2</v>
      </c>
      <c r="G2497">
        <v>0</v>
      </c>
      <c r="H2497" t="s">
        <v>216</v>
      </c>
      <c r="I2497" t="s">
        <v>18</v>
      </c>
      <c r="J2497" t="s">
        <v>208</v>
      </c>
      <c r="K2497" t="s">
        <v>209</v>
      </c>
      <c r="L2497" t="s">
        <v>2227</v>
      </c>
      <c r="M2497" t="s">
        <v>145</v>
      </c>
      <c r="N2497" t="s">
        <v>27</v>
      </c>
      <c r="O2497">
        <v>5.81</v>
      </c>
      <c r="P2497">
        <v>12.74</v>
      </c>
      <c r="Q2497">
        <f>Sales_Analysis[[#This Row],[Quantity]]*Sales_Analysis[[#This Row],[Unit Selling Price]]</f>
        <v>50.96</v>
      </c>
      <c r="R2497">
        <f>Sales_Analysis[[#This Row],[Gross Sales ]]*Sales_Analysis[[#This Row],[Discount Pct]]</f>
        <v>10.192</v>
      </c>
      <c r="S2497" s="8">
        <f>Sales_Analysis[[#This Row],[Gross Sales ]]-Sales_Analysis[[#This Row],[Discount Amount]]</f>
        <v>40.768000000000001</v>
      </c>
      <c r="T2497" s="8">
        <f>Sales_Analysis[[#This Row],[Quantity]]*Sales_Analysis[[#This Row],[Unit Cost]]</f>
        <v>23.24</v>
      </c>
      <c r="U2497" s="8">
        <f>Sales_Analysis[[#This Row],[Net Sales ]]-Sales_Analysis[[#This Row],[Cost Of Good Sold]]</f>
        <v>17.528000000000002</v>
      </c>
      <c r="V2497" s="8">
        <f>IF(Sales_Analysis[[#This Row],[Order Status]]="Completed",Sales_Analysis[[#This Row],[Net Sales ]],0)</f>
        <v>40.768000000000001</v>
      </c>
      <c r="W2497" s="8">
        <f>IF(Sales_Analysis[[#This Row],[Order Status]]="Completed",Sales_Analysis[[#This Row],[Gross Profit ]],0)</f>
        <v>17.528000000000002</v>
      </c>
    </row>
    <row r="2498" spans="1:23">
      <c r="A2498" t="s">
        <v>3299</v>
      </c>
      <c r="B2498" s="7">
        <v>46295</v>
      </c>
      <c r="C2498" t="s">
        <v>104</v>
      </c>
      <c r="D2498">
        <v>3</v>
      </c>
      <c r="E2498">
        <v>29.49</v>
      </c>
      <c r="F2498">
        <v>0</v>
      </c>
      <c r="G2498">
        <v>0</v>
      </c>
      <c r="H2498" t="s">
        <v>216</v>
      </c>
      <c r="I2498" t="s">
        <v>224</v>
      </c>
      <c r="J2498" t="s">
        <v>213</v>
      </c>
      <c r="K2498" t="s">
        <v>209</v>
      </c>
      <c r="L2498" t="s">
        <v>1305</v>
      </c>
      <c r="M2498" t="s">
        <v>105</v>
      </c>
      <c r="N2498" t="s">
        <v>17</v>
      </c>
      <c r="O2498">
        <v>13.03</v>
      </c>
      <c r="P2498">
        <v>29.49</v>
      </c>
      <c r="Q2498">
        <f>Sales_Analysis[[#This Row],[Quantity]]*Sales_Analysis[[#This Row],[Unit Selling Price]]</f>
        <v>88.47</v>
      </c>
      <c r="R2498">
        <f>Sales_Analysis[[#This Row],[Gross Sales ]]*Sales_Analysis[[#This Row],[Discount Pct]]</f>
        <v>0</v>
      </c>
      <c r="S2498" s="8">
        <f>Sales_Analysis[[#This Row],[Gross Sales ]]-Sales_Analysis[[#This Row],[Discount Amount]]</f>
        <v>88.47</v>
      </c>
      <c r="T2498" s="8">
        <f>Sales_Analysis[[#This Row],[Quantity]]*Sales_Analysis[[#This Row],[Unit Cost]]</f>
        <v>39.089999999999996</v>
      </c>
      <c r="U2498" s="8">
        <f>Sales_Analysis[[#This Row],[Net Sales ]]-Sales_Analysis[[#This Row],[Cost Of Good Sold]]</f>
        <v>49.38</v>
      </c>
      <c r="V2498" s="8">
        <f>IF(Sales_Analysis[[#This Row],[Order Status]]="Completed",Sales_Analysis[[#This Row],[Net Sales ]],0)</f>
        <v>88.47</v>
      </c>
      <c r="W2498" s="8">
        <f>IF(Sales_Analysis[[#This Row],[Order Status]]="Completed",Sales_Analysis[[#This Row],[Gross Profit ]],0)</f>
        <v>49.38</v>
      </c>
    </row>
    <row r="2499" spans="1:23">
      <c r="A2499" t="s">
        <v>3300</v>
      </c>
      <c r="B2499" s="7">
        <v>46295</v>
      </c>
      <c r="C2499" t="s">
        <v>83</v>
      </c>
      <c r="D2499">
        <v>3</v>
      </c>
      <c r="E2499">
        <v>79.31</v>
      </c>
      <c r="F2499">
        <v>0</v>
      </c>
      <c r="G2499">
        <v>9.99</v>
      </c>
      <c r="H2499" t="s">
        <v>212</v>
      </c>
      <c r="I2499" t="s">
        <v>224</v>
      </c>
      <c r="J2499" t="s">
        <v>213</v>
      </c>
      <c r="K2499" t="s">
        <v>209</v>
      </c>
      <c r="L2499" t="s">
        <v>826</v>
      </c>
      <c r="M2499" t="s">
        <v>84</v>
      </c>
      <c r="N2499" t="s">
        <v>11</v>
      </c>
      <c r="O2499">
        <v>36.44</v>
      </c>
      <c r="P2499">
        <v>79.31</v>
      </c>
      <c r="Q2499">
        <f>Sales_Analysis[[#This Row],[Quantity]]*Sales_Analysis[[#This Row],[Unit Selling Price]]</f>
        <v>237.93</v>
      </c>
      <c r="R2499">
        <f>Sales_Analysis[[#This Row],[Gross Sales ]]*Sales_Analysis[[#This Row],[Discount Pct]]</f>
        <v>0</v>
      </c>
      <c r="S2499" s="8">
        <f>Sales_Analysis[[#This Row],[Gross Sales ]]-Sales_Analysis[[#This Row],[Discount Amount]]</f>
        <v>237.93</v>
      </c>
      <c r="T2499" s="8">
        <f>Sales_Analysis[[#This Row],[Quantity]]*Sales_Analysis[[#This Row],[Unit Cost]]</f>
        <v>109.32</v>
      </c>
      <c r="U2499" s="8">
        <f>Sales_Analysis[[#This Row],[Net Sales ]]-Sales_Analysis[[#This Row],[Cost Of Good Sold]]</f>
        <v>128.61000000000001</v>
      </c>
      <c r="V2499" s="8">
        <f>IF(Sales_Analysis[[#This Row],[Order Status]]="Completed",Sales_Analysis[[#This Row],[Net Sales ]],0)</f>
        <v>237.93</v>
      </c>
      <c r="W2499" s="8">
        <f>IF(Sales_Analysis[[#This Row],[Order Status]]="Completed",Sales_Analysis[[#This Row],[Gross Profit ]],0)</f>
        <v>128.61000000000001</v>
      </c>
    </row>
    <row r="2500" spans="1:23">
      <c r="A2500" t="s">
        <v>3301</v>
      </c>
      <c r="B2500" s="7">
        <v>46295</v>
      </c>
      <c r="C2500" t="s">
        <v>152</v>
      </c>
      <c r="D2500">
        <v>2</v>
      </c>
      <c r="E2500">
        <v>39.21</v>
      </c>
      <c r="F2500">
        <v>0</v>
      </c>
      <c r="G2500">
        <v>0</v>
      </c>
      <c r="H2500" t="s">
        <v>207</v>
      </c>
      <c r="I2500" t="s">
        <v>224</v>
      </c>
      <c r="J2500" t="s">
        <v>217</v>
      </c>
      <c r="K2500" t="s">
        <v>209</v>
      </c>
      <c r="L2500" t="s">
        <v>225</v>
      </c>
      <c r="M2500" t="s">
        <v>153</v>
      </c>
      <c r="N2500" t="s">
        <v>27</v>
      </c>
      <c r="O2500">
        <v>19.66</v>
      </c>
      <c r="P2500">
        <v>39.21</v>
      </c>
      <c r="Q2500">
        <f>Sales_Analysis[[#This Row],[Quantity]]*Sales_Analysis[[#This Row],[Unit Selling Price]]</f>
        <v>78.42</v>
      </c>
      <c r="R2500">
        <f>Sales_Analysis[[#This Row],[Gross Sales ]]*Sales_Analysis[[#This Row],[Discount Pct]]</f>
        <v>0</v>
      </c>
      <c r="S2500" s="8">
        <f>Sales_Analysis[[#This Row],[Gross Sales ]]-Sales_Analysis[[#This Row],[Discount Amount]]</f>
        <v>78.42</v>
      </c>
      <c r="T2500" s="8">
        <f>Sales_Analysis[[#This Row],[Quantity]]*Sales_Analysis[[#This Row],[Unit Cost]]</f>
        <v>39.32</v>
      </c>
      <c r="U2500" s="8">
        <f>Sales_Analysis[[#This Row],[Net Sales ]]-Sales_Analysis[[#This Row],[Cost Of Good Sold]]</f>
        <v>39.1</v>
      </c>
      <c r="V2500" s="8">
        <f>IF(Sales_Analysis[[#This Row],[Order Status]]="Completed",Sales_Analysis[[#This Row],[Net Sales ]],0)</f>
        <v>78.42</v>
      </c>
      <c r="W2500" s="8">
        <f>IF(Sales_Analysis[[#This Row],[Order Status]]="Completed",Sales_Analysis[[#This Row],[Gross Profit ]],0)</f>
        <v>39.1</v>
      </c>
    </row>
    <row r="2501" spans="1:23">
      <c r="A2501" t="s">
        <v>3302</v>
      </c>
      <c r="B2501" s="7">
        <v>46295</v>
      </c>
      <c r="C2501" t="s">
        <v>152</v>
      </c>
      <c r="D2501">
        <v>2</v>
      </c>
      <c r="E2501">
        <v>39.21</v>
      </c>
      <c r="F2501">
        <v>0</v>
      </c>
      <c r="G2501">
        <v>0</v>
      </c>
      <c r="H2501" t="s">
        <v>212</v>
      </c>
      <c r="I2501" t="s">
        <v>54</v>
      </c>
      <c r="J2501" t="s">
        <v>217</v>
      </c>
      <c r="K2501" t="s">
        <v>209</v>
      </c>
      <c r="L2501" t="s">
        <v>337</v>
      </c>
      <c r="M2501" t="s">
        <v>153</v>
      </c>
      <c r="N2501" t="s">
        <v>27</v>
      </c>
      <c r="O2501">
        <v>19.66</v>
      </c>
      <c r="P2501">
        <v>39.21</v>
      </c>
      <c r="Q2501">
        <f>Sales_Analysis[[#This Row],[Quantity]]*Sales_Analysis[[#This Row],[Unit Selling Price]]</f>
        <v>78.42</v>
      </c>
      <c r="R2501">
        <f>Sales_Analysis[[#This Row],[Gross Sales ]]*Sales_Analysis[[#This Row],[Discount Pct]]</f>
        <v>0</v>
      </c>
      <c r="S2501" s="8">
        <f>Sales_Analysis[[#This Row],[Gross Sales ]]-Sales_Analysis[[#This Row],[Discount Amount]]</f>
        <v>78.42</v>
      </c>
      <c r="T2501" s="8">
        <f>Sales_Analysis[[#This Row],[Quantity]]*Sales_Analysis[[#This Row],[Unit Cost]]</f>
        <v>39.32</v>
      </c>
      <c r="U2501" s="8">
        <f>Sales_Analysis[[#This Row],[Net Sales ]]-Sales_Analysis[[#This Row],[Cost Of Good Sold]]</f>
        <v>39.1</v>
      </c>
      <c r="V2501" s="8">
        <f>IF(Sales_Analysis[[#This Row],[Order Status]]="Completed",Sales_Analysis[[#This Row],[Net Sales ]],0)</f>
        <v>78.42</v>
      </c>
      <c r="W2501" s="8">
        <f>IF(Sales_Analysis[[#This Row],[Order Status]]="Completed",Sales_Analysis[[#This Row],[Gross Profit ]],0)</f>
        <v>39.1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C14F-B81C-4C84-997E-F31EEE3EA7A9}">
  <dimension ref="A1:B2501"/>
  <sheetViews>
    <sheetView topLeftCell="A10" workbookViewId="0">
      <selection activeCell="O29" sqref="O29"/>
    </sheetView>
  </sheetViews>
  <sheetFormatPr defaultRowHeight="14.25"/>
  <cols>
    <col min="1" max="1" width="11.75" bestFit="1" customWidth="1"/>
    <col min="2" max="2" width="14.75" bestFit="1" customWidth="1"/>
  </cols>
  <sheetData>
    <row r="1" spans="1:2">
      <c r="A1" t="s">
        <v>195</v>
      </c>
      <c r="B1" t="s">
        <v>3651</v>
      </c>
    </row>
    <row r="2" spans="1:2">
      <c r="A2" t="s">
        <v>206</v>
      </c>
      <c r="B2">
        <v>1</v>
      </c>
    </row>
    <row r="3" spans="1:2">
      <c r="A3" t="s">
        <v>211</v>
      </c>
      <c r="B3">
        <v>1</v>
      </c>
    </row>
    <row r="4" spans="1:2">
      <c r="A4" t="s">
        <v>215</v>
      </c>
      <c r="B4">
        <v>1</v>
      </c>
    </row>
    <row r="5" spans="1:2">
      <c r="A5" t="s">
        <v>219</v>
      </c>
      <c r="B5">
        <v>1</v>
      </c>
    </row>
    <row r="6" spans="1:2">
      <c r="A6" t="s">
        <v>221</v>
      </c>
      <c r="B6">
        <v>1</v>
      </c>
    </row>
    <row r="7" spans="1:2">
      <c r="A7" t="s">
        <v>223</v>
      </c>
      <c r="B7">
        <v>1</v>
      </c>
    </row>
    <row r="8" spans="1:2">
      <c r="A8" t="s">
        <v>226</v>
      </c>
      <c r="B8">
        <v>1</v>
      </c>
    </row>
    <row r="9" spans="1:2">
      <c r="A9" t="s">
        <v>228</v>
      </c>
      <c r="B9">
        <v>1</v>
      </c>
    </row>
    <row r="10" spans="1:2">
      <c r="A10" t="s">
        <v>230</v>
      </c>
      <c r="B10">
        <v>1</v>
      </c>
    </row>
    <row r="11" spans="1:2">
      <c r="A11" t="s">
        <v>232</v>
      </c>
      <c r="B11">
        <v>1</v>
      </c>
    </row>
    <row r="12" spans="1:2">
      <c r="A12" t="s">
        <v>234</v>
      </c>
      <c r="B12">
        <v>1</v>
      </c>
    </row>
    <row r="13" spans="1:2">
      <c r="A13" t="s">
        <v>236</v>
      </c>
      <c r="B13">
        <v>1</v>
      </c>
    </row>
    <row r="14" spans="1:2">
      <c r="A14" t="s">
        <v>238</v>
      </c>
      <c r="B14">
        <v>1</v>
      </c>
    </row>
    <row r="15" spans="1:2">
      <c r="A15" t="s">
        <v>240</v>
      </c>
      <c r="B15">
        <v>1</v>
      </c>
    </row>
    <row r="16" spans="1:2">
      <c r="A16" t="s">
        <v>242</v>
      </c>
      <c r="B16">
        <v>1</v>
      </c>
    </row>
    <row r="17" spans="1:2">
      <c r="A17" t="s">
        <v>244</v>
      </c>
      <c r="B17">
        <v>1</v>
      </c>
    </row>
    <row r="18" spans="1:2">
      <c r="A18" t="s">
        <v>246</v>
      </c>
      <c r="B18">
        <v>1</v>
      </c>
    </row>
    <row r="19" spans="1:2">
      <c r="A19" t="s">
        <v>248</v>
      </c>
      <c r="B19">
        <v>1</v>
      </c>
    </row>
    <row r="20" spans="1:2">
      <c r="A20" t="s">
        <v>250</v>
      </c>
      <c r="B20">
        <v>1</v>
      </c>
    </row>
    <row r="21" spans="1:2">
      <c r="A21" t="s">
        <v>252</v>
      </c>
      <c r="B21">
        <v>1</v>
      </c>
    </row>
    <row r="22" spans="1:2">
      <c r="A22" t="s">
        <v>254</v>
      </c>
      <c r="B22">
        <v>1</v>
      </c>
    </row>
    <row r="23" spans="1:2">
      <c r="A23" t="s">
        <v>256</v>
      </c>
      <c r="B23">
        <v>1</v>
      </c>
    </row>
    <row r="24" spans="1:2">
      <c r="A24" t="s">
        <v>258</v>
      </c>
      <c r="B24">
        <v>1</v>
      </c>
    </row>
    <row r="25" spans="1:2">
      <c r="A25" t="s">
        <v>260</v>
      </c>
      <c r="B25">
        <v>1</v>
      </c>
    </row>
    <row r="26" spans="1:2">
      <c r="A26" t="s">
        <v>262</v>
      </c>
      <c r="B26">
        <v>1</v>
      </c>
    </row>
    <row r="27" spans="1:2">
      <c r="A27" t="s">
        <v>264</v>
      </c>
      <c r="B27">
        <v>1</v>
      </c>
    </row>
    <row r="28" spans="1:2">
      <c r="A28" t="s">
        <v>266</v>
      </c>
      <c r="B28">
        <v>1</v>
      </c>
    </row>
    <row r="29" spans="1:2">
      <c r="A29" t="s">
        <v>268</v>
      </c>
      <c r="B29">
        <v>1</v>
      </c>
    </row>
    <row r="30" spans="1:2">
      <c r="A30" t="s">
        <v>270</v>
      </c>
      <c r="B30">
        <v>1</v>
      </c>
    </row>
    <row r="31" spans="1:2">
      <c r="A31" t="s">
        <v>272</v>
      </c>
      <c r="B31">
        <v>1</v>
      </c>
    </row>
    <row r="32" spans="1:2">
      <c r="A32" t="s">
        <v>274</v>
      </c>
      <c r="B32">
        <v>1</v>
      </c>
    </row>
    <row r="33" spans="1:2">
      <c r="A33" t="s">
        <v>276</v>
      </c>
      <c r="B33">
        <v>1</v>
      </c>
    </row>
    <row r="34" spans="1:2">
      <c r="A34" t="s">
        <v>278</v>
      </c>
      <c r="B34">
        <v>1</v>
      </c>
    </row>
    <row r="35" spans="1:2">
      <c r="A35" t="s">
        <v>280</v>
      </c>
      <c r="B35">
        <v>1</v>
      </c>
    </row>
    <row r="36" spans="1:2">
      <c r="A36" t="s">
        <v>283</v>
      </c>
      <c r="B36">
        <v>1</v>
      </c>
    </row>
    <row r="37" spans="1:2">
      <c r="A37" t="s">
        <v>285</v>
      </c>
      <c r="B37">
        <v>1</v>
      </c>
    </row>
    <row r="38" spans="1:2">
      <c r="A38" t="s">
        <v>287</v>
      </c>
      <c r="B38">
        <v>1</v>
      </c>
    </row>
    <row r="39" spans="1:2">
      <c r="A39" t="s">
        <v>289</v>
      </c>
      <c r="B39">
        <v>1</v>
      </c>
    </row>
    <row r="40" spans="1:2">
      <c r="A40" t="s">
        <v>291</v>
      </c>
      <c r="B40">
        <v>1</v>
      </c>
    </row>
    <row r="41" spans="1:2">
      <c r="A41" t="s">
        <v>293</v>
      </c>
      <c r="B41">
        <v>1</v>
      </c>
    </row>
    <row r="42" spans="1:2">
      <c r="A42" t="s">
        <v>294</v>
      </c>
      <c r="B42">
        <v>1</v>
      </c>
    </row>
    <row r="43" spans="1:2">
      <c r="A43" t="s">
        <v>295</v>
      </c>
      <c r="B43">
        <v>1</v>
      </c>
    </row>
    <row r="44" spans="1:2">
      <c r="A44" t="s">
        <v>297</v>
      </c>
      <c r="B44">
        <v>1</v>
      </c>
    </row>
    <row r="45" spans="1:2">
      <c r="A45" t="s">
        <v>299</v>
      </c>
      <c r="B45">
        <v>1</v>
      </c>
    </row>
    <row r="46" spans="1:2">
      <c r="A46" t="s">
        <v>301</v>
      </c>
      <c r="B46">
        <v>1</v>
      </c>
    </row>
    <row r="47" spans="1:2">
      <c r="A47" t="s">
        <v>303</v>
      </c>
      <c r="B47">
        <v>1</v>
      </c>
    </row>
    <row r="48" spans="1:2">
      <c r="A48" t="s">
        <v>305</v>
      </c>
      <c r="B48">
        <v>1</v>
      </c>
    </row>
    <row r="49" spans="1:2">
      <c r="A49" t="s">
        <v>307</v>
      </c>
      <c r="B49">
        <v>1</v>
      </c>
    </row>
    <row r="50" spans="1:2">
      <c r="A50" t="s">
        <v>309</v>
      </c>
      <c r="B50">
        <v>1</v>
      </c>
    </row>
    <row r="51" spans="1:2">
      <c r="A51" t="s">
        <v>311</v>
      </c>
      <c r="B51">
        <v>1</v>
      </c>
    </row>
    <row r="52" spans="1:2">
      <c r="A52" t="s">
        <v>313</v>
      </c>
      <c r="B52">
        <v>1</v>
      </c>
    </row>
    <row r="53" spans="1:2">
      <c r="A53" t="s">
        <v>314</v>
      </c>
      <c r="B53">
        <v>1</v>
      </c>
    </row>
    <row r="54" spans="1:2">
      <c r="A54" t="s">
        <v>316</v>
      </c>
      <c r="B54">
        <v>1</v>
      </c>
    </row>
    <row r="55" spans="1:2">
      <c r="A55" t="s">
        <v>318</v>
      </c>
      <c r="B55">
        <v>1</v>
      </c>
    </row>
    <row r="56" spans="1:2">
      <c r="A56" t="s">
        <v>320</v>
      </c>
      <c r="B56">
        <v>1</v>
      </c>
    </row>
    <row r="57" spans="1:2">
      <c r="A57" t="s">
        <v>322</v>
      </c>
      <c r="B57">
        <v>1</v>
      </c>
    </row>
    <row r="58" spans="1:2">
      <c r="A58" t="s">
        <v>324</v>
      </c>
      <c r="B58">
        <v>1</v>
      </c>
    </row>
    <row r="59" spans="1:2">
      <c r="A59" t="s">
        <v>326</v>
      </c>
      <c r="B59">
        <v>1</v>
      </c>
    </row>
    <row r="60" spans="1:2">
      <c r="A60" t="s">
        <v>328</v>
      </c>
      <c r="B60">
        <v>1</v>
      </c>
    </row>
    <row r="61" spans="1:2">
      <c r="A61" t="s">
        <v>330</v>
      </c>
      <c r="B61">
        <v>1</v>
      </c>
    </row>
    <row r="62" spans="1:2">
      <c r="A62" t="s">
        <v>332</v>
      </c>
      <c r="B62">
        <v>1</v>
      </c>
    </row>
    <row r="63" spans="1:2">
      <c r="A63" t="s">
        <v>334</v>
      </c>
      <c r="B63">
        <v>1</v>
      </c>
    </row>
    <row r="64" spans="1:2">
      <c r="A64" t="s">
        <v>336</v>
      </c>
      <c r="B64">
        <v>1</v>
      </c>
    </row>
    <row r="65" spans="1:2">
      <c r="A65" t="s">
        <v>338</v>
      </c>
      <c r="B65">
        <v>1</v>
      </c>
    </row>
    <row r="66" spans="1:2">
      <c r="A66" t="s">
        <v>340</v>
      </c>
      <c r="B66">
        <v>1</v>
      </c>
    </row>
    <row r="67" spans="1:2">
      <c r="A67" t="s">
        <v>341</v>
      </c>
      <c r="B67">
        <v>1</v>
      </c>
    </row>
    <row r="68" spans="1:2">
      <c r="A68" t="s">
        <v>343</v>
      </c>
      <c r="B68">
        <v>1</v>
      </c>
    </row>
    <row r="69" spans="1:2">
      <c r="A69" t="s">
        <v>345</v>
      </c>
      <c r="B69">
        <v>1</v>
      </c>
    </row>
    <row r="70" spans="1:2">
      <c r="A70" t="s">
        <v>347</v>
      </c>
      <c r="B70">
        <v>1</v>
      </c>
    </row>
    <row r="71" spans="1:2">
      <c r="A71" t="s">
        <v>349</v>
      </c>
      <c r="B71">
        <v>1</v>
      </c>
    </row>
    <row r="72" spans="1:2">
      <c r="A72" t="s">
        <v>351</v>
      </c>
      <c r="B72">
        <v>1</v>
      </c>
    </row>
    <row r="73" spans="1:2">
      <c r="A73" t="s">
        <v>353</v>
      </c>
      <c r="B73">
        <v>1</v>
      </c>
    </row>
    <row r="74" spans="1:2">
      <c r="A74" t="s">
        <v>355</v>
      </c>
      <c r="B74">
        <v>1</v>
      </c>
    </row>
    <row r="75" spans="1:2">
      <c r="A75" t="s">
        <v>357</v>
      </c>
      <c r="B75">
        <v>1</v>
      </c>
    </row>
    <row r="76" spans="1:2">
      <c r="A76" t="s">
        <v>359</v>
      </c>
      <c r="B76">
        <v>1</v>
      </c>
    </row>
    <row r="77" spans="1:2">
      <c r="A77" t="s">
        <v>361</v>
      </c>
      <c r="B77">
        <v>1</v>
      </c>
    </row>
    <row r="78" spans="1:2">
      <c r="A78" t="s">
        <v>362</v>
      </c>
      <c r="B78">
        <v>1</v>
      </c>
    </row>
    <row r="79" spans="1:2">
      <c r="A79" t="s">
        <v>364</v>
      </c>
      <c r="B79">
        <v>1</v>
      </c>
    </row>
    <row r="80" spans="1:2">
      <c r="A80" t="s">
        <v>366</v>
      </c>
      <c r="B80">
        <v>1</v>
      </c>
    </row>
    <row r="81" spans="1:2">
      <c r="A81" t="s">
        <v>368</v>
      </c>
      <c r="B81">
        <v>1</v>
      </c>
    </row>
    <row r="82" spans="1:2">
      <c r="A82" t="s">
        <v>370</v>
      </c>
      <c r="B82">
        <v>1</v>
      </c>
    </row>
    <row r="83" spans="1:2">
      <c r="A83" t="s">
        <v>372</v>
      </c>
      <c r="B83">
        <v>1</v>
      </c>
    </row>
    <row r="84" spans="1:2">
      <c r="A84" t="s">
        <v>374</v>
      </c>
      <c r="B84">
        <v>1</v>
      </c>
    </row>
    <row r="85" spans="1:2">
      <c r="A85" t="s">
        <v>376</v>
      </c>
      <c r="B85">
        <v>1</v>
      </c>
    </row>
    <row r="86" spans="1:2">
      <c r="A86" t="s">
        <v>378</v>
      </c>
      <c r="B86">
        <v>1</v>
      </c>
    </row>
    <row r="87" spans="1:2">
      <c r="A87" t="s">
        <v>380</v>
      </c>
      <c r="B87">
        <v>1</v>
      </c>
    </row>
    <row r="88" spans="1:2">
      <c r="A88" t="s">
        <v>382</v>
      </c>
      <c r="B88">
        <v>1</v>
      </c>
    </row>
    <row r="89" spans="1:2">
      <c r="A89" t="s">
        <v>384</v>
      </c>
      <c r="B89">
        <v>1</v>
      </c>
    </row>
    <row r="90" spans="1:2">
      <c r="A90" t="s">
        <v>385</v>
      </c>
      <c r="B90">
        <v>1</v>
      </c>
    </row>
    <row r="91" spans="1:2">
      <c r="A91" t="s">
        <v>387</v>
      </c>
      <c r="B91">
        <v>1</v>
      </c>
    </row>
    <row r="92" spans="1:2">
      <c r="A92" t="s">
        <v>389</v>
      </c>
      <c r="B92">
        <v>1</v>
      </c>
    </row>
    <row r="93" spans="1:2">
      <c r="A93" t="s">
        <v>390</v>
      </c>
      <c r="B93">
        <v>1</v>
      </c>
    </row>
    <row r="94" spans="1:2">
      <c r="A94" t="s">
        <v>391</v>
      </c>
      <c r="B94">
        <v>1</v>
      </c>
    </row>
    <row r="95" spans="1:2">
      <c r="A95" t="s">
        <v>393</v>
      </c>
      <c r="B95">
        <v>1</v>
      </c>
    </row>
    <row r="96" spans="1:2">
      <c r="A96" t="s">
        <v>394</v>
      </c>
      <c r="B96">
        <v>1</v>
      </c>
    </row>
    <row r="97" spans="1:2">
      <c r="A97" t="s">
        <v>395</v>
      </c>
      <c r="B97">
        <v>1</v>
      </c>
    </row>
    <row r="98" spans="1:2">
      <c r="A98" t="s">
        <v>397</v>
      </c>
      <c r="B98">
        <v>1</v>
      </c>
    </row>
    <row r="99" spans="1:2">
      <c r="A99" t="s">
        <v>398</v>
      </c>
      <c r="B99">
        <v>1</v>
      </c>
    </row>
    <row r="100" spans="1:2">
      <c r="A100" t="s">
        <v>400</v>
      </c>
      <c r="B100">
        <v>1</v>
      </c>
    </row>
    <row r="101" spans="1:2">
      <c r="A101" t="s">
        <v>401</v>
      </c>
      <c r="B101">
        <v>1</v>
      </c>
    </row>
    <row r="102" spans="1:2">
      <c r="A102" t="s">
        <v>403</v>
      </c>
      <c r="B102">
        <v>1</v>
      </c>
    </row>
    <row r="103" spans="1:2">
      <c r="A103" t="s">
        <v>405</v>
      </c>
      <c r="B103">
        <v>1</v>
      </c>
    </row>
    <row r="104" spans="1:2">
      <c r="A104" t="s">
        <v>407</v>
      </c>
      <c r="B104">
        <v>1</v>
      </c>
    </row>
    <row r="105" spans="1:2">
      <c r="A105" t="s">
        <v>409</v>
      </c>
      <c r="B105">
        <v>1</v>
      </c>
    </row>
    <row r="106" spans="1:2">
      <c r="A106" t="s">
        <v>411</v>
      </c>
      <c r="B106">
        <v>1</v>
      </c>
    </row>
    <row r="107" spans="1:2">
      <c r="A107" t="s">
        <v>413</v>
      </c>
      <c r="B107">
        <v>1</v>
      </c>
    </row>
    <row r="108" spans="1:2">
      <c r="A108" t="s">
        <v>415</v>
      </c>
      <c r="B108">
        <v>1</v>
      </c>
    </row>
    <row r="109" spans="1:2">
      <c r="A109" t="s">
        <v>417</v>
      </c>
      <c r="B109">
        <v>1</v>
      </c>
    </row>
    <row r="110" spans="1:2">
      <c r="A110" t="s">
        <v>419</v>
      </c>
      <c r="B110">
        <v>1</v>
      </c>
    </row>
    <row r="111" spans="1:2">
      <c r="A111" t="s">
        <v>421</v>
      </c>
      <c r="B111">
        <v>1</v>
      </c>
    </row>
    <row r="112" spans="1:2">
      <c r="A112" t="s">
        <v>423</v>
      </c>
      <c r="B112">
        <v>1</v>
      </c>
    </row>
    <row r="113" spans="1:2">
      <c r="A113" t="s">
        <v>425</v>
      </c>
      <c r="B113">
        <v>1</v>
      </c>
    </row>
    <row r="114" spans="1:2">
      <c r="A114" t="s">
        <v>427</v>
      </c>
      <c r="B114">
        <v>1</v>
      </c>
    </row>
    <row r="115" spans="1:2">
      <c r="A115" t="s">
        <v>429</v>
      </c>
      <c r="B115">
        <v>1</v>
      </c>
    </row>
    <row r="116" spans="1:2">
      <c r="A116" t="s">
        <v>430</v>
      </c>
      <c r="B116">
        <v>1</v>
      </c>
    </row>
    <row r="117" spans="1:2">
      <c r="A117" t="s">
        <v>432</v>
      </c>
      <c r="B117">
        <v>1</v>
      </c>
    </row>
    <row r="118" spans="1:2">
      <c r="A118" t="s">
        <v>434</v>
      </c>
      <c r="B118">
        <v>1</v>
      </c>
    </row>
    <row r="119" spans="1:2">
      <c r="A119" t="s">
        <v>436</v>
      </c>
      <c r="B119">
        <v>1</v>
      </c>
    </row>
    <row r="120" spans="1:2">
      <c r="A120" t="s">
        <v>438</v>
      </c>
      <c r="B120">
        <v>1</v>
      </c>
    </row>
    <row r="121" spans="1:2">
      <c r="A121" t="s">
        <v>440</v>
      </c>
      <c r="B121">
        <v>1</v>
      </c>
    </row>
    <row r="122" spans="1:2">
      <c r="A122" t="s">
        <v>442</v>
      </c>
      <c r="B122">
        <v>1</v>
      </c>
    </row>
    <row r="123" spans="1:2">
      <c r="A123" t="s">
        <v>444</v>
      </c>
      <c r="B123">
        <v>1</v>
      </c>
    </row>
    <row r="124" spans="1:2">
      <c r="A124" t="s">
        <v>446</v>
      </c>
      <c r="B124">
        <v>1</v>
      </c>
    </row>
    <row r="125" spans="1:2">
      <c r="A125" t="s">
        <v>448</v>
      </c>
      <c r="B125">
        <v>1</v>
      </c>
    </row>
    <row r="126" spans="1:2">
      <c r="A126" t="s">
        <v>450</v>
      </c>
      <c r="B126">
        <v>1</v>
      </c>
    </row>
    <row r="127" spans="1:2">
      <c r="A127" t="s">
        <v>452</v>
      </c>
      <c r="B127">
        <v>1</v>
      </c>
    </row>
    <row r="128" spans="1:2">
      <c r="A128" t="s">
        <v>454</v>
      </c>
      <c r="B128">
        <v>1</v>
      </c>
    </row>
    <row r="129" spans="1:2">
      <c r="A129" t="s">
        <v>456</v>
      </c>
      <c r="B129">
        <v>1</v>
      </c>
    </row>
    <row r="130" spans="1:2">
      <c r="A130" t="s">
        <v>457</v>
      </c>
      <c r="B130">
        <v>1</v>
      </c>
    </row>
    <row r="131" spans="1:2">
      <c r="A131" t="s">
        <v>458</v>
      </c>
      <c r="B131">
        <v>1</v>
      </c>
    </row>
    <row r="132" spans="1:2">
      <c r="A132" t="s">
        <v>460</v>
      </c>
      <c r="B132">
        <v>1</v>
      </c>
    </row>
    <row r="133" spans="1:2">
      <c r="A133" t="s">
        <v>462</v>
      </c>
      <c r="B133">
        <v>1</v>
      </c>
    </row>
    <row r="134" spans="1:2">
      <c r="A134" t="s">
        <v>464</v>
      </c>
      <c r="B134">
        <v>1</v>
      </c>
    </row>
    <row r="135" spans="1:2">
      <c r="A135" t="s">
        <v>466</v>
      </c>
      <c r="B135">
        <v>1</v>
      </c>
    </row>
    <row r="136" spans="1:2">
      <c r="A136" t="s">
        <v>468</v>
      </c>
      <c r="B136">
        <v>1</v>
      </c>
    </row>
    <row r="137" spans="1:2">
      <c r="A137" t="s">
        <v>470</v>
      </c>
      <c r="B137">
        <v>1</v>
      </c>
    </row>
    <row r="138" spans="1:2">
      <c r="A138" t="s">
        <v>472</v>
      </c>
      <c r="B138">
        <v>1</v>
      </c>
    </row>
    <row r="139" spans="1:2">
      <c r="A139" t="s">
        <v>474</v>
      </c>
      <c r="B139">
        <v>1</v>
      </c>
    </row>
    <row r="140" spans="1:2">
      <c r="A140" t="s">
        <v>476</v>
      </c>
      <c r="B140">
        <v>1</v>
      </c>
    </row>
    <row r="141" spans="1:2">
      <c r="A141" t="s">
        <v>478</v>
      </c>
      <c r="B141">
        <v>1</v>
      </c>
    </row>
    <row r="142" spans="1:2">
      <c r="A142" t="s">
        <v>480</v>
      </c>
      <c r="B142">
        <v>1</v>
      </c>
    </row>
    <row r="143" spans="1:2">
      <c r="A143" t="s">
        <v>482</v>
      </c>
      <c r="B143">
        <v>1</v>
      </c>
    </row>
    <row r="144" spans="1:2">
      <c r="A144" t="s">
        <v>483</v>
      </c>
      <c r="B144">
        <v>1</v>
      </c>
    </row>
    <row r="145" spans="1:2">
      <c r="A145" t="s">
        <v>485</v>
      </c>
      <c r="B145">
        <v>1</v>
      </c>
    </row>
    <row r="146" spans="1:2">
      <c r="A146" t="s">
        <v>487</v>
      </c>
      <c r="B146">
        <v>1</v>
      </c>
    </row>
    <row r="147" spans="1:2">
      <c r="A147" t="s">
        <v>489</v>
      </c>
      <c r="B147">
        <v>1</v>
      </c>
    </row>
    <row r="148" spans="1:2">
      <c r="A148" t="s">
        <v>491</v>
      </c>
      <c r="B148">
        <v>1</v>
      </c>
    </row>
    <row r="149" spans="1:2">
      <c r="A149" t="s">
        <v>493</v>
      </c>
      <c r="B149">
        <v>1</v>
      </c>
    </row>
    <row r="150" spans="1:2">
      <c r="A150" t="s">
        <v>495</v>
      </c>
      <c r="B150">
        <v>1</v>
      </c>
    </row>
    <row r="151" spans="1:2">
      <c r="A151" t="s">
        <v>496</v>
      </c>
      <c r="B151">
        <v>1</v>
      </c>
    </row>
    <row r="152" spans="1:2">
      <c r="A152" t="s">
        <v>498</v>
      </c>
      <c r="B152">
        <v>1</v>
      </c>
    </row>
    <row r="153" spans="1:2">
      <c r="A153" t="s">
        <v>500</v>
      </c>
      <c r="B153">
        <v>1</v>
      </c>
    </row>
    <row r="154" spans="1:2">
      <c r="A154" t="s">
        <v>502</v>
      </c>
      <c r="B154">
        <v>1</v>
      </c>
    </row>
    <row r="155" spans="1:2">
      <c r="A155" t="s">
        <v>504</v>
      </c>
      <c r="B155">
        <v>1</v>
      </c>
    </row>
    <row r="156" spans="1:2">
      <c r="A156" t="s">
        <v>506</v>
      </c>
      <c r="B156">
        <v>1</v>
      </c>
    </row>
    <row r="157" spans="1:2">
      <c r="A157" t="s">
        <v>508</v>
      </c>
      <c r="B157">
        <v>1</v>
      </c>
    </row>
    <row r="158" spans="1:2">
      <c r="A158" t="s">
        <v>510</v>
      </c>
      <c r="B158">
        <v>1</v>
      </c>
    </row>
    <row r="159" spans="1:2">
      <c r="A159" t="s">
        <v>511</v>
      </c>
      <c r="B159">
        <v>1</v>
      </c>
    </row>
    <row r="160" spans="1:2">
      <c r="A160" t="s">
        <v>513</v>
      </c>
      <c r="B160">
        <v>1</v>
      </c>
    </row>
    <row r="161" spans="1:2">
      <c r="A161" t="s">
        <v>514</v>
      </c>
      <c r="B161">
        <v>1</v>
      </c>
    </row>
    <row r="162" spans="1:2">
      <c r="A162" t="s">
        <v>516</v>
      </c>
      <c r="B162">
        <v>1</v>
      </c>
    </row>
    <row r="163" spans="1:2">
      <c r="A163" t="s">
        <v>518</v>
      </c>
      <c r="B163">
        <v>1</v>
      </c>
    </row>
    <row r="164" spans="1:2">
      <c r="A164" t="s">
        <v>520</v>
      </c>
      <c r="B164">
        <v>1</v>
      </c>
    </row>
    <row r="165" spans="1:2">
      <c r="A165" t="s">
        <v>522</v>
      </c>
      <c r="B165">
        <v>1</v>
      </c>
    </row>
    <row r="166" spans="1:2">
      <c r="A166" t="s">
        <v>524</v>
      </c>
      <c r="B166">
        <v>1</v>
      </c>
    </row>
    <row r="167" spans="1:2">
      <c r="A167" t="s">
        <v>526</v>
      </c>
      <c r="B167">
        <v>1</v>
      </c>
    </row>
    <row r="168" spans="1:2">
      <c r="A168" t="s">
        <v>527</v>
      </c>
      <c r="B168">
        <v>1</v>
      </c>
    </row>
    <row r="169" spans="1:2">
      <c r="A169" t="s">
        <v>528</v>
      </c>
      <c r="B169">
        <v>1</v>
      </c>
    </row>
    <row r="170" spans="1:2">
      <c r="A170" t="s">
        <v>530</v>
      </c>
      <c r="B170">
        <v>1</v>
      </c>
    </row>
    <row r="171" spans="1:2">
      <c r="A171" t="s">
        <v>532</v>
      </c>
      <c r="B171">
        <v>1</v>
      </c>
    </row>
    <row r="172" spans="1:2">
      <c r="A172" t="s">
        <v>534</v>
      </c>
      <c r="B172">
        <v>1</v>
      </c>
    </row>
    <row r="173" spans="1:2">
      <c r="A173" t="s">
        <v>536</v>
      </c>
      <c r="B173">
        <v>1</v>
      </c>
    </row>
    <row r="174" spans="1:2">
      <c r="A174" t="s">
        <v>537</v>
      </c>
      <c r="B174">
        <v>1</v>
      </c>
    </row>
    <row r="175" spans="1:2">
      <c r="A175" t="s">
        <v>538</v>
      </c>
      <c r="B175">
        <v>1</v>
      </c>
    </row>
    <row r="176" spans="1:2">
      <c r="A176" t="s">
        <v>540</v>
      </c>
      <c r="B176">
        <v>1</v>
      </c>
    </row>
    <row r="177" spans="1:2">
      <c r="A177" t="s">
        <v>542</v>
      </c>
      <c r="B177">
        <v>1</v>
      </c>
    </row>
    <row r="178" spans="1:2">
      <c r="A178" t="s">
        <v>544</v>
      </c>
      <c r="B178">
        <v>1</v>
      </c>
    </row>
    <row r="179" spans="1:2">
      <c r="A179" t="s">
        <v>546</v>
      </c>
      <c r="B179">
        <v>1</v>
      </c>
    </row>
    <row r="180" spans="1:2">
      <c r="A180" t="s">
        <v>548</v>
      </c>
      <c r="B180">
        <v>1</v>
      </c>
    </row>
    <row r="181" spans="1:2">
      <c r="A181" t="s">
        <v>550</v>
      </c>
      <c r="B181">
        <v>1</v>
      </c>
    </row>
    <row r="182" spans="1:2">
      <c r="A182" t="s">
        <v>552</v>
      </c>
      <c r="B182">
        <v>1</v>
      </c>
    </row>
    <row r="183" spans="1:2">
      <c r="A183" t="s">
        <v>554</v>
      </c>
      <c r="B183">
        <v>1</v>
      </c>
    </row>
    <row r="184" spans="1:2">
      <c r="A184" t="s">
        <v>556</v>
      </c>
      <c r="B184">
        <v>1</v>
      </c>
    </row>
    <row r="185" spans="1:2">
      <c r="A185" t="s">
        <v>558</v>
      </c>
      <c r="B185">
        <v>1</v>
      </c>
    </row>
    <row r="186" spans="1:2">
      <c r="A186" t="s">
        <v>560</v>
      </c>
      <c r="B186">
        <v>1</v>
      </c>
    </row>
    <row r="187" spans="1:2">
      <c r="A187" t="s">
        <v>562</v>
      </c>
      <c r="B187">
        <v>1</v>
      </c>
    </row>
    <row r="188" spans="1:2">
      <c r="A188" t="s">
        <v>564</v>
      </c>
      <c r="B188">
        <v>1</v>
      </c>
    </row>
    <row r="189" spans="1:2">
      <c r="A189" t="s">
        <v>566</v>
      </c>
      <c r="B189">
        <v>1</v>
      </c>
    </row>
    <row r="190" spans="1:2">
      <c r="A190" t="s">
        <v>568</v>
      </c>
      <c r="B190">
        <v>1</v>
      </c>
    </row>
    <row r="191" spans="1:2">
      <c r="A191" t="s">
        <v>570</v>
      </c>
      <c r="B191">
        <v>1</v>
      </c>
    </row>
    <row r="192" spans="1:2">
      <c r="A192" t="s">
        <v>572</v>
      </c>
      <c r="B192">
        <v>1</v>
      </c>
    </row>
    <row r="193" spans="1:2">
      <c r="A193" t="s">
        <v>574</v>
      </c>
      <c r="B193">
        <v>1</v>
      </c>
    </row>
    <row r="194" spans="1:2">
      <c r="A194" t="s">
        <v>576</v>
      </c>
      <c r="B194">
        <v>1</v>
      </c>
    </row>
    <row r="195" spans="1:2">
      <c r="A195" t="s">
        <v>578</v>
      </c>
      <c r="B195">
        <v>1</v>
      </c>
    </row>
    <row r="196" spans="1:2">
      <c r="A196" t="s">
        <v>580</v>
      </c>
      <c r="B196">
        <v>1</v>
      </c>
    </row>
    <row r="197" spans="1:2">
      <c r="A197" t="s">
        <v>581</v>
      </c>
      <c r="B197">
        <v>1</v>
      </c>
    </row>
    <row r="198" spans="1:2">
      <c r="A198" t="s">
        <v>582</v>
      </c>
      <c r="B198">
        <v>1</v>
      </c>
    </row>
    <row r="199" spans="1:2">
      <c r="A199" t="s">
        <v>584</v>
      </c>
      <c r="B199">
        <v>1</v>
      </c>
    </row>
    <row r="200" spans="1:2">
      <c r="A200" t="s">
        <v>586</v>
      </c>
      <c r="B200">
        <v>1</v>
      </c>
    </row>
    <row r="201" spans="1:2">
      <c r="A201" t="s">
        <v>588</v>
      </c>
      <c r="B201">
        <v>1</v>
      </c>
    </row>
    <row r="202" spans="1:2">
      <c r="A202" t="s">
        <v>590</v>
      </c>
      <c r="B202">
        <v>1</v>
      </c>
    </row>
    <row r="203" spans="1:2">
      <c r="A203" t="s">
        <v>591</v>
      </c>
      <c r="B203">
        <v>1</v>
      </c>
    </row>
    <row r="204" spans="1:2">
      <c r="A204" t="s">
        <v>592</v>
      </c>
      <c r="B204">
        <v>1</v>
      </c>
    </row>
    <row r="205" spans="1:2">
      <c r="A205" t="s">
        <v>594</v>
      </c>
      <c r="B205">
        <v>1</v>
      </c>
    </row>
    <row r="206" spans="1:2">
      <c r="A206" t="s">
        <v>596</v>
      </c>
      <c r="B206">
        <v>1</v>
      </c>
    </row>
    <row r="207" spans="1:2">
      <c r="A207" t="s">
        <v>598</v>
      </c>
      <c r="B207">
        <v>1</v>
      </c>
    </row>
    <row r="208" spans="1:2">
      <c r="A208" t="s">
        <v>599</v>
      </c>
      <c r="B208">
        <v>1</v>
      </c>
    </row>
    <row r="209" spans="1:2">
      <c r="A209" t="s">
        <v>601</v>
      </c>
      <c r="B209">
        <v>1</v>
      </c>
    </row>
    <row r="210" spans="1:2">
      <c r="A210" t="s">
        <v>603</v>
      </c>
      <c r="B210">
        <v>1</v>
      </c>
    </row>
    <row r="211" spans="1:2">
      <c r="A211" t="s">
        <v>605</v>
      </c>
      <c r="B211">
        <v>1</v>
      </c>
    </row>
    <row r="212" spans="1:2">
      <c r="A212" t="s">
        <v>606</v>
      </c>
      <c r="B212">
        <v>1</v>
      </c>
    </row>
    <row r="213" spans="1:2">
      <c r="A213" t="s">
        <v>608</v>
      </c>
      <c r="B213">
        <v>1</v>
      </c>
    </row>
    <row r="214" spans="1:2">
      <c r="A214" t="s">
        <v>609</v>
      </c>
      <c r="B214">
        <v>1</v>
      </c>
    </row>
    <row r="215" spans="1:2">
      <c r="A215" t="s">
        <v>610</v>
      </c>
      <c r="B215">
        <v>1</v>
      </c>
    </row>
    <row r="216" spans="1:2">
      <c r="A216" t="s">
        <v>612</v>
      </c>
      <c r="B216">
        <v>1</v>
      </c>
    </row>
    <row r="217" spans="1:2">
      <c r="A217" t="s">
        <v>614</v>
      </c>
      <c r="B217">
        <v>1</v>
      </c>
    </row>
    <row r="218" spans="1:2">
      <c r="A218" t="s">
        <v>616</v>
      </c>
      <c r="B218">
        <v>1</v>
      </c>
    </row>
    <row r="219" spans="1:2">
      <c r="A219" t="s">
        <v>617</v>
      </c>
      <c r="B219">
        <v>1</v>
      </c>
    </row>
    <row r="220" spans="1:2">
      <c r="A220" t="s">
        <v>619</v>
      </c>
      <c r="B220">
        <v>1</v>
      </c>
    </row>
    <row r="221" spans="1:2">
      <c r="A221" t="s">
        <v>621</v>
      </c>
      <c r="B221">
        <v>1</v>
      </c>
    </row>
    <row r="222" spans="1:2">
      <c r="A222" t="s">
        <v>622</v>
      </c>
      <c r="B222">
        <v>1</v>
      </c>
    </row>
    <row r="223" spans="1:2">
      <c r="A223" t="s">
        <v>623</v>
      </c>
      <c r="B223">
        <v>1</v>
      </c>
    </row>
    <row r="224" spans="1:2">
      <c r="A224" t="s">
        <v>625</v>
      </c>
      <c r="B224">
        <v>1</v>
      </c>
    </row>
    <row r="225" spans="1:2">
      <c r="A225" t="s">
        <v>627</v>
      </c>
      <c r="B225">
        <v>1</v>
      </c>
    </row>
    <row r="226" spans="1:2">
      <c r="A226" t="s">
        <v>629</v>
      </c>
      <c r="B226">
        <v>1</v>
      </c>
    </row>
    <row r="227" spans="1:2">
      <c r="A227" t="s">
        <v>631</v>
      </c>
      <c r="B227">
        <v>1</v>
      </c>
    </row>
    <row r="228" spans="1:2">
      <c r="A228" t="s">
        <v>632</v>
      </c>
      <c r="B228">
        <v>1</v>
      </c>
    </row>
    <row r="229" spans="1:2">
      <c r="A229" t="s">
        <v>634</v>
      </c>
      <c r="B229">
        <v>1</v>
      </c>
    </row>
    <row r="230" spans="1:2">
      <c r="A230" t="s">
        <v>636</v>
      </c>
      <c r="B230">
        <v>1</v>
      </c>
    </row>
    <row r="231" spans="1:2">
      <c r="A231" t="s">
        <v>638</v>
      </c>
      <c r="B231">
        <v>1</v>
      </c>
    </row>
    <row r="232" spans="1:2">
      <c r="A232" t="s">
        <v>640</v>
      </c>
      <c r="B232">
        <v>1</v>
      </c>
    </row>
    <row r="233" spans="1:2">
      <c r="A233" t="s">
        <v>641</v>
      </c>
      <c r="B233">
        <v>1</v>
      </c>
    </row>
    <row r="234" spans="1:2">
      <c r="A234" t="s">
        <v>643</v>
      </c>
      <c r="B234">
        <v>1</v>
      </c>
    </row>
    <row r="235" spans="1:2">
      <c r="A235" t="s">
        <v>644</v>
      </c>
      <c r="B235">
        <v>1</v>
      </c>
    </row>
    <row r="236" spans="1:2">
      <c r="A236" t="s">
        <v>646</v>
      </c>
      <c r="B236">
        <v>1</v>
      </c>
    </row>
    <row r="237" spans="1:2">
      <c r="A237" t="s">
        <v>648</v>
      </c>
      <c r="B237">
        <v>1</v>
      </c>
    </row>
    <row r="238" spans="1:2">
      <c r="A238" t="s">
        <v>650</v>
      </c>
      <c r="B238">
        <v>1</v>
      </c>
    </row>
    <row r="239" spans="1:2">
      <c r="A239" t="s">
        <v>652</v>
      </c>
      <c r="B239">
        <v>1</v>
      </c>
    </row>
    <row r="240" spans="1:2">
      <c r="A240" t="s">
        <v>653</v>
      </c>
      <c r="B240">
        <v>1</v>
      </c>
    </row>
    <row r="241" spans="1:2">
      <c r="A241" t="s">
        <v>655</v>
      </c>
      <c r="B241">
        <v>1</v>
      </c>
    </row>
    <row r="242" spans="1:2">
      <c r="A242" t="s">
        <v>657</v>
      </c>
      <c r="B242">
        <v>1</v>
      </c>
    </row>
    <row r="243" spans="1:2">
      <c r="A243" t="s">
        <v>658</v>
      </c>
      <c r="B243">
        <v>1</v>
      </c>
    </row>
    <row r="244" spans="1:2">
      <c r="A244" t="s">
        <v>660</v>
      </c>
      <c r="B244">
        <v>1</v>
      </c>
    </row>
    <row r="245" spans="1:2">
      <c r="A245" t="s">
        <v>662</v>
      </c>
      <c r="B245">
        <v>1</v>
      </c>
    </row>
    <row r="246" spans="1:2">
      <c r="A246" t="s">
        <v>663</v>
      </c>
      <c r="B246">
        <v>1</v>
      </c>
    </row>
    <row r="247" spans="1:2">
      <c r="A247" t="s">
        <v>665</v>
      </c>
      <c r="B247">
        <v>1</v>
      </c>
    </row>
    <row r="248" spans="1:2">
      <c r="A248" t="s">
        <v>666</v>
      </c>
      <c r="B248">
        <v>1</v>
      </c>
    </row>
    <row r="249" spans="1:2">
      <c r="A249" t="s">
        <v>667</v>
      </c>
      <c r="B249">
        <v>1</v>
      </c>
    </row>
    <row r="250" spans="1:2">
      <c r="A250" t="s">
        <v>668</v>
      </c>
      <c r="B250">
        <v>1</v>
      </c>
    </row>
    <row r="251" spans="1:2">
      <c r="A251" t="s">
        <v>670</v>
      </c>
      <c r="B251">
        <v>1</v>
      </c>
    </row>
    <row r="252" spans="1:2">
      <c r="A252" t="s">
        <v>672</v>
      </c>
      <c r="B252">
        <v>1</v>
      </c>
    </row>
    <row r="253" spans="1:2">
      <c r="A253" t="s">
        <v>674</v>
      </c>
      <c r="B253">
        <v>1</v>
      </c>
    </row>
    <row r="254" spans="1:2">
      <c r="A254" t="s">
        <v>676</v>
      </c>
      <c r="B254">
        <v>1</v>
      </c>
    </row>
    <row r="255" spans="1:2">
      <c r="A255" t="s">
        <v>678</v>
      </c>
      <c r="B255">
        <v>1</v>
      </c>
    </row>
    <row r="256" spans="1:2">
      <c r="A256" t="s">
        <v>680</v>
      </c>
      <c r="B256">
        <v>1</v>
      </c>
    </row>
    <row r="257" spans="1:2">
      <c r="A257" t="s">
        <v>682</v>
      </c>
      <c r="B257">
        <v>1</v>
      </c>
    </row>
    <row r="258" spans="1:2">
      <c r="A258" t="s">
        <v>683</v>
      </c>
      <c r="B258">
        <v>1</v>
      </c>
    </row>
    <row r="259" spans="1:2">
      <c r="A259" t="s">
        <v>684</v>
      </c>
      <c r="B259">
        <v>1</v>
      </c>
    </row>
    <row r="260" spans="1:2">
      <c r="A260" t="s">
        <v>685</v>
      </c>
      <c r="B260">
        <v>1</v>
      </c>
    </row>
    <row r="261" spans="1:2">
      <c r="A261" t="s">
        <v>687</v>
      </c>
      <c r="B261">
        <v>1</v>
      </c>
    </row>
    <row r="262" spans="1:2">
      <c r="A262" t="s">
        <v>688</v>
      </c>
      <c r="B262">
        <v>1</v>
      </c>
    </row>
    <row r="263" spans="1:2">
      <c r="A263" t="s">
        <v>690</v>
      </c>
      <c r="B263">
        <v>1</v>
      </c>
    </row>
    <row r="264" spans="1:2">
      <c r="A264" t="s">
        <v>691</v>
      </c>
      <c r="B264">
        <v>1</v>
      </c>
    </row>
    <row r="265" spans="1:2">
      <c r="A265" t="s">
        <v>693</v>
      </c>
      <c r="B265">
        <v>1</v>
      </c>
    </row>
    <row r="266" spans="1:2">
      <c r="A266" t="s">
        <v>695</v>
      </c>
      <c r="B266">
        <v>1</v>
      </c>
    </row>
    <row r="267" spans="1:2">
      <c r="A267" t="s">
        <v>697</v>
      </c>
      <c r="B267">
        <v>1</v>
      </c>
    </row>
    <row r="268" spans="1:2">
      <c r="A268" t="s">
        <v>699</v>
      </c>
      <c r="B268">
        <v>1</v>
      </c>
    </row>
    <row r="269" spans="1:2">
      <c r="A269" t="s">
        <v>700</v>
      </c>
      <c r="B269">
        <v>1</v>
      </c>
    </row>
    <row r="270" spans="1:2">
      <c r="A270" t="s">
        <v>701</v>
      </c>
      <c r="B270">
        <v>1</v>
      </c>
    </row>
    <row r="271" spans="1:2">
      <c r="A271" t="s">
        <v>703</v>
      </c>
      <c r="B271">
        <v>1</v>
      </c>
    </row>
    <row r="272" spans="1:2">
      <c r="A272" t="s">
        <v>704</v>
      </c>
      <c r="B272">
        <v>1</v>
      </c>
    </row>
    <row r="273" spans="1:2">
      <c r="A273" t="s">
        <v>706</v>
      </c>
      <c r="B273">
        <v>1</v>
      </c>
    </row>
    <row r="274" spans="1:2">
      <c r="A274" t="s">
        <v>707</v>
      </c>
      <c r="B274">
        <v>1</v>
      </c>
    </row>
    <row r="275" spans="1:2">
      <c r="A275" t="s">
        <v>709</v>
      </c>
      <c r="B275">
        <v>1</v>
      </c>
    </row>
    <row r="276" spans="1:2">
      <c r="A276" t="s">
        <v>711</v>
      </c>
      <c r="B276">
        <v>1</v>
      </c>
    </row>
    <row r="277" spans="1:2">
      <c r="A277" t="s">
        <v>712</v>
      </c>
      <c r="B277">
        <v>1</v>
      </c>
    </row>
    <row r="278" spans="1:2">
      <c r="A278" t="s">
        <v>713</v>
      </c>
      <c r="B278">
        <v>1</v>
      </c>
    </row>
    <row r="279" spans="1:2">
      <c r="A279" t="s">
        <v>715</v>
      </c>
      <c r="B279">
        <v>1</v>
      </c>
    </row>
    <row r="280" spans="1:2">
      <c r="A280" t="s">
        <v>716</v>
      </c>
      <c r="B280">
        <v>1</v>
      </c>
    </row>
    <row r="281" spans="1:2">
      <c r="A281" t="s">
        <v>718</v>
      </c>
      <c r="B281">
        <v>1</v>
      </c>
    </row>
    <row r="282" spans="1:2">
      <c r="A282" t="s">
        <v>720</v>
      </c>
      <c r="B282">
        <v>1</v>
      </c>
    </row>
    <row r="283" spans="1:2">
      <c r="A283" t="s">
        <v>722</v>
      </c>
      <c r="B283">
        <v>1</v>
      </c>
    </row>
    <row r="284" spans="1:2">
      <c r="A284" t="s">
        <v>723</v>
      </c>
      <c r="B284">
        <v>1</v>
      </c>
    </row>
    <row r="285" spans="1:2">
      <c r="A285" t="s">
        <v>725</v>
      </c>
      <c r="B285">
        <v>1</v>
      </c>
    </row>
    <row r="286" spans="1:2">
      <c r="A286" t="s">
        <v>726</v>
      </c>
      <c r="B286">
        <v>1</v>
      </c>
    </row>
    <row r="287" spans="1:2">
      <c r="A287" t="s">
        <v>728</v>
      </c>
      <c r="B287">
        <v>1</v>
      </c>
    </row>
    <row r="288" spans="1:2">
      <c r="A288" t="s">
        <v>730</v>
      </c>
      <c r="B288">
        <v>1</v>
      </c>
    </row>
    <row r="289" spans="1:2">
      <c r="A289" t="s">
        <v>731</v>
      </c>
      <c r="B289">
        <v>1</v>
      </c>
    </row>
    <row r="290" spans="1:2">
      <c r="A290" t="s">
        <v>732</v>
      </c>
      <c r="B290">
        <v>1</v>
      </c>
    </row>
    <row r="291" spans="1:2">
      <c r="A291" t="s">
        <v>734</v>
      </c>
      <c r="B291">
        <v>1</v>
      </c>
    </row>
    <row r="292" spans="1:2">
      <c r="A292" t="s">
        <v>735</v>
      </c>
      <c r="B292">
        <v>1</v>
      </c>
    </row>
    <row r="293" spans="1:2">
      <c r="A293" t="s">
        <v>737</v>
      </c>
      <c r="B293">
        <v>1</v>
      </c>
    </row>
    <row r="294" spans="1:2">
      <c r="A294" t="s">
        <v>738</v>
      </c>
      <c r="B294">
        <v>1</v>
      </c>
    </row>
    <row r="295" spans="1:2">
      <c r="A295" t="s">
        <v>739</v>
      </c>
      <c r="B295">
        <v>1</v>
      </c>
    </row>
    <row r="296" spans="1:2">
      <c r="A296" t="s">
        <v>741</v>
      </c>
      <c r="B296">
        <v>1</v>
      </c>
    </row>
    <row r="297" spans="1:2">
      <c r="A297" t="s">
        <v>743</v>
      </c>
      <c r="B297">
        <v>1</v>
      </c>
    </row>
    <row r="298" spans="1:2">
      <c r="A298" t="s">
        <v>744</v>
      </c>
      <c r="B298">
        <v>1</v>
      </c>
    </row>
    <row r="299" spans="1:2">
      <c r="A299" t="s">
        <v>746</v>
      </c>
      <c r="B299">
        <v>1</v>
      </c>
    </row>
    <row r="300" spans="1:2">
      <c r="A300" t="s">
        <v>747</v>
      </c>
      <c r="B300">
        <v>1</v>
      </c>
    </row>
    <row r="301" spans="1:2">
      <c r="A301" t="s">
        <v>749</v>
      </c>
      <c r="B301">
        <v>1</v>
      </c>
    </row>
    <row r="302" spans="1:2">
      <c r="A302" t="s">
        <v>751</v>
      </c>
      <c r="B302">
        <v>1</v>
      </c>
    </row>
    <row r="303" spans="1:2">
      <c r="A303" t="s">
        <v>753</v>
      </c>
      <c r="B303">
        <v>1</v>
      </c>
    </row>
    <row r="304" spans="1:2">
      <c r="A304" t="s">
        <v>755</v>
      </c>
      <c r="B304">
        <v>1</v>
      </c>
    </row>
    <row r="305" spans="1:2">
      <c r="A305" t="s">
        <v>756</v>
      </c>
      <c r="B305">
        <v>1</v>
      </c>
    </row>
    <row r="306" spans="1:2">
      <c r="A306" t="s">
        <v>757</v>
      </c>
      <c r="B306">
        <v>1</v>
      </c>
    </row>
    <row r="307" spans="1:2">
      <c r="A307" t="s">
        <v>759</v>
      </c>
      <c r="B307">
        <v>1</v>
      </c>
    </row>
    <row r="308" spans="1:2">
      <c r="A308" t="s">
        <v>760</v>
      </c>
      <c r="B308">
        <v>1</v>
      </c>
    </row>
    <row r="309" spans="1:2">
      <c r="A309" t="s">
        <v>761</v>
      </c>
      <c r="B309">
        <v>1</v>
      </c>
    </row>
    <row r="310" spans="1:2">
      <c r="A310" t="s">
        <v>763</v>
      </c>
      <c r="B310">
        <v>1</v>
      </c>
    </row>
    <row r="311" spans="1:2">
      <c r="A311" t="s">
        <v>764</v>
      </c>
      <c r="B311">
        <v>1</v>
      </c>
    </row>
    <row r="312" spans="1:2">
      <c r="A312" t="s">
        <v>765</v>
      </c>
      <c r="B312">
        <v>1</v>
      </c>
    </row>
    <row r="313" spans="1:2">
      <c r="A313" t="s">
        <v>767</v>
      </c>
      <c r="B313">
        <v>1</v>
      </c>
    </row>
    <row r="314" spans="1:2">
      <c r="A314" t="s">
        <v>769</v>
      </c>
      <c r="B314">
        <v>1</v>
      </c>
    </row>
    <row r="315" spans="1:2">
      <c r="A315" t="s">
        <v>771</v>
      </c>
      <c r="B315">
        <v>1</v>
      </c>
    </row>
    <row r="316" spans="1:2">
      <c r="A316" t="s">
        <v>772</v>
      </c>
      <c r="B316">
        <v>1</v>
      </c>
    </row>
    <row r="317" spans="1:2">
      <c r="A317" t="s">
        <v>774</v>
      </c>
      <c r="B317">
        <v>1</v>
      </c>
    </row>
    <row r="318" spans="1:2">
      <c r="A318" t="s">
        <v>776</v>
      </c>
      <c r="B318">
        <v>1</v>
      </c>
    </row>
    <row r="319" spans="1:2">
      <c r="A319" t="s">
        <v>777</v>
      </c>
      <c r="B319">
        <v>1</v>
      </c>
    </row>
    <row r="320" spans="1:2">
      <c r="A320" t="s">
        <v>778</v>
      </c>
      <c r="B320">
        <v>1</v>
      </c>
    </row>
    <row r="321" spans="1:2">
      <c r="A321" t="s">
        <v>780</v>
      </c>
      <c r="B321">
        <v>1</v>
      </c>
    </row>
    <row r="322" spans="1:2">
      <c r="A322" t="s">
        <v>781</v>
      </c>
      <c r="B322">
        <v>1</v>
      </c>
    </row>
    <row r="323" spans="1:2">
      <c r="A323" t="s">
        <v>783</v>
      </c>
      <c r="B323">
        <v>1</v>
      </c>
    </row>
    <row r="324" spans="1:2">
      <c r="A324" t="s">
        <v>785</v>
      </c>
      <c r="B324">
        <v>1</v>
      </c>
    </row>
    <row r="325" spans="1:2">
      <c r="A325" t="s">
        <v>787</v>
      </c>
      <c r="B325">
        <v>1</v>
      </c>
    </row>
    <row r="326" spans="1:2">
      <c r="A326" t="s">
        <v>788</v>
      </c>
      <c r="B326">
        <v>1</v>
      </c>
    </row>
    <row r="327" spans="1:2">
      <c r="A327" t="s">
        <v>789</v>
      </c>
      <c r="B327">
        <v>1</v>
      </c>
    </row>
    <row r="328" spans="1:2">
      <c r="A328" t="s">
        <v>790</v>
      </c>
      <c r="B328">
        <v>1</v>
      </c>
    </row>
    <row r="329" spans="1:2">
      <c r="A329" t="s">
        <v>792</v>
      </c>
      <c r="B329">
        <v>1</v>
      </c>
    </row>
    <row r="330" spans="1:2">
      <c r="A330" t="s">
        <v>793</v>
      </c>
      <c r="B330">
        <v>1</v>
      </c>
    </row>
    <row r="331" spans="1:2">
      <c r="A331" t="s">
        <v>795</v>
      </c>
      <c r="B331">
        <v>1</v>
      </c>
    </row>
    <row r="332" spans="1:2">
      <c r="A332" t="s">
        <v>796</v>
      </c>
      <c r="B332">
        <v>1</v>
      </c>
    </row>
    <row r="333" spans="1:2">
      <c r="A333" t="s">
        <v>798</v>
      </c>
      <c r="B333">
        <v>1</v>
      </c>
    </row>
    <row r="334" spans="1:2">
      <c r="A334" t="s">
        <v>799</v>
      </c>
      <c r="B334">
        <v>1</v>
      </c>
    </row>
    <row r="335" spans="1:2">
      <c r="A335" t="s">
        <v>801</v>
      </c>
      <c r="B335">
        <v>1</v>
      </c>
    </row>
    <row r="336" spans="1:2">
      <c r="A336" t="s">
        <v>803</v>
      </c>
      <c r="B336">
        <v>1</v>
      </c>
    </row>
    <row r="337" spans="1:2">
      <c r="A337" t="s">
        <v>805</v>
      </c>
      <c r="B337">
        <v>1</v>
      </c>
    </row>
    <row r="338" spans="1:2">
      <c r="A338" t="s">
        <v>807</v>
      </c>
      <c r="B338">
        <v>1</v>
      </c>
    </row>
    <row r="339" spans="1:2">
      <c r="A339" t="s">
        <v>808</v>
      </c>
      <c r="B339">
        <v>1</v>
      </c>
    </row>
    <row r="340" spans="1:2">
      <c r="A340" t="s">
        <v>810</v>
      </c>
      <c r="B340">
        <v>1</v>
      </c>
    </row>
    <row r="341" spans="1:2">
      <c r="A341" t="s">
        <v>812</v>
      </c>
      <c r="B341">
        <v>1</v>
      </c>
    </row>
    <row r="342" spans="1:2">
      <c r="A342" t="s">
        <v>813</v>
      </c>
      <c r="B342">
        <v>1</v>
      </c>
    </row>
    <row r="343" spans="1:2">
      <c r="A343" t="s">
        <v>815</v>
      </c>
      <c r="B343">
        <v>1</v>
      </c>
    </row>
    <row r="344" spans="1:2">
      <c r="A344" t="s">
        <v>817</v>
      </c>
      <c r="B344">
        <v>1</v>
      </c>
    </row>
    <row r="345" spans="1:2">
      <c r="A345" t="s">
        <v>818</v>
      </c>
      <c r="B345">
        <v>1</v>
      </c>
    </row>
    <row r="346" spans="1:2">
      <c r="A346" t="s">
        <v>819</v>
      </c>
      <c r="B346">
        <v>1</v>
      </c>
    </row>
    <row r="347" spans="1:2">
      <c r="A347" t="s">
        <v>821</v>
      </c>
      <c r="B347">
        <v>1</v>
      </c>
    </row>
    <row r="348" spans="1:2">
      <c r="A348" t="s">
        <v>823</v>
      </c>
      <c r="B348">
        <v>1</v>
      </c>
    </row>
    <row r="349" spans="1:2">
      <c r="A349" t="s">
        <v>825</v>
      </c>
      <c r="B349">
        <v>1</v>
      </c>
    </row>
    <row r="350" spans="1:2">
      <c r="A350" t="s">
        <v>827</v>
      </c>
      <c r="B350">
        <v>1</v>
      </c>
    </row>
    <row r="351" spans="1:2">
      <c r="A351" t="s">
        <v>829</v>
      </c>
      <c r="B351">
        <v>1</v>
      </c>
    </row>
    <row r="352" spans="1:2">
      <c r="A352" t="s">
        <v>831</v>
      </c>
      <c r="B352">
        <v>1</v>
      </c>
    </row>
    <row r="353" spans="1:2">
      <c r="A353" t="s">
        <v>833</v>
      </c>
      <c r="B353">
        <v>1</v>
      </c>
    </row>
    <row r="354" spans="1:2">
      <c r="A354" t="s">
        <v>835</v>
      </c>
      <c r="B354">
        <v>1</v>
      </c>
    </row>
    <row r="355" spans="1:2">
      <c r="A355" t="s">
        <v>837</v>
      </c>
      <c r="B355">
        <v>1</v>
      </c>
    </row>
    <row r="356" spans="1:2">
      <c r="A356" t="s">
        <v>839</v>
      </c>
      <c r="B356">
        <v>1</v>
      </c>
    </row>
    <row r="357" spans="1:2">
      <c r="A357" t="s">
        <v>840</v>
      </c>
      <c r="B357">
        <v>1</v>
      </c>
    </row>
    <row r="358" spans="1:2">
      <c r="A358" t="s">
        <v>842</v>
      </c>
      <c r="B358">
        <v>1</v>
      </c>
    </row>
    <row r="359" spans="1:2">
      <c r="A359" t="s">
        <v>844</v>
      </c>
      <c r="B359">
        <v>1</v>
      </c>
    </row>
    <row r="360" spans="1:2">
      <c r="A360" t="s">
        <v>846</v>
      </c>
      <c r="B360">
        <v>1</v>
      </c>
    </row>
    <row r="361" spans="1:2">
      <c r="A361" t="s">
        <v>847</v>
      </c>
      <c r="B361">
        <v>1</v>
      </c>
    </row>
    <row r="362" spans="1:2">
      <c r="A362" t="s">
        <v>848</v>
      </c>
      <c r="B362">
        <v>1</v>
      </c>
    </row>
    <row r="363" spans="1:2">
      <c r="A363" t="s">
        <v>850</v>
      </c>
      <c r="B363">
        <v>1</v>
      </c>
    </row>
    <row r="364" spans="1:2">
      <c r="A364" t="s">
        <v>851</v>
      </c>
      <c r="B364">
        <v>1</v>
      </c>
    </row>
    <row r="365" spans="1:2">
      <c r="A365" t="s">
        <v>853</v>
      </c>
      <c r="B365">
        <v>1</v>
      </c>
    </row>
    <row r="366" spans="1:2">
      <c r="A366" t="s">
        <v>854</v>
      </c>
      <c r="B366">
        <v>1</v>
      </c>
    </row>
    <row r="367" spans="1:2">
      <c r="A367" t="s">
        <v>856</v>
      </c>
      <c r="B367">
        <v>1</v>
      </c>
    </row>
    <row r="368" spans="1:2">
      <c r="A368" t="s">
        <v>857</v>
      </c>
      <c r="B368">
        <v>1</v>
      </c>
    </row>
    <row r="369" spans="1:2">
      <c r="A369" t="s">
        <v>859</v>
      </c>
      <c r="B369">
        <v>1</v>
      </c>
    </row>
    <row r="370" spans="1:2">
      <c r="A370" t="s">
        <v>861</v>
      </c>
      <c r="B370">
        <v>1</v>
      </c>
    </row>
    <row r="371" spans="1:2">
      <c r="A371" t="s">
        <v>863</v>
      </c>
      <c r="B371">
        <v>1</v>
      </c>
    </row>
    <row r="372" spans="1:2">
      <c r="A372" t="s">
        <v>865</v>
      </c>
      <c r="B372">
        <v>1</v>
      </c>
    </row>
    <row r="373" spans="1:2">
      <c r="A373" t="s">
        <v>867</v>
      </c>
      <c r="B373">
        <v>1</v>
      </c>
    </row>
    <row r="374" spans="1:2">
      <c r="A374" t="s">
        <v>868</v>
      </c>
      <c r="B374">
        <v>1</v>
      </c>
    </row>
    <row r="375" spans="1:2">
      <c r="A375" t="s">
        <v>869</v>
      </c>
      <c r="B375">
        <v>1</v>
      </c>
    </row>
    <row r="376" spans="1:2">
      <c r="A376" t="s">
        <v>871</v>
      </c>
      <c r="B376">
        <v>1</v>
      </c>
    </row>
    <row r="377" spans="1:2">
      <c r="A377" t="s">
        <v>873</v>
      </c>
      <c r="B377">
        <v>1</v>
      </c>
    </row>
    <row r="378" spans="1:2">
      <c r="A378" t="s">
        <v>875</v>
      </c>
      <c r="B378">
        <v>1</v>
      </c>
    </row>
    <row r="379" spans="1:2">
      <c r="A379" t="s">
        <v>877</v>
      </c>
      <c r="B379">
        <v>1</v>
      </c>
    </row>
    <row r="380" spans="1:2">
      <c r="A380" t="s">
        <v>879</v>
      </c>
      <c r="B380">
        <v>1</v>
      </c>
    </row>
    <row r="381" spans="1:2">
      <c r="A381" t="s">
        <v>880</v>
      </c>
      <c r="B381">
        <v>1</v>
      </c>
    </row>
    <row r="382" spans="1:2">
      <c r="A382" t="s">
        <v>882</v>
      </c>
      <c r="B382">
        <v>1</v>
      </c>
    </row>
    <row r="383" spans="1:2">
      <c r="A383" t="s">
        <v>884</v>
      </c>
      <c r="B383">
        <v>1</v>
      </c>
    </row>
    <row r="384" spans="1:2">
      <c r="A384" t="s">
        <v>886</v>
      </c>
      <c r="B384">
        <v>1</v>
      </c>
    </row>
    <row r="385" spans="1:2">
      <c r="A385" t="s">
        <v>887</v>
      </c>
      <c r="B385">
        <v>1</v>
      </c>
    </row>
    <row r="386" spans="1:2">
      <c r="A386" t="s">
        <v>888</v>
      </c>
      <c r="B386">
        <v>1</v>
      </c>
    </row>
    <row r="387" spans="1:2">
      <c r="A387" t="s">
        <v>890</v>
      </c>
      <c r="B387">
        <v>1</v>
      </c>
    </row>
    <row r="388" spans="1:2">
      <c r="A388" t="s">
        <v>892</v>
      </c>
      <c r="B388">
        <v>1</v>
      </c>
    </row>
    <row r="389" spans="1:2">
      <c r="A389" t="s">
        <v>894</v>
      </c>
      <c r="B389">
        <v>1</v>
      </c>
    </row>
    <row r="390" spans="1:2">
      <c r="A390" t="s">
        <v>896</v>
      </c>
      <c r="B390">
        <v>1</v>
      </c>
    </row>
    <row r="391" spans="1:2">
      <c r="A391" t="s">
        <v>897</v>
      </c>
      <c r="B391">
        <v>1</v>
      </c>
    </row>
    <row r="392" spans="1:2">
      <c r="A392" t="s">
        <v>898</v>
      </c>
      <c r="B392">
        <v>1</v>
      </c>
    </row>
    <row r="393" spans="1:2">
      <c r="A393" t="s">
        <v>899</v>
      </c>
      <c r="B393">
        <v>1</v>
      </c>
    </row>
    <row r="394" spans="1:2">
      <c r="A394" t="s">
        <v>901</v>
      </c>
      <c r="B394">
        <v>1</v>
      </c>
    </row>
    <row r="395" spans="1:2">
      <c r="A395" t="s">
        <v>903</v>
      </c>
      <c r="B395">
        <v>1</v>
      </c>
    </row>
    <row r="396" spans="1:2">
      <c r="A396" t="s">
        <v>905</v>
      </c>
      <c r="B396">
        <v>1</v>
      </c>
    </row>
    <row r="397" spans="1:2">
      <c r="A397" t="s">
        <v>906</v>
      </c>
      <c r="B397">
        <v>1</v>
      </c>
    </row>
    <row r="398" spans="1:2">
      <c r="A398" t="s">
        <v>908</v>
      </c>
      <c r="B398">
        <v>1</v>
      </c>
    </row>
    <row r="399" spans="1:2">
      <c r="A399" t="s">
        <v>909</v>
      </c>
      <c r="B399">
        <v>1</v>
      </c>
    </row>
    <row r="400" spans="1:2">
      <c r="A400" t="s">
        <v>910</v>
      </c>
      <c r="B400">
        <v>1</v>
      </c>
    </row>
    <row r="401" spans="1:2">
      <c r="A401" t="s">
        <v>911</v>
      </c>
      <c r="B401">
        <v>1</v>
      </c>
    </row>
    <row r="402" spans="1:2">
      <c r="A402" t="s">
        <v>912</v>
      </c>
      <c r="B402">
        <v>1</v>
      </c>
    </row>
    <row r="403" spans="1:2">
      <c r="A403" t="s">
        <v>913</v>
      </c>
      <c r="B403">
        <v>1</v>
      </c>
    </row>
    <row r="404" spans="1:2">
      <c r="A404" t="s">
        <v>914</v>
      </c>
      <c r="B404">
        <v>1</v>
      </c>
    </row>
    <row r="405" spans="1:2">
      <c r="A405" t="s">
        <v>915</v>
      </c>
      <c r="B405">
        <v>1</v>
      </c>
    </row>
    <row r="406" spans="1:2">
      <c r="A406" t="s">
        <v>916</v>
      </c>
      <c r="B406">
        <v>1</v>
      </c>
    </row>
    <row r="407" spans="1:2">
      <c r="A407" t="s">
        <v>917</v>
      </c>
      <c r="B407">
        <v>1</v>
      </c>
    </row>
    <row r="408" spans="1:2">
      <c r="A408" t="s">
        <v>919</v>
      </c>
      <c r="B408">
        <v>1</v>
      </c>
    </row>
    <row r="409" spans="1:2">
      <c r="A409" t="s">
        <v>920</v>
      </c>
      <c r="B409">
        <v>1</v>
      </c>
    </row>
    <row r="410" spans="1:2">
      <c r="A410" t="s">
        <v>922</v>
      </c>
      <c r="B410">
        <v>1</v>
      </c>
    </row>
    <row r="411" spans="1:2">
      <c r="A411" t="s">
        <v>923</v>
      </c>
      <c r="B411">
        <v>1</v>
      </c>
    </row>
    <row r="412" spans="1:2">
      <c r="A412" t="s">
        <v>924</v>
      </c>
      <c r="B412">
        <v>1</v>
      </c>
    </row>
    <row r="413" spans="1:2">
      <c r="A413" t="s">
        <v>925</v>
      </c>
      <c r="B413">
        <v>1</v>
      </c>
    </row>
    <row r="414" spans="1:2">
      <c r="A414" t="s">
        <v>926</v>
      </c>
      <c r="B414">
        <v>1</v>
      </c>
    </row>
    <row r="415" spans="1:2">
      <c r="A415" t="s">
        <v>927</v>
      </c>
      <c r="B415">
        <v>1</v>
      </c>
    </row>
    <row r="416" spans="1:2">
      <c r="A416" t="s">
        <v>929</v>
      </c>
      <c r="B416">
        <v>1</v>
      </c>
    </row>
    <row r="417" spans="1:2">
      <c r="A417" t="s">
        <v>931</v>
      </c>
      <c r="B417">
        <v>1</v>
      </c>
    </row>
    <row r="418" spans="1:2">
      <c r="A418" t="s">
        <v>932</v>
      </c>
      <c r="B418">
        <v>1</v>
      </c>
    </row>
    <row r="419" spans="1:2">
      <c r="A419" t="s">
        <v>933</v>
      </c>
      <c r="B419">
        <v>1</v>
      </c>
    </row>
    <row r="420" spans="1:2">
      <c r="A420" t="s">
        <v>934</v>
      </c>
      <c r="B420">
        <v>1</v>
      </c>
    </row>
    <row r="421" spans="1:2">
      <c r="A421" t="s">
        <v>935</v>
      </c>
      <c r="B421">
        <v>1</v>
      </c>
    </row>
    <row r="422" spans="1:2">
      <c r="A422" t="s">
        <v>937</v>
      </c>
      <c r="B422">
        <v>1</v>
      </c>
    </row>
    <row r="423" spans="1:2">
      <c r="A423" t="s">
        <v>939</v>
      </c>
      <c r="B423">
        <v>1</v>
      </c>
    </row>
    <row r="424" spans="1:2">
      <c r="A424" t="s">
        <v>940</v>
      </c>
      <c r="B424">
        <v>1</v>
      </c>
    </row>
    <row r="425" spans="1:2">
      <c r="A425" t="s">
        <v>941</v>
      </c>
      <c r="B425">
        <v>1</v>
      </c>
    </row>
    <row r="426" spans="1:2">
      <c r="A426" t="s">
        <v>943</v>
      </c>
      <c r="B426">
        <v>1</v>
      </c>
    </row>
    <row r="427" spans="1:2">
      <c r="A427" t="s">
        <v>945</v>
      </c>
      <c r="B427">
        <v>1</v>
      </c>
    </row>
    <row r="428" spans="1:2">
      <c r="A428" t="s">
        <v>946</v>
      </c>
      <c r="B428">
        <v>1</v>
      </c>
    </row>
    <row r="429" spans="1:2">
      <c r="A429" t="s">
        <v>948</v>
      </c>
      <c r="B429">
        <v>1</v>
      </c>
    </row>
    <row r="430" spans="1:2">
      <c r="A430" t="s">
        <v>949</v>
      </c>
      <c r="B430">
        <v>1</v>
      </c>
    </row>
    <row r="431" spans="1:2">
      <c r="A431" t="s">
        <v>951</v>
      </c>
      <c r="B431">
        <v>1</v>
      </c>
    </row>
    <row r="432" spans="1:2">
      <c r="A432" t="s">
        <v>952</v>
      </c>
      <c r="B432">
        <v>1</v>
      </c>
    </row>
    <row r="433" spans="1:2">
      <c r="A433" t="s">
        <v>954</v>
      </c>
      <c r="B433">
        <v>1</v>
      </c>
    </row>
    <row r="434" spans="1:2">
      <c r="A434" t="s">
        <v>955</v>
      </c>
      <c r="B434">
        <v>1</v>
      </c>
    </row>
    <row r="435" spans="1:2">
      <c r="A435" t="s">
        <v>957</v>
      </c>
      <c r="B435">
        <v>1</v>
      </c>
    </row>
    <row r="436" spans="1:2">
      <c r="A436" t="s">
        <v>958</v>
      </c>
      <c r="B436">
        <v>1</v>
      </c>
    </row>
    <row r="437" spans="1:2">
      <c r="A437" t="s">
        <v>960</v>
      </c>
      <c r="B437">
        <v>1</v>
      </c>
    </row>
    <row r="438" spans="1:2">
      <c r="A438" t="s">
        <v>961</v>
      </c>
      <c r="B438">
        <v>1</v>
      </c>
    </row>
    <row r="439" spans="1:2">
      <c r="A439" t="s">
        <v>962</v>
      </c>
      <c r="B439">
        <v>1</v>
      </c>
    </row>
    <row r="440" spans="1:2">
      <c r="A440" t="s">
        <v>963</v>
      </c>
      <c r="B440">
        <v>1</v>
      </c>
    </row>
    <row r="441" spans="1:2">
      <c r="A441" t="s">
        <v>964</v>
      </c>
      <c r="B441">
        <v>1</v>
      </c>
    </row>
    <row r="442" spans="1:2">
      <c r="A442" t="s">
        <v>966</v>
      </c>
      <c r="B442">
        <v>1</v>
      </c>
    </row>
    <row r="443" spans="1:2">
      <c r="A443" t="s">
        <v>967</v>
      </c>
      <c r="B443">
        <v>1</v>
      </c>
    </row>
    <row r="444" spans="1:2">
      <c r="A444" t="s">
        <v>969</v>
      </c>
      <c r="B444">
        <v>1</v>
      </c>
    </row>
    <row r="445" spans="1:2">
      <c r="A445" t="s">
        <v>971</v>
      </c>
      <c r="B445">
        <v>1</v>
      </c>
    </row>
    <row r="446" spans="1:2">
      <c r="A446" t="s">
        <v>973</v>
      </c>
      <c r="B446">
        <v>1</v>
      </c>
    </row>
    <row r="447" spans="1:2">
      <c r="A447" t="s">
        <v>974</v>
      </c>
      <c r="B447">
        <v>1</v>
      </c>
    </row>
    <row r="448" spans="1:2">
      <c r="A448" t="s">
        <v>976</v>
      </c>
      <c r="B448">
        <v>1</v>
      </c>
    </row>
    <row r="449" spans="1:2">
      <c r="A449" t="s">
        <v>978</v>
      </c>
      <c r="B449">
        <v>1</v>
      </c>
    </row>
    <row r="450" spans="1:2">
      <c r="A450" t="s">
        <v>980</v>
      </c>
      <c r="B450">
        <v>1</v>
      </c>
    </row>
    <row r="451" spans="1:2">
      <c r="A451" t="s">
        <v>982</v>
      </c>
      <c r="B451">
        <v>1</v>
      </c>
    </row>
    <row r="452" spans="1:2">
      <c r="A452" t="s">
        <v>983</v>
      </c>
      <c r="B452">
        <v>1</v>
      </c>
    </row>
    <row r="453" spans="1:2">
      <c r="A453" t="s">
        <v>984</v>
      </c>
      <c r="B453">
        <v>1</v>
      </c>
    </row>
    <row r="454" spans="1:2">
      <c r="A454" t="s">
        <v>985</v>
      </c>
      <c r="B454">
        <v>1</v>
      </c>
    </row>
    <row r="455" spans="1:2">
      <c r="A455" t="s">
        <v>987</v>
      </c>
      <c r="B455">
        <v>1</v>
      </c>
    </row>
    <row r="456" spans="1:2">
      <c r="A456" t="s">
        <v>988</v>
      </c>
      <c r="B456">
        <v>1</v>
      </c>
    </row>
    <row r="457" spans="1:2">
      <c r="A457" t="s">
        <v>990</v>
      </c>
      <c r="B457">
        <v>1</v>
      </c>
    </row>
    <row r="458" spans="1:2">
      <c r="A458" t="s">
        <v>992</v>
      </c>
      <c r="B458">
        <v>1</v>
      </c>
    </row>
    <row r="459" spans="1:2">
      <c r="A459" t="s">
        <v>994</v>
      </c>
      <c r="B459">
        <v>1</v>
      </c>
    </row>
    <row r="460" spans="1:2">
      <c r="A460" t="s">
        <v>995</v>
      </c>
      <c r="B460">
        <v>1</v>
      </c>
    </row>
    <row r="461" spans="1:2">
      <c r="A461" t="s">
        <v>997</v>
      </c>
      <c r="B461">
        <v>1</v>
      </c>
    </row>
    <row r="462" spans="1:2">
      <c r="A462" t="s">
        <v>998</v>
      </c>
      <c r="B462">
        <v>1</v>
      </c>
    </row>
    <row r="463" spans="1:2">
      <c r="A463" t="s">
        <v>999</v>
      </c>
      <c r="B463">
        <v>1</v>
      </c>
    </row>
    <row r="464" spans="1:2">
      <c r="A464" t="s">
        <v>1000</v>
      </c>
      <c r="B464">
        <v>1</v>
      </c>
    </row>
    <row r="465" spans="1:2">
      <c r="A465" t="s">
        <v>1001</v>
      </c>
      <c r="B465">
        <v>1</v>
      </c>
    </row>
    <row r="466" spans="1:2">
      <c r="A466" t="s">
        <v>1002</v>
      </c>
      <c r="B466">
        <v>1</v>
      </c>
    </row>
    <row r="467" spans="1:2">
      <c r="A467" t="s">
        <v>1003</v>
      </c>
      <c r="B467">
        <v>1</v>
      </c>
    </row>
    <row r="468" spans="1:2">
      <c r="A468" t="s">
        <v>1005</v>
      </c>
      <c r="B468">
        <v>1</v>
      </c>
    </row>
    <row r="469" spans="1:2">
      <c r="A469" t="s">
        <v>1006</v>
      </c>
      <c r="B469">
        <v>1</v>
      </c>
    </row>
    <row r="470" spans="1:2">
      <c r="A470" t="s">
        <v>1008</v>
      </c>
      <c r="B470">
        <v>1</v>
      </c>
    </row>
    <row r="471" spans="1:2">
      <c r="A471" t="s">
        <v>1009</v>
      </c>
      <c r="B471">
        <v>1</v>
      </c>
    </row>
    <row r="472" spans="1:2">
      <c r="A472" t="s">
        <v>1010</v>
      </c>
      <c r="B472">
        <v>1</v>
      </c>
    </row>
    <row r="473" spans="1:2">
      <c r="A473" t="s">
        <v>1011</v>
      </c>
      <c r="B473">
        <v>1</v>
      </c>
    </row>
    <row r="474" spans="1:2">
      <c r="A474" t="s">
        <v>1013</v>
      </c>
      <c r="B474">
        <v>1</v>
      </c>
    </row>
    <row r="475" spans="1:2">
      <c r="A475" t="s">
        <v>1015</v>
      </c>
      <c r="B475">
        <v>1</v>
      </c>
    </row>
    <row r="476" spans="1:2">
      <c r="A476" t="s">
        <v>1016</v>
      </c>
      <c r="B476">
        <v>1</v>
      </c>
    </row>
    <row r="477" spans="1:2">
      <c r="A477" t="s">
        <v>1018</v>
      </c>
      <c r="B477">
        <v>1</v>
      </c>
    </row>
    <row r="478" spans="1:2">
      <c r="A478" t="s">
        <v>1020</v>
      </c>
      <c r="B478">
        <v>1</v>
      </c>
    </row>
    <row r="479" spans="1:2">
      <c r="A479" t="s">
        <v>1021</v>
      </c>
      <c r="B479">
        <v>1</v>
      </c>
    </row>
    <row r="480" spans="1:2">
      <c r="A480" t="s">
        <v>1023</v>
      </c>
      <c r="B480">
        <v>1</v>
      </c>
    </row>
    <row r="481" spans="1:2">
      <c r="A481" t="s">
        <v>1024</v>
      </c>
      <c r="B481">
        <v>1</v>
      </c>
    </row>
    <row r="482" spans="1:2">
      <c r="A482" t="s">
        <v>1026</v>
      </c>
      <c r="B482">
        <v>1</v>
      </c>
    </row>
    <row r="483" spans="1:2">
      <c r="A483" t="s">
        <v>1027</v>
      </c>
      <c r="B483">
        <v>1</v>
      </c>
    </row>
    <row r="484" spans="1:2">
      <c r="A484" t="s">
        <v>1029</v>
      </c>
      <c r="B484">
        <v>1</v>
      </c>
    </row>
    <row r="485" spans="1:2">
      <c r="A485" t="s">
        <v>1031</v>
      </c>
      <c r="B485">
        <v>1</v>
      </c>
    </row>
    <row r="486" spans="1:2">
      <c r="A486" t="s">
        <v>1032</v>
      </c>
      <c r="B486">
        <v>1</v>
      </c>
    </row>
    <row r="487" spans="1:2">
      <c r="A487" t="s">
        <v>1034</v>
      </c>
      <c r="B487">
        <v>1</v>
      </c>
    </row>
    <row r="488" spans="1:2">
      <c r="A488" t="s">
        <v>1036</v>
      </c>
      <c r="B488">
        <v>1</v>
      </c>
    </row>
    <row r="489" spans="1:2">
      <c r="A489" t="s">
        <v>1038</v>
      </c>
      <c r="B489">
        <v>1</v>
      </c>
    </row>
    <row r="490" spans="1:2">
      <c r="A490" t="s">
        <v>1039</v>
      </c>
      <c r="B490">
        <v>1</v>
      </c>
    </row>
    <row r="491" spans="1:2">
      <c r="A491" t="s">
        <v>1040</v>
      </c>
      <c r="B491">
        <v>1</v>
      </c>
    </row>
    <row r="492" spans="1:2">
      <c r="A492" t="s">
        <v>1042</v>
      </c>
      <c r="B492">
        <v>1</v>
      </c>
    </row>
    <row r="493" spans="1:2">
      <c r="A493" t="s">
        <v>1044</v>
      </c>
      <c r="B493">
        <v>1</v>
      </c>
    </row>
    <row r="494" spans="1:2">
      <c r="A494" t="s">
        <v>1046</v>
      </c>
      <c r="B494">
        <v>1</v>
      </c>
    </row>
    <row r="495" spans="1:2">
      <c r="A495" t="s">
        <v>1047</v>
      </c>
      <c r="B495">
        <v>1</v>
      </c>
    </row>
    <row r="496" spans="1:2">
      <c r="A496" t="s">
        <v>1048</v>
      </c>
      <c r="B496">
        <v>1</v>
      </c>
    </row>
    <row r="497" spans="1:2">
      <c r="A497" t="s">
        <v>1050</v>
      </c>
      <c r="B497">
        <v>1</v>
      </c>
    </row>
    <row r="498" spans="1:2">
      <c r="A498" t="s">
        <v>1051</v>
      </c>
      <c r="B498">
        <v>1</v>
      </c>
    </row>
    <row r="499" spans="1:2">
      <c r="A499" t="s">
        <v>1052</v>
      </c>
      <c r="B499">
        <v>1</v>
      </c>
    </row>
    <row r="500" spans="1:2">
      <c r="A500" t="s">
        <v>1054</v>
      </c>
      <c r="B500">
        <v>1</v>
      </c>
    </row>
    <row r="501" spans="1:2">
      <c r="A501" t="s">
        <v>1055</v>
      </c>
      <c r="B501">
        <v>1</v>
      </c>
    </row>
    <row r="502" spans="1:2">
      <c r="A502" t="s">
        <v>1057</v>
      </c>
      <c r="B502">
        <v>1</v>
      </c>
    </row>
    <row r="503" spans="1:2">
      <c r="A503" t="s">
        <v>1058</v>
      </c>
      <c r="B503">
        <v>1</v>
      </c>
    </row>
    <row r="504" spans="1:2">
      <c r="A504" t="s">
        <v>1060</v>
      </c>
      <c r="B504">
        <v>1</v>
      </c>
    </row>
    <row r="505" spans="1:2">
      <c r="A505" t="s">
        <v>1062</v>
      </c>
      <c r="B505">
        <v>1</v>
      </c>
    </row>
    <row r="506" spans="1:2">
      <c r="A506" t="s">
        <v>1063</v>
      </c>
      <c r="B506">
        <v>1</v>
      </c>
    </row>
    <row r="507" spans="1:2">
      <c r="A507" t="s">
        <v>1065</v>
      </c>
      <c r="B507">
        <v>1</v>
      </c>
    </row>
    <row r="508" spans="1:2">
      <c r="A508" t="s">
        <v>1067</v>
      </c>
      <c r="B508">
        <v>1</v>
      </c>
    </row>
    <row r="509" spans="1:2">
      <c r="A509" t="s">
        <v>1068</v>
      </c>
      <c r="B509">
        <v>1</v>
      </c>
    </row>
    <row r="510" spans="1:2">
      <c r="A510" t="s">
        <v>1069</v>
      </c>
      <c r="B510">
        <v>1</v>
      </c>
    </row>
    <row r="511" spans="1:2">
      <c r="A511" t="s">
        <v>1070</v>
      </c>
      <c r="B511">
        <v>1</v>
      </c>
    </row>
    <row r="512" spans="1:2">
      <c r="A512" t="s">
        <v>1071</v>
      </c>
      <c r="B512">
        <v>1</v>
      </c>
    </row>
    <row r="513" spans="1:2">
      <c r="A513" t="s">
        <v>1072</v>
      </c>
      <c r="B513">
        <v>1</v>
      </c>
    </row>
    <row r="514" spans="1:2">
      <c r="A514" t="s">
        <v>1073</v>
      </c>
      <c r="B514">
        <v>1</v>
      </c>
    </row>
    <row r="515" spans="1:2">
      <c r="A515" t="s">
        <v>1075</v>
      </c>
      <c r="B515">
        <v>1</v>
      </c>
    </row>
    <row r="516" spans="1:2">
      <c r="A516" t="s">
        <v>1077</v>
      </c>
      <c r="B516">
        <v>1</v>
      </c>
    </row>
    <row r="517" spans="1:2">
      <c r="A517" t="s">
        <v>1078</v>
      </c>
      <c r="B517">
        <v>1</v>
      </c>
    </row>
    <row r="518" spans="1:2">
      <c r="A518" t="s">
        <v>1079</v>
      </c>
      <c r="B518">
        <v>1</v>
      </c>
    </row>
    <row r="519" spans="1:2">
      <c r="A519" t="s">
        <v>1081</v>
      </c>
      <c r="B519">
        <v>1</v>
      </c>
    </row>
    <row r="520" spans="1:2">
      <c r="A520" t="s">
        <v>1083</v>
      </c>
      <c r="B520">
        <v>1</v>
      </c>
    </row>
    <row r="521" spans="1:2">
      <c r="A521" t="s">
        <v>1084</v>
      </c>
      <c r="B521">
        <v>1</v>
      </c>
    </row>
    <row r="522" spans="1:2">
      <c r="A522" t="s">
        <v>1086</v>
      </c>
      <c r="B522">
        <v>1</v>
      </c>
    </row>
    <row r="523" spans="1:2">
      <c r="A523" t="s">
        <v>1087</v>
      </c>
      <c r="B523">
        <v>1</v>
      </c>
    </row>
    <row r="524" spans="1:2">
      <c r="A524" t="s">
        <v>1088</v>
      </c>
      <c r="B524">
        <v>1</v>
      </c>
    </row>
    <row r="525" spans="1:2">
      <c r="A525" t="s">
        <v>1090</v>
      </c>
      <c r="B525">
        <v>1</v>
      </c>
    </row>
    <row r="526" spans="1:2">
      <c r="A526" t="s">
        <v>1091</v>
      </c>
      <c r="B526">
        <v>1</v>
      </c>
    </row>
    <row r="527" spans="1:2">
      <c r="A527" t="s">
        <v>1093</v>
      </c>
      <c r="B527">
        <v>1</v>
      </c>
    </row>
    <row r="528" spans="1:2">
      <c r="A528" t="s">
        <v>1095</v>
      </c>
      <c r="B528">
        <v>1</v>
      </c>
    </row>
    <row r="529" spans="1:2">
      <c r="A529" t="s">
        <v>1097</v>
      </c>
      <c r="B529">
        <v>1</v>
      </c>
    </row>
    <row r="530" spans="1:2">
      <c r="A530" t="s">
        <v>1098</v>
      </c>
      <c r="B530">
        <v>1</v>
      </c>
    </row>
    <row r="531" spans="1:2">
      <c r="A531" t="s">
        <v>1100</v>
      </c>
      <c r="B531">
        <v>1</v>
      </c>
    </row>
    <row r="532" spans="1:2">
      <c r="A532" t="s">
        <v>1101</v>
      </c>
      <c r="B532">
        <v>1</v>
      </c>
    </row>
    <row r="533" spans="1:2">
      <c r="A533" t="s">
        <v>1102</v>
      </c>
      <c r="B533">
        <v>1</v>
      </c>
    </row>
    <row r="534" spans="1:2">
      <c r="A534" t="s">
        <v>1103</v>
      </c>
      <c r="B534">
        <v>1</v>
      </c>
    </row>
    <row r="535" spans="1:2">
      <c r="A535" t="s">
        <v>1104</v>
      </c>
      <c r="B535">
        <v>1</v>
      </c>
    </row>
    <row r="536" spans="1:2">
      <c r="A536" t="s">
        <v>1105</v>
      </c>
      <c r="B536">
        <v>1</v>
      </c>
    </row>
    <row r="537" spans="1:2">
      <c r="A537" t="s">
        <v>1106</v>
      </c>
      <c r="B537">
        <v>1</v>
      </c>
    </row>
    <row r="538" spans="1:2">
      <c r="A538" t="s">
        <v>1107</v>
      </c>
      <c r="B538">
        <v>1</v>
      </c>
    </row>
    <row r="539" spans="1:2">
      <c r="A539" t="s">
        <v>1108</v>
      </c>
      <c r="B539">
        <v>1</v>
      </c>
    </row>
    <row r="540" spans="1:2">
      <c r="A540" t="s">
        <v>1109</v>
      </c>
      <c r="B540">
        <v>1</v>
      </c>
    </row>
    <row r="541" spans="1:2">
      <c r="A541" t="s">
        <v>1110</v>
      </c>
      <c r="B541">
        <v>1</v>
      </c>
    </row>
    <row r="542" spans="1:2">
      <c r="A542" t="s">
        <v>1112</v>
      </c>
      <c r="B542">
        <v>1</v>
      </c>
    </row>
    <row r="543" spans="1:2">
      <c r="A543" t="s">
        <v>1114</v>
      </c>
      <c r="B543">
        <v>1</v>
      </c>
    </row>
    <row r="544" spans="1:2">
      <c r="A544" t="s">
        <v>1115</v>
      </c>
      <c r="B544">
        <v>1</v>
      </c>
    </row>
    <row r="545" spans="1:2">
      <c r="A545" t="s">
        <v>1117</v>
      </c>
      <c r="B545">
        <v>1</v>
      </c>
    </row>
    <row r="546" spans="1:2">
      <c r="A546" t="s">
        <v>1118</v>
      </c>
      <c r="B546">
        <v>1</v>
      </c>
    </row>
    <row r="547" spans="1:2">
      <c r="A547" t="s">
        <v>1119</v>
      </c>
      <c r="B547">
        <v>1</v>
      </c>
    </row>
    <row r="548" spans="1:2">
      <c r="A548" t="s">
        <v>1121</v>
      </c>
      <c r="B548">
        <v>1</v>
      </c>
    </row>
    <row r="549" spans="1:2">
      <c r="A549" t="s">
        <v>1122</v>
      </c>
      <c r="B549">
        <v>1</v>
      </c>
    </row>
    <row r="550" spans="1:2">
      <c r="A550" t="s">
        <v>1123</v>
      </c>
      <c r="B550">
        <v>1</v>
      </c>
    </row>
    <row r="551" spans="1:2">
      <c r="A551" t="s">
        <v>1124</v>
      </c>
      <c r="B551">
        <v>1</v>
      </c>
    </row>
    <row r="552" spans="1:2">
      <c r="A552" t="s">
        <v>1125</v>
      </c>
      <c r="B552">
        <v>1</v>
      </c>
    </row>
    <row r="553" spans="1:2">
      <c r="A553" t="s">
        <v>1127</v>
      </c>
      <c r="B553">
        <v>1</v>
      </c>
    </row>
    <row r="554" spans="1:2">
      <c r="A554" t="s">
        <v>1129</v>
      </c>
      <c r="B554">
        <v>1</v>
      </c>
    </row>
    <row r="555" spans="1:2">
      <c r="A555" t="s">
        <v>1130</v>
      </c>
      <c r="B555">
        <v>1</v>
      </c>
    </row>
    <row r="556" spans="1:2">
      <c r="A556" t="s">
        <v>1131</v>
      </c>
      <c r="B556">
        <v>1</v>
      </c>
    </row>
    <row r="557" spans="1:2">
      <c r="A557" t="s">
        <v>1133</v>
      </c>
      <c r="B557">
        <v>1</v>
      </c>
    </row>
    <row r="558" spans="1:2">
      <c r="A558" t="s">
        <v>1134</v>
      </c>
      <c r="B558">
        <v>1</v>
      </c>
    </row>
    <row r="559" spans="1:2">
      <c r="A559" t="s">
        <v>1135</v>
      </c>
      <c r="B559">
        <v>1</v>
      </c>
    </row>
    <row r="560" spans="1:2">
      <c r="A560" t="s">
        <v>1136</v>
      </c>
      <c r="B560">
        <v>1</v>
      </c>
    </row>
    <row r="561" spans="1:2">
      <c r="A561" t="s">
        <v>1138</v>
      </c>
      <c r="B561">
        <v>1</v>
      </c>
    </row>
    <row r="562" spans="1:2">
      <c r="A562" t="s">
        <v>1140</v>
      </c>
      <c r="B562">
        <v>1</v>
      </c>
    </row>
    <row r="563" spans="1:2">
      <c r="A563" t="s">
        <v>1142</v>
      </c>
      <c r="B563">
        <v>1</v>
      </c>
    </row>
    <row r="564" spans="1:2">
      <c r="A564" t="s">
        <v>1143</v>
      </c>
      <c r="B564">
        <v>1</v>
      </c>
    </row>
    <row r="565" spans="1:2">
      <c r="A565" t="s">
        <v>1144</v>
      </c>
      <c r="B565">
        <v>1</v>
      </c>
    </row>
    <row r="566" spans="1:2">
      <c r="A566" t="s">
        <v>1146</v>
      </c>
      <c r="B566">
        <v>1</v>
      </c>
    </row>
    <row r="567" spans="1:2">
      <c r="A567" t="s">
        <v>1147</v>
      </c>
      <c r="B567">
        <v>1</v>
      </c>
    </row>
    <row r="568" spans="1:2">
      <c r="A568" t="s">
        <v>1148</v>
      </c>
      <c r="B568">
        <v>1</v>
      </c>
    </row>
    <row r="569" spans="1:2">
      <c r="A569" t="s">
        <v>1149</v>
      </c>
      <c r="B569">
        <v>1</v>
      </c>
    </row>
    <row r="570" spans="1:2">
      <c r="A570" t="s">
        <v>1151</v>
      </c>
      <c r="B570">
        <v>1</v>
      </c>
    </row>
    <row r="571" spans="1:2">
      <c r="A571" t="s">
        <v>1152</v>
      </c>
      <c r="B571">
        <v>1</v>
      </c>
    </row>
    <row r="572" spans="1:2">
      <c r="A572" t="s">
        <v>1154</v>
      </c>
      <c r="B572">
        <v>1</v>
      </c>
    </row>
    <row r="573" spans="1:2">
      <c r="A573" t="s">
        <v>1156</v>
      </c>
      <c r="B573">
        <v>1</v>
      </c>
    </row>
    <row r="574" spans="1:2">
      <c r="A574" t="s">
        <v>1157</v>
      </c>
      <c r="B574">
        <v>1</v>
      </c>
    </row>
    <row r="575" spans="1:2">
      <c r="A575" t="s">
        <v>1159</v>
      </c>
      <c r="B575">
        <v>1</v>
      </c>
    </row>
    <row r="576" spans="1:2">
      <c r="A576" t="s">
        <v>1161</v>
      </c>
      <c r="B576">
        <v>1</v>
      </c>
    </row>
    <row r="577" spans="1:2">
      <c r="A577" t="s">
        <v>1163</v>
      </c>
      <c r="B577">
        <v>1</v>
      </c>
    </row>
    <row r="578" spans="1:2">
      <c r="A578" t="s">
        <v>1165</v>
      </c>
      <c r="B578">
        <v>1</v>
      </c>
    </row>
    <row r="579" spans="1:2">
      <c r="A579" t="s">
        <v>1167</v>
      </c>
      <c r="B579">
        <v>1</v>
      </c>
    </row>
    <row r="580" spans="1:2">
      <c r="A580" t="s">
        <v>1168</v>
      </c>
      <c r="B580">
        <v>1</v>
      </c>
    </row>
    <row r="581" spans="1:2">
      <c r="A581" t="s">
        <v>1169</v>
      </c>
      <c r="B581">
        <v>1</v>
      </c>
    </row>
    <row r="582" spans="1:2">
      <c r="A582" t="s">
        <v>1170</v>
      </c>
      <c r="B582">
        <v>1</v>
      </c>
    </row>
    <row r="583" spans="1:2">
      <c r="A583" t="s">
        <v>1171</v>
      </c>
      <c r="B583">
        <v>1</v>
      </c>
    </row>
    <row r="584" spans="1:2">
      <c r="A584" t="s">
        <v>1172</v>
      </c>
      <c r="B584">
        <v>1</v>
      </c>
    </row>
    <row r="585" spans="1:2">
      <c r="A585" t="s">
        <v>1173</v>
      </c>
      <c r="B585">
        <v>1</v>
      </c>
    </row>
    <row r="586" spans="1:2">
      <c r="A586" t="s">
        <v>1174</v>
      </c>
      <c r="B586">
        <v>1</v>
      </c>
    </row>
    <row r="587" spans="1:2">
      <c r="A587" t="s">
        <v>1176</v>
      </c>
      <c r="B587">
        <v>1</v>
      </c>
    </row>
    <row r="588" spans="1:2">
      <c r="A588" t="s">
        <v>1177</v>
      </c>
      <c r="B588">
        <v>1</v>
      </c>
    </row>
    <row r="589" spans="1:2">
      <c r="A589" t="s">
        <v>1178</v>
      </c>
      <c r="B589">
        <v>1</v>
      </c>
    </row>
    <row r="590" spans="1:2">
      <c r="A590" t="s">
        <v>1179</v>
      </c>
      <c r="B590">
        <v>1</v>
      </c>
    </row>
    <row r="591" spans="1:2">
      <c r="A591" t="s">
        <v>1180</v>
      </c>
      <c r="B591">
        <v>1</v>
      </c>
    </row>
    <row r="592" spans="1:2">
      <c r="A592" t="s">
        <v>1182</v>
      </c>
      <c r="B592">
        <v>1</v>
      </c>
    </row>
    <row r="593" spans="1:2">
      <c r="A593" t="s">
        <v>1183</v>
      </c>
      <c r="B593">
        <v>1</v>
      </c>
    </row>
    <row r="594" spans="1:2">
      <c r="A594" t="s">
        <v>1184</v>
      </c>
      <c r="B594">
        <v>1</v>
      </c>
    </row>
    <row r="595" spans="1:2">
      <c r="A595" t="s">
        <v>1186</v>
      </c>
      <c r="B595">
        <v>1</v>
      </c>
    </row>
    <row r="596" spans="1:2">
      <c r="A596" t="s">
        <v>1188</v>
      </c>
      <c r="B596">
        <v>1</v>
      </c>
    </row>
    <row r="597" spans="1:2">
      <c r="A597" t="s">
        <v>1189</v>
      </c>
      <c r="B597">
        <v>1</v>
      </c>
    </row>
    <row r="598" spans="1:2">
      <c r="A598" t="s">
        <v>1190</v>
      </c>
      <c r="B598">
        <v>1</v>
      </c>
    </row>
    <row r="599" spans="1:2">
      <c r="A599" t="s">
        <v>1192</v>
      </c>
      <c r="B599">
        <v>1</v>
      </c>
    </row>
    <row r="600" spans="1:2">
      <c r="A600" t="s">
        <v>1194</v>
      </c>
      <c r="B600">
        <v>1</v>
      </c>
    </row>
    <row r="601" spans="1:2">
      <c r="A601" t="s">
        <v>1196</v>
      </c>
      <c r="B601">
        <v>1</v>
      </c>
    </row>
    <row r="602" spans="1:2">
      <c r="A602" t="s">
        <v>1198</v>
      </c>
      <c r="B602">
        <v>1</v>
      </c>
    </row>
    <row r="603" spans="1:2">
      <c r="A603" t="s">
        <v>1199</v>
      </c>
      <c r="B603">
        <v>1</v>
      </c>
    </row>
    <row r="604" spans="1:2">
      <c r="A604" t="s">
        <v>1200</v>
      </c>
      <c r="B604">
        <v>1</v>
      </c>
    </row>
    <row r="605" spans="1:2">
      <c r="A605" t="s">
        <v>1201</v>
      </c>
      <c r="B605">
        <v>1</v>
      </c>
    </row>
    <row r="606" spans="1:2">
      <c r="A606" t="s">
        <v>1202</v>
      </c>
      <c r="B606">
        <v>1</v>
      </c>
    </row>
    <row r="607" spans="1:2">
      <c r="A607" t="s">
        <v>1203</v>
      </c>
      <c r="B607">
        <v>1</v>
      </c>
    </row>
    <row r="608" spans="1:2">
      <c r="A608" t="s">
        <v>1204</v>
      </c>
      <c r="B608">
        <v>1</v>
      </c>
    </row>
    <row r="609" spans="1:2">
      <c r="A609" t="s">
        <v>1205</v>
      </c>
      <c r="B609">
        <v>1</v>
      </c>
    </row>
    <row r="610" spans="1:2">
      <c r="A610" t="s">
        <v>1206</v>
      </c>
      <c r="B610">
        <v>1</v>
      </c>
    </row>
    <row r="611" spans="1:2">
      <c r="A611" t="s">
        <v>1207</v>
      </c>
      <c r="B611">
        <v>1</v>
      </c>
    </row>
    <row r="612" spans="1:2">
      <c r="A612" t="s">
        <v>1208</v>
      </c>
      <c r="B612">
        <v>1</v>
      </c>
    </row>
    <row r="613" spans="1:2">
      <c r="A613" t="s">
        <v>1210</v>
      </c>
      <c r="B613">
        <v>1</v>
      </c>
    </row>
    <row r="614" spans="1:2">
      <c r="A614" t="s">
        <v>1212</v>
      </c>
      <c r="B614">
        <v>1</v>
      </c>
    </row>
    <row r="615" spans="1:2">
      <c r="A615" t="s">
        <v>1213</v>
      </c>
      <c r="B615">
        <v>1</v>
      </c>
    </row>
    <row r="616" spans="1:2">
      <c r="A616" t="s">
        <v>1214</v>
      </c>
      <c r="B616">
        <v>1</v>
      </c>
    </row>
    <row r="617" spans="1:2">
      <c r="A617" t="s">
        <v>1215</v>
      </c>
      <c r="B617">
        <v>1</v>
      </c>
    </row>
    <row r="618" spans="1:2">
      <c r="A618" t="s">
        <v>1216</v>
      </c>
      <c r="B618">
        <v>1</v>
      </c>
    </row>
    <row r="619" spans="1:2">
      <c r="A619" t="s">
        <v>1217</v>
      </c>
      <c r="B619">
        <v>1</v>
      </c>
    </row>
    <row r="620" spans="1:2">
      <c r="A620" t="s">
        <v>1218</v>
      </c>
      <c r="B620">
        <v>1</v>
      </c>
    </row>
    <row r="621" spans="1:2">
      <c r="A621" t="s">
        <v>1219</v>
      </c>
      <c r="B621">
        <v>1</v>
      </c>
    </row>
    <row r="622" spans="1:2">
      <c r="A622" t="s">
        <v>1220</v>
      </c>
      <c r="B622">
        <v>1</v>
      </c>
    </row>
    <row r="623" spans="1:2">
      <c r="A623" t="s">
        <v>1221</v>
      </c>
      <c r="B623">
        <v>1</v>
      </c>
    </row>
    <row r="624" spans="1:2">
      <c r="A624" t="s">
        <v>1223</v>
      </c>
      <c r="B624">
        <v>1</v>
      </c>
    </row>
    <row r="625" spans="1:2">
      <c r="A625" t="s">
        <v>1224</v>
      </c>
      <c r="B625">
        <v>1</v>
      </c>
    </row>
    <row r="626" spans="1:2">
      <c r="A626" t="s">
        <v>1225</v>
      </c>
      <c r="B626">
        <v>1</v>
      </c>
    </row>
    <row r="627" spans="1:2">
      <c r="A627" t="s">
        <v>1226</v>
      </c>
      <c r="B627">
        <v>1</v>
      </c>
    </row>
    <row r="628" spans="1:2">
      <c r="A628" t="s">
        <v>1227</v>
      </c>
      <c r="B628">
        <v>1</v>
      </c>
    </row>
    <row r="629" spans="1:2">
      <c r="A629" t="s">
        <v>1229</v>
      </c>
      <c r="B629">
        <v>1</v>
      </c>
    </row>
    <row r="630" spans="1:2">
      <c r="A630" t="s">
        <v>1230</v>
      </c>
      <c r="B630">
        <v>1</v>
      </c>
    </row>
    <row r="631" spans="1:2">
      <c r="A631" t="s">
        <v>1231</v>
      </c>
      <c r="B631">
        <v>1</v>
      </c>
    </row>
    <row r="632" spans="1:2">
      <c r="A632" t="s">
        <v>1232</v>
      </c>
      <c r="B632">
        <v>1</v>
      </c>
    </row>
    <row r="633" spans="1:2">
      <c r="A633" t="s">
        <v>1233</v>
      </c>
      <c r="B633">
        <v>1</v>
      </c>
    </row>
    <row r="634" spans="1:2">
      <c r="A634" t="s">
        <v>1235</v>
      </c>
      <c r="B634">
        <v>1</v>
      </c>
    </row>
    <row r="635" spans="1:2">
      <c r="A635" t="s">
        <v>1237</v>
      </c>
      <c r="B635">
        <v>1</v>
      </c>
    </row>
    <row r="636" spans="1:2">
      <c r="A636" t="s">
        <v>1238</v>
      </c>
      <c r="B636">
        <v>1</v>
      </c>
    </row>
    <row r="637" spans="1:2">
      <c r="A637" t="s">
        <v>1240</v>
      </c>
      <c r="B637">
        <v>1</v>
      </c>
    </row>
    <row r="638" spans="1:2">
      <c r="A638" t="s">
        <v>1241</v>
      </c>
      <c r="B638">
        <v>1</v>
      </c>
    </row>
    <row r="639" spans="1:2">
      <c r="A639" t="s">
        <v>1242</v>
      </c>
      <c r="B639">
        <v>1</v>
      </c>
    </row>
    <row r="640" spans="1:2">
      <c r="A640" t="s">
        <v>1243</v>
      </c>
      <c r="B640">
        <v>1</v>
      </c>
    </row>
    <row r="641" spans="1:2">
      <c r="A641" t="s">
        <v>1245</v>
      </c>
      <c r="B641">
        <v>1</v>
      </c>
    </row>
    <row r="642" spans="1:2">
      <c r="A642" t="s">
        <v>1247</v>
      </c>
      <c r="B642">
        <v>1</v>
      </c>
    </row>
    <row r="643" spans="1:2">
      <c r="A643" t="s">
        <v>1249</v>
      </c>
      <c r="B643">
        <v>1</v>
      </c>
    </row>
    <row r="644" spans="1:2">
      <c r="A644" t="s">
        <v>1251</v>
      </c>
      <c r="B644">
        <v>1</v>
      </c>
    </row>
    <row r="645" spans="1:2">
      <c r="A645" t="s">
        <v>1253</v>
      </c>
      <c r="B645">
        <v>1</v>
      </c>
    </row>
    <row r="646" spans="1:2">
      <c r="A646" t="s">
        <v>1254</v>
      </c>
      <c r="B646">
        <v>1</v>
      </c>
    </row>
    <row r="647" spans="1:2">
      <c r="A647" t="s">
        <v>1255</v>
      </c>
      <c r="B647">
        <v>1</v>
      </c>
    </row>
    <row r="648" spans="1:2">
      <c r="A648" t="s">
        <v>1257</v>
      </c>
      <c r="B648">
        <v>1</v>
      </c>
    </row>
    <row r="649" spans="1:2">
      <c r="A649" t="s">
        <v>1258</v>
      </c>
      <c r="B649">
        <v>1</v>
      </c>
    </row>
    <row r="650" spans="1:2">
      <c r="A650" t="s">
        <v>1259</v>
      </c>
      <c r="B650">
        <v>1</v>
      </c>
    </row>
    <row r="651" spans="1:2">
      <c r="A651" t="s">
        <v>1260</v>
      </c>
      <c r="B651">
        <v>1</v>
      </c>
    </row>
    <row r="652" spans="1:2">
      <c r="A652" t="s">
        <v>1261</v>
      </c>
      <c r="B652">
        <v>1</v>
      </c>
    </row>
    <row r="653" spans="1:2">
      <c r="A653" t="s">
        <v>1262</v>
      </c>
      <c r="B653">
        <v>1</v>
      </c>
    </row>
    <row r="654" spans="1:2">
      <c r="A654" t="s">
        <v>1263</v>
      </c>
      <c r="B654">
        <v>1</v>
      </c>
    </row>
    <row r="655" spans="1:2">
      <c r="A655" t="s">
        <v>1264</v>
      </c>
      <c r="B655">
        <v>1</v>
      </c>
    </row>
    <row r="656" spans="1:2">
      <c r="A656" t="s">
        <v>1265</v>
      </c>
      <c r="B656">
        <v>1</v>
      </c>
    </row>
    <row r="657" spans="1:2">
      <c r="A657" t="s">
        <v>1266</v>
      </c>
      <c r="B657">
        <v>1</v>
      </c>
    </row>
    <row r="658" spans="1:2">
      <c r="A658" t="s">
        <v>1268</v>
      </c>
      <c r="B658">
        <v>1</v>
      </c>
    </row>
    <row r="659" spans="1:2">
      <c r="A659" t="s">
        <v>1270</v>
      </c>
      <c r="B659">
        <v>1</v>
      </c>
    </row>
    <row r="660" spans="1:2">
      <c r="A660" t="s">
        <v>1271</v>
      </c>
      <c r="B660">
        <v>1</v>
      </c>
    </row>
    <row r="661" spans="1:2">
      <c r="A661" t="s">
        <v>1272</v>
      </c>
      <c r="B661">
        <v>1</v>
      </c>
    </row>
    <row r="662" spans="1:2">
      <c r="A662" t="s">
        <v>1273</v>
      </c>
      <c r="B662">
        <v>1</v>
      </c>
    </row>
    <row r="663" spans="1:2">
      <c r="A663" t="s">
        <v>1274</v>
      </c>
      <c r="B663">
        <v>1</v>
      </c>
    </row>
    <row r="664" spans="1:2">
      <c r="A664" t="s">
        <v>1275</v>
      </c>
      <c r="B664">
        <v>1</v>
      </c>
    </row>
    <row r="665" spans="1:2">
      <c r="A665" t="s">
        <v>1276</v>
      </c>
      <c r="B665">
        <v>1</v>
      </c>
    </row>
    <row r="666" spans="1:2">
      <c r="A666" t="s">
        <v>1278</v>
      </c>
      <c r="B666">
        <v>1</v>
      </c>
    </row>
    <row r="667" spans="1:2">
      <c r="A667" t="s">
        <v>1279</v>
      </c>
      <c r="B667">
        <v>1</v>
      </c>
    </row>
    <row r="668" spans="1:2">
      <c r="A668" t="s">
        <v>1280</v>
      </c>
      <c r="B668">
        <v>1</v>
      </c>
    </row>
    <row r="669" spans="1:2">
      <c r="A669" t="s">
        <v>1282</v>
      </c>
      <c r="B669">
        <v>1</v>
      </c>
    </row>
    <row r="670" spans="1:2">
      <c r="A670" t="s">
        <v>1284</v>
      </c>
      <c r="B670">
        <v>1</v>
      </c>
    </row>
    <row r="671" spans="1:2">
      <c r="A671" t="s">
        <v>1285</v>
      </c>
      <c r="B671">
        <v>1</v>
      </c>
    </row>
    <row r="672" spans="1:2">
      <c r="A672" t="s">
        <v>1286</v>
      </c>
      <c r="B672">
        <v>1</v>
      </c>
    </row>
    <row r="673" spans="1:2">
      <c r="A673" t="s">
        <v>1288</v>
      </c>
      <c r="B673">
        <v>1</v>
      </c>
    </row>
    <row r="674" spans="1:2">
      <c r="A674" t="s">
        <v>1290</v>
      </c>
      <c r="B674">
        <v>1</v>
      </c>
    </row>
    <row r="675" spans="1:2">
      <c r="A675" t="s">
        <v>1291</v>
      </c>
      <c r="B675">
        <v>1</v>
      </c>
    </row>
    <row r="676" spans="1:2">
      <c r="A676" t="s">
        <v>1292</v>
      </c>
      <c r="B676">
        <v>1</v>
      </c>
    </row>
    <row r="677" spans="1:2">
      <c r="A677" t="s">
        <v>1293</v>
      </c>
      <c r="B677">
        <v>1</v>
      </c>
    </row>
    <row r="678" spans="1:2">
      <c r="A678" t="s">
        <v>1294</v>
      </c>
      <c r="B678">
        <v>1</v>
      </c>
    </row>
    <row r="679" spans="1:2">
      <c r="A679" t="s">
        <v>1296</v>
      </c>
      <c r="B679">
        <v>1</v>
      </c>
    </row>
    <row r="680" spans="1:2">
      <c r="A680" t="s">
        <v>1298</v>
      </c>
      <c r="B680">
        <v>1</v>
      </c>
    </row>
    <row r="681" spans="1:2">
      <c r="A681" t="s">
        <v>1299</v>
      </c>
      <c r="B681">
        <v>1</v>
      </c>
    </row>
    <row r="682" spans="1:2">
      <c r="A682" t="s">
        <v>1300</v>
      </c>
      <c r="B682">
        <v>1</v>
      </c>
    </row>
    <row r="683" spans="1:2">
      <c r="A683" t="s">
        <v>1301</v>
      </c>
      <c r="B683">
        <v>1</v>
      </c>
    </row>
    <row r="684" spans="1:2">
      <c r="A684" t="s">
        <v>1302</v>
      </c>
      <c r="B684">
        <v>1</v>
      </c>
    </row>
    <row r="685" spans="1:2">
      <c r="A685" t="s">
        <v>1304</v>
      </c>
      <c r="B685">
        <v>1</v>
      </c>
    </row>
    <row r="686" spans="1:2">
      <c r="A686" t="s">
        <v>1306</v>
      </c>
      <c r="B686">
        <v>1</v>
      </c>
    </row>
    <row r="687" spans="1:2">
      <c r="A687" t="s">
        <v>1307</v>
      </c>
      <c r="B687">
        <v>1</v>
      </c>
    </row>
    <row r="688" spans="1:2">
      <c r="A688" t="s">
        <v>1308</v>
      </c>
      <c r="B688">
        <v>1</v>
      </c>
    </row>
    <row r="689" spans="1:2">
      <c r="A689" t="s">
        <v>1309</v>
      </c>
      <c r="B689">
        <v>1</v>
      </c>
    </row>
    <row r="690" spans="1:2">
      <c r="A690" t="s">
        <v>1310</v>
      </c>
      <c r="B690">
        <v>1</v>
      </c>
    </row>
    <row r="691" spans="1:2">
      <c r="A691" t="s">
        <v>1311</v>
      </c>
      <c r="B691">
        <v>1</v>
      </c>
    </row>
    <row r="692" spans="1:2">
      <c r="A692" t="s">
        <v>1312</v>
      </c>
      <c r="B692">
        <v>1</v>
      </c>
    </row>
    <row r="693" spans="1:2">
      <c r="A693" t="s">
        <v>1313</v>
      </c>
      <c r="B693">
        <v>1</v>
      </c>
    </row>
    <row r="694" spans="1:2">
      <c r="A694" t="s">
        <v>1314</v>
      </c>
      <c r="B694">
        <v>1</v>
      </c>
    </row>
    <row r="695" spans="1:2">
      <c r="A695" t="s">
        <v>1315</v>
      </c>
      <c r="B695">
        <v>1</v>
      </c>
    </row>
    <row r="696" spans="1:2">
      <c r="A696" t="s">
        <v>1317</v>
      </c>
      <c r="B696">
        <v>1</v>
      </c>
    </row>
    <row r="697" spans="1:2">
      <c r="A697" t="s">
        <v>1318</v>
      </c>
      <c r="B697">
        <v>1</v>
      </c>
    </row>
    <row r="698" spans="1:2">
      <c r="A698" t="s">
        <v>1319</v>
      </c>
      <c r="B698">
        <v>1</v>
      </c>
    </row>
    <row r="699" spans="1:2">
      <c r="A699" t="s">
        <v>1320</v>
      </c>
      <c r="B699">
        <v>1</v>
      </c>
    </row>
    <row r="700" spans="1:2">
      <c r="A700" t="s">
        <v>1321</v>
      </c>
      <c r="B700">
        <v>1</v>
      </c>
    </row>
    <row r="701" spans="1:2">
      <c r="A701" t="s">
        <v>1322</v>
      </c>
      <c r="B701">
        <v>1</v>
      </c>
    </row>
    <row r="702" spans="1:2">
      <c r="A702" t="s">
        <v>1323</v>
      </c>
      <c r="B702">
        <v>1</v>
      </c>
    </row>
    <row r="703" spans="1:2">
      <c r="A703" t="s">
        <v>1325</v>
      </c>
      <c r="B703">
        <v>1</v>
      </c>
    </row>
    <row r="704" spans="1:2">
      <c r="A704" t="s">
        <v>1326</v>
      </c>
      <c r="B704">
        <v>1</v>
      </c>
    </row>
    <row r="705" spans="1:2">
      <c r="A705" t="s">
        <v>1327</v>
      </c>
      <c r="B705">
        <v>1</v>
      </c>
    </row>
    <row r="706" spans="1:2">
      <c r="A706" t="s">
        <v>1328</v>
      </c>
      <c r="B706">
        <v>1</v>
      </c>
    </row>
    <row r="707" spans="1:2">
      <c r="A707" t="s">
        <v>1330</v>
      </c>
      <c r="B707">
        <v>1</v>
      </c>
    </row>
    <row r="708" spans="1:2">
      <c r="A708" t="s">
        <v>1332</v>
      </c>
      <c r="B708">
        <v>1</v>
      </c>
    </row>
    <row r="709" spans="1:2">
      <c r="A709" t="s">
        <v>1333</v>
      </c>
      <c r="B709">
        <v>1</v>
      </c>
    </row>
    <row r="710" spans="1:2">
      <c r="A710" t="s">
        <v>1334</v>
      </c>
      <c r="B710">
        <v>1</v>
      </c>
    </row>
    <row r="711" spans="1:2">
      <c r="A711" t="s">
        <v>1336</v>
      </c>
      <c r="B711">
        <v>1</v>
      </c>
    </row>
    <row r="712" spans="1:2">
      <c r="A712" t="s">
        <v>1337</v>
      </c>
      <c r="B712">
        <v>1</v>
      </c>
    </row>
    <row r="713" spans="1:2">
      <c r="A713" t="s">
        <v>1339</v>
      </c>
      <c r="B713">
        <v>1</v>
      </c>
    </row>
    <row r="714" spans="1:2">
      <c r="A714" t="s">
        <v>1340</v>
      </c>
      <c r="B714">
        <v>1</v>
      </c>
    </row>
    <row r="715" spans="1:2">
      <c r="A715" t="s">
        <v>1341</v>
      </c>
      <c r="B715">
        <v>1</v>
      </c>
    </row>
    <row r="716" spans="1:2">
      <c r="A716" t="s">
        <v>1343</v>
      </c>
      <c r="B716">
        <v>1</v>
      </c>
    </row>
    <row r="717" spans="1:2">
      <c r="A717" t="s">
        <v>1344</v>
      </c>
      <c r="B717">
        <v>1</v>
      </c>
    </row>
    <row r="718" spans="1:2">
      <c r="A718" t="s">
        <v>1346</v>
      </c>
      <c r="B718">
        <v>1</v>
      </c>
    </row>
    <row r="719" spans="1:2">
      <c r="A719" t="s">
        <v>1347</v>
      </c>
      <c r="B719">
        <v>1</v>
      </c>
    </row>
    <row r="720" spans="1:2">
      <c r="A720" t="s">
        <v>1348</v>
      </c>
      <c r="B720">
        <v>1</v>
      </c>
    </row>
    <row r="721" spans="1:2">
      <c r="A721" t="s">
        <v>1349</v>
      </c>
      <c r="B721">
        <v>1</v>
      </c>
    </row>
    <row r="722" spans="1:2">
      <c r="A722" t="s">
        <v>1351</v>
      </c>
      <c r="B722">
        <v>1</v>
      </c>
    </row>
    <row r="723" spans="1:2">
      <c r="A723" t="s">
        <v>1352</v>
      </c>
      <c r="B723">
        <v>1</v>
      </c>
    </row>
    <row r="724" spans="1:2">
      <c r="A724" t="s">
        <v>1354</v>
      </c>
      <c r="B724">
        <v>1</v>
      </c>
    </row>
    <row r="725" spans="1:2">
      <c r="A725" t="s">
        <v>1356</v>
      </c>
      <c r="B725">
        <v>1</v>
      </c>
    </row>
    <row r="726" spans="1:2">
      <c r="A726" t="s">
        <v>1358</v>
      </c>
      <c r="B726">
        <v>1</v>
      </c>
    </row>
    <row r="727" spans="1:2">
      <c r="A727" t="s">
        <v>1359</v>
      </c>
      <c r="B727">
        <v>1</v>
      </c>
    </row>
    <row r="728" spans="1:2">
      <c r="A728" t="s">
        <v>1360</v>
      </c>
      <c r="B728">
        <v>1</v>
      </c>
    </row>
    <row r="729" spans="1:2">
      <c r="A729" t="s">
        <v>1361</v>
      </c>
      <c r="B729">
        <v>1</v>
      </c>
    </row>
    <row r="730" spans="1:2">
      <c r="A730" t="s">
        <v>1362</v>
      </c>
      <c r="B730">
        <v>1</v>
      </c>
    </row>
    <row r="731" spans="1:2">
      <c r="A731" t="s">
        <v>1363</v>
      </c>
      <c r="B731">
        <v>1</v>
      </c>
    </row>
    <row r="732" spans="1:2">
      <c r="A732" t="s">
        <v>1364</v>
      </c>
      <c r="B732">
        <v>1</v>
      </c>
    </row>
    <row r="733" spans="1:2">
      <c r="A733" t="s">
        <v>1365</v>
      </c>
      <c r="B733">
        <v>1</v>
      </c>
    </row>
    <row r="734" spans="1:2">
      <c r="A734" t="s">
        <v>1366</v>
      </c>
      <c r="B734">
        <v>1</v>
      </c>
    </row>
    <row r="735" spans="1:2">
      <c r="A735" t="s">
        <v>1367</v>
      </c>
      <c r="B735">
        <v>1</v>
      </c>
    </row>
    <row r="736" spans="1:2">
      <c r="A736" t="s">
        <v>1368</v>
      </c>
      <c r="B736">
        <v>1</v>
      </c>
    </row>
    <row r="737" spans="1:2">
      <c r="A737" t="s">
        <v>1369</v>
      </c>
      <c r="B737">
        <v>1</v>
      </c>
    </row>
    <row r="738" spans="1:2">
      <c r="A738" t="s">
        <v>1370</v>
      </c>
      <c r="B738">
        <v>1</v>
      </c>
    </row>
    <row r="739" spans="1:2">
      <c r="A739" t="s">
        <v>1372</v>
      </c>
      <c r="B739">
        <v>1</v>
      </c>
    </row>
    <row r="740" spans="1:2">
      <c r="A740" t="s">
        <v>1373</v>
      </c>
      <c r="B740">
        <v>1</v>
      </c>
    </row>
    <row r="741" spans="1:2">
      <c r="A741" t="s">
        <v>1375</v>
      </c>
      <c r="B741">
        <v>1</v>
      </c>
    </row>
    <row r="742" spans="1:2">
      <c r="A742" t="s">
        <v>1376</v>
      </c>
      <c r="B742">
        <v>1</v>
      </c>
    </row>
    <row r="743" spans="1:2">
      <c r="A743" t="s">
        <v>1377</v>
      </c>
      <c r="B743">
        <v>1</v>
      </c>
    </row>
    <row r="744" spans="1:2">
      <c r="A744" t="s">
        <v>1378</v>
      </c>
      <c r="B744">
        <v>1</v>
      </c>
    </row>
    <row r="745" spans="1:2">
      <c r="A745" t="s">
        <v>1380</v>
      </c>
      <c r="B745">
        <v>1</v>
      </c>
    </row>
    <row r="746" spans="1:2">
      <c r="A746" t="s">
        <v>1381</v>
      </c>
      <c r="B746">
        <v>1</v>
      </c>
    </row>
    <row r="747" spans="1:2">
      <c r="A747" t="s">
        <v>1383</v>
      </c>
      <c r="B747">
        <v>1</v>
      </c>
    </row>
    <row r="748" spans="1:2">
      <c r="A748" t="s">
        <v>1384</v>
      </c>
      <c r="B748">
        <v>1</v>
      </c>
    </row>
    <row r="749" spans="1:2">
      <c r="A749" t="s">
        <v>1386</v>
      </c>
      <c r="B749">
        <v>1</v>
      </c>
    </row>
    <row r="750" spans="1:2">
      <c r="A750" t="s">
        <v>1388</v>
      </c>
      <c r="B750">
        <v>1</v>
      </c>
    </row>
    <row r="751" spans="1:2">
      <c r="A751" t="s">
        <v>1390</v>
      </c>
      <c r="B751">
        <v>1</v>
      </c>
    </row>
    <row r="752" spans="1:2">
      <c r="A752" t="s">
        <v>1391</v>
      </c>
      <c r="B752">
        <v>1</v>
      </c>
    </row>
    <row r="753" spans="1:2">
      <c r="A753" t="s">
        <v>1393</v>
      </c>
      <c r="B753">
        <v>1</v>
      </c>
    </row>
    <row r="754" spans="1:2">
      <c r="A754" t="s">
        <v>1395</v>
      </c>
      <c r="B754">
        <v>1</v>
      </c>
    </row>
    <row r="755" spans="1:2">
      <c r="A755" t="s">
        <v>1397</v>
      </c>
      <c r="B755">
        <v>1</v>
      </c>
    </row>
    <row r="756" spans="1:2">
      <c r="A756" t="s">
        <v>1398</v>
      </c>
      <c r="B756">
        <v>1</v>
      </c>
    </row>
    <row r="757" spans="1:2">
      <c r="A757" t="s">
        <v>1399</v>
      </c>
      <c r="B757">
        <v>1</v>
      </c>
    </row>
    <row r="758" spans="1:2">
      <c r="A758" t="s">
        <v>1400</v>
      </c>
      <c r="B758">
        <v>1</v>
      </c>
    </row>
    <row r="759" spans="1:2">
      <c r="A759" t="s">
        <v>1401</v>
      </c>
      <c r="B759">
        <v>1</v>
      </c>
    </row>
    <row r="760" spans="1:2">
      <c r="A760" t="s">
        <v>1402</v>
      </c>
      <c r="B760">
        <v>1</v>
      </c>
    </row>
    <row r="761" spans="1:2">
      <c r="A761" t="s">
        <v>1403</v>
      </c>
      <c r="B761">
        <v>1</v>
      </c>
    </row>
    <row r="762" spans="1:2">
      <c r="A762" t="s">
        <v>1404</v>
      </c>
      <c r="B762">
        <v>1</v>
      </c>
    </row>
    <row r="763" spans="1:2">
      <c r="A763" t="s">
        <v>1405</v>
      </c>
      <c r="B763">
        <v>1</v>
      </c>
    </row>
    <row r="764" spans="1:2">
      <c r="A764" t="s">
        <v>1407</v>
      </c>
      <c r="B764">
        <v>1</v>
      </c>
    </row>
    <row r="765" spans="1:2">
      <c r="A765" t="s">
        <v>1408</v>
      </c>
      <c r="B765">
        <v>1</v>
      </c>
    </row>
    <row r="766" spans="1:2">
      <c r="A766" t="s">
        <v>1410</v>
      </c>
      <c r="B766">
        <v>1</v>
      </c>
    </row>
    <row r="767" spans="1:2">
      <c r="A767" t="s">
        <v>1412</v>
      </c>
      <c r="B767">
        <v>1</v>
      </c>
    </row>
    <row r="768" spans="1:2">
      <c r="A768" t="s">
        <v>1413</v>
      </c>
      <c r="B768">
        <v>1</v>
      </c>
    </row>
    <row r="769" spans="1:2">
      <c r="A769" t="s">
        <v>1415</v>
      </c>
      <c r="B769">
        <v>1</v>
      </c>
    </row>
    <row r="770" spans="1:2">
      <c r="A770" t="s">
        <v>1416</v>
      </c>
      <c r="B770">
        <v>1</v>
      </c>
    </row>
    <row r="771" spans="1:2">
      <c r="A771" t="s">
        <v>1417</v>
      </c>
      <c r="B771">
        <v>1</v>
      </c>
    </row>
    <row r="772" spans="1:2">
      <c r="A772" t="s">
        <v>1418</v>
      </c>
      <c r="B772">
        <v>1</v>
      </c>
    </row>
    <row r="773" spans="1:2">
      <c r="A773" t="s">
        <v>1419</v>
      </c>
      <c r="B773">
        <v>1</v>
      </c>
    </row>
    <row r="774" spans="1:2">
      <c r="A774" t="s">
        <v>1420</v>
      </c>
      <c r="B774">
        <v>1</v>
      </c>
    </row>
    <row r="775" spans="1:2">
      <c r="A775" t="s">
        <v>1422</v>
      </c>
      <c r="B775">
        <v>1</v>
      </c>
    </row>
    <row r="776" spans="1:2">
      <c r="A776" t="s">
        <v>1423</v>
      </c>
      <c r="B776">
        <v>1</v>
      </c>
    </row>
    <row r="777" spans="1:2">
      <c r="A777" t="s">
        <v>1424</v>
      </c>
      <c r="B777">
        <v>1</v>
      </c>
    </row>
    <row r="778" spans="1:2">
      <c r="A778" t="s">
        <v>1425</v>
      </c>
      <c r="B778">
        <v>1</v>
      </c>
    </row>
    <row r="779" spans="1:2">
      <c r="A779" t="s">
        <v>1427</v>
      </c>
      <c r="B779">
        <v>1</v>
      </c>
    </row>
    <row r="780" spans="1:2">
      <c r="A780" t="s">
        <v>1428</v>
      </c>
      <c r="B780">
        <v>1</v>
      </c>
    </row>
    <row r="781" spans="1:2">
      <c r="A781" t="s">
        <v>1429</v>
      </c>
      <c r="B781">
        <v>1</v>
      </c>
    </row>
    <row r="782" spans="1:2">
      <c r="A782" t="s">
        <v>1430</v>
      </c>
      <c r="B782">
        <v>1</v>
      </c>
    </row>
    <row r="783" spans="1:2">
      <c r="A783" t="s">
        <v>1432</v>
      </c>
      <c r="B783">
        <v>1</v>
      </c>
    </row>
    <row r="784" spans="1:2">
      <c r="A784" t="s">
        <v>1433</v>
      </c>
      <c r="B784">
        <v>1</v>
      </c>
    </row>
    <row r="785" spans="1:2">
      <c r="A785" t="s">
        <v>1434</v>
      </c>
      <c r="B785">
        <v>1</v>
      </c>
    </row>
    <row r="786" spans="1:2">
      <c r="A786" t="s">
        <v>1435</v>
      </c>
      <c r="B786">
        <v>1</v>
      </c>
    </row>
    <row r="787" spans="1:2">
      <c r="A787" t="s">
        <v>1436</v>
      </c>
      <c r="B787">
        <v>1</v>
      </c>
    </row>
    <row r="788" spans="1:2">
      <c r="A788" t="s">
        <v>1437</v>
      </c>
      <c r="B788">
        <v>1</v>
      </c>
    </row>
    <row r="789" spans="1:2">
      <c r="A789" t="s">
        <v>1438</v>
      </c>
      <c r="B789">
        <v>1</v>
      </c>
    </row>
    <row r="790" spans="1:2">
      <c r="A790" t="s">
        <v>1439</v>
      </c>
      <c r="B790">
        <v>1</v>
      </c>
    </row>
    <row r="791" spans="1:2">
      <c r="A791" t="s">
        <v>1441</v>
      </c>
      <c r="B791">
        <v>1</v>
      </c>
    </row>
    <row r="792" spans="1:2">
      <c r="A792" t="s">
        <v>1442</v>
      </c>
      <c r="B792">
        <v>1</v>
      </c>
    </row>
    <row r="793" spans="1:2">
      <c r="A793" t="s">
        <v>1444</v>
      </c>
      <c r="B793">
        <v>1</v>
      </c>
    </row>
    <row r="794" spans="1:2">
      <c r="A794" t="s">
        <v>1445</v>
      </c>
      <c r="B794">
        <v>1</v>
      </c>
    </row>
    <row r="795" spans="1:2">
      <c r="A795" t="s">
        <v>1446</v>
      </c>
      <c r="B795">
        <v>1</v>
      </c>
    </row>
    <row r="796" spans="1:2">
      <c r="A796" t="s">
        <v>1447</v>
      </c>
      <c r="B796">
        <v>1</v>
      </c>
    </row>
    <row r="797" spans="1:2">
      <c r="A797" t="s">
        <v>1448</v>
      </c>
      <c r="B797">
        <v>1</v>
      </c>
    </row>
    <row r="798" spans="1:2">
      <c r="A798" t="s">
        <v>1449</v>
      </c>
      <c r="B798">
        <v>1</v>
      </c>
    </row>
    <row r="799" spans="1:2">
      <c r="A799" t="s">
        <v>1450</v>
      </c>
      <c r="B799">
        <v>1</v>
      </c>
    </row>
    <row r="800" spans="1:2">
      <c r="A800" t="s">
        <v>1451</v>
      </c>
      <c r="B800">
        <v>1</v>
      </c>
    </row>
    <row r="801" spans="1:2">
      <c r="A801" t="s">
        <v>1452</v>
      </c>
      <c r="B801">
        <v>1</v>
      </c>
    </row>
    <row r="802" spans="1:2">
      <c r="A802" t="s">
        <v>1453</v>
      </c>
      <c r="B802">
        <v>1</v>
      </c>
    </row>
    <row r="803" spans="1:2">
      <c r="A803" t="s">
        <v>1454</v>
      </c>
      <c r="B803">
        <v>1</v>
      </c>
    </row>
    <row r="804" spans="1:2">
      <c r="A804" t="s">
        <v>1456</v>
      </c>
      <c r="B804">
        <v>1</v>
      </c>
    </row>
    <row r="805" spans="1:2">
      <c r="A805" t="s">
        <v>1458</v>
      </c>
      <c r="B805">
        <v>1</v>
      </c>
    </row>
    <row r="806" spans="1:2">
      <c r="A806" t="s">
        <v>1459</v>
      </c>
      <c r="B806">
        <v>1</v>
      </c>
    </row>
    <row r="807" spans="1:2">
      <c r="A807" t="s">
        <v>1460</v>
      </c>
      <c r="B807">
        <v>1</v>
      </c>
    </row>
    <row r="808" spans="1:2">
      <c r="A808" t="s">
        <v>1461</v>
      </c>
      <c r="B808">
        <v>1</v>
      </c>
    </row>
    <row r="809" spans="1:2">
      <c r="A809" t="s">
        <v>1463</v>
      </c>
      <c r="B809">
        <v>1</v>
      </c>
    </row>
    <row r="810" spans="1:2">
      <c r="A810" t="s">
        <v>1464</v>
      </c>
      <c r="B810">
        <v>1</v>
      </c>
    </row>
    <row r="811" spans="1:2">
      <c r="A811" t="s">
        <v>1466</v>
      </c>
      <c r="B811">
        <v>1</v>
      </c>
    </row>
    <row r="812" spans="1:2">
      <c r="A812" t="s">
        <v>1468</v>
      </c>
      <c r="B812">
        <v>1</v>
      </c>
    </row>
    <row r="813" spans="1:2">
      <c r="A813" t="s">
        <v>1469</v>
      </c>
      <c r="B813">
        <v>1</v>
      </c>
    </row>
    <row r="814" spans="1:2">
      <c r="A814" t="s">
        <v>1470</v>
      </c>
      <c r="B814">
        <v>1</v>
      </c>
    </row>
    <row r="815" spans="1:2">
      <c r="A815" t="s">
        <v>1471</v>
      </c>
      <c r="B815">
        <v>1</v>
      </c>
    </row>
    <row r="816" spans="1:2">
      <c r="A816" t="s">
        <v>1472</v>
      </c>
      <c r="B816">
        <v>1</v>
      </c>
    </row>
    <row r="817" spans="1:2">
      <c r="A817" t="s">
        <v>1473</v>
      </c>
      <c r="B817">
        <v>1</v>
      </c>
    </row>
    <row r="818" spans="1:2">
      <c r="A818" t="s">
        <v>1474</v>
      </c>
      <c r="B818">
        <v>1</v>
      </c>
    </row>
    <row r="819" spans="1:2">
      <c r="A819" t="s">
        <v>1475</v>
      </c>
      <c r="B819">
        <v>1</v>
      </c>
    </row>
    <row r="820" spans="1:2">
      <c r="A820" t="s">
        <v>1476</v>
      </c>
      <c r="B820">
        <v>1</v>
      </c>
    </row>
    <row r="821" spans="1:2">
      <c r="A821" t="s">
        <v>1477</v>
      </c>
      <c r="B821">
        <v>1</v>
      </c>
    </row>
    <row r="822" spans="1:2">
      <c r="A822" t="s">
        <v>1478</v>
      </c>
      <c r="B822">
        <v>1</v>
      </c>
    </row>
    <row r="823" spans="1:2">
      <c r="A823" t="s">
        <v>1479</v>
      </c>
      <c r="B823">
        <v>1</v>
      </c>
    </row>
    <row r="824" spans="1:2">
      <c r="A824" t="s">
        <v>1480</v>
      </c>
      <c r="B824">
        <v>1</v>
      </c>
    </row>
    <row r="825" spans="1:2">
      <c r="A825" t="s">
        <v>1481</v>
      </c>
      <c r="B825">
        <v>1</v>
      </c>
    </row>
    <row r="826" spans="1:2">
      <c r="A826" t="s">
        <v>1482</v>
      </c>
      <c r="B826">
        <v>1</v>
      </c>
    </row>
    <row r="827" spans="1:2">
      <c r="A827" t="s">
        <v>1483</v>
      </c>
      <c r="B827">
        <v>1</v>
      </c>
    </row>
    <row r="828" spans="1:2">
      <c r="A828" t="s">
        <v>1484</v>
      </c>
      <c r="B828">
        <v>1</v>
      </c>
    </row>
    <row r="829" spans="1:2">
      <c r="A829" t="s">
        <v>1486</v>
      </c>
      <c r="B829">
        <v>1</v>
      </c>
    </row>
    <row r="830" spans="1:2">
      <c r="A830" t="s">
        <v>1488</v>
      </c>
      <c r="B830">
        <v>1</v>
      </c>
    </row>
    <row r="831" spans="1:2">
      <c r="A831" t="s">
        <v>1490</v>
      </c>
      <c r="B831">
        <v>1</v>
      </c>
    </row>
    <row r="832" spans="1:2">
      <c r="A832" t="s">
        <v>1491</v>
      </c>
      <c r="B832">
        <v>1</v>
      </c>
    </row>
    <row r="833" spans="1:2">
      <c r="A833" t="s">
        <v>1493</v>
      </c>
      <c r="B833">
        <v>1</v>
      </c>
    </row>
    <row r="834" spans="1:2">
      <c r="A834" t="s">
        <v>1494</v>
      </c>
      <c r="B834">
        <v>1</v>
      </c>
    </row>
    <row r="835" spans="1:2">
      <c r="A835" t="s">
        <v>1495</v>
      </c>
      <c r="B835">
        <v>1</v>
      </c>
    </row>
    <row r="836" spans="1:2">
      <c r="A836" t="s">
        <v>1496</v>
      </c>
      <c r="B836">
        <v>1</v>
      </c>
    </row>
    <row r="837" spans="1:2">
      <c r="A837" t="s">
        <v>1498</v>
      </c>
      <c r="B837">
        <v>1</v>
      </c>
    </row>
    <row r="838" spans="1:2">
      <c r="A838" t="s">
        <v>1499</v>
      </c>
      <c r="B838">
        <v>1</v>
      </c>
    </row>
    <row r="839" spans="1:2">
      <c r="A839" t="s">
        <v>1500</v>
      </c>
      <c r="B839">
        <v>1</v>
      </c>
    </row>
    <row r="840" spans="1:2">
      <c r="A840" t="s">
        <v>1502</v>
      </c>
      <c r="B840">
        <v>1</v>
      </c>
    </row>
    <row r="841" spans="1:2">
      <c r="A841" t="s">
        <v>1503</v>
      </c>
      <c r="B841">
        <v>1</v>
      </c>
    </row>
    <row r="842" spans="1:2">
      <c r="A842" t="s">
        <v>1504</v>
      </c>
      <c r="B842">
        <v>1</v>
      </c>
    </row>
    <row r="843" spans="1:2">
      <c r="A843" t="s">
        <v>1506</v>
      </c>
      <c r="B843">
        <v>1</v>
      </c>
    </row>
    <row r="844" spans="1:2">
      <c r="A844" t="s">
        <v>1508</v>
      </c>
      <c r="B844">
        <v>1</v>
      </c>
    </row>
    <row r="845" spans="1:2">
      <c r="A845" t="s">
        <v>1509</v>
      </c>
      <c r="B845">
        <v>1</v>
      </c>
    </row>
    <row r="846" spans="1:2">
      <c r="A846" t="s">
        <v>1510</v>
      </c>
      <c r="B846">
        <v>1</v>
      </c>
    </row>
    <row r="847" spans="1:2">
      <c r="A847" t="s">
        <v>1511</v>
      </c>
      <c r="B847">
        <v>1</v>
      </c>
    </row>
    <row r="848" spans="1:2">
      <c r="A848" t="s">
        <v>1513</v>
      </c>
      <c r="B848">
        <v>1</v>
      </c>
    </row>
    <row r="849" spans="1:2">
      <c r="A849" t="s">
        <v>1514</v>
      </c>
      <c r="B849">
        <v>1</v>
      </c>
    </row>
    <row r="850" spans="1:2">
      <c r="A850" t="s">
        <v>1516</v>
      </c>
      <c r="B850">
        <v>1</v>
      </c>
    </row>
    <row r="851" spans="1:2">
      <c r="A851" t="s">
        <v>1517</v>
      </c>
      <c r="B851">
        <v>1</v>
      </c>
    </row>
    <row r="852" spans="1:2">
      <c r="A852" t="s">
        <v>1518</v>
      </c>
      <c r="B852">
        <v>1</v>
      </c>
    </row>
    <row r="853" spans="1:2">
      <c r="A853" t="s">
        <v>1520</v>
      </c>
      <c r="B853">
        <v>1</v>
      </c>
    </row>
    <row r="854" spans="1:2">
      <c r="A854" t="s">
        <v>1521</v>
      </c>
      <c r="B854">
        <v>1</v>
      </c>
    </row>
    <row r="855" spans="1:2">
      <c r="A855" t="s">
        <v>1523</v>
      </c>
      <c r="B855">
        <v>1</v>
      </c>
    </row>
    <row r="856" spans="1:2">
      <c r="A856" t="s">
        <v>1524</v>
      </c>
      <c r="B856">
        <v>1</v>
      </c>
    </row>
    <row r="857" spans="1:2">
      <c r="A857" t="s">
        <v>1525</v>
      </c>
      <c r="B857">
        <v>1</v>
      </c>
    </row>
    <row r="858" spans="1:2">
      <c r="A858" t="s">
        <v>1526</v>
      </c>
      <c r="B858">
        <v>1</v>
      </c>
    </row>
    <row r="859" spans="1:2">
      <c r="A859" t="s">
        <v>1528</v>
      </c>
      <c r="B859">
        <v>1</v>
      </c>
    </row>
    <row r="860" spans="1:2">
      <c r="A860" t="s">
        <v>1529</v>
      </c>
      <c r="B860">
        <v>1</v>
      </c>
    </row>
    <row r="861" spans="1:2">
      <c r="A861" t="s">
        <v>1530</v>
      </c>
      <c r="B861">
        <v>1</v>
      </c>
    </row>
    <row r="862" spans="1:2">
      <c r="A862" t="s">
        <v>1531</v>
      </c>
      <c r="B862">
        <v>1</v>
      </c>
    </row>
    <row r="863" spans="1:2">
      <c r="A863" t="s">
        <v>1532</v>
      </c>
      <c r="B863">
        <v>1</v>
      </c>
    </row>
    <row r="864" spans="1:2">
      <c r="A864" t="s">
        <v>1533</v>
      </c>
      <c r="B864">
        <v>1</v>
      </c>
    </row>
    <row r="865" spans="1:2">
      <c r="A865" t="s">
        <v>1534</v>
      </c>
      <c r="B865">
        <v>1</v>
      </c>
    </row>
    <row r="866" spans="1:2">
      <c r="A866" t="s">
        <v>1535</v>
      </c>
      <c r="B866">
        <v>1</v>
      </c>
    </row>
    <row r="867" spans="1:2">
      <c r="A867" t="s">
        <v>1536</v>
      </c>
      <c r="B867">
        <v>1</v>
      </c>
    </row>
    <row r="868" spans="1:2">
      <c r="A868" t="s">
        <v>1537</v>
      </c>
      <c r="B868">
        <v>1</v>
      </c>
    </row>
    <row r="869" spans="1:2">
      <c r="A869" t="s">
        <v>1538</v>
      </c>
      <c r="B869">
        <v>1</v>
      </c>
    </row>
    <row r="870" spans="1:2">
      <c r="A870" t="s">
        <v>1540</v>
      </c>
      <c r="B870">
        <v>1</v>
      </c>
    </row>
    <row r="871" spans="1:2">
      <c r="A871" t="s">
        <v>1542</v>
      </c>
      <c r="B871">
        <v>1</v>
      </c>
    </row>
    <row r="872" spans="1:2">
      <c r="A872" t="s">
        <v>1543</v>
      </c>
      <c r="B872">
        <v>1</v>
      </c>
    </row>
    <row r="873" spans="1:2">
      <c r="A873" t="s">
        <v>1544</v>
      </c>
      <c r="B873">
        <v>1</v>
      </c>
    </row>
    <row r="874" spans="1:2">
      <c r="A874" t="s">
        <v>1545</v>
      </c>
      <c r="B874">
        <v>1</v>
      </c>
    </row>
    <row r="875" spans="1:2">
      <c r="A875" t="s">
        <v>1546</v>
      </c>
      <c r="B875">
        <v>1</v>
      </c>
    </row>
    <row r="876" spans="1:2">
      <c r="A876" t="s">
        <v>1548</v>
      </c>
      <c r="B876">
        <v>1</v>
      </c>
    </row>
    <row r="877" spans="1:2">
      <c r="A877" t="s">
        <v>1549</v>
      </c>
      <c r="B877">
        <v>1</v>
      </c>
    </row>
    <row r="878" spans="1:2">
      <c r="A878" t="s">
        <v>1550</v>
      </c>
      <c r="B878">
        <v>1</v>
      </c>
    </row>
    <row r="879" spans="1:2">
      <c r="A879" t="s">
        <v>1551</v>
      </c>
      <c r="B879">
        <v>1</v>
      </c>
    </row>
    <row r="880" spans="1:2">
      <c r="A880" t="s">
        <v>1553</v>
      </c>
      <c r="B880">
        <v>1</v>
      </c>
    </row>
    <row r="881" spans="1:2">
      <c r="A881" t="s">
        <v>1555</v>
      </c>
      <c r="B881">
        <v>1</v>
      </c>
    </row>
    <row r="882" spans="1:2">
      <c r="A882" t="s">
        <v>1556</v>
      </c>
      <c r="B882">
        <v>1</v>
      </c>
    </row>
    <row r="883" spans="1:2">
      <c r="A883" t="s">
        <v>1557</v>
      </c>
      <c r="B883">
        <v>1</v>
      </c>
    </row>
    <row r="884" spans="1:2">
      <c r="A884" t="s">
        <v>1558</v>
      </c>
      <c r="B884">
        <v>1</v>
      </c>
    </row>
    <row r="885" spans="1:2">
      <c r="A885" t="s">
        <v>1560</v>
      </c>
      <c r="B885">
        <v>1</v>
      </c>
    </row>
    <row r="886" spans="1:2">
      <c r="A886" t="s">
        <v>1561</v>
      </c>
      <c r="B886">
        <v>1</v>
      </c>
    </row>
    <row r="887" spans="1:2">
      <c r="A887" t="s">
        <v>1562</v>
      </c>
      <c r="B887">
        <v>1</v>
      </c>
    </row>
    <row r="888" spans="1:2">
      <c r="A888" t="s">
        <v>1563</v>
      </c>
      <c r="B888">
        <v>1</v>
      </c>
    </row>
    <row r="889" spans="1:2">
      <c r="A889" t="s">
        <v>1564</v>
      </c>
      <c r="B889">
        <v>1</v>
      </c>
    </row>
    <row r="890" spans="1:2">
      <c r="A890" t="s">
        <v>1565</v>
      </c>
      <c r="B890">
        <v>1</v>
      </c>
    </row>
    <row r="891" spans="1:2">
      <c r="A891" t="s">
        <v>1566</v>
      </c>
      <c r="B891">
        <v>1</v>
      </c>
    </row>
    <row r="892" spans="1:2">
      <c r="A892" t="s">
        <v>1567</v>
      </c>
      <c r="B892">
        <v>1</v>
      </c>
    </row>
    <row r="893" spans="1:2">
      <c r="A893" t="s">
        <v>1568</v>
      </c>
      <c r="B893">
        <v>1</v>
      </c>
    </row>
    <row r="894" spans="1:2">
      <c r="A894" t="s">
        <v>1569</v>
      </c>
      <c r="B894">
        <v>1</v>
      </c>
    </row>
    <row r="895" spans="1:2">
      <c r="A895" t="s">
        <v>1571</v>
      </c>
      <c r="B895">
        <v>1</v>
      </c>
    </row>
    <row r="896" spans="1:2">
      <c r="A896" t="s">
        <v>1572</v>
      </c>
      <c r="B896">
        <v>1</v>
      </c>
    </row>
    <row r="897" spans="1:2">
      <c r="A897" t="s">
        <v>1573</v>
      </c>
      <c r="B897">
        <v>1</v>
      </c>
    </row>
    <row r="898" spans="1:2">
      <c r="A898" t="s">
        <v>1574</v>
      </c>
      <c r="B898">
        <v>1</v>
      </c>
    </row>
    <row r="899" spans="1:2">
      <c r="A899" t="s">
        <v>1575</v>
      </c>
      <c r="B899">
        <v>1</v>
      </c>
    </row>
    <row r="900" spans="1:2">
      <c r="A900" t="s">
        <v>1577</v>
      </c>
      <c r="B900">
        <v>1</v>
      </c>
    </row>
    <row r="901" spans="1:2">
      <c r="A901" t="s">
        <v>1578</v>
      </c>
      <c r="B901">
        <v>1</v>
      </c>
    </row>
    <row r="902" spans="1:2">
      <c r="A902" t="s">
        <v>1579</v>
      </c>
      <c r="B902">
        <v>1</v>
      </c>
    </row>
    <row r="903" spans="1:2">
      <c r="A903" t="s">
        <v>1580</v>
      </c>
      <c r="B903">
        <v>1</v>
      </c>
    </row>
    <row r="904" spans="1:2">
      <c r="A904" t="s">
        <v>1581</v>
      </c>
      <c r="B904">
        <v>1</v>
      </c>
    </row>
    <row r="905" spans="1:2">
      <c r="A905" t="s">
        <v>1582</v>
      </c>
      <c r="B905">
        <v>1</v>
      </c>
    </row>
    <row r="906" spans="1:2">
      <c r="A906" t="s">
        <v>1583</v>
      </c>
      <c r="B906">
        <v>1</v>
      </c>
    </row>
    <row r="907" spans="1:2">
      <c r="A907" t="s">
        <v>1585</v>
      </c>
      <c r="B907">
        <v>1</v>
      </c>
    </row>
    <row r="908" spans="1:2">
      <c r="A908" t="s">
        <v>1586</v>
      </c>
      <c r="B908">
        <v>1</v>
      </c>
    </row>
    <row r="909" spans="1:2">
      <c r="A909" t="s">
        <v>1587</v>
      </c>
      <c r="B909">
        <v>1</v>
      </c>
    </row>
    <row r="910" spans="1:2">
      <c r="A910" t="s">
        <v>1589</v>
      </c>
      <c r="B910">
        <v>1</v>
      </c>
    </row>
    <row r="911" spans="1:2">
      <c r="A911" t="s">
        <v>1590</v>
      </c>
      <c r="B911">
        <v>1</v>
      </c>
    </row>
    <row r="912" spans="1:2">
      <c r="A912" t="s">
        <v>1591</v>
      </c>
      <c r="B912">
        <v>1</v>
      </c>
    </row>
    <row r="913" spans="1:2">
      <c r="A913" t="s">
        <v>1592</v>
      </c>
      <c r="B913">
        <v>1</v>
      </c>
    </row>
    <row r="914" spans="1:2">
      <c r="A914" t="s">
        <v>1593</v>
      </c>
      <c r="B914">
        <v>1</v>
      </c>
    </row>
    <row r="915" spans="1:2">
      <c r="A915" t="s">
        <v>1594</v>
      </c>
      <c r="B915">
        <v>1</v>
      </c>
    </row>
    <row r="916" spans="1:2">
      <c r="A916" t="s">
        <v>1596</v>
      </c>
      <c r="B916">
        <v>1</v>
      </c>
    </row>
    <row r="917" spans="1:2">
      <c r="A917" t="s">
        <v>1597</v>
      </c>
      <c r="B917">
        <v>1</v>
      </c>
    </row>
    <row r="918" spans="1:2">
      <c r="A918" t="s">
        <v>1598</v>
      </c>
      <c r="B918">
        <v>1</v>
      </c>
    </row>
    <row r="919" spans="1:2">
      <c r="A919" t="s">
        <v>1599</v>
      </c>
      <c r="B919">
        <v>1</v>
      </c>
    </row>
    <row r="920" spans="1:2">
      <c r="A920" t="s">
        <v>1601</v>
      </c>
      <c r="B920">
        <v>1</v>
      </c>
    </row>
    <row r="921" spans="1:2">
      <c r="A921" t="s">
        <v>1602</v>
      </c>
      <c r="B921">
        <v>1</v>
      </c>
    </row>
    <row r="922" spans="1:2">
      <c r="A922" t="s">
        <v>1603</v>
      </c>
      <c r="B922">
        <v>1</v>
      </c>
    </row>
    <row r="923" spans="1:2">
      <c r="A923" t="s">
        <v>1605</v>
      </c>
      <c r="B923">
        <v>1</v>
      </c>
    </row>
    <row r="924" spans="1:2">
      <c r="A924" t="s">
        <v>1606</v>
      </c>
      <c r="B924">
        <v>1</v>
      </c>
    </row>
    <row r="925" spans="1:2">
      <c r="A925" t="s">
        <v>1608</v>
      </c>
      <c r="B925">
        <v>1</v>
      </c>
    </row>
    <row r="926" spans="1:2">
      <c r="A926" t="s">
        <v>1609</v>
      </c>
      <c r="B926">
        <v>1</v>
      </c>
    </row>
    <row r="927" spans="1:2">
      <c r="A927" t="s">
        <v>1611</v>
      </c>
      <c r="B927">
        <v>1</v>
      </c>
    </row>
    <row r="928" spans="1:2">
      <c r="A928" t="s">
        <v>1612</v>
      </c>
      <c r="B928">
        <v>1</v>
      </c>
    </row>
    <row r="929" spans="1:2">
      <c r="A929" t="s">
        <v>1613</v>
      </c>
      <c r="B929">
        <v>1</v>
      </c>
    </row>
    <row r="930" spans="1:2">
      <c r="A930" t="s">
        <v>1615</v>
      </c>
      <c r="B930">
        <v>1</v>
      </c>
    </row>
    <row r="931" spans="1:2">
      <c r="A931" t="s">
        <v>1616</v>
      </c>
      <c r="B931">
        <v>1</v>
      </c>
    </row>
    <row r="932" spans="1:2">
      <c r="A932" t="s">
        <v>1617</v>
      </c>
      <c r="B932">
        <v>1</v>
      </c>
    </row>
    <row r="933" spans="1:2">
      <c r="A933" t="s">
        <v>1618</v>
      </c>
      <c r="B933">
        <v>1</v>
      </c>
    </row>
    <row r="934" spans="1:2">
      <c r="A934" t="s">
        <v>1619</v>
      </c>
      <c r="B934">
        <v>1</v>
      </c>
    </row>
    <row r="935" spans="1:2">
      <c r="A935" t="s">
        <v>1620</v>
      </c>
      <c r="B935">
        <v>1</v>
      </c>
    </row>
    <row r="936" spans="1:2">
      <c r="A936" t="s">
        <v>1622</v>
      </c>
      <c r="B936">
        <v>1</v>
      </c>
    </row>
    <row r="937" spans="1:2">
      <c r="A937" t="s">
        <v>1623</v>
      </c>
      <c r="B937">
        <v>1</v>
      </c>
    </row>
    <row r="938" spans="1:2">
      <c r="A938" t="s">
        <v>1624</v>
      </c>
      <c r="B938">
        <v>1</v>
      </c>
    </row>
    <row r="939" spans="1:2">
      <c r="A939" t="s">
        <v>1625</v>
      </c>
      <c r="B939">
        <v>1</v>
      </c>
    </row>
    <row r="940" spans="1:2">
      <c r="A940" t="s">
        <v>1626</v>
      </c>
      <c r="B940">
        <v>1</v>
      </c>
    </row>
    <row r="941" spans="1:2">
      <c r="A941" t="s">
        <v>1628</v>
      </c>
      <c r="B941">
        <v>1</v>
      </c>
    </row>
    <row r="942" spans="1:2">
      <c r="A942" t="s">
        <v>1629</v>
      </c>
      <c r="B942">
        <v>1</v>
      </c>
    </row>
    <row r="943" spans="1:2">
      <c r="A943" t="s">
        <v>1630</v>
      </c>
      <c r="B943">
        <v>1</v>
      </c>
    </row>
    <row r="944" spans="1:2">
      <c r="A944" t="s">
        <v>1631</v>
      </c>
      <c r="B944">
        <v>1</v>
      </c>
    </row>
    <row r="945" spans="1:2">
      <c r="A945" t="s">
        <v>1632</v>
      </c>
      <c r="B945">
        <v>1</v>
      </c>
    </row>
    <row r="946" spans="1:2">
      <c r="A946" t="s">
        <v>1634</v>
      </c>
      <c r="B946">
        <v>1</v>
      </c>
    </row>
    <row r="947" spans="1:2">
      <c r="A947" t="s">
        <v>1635</v>
      </c>
      <c r="B947">
        <v>1</v>
      </c>
    </row>
    <row r="948" spans="1:2">
      <c r="A948" t="s">
        <v>1636</v>
      </c>
      <c r="B948">
        <v>1</v>
      </c>
    </row>
    <row r="949" spans="1:2">
      <c r="A949" t="s">
        <v>1637</v>
      </c>
      <c r="B949">
        <v>1</v>
      </c>
    </row>
    <row r="950" spans="1:2">
      <c r="A950" t="s">
        <v>1638</v>
      </c>
      <c r="B950">
        <v>1</v>
      </c>
    </row>
    <row r="951" spans="1:2">
      <c r="A951" t="s">
        <v>1640</v>
      </c>
      <c r="B951">
        <v>1</v>
      </c>
    </row>
    <row r="952" spans="1:2">
      <c r="A952" t="s">
        <v>1641</v>
      </c>
      <c r="B952">
        <v>1</v>
      </c>
    </row>
    <row r="953" spans="1:2">
      <c r="A953" t="s">
        <v>1642</v>
      </c>
      <c r="B953">
        <v>1</v>
      </c>
    </row>
    <row r="954" spans="1:2">
      <c r="A954" t="s">
        <v>1643</v>
      </c>
      <c r="B954">
        <v>1</v>
      </c>
    </row>
    <row r="955" spans="1:2">
      <c r="A955" t="s">
        <v>1644</v>
      </c>
      <c r="B955">
        <v>1</v>
      </c>
    </row>
    <row r="956" spans="1:2">
      <c r="A956" t="s">
        <v>1645</v>
      </c>
      <c r="B956">
        <v>1</v>
      </c>
    </row>
    <row r="957" spans="1:2">
      <c r="A957" t="s">
        <v>1647</v>
      </c>
      <c r="B957">
        <v>1</v>
      </c>
    </row>
    <row r="958" spans="1:2">
      <c r="A958" t="s">
        <v>1648</v>
      </c>
      <c r="B958">
        <v>1</v>
      </c>
    </row>
    <row r="959" spans="1:2">
      <c r="A959" t="s">
        <v>1649</v>
      </c>
      <c r="B959">
        <v>1</v>
      </c>
    </row>
    <row r="960" spans="1:2">
      <c r="A960" t="s">
        <v>1650</v>
      </c>
      <c r="B960">
        <v>1</v>
      </c>
    </row>
    <row r="961" spans="1:2">
      <c r="A961" t="s">
        <v>1651</v>
      </c>
      <c r="B961">
        <v>1</v>
      </c>
    </row>
    <row r="962" spans="1:2">
      <c r="A962" t="s">
        <v>1652</v>
      </c>
      <c r="B962">
        <v>1</v>
      </c>
    </row>
    <row r="963" spans="1:2">
      <c r="A963" t="s">
        <v>1654</v>
      </c>
      <c r="B963">
        <v>1</v>
      </c>
    </row>
    <row r="964" spans="1:2">
      <c r="A964" t="s">
        <v>1655</v>
      </c>
      <c r="B964">
        <v>1</v>
      </c>
    </row>
    <row r="965" spans="1:2">
      <c r="A965" t="s">
        <v>1656</v>
      </c>
      <c r="B965">
        <v>1</v>
      </c>
    </row>
    <row r="966" spans="1:2">
      <c r="A966" t="s">
        <v>1657</v>
      </c>
      <c r="B966">
        <v>1</v>
      </c>
    </row>
    <row r="967" spans="1:2">
      <c r="A967" t="s">
        <v>1658</v>
      </c>
      <c r="B967">
        <v>1</v>
      </c>
    </row>
    <row r="968" spans="1:2">
      <c r="A968" t="s">
        <v>1660</v>
      </c>
      <c r="B968">
        <v>1</v>
      </c>
    </row>
    <row r="969" spans="1:2">
      <c r="A969" t="s">
        <v>1661</v>
      </c>
      <c r="B969">
        <v>1</v>
      </c>
    </row>
    <row r="970" spans="1:2">
      <c r="A970" t="s">
        <v>1663</v>
      </c>
      <c r="B970">
        <v>1</v>
      </c>
    </row>
    <row r="971" spans="1:2">
      <c r="A971" t="s">
        <v>1664</v>
      </c>
      <c r="B971">
        <v>1</v>
      </c>
    </row>
    <row r="972" spans="1:2">
      <c r="A972" t="s">
        <v>1665</v>
      </c>
      <c r="B972">
        <v>1</v>
      </c>
    </row>
    <row r="973" spans="1:2">
      <c r="A973" t="s">
        <v>1666</v>
      </c>
      <c r="B973">
        <v>1</v>
      </c>
    </row>
    <row r="974" spans="1:2">
      <c r="A974" t="s">
        <v>1667</v>
      </c>
      <c r="B974">
        <v>1</v>
      </c>
    </row>
    <row r="975" spans="1:2">
      <c r="A975" t="s">
        <v>1668</v>
      </c>
      <c r="B975">
        <v>1</v>
      </c>
    </row>
    <row r="976" spans="1:2">
      <c r="A976" t="s">
        <v>1670</v>
      </c>
      <c r="B976">
        <v>1</v>
      </c>
    </row>
    <row r="977" spans="1:2">
      <c r="A977" t="s">
        <v>1671</v>
      </c>
      <c r="B977">
        <v>1</v>
      </c>
    </row>
    <row r="978" spans="1:2">
      <c r="A978" t="s">
        <v>1672</v>
      </c>
      <c r="B978">
        <v>1</v>
      </c>
    </row>
    <row r="979" spans="1:2">
      <c r="A979" t="s">
        <v>1673</v>
      </c>
      <c r="B979">
        <v>1</v>
      </c>
    </row>
    <row r="980" spans="1:2">
      <c r="A980" t="s">
        <v>1674</v>
      </c>
      <c r="B980">
        <v>1</v>
      </c>
    </row>
    <row r="981" spans="1:2">
      <c r="A981" t="s">
        <v>1675</v>
      </c>
      <c r="B981">
        <v>1</v>
      </c>
    </row>
    <row r="982" spans="1:2">
      <c r="A982" t="s">
        <v>1676</v>
      </c>
      <c r="B982">
        <v>1</v>
      </c>
    </row>
    <row r="983" spans="1:2">
      <c r="A983" t="s">
        <v>1677</v>
      </c>
      <c r="B983">
        <v>1</v>
      </c>
    </row>
    <row r="984" spans="1:2">
      <c r="A984" t="s">
        <v>1679</v>
      </c>
      <c r="B984">
        <v>1</v>
      </c>
    </row>
    <row r="985" spans="1:2">
      <c r="A985" t="s">
        <v>1680</v>
      </c>
      <c r="B985">
        <v>1</v>
      </c>
    </row>
    <row r="986" spans="1:2">
      <c r="A986" t="s">
        <v>1681</v>
      </c>
      <c r="B986">
        <v>1</v>
      </c>
    </row>
    <row r="987" spans="1:2">
      <c r="A987" t="s">
        <v>1682</v>
      </c>
      <c r="B987">
        <v>1</v>
      </c>
    </row>
    <row r="988" spans="1:2">
      <c r="A988" t="s">
        <v>1684</v>
      </c>
      <c r="B988">
        <v>1</v>
      </c>
    </row>
    <row r="989" spans="1:2">
      <c r="A989" t="s">
        <v>1685</v>
      </c>
      <c r="B989">
        <v>1</v>
      </c>
    </row>
    <row r="990" spans="1:2">
      <c r="A990" t="s">
        <v>1686</v>
      </c>
      <c r="B990">
        <v>1</v>
      </c>
    </row>
    <row r="991" spans="1:2">
      <c r="A991" t="s">
        <v>1687</v>
      </c>
      <c r="B991">
        <v>1</v>
      </c>
    </row>
    <row r="992" spans="1:2">
      <c r="A992" t="s">
        <v>1688</v>
      </c>
      <c r="B992">
        <v>1</v>
      </c>
    </row>
    <row r="993" spans="1:2">
      <c r="A993" t="s">
        <v>1689</v>
      </c>
      <c r="B993">
        <v>1</v>
      </c>
    </row>
    <row r="994" spans="1:2">
      <c r="A994" t="s">
        <v>1691</v>
      </c>
      <c r="B994">
        <v>1</v>
      </c>
    </row>
    <row r="995" spans="1:2">
      <c r="A995" t="s">
        <v>1692</v>
      </c>
      <c r="B995">
        <v>1</v>
      </c>
    </row>
    <row r="996" spans="1:2">
      <c r="A996" t="s">
        <v>1693</v>
      </c>
      <c r="B996">
        <v>1</v>
      </c>
    </row>
    <row r="997" spans="1:2">
      <c r="A997" t="s">
        <v>1694</v>
      </c>
      <c r="B997">
        <v>1</v>
      </c>
    </row>
    <row r="998" spans="1:2">
      <c r="A998" t="s">
        <v>1695</v>
      </c>
      <c r="B998">
        <v>1</v>
      </c>
    </row>
    <row r="999" spans="1:2">
      <c r="A999" t="s">
        <v>1696</v>
      </c>
      <c r="B999">
        <v>1</v>
      </c>
    </row>
    <row r="1000" spans="1:2">
      <c r="A1000" t="s">
        <v>1697</v>
      </c>
      <c r="B1000">
        <v>1</v>
      </c>
    </row>
    <row r="1001" spans="1:2">
      <c r="A1001" t="s">
        <v>1698</v>
      </c>
      <c r="B1001">
        <v>1</v>
      </c>
    </row>
    <row r="1002" spans="1:2">
      <c r="A1002" t="s">
        <v>1699</v>
      </c>
      <c r="B1002">
        <v>1</v>
      </c>
    </row>
    <row r="1003" spans="1:2">
      <c r="A1003" t="s">
        <v>1700</v>
      </c>
      <c r="B1003">
        <v>1</v>
      </c>
    </row>
    <row r="1004" spans="1:2">
      <c r="A1004" t="s">
        <v>1701</v>
      </c>
      <c r="B1004">
        <v>1</v>
      </c>
    </row>
    <row r="1005" spans="1:2">
      <c r="A1005" t="s">
        <v>1702</v>
      </c>
      <c r="B1005">
        <v>1</v>
      </c>
    </row>
    <row r="1006" spans="1:2">
      <c r="A1006" t="s">
        <v>1703</v>
      </c>
      <c r="B1006">
        <v>1</v>
      </c>
    </row>
    <row r="1007" spans="1:2">
      <c r="A1007" t="s">
        <v>1705</v>
      </c>
      <c r="B1007">
        <v>1</v>
      </c>
    </row>
    <row r="1008" spans="1:2">
      <c r="A1008" t="s">
        <v>1707</v>
      </c>
      <c r="B1008">
        <v>1</v>
      </c>
    </row>
    <row r="1009" spans="1:2">
      <c r="A1009" t="s">
        <v>1708</v>
      </c>
      <c r="B1009">
        <v>1</v>
      </c>
    </row>
    <row r="1010" spans="1:2">
      <c r="A1010" t="s">
        <v>1710</v>
      </c>
      <c r="B1010">
        <v>1</v>
      </c>
    </row>
    <row r="1011" spans="1:2">
      <c r="A1011" t="s">
        <v>1711</v>
      </c>
      <c r="B1011">
        <v>1</v>
      </c>
    </row>
    <row r="1012" spans="1:2">
      <c r="A1012" t="s">
        <v>1712</v>
      </c>
      <c r="B1012">
        <v>1</v>
      </c>
    </row>
    <row r="1013" spans="1:2">
      <c r="A1013" t="s">
        <v>1713</v>
      </c>
      <c r="B1013">
        <v>1</v>
      </c>
    </row>
    <row r="1014" spans="1:2">
      <c r="A1014" t="s">
        <v>1714</v>
      </c>
      <c r="B1014">
        <v>1</v>
      </c>
    </row>
    <row r="1015" spans="1:2">
      <c r="A1015" t="s">
        <v>1715</v>
      </c>
      <c r="B1015">
        <v>1</v>
      </c>
    </row>
    <row r="1016" spans="1:2">
      <c r="A1016" t="s">
        <v>1716</v>
      </c>
      <c r="B1016">
        <v>1</v>
      </c>
    </row>
    <row r="1017" spans="1:2">
      <c r="A1017" t="s">
        <v>1718</v>
      </c>
      <c r="B1017">
        <v>1</v>
      </c>
    </row>
    <row r="1018" spans="1:2">
      <c r="A1018" t="s">
        <v>1719</v>
      </c>
      <c r="B1018">
        <v>1</v>
      </c>
    </row>
    <row r="1019" spans="1:2">
      <c r="A1019" t="s">
        <v>1721</v>
      </c>
      <c r="B1019">
        <v>1</v>
      </c>
    </row>
    <row r="1020" spans="1:2">
      <c r="A1020" t="s">
        <v>1722</v>
      </c>
      <c r="B1020">
        <v>1</v>
      </c>
    </row>
    <row r="1021" spans="1:2">
      <c r="A1021" t="s">
        <v>1723</v>
      </c>
      <c r="B1021">
        <v>1</v>
      </c>
    </row>
    <row r="1022" spans="1:2">
      <c r="A1022" t="s">
        <v>1725</v>
      </c>
      <c r="B1022">
        <v>1</v>
      </c>
    </row>
    <row r="1023" spans="1:2">
      <c r="A1023" t="s">
        <v>1727</v>
      </c>
      <c r="B1023">
        <v>1</v>
      </c>
    </row>
    <row r="1024" spans="1:2">
      <c r="A1024" t="s">
        <v>1728</v>
      </c>
      <c r="B1024">
        <v>1</v>
      </c>
    </row>
    <row r="1025" spans="1:2">
      <c r="A1025" t="s">
        <v>1729</v>
      </c>
      <c r="B1025">
        <v>1</v>
      </c>
    </row>
    <row r="1026" spans="1:2">
      <c r="A1026" t="s">
        <v>1730</v>
      </c>
      <c r="B1026">
        <v>1</v>
      </c>
    </row>
    <row r="1027" spans="1:2">
      <c r="A1027" t="s">
        <v>1731</v>
      </c>
      <c r="B1027">
        <v>1</v>
      </c>
    </row>
    <row r="1028" spans="1:2">
      <c r="A1028" t="s">
        <v>1733</v>
      </c>
      <c r="B1028">
        <v>1</v>
      </c>
    </row>
    <row r="1029" spans="1:2">
      <c r="A1029" t="s">
        <v>1734</v>
      </c>
      <c r="B1029">
        <v>1</v>
      </c>
    </row>
    <row r="1030" spans="1:2">
      <c r="A1030" t="s">
        <v>1735</v>
      </c>
      <c r="B1030">
        <v>1</v>
      </c>
    </row>
    <row r="1031" spans="1:2">
      <c r="A1031" t="s">
        <v>1737</v>
      </c>
      <c r="B1031">
        <v>1</v>
      </c>
    </row>
    <row r="1032" spans="1:2">
      <c r="A1032" t="s">
        <v>1738</v>
      </c>
      <c r="B1032">
        <v>1</v>
      </c>
    </row>
    <row r="1033" spans="1:2">
      <c r="A1033" t="s">
        <v>1739</v>
      </c>
      <c r="B1033">
        <v>1</v>
      </c>
    </row>
    <row r="1034" spans="1:2">
      <c r="A1034" t="s">
        <v>1740</v>
      </c>
      <c r="B1034">
        <v>1</v>
      </c>
    </row>
    <row r="1035" spans="1:2">
      <c r="A1035" t="s">
        <v>1741</v>
      </c>
      <c r="B1035">
        <v>1</v>
      </c>
    </row>
    <row r="1036" spans="1:2">
      <c r="A1036" t="s">
        <v>1742</v>
      </c>
      <c r="B1036">
        <v>1</v>
      </c>
    </row>
    <row r="1037" spans="1:2">
      <c r="A1037" t="s">
        <v>1743</v>
      </c>
      <c r="B1037">
        <v>1</v>
      </c>
    </row>
    <row r="1038" spans="1:2">
      <c r="A1038" t="s">
        <v>1744</v>
      </c>
      <c r="B1038">
        <v>1</v>
      </c>
    </row>
    <row r="1039" spans="1:2">
      <c r="A1039" t="s">
        <v>1745</v>
      </c>
      <c r="B1039">
        <v>1</v>
      </c>
    </row>
    <row r="1040" spans="1:2">
      <c r="A1040" t="s">
        <v>1746</v>
      </c>
      <c r="B1040">
        <v>1</v>
      </c>
    </row>
    <row r="1041" spans="1:2">
      <c r="A1041" t="s">
        <v>1747</v>
      </c>
      <c r="B1041">
        <v>1</v>
      </c>
    </row>
    <row r="1042" spans="1:2">
      <c r="A1042" t="s">
        <v>1748</v>
      </c>
      <c r="B1042">
        <v>1</v>
      </c>
    </row>
    <row r="1043" spans="1:2">
      <c r="A1043" t="s">
        <v>1749</v>
      </c>
      <c r="B1043">
        <v>1</v>
      </c>
    </row>
    <row r="1044" spans="1:2">
      <c r="A1044" t="s">
        <v>1750</v>
      </c>
      <c r="B1044">
        <v>1</v>
      </c>
    </row>
    <row r="1045" spans="1:2">
      <c r="A1045" t="s">
        <v>1751</v>
      </c>
      <c r="B1045">
        <v>1</v>
      </c>
    </row>
    <row r="1046" spans="1:2">
      <c r="A1046" t="s">
        <v>1752</v>
      </c>
      <c r="B1046">
        <v>1</v>
      </c>
    </row>
    <row r="1047" spans="1:2">
      <c r="A1047" t="s">
        <v>1754</v>
      </c>
      <c r="B1047">
        <v>1</v>
      </c>
    </row>
    <row r="1048" spans="1:2">
      <c r="A1048" t="s">
        <v>1755</v>
      </c>
      <c r="B1048">
        <v>1</v>
      </c>
    </row>
    <row r="1049" spans="1:2">
      <c r="A1049" t="s">
        <v>1756</v>
      </c>
      <c r="B1049">
        <v>1</v>
      </c>
    </row>
    <row r="1050" spans="1:2">
      <c r="A1050" t="s">
        <v>1757</v>
      </c>
      <c r="B1050">
        <v>1</v>
      </c>
    </row>
    <row r="1051" spans="1:2">
      <c r="A1051" t="s">
        <v>1759</v>
      </c>
      <c r="B1051">
        <v>1</v>
      </c>
    </row>
    <row r="1052" spans="1:2">
      <c r="A1052" t="s">
        <v>1760</v>
      </c>
      <c r="B1052">
        <v>1</v>
      </c>
    </row>
    <row r="1053" spans="1:2">
      <c r="A1053" t="s">
        <v>1761</v>
      </c>
      <c r="B1053">
        <v>1</v>
      </c>
    </row>
    <row r="1054" spans="1:2">
      <c r="A1054" t="s">
        <v>1762</v>
      </c>
      <c r="B1054">
        <v>1</v>
      </c>
    </row>
    <row r="1055" spans="1:2">
      <c r="A1055" t="s">
        <v>1764</v>
      </c>
      <c r="B1055">
        <v>1</v>
      </c>
    </row>
    <row r="1056" spans="1:2">
      <c r="A1056" t="s">
        <v>1765</v>
      </c>
      <c r="B1056">
        <v>1</v>
      </c>
    </row>
    <row r="1057" spans="1:2">
      <c r="A1057" t="s">
        <v>1767</v>
      </c>
      <c r="B1057">
        <v>1</v>
      </c>
    </row>
    <row r="1058" spans="1:2">
      <c r="A1058" t="s">
        <v>1768</v>
      </c>
      <c r="B1058">
        <v>1</v>
      </c>
    </row>
    <row r="1059" spans="1:2">
      <c r="A1059" t="s">
        <v>1769</v>
      </c>
      <c r="B1059">
        <v>1</v>
      </c>
    </row>
    <row r="1060" spans="1:2">
      <c r="A1060" t="s">
        <v>1770</v>
      </c>
      <c r="B1060">
        <v>1</v>
      </c>
    </row>
    <row r="1061" spans="1:2">
      <c r="A1061" t="s">
        <v>1771</v>
      </c>
      <c r="B1061">
        <v>1</v>
      </c>
    </row>
    <row r="1062" spans="1:2">
      <c r="A1062" t="s">
        <v>1772</v>
      </c>
      <c r="B1062">
        <v>1</v>
      </c>
    </row>
    <row r="1063" spans="1:2">
      <c r="A1063" t="s">
        <v>1773</v>
      </c>
      <c r="B1063">
        <v>1</v>
      </c>
    </row>
    <row r="1064" spans="1:2">
      <c r="A1064" t="s">
        <v>1774</v>
      </c>
      <c r="B1064">
        <v>1</v>
      </c>
    </row>
    <row r="1065" spans="1:2">
      <c r="A1065" t="s">
        <v>1775</v>
      </c>
      <c r="B1065">
        <v>1</v>
      </c>
    </row>
    <row r="1066" spans="1:2">
      <c r="A1066" t="s">
        <v>1777</v>
      </c>
      <c r="B1066">
        <v>1</v>
      </c>
    </row>
    <row r="1067" spans="1:2">
      <c r="A1067" t="s">
        <v>1779</v>
      </c>
      <c r="B1067">
        <v>1</v>
      </c>
    </row>
    <row r="1068" spans="1:2">
      <c r="A1068" t="s">
        <v>1780</v>
      </c>
      <c r="B1068">
        <v>1</v>
      </c>
    </row>
    <row r="1069" spans="1:2">
      <c r="A1069" t="s">
        <v>1781</v>
      </c>
      <c r="B1069">
        <v>1</v>
      </c>
    </row>
    <row r="1070" spans="1:2">
      <c r="A1070" t="s">
        <v>1782</v>
      </c>
      <c r="B1070">
        <v>1</v>
      </c>
    </row>
    <row r="1071" spans="1:2">
      <c r="A1071" t="s">
        <v>1783</v>
      </c>
      <c r="B1071">
        <v>1</v>
      </c>
    </row>
    <row r="1072" spans="1:2">
      <c r="A1072" t="s">
        <v>1784</v>
      </c>
      <c r="B1072">
        <v>1</v>
      </c>
    </row>
    <row r="1073" spans="1:2">
      <c r="A1073" t="s">
        <v>1785</v>
      </c>
      <c r="B1073">
        <v>1</v>
      </c>
    </row>
    <row r="1074" spans="1:2">
      <c r="A1074" t="s">
        <v>1786</v>
      </c>
      <c r="B1074">
        <v>1</v>
      </c>
    </row>
    <row r="1075" spans="1:2">
      <c r="A1075" t="s">
        <v>1787</v>
      </c>
      <c r="B1075">
        <v>1</v>
      </c>
    </row>
    <row r="1076" spans="1:2">
      <c r="A1076" t="s">
        <v>1788</v>
      </c>
      <c r="B1076">
        <v>1</v>
      </c>
    </row>
    <row r="1077" spans="1:2">
      <c r="A1077" t="s">
        <v>1789</v>
      </c>
      <c r="B1077">
        <v>1</v>
      </c>
    </row>
    <row r="1078" spans="1:2">
      <c r="A1078" t="s">
        <v>1790</v>
      </c>
      <c r="B1078">
        <v>1</v>
      </c>
    </row>
    <row r="1079" spans="1:2">
      <c r="A1079" t="s">
        <v>1791</v>
      </c>
      <c r="B1079">
        <v>1</v>
      </c>
    </row>
    <row r="1080" spans="1:2">
      <c r="A1080" t="s">
        <v>1792</v>
      </c>
      <c r="B1080">
        <v>1</v>
      </c>
    </row>
    <row r="1081" spans="1:2">
      <c r="A1081" t="s">
        <v>1793</v>
      </c>
      <c r="B1081">
        <v>1</v>
      </c>
    </row>
    <row r="1082" spans="1:2">
      <c r="A1082" t="s">
        <v>1794</v>
      </c>
      <c r="B1082">
        <v>1</v>
      </c>
    </row>
    <row r="1083" spans="1:2">
      <c r="A1083" t="s">
        <v>1795</v>
      </c>
      <c r="B1083">
        <v>1</v>
      </c>
    </row>
    <row r="1084" spans="1:2">
      <c r="A1084" t="s">
        <v>1796</v>
      </c>
      <c r="B1084">
        <v>1</v>
      </c>
    </row>
    <row r="1085" spans="1:2">
      <c r="A1085" t="s">
        <v>1797</v>
      </c>
      <c r="B1085">
        <v>1</v>
      </c>
    </row>
    <row r="1086" spans="1:2">
      <c r="A1086" t="s">
        <v>1798</v>
      </c>
      <c r="B1086">
        <v>1</v>
      </c>
    </row>
    <row r="1087" spans="1:2">
      <c r="A1087" t="s">
        <v>1799</v>
      </c>
      <c r="B1087">
        <v>1</v>
      </c>
    </row>
    <row r="1088" spans="1:2">
      <c r="A1088" t="s">
        <v>1800</v>
      </c>
      <c r="B1088">
        <v>1</v>
      </c>
    </row>
    <row r="1089" spans="1:2">
      <c r="A1089" t="s">
        <v>1801</v>
      </c>
      <c r="B1089">
        <v>1</v>
      </c>
    </row>
    <row r="1090" spans="1:2">
      <c r="A1090" t="s">
        <v>1803</v>
      </c>
      <c r="B1090">
        <v>1</v>
      </c>
    </row>
    <row r="1091" spans="1:2">
      <c r="A1091" t="s">
        <v>1804</v>
      </c>
      <c r="B1091">
        <v>1</v>
      </c>
    </row>
    <row r="1092" spans="1:2">
      <c r="A1092" t="s">
        <v>1805</v>
      </c>
      <c r="B1092">
        <v>1</v>
      </c>
    </row>
    <row r="1093" spans="1:2">
      <c r="A1093" t="s">
        <v>1807</v>
      </c>
      <c r="B1093">
        <v>1</v>
      </c>
    </row>
    <row r="1094" spans="1:2">
      <c r="A1094" t="s">
        <v>1808</v>
      </c>
      <c r="B1094">
        <v>1</v>
      </c>
    </row>
    <row r="1095" spans="1:2">
      <c r="A1095" t="s">
        <v>1809</v>
      </c>
      <c r="B1095">
        <v>1</v>
      </c>
    </row>
    <row r="1096" spans="1:2">
      <c r="A1096" t="s">
        <v>1810</v>
      </c>
      <c r="B1096">
        <v>1</v>
      </c>
    </row>
    <row r="1097" spans="1:2">
      <c r="A1097" t="s">
        <v>1811</v>
      </c>
      <c r="B1097">
        <v>1</v>
      </c>
    </row>
    <row r="1098" spans="1:2">
      <c r="A1098" t="s">
        <v>1812</v>
      </c>
      <c r="B1098">
        <v>1</v>
      </c>
    </row>
    <row r="1099" spans="1:2">
      <c r="A1099" t="s">
        <v>1813</v>
      </c>
      <c r="B1099">
        <v>1</v>
      </c>
    </row>
    <row r="1100" spans="1:2">
      <c r="A1100" t="s">
        <v>1814</v>
      </c>
      <c r="B1100">
        <v>1</v>
      </c>
    </row>
    <row r="1101" spans="1:2">
      <c r="A1101" t="s">
        <v>1815</v>
      </c>
      <c r="B1101">
        <v>1</v>
      </c>
    </row>
    <row r="1102" spans="1:2">
      <c r="A1102" t="s">
        <v>1816</v>
      </c>
      <c r="B1102">
        <v>1</v>
      </c>
    </row>
    <row r="1103" spans="1:2">
      <c r="A1103" t="s">
        <v>1817</v>
      </c>
      <c r="B1103">
        <v>1</v>
      </c>
    </row>
    <row r="1104" spans="1:2">
      <c r="A1104" t="s">
        <v>1818</v>
      </c>
      <c r="B1104">
        <v>1</v>
      </c>
    </row>
    <row r="1105" spans="1:2">
      <c r="A1105" t="s">
        <v>1819</v>
      </c>
      <c r="B1105">
        <v>1</v>
      </c>
    </row>
    <row r="1106" spans="1:2">
      <c r="A1106" t="s">
        <v>1820</v>
      </c>
      <c r="B1106">
        <v>1</v>
      </c>
    </row>
    <row r="1107" spans="1:2">
      <c r="A1107" t="s">
        <v>1822</v>
      </c>
      <c r="B1107">
        <v>1</v>
      </c>
    </row>
    <row r="1108" spans="1:2">
      <c r="A1108" t="s">
        <v>1823</v>
      </c>
      <c r="B1108">
        <v>1</v>
      </c>
    </row>
    <row r="1109" spans="1:2">
      <c r="A1109" t="s">
        <v>1824</v>
      </c>
      <c r="B1109">
        <v>1</v>
      </c>
    </row>
    <row r="1110" spans="1:2">
      <c r="A1110" t="s">
        <v>1825</v>
      </c>
      <c r="B1110">
        <v>1</v>
      </c>
    </row>
    <row r="1111" spans="1:2">
      <c r="A1111" t="s">
        <v>1827</v>
      </c>
      <c r="B1111">
        <v>1</v>
      </c>
    </row>
    <row r="1112" spans="1:2">
      <c r="A1112" t="s">
        <v>1828</v>
      </c>
      <c r="B1112">
        <v>1</v>
      </c>
    </row>
    <row r="1113" spans="1:2">
      <c r="A1113" t="s">
        <v>1829</v>
      </c>
      <c r="B1113">
        <v>1</v>
      </c>
    </row>
    <row r="1114" spans="1:2">
      <c r="A1114" t="s">
        <v>1830</v>
      </c>
      <c r="B1114">
        <v>1</v>
      </c>
    </row>
    <row r="1115" spans="1:2">
      <c r="A1115" t="s">
        <v>1831</v>
      </c>
      <c r="B1115">
        <v>1</v>
      </c>
    </row>
    <row r="1116" spans="1:2">
      <c r="A1116" t="s">
        <v>1832</v>
      </c>
      <c r="B1116">
        <v>1</v>
      </c>
    </row>
    <row r="1117" spans="1:2">
      <c r="A1117" t="s">
        <v>1833</v>
      </c>
      <c r="B1117">
        <v>1</v>
      </c>
    </row>
    <row r="1118" spans="1:2">
      <c r="A1118" t="s">
        <v>1834</v>
      </c>
      <c r="B1118">
        <v>1</v>
      </c>
    </row>
    <row r="1119" spans="1:2">
      <c r="A1119" t="s">
        <v>1835</v>
      </c>
      <c r="B1119">
        <v>1</v>
      </c>
    </row>
    <row r="1120" spans="1:2">
      <c r="A1120" t="s">
        <v>1836</v>
      </c>
      <c r="B1120">
        <v>1</v>
      </c>
    </row>
    <row r="1121" spans="1:2">
      <c r="A1121" t="s">
        <v>1837</v>
      </c>
      <c r="B1121">
        <v>1</v>
      </c>
    </row>
    <row r="1122" spans="1:2">
      <c r="A1122" t="s">
        <v>1838</v>
      </c>
      <c r="B1122">
        <v>1</v>
      </c>
    </row>
    <row r="1123" spans="1:2">
      <c r="A1123" t="s">
        <v>1839</v>
      </c>
      <c r="B1123">
        <v>1</v>
      </c>
    </row>
    <row r="1124" spans="1:2">
      <c r="A1124" t="s">
        <v>1840</v>
      </c>
      <c r="B1124">
        <v>1</v>
      </c>
    </row>
    <row r="1125" spans="1:2">
      <c r="A1125" t="s">
        <v>1841</v>
      </c>
      <c r="B1125">
        <v>1</v>
      </c>
    </row>
    <row r="1126" spans="1:2">
      <c r="A1126" t="s">
        <v>1842</v>
      </c>
      <c r="B1126">
        <v>1</v>
      </c>
    </row>
    <row r="1127" spans="1:2">
      <c r="A1127" t="s">
        <v>1843</v>
      </c>
      <c r="B1127">
        <v>1</v>
      </c>
    </row>
    <row r="1128" spans="1:2">
      <c r="A1128" t="s">
        <v>1844</v>
      </c>
      <c r="B1128">
        <v>1</v>
      </c>
    </row>
    <row r="1129" spans="1:2">
      <c r="A1129" t="s">
        <v>1845</v>
      </c>
      <c r="B1129">
        <v>1</v>
      </c>
    </row>
    <row r="1130" spans="1:2">
      <c r="A1130" t="s">
        <v>1846</v>
      </c>
      <c r="B1130">
        <v>1</v>
      </c>
    </row>
    <row r="1131" spans="1:2">
      <c r="A1131" t="s">
        <v>1847</v>
      </c>
      <c r="B1131">
        <v>1</v>
      </c>
    </row>
    <row r="1132" spans="1:2">
      <c r="A1132" t="s">
        <v>1848</v>
      </c>
      <c r="B1132">
        <v>1</v>
      </c>
    </row>
    <row r="1133" spans="1:2">
      <c r="A1133" t="s">
        <v>1850</v>
      </c>
      <c r="B1133">
        <v>1</v>
      </c>
    </row>
    <row r="1134" spans="1:2">
      <c r="A1134" t="s">
        <v>1851</v>
      </c>
      <c r="B1134">
        <v>1</v>
      </c>
    </row>
    <row r="1135" spans="1:2">
      <c r="A1135" t="s">
        <v>1852</v>
      </c>
      <c r="B1135">
        <v>1</v>
      </c>
    </row>
    <row r="1136" spans="1:2">
      <c r="A1136" t="s">
        <v>1853</v>
      </c>
      <c r="B1136">
        <v>1</v>
      </c>
    </row>
    <row r="1137" spans="1:2">
      <c r="A1137" t="s">
        <v>1854</v>
      </c>
      <c r="B1137">
        <v>1</v>
      </c>
    </row>
    <row r="1138" spans="1:2">
      <c r="A1138" t="s">
        <v>1855</v>
      </c>
      <c r="B1138">
        <v>1</v>
      </c>
    </row>
    <row r="1139" spans="1:2">
      <c r="A1139" t="s">
        <v>1857</v>
      </c>
      <c r="B1139">
        <v>1</v>
      </c>
    </row>
    <row r="1140" spans="1:2">
      <c r="A1140" t="s">
        <v>1858</v>
      </c>
      <c r="B1140">
        <v>1</v>
      </c>
    </row>
    <row r="1141" spans="1:2">
      <c r="A1141" t="s">
        <v>1859</v>
      </c>
      <c r="B1141">
        <v>1</v>
      </c>
    </row>
    <row r="1142" spans="1:2">
      <c r="A1142" t="s">
        <v>1860</v>
      </c>
      <c r="B1142">
        <v>1</v>
      </c>
    </row>
    <row r="1143" spans="1:2">
      <c r="A1143" t="s">
        <v>1861</v>
      </c>
      <c r="B1143">
        <v>1</v>
      </c>
    </row>
    <row r="1144" spans="1:2">
      <c r="A1144" t="s">
        <v>1863</v>
      </c>
      <c r="B1144">
        <v>1</v>
      </c>
    </row>
    <row r="1145" spans="1:2">
      <c r="A1145" t="s">
        <v>1864</v>
      </c>
      <c r="B1145">
        <v>1</v>
      </c>
    </row>
    <row r="1146" spans="1:2">
      <c r="A1146" t="s">
        <v>1865</v>
      </c>
      <c r="B1146">
        <v>1</v>
      </c>
    </row>
    <row r="1147" spans="1:2">
      <c r="A1147" t="s">
        <v>1866</v>
      </c>
      <c r="B1147">
        <v>1</v>
      </c>
    </row>
    <row r="1148" spans="1:2">
      <c r="A1148" t="s">
        <v>1867</v>
      </c>
      <c r="B1148">
        <v>1</v>
      </c>
    </row>
    <row r="1149" spans="1:2">
      <c r="A1149" t="s">
        <v>1869</v>
      </c>
      <c r="B1149">
        <v>1</v>
      </c>
    </row>
    <row r="1150" spans="1:2">
      <c r="A1150" t="s">
        <v>1870</v>
      </c>
      <c r="B1150">
        <v>1</v>
      </c>
    </row>
    <row r="1151" spans="1:2">
      <c r="A1151" t="s">
        <v>1871</v>
      </c>
      <c r="B1151">
        <v>1</v>
      </c>
    </row>
    <row r="1152" spans="1:2">
      <c r="A1152" t="s">
        <v>1872</v>
      </c>
      <c r="B1152">
        <v>1</v>
      </c>
    </row>
    <row r="1153" spans="1:2">
      <c r="A1153" t="s">
        <v>1873</v>
      </c>
      <c r="B1153">
        <v>1</v>
      </c>
    </row>
    <row r="1154" spans="1:2">
      <c r="A1154" t="s">
        <v>1874</v>
      </c>
      <c r="B1154">
        <v>1</v>
      </c>
    </row>
    <row r="1155" spans="1:2">
      <c r="A1155" t="s">
        <v>1876</v>
      </c>
      <c r="B1155">
        <v>1</v>
      </c>
    </row>
    <row r="1156" spans="1:2">
      <c r="A1156" t="s">
        <v>1878</v>
      </c>
      <c r="B1156">
        <v>1</v>
      </c>
    </row>
    <row r="1157" spans="1:2">
      <c r="A1157" t="s">
        <v>1879</v>
      </c>
      <c r="B1157">
        <v>1</v>
      </c>
    </row>
    <row r="1158" spans="1:2">
      <c r="A1158" t="s">
        <v>1881</v>
      </c>
      <c r="B1158">
        <v>1</v>
      </c>
    </row>
    <row r="1159" spans="1:2">
      <c r="A1159" t="s">
        <v>1882</v>
      </c>
      <c r="B1159">
        <v>1</v>
      </c>
    </row>
    <row r="1160" spans="1:2">
      <c r="A1160" t="s">
        <v>1884</v>
      </c>
      <c r="B1160">
        <v>1</v>
      </c>
    </row>
    <row r="1161" spans="1:2">
      <c r="A1161" t="s">
        <v>1885</v>
      </c>
      <c r="B1161">
        <v>1</v>
      </c>
    </row>
    <row r="1162" spans="1:2">
      <c r="A1162" t="s">
        <v>1887</v>
      </c>
      <c r="B1162">
        <v>1</v>
      </c>
    </row>
    <row r="1163" spans="1:2">
      <c r="A1163" t="s">
        <v>1888</v>
      </c>
      <c r="B1163">
        <v>1</v>
      </c>
    </row>
    <row r="1164" spans="1:2">
      <c r="A1164" t="s">
        <v>1889</v>
      </c>
      <c r="B1164">
        <v>1</v>
      </c>
    </row>
    <row r="1165" spans="1:2">
      <c r="A1165" t="s">
        <v>1890</v>
      </c>
      <c r="B1165">
        <v>1</v>
      </c>
    </row>
    <row r="1166" spans="1:2">
      <c r="A1166" t="s">
        <v>1891</v>
      </c>
      <c r="B1166">
        <v>1</v>
      </c>
    </row>
    <row r="1167" spans="1:2">
      <c r="A1167" t="s">
        <v>1892</v>
      </c>
      <c r="B1167">
        <v>1</v>
      </c>
    </row>
    <row r="1168" spans="1:2">
      <c r="A1168" t="s">
        <v>1893</v>
      </c>
      <c r="B1168">
        <v>1</v>
      </c>
    </row>
    <row r="1169" spans="1:2">
      <c r="A1169" t="s">
        <v>1894</v>
      </c>
      <c r="B1169">
        <v>1</v>
      </c>
    </row>
    <row r="1170" spans="1:2">
      <c r="A1170" t="s">
        <v>1895</v>
      </c>
      <c r="B1170">
        <v>1</v>
      </c>
    </row>
    <row r="1171" spans="1:2">
      <c r="A1171" t="s">
        <v>1896</v>
      </c>
      <c r="B1171">
        <v>1</v>
      </c>
    </row>
    <row r="1172" spans="1:2">
      <c r="A1172" t="s">
        <v>1897</v>
      </c>
      <c r="B1172">
        <v>1</v>
      </c>
    </row>
    <row r="1173" spans="1:2">
      <c r="A1173" t="s">
        <v>1899</v>
      </c>
      <c r="B1173">
        <v>1</v>
      </c>
    </row>
    <row r="1174" spans="1:2">
      <c r="A1174" t="s">
        <v>1900</v>
      </c>
      <c r="B1174">
        <v>1</v>
      </c>
    </row>
    <row r="1175" spans="1:2">
      <c r="A1175" t="s">
        <v>1901</v>
      </c>
      <c r="B1175">
        <v>1</v>
      </c>
    </row>
    <row r="1176" spans="1:2">
      <c r="A1176" t="s">
        <v>1902</v>
      </c>
      <c r="B1176">
        <v>1</v>
      </c>
    </row>
    <row r="1177" spans="1:2">
      <c r="A1177" t="s">
        <v>1903</v>
      </c>
      <c r="B1177">
        <v>1</v>
      </c>
    </row>
    <row r="1178" spans="1:2">
      <c r="A1178" t="s">
        <v>1904</v>
      </c>
      <c r="B1178">
        <v>1</v>
      </c>
    </row>
    <row r="1179" spans="1:2">
      <c r="A1179" t="s">
        <v>1905</v>
      </c>
      <c r="B1179">
        <v>1</v>
      </c>
    </row>
    <row r="1180" spans="1:2">
      <c r="A1180" t="s">
        <v>1906</v>
      </c>
      <c r="B1180">
        <v>1</v>
      </c>
    </row>
    <row r="1181" spans="1:2">
      <c r="A1181" t="s">
        <v>1907</v>
      </c>
      <c r="B1181">
        <v>1</v>
      </c>
    </row>
    <row r="1182" spans="1:2">
      <c r="A1182" t="s">
        <v>1908</v>
      </c>
      <c r="B1182">
        <v>1</v>
      </c>
    </row>
    <row r="1183" spans="1:2">
      <c r="A1183" t="s">
        <v>1909</v>
      </c>
      <c r="B1183">
        <v>1</v>
      </c>
    </row>
    <row r="1184" spans="1:2">
      <c r="A1184" t="s">
        <v>1910</v>
      </c>
      <c r="B1184">
        <v>1</v>
      </c>
    </row>
    <row r="1185" spans="1:2">
      <c r="A1185" t="s">
        <v>1911</v>
      </c>
      <c r="B1185">
        <v>1</v>
      </c>
    </row>
    <row r="1186" spans="1:2">
      <c r="A1186" t="s">
        <v>1912</v>
      </c>
      <c r="B1186">
        <v>1</v>
      </c>
    </row>
    <row r="1187" spans="1:2">
      <c r="A1187" t="s">
        <v>1913</v>
      </c>
      <c r="B1187">
        <v>1</v>
      </c>
    </row>
    <row r="1188" spans="1:2">
      <c r="A1188" t="s">
        <v>1915</v>
      </c>
      <c r="B1188">
        <v>1</v>
      </c>
    </row>
    <row r="1189" spans="1:2">
      <c r="A1189" t="s">
        <v>1916</v>
      </c>
      <c r="B1189">
        <v>1</v>
      </c>
    </row>
    <row r="1190" spans="1:2">
      <c r="A1190" t="s">
        <v>1917</v>
      </c>
      <c r="B1190">
        <v>1</v>
      </c>
    </row>
    <row r="1191" spans="1:2">
      <c r="A1191" t="s">
        <v>1918</v>
      </c>
      <c r="B1191">
        <v>1</v>
      </c>
    </row>
    <row r="1192" spans="1:2">
      <c r="A1192" t="s">
        <v>1919</v>
      </c>
      <c r="B1192">
        <v>1</v>
      </c>
    </row>
    <row r="1193" spans="1:2">
      <c r="A1193" t="s">
        <v>1920</v>
      </c>
      <c r="B1193">
        <v>1</v>
      </c>
    </row>
    <row r="1194" spans="1:2">
      <c r="A1194" t="s">
        <v>1921</v>
      </c>
      <c r="B1194">
        <v>1</v>
      </c>
    </row>
    <row r="1195" spans="1:2">
      <c r="A1195" t="s">
        <v>1922</v>
      </c>
      <c r="B1195">
        <v>1</v>
      </c>
    </row>
    <row r="1196" spans="1:2">
      <c r="A1196" t="s">
        <v>1924</v>
      </c>
      <c r="B1196">
        <v>1</v>
      </c>
    </row>
    <row r="1197" spans="1:2">
      <c r="A1197" t="s">
        <v>1925</v>
      </c>
      <c r="B1197">
        <v>1</v>
      </c>
    </row>
    <row r="1198" spans="1:2">
      <c r="A1198" t="s">
        <v>1926</v>
      </c>
      <c r="B1198">
        <v>1</v>
      </c>
    </row>
    <row r="1199" spans="1:2">
      <c r="A1199" t="s">
        <v>1927</v>
      </c>
      <c r="B1199">
        <v>1</v>
      </c>
    </row>
    <row r="1200" spans="1:2">
      <c r="A1200" t="s">
        <v>1928</v>
      </c>
      <c r="B1200">
        <v>1</v>
      </c>
    </row>
    <row r="1201" spans="1:2">
      <c r="A1201" t="s">
        <v>1929</v>
      </c>
      <c r="B1201">
        <v>1</v>
      </c>
    </row>
    <row r="1202" spans="1:2">
      <c r="A1202" t="s">
        <v>1930</v>
      </c>
      <c r="B1202">
        <v>1</v>
      </c>
    </row>
    <row r="1203" spans="1:2">
      <c r="A1203" t="s">
        <v>1931</v>
      </c>
      <c r="B1203">
        <v>1</v>
      </c>
    </row>
    <row r="1204" spans="1:2">
      <c r="A1204" t="s">
        <v>1932</v>
      </c>
      <c r="B1204">
        <v>1</v>
      </c>
    </row>
    <row r="1205" spans="1:2">
      <c r="A1205" t="s">
        <v>1933</v>
      </c>
      <c r="B1205">
        <v>1</v>
      </c>
    </row>
    <row r="1206" spans="1:2">
      <c r="A1206" t="s">
        <v>1934</v>
      </c>
      <c r="B1206">
        <v>1</v>
      </c>
    </row>
    <row r="1207" spans="1:2">
      <c r="A1207" t="s">
        <v>1935</v>
      </c>
      <c r="B1207">
        <v>1</v>
      </c>
    </row>
    <row r="1208" spans="1:2">
      <c r="A1208" t="s">
        <v>1936</v>
      </c>
      <c r="B1208">
        <v>1</v>
      </c>
    </row>
    <row r="1209" spans="1:2">
      <c r="A1209" t="s">
        <v>1937</v>
      </c>
      <c r="B1209">
        <v>1</v>
      </c>
    </row>
    <row r="1210" spans="1:2">
      <c r="A1210" t="s">
        <v>1938</v>
      </c>
      <c r="B1210">
        <v>1</v>
      </c>
    </row>
    <row r="1211" spans="1:2">
      <c r="A1211" t="s">
        <v>1939</v>
      </c>
      <c r="B1211">
        <v>1</v>
      </c>
    </row>
    <row r="1212" spans="1:2">
      <c r="A1212" t="s">
        <v>1940</v>
      </c>
      <c r="B1212">
        <v>1</v>
      </c>
    </row>
    <row r="1213" spans="1:2">
      <c r="A1213" t="s">
        <v>1941</v>
      </c>
      <c r="B1213">
        <v>1</v>
      </c>
    </row>
    <row r="1214" spans="1:2">
      <c r="A1214" t="s">
        <v>1942</v>
      </c>
      <c r="B1214">
        <v>1</v>
      </c>
    </row>
    <row r="1215" spans="1:2">
      <c r="A1215" t="s">
        <v>1943</v>
      </c>
      <c r="B1215">
        <v>1</v>
      </c>
    </row>
    <row r="1216" spans="1:2">
      <c r="A1216" t="s">
        <v>1944</v>
      </c>
      <c r="B1216">
        <v>1</v>
      </c>
    </row>
    <row r="1217" spans="1:2">
      <c r="A1217" t="s">
        <v>1945</v>
      </c>
      <c r="B1217">
        <v>1</v>
      </c>
    </row>
    <row r="1218" spans="1:2">
      <c r="A1218" t="s">
        <v>1946</v>
      </c>
      <c r="B1218">
        <v>1</v>
      </c>
    </row>
    <row r="1219" spans="1:2">
      <c r="A1219" t="s">
        <v>1947</v>
      </c>
      <c r="B1219">
        <v>1</v>
      </c>
    </row>
    <row r="1220" spans="1:2">
      <c r="A1220" t="s">
        <v>1948</v>
      </c>
      <c r="B1220">
        <v>1</v>
      </c>
    </row>
    <row r="1221" spans="1:2">
      <c r="A1221" t="s">
        <v>1950</v>
      </c>
      <c r="B1221">
        <v>1</v>
      </c>
    </row>
    <row r="1222" spans="1:2">
      <c r="A1222" t="s">
        <v>1951</v>
      </c>
      <c r="B1222">
        <v>1</v>
      </c>
    </row>
    <row r="1223" spans="1:2">
      <c r="A1223" t="s">
        <v>1952</v>
      </c>
      <c r="B1223">
        <v>1</v>
      </c>
    </row>
    <row r="1224" spans="1:2">
      <c r="A1224" t="s">
        <v>1953</v>
      </c>
      <c r="B1224">
        <v>1</v>
      </c>
    </row>
    <row r="1225" spans="1:2">
      <c r="A1225" t="s">
        <v>1954</v>
      </c>
      <c r="B1225">
        <v>1</v>
      </c>
    </row>
    <row r="1226" spans="1:2">
      <c r="A1226" t="s">
        <v>1955</v>
      </c>
      <c r="B1226">
        <v>1</v>
      </c>
    </row>
    <row r="1227" spans="1:2">
      <c r="A1227" t="s">
        <v>1956</v>
      </c>
      <c r="B1227">
        <v>1</v>
      </c>
    </row>
    <row r="1228" spans="1:2">
      <c r="A1228" t="s">
        <v>1957</v>
      </c>
      <c r="B1228">
        <v>1</v>
      </c>
    </row>
    <row r="1229" spans="1:2">
      <c r="A1229" t="s">
        <v>1958</v>
      </c>
      <c r="B1229">
        <v>1</v>
      </c>
    </row>
    <row r="1230" spans="1:2">
      <c r="A1230" t="s">
        <v>1959</v>
      </c>
      <c r="B1230">
        <v>1</v>
      </c>
    </row>
    <row r="1231" spans="1:2">
      <c r="A1231" t="s">
        <v>1960</v>
      </c>
      <c r="B1231">
        <v>1</v>
      </c>
    </row>
    <row r="1232" spans="1:2">
      <c r="A1232" t="s">
        <v>1961</v>
      </c>
      <c r="B1232">
        <v>1</v>
      </c>
    </row>
    <row r="1233" spans="1:2">
      <c r="A1233" t="s">
        <v>1962</v>
      </c>
      <c r="B1233">
        <v>1</v>
      </c>
    </row>
    <row r="1234" spans="1:2">
      <c r="A1234" t="s">
        <v>1963</v>
      </c>
      <c r="B1234">
        <v>1</v>
      </c>
    </row>
    <row r="1235" spans="1:2">
      <c r="A1235" t="s">
        <v>1964</v>
      </c>
      <c r="B1235">
        <v>1</v>
      </c>
    </row>
    <row r="1236" spans="1:2">
      <c r="A1236" t="s">
        <v>1965</v>
      </c>
      <c r="B1236">
        <v>1</v>
      </c>
    </row>
    <row r="1237" spans="1:2">
      <c r="A1237" t="s">
        <v>1966</v>
      </c>
      <c r="B1237">
        <v>1</v>
      </c>
    </row>
    <row r="1238" spans="1:2">
      <c r="A1238" t="s">
        <v>1967</v>
      </c>
      <c r="B1238">
        <v>1</v>
      </c>
    </row>
    <row r="1239" spans="1:2">
      <c r="A1239" t="s">
        <v>1968</v>
      </c>
      <c r="B1239">
        <v>1</v>
      </c>
    </row>
    <row r="1240" spans="1:2">
      <c r="A1240" t="s">
        <v>1969</v>
      </c>
      <c r="B1240">
        <v>1</v>
      </c>
    </row>
    <row r="1241" spans="1:2">
      <c r="A1241" t="s">
        <v>1970</v>
      </c>
      <c r="B1241">
        <v>1</v>
      </c>
    </row>
    <row r="1242" spans="1:2">
      <c r="A1242" t="s">
        <v>1971</v>
      </c>
      <c r="B1242">
        <v>1</v>
      </c>
    </row>
    <row r="1243" spans="1:2">
      <c r="A1243" t="s">
        <v>1972</v>
      </c>
      <c r="B1243">
        <v>1</v>
      </c>
    </row>
    <row r="1244" spans="1:2">
      <c r="A1244" t="s">
        <v>1973</v>
      </c>
      <c r="B1244">
        <v>1</v>
      </c>
    </row>
    <row r="1245" spans="1:2">
      <c r="A1245" t="s">
        <v>1974</v>
      </c>
      <c r="B1245">
        <v>1</v>
      </c>
    </row>
    <row r="1246" spans="1:2">
      <c r="A1246" t="s">
        <v>1975</v>
      </c>
      <c r="B1246">
        <v>1</v>
      </c>
    </row>
    <row r="1247" spans="1:2">
      <c r="A1247" t="s">
        <v>1976</v>
      </c>
      <c r="B1247">
        <v>1</v>
      </c>
    </row>
    <row r="1248" spans="1:2">
      <c r="A1248" t="s">
        <v>1977</v>
      </c>
      <c r="B1248">
        <v>1</v>
      </c>
    </row>
    <row r="1249" spans="1:2">
      <c r="A1249" t="s">
        <v>1978</v>
      </c>
      <c r="B1249">
        <v>1</v>
      </c>
    </row>
    <row r="1250" spans="1:2">
      <c r="A1250" t="s">
        <v>1979</v>
      </c>
      <c r="B1250">
        <v>1</v>
      </c>
    </row>
    <row r="1251" spans="1:2">
      <c r="A1251" t="s">
        <v>1980</v>
      </c>
      <c r="B1251">
        <v>1</v>
      </c>
    </row>
    <row r="1252" spans="1:2">
      <c r="A1252" t="s">
        <v>1981</v>
      </c>
      <c r="B1252">
        <v>1</v>
      </c>
    </row>
    <row r="1253" spans="1:2">
      <c r="A1253" t="s">
        <v>1982</v>
      </c>
      <c r="B1253">
        <v>1</v>
      </c>
    </row>
    <row r="1254" spans="1:2">
      <c r="A1254" t="s">
        <v>1983</v>
      </c>
      <c r="B1254">
        <v>1</v>
      </c>
    </row>
    <row r="1255" spans="1:2">
      <c r="A1255" t="s">
        <v>1985</v>
      </c>
      <c r="B1255">
        <v>1</v>
      </c>
    </row>
    <row r="1256" spans="1:2">
      <c r="A1256" t="s">
        <v>1986</v>
      </c>
      <c r="B1256">
        <v>1</v>
      </c>
    </row>
    <row r="1257" spans="1:2">
      <c r="A1257" t="s">
        <v>1987</v>
      </c>
      <c r="B1257">
        <v>1</v>
      </c>
    </row>
    <row r="1258" spans="1:2">
      <c r="A1258" t="s">
        <v>1988</v>
      </c>
      <c r="B1258">
        <v>1</v>
      </c>
    </row>
    <row r="1259" spans="1:2">
      <c r="A1259" t="s">
        <v>1989</v>
      </c>
      <c r="B1259">
        <v>1</v>
      </c>
    </row>
    <row r="1260" spans="1:2">
      <c r="A1260" t="s">
        <v>1990</v>
      </c>
      <c r="B1260">
        <v>1</v>
      </c>
    </row>
    <row r="1261" spans="1:2">
      <c r="A1261" t="s">
        <v>1991</v>
      </c>
      <c r="B1261">
        <v>1</v>
      </c>
    </row>
    <row r="1262" spans="1:2">
      <c r="A1262" t="s">
        <v>1992</v>
      </c>
      <c r="B1262">
        <v>1</v>
      </c>
    </row>
    <row r="1263" spans="1:2">
      <c r="A1263" t="s">
        <v>1994</v>
      </c>
      <c r="B1263">
        <v>1</v>
      </c>
    </row>
    <row r="1264" spans="1:2">
      <c r="A1264" t="s">
        <v>1995</v>
      </c>
      <c r="B1264">
        <v>1</v>
      </c>
    </row>
    <row r="1265" spans="1:2">
      <c r="A1265" t="s">
        <v>1996</v>
      </c>
      <c r="B1265">
        <v>1</v>
      </c>
    </row>
    <row r="1266" spans="1:2">
      <c r="A1266" t="s">
        <v>1997</v>
      </c>
      <c r="B1266">
        <v>1</v>
      </c>
    </row>
    <row r="1267" spans="1:2">
      <c r="A1267" t="s">
        <v>1998</v>
      </c>
      <c r="B1267">
        <v>1</v>
      </c>
    </row>
    <row r="1268" spans="1:2">
      <c r="A1268" t="s">
        <v>1999</v>
      </c>
      <c r="B1268">
        <v>1</v>
      </c>
    </row>
    <row r="1269" spans="1:2">
      <c r="A1269" t="s">
        <v>2000</v>
      </c>
      <c r="B1269">
        <v>1</v>
      </c>
    </row>
    <row r="1270" spans="1:2">
      <c r="A1270" t="s">
        <v>2002</v>
      </c>
      <c r="B1270">
        <v>1</v>
      </c>
    </row>
    <row r="1271" spans="1:2">
      <c r="A1271" t="s">
        <v>2004</v>
      </c>
      <c r="B1271">
        <v>1</v>
      </c>
    </row>
    <row r="1272" spans="1:2">
      <c r="A1272" t="s">
        <v>2005</v>
      </c>
      <c r="B1272">
        <v>1</v>
      </c>
    </row>
    <row r="1273" spans="1:2">
      <c r="A1273" t="s">
        <v>2006</v>
      </c>
      <c r="B1273">
        <v>1</v>
      </c>
    </row>
    <row r="1274" spans="1:2">
      <c r="A1274" t="s">
        <v>2007</v>
      </c>
      <c r="B1274">
        <v>1</v>
      </c>
    </row>
    <row r="1275" spans="1:2">
      <c r="A1275" t="s">
        <v>2008</v>
      </c>
      <c r="B1275">
        <v>1</v>
      </c>
    </row>
    <row r="1276" spans="1:2">
      <c r="A1276" t="s">
        <v>2009</v>
      </c>
      <c r="B1276">
        <v>1</v>
      </c>
    </row>
    <row r="1277" spans="1:2">
      <c r="A1277" t="s">
        <v>2010</v>
      </c>
      <c r="B1277">
        <v>1</v>
      </c>
    </row>
    <row r="1278" spans="1:2">
      <c r="A1278" t="s">
        <v>2011</v>
      </c>
      <c r="B1278">
        <v>1</v>
      </c>
    </row>
    <row r="1279" spans="1:2">
      <c r="A1279" t="s">
        <v>2012</v>
      </c>
      <c r="B1279">
        <v>1</v>
      </c>
    </row>
    <row r="1280" spans="1:2">
      <c r="A1280" t="s">
        <v>2013</v>
      </c>
      <c r="B1280">
        <v>1</v>
      </c>
    </row>
    <row r="1281" spans="1:2">
      <c r="A1281" t="s">
        <v>2014</v>
      </c>
      <c r="B1281">
        <v>1</v>
      </c>
    </row>
    <row r="1282" spans="1:2">
      <c r="A1282" t="s">
        <v>2015</v>
      </c>
      <c r="B1282">
        <v>1</v>
      </c>
    </row>
    <row r="1283" spans="1:2">
      <c r="A1283" t="s">
        <v>2016</v>
      </c>
      <c r="B1283">
        <v>1</v>
      </c>
    </row>
    <row r="1284" spans="1:2">
      <c r="A1284" t="s">
        <v>2017</v>
      </c>
      <c r="B1284">
        <v>1</v>
      </c>
    </row>
    <row r="1285" spans="1:2">
      <c r="A1285" t="s">
        <v>2018</v>
      </c>
      <c r="B1285">
        <v>1</v>
      </c>
    </row>
    <row r="1286" spans="1:2">
      <c r="A1286" t="s">
        <v>2019</v>
      </c>
      <c r="B1286">
        <v>1</v>
      </c>
    </row>
    <row r="1287" spans="1:2">
      <c r="A1287" t="s">
        <v>2020</v>
      </c>
      <c r="B1287">
        <v>1</v>
      </c>
    </row>
    <row r="1288" spans="1:2">
      <c r="A1288" t="s">
        <v>2021</v>
      </c>
      <c r="B1288">
        <v>1</v>
      </c>
    </row>
    <row r="1289" spans="1:2">
      <c r="A1289" t="s">
        <v>2022</v>
      </c>
      <c r="B1289">
        <v>1</v>
      </c>
    </row>
    <row r="1290" spans="1:2">
      <c r="A1290" t="s">
        <v>2023</v>
      </c>
      <c r="B1290">
        <v>1</v>
      </c>
    </row>
    <row r="1291" spans="1:2">
      <c r="A1291" t="s">
        <v>2024</v>
      </c>
      <c r="B1291">
        <v>1</v>
      </c>
    </row>
    <row r="1292" spans="1:2">
      <c r="A1292" t="s">
        <v>2025</v>
      </c>
      <c r="B1292">
        <v>1</v>
      </c>
    </row>
    <row r="1293" spans="1:2">
      <c r="A1293" t="s">
        <v>2026</v>
      </c>
      <c r="B1293">
        <v>1</v>
      </c>
    </row>
    <row r="1294" spans="1:2">
      <c r="A1294" t="s">
        <v>2027</v>
      </c>
      <c r="B1294">
        <v>1</v>
      </c>
    </row>
    <row r="1295" spans="1:2">
      <c r="A1295" t="s">
        <v>2028</v>
      </c>
      <c r="B1295">
        <v>1</v>
      </c>
    </row>
    <row r="1296" spans="1:2">
      <c r="A1296" t="s">
        <v>2029</v>
      </c>
      <c r="B1296">
        <v>1</v>
      </c>
    </row>
    <row r="1297" spans="1:2">
      <c r="A1297" t="s">
        <v>2030</v>
      </c>
      <c r="B1297">
        <v>1</v>
      </c>
    </row>
    <row r="1298" spans="1:2">
      <c r="A1298" t="s">
        <v>2031</v>
      </c>
      <c r="B1298">
        <v>1</v>
      </c>
    </row>
    <row r="1299" spans="1:2">
      <c r="A1299" t="s">
        <v>2032</v>
      </c>
      <c r="B1299">
        <v>1</v>
      </c>
    </row>
    <row r="1300" spans="1:2">
      <c r="A1300" t="s">
        <v>2033</v>
      </c>
      <c r="B1300">
        <v>1</v>
      </c>
    </row>
    <row r="1301" spans="1:2">
      <c r="A1301" t="s">
        <v>2034</v>
      </c>
      <c r="B1301">
        <v>1</v>
      </c>
    </row>
    <row r="1302" spans="1:2">
      <c r="A1302" t="s">
        <v>2035</v>
      </c>
      <c r="B1302">
        <v>1</v>
      </c>
    </row>
    <row r="1303" spans="1:2">
      <c r="A1303" t="s">
        <v>2036</v>
      </c>
      <c r="B1303">
        <v>1</v>
      </c>
    </row>
    <row r="1304" spans="1:2">
      <c r="A1304" t="s">
        <v>2037</v>
      </c>
      <c r="B1304">
        <v>1</v>
      </c>
    </row>
    <row r="1305" spans="1:2">
      <c r="A1305" t="s">
        <v>2039</v>
      </c>
      <c r="B1305">
        <v>1</v>
      </c>
    </row>
    <row r="1306" spans="1:2">
      <c r="A1306" t="s">
        <v>2040</v>
      </c>
      <c r="B1306">
        <v>1</v>
      </c>
    </row>
    <row r="1307" spans="1:2">
      <c r="A1307" t="s">
        <v>2042</v>
      </c>
      <c r="B1307">
        <v>1</v>
      </c>
    </row>
    <row r="1308" spans="1:2">
      <c r="A1308" t="s">
        <v>2044</v>
      </c>
      <c r="B1308">
        <v>1</v>
      </c>
    </row>
    <row r="1309" spans="1:2">
      <c r="A1309" t="s">
        <v>2045</v>
      </c>
      <c r="B1309">
        <v>1</v>
      </c>
    </row>
    <row r="1310" spans="1:2">
      <c r="A1310" t="s">
        <v>2046</v>
      </c>
      <c r="B1310">
        <v>1</v>
      </c>
    </row>
    <row r="1311" spans="1:2">
      <c r="A1311" t="s">
        <v>2047</v>
      </c>
      <c r="B1311">
        <v>1</v>
      </c>
    </row>
    <row r="1312" spans="1:2">
      <c r="A1312" t="s">
        <v>2048</v>
      </c>
      <c r="B1312">
        <v>1</v>
      </c>
    </row>
    <row r="1313" spans="1:2">
      <c r="A1313" t="s">
        <v>2049</v>
      </c>
      <c r="B1313">
        <v>1</v>
      </c>
    </row>
    <row r="1314" spans="1:2">
      <c r="A1314" t="s">
        <v>2050</v>
      </c>
      <c r="B1314">
        <v>1</v>
      </c>
    </row>
    <row r="1315" spans="1:2">
      <c r="A1315" t="s">
        <v>2051</v>
      </c>
      <c r="B1315">
        <v>1</v>
      </c>
    </row>
    <row r="1316" spans="1:2">
      <c r="A1316" t="s">
        <v>2052</v>
      </c>
      <c r="B1316">
        <v>1</v>
      </c>
    </row>
    <row r="1317" spans="1:2">
      <c r="A1317" t="s">
        <v>2053</v>
      </c>
      <c r="B1317">
        <v>1</v>
      </c>
    </row>
    <row r="1318" spans="1:2">
      <c r="A1318" t="s">
        <v>2055</v>
      </c>
      <c r="B1318">
        <v>1</v>
      </c>
    </row>
    <row r="1319" spans="1:2">
      <c r="A1319" t="s">
        <v>2056</v>
      </c>
      <c r="B1319">
        <v>1</v>
      </c>
    </row>
    <row r="1320" spans="1:2">
      <c r="A1320" t="s">
        <v>2058</v>
      </c>
      <c r="B1320">
        <v>1</v>
      </c>
    </row>
    <row r="1321" spans="1:2">
      <c r="A1321" t="s">
        <v>2059</v>
      </c>
      <c r="B1321">
        <v>1</v>
      </c>
    </row>
    <row r="1322" spans="1:2">
      <c r="A1322" t="s">
        <v>2060</v>
      </c>
      <c r="B1322">
        <v>1</v>
      </c>
    </row>
    <row r="1323" spans="1:2">
      <c r="A1323" t="s">
        <v>2061</v>
      </c>
      <c r="B1323">
        <v>1</v>
      </c>
    </row>
    <row r="1324" spans="1:2">
      <c r="A1324" t="s">
        <v>2062</v>
      </c>
      <c r="B1324">
        <v>1</v>
      </c>
    </row>
    <row r="1325" spans="1:2">
      <c r="A1325" t="s">
        <v>2063</v>
      </c>
      <c r="B1325">
        <v>1</v>
      </c>
    </row>
    <row r="1326" spans="1:2">
      <c r="A1326" t="s">
        <v>2064</v>
      </c>
      <c r="B1326">
        <v>1</v>
      </c>
    </row>
    <row r="1327" spans="1:2">
      <c r="A1327" t="s">
        <v>2065</v>
      </c>
      <c r="B1327">
        <v>1</v>
      </c>
    </row>
    <row r="1328" spans="1:2">
      <c r="A1328" t="s">
        <v>2066</v>
      </c>
      <c r="B1328">
        <v>1</v>
      </c>
    </row>
    <row r="1329" spans="1:2">
      <c r="A1329" t="s">
        <v>2067</v>
      </c>
      <c r="B1329">
        <v>1</v>
      </c>
    </row>
    <row r="1330" spans="1:2">
      <c r="A1330" t="s">
        <v>2068</v>
      </c>
      <c r="B1330">
        <v>1</v>
      </c>
    </row>
    <row r="1331" spans="1:2">
      <c r="A1331" t="s">
        <v>2069</v>
      </c>
      <c r="B1331">
        <v>1</v>
      </c>
    </row>
    <row r="1332" spans="1:2">
      <c r="A1332" t="s">
        <v>2070</v>
      </c>
      <c r="B1332">
        <v>1</v>
      </c>
    </row>
    <row r="1333" spans="1:2">
      <c r="A1333" t="s">
        <v>2071</v>
      </c>
      <c r="B1333">
        <v>1</v>
      </c>
    </row>
    <row r="1334" spans="1:2">
      <c r="A1334" t="s">
        <v>2072</v>
      </c>
      <c r="B1334">
        <v>1</v>
      </c>
    </row>
    <row r="1335" spans="1:2">
      <c r="A1335" t="s">
        <v>2073</v>
      </c>
      <c r="B1335">
        <v>1</v>
      </c>
    </row>
    <row r="1336" spans="1:2">
      <c r="A1336" t="s">
        <v>2074</v>
      </c>
      <c r="B1336">
        <v>1</v>
      </c>
    </row>
    <row r="1337" spans="1:2">
      <c r="A1337" t="s">
        <v>2076</v>
      </c>
      <c r="B1337">
        <v>1</v>
      </c>
    </row>
    <row r="1338" spans="1:2">
      <c r="A1338" t="s">
        <v>2077</v>
      </c>
      <c r="B1338">
        <v>1</v>
      </c>
    </row>
    <row r="1339" spans="1:2">
      <c r="A1339" t="s">
        <v>2079</v>
      </c>
      <c r="B1339">
        <v>1</v>
      </c>
    </row>
    <row r="1340" spans="1:2">
      <c r="A1340" t="s">
        <v>2080</v>
      </c>
      <c r="B1340">
        <v>1</v>
      </c>
    </row>
    <row r="1341" spans="1:2">
      <c r="A1341" t="s">
        <v>2081</v>
      </c>
      <c r="B1341">
        <v>1</v>
      </c>
    </row>
    <row r="1342" spans="1:2">
      <c r="A1342" t="s">
        <v>2082</v>
      </c>
      <c r="B1342">
        <v>1</v>
      </c>
    </row>
    <row r="1343" spans="1:2">
      <c r="A1343" t="s">
        <v>2083</v>
      </c>
      <c r="B1343">
        <v>1</v>
      </c>
    </row>
    <row r="1344" spans="1:2">
      <c r="A1344" t="s">
        <v>2084</v>
      </c>
      <c r="B1344">
        <v>1</v>
      </c>
    </row>
    <row r="1345" spans="1:2">
      <c r="A1345" t="s">
        <v>2085</v>
      </c>
      <c r="B1345">
        <v>1</v>
      </c>
    </row>
    <row r="1346" spans="1:2">
      <c r="A1346" t="s">
        <v>2086</v>
      </c>
      <c r="B1346">
        <v>1</v>
      </c>
    </row>
    <row r="1347" spans="1:2">
      <c r="A1347" t="s">
        <v>2087</v>
      </c>
      <c r="B1347">
        <v>1</v>
      </c>
    </row>
    <row r="1348" spans="1:2">
      <c r="A1348" t="s">
        <v>2088</v>
      </c>
      <c r="B1348">
        <v>1</v>
      </c>
    </row>
    <row r="1349" spans="1:2">
      <c r="A1349" t="s">
        <v>2089</v>
      </c>
      <c r="B1349">
        <v>1</v>
      </c>
    </row>
    <row r="1350" spans="1:2">
      <c r="A1350" t="s">
        <v>2090</v>
      </c>
      <c r="B1350">
        <v>1</v>
      </c>
    </row>
    <row r="1351" spans="1:2">
      <c r="A1351" t="s">
        <v>2091</v>
      </c>
      <c r="B1351">
        <v>1</v>
      </c>
    </row>
    <row r="1352" spans="1:2">
      <c r="A1352" t="s">
        <v>2092</v>
      </c>
      <c r="B1352">
        <v>1</v>
      </c>
    </row>
    <row r="1353" spans="1:2">
      <c r="A1353" t="s">
        <v>2094</v>
      </c>
      <c r="B1353">
        <v>1</v>
      </c>
    </row>
    <row r="1354" spans="1:2">
      <c r="A1354" t="s">
        <v>2096</v>
      </c>
      <c r="B1354">
        <v>1</v>
      </c>
    </row>
    <row r="1355" spans="1:2">
      <c r="A1355" t="s">
        <v>2097</v>
      </c>
      <c r="B1355">
        <v>1</v>
      </c>
    </row>
    <row r="1356" spans="1:2">
      <c r="A1356" t="s">
        <v>2099</v>
      </c>
      <c r="B1356">
        <v>1</v>
      </c>
    </row>
    <row r="1357" spans="1:2">
      <c r="A1357" t="s">
        <v>2100</v>
      </c>
      <c r="B1357">
        <v>1</v>
      </c>
    </row>
    <row r="1358" spans="1:2">
      <c r="A1358" t="s">
        <v>2101</v>
      </c>
      <c r="B1358">
        <v>1</v>
      </c>
    </row>
    <row r="1359" spans="1:2">
      <c r="A1359" t="s">
        <v>2102</v>
      </c>
      <c r="B1359">
        <v>1</v>
      </c>
    </row>
    <row r="1360" spans="1:2">
      <c r="A1360" t="s">
        <v>2103</v>
      </c>
      <c r="B1360">
        <v>1</v>
      </c>
    </row>
    <row r="1361" spans="1:2">
      <c r="A1361" t="s">
        <v>2104</v>
      </c>
      <c r="B1361">
        <v>1</v>
      </c>
    </row>
    <row r="1362" spans="1:2">
      <c r="A1362" t="s">
        <v>2105</v>
      </c>
      <c r="B1362">
        <v>1</v>
      </c>
    </row>
    <row r="1363" spans="1:2">
      <c r="A1363" t="s">
        <v>2106</v>
      </c>
      <c r="B1363">
        <v>1</v>
      </c>
    </row>
    <row r="1364" spans="1:2">
      <c r="A1364" t="s">
        <v>2107</v>
      </c>
      <c r="B1364">
        <v>1</v>
      </c>
    </row>
    <row r="1365" spans="1:2">
      <c r="A1365" t="s">
        <v>2108</v>
      </c>
      <c r="B1365">
        <v>1</v>
      </c>
    </row>
    <row r="1366" spans="1:2">
      <c r="A1366" t="s">
        <v>2109</v>
      </c>
      <c r="B1366">
        <v>1</v>
      </c>
    </row>
    <row r="1367" spans="1:2">
      <c r="A1367" t="s">
        <v>2110</v>
      </c>
      <c r="B1367">
        <v>1</v>
      </c>
    </row>
    <row r="1368" spans="1:2">
      <c r="A1368" t="s">
        <v>2111</v>
      </c>
      <c r="B1368">
        <v>1</v>
      </c>
    </row>
    <row r="1369" spans="1:2">
      <c r="A1369" t="s">
        <v>2112</v>
      </c>
      <c r="B1369">
        <v>1</v>
      </c>
    </row>
    <row r="1370" spans="1:2">
      <c r="A1370" t="s">
        <v>2113</v>
      </c>
      <c r="B1370">
        <v>1</v>
      </c>
    </row>
    <row r="1371" spans="1:2">
      <c r="A1371" t="s">
        <v>2114</v>
      </c>
      <c r="B1371">
        <v>1</v>
      </c>
    </row>
    <row r="1372" spans="1:2">
      <c r="A1372" t="s">
        <v>2115</v>
      </c>
      <c r="B1372">
        <v>1</v>
      </c>
    </row>
    <row r="1373" spans="1:2">
      <c r="A1373" t="s">
        <v>2116</v>
      </c>
      <c r="B1373">
        <v>1</v>
      </c>
    </row>
    <row r="1374" spans="1:2">
      <c r="A1374" t="s">
        <v>2118</v>
      </c>
      <c r="B1374">
        <v>1</v>
      </c>
    </row>
    <row r="1375" spans="1:2">
      <c r="A1375" t="s">
        <v>2119</v>
      </c>
      <c r="B1375">
        <v>1</v>
      </c>
    </row>
    <row r="1376" spans="1:2">
      <c r="A1376" t="s">
        <v>2120</v>
      </c>
      <c r="B1376">
        <v>1</v>
      </c>
    </row>
    <row r="1377" spans="1:2">
      <c r="A1377" t="s">
        <v>2122</v>
      </c>
      <c r="B1377">
        <v>1</v>
      </c>
    </row>
    <row r="1378" spans="1:2">
      <c r="A1378" t="s">
        <v>2123</v>
      </c>
      <c r="B1378">
        <v>1</v>
      </c>
    </row>
    <row r="1379" spans="1:2">
      <c r="A1379" t="s">
        <v>2124</v>
      </c>
      <c r="B1379">
        <v>1</v>
      </c>
    </row>
    <row r="1380" spans="1:2">
      <c r="A1380" t="s">
        <v>2125</v>
      </c>
      <c r="B1380">
        <v>1</v>
      </c>
    </row>
    <row r="1381" spans="1:2">
      <c r="A1381" t="s">
        <v>2126</v>
      </c>
      <c r="B1381">
        <v>1</v>
      </c>
    </row>
    <row r="1382" spans="1:2">
      <c r="A1382" t="s">
        <v>2127</v>
      </c>
      <c r="B1382">
        <v>1</v>
      </c>
    </row>
    <row r="1383" spans="1:2">
      <c r="A1383" t="s">
        <v>2128</v>
      </c>
      <c r="B1383">
        <v>1</v>
      </c>
    </row>
    <row r="1384" spans="1:2">
      <c r="A1384" t="s">
        <v>2129</v>
      </c>
      <c r="B1384">
        <v>1</v>
      </c>
    </row>
    <row r="1385" spans="1:2">
      <c r="A1385" t="s">
        <v>2131</v>
      </c>
      <c r="B1385">
        <v>1</v>
      </c>
    </row>
    <row r="1386" spans="1:2">
      <c r="A1386" t="s">
        <v>2132</v>
      </c>
      <c r="B1386">
        <v>1</v>
      </c>
    </row>
    <row r="1387" spans="1:2">
      <c r="A1387" t="s">
        <v>2134</v>
      </c>
      <c r="B1387">
        <v>1</v>
      </c>
    </row>
    <row r="1388" spans="1:2">
      <c r="A1388" t="s">
        <v>2135</v>
      </c>
      <c r="B1388">
        <v>1</v>
      </c>
    </row>
    <row r="1389" spans="1:2">
      <c r="A1389" t="s">
        <v>2136</v>
      </c>
      <c r="B1389">
        <v>1</v>
      </c>
    </row>
    <row r="1390" spans="1:2">
      <c r="A1390" t="s">
        <v>2137</v>
      </c>
      <c r="B1390">
        <v>1</v>
      </c>
    </row>
    <row r="1391" spans="1:2">
      <c r="A1391" t="s">
        <v>2138</v>
      </c>
      <c r="B1391">
        <v>1</v>
      </c>
    </row>
    <row r="1392" spans="1:2">
      <c r="A1392" t="s">
        <v>2139</v>
      </c>
      <c r="B1392">
        <v>1</v>
      </c>
    </row>
    <row r="1393" spans="1:2">
      <c r="A1393" t="s">
        <v>2140</v>
      </c>
      <c r="B1393">
        <v>1</v>
      </c>
    </row>
    <row r="1394" spans="1:2">
      <c r="A1394" t="s">
        <v>2141</v>
      </c>
      <c r="B1394">
        <v>1</v>
      </c>
    </row>
    <row r="1395" spans="1:2">
      <c r="A1395" t="s">
        <v>2143</v>
      </c>
      <c r="B1395">
        <v>1</v>
      </c>
    </row>
    <row r="1396" spans="1:2">
      <c r="A1396" t="s">
        <v>2144</v>
      </c>
      <c r="B1396">
        <v>1</v>
      </c>
    </row>
    <row r="1397" spans="1:2">
      <c r="A1397" t="s">
        <v>2145</v>
      </c>
      <c r="B1397">
        <v>1</v>
      </c>
    </row>
    <row r="1398" spans="1:2">
      <c r="A1398" t="s">
        <v>2146</v>
      </c>
      <c r="B1398">
        <v>1</v>
      </c>
    </row>
    <row r="1399" spans="1:2">
      <c r="A1399" t="s">
        <v>2147</v>
      </c>
      <c r="B1399">
        <v>1</v>
      </c>
    </row>
    <row r="1400" spans="1:2">
      <c r="A1400" t="s">
        <v>2148</v>
      </c>
      <c r="B1400">
        <v>1</v>
      </c>
    </row>
    <row r="1401" spans="1:2">
      <c r="A1401" t="s">
        <v>2149</v>
      </c>
      <c r="B1401">
        <v>1</v>
      </c>
    </row>
    <row r="1402" spans="1:2">
      <c r="A1402" t="s">
        <v>2150</v>
      </c>
      <c r="B1402">
        <v>1</v>
      </c>
    </row>
    <row r="1403" spans="1:2">
      <c r="A1403" t="s">
        <v>2151</v>
      </c>
      <c r="B1403">
        <v>1</v>
      </c>
    </row>
    <row r="1404" spans="1:2">
      <c r="A1404" t="s">
        <v>2152</v>
      </c>
      <c r="B1404">
        <v>1</v>
      </c>
    </row>
    <row r="1405" spans="1:2">
      <c r="A1405" t="s">
        <v>2153</v>
      </c>
      <c r="B1405">
        <v>1</v>
      </c>
    </row>
    <row r="1406" spans="1:2">
      <c r="A1406" t="s">
        <v>2154</v>
      </c>
      <c r="B1406">
        <v>1</v>
      </c>
    </row>
    <row r="1407" spans="1:2">
      <c r="A1407" t="s">
        <v>2156</v>
      </c>
      <c r="B1407">
        <v>1</v>
      </c>
    </row>
    <row r="1408" spans="1:2">
      <c r="A1408" t="s">
        <v>2157</v>
      </c>
      <c r="B1408">
        <v>1</v>
      </c>
    </row>
    <row r="1409" spans="1:2">
      <c r="A1409" t="s">
        <v>2158</v>
      </c>
      <c r="B1409">
        <v>1</v>
      </c>
    </row>
    <row r="1410" spans="1:2">
      <c r="A1410" t="s">
        <v>2159</v>
      </c>
      <c r="B1410">
        <v>1</v>
      </c>
    </row>
    <row r="1411" spans="1:2">
      <c r="A1411" t="s">
        <v>2160</v>
      </c>
      <c r="B1411">
        <v>1</v>
      </c>
    </row>
    <row r="1412" spans="1:2">
      <c r="A1412" t="s">
        <v>2161</v>
      </c>
      <c r="B1412">
        <v>1</v>
      </c>
    </row>
    <row r="1413" spans="1:2">
      <c r="A1413" t="s">
        <v>2163</v>
      </c>
      <c r="B1413">
        <v>1</v>
      </c>
    </row>
    <row r="1414" spans="1:2">
      <c r="A1414" t="s">
        <v>2164</v>
      </c>
      <c r="B1414">
        <v>1</v>
      </c>
    </row>
    <row r="1415" spans="1:2">
      <c r="A1415" t="s">
        <v>2165</v>
      </c>
      <c r="B1415">
        <v>1</v>
      </c>
    </row>
    <row r="1416" spans="1:2">
      <c r="A1416" t="s">
        <v>2166</v>
      </c>
      <c r="B1416">
        <v>1</v>
      </c>
    </row>
    <row r="1417" spans="1:2">
      <c r="A1417" t="s">
        <v>2167</v>
      </c>
      <c r="B1417">
        <v>1</v>
      </c>
    </row>
    <row r="1418" spans="1:2">
      <c r="A1418" t="s">
        <v>2168</v>
      </c>
      <c r="B1418">
        <v>1</v>
      </c>
    </row>
    <row r="1419" spans="1:2">
      <c r="A1419" t="s">
        <v>2169</v>
      </c>
      <c r="B1419">
        <v>1</v>
      </c>
    </row>
    <row r="1420" spans="1:2">
      <c r="A1420" t="s">
        <v>2170</v>
      </c>
      <c r="B1420">
        <v>1</v>
      </c>
    </row>
    <row r="1421" spans="1:2">
      <c r="A1421" t="s">
        <v>2171</v>
      </c>
      <c r="B1421">
        <v>1</v>
      </c>
    </row>
    <row r="1422" spans="1:2">
      <c r="A1422" t="s">
        <v>2173</v>
      </c>
      <c r="B1422">
        <v>1</v>
      </c>
    </row>
    <row r="1423" spans="1:2">
      <c r="A1423" t="s">
        <v>2175</v>
      </c>
      <c r="B1423">
        <v>1</v>
      </c>
    </row>
    <row r="1424" spans="1:2">
      <c r="A1424" t="s">
        <v>2177</v>
      </c>
      <c r="B1424">
        <v>1</v>
      </c>
    </row>
    <row r="1425" spans="1:2">
      <c r="A1425" t="s">
        <v>2178</v>
      </c>
      <c r="B1425">
        <v>1</v>
      </c>
    </row>
    <row r="1426" spans="1:2">
      <c r="A1426" t="s">
        <v>2179</v>
      </c>
      <c r="B1426">
        <v>1</v>
      </c>
    </row>
    <row r="1427" spans="1:2">
      <c r="A1427" t="s">
        <v>2180</v>
      </c>
      <c r="B1427">
        <v>1</v>
      </c>
    </row>
    <row r="1428" spans="1:2">
      <c r="A1428" t="s">
        <v>2181</v>
      </c>
      <c r="B1428">
        <v>1</v>
      </c>
    </row>
    <row r="1429" spans="1:2">
      <c r="A1429" t="s">
        <v>2182</v>
      </c>
      <c r="B1429">
        <v>1</v>
      </c>
    </row>
    <row r="1430" spans="1:2">
      <c r="A1430" t="s">
        <v>2183</v>
      </c>
      <c r="B1430">
        <v>1</v>
      </c>
    </row>
    <row r="1431" spans="1:2">
      <c r="A1431" t="s">
        <v>2184</v>
      </c>
      <c r="B1431">
        <v>1</v>
      </c>
    </row>
    <row r="1432" spans="1:2">
      <c r="A1432" t="s">
        <v>2185</v>
      </c>
      <c r="B1432">
        <v>1</v>
      </c>
    </row>
    <row r="1433" spans="1:2">
      <c r="A1433" t="s">
        <v>2186</v>
      </c>
      <c r="B1433">
        <v>1</v>
      </c>
    </row>
    <row r="1434" spans="1:2">
      <c r="A1434" t="s">
        <v>2187</v>
      </c>
      <c r="B1434">
        <v>1</v>
      </c>
    </row>
    <row r="1435" spans="1:2">
      <c r="A1435" t="s">
        <v>2188</v>
      </c>
      <c r="B1435">
        <v>1</v>
      </c>
    </row>
    <row r="1436" spans="1:2">
      <c r="A1436" t="s">
        <v>2189</v>
      </c>
      <c r="B1436">
        <v>1</v>
      </c>
    </row>
    <row r="1437" spans="1:2">
      <c r="A1437" t="s">
        <v>2190</v>
      </c>
      <c r="B1437">
        <v>1</v>
      </c>
    </row>
    <row r="1438" spans="1:2">
      <c r="A1438" t="s">
        <v>2191</v>
      </c>
      <c r="B1438">
        <v>1</v>
      </c>
    </row>
    <row r="1439" spans="1:2">
      <c r="A1439" t="s">
        <v>2192</v>
      </c>
      <c r="B1439">
        <v>1</v>
      </c>
    </row>
    <row r="1440" spans="1:2">
      <c r="A1440" t="s">
        <v>2194</v>
      </c>
      <c r="B1440">
        <v>1</v>
      </c>
    </row>
    <row r="1441" spans="1:2">
      <c r="A1441" t="s">
        <v>2195</v>
      </c>
      <c r="B1441">
        <v>1</v>
      </c>
    </row>
    <row r="1442" spans="1:2">
      <c r="A1442" t="s">
        <v>2196</v>
      </c>
      <c r="B1442">
        <v>1</v>
      </c>
    </row>
    <row r="1443" spans="1:2">
      <c r="A1443" t="s">
        <v>2197</v>
      </c>
      <c r="B1443">
        <v>1</v>
      </c>
    </row>
    <row r="1444" spans="1:2">
      <c r="A1444" t="s">
        <v>2198</v>
      </c>
      <c r="B1444">
        <v>1</v>
      </c>
    </row>
    <row r="1445" spans="1:2">
      <c r="A1445" t="s">
        <v>2199</v>
      </c>
      <c r="B1445">
        <v>1</v>
      </c>
    </row>
    <row r="1446" spans="1:2">
      <c r="A1446" t="s">
        <v>2200</v>
      </c>
      <c r="B1446">
        <v>1</v>
      </c>
    </row>
    <row r="1447" spans="1:2">
      <c r="A1447" t="s">
        <v>2201</v>
      </c>
      <c r="B1447">
        <v>1</v>
      </c>
    </row>
    <row r="1448" spans="1:2">
      <c r="A1448" t="s">
        <v>2202</v>
      </c>
      <c r="B1448">
        <v>1</v>
      </c>
    </row>
    <row r="1449" spans="1:2">
      <c r="A1449" t="s">
        <v>2204</v>
      </c>
      <c r="B1449">
        <v>1</v>
      </c>
    </row>
    <row r="1450" spans="1:2">
      <c r="A1450" t="s">
        <v>2205</v>
      </c>
      <c r="B1450">
        <v>1</v>
      </c>
    </row>
    <row r="1451" spans="1:2">
      <c r="A1451" t="s">
        <v>2206</v>
      </c>
      <c r="B1451">
        <v>1</v>
      </c>
    </row>
    <row r="1452" spans="1:2">
      <c r="A1452" t="s">
        <v>2207</v>
      </c>
      <c r="B1452">
        <v>1</v>
      </c>
    </row>
    <row r="1453" spans="1:2">
      <c r="A1453" t="s">
        <v>2208</v>
      </c>
      <c r="B1453">
        <v>1</v>
      </c>
    </row>
    <row r="1454" spans="1:2">
      <c r="A1454" t="s">
        <v>2209</v>
      </c>
      <c r="B1454">
        <v>1</v>
      </c>
    </row>
    <row r="1455" spans="1:2">
      <c r="A1455" t="s">
        <v>2210</v>
      </c>
      <c r="B1455">
        <v>1</v>
      </c>
    </row>
    <row r="1456" spans="1:2">
      <c r="A1456" t="s">
        <v>2212</v>
      </c>
      <c r="B1456">
        <v>1</v>
      </c>
    </row>
    <row r="1457" spans="1:2">
      <c r="A1457" t="s">
        <v>2213</v>
      </c>
      <c r="B1457">
        <v>1</v>
      </c>
    </row>
    <row r="1458" spans="1:2">
      <c r="A1458" t="s">
        <v>2214</v>
      </c>
      <c r="B1458">
        <v>1</v>
      </c>
    </row>
    <row r="1459" spans="1:2">
      <c r="A1459" t="s">
        <v>2215</v>
      </c>
      <c r="B1459">
        <v>1</v>
      </c>
    </row>
    <row r="1460" spans="1:2">
      <c r="A1460" t="s">
        <v>2216</v>
      </c>
      <c r="B1460">
        <v>1</v>
      </c>
    </row>
    <row r="1461" spans="1:2">
      <c r="A1461" t="s">
        <v>2217</v>
      </c>
      <c r="B1461">
        <v>1</v>
      </c>
    </row>
    <row r="1462" spans="1:2">
      <c r="A1462" t="s">
        <v>2218</v>
      </c>
      <c r="B1462">
        <v>1</v>
      </c>
    </row>
    <row r="1463" spans="1:2">
      <c r="A1463" t="s">
        <v>2219</v>
      </c>
      <c r="B1463">
        <v>1</v>
      </c>
    </row>
    <row r="1464" spans="1:2">
      <c r="A1464" t="s">
        <v>2220</v>
      </c>
      <c r="B1464">
        <v>1</v>
      </c>
    </row>
    <row r="1465" spans="1:2">
      <c r="A1465" t="s">
        <v>2221</v>
      </c>
      <c r="B1465">
        <v>1</v>
      </c>
    </row>
    <row r="1466" spans="1:2">
      <c r="A1466" t="s">
        <v>2222</v>
      </c>
      <c r="B1466">
        <v>1</v>
      </c>
    </row>
    <row r="1467" spans="1:2">
      <c r="A1467" t="s">
        <v>2223</v>
      </c>
      <c r="B1467">
        <v>1</v>
      </c>
    </row>
    <row r="1468" spans="1:2">
      <c r="A1468" t="s">
        <v>2224</v>
      </c>
      <c r="B1468">
        <v>1</v>
      </c>
    </row>
    <row r="1469" spans="1:2">
      <c r="A1469" t="s">
        <v>2225</v>
      </c>
      <c r="B1469">
        <v>1</v>
      </c>
    </row>
    <row r="1470" spans="1:2">
      <c r="A1470" t="s">
        <v>2226</v>
      </c>
      <c r="B1470">
        <v>1</v>
      </c>
    </row>
    <row r="1471" spans="1:2">
      <c r="A1471" t="s">
        <v>2228</v>
      </c>
      <c r="B1471">
        <v>1</v>
      </c>
    </row>
    <row r="1472" spans="1:2">
      <c r="A1472" t="s">
        <v>2229</v>
      </c>
      <c r="B1472">
        <v>1</v>
      </c>
    </row>
    <row r="1473" spans="1:2">
      <c r="A1473" t="s">
        <v>2230</v>
      </c>
      <c r="B1473">
        <v>1</v>
      </c>
    </row>
    <row r="1474" spans="1:2">
      <c r="A1474" t="s">
        <v>2231</v>
      </c>
      <c r="B1474">
        <v>1</v>
      </c>
    </row>
    <row r="1475" spans="1:2">
      <c r="A1475" t="s">
        <v>2232</v>
      </c>
      <c r="B1475">
        <v>1</v>
      </c>
    </row>
    <row r="1476" spans="1:2">
      <c r="A1476" t="s">
        <v>2233</v>
      </c>
      <c r="B1476">
        <v>1</v>
      </c>
    </row>
    <row r="1477" spans="1:2">
      <c r="A1477" t="s">
        <v>2234</v>
      </c>
      <c r="B1477">
        <v>1</v>
      </c>
    </row>
    <row r="1478" spans="1:2">
      <c r="A1478" t="s">
        <v>2235</v>
      </c>
      <c r="B1478">
        <v>1</v>
      </c>
    </row>
    <row r="1479" spans="1:2">
      <c r="A1479" t="s">
        <v>2236</v>
      </c>
      <c r="B1479">
        <v>1</v>
      </c>
    </row>
    <row r="1480" spans="1:2">
      <c r="A1480" t="s">
        <v>2237</v>
      </c>
      <c r="B1480">
        <v>1</v>
      </c>
    </row>
    <row r="1481" spans="1:2">
      <c r="A1481" t="s">
        <v>2238</v>
      </c>
      <c r="B1481">
        <v>1</v>
      </c>
    </row>
    <row r="1482" spans="1:2">
      <c r="A1482" t="s">
        <v>2239</v>
      </c>
      <c r="B1482">
        <v>1</v>
      </c>
    </row>
    <row r="1483" spans="1:2">
      <c r="A1483" t="s">
        <v>2240</v>
      </c>
      <c r="B1483">
        <v>1</v>
      </c>
    </row>
    <row r="1484" spans="1:2">
      <c r="A1484" t="s">
        <v>2241</v>
      </c>
      <c r="B1484">
        <v>1</v>
      </c>
    </row>
    <row r="1485" spans="1:2">
      <c r="A1485" t="s">
        <v>2242</v>
      </c>
      <c r="B1485">
        <v>1</v>
      </c>
    </row>
    <row r="1486" spans="1:2">
      <c r="A1486" t="s">
        <v>2243</v>
      </c>
      <c r="B1486">
        <v>1</v>
      </c>
    </row>
    <row r="1487" spans="1:2">
      <c r="A1487" t="s">
        <v>2244</v>
      </c>
      <c r="B1487">
        <v>1</v>
      </c>
    </row>
    <row r="1488" spans="1:2">
      <c r="A1488" t="s">
        <v>2245</v>
      </c>
      <c r="B1488">
        <v>1</v>
      </c>
    </row>
    <row r="1489" spans="1:2">
      <c r="A1489" t="s">
        <v>2246</v>
      </c>
      <c r="B1489">
        <v>1</v>
      </c>
    </row>
    <row r="1490" spans="1:2">
      <c r="A1490" t="s">
        <v>2247</v>
      </c>
      <c r="B1490">
        <v>1</v>
      </c>
    </row>
    <row r="1491" spans="1:2">
      <c r="A1491" t="s">
        <v>2248</v>
      </c>
      <c r="B1491">
        <v>1</v>
      </c>
    </row>
    <row r="1492" spans="1:2">
      <c r="A1492" t="s">
        <v>2249</v>
      </c>
      <c r="B1492">
        <v>1</v>
      </c>
    </row>
    <row r="1493" spans="1:2">
      <c r="A1493" t="s">
        <v>2250</v>
      </c>
      <c r="B1493">
        <v>1</v>
      </c>
    </row>
    <row r="1494" spans="1:2">
      <c r="A1494" t="s">
        <v>2251</v>
      </c>
      <c r="B1494">
        <v>1</v>
      </c>
    </row>
    <row r="1495" spans="1:2">
      <c r="A1495" t="s">
        <v>2253</v>
      </c>
      <c r="B1495">
        <v>1</v>
      </c>
    </row>
    <row r="1496" spans="1:2">
      <c r="A1496" t="s">
        <v>2254</v>
      </c>
      <c r="B1496">
        <v>1</v>
      </c>
    </row>
    <row r="1497" spans="1:2">
      <c r="A1497" t="s">
        <v>2255</v>
      </c>
      <c r="B1497">
        <v>1</v>
      </c>
    </row>
    <row r="1498" spans="1:2">
      <c r="A1498" t="s">
        <v>2256</v>
      </c>
      <c r="B1498">
        <v>1</v>
      </c>
    </row>
    <row r="1499" spans="1:2">
      <c r="A1499" t="s">
        <v>2258</v>
      </c>
      <c r="B1499">
        <v>1</v>
      </c>
    </row>
    <row r="1500" spans="1:2">
      <c r="A1500" t="s">
        <v>2259</v>
      </c>
      <c r="B1500">
        <v>1</v>
      </c>
    </row>
    <row r="1501" spans="1:2">
      <c r="A1501" t="s">
        <v>2260</v>
      </c>
      <c r="B1501">
        <v>1</v>
      </c>
    </row>
    <row r="1502" spans="1:2">
      <c r="A1502" t="s">
        <v>2261</v>
      </c>
      <c r="B1502">
        <v>1</v>
      </c>
    </row>
    <row r="1503" spans="1:2">
      <c r="A1503" t="s">
        <v>2262</v>
      </c>
      <c r="B1503">
        <v>1</v>
      </c>
    </row>
    <row r="1504" spans="1:2">
      <c r="A1504" t="s">
        <v>2263</v>
      </c>
      <c r="B1504">
        <v>1</v>
      </c>
    </row>
    <row r="1505" spans="1:2">
      <c r="A1505" t="s">
        <v>2264</v>
      </c>
      <c r="B1505">
        <v>1</v>
      </c>
    </row>
    <row r="1506" spans="1:2">
      <c r="A1506" t="s">
        <v>2265</v>
      </c>
      <c r="B1506">
        <v>1</v>
      </c>
    </row>
    <row r="1507" spans="1:2">
      <c r="A1507" t="s">
        <v>2266</v>
      </c>
      <c r="B1507">
        <v>1</v>
      </c>
    </row>
    <row r="1508" spans="1:2">
      <c r="A1508" t="s">
        <v>2267</v>
      </c>
      <c r="B1508">
        <v>1</v>
      </c>
    </row>
    <row r="1509" spans="1:2">
      <c r="A1509" t="s">
        <v>2268</v>
      </c>
      <c r="B1509">
        <v>1</v>
      </c>
    </row>
    <row r="1510" spans="1:2">
      <c r="A1510" t="s">
        <v>2269</v>
      </c>
      <c r="B1510">
        <v>1</v>
      </c>
    </row>
    <row r="1511" spans="1:2">
      <c r="A1511" t="s">
        <v>2270</v>
      </c>
      <c r="B1511">
        <v>1</v>
      </c>
    </row>
    <row r="1512" spans="1:2">
      <c r="A1512" t="s">
        <v>2271</v>
      </c>
      <c r="B1512">
        <v>1</v>
      </c>
    </row>
    <row r="1513" spans="1:2">
      <c r="A1513" t="s">
        <v>2272</v>
      </c>
      <c r="B1513">
        <v>1</v>
      </c>
    </row>
    <row r="1514" spans="1:2">
      <c r="A1514" t="s">
        <v>2273</v>
      </c>
      <c r="B1514">
        <v>1</v>
      </c>
    </row>
    <row r="1515" spans="1:2">
      <c r="A1515" t="s">
        <v>2274</v>
      </c>
      <c r="B1515">
        <v>1</v>
      </c>
    </row>
    <row r="1516" spans="1:2">
      <c r="A1516" t="s">
        <v>2275</v>
      </c>
      <c r="B1516">
        <v>1</v>
      </c>
    </row>
    <row r="1517" spans="1:2">
      <c r="A1517" t="s">
        <v>2276</v>
      </c>
      <c r="B1517">
        <v>1</v>
      </c>
    </row>
    <row r="1518" spans="1:2">
      <c r="A1518" t="s">
        <v>2277</v>
      </c>
      <c r="B1518">
        <v>1</v>
      </c>
    </row>
    <row r="1519" spans="1:2">
      <c r="A1519" t="s">
        <v>2278</v>
      </c>
      <c r="B1519">
        <v>1</v>
      </c>
    </row>
    <row r="1520" spans="1:2">
      <c r="A1520" t="s">
        <v>2279</v>
      </c>
      <c r="B1520">
        <v>1</v>
      </c>
    </row>
    <row r="1521" spans="1:2">
      <c r="A1521" t="s">
        <v>2280</v>
      </c>
      <c r="B1521">
        <v>1</v>
      </c>
    </row>
    <row r="1522" spans="1:2">
      <c r="A1522" t="s">
        <v>2281</v>
      </c>
      <c r="B1522">
        <v>1</v>
      </c>
    </row>
    <row r="1523" spans="1:2">
      <c r="A1523" t="s">
        <v>2282</v>
      </c>
      <c r="B1523">
        <v>1</v>
      </c>
    </row>
    <row r="1524" spans="1:2">
      <c r="A1524" t="s">
        <v>2283</v>
      </c>
      <c r="B1524">
        <v>1</v>
      </c>
    </row>
    <row r="1525" spans="1:2">
      <c r="A1525" t="s">
        <v>2285</v>
      </c>
      <c r="B1525">
        <v>1</v>
      </c>
    </row>
    <row r="1526" spans="1:2">
      <c r="A1526" t="s">
        <v>2286</v>
      </c>
      <c r="B1526">
        <v>1</v>
      </c>
    </row>
    <row r="1527" spans="1:2">
      <c r="A1527" t="s">
        <v>2287</v>
      </c>
      <c r="B1527">
        <v>1</v>
      </c>
    </row>
    <row r="1528" spans="1:2">
      <c r="A1528" t="s">
        <v>2288</v>
      </c>
      <c r="B1528">
        <v>1</v>
      </c>
    </row>
    <row r="1529" spans="1:2">
      <c r="A1529" t="s">
        <v>2289</v>
      </c>
      <c r="B1529">
        <v>1</v>
      </c>
    </row>
    <row r="1530" spans="1:2">
      <c r="A1530" t="s">
        <v>2290</v>
      </c>
      <c r="B1530">
        <v>1</v>
      </c>
    </row>
    <row r="1531" spans="1:2">
      <c r="A1531" t="s">
        <v>2291</v>
      </c>
      <c r="B1531">
        <v>1</v>
      </c>
    </row>
    <row r="1532" spans="1:2">
      <c r="A1532" t="s">
        <v>2292</v>
      </c>
      <c r="B1532">
        <v>1</v>
      </c>
    </row>
    <row r="1533" spans="1:2">
      <c r="A1533" t="s">
        <v>2293</v>
      </c>
      <c r="B1533">
        <v>1</v>
      </c>
    </row>
    <row r="1534" spans="1:2">
      <c r="A1534" t="s">
        <v>2294</v>
      </c>
      <c r="B1534">
        <v>1</v>
      </c>
    </row>
    <row r="1535" spans="1:2">
      <c r="A1535" t="s">
        <v>2295</v>
      </c>
      <c r="B1535">
        <v>1</v>
      </c>
    </row>
    <row r="1536" spans="1:2">
      <c r="A1536" t="s">
        <v>2296</v>
      </c>
      <c r="B1536">
        <v>1</v>
      </c>
    </row>
    <row r="1537" spans="1:2">
      <c r="A1537" t="s">
        <v>2297</v>
      </c>
      <c r="B1537">
        <v>1</v>
      </c>
    </row>
    <row r="1538" spans="1:2">
      <c r="A1538" t="s">
        <v>2298</v>
      </c>
      <c r="B1538">
        <v>1</v>
      </c>
    </row>
    <row r="1539" spans="1:2">
      <c r="A1539" t="s">
        <v>2300</v>
      </c>
      <c r="B1539">
        <v>1</v>
      </c>
    </row>
    <row r="1540" spans="1:2">
      <c r="A1540" t="s">
        <v>2301</v>
      </c>
      <c r="B1540">
        <v>1</v>
      </c>
    </row>
    <row r="1541" spans="1:2">
      <c r="A1541" t="s">
        <v>2302</v>
      </c>
      <c r="B1541">
        <v>1</v>
      </c>
    </row>
    <row r="1542" spans="1:2">
      <c r="A1542" t="s">
        <v>2303</v>
      </c>
      <c r="B1542">
        <v>1</v>
      </c>
    </row>
    <row r="1543" spans="1:2">
      <c r="A1543" t="s">
        <v>2304</v>
      </c>
      <c r="B1543">
        <v>1</v>
      </c>
    </row>
    <row r="1544" spans="1:2">
      <c r="A1544" t="s">
        <v>2305</v>
      </c>
      <c r="B1544">
        <v>1</v>
      </c>
    </row>
    <row r="1545" spans="1:2">
      <c r="A1545" t="s">
        <v>2307</v>
      </c>
      <c r="B1545">
        <v>1</v>
      </c>
    </row>
    <row r="1546" spans="1:2">
      <c r="A1546" t="s">
        <v>2308</v>
      </c>
      <c r="B1546">
        <v>1</v>
      </c>
    </row>
    <row r="1547" spans="1:2">
      <c r="A1547" t="s">
        <v>2309</v>
      </c>
      <c r="B1547">
        <v>1</v>
      </c>
    </row>
    <row r="1548" spans="1:2">
      <c r="A1548" t="s">
        <v>2310</v>
      </c>
      <c r="B1548">
        <v>1</v>
      </c>
    </row>
    <row r="1549" spans="1:2">
      <c r="A1549" t="s">
        <v>2311</v>
      </c>
      <c r="B1549">
        <v>1</v>
      </c>
    </row>
    <row r="1550" spans="1:2">
      <c r="A1550" t="s">
        <v>2313</v>
      </c>
      <c r="B1550">
        <v>1</v>
      </c>
    </row>
    <row r="1551" spans="1:2">
      <c r="A1551" t="s">
        <v>2314</v>
      </c>
      <c r="B1551">
        <v>1</v>
      </c>
    </row>
    <row r="1552" spans="1:2">
      <c r="A1552" t="s">
        <v>2315</v>
      </c>
      <c r="B1552">
        <v>1</v>
      </c>
    </row>
    <row r="1553" spans="1:2">
      <c r="A1553" t="s">
        <v>2316</v>
      </c>
      <c r="B1553">
        <v>1</v>
      </c>
    </row>
    <row r="1554" spans="1:2">
      <c r="A1554" t="s">
        <v>2317</v>
      </c>
      <c r="B1554">
        <v>1</v>
      </c>
    </row>
    <row r="1555" spans="1:2">
      <c r="A1555" t="s">
        <v>2318</v>
      </c>
      <c r="B1555">
        <v>1</v>
      </c>
    </row>
    <row r="1556" spans="1:2">
      <c r="A1556" t="s">
        <v>2319</v>
      </c>
      <c r="B1556">
        <v>1</v>
      </c>
    </row>
    <row r="1557" spans="1:2">
      <c r="A1557" t="s">
        <v>2320</v>
      </c>
      <c r="B1557">
        <v>1</v>
      </c>
    </row>
    <row r="1558" spans="1:2">
      <c r="A1558" t="s">
        <v>2321</v>
      </c>
      <c r="B1558">
        <v>1</v>
      </c>
    </row>
    <row r="1559" spans="1:2">
      <c r="A1559" t="s">
        <v>2322</v>
      </c>
      <c r="B1559">
        <v>1</v>
      </c>
    </row>
    <row r="1560" spans="1:2">
      <c r="A1560" t="s">
        <v>2323</v>
      </c>
      <c r="B1560">
        <v>1</v>
      </c>
    </row>
    <row r="1561" spans="1:2">
      <c r="A1561" t="s">
        <v>2324</v>
      </c>
      <c r="B1561">
        <v>1</v>
      </c>
    </row>
    <row r="1562" spans="1:2">
      <c r="A1562" t="s">
        <v>2325</v>
      </c>
      <c r="B1562">
        <v>1</v>
      </c>
    </row>
    <row r="1563" spans="1:2">
      <c r="A1563" t="s">
        <v>2326</v>
      </c>
      <c r="B1563">
        <v>1</v>
      </c>
    </row>
    <row r="1564" spans="1:2">
      <c r="A1564" t="s">
        <v>2327</v>
      </c>
      <c r="B1564">
        <v>1</v>
      </c>
    </row>
    <row r="1565" spans="1:2">
      <c r="A1565" t="s">
        <v>2328</v>
      </c>
      <c r="B1565">
        <v>1</v>
      </c>
    </row>
    <row r="1566" spans="1:2">
      <c r="A1566" t="s">
        <v>2329</v>
      </c>
      <c r="B1566">
        <v>1</v>
      </c>
    </row>
    <row r="1567" spans="1:2">
      <c r="A1567" t="s">
        <v>2330</v>
      </c>
      <c r="B1567">
        <v>1</v>
      </c>
    </row>
    <row r="1568" spans="1:2">
      <c r="A1568" t="s">
        <v>2331</v>
      </c>
      <c r="B1568">
        <v>1</v>
      </c>
    </row>
    <row r="1569" spans="1:2">
      <c r="A1569" t="s">
        <v>2332</v>
      </c>
      <c r="B1569">
        <v>1</v>
      </c>
    </row>
    <row r="1570" spans="1:2">
      <c r="A1570" t="s">
        <v>2334</v>
      </c>
      <c r="B1570">
        <v>1</v>
      </c>
    </row>
    <row r="1571" spans="1:2">
      <c r="A1571" t="s">
        <v>2335</v>
      </c>
      <c r="B1571">
        <v>1</v>
      </c>
    </row>
    <row r="1572" spans="1:2">
      <c r="A1572" t="s">
        <v>2336</v>
      </c>
      <c r="B1572">
        <v>1</v>
      </c>
    </row>
    <row r="1573" spans="1:2">
      <c r="A1573" t="s">
        <v>2337</v>
      </c>
      <c r="B1573">
        <v>1</v>
      </c>
    </row>
    <row r="1574" spans="1:2">
      <c r="A1574" t="s">
        <v>2338</v>
      </c>
      <c r="B1574">
        <v>1</v>
      </c>
    </row>
    <row r="1575" spans="1:2">
      <c r="A1575" t="s">
        <v>2339</v>
      </c>
      <c r="B1575">
        <v>1</v>
      </c>
    </row>
    <row r="1576" spans="1:2">
      <c r="A1576" t="s">
        <v>2341</v>
      </c>
      <c r="B1576">
        <v>1</v>
      </c>
    </row>
    <row r="1577" spans="1:2">
      <c r="A1577" t="s">
        <v>2342</v>
      </c>
      <c r="B1577">
        <v>1</v>
      </c>
    </row>
    <row r="1578" spans="1:2">
      <c r="A1578" t="s">
        <v>2343</v>
      </c>
      <c r="B1578">
        <v>1</v>
      </c>
    </row>
    <row r="1579" spans="1:2">
      <c r="A1579" t="s">
        <v>2344</v>
      </c>
      <c r="B1579">
        <v>1</v>
      </c>
    </row>
    <row r="1580" spans="1:2">
      <c r="A1580" t="s">
        <v>2345</v>
      </c>
      <c r="B1580">
        <v>1</v>
      </c>
    </row>
    <row r="1581" spans="1:2">
      <c r="A1581" t="s">
        <v>2346</v>
      </c>
      <c r="B1581">
        <v>1</v>
      </c>
    </row>
    <row r="1582" spans="1:2">
      <c r="A1582" t="s">
        <v>2347</v>
      </c>
      <c r="B1582">
        <v>1</v>
      </c>
    </row>
    <row r="1583" spans="1:2">
      <c r="A1583" t="s">
        <v>2348</v>
      </c>
      <c r="B1583">
        <v>1</v>
      </c>
    </row>
    <row r="1584" spans="1:2">
      <c r="A1584" t="s">
        <v>2349</v>
      </c>
      <c r="B1584">
        <v>1</v>
      </c>
    </row>
    <row r="1585" spans="1:2">
      <c r="A1585" t="s">
        <v>2350</v>
      </c>
      <c r="B1585">
        <v>1</v>
      </c>
    </row>
    <row r="1586" spans="1:2">
      <c r="A1586" t="s">
        <v>2351</v>
      </c>
      <c r="B1586">
        <v>1</v>
      </c>
    </row>
    <row r="1587" spans="1:2">
      <c r="A1587" t="s">
        <v>2352</v>
      </c>
      <c r="B1587">
        <v>1</v>
      </c>
    </row>
    <row r="1588" spans="1:2">
      <c r="A1588" t="s">
        <v>2353</v>
      </c>
      <c r="B1588">
        <v>1</v>
      </c>
    </row>
    <row r="1589" spans="1:2">
      <c r="A1589" t="s">
        <v>2354</v>
      </c>
      <c r="B1589">
        <v>1</v>
      </c>
    </row>
    <row r="1590" spans="1:2">
      <c r="A1590" t="s">
        <v>2356</v>
      </c>
      <c r="B1590">
        <v>1</v>
      </c>
    </row>
    <row r="1591" spans="1:2">
      <c r="A1591" t="s">
        <v>2358</v>
      </c>
      <c r="B1591">
        <v>1</v>
      </c>
    </row>
    <row r="1592" spans="1:2">
      <c r="A1592" t="s">
        <v>2359</v>
      </c>
      <c r="B1592">
        <v>1</v>
      </c>
    </row>
    <row r="1593" spans="1:2">
      <c r="A1593" t="s">
        <v>2360</v>
      </c>
      <c r="B1593">
        <v>1</v>
      </c>
    </row>
    <row r="1594" spans="1:2">
      <c r="A1594" t="s">
        <v>2362</v>
      </c>
      <c r="B1594">
        <v>1</v>
      </c>
    </row>
    <row r="1595" spans="1:2">
      <c r="A1595" t="s">
        <v>2363</v>
      </c>
      <c r="B1595">
        <v>1</v>
      </c>
    </row>
    <row r="1596" spans="1:2">
      <c r="A1596" t="s">
        <v>2365</v>
      </c>
      <c r="B1596">
        <v>1</v>
      </c>
    </row>
    <row r="1597" spans="1:2">
      <c r="A1597" t="s">
        <v>2366</v>
      </c>
      <c r="B1597">
        <v>1</v>
      </c>
    </row>
    <row r="1598" spans="1:2">
      <c r="A1598" t="s">
        <v>2367</v>
      </c>
      <c r="B1598">
        <v>1</v>
      </c>
    </row>
    <row r="1599" spans="1:2">
      <c r="A1599" t="s">
        <v>2368</v>
      </c>
      <c r="B1599">
        <v>1</v>
      </c>
    </row>
    <row r="1600" spans="1:2">
      <c r="A1600" t="s">
        <v>2369</v>
      </c>
      <c r="B1600">
        <v>1</v>
      </c>
    </row>
    <row r="1601" spans="1:2">
      <c r="A1601" t="s">
        <v>2370</v>
      </c>
      <c r="B1601">
        <v>1</v>
      </c>
    </row>
    <row r="1602" spans="1:2">
      <c r="A1602" t="s">
        <v>2371</v>
      </c>
      <c r="B1602">
        <v>1</v>
      </c>
    </row>
    <row r="1603" spans="1:2">
      <c r="A1603" t="s">
        <v>2372</v>
      </c>
      <c r="B1603">
        <v>1</v>
      </c>
    </row>
    <row r="1604" spans="1:2">
      <c r="A1604" t="s">
        <v>2373</v>
      </c>
      <c r="B1604">
        <v>1</v>
      </c>
    </row>
    <row r="1605" spans="1:2">
      <c r="A1605" t="s">
        <v>2374</v>
      </c>
      <c r="B1605">
        <v>1</v>
      </c>
    </row>
    <row r="1606" spans="1:2">
      <c r="A1606" t="s">
        <v>2376</v>
      </c>
      <c r="B1606">
        <v>1</v>
      </c>
    </row>
    <row r="1607" spans="1:2">
      <c r="A1607" t="s">
        <v>2377</v>
      </c>
      <c r="B1607">
        <v>1</v>
      </c>
    </row>
    <row r="1608" spans="1:2">
      <c r="A1608" t="s">
        <v>2378</v>
      </c>
      <c r="B1608">
        <v>1</v>
      </c>
    </row>
    <row r="1609" spans="1:2">
      <c r="A1609" t="s">
        <v>2379</v>
      </c>
      <c r="B1609">
        <v>1</v>
      </c>
    </row>
    <row r="1610" spans="1:2">
      <c r="A1610" t="s">
        <v>2380</v>
      </c>
      <c r="B1610">
        <v>1</v>
      </c>
    </row>
    <row r="1611" spans="1:2">
      <c r="A1611" t="s">
        <v>2381</v>
      </c>
      <c r="B1611">
        <v>1</v>
      </c>
    </row>
    <row r="1612" spans="1:2">
      <c r="A1612" t="s">
        <v>2382</v>
      </c>
      <c r="B1612">
        <v>1</v>
      </c>
    </row>
    <row r="1613" spans="1:2">
      <c r="A1613" t="s">
        <v>2383</v>
      </c>
      <c r="B1613">
        <v>1</v>
      </c>
    </row>
    <row r="1614" spans="1:2">
      <c r="A1614" t="s">
        <v>2384</v>
      </c>
      <c r="B1614">
        <v>1</v>
      </c>
    </row>
    <row r="1615" spans="1:2">
      <c r="A1615" t="s">
        <v>2386</v>
      </c>
      <c r="B1615">
        <v>1</v>
      </c>
    </row>
    <row r="1616" spans="1:2">
      <c r="A1616" t="s">
        <v>2387</v>
      </c>
      <c r="B1616">
        <v>1</v>
      </c>
    </row>
    <row r="1617" spans="1:2">
      <c r="A1617" t="s">
        <v>2388</v>
      </c>
      <c r="B1617">
        <v>1</v>
      </c>
    </row>
    <row r="1618" spans="1:2">
      <c r="A1618" t="s">
        <v>2389</v>
      </c>
      <c r="B1618">
        <v>1</v>
      </c>
    </row>
    <row r="1619" spans="1:2">
      <c r="A1619" t="s">
        <v>2390</v>
      </c>
      <c r="B1619">
        <v>1</v>
      </c>
    </row>
    <row r="1620" spans="1:2">
      <c r="A1620" t="s">
        <v>2391</v>
      </c>
      <c r="B1620">
        <v>1</v>
      </c>
    </row>
    <row r="1621" spans="1:2">
      <c r="A1621" t="s">
        <v>2392</v>
      </c>
      <c r="B1621">
        <v>1</v>
      </c>
    </row>
    <row r="1622" spans="1:2">
      <c r="A1622" t="s">
        <v>2393</v>
      </c>
      <c r="B1622">
        <v>1</v>
      </c>
    </row>
    <row r="1623" spans="1:2">
      <c r="A1623" t="s">
        <v>2394</v>
      </c>
      <c r="B1623">
        <v>1</v>
      </c>
    </row>
    <row r="1624" spans="1:2">
      <c r="A1624" t="s">
        <v>2395</v>
      </c>
      <c r="B1624">
        <v>1</v>
      </c>
    </row>
    <row r="1625" spans="1:2">
      <c r="A1625" t="s">
        <v>2396</v>
      </c>
      <c r="B1625">
        <v>1</v>
      </c>
    </row>
    <row r="1626" spans="1:2">
      <c r="A1626" t="s">
        <v>2397</v>
      </c>
      <c r="B1626">
        <v>1</v>
      </c>
    </row>
    <row r="1627" spans="1:2">
      <c r="A1627" t="s">
        <v>2398</v>
      </c>
      <c r="B1627">
        <v>1</v>
      </c>
    </row>
    <row r="1628" spans="1:2">
      <c r="A1628" t="s">
        <v>2399</v>
      </c>
      <c r="B1628">
        <v>1</v>
      </c>
    </row>
    <row r="1629" spans="1:2">
      <c r="A1629" t="s">
        <v>2400</v>
      </c>
      <c r="B1629">
        <v>1</v>
      </c>
    </row>
    <row r="1630" spans="1:2">
      <c r="A1630" t="s">
        <v>2401</v>
      </c>
      <c r="B1630">
        <v>1</v>
      </c>
    </row>
    <row r="1631" spans="1:2">
      <c r="A1631" t="s">
        <v>2402</v>
      </c>
      <c r="B1631">
        <v>1</v>
      </c>
    </row>
    <row r="1632" spans="1:2">
      <c r="A1632" t="s">
        <v>2403</v>
      </c>
      <c r="B1632">
        <v>1</v>
      </c>
    </row>
    <row r="1633" spans="1:2">
      <c r="A1633" t="s">
        <v>2404</v>
      </c>
      <c r="B1633">
        <v>1</v>
      </c>
    </row>
    <row r="1634" spans="1:2">
      <c r="A1634" t="s">
        <v>2405</v>
      </c>
      <c r="B1634">
        <v>1</v>
      </c>
    </row>
    <row r="1635" spans="1:2">
      <c r="A1635" t="s">
        <v>2406</v>
      </c>
      <c r="B1635">
        <v>1</v>
      </c>
    </row>
    <row r="1636" spans="1:2">
      <c r="A1636" t="s">
        <v>2407</v>
      </c>
      <c r="B1636">
        <v>1</v>
      </c>
    </row>
    <row r="1637" spans="1:2">
      <c r="A1637" t="s">
        <v>2408</v>
      </c>
      <c r="B1637">
        <v>1</v>
      </c>
    </row>
    <row r="1638" spans="1:2">
      <c r="A1638" t="s">
        <v>2409</v>
      </c>
      <c r="B1638">
        <v>1</v>
      </c>
    </row>
    <row r="1639" spans="1:2">
      <c r="A1639" t="s">
        <v>2410</v>
      </c>
      <c r="B1639">
        <v>1</v>
      </c>
    </row>
    <row r="1640" spans="1:2">
      <c r="A1640" t="s">
        <v>2411</v>
      </c>
      <c r="B1640">
        <v>1</v>
      </c>
    </row>
    <row r="1641" spans="1:2">
      <c r="A1641" t="s">
        <v>2412</v>
      </c>
      <c r="B1641">
        <v>1</v>
      </c>
    </row>
    <row r="1642" spans="1:2">
      <c r="A1642" t="s">
        <v>2413</v>
      </c>
      <c r="B1642">
        <v>1</v>
      </c>
    </row>
    <row r="1643" spans="1:2">
      <c r="A1643" t="s">
        <v>2414</v>
      </c>
      <c r="B1643">
        <v>1</v>
      </c>
    </row>
    <row r="1644" spans="1:2">
      <c r="A1644" t="s">
        <v>2415</v>
      </c>
      <c r="B1644">
        <v>1</v>
      </c>
    </row>
    <row r="1645" spans="1:2">
      <c r="A1645" t="s">
        <v>2416</v>
      </c>
      <c r="B1645">
        <v>1</v>
      </c>
    </row>
    <row r="1646" spans="1:2">
      <c r="A1646" t="s">
        <v>2417</v>
      </c>
      <c r="B1646">
        <v>1</v>
      </c>
    </row>
    <row r="1647" spans="1:2">
      <c r="A1647" t="s">
        <v>2418</v>
      </c>
      <c r="B1647">
        <v>1</v>
      </c>
    </row>
    <row r="1648" spans="1:2">
      <c r="A1648" t="s">
        <v>2419</v>
      </c>
      <c r="B1648">
        <v>1</v>
      </c>
    </row>
    <row r="1649" spans="1:2">
      <c r="A1649" t="s">
        <v>2420</v>
      </c>
      <c r="B1649">
        <v>1</v>
      </c>
    </row>
    <row r="1650" spans="1:2">
      <c r="A1650" t="s">
        <v>2422</v>
      </c>
      <c r="B1650">
        <v>1</v>
      </c>
    </row>
    <row r="1651" spans="1:2">
      <c r="A1651" t="s">
        <v>2423</v>
      </c>
      <c r="B1651">
        <v>1</v>
      </c>
    </row>
    <row r="1652" spans="1:2">
      <c r="A1652" t="s">
        <v>2424</v>
      </c>
      <c r="B1652">
        <v>1</v>
      </c>
    </row>
    <row r="1653" spans="1:2">
      <c r="A1653" t="s">
        <v>2425</v>
      </c>
      <c r="B1653">
        <v>1</v>
      </c>
    </row>
    <row r="1654" spans="1:2">
      <c r="A1654" t="s">
        <v>2426</v>
      </c>
      <c r="B1654">
        <v>1</v>
      </c>
    </row>
    <row r="1655" spans="1:2">
      <c r="A1655" t="s">
        <v>2427</v>
      </c>
      <c r="B1655">
        <v>1</v>
      </c>
    </row>
    <row r="1656" spans="1:2">
      <c r="A1656" t="s">
        <v>2428</v>
      </c>
      <c r="B1656">
        <v>1</v>
      </c>
    </row>
    <row r="1657" spans="1:2">
      <c r="A1657" t="s">
        <v>2429</v>
      </c>
      <c r="B1657">
        <v>1</v>
      </c>
    </row>
    <row r="1658" spans="1:2">
      <c r="A1658" t="s">
        <v>2431</v>
      </c>
      <c r="B1658">
        <v>1</v>
      </c>
    </row>
    <row r="1659" spans="1:2">
      <c r="A1659" t="s">
        <v>2432</v>
      </c>
      <c r="B1659">
        <v>1</v>
      </c>
    </row>
    <row r="1660" spans="1:2">
      <c r="A1660" t="s">
        <v>2433</v>
      </c>
      <c r="B1660">
        <v>1</v>
      </c>
    </row>
    <row r="1661" spans="1:2">
      <c r="A1661" t="s">
        <v>2434</v>
      </c>
      <c r="B1661">
        <v>1</v>
      </c>
    </row>
    <row r="1662" spans="1:2">
      <c r="A1662" t="s">
        <v>2435</v>
      </c>
      <c r="B1662">
        <v>1</v>
      </c>
    </row>
    <row r="1663" spans="1:2">
      <c r="A1663" t="s">
        <v>2436</v>
      </c>
      <c r="B1663">
        <v>1</v>
      </c>
    </row>
    <row r="1664" spans="1:2">
      <c r="A1664" t="s">
        <v>2437</v>
      </c>
      <c r="B1664">
        <v>1</v>
      </c>
    </row>
    <row r="1665" spans="1:2">
      <c r="A1665" t="s">
        <v>2438</v>
      </c>
      <c r="B1665">
        <v>1</v>
      </c>
    </row>
    <row r="1666" spans="1:2">
      <c r="A1666" t="s">
        <v>2439</v>
      </c>
      <c r="B1666">
        <v>1</v>
      </c>
    </row>
    <row r="1667" spans="1:2">
      <c r="A1667" t="s">
        <v>2440</v>
      </c>
      <c r="B1667">
        <v>1</v>
      </c>
    </row>
    <row r="1668" spans="1:2">
      <c r="A1668" t="s">
        <v>2441</v>
      </c>
      <c r="B1668">
        <v>1</v>
      </c>
    </row>
    <row r="1669" spans="1:2">
      <c r="A1669" t="s">
        <v>2442</v>
      </c>
      <c r="B1669">
        <v>1</v>
      </c>
    </row>
    <row r="1670" spans="1:2">
      <c r="A1670" t="s">
        <v>2443</v>
      </c>
      <c r="B1670">
        <v>1</v>
      </c>
    </row>
    <row r="1671" spans="1:2">
      <c r="A1671" t="s">
        <v>2445</v>
      </c>
      <c r="B1671">
        <v>1</v>
      </c>
    </row>
    <row r="1672" spans="1:2">
      <c r="A1672" t="s">
        <v>2446</v>
      </c>
      <c r="B1672">
        <v>1</v>
      </c>
    </row>
    <row r="1673" spans="1:2">
      <c r="A1673" t="s">
        <v>2447</v>
      </c>
      <c r="B1673">
        <v>1</v>
      </c>
    </row>
    <row r="1674" spans="1:2">
      <c r="A1674" t="s">
        <v>2448</v>
      </c>
      <c r="B1674">
        <v>1</v>
      </c>
    </row>
    <row r="1675" spans="1:2">
      <c r="A1675" t="s">
        <v>2449</v>
      </c>
      <c r="B1675">
        <v>1</v>
      </c>
    </row>
    <row r="1676" spans="1:2">
      <c r="A1676" t="s">
        <v>2450</v>
      </c>
      <c r="B1676">
        <v>1</v>
      </c>
    </row>
    <row r="1677" spans="1:2">
      <c r="A1677" t="s">
        <v>2451</v>
      </c>
      <c r="B1677">
        <v>1</v>
      </c>
    </row>
    <row r="1678" spans="1:2">
      <c r="A1678" t="s">
        <v>2453</v>
      </c>
      <c r="B1678">
        <v>1</v>
      </c>
    </row>
    <row r="1679" spans="1:2">
      <c r="A1679" t="s">
        <v>2454</v>
      </c>
      <c r="B1679">
        <v>1</v>
      </c>
    </row>
    <row r="1680" spans="1:2">
      <c r="A1680" t="s">
        <v>2455</v>
      </c>
      <c r="B1680">
        <v>1</v>
      </c>
    </row>
    <row r="1681" spans="1:2">
      <c r="A1681" t="s">
        <v>2456</v>
      </c>
      <c r="B1681">
        <v>1</v>
      </c>
    </row>
    <row r="1682" spans="1:2">
      <c r="A1682" t="s">
        <v>2457</v>
      </c>
      <c r="B1682">
        <v>1</v>
      </c>
    </row>
    <row r="1683" spans="1:2">
      <c r="A1683" t="s">
        <v>2458</v>
      </c>
      <c r="B1683">
        <v>1</v>
      </c>
    </row>
    <row r="1684" spans="1:2">
      <c r="A1684" t="s">
        <v>2459</v>
      </c>
      <c r="B1684">
        <v>1</v>
      </c>
    </row>
    <row r="1685" spans="1:2">
      <c r="A1685" t="s">
        <v>2460</v>
      </c>
      <c r="B1685">
        <v>1</v>
      </c>
    </row>
    <row r="1686" spans="1:2">
      <c r="A1686" t="s">
        <v>2461</v>
      </c>
      <c r="B1686">
        <v>1</v>
      </c>
    </row>
    <row r="1687" spans="1:2">
      <c r="A1687" t="s">
        <v>2462</v>
      </c>
      <c r="B1687">
        <v>1</v>
      </c>
    </row>
    <row r="1688" spans="1:2">
      <c r="A1688" t="s">
        <v>2463</v>
      </c>
      <c r="B1688">
        <v>1</v>
      </c>
    </row>
    <row r="1689" spans="1:2">
      <c r="A1689" t="s">
        <v>2464</v>
      </c>
      <c r="B1689">
        <v>1</v>
      </c>
    </row>
    <row r="1690" spans="1:2">
      <c r="A1690" t="s">
        <v>2465</v>
      </c>
      <c r="B1690">
        <v>1</v>
      </c>
    </row>
    <row r="1691" spans="1:2">
      <c r="A1691" t="s">
        <v>2466</v>
      </c>
      <c r="B1691">
        <v>1</v>
      </c>
    </row>
    <row r="1692" spans="1:2">
      <c r="A1692" t="s">
        <v>2467</v>
      </c>
      <c r="B1692">
        <v>1</v>
      </c>
    </row>
    <row r="1693" spans="1:2">
      <c r="A1693" t="s">
        <v>2468</v>
      </c>
      <c r="B1693">
        <v>1</v>
      </c>
    </row>
    <row r="1694" spans="1:2">
      <c r="A1694" t="s">
        <v>2469</v>
      </c>
      <c r="B1694">
        <v>1</v>
      </c>
    </row>
    <row r="1695" spans="1:2">
      <c r="A1695" t="s">
        <v>2470</v>
      </c>
      <c r="B1695">
        <v>1</v>
      </c>
    </row>
    <row r="1696" spans="1:2">
      <c r="A1696" t="s">
        <v>2471</v>
      </c>
      <c r="B1696">
        <v>1</v>
      </c>
    </row>
    <row r="1697" spans="1:2">
      <c r="A1697" t="s">
        <v>2472</v>
      </c>
      <c r="B1697">
        <v>1</v>
      </c>
    </row>
    <row r="1698" spans="1:2">
      <c r="A1698" t="s">
        <v>2473</v>
      </c>
      <c r="B1698">
        <v>1</v>
      </c>
    </row>
    <row r="1699" spans="1:2">
      <c r="A1699" t="s">
        <v>2474</v>
      </c>
      <c r="B1699">
        <v>1</v>
      </c>
    </row>
    <row r="1700" spans="1:2">
      <c r="A1700" t="s">
        <v>2475</v>
      </c>
      <c r="B1700">
        <v>1</v>
      </c>
    </row>
    <row r="1701" spans="1:2">
      <c r="A1701" t="s">
        <v>2476</v>
      </c>
      <c r="B1701">
        <v>1</v>
      </c>
    </row>
    <row r="1702" spans="1:2">
      <c r="A1702" t="s">
        <v>2477</v>
      </c>
      <c r="B1702">
        <v>1</v>
      </c>
    </row>
    <row r="1703" spans="1:2">
      <c r="A1703" t="s">
        <v>2478</v>
      </c>
      <c r="B1703">
        <v>1</v>
      </c>
    </row>
    <row r="1704" spans="1:2">
      <c r="A1704" t="s">
        <v>2479</v>
      </c>
      <c r="B1704">
        <v>1</v>
      </c>
    </row>
    <row r="1705" spans="1:2">
      <c r="A1705" t="s">
        <v>2480</v>
      </c>
      <c r="B1705">
        <v>1</v>
      </c>
    </row>
    <row r="1706" spans="1:2">
      <c r="A1706" t="s">
        <v>2481</v>
      </c>
      <c r="B1706">
        <v>1</v>
      </c>
    </row>
    <row r="1707" spans="1:2">
      <c r="A1707" t="s">
        <v>2482</v>
      </c>
      <c r="B1707">
        <v>1</v>
      </c>
    </row>
    <row r="1708" spans="1:2">
      <c r="A1708" t="s">
        <v>2483</v>
      </c>
      <c r="B1708">
        <v>1</v>
      </c>
    </row>
    <row r="1709" spans="1:2">
      <c r="A1709" t="s">
        <v>2484</v>
      </c>
      <c r="B1709">
        <v>1</v>
      </c>
    </row>
    <row r="1710" spans="1:2">
      <c r="A1710" t="s">
        <v>2485</v>
      </c>
      <c r="B1710">
        <v>1</v>
      </c>
    </row>
    <row r="1711" spans="1:2">
      <c r="A1711" t="s">
        <v>2486</v>
      </c>
      <c r="B1711">
        <v>1</v>
      </c>
    </row>
    <row r="1712" spans="1:2">
      <c r="A1712" t="s">
        <v>2487</v>
      </c>
      <c r="B1712">
        <v>1</v>
      </c>
    </row>
    <row r="1713" spans="1:2">
      <c r="A1713" t="s">
        <v>2488</v>
      </c>
      <c r="B1713">
        <v>1</v>
      </c>
    </row>
    <row r="1714" spans="1:2">
      <c r="A1714" t="s">
        <v>2489</v>
      </c>
      <c r="B1714">
        <v>1</v>
      </c>
    </row>
    <row r="1715" spans="1:2">
      <c r="A1715" t="s">
        <v>2490</v>
      </c>
      <c r="B1715">
        <v>1</v>
      </c>
    </row>
    <row r="1716" spans="1:2">
      <c r="A1716" t="s">
        <v>2492</v>
      </c>
      <c r="B1716">
        <v>1</v>
      </c>
    </row>
    <row r="1717" spans="1:2">
      <c r="A1717" t="s">
        <v>2493</v>
      </c>
      <c r="B1717">
        <v>1</v>
      </c>
    </row>
    <row r="1718" spans="1:2">
      <c r="A1718" t="s">
        <v>2494</v>
      </c>
      <c r="B1718">
        <v>1</v>
      </c>
    </row>
    <row r="1719" spans="1:2">
      <c r="A1719" t="s">
        <v>2495</v>
      </c>
      <c r="B1719">
        <v>1</v>
      </c>
    </row>
    <row r="1720" spans="1:2">
      <c r="A1720" t="s">
        <v>2496</v>
      </c>
      <c r="B1720">
        <v>1</v>
      </c>
    </row>
    <row r="1721" spans="1:2">
      <c r="A1721" t="s">
        <v>2497</v>
      </c>
      <c r="B1721">
        <v>1</v>
      </c>
    </row>
    <row r="1722" spans="1:2">
      <c r="A1722" t="s">
        <v>2499</v>
      </c>
      <c r="B1722">
        <v>1</v>
      </c>
    </row>
    <row r="1723" spans="1:2">
      <c r="A1723" t="s">
        <v>2500</v>
      </c>
      <c r="B1723">
        <v>1</v>
      </c>
    </row>
    <row r="1724" spans="1:2">
      <c r="A1724" t="s">
        <v>2501</v>
      </c>
      <c r="B1724">
        <v>1</v>
      </c>
    </row>
    <row r="1725" spans="1:2">
      <c r="A1725" t="s">
        <v>2502</v>
      </c>
      <c r="B1725">
        <v>1</v>
      </c>
    </row>
    <row r="1726" spans="1:2">
      <c r="A1726" t="s">
        <v>2503</v>
      </c>
      <c r="B1726">
        <v>1</v>
      </c>
    </row>
    <row r="1727" spans="1:2">
      <c r="A1727" t="s">
        <v>2504</v>
      </c>
      <c r="B1727">
        <v>1</v>
      </c>
    </row>
    <row r="1728" spans="1:2">
      <c r="A1728" t="s">
        <v>2505</v>
      </c>
      <c r="B1728">
        <v>1</v>
      </c>
    </row>
    <row r="1729" spans="1:2">
      <c r="A1729" t="s">
        <v>2506</v>
      </c>
      <c r="B1729">
        <v>1</v>
      </c>
    </row>
    <row r="1730" spans="1:2">
      <c r="A1730" t="s">
        <v>2507</v>
      </c>
      <c r="B1730">
        <v>1</v>
      </c>
    </row>
    <row r="1731" spans="1:2">
      <c r="A1731" t="s">
        <v>2508</v>
      </c>
      <c r="B1731">
        <v>1</v>
      </c>
    </row>
    <row r="1732" spans="1:2">
      <c r="A1732" t="s">
        <v>2509</v>
      </c>
      <c r="B1732">
        <v>1</v>
      </c>
    </row>
    <row r="1733" spans="1:2">
      <c r="A1733" t="s">
        <v>2510</v>
      </c>
      <c r="B1733">
        <v>1</v>
      </c>
    </row>
    <row r="1734" spans="1:2">
      <c r="A1734" t="s">
        <v>2511</v>
      </c>
      <c r="B1734">
        <v>1</v>
      </c>
    </row>
    <row r="1735" spans="1:2">
      <c r="A1735" t="s">
        <v>2512</v>
      </c>
      <c r="B1735">
        <v>1</v>
      </c>
    </row>
    <row r="1736" spans="1:2">
      <c r="A1736" t="s">
        <v>2513</v>
      </c>
      <c r="B1736">
        <v>1</v>
      </c>
    </row>
    <row r="1737" spans="1:2">
      <c r="A1737" t="s">
        <v>2514</v>
      </c>
      <c r="B1737">
        <v>1</v>
      </c>
    </row>
    <row r="1738" spans="1:2">
      <c r="A1738" t="s">
        <v>2515</v>
      </c>
      <c r="B1738">
        <v>1</v>
      </c>
    </row>
    <row r="1739" spans="1:2">
      <c r="A1739" t="s">
        <v>2516</v>
      </c>
      <c r="B1739">
        <v>1</v>
      </c>
    </row>
    <row r="1740" spans="1:2">
      <c r="A1740" t="s">
        <v>2517</v>
      </c>
      <c r="B1740">
        <v>1</v>
      </c>
    </row>
    <row r="1741" spans="1:2">
      <c r="A1741" t="s">
        <v>2518</v>
      </c>
      <c r="B1741">
        <v>1</v>
      </c>
    </row>
    <row r="1742" spans="1:2">
      <c r="A1742" t="s">
        <v>2519</v>
      </c>
      <c r="B1742">
        <v>1</v>
      </c>
    </row>
    <row r="1743" spans="1:2">
      <c r="A1743" t="s">
        <v>2520</v>
      </c>
      <c r="B1743">
        <v>1</v>
      </c>
    </row>
    <row r="1744" spans="1:2">
      <c r="A1744" t="s">
        <v>2521</v>
      </c>
      <c r="B1744">
        <v>1</v>
      </c>
    </row>
    <row r="1745" spans="1:2">
      <c r="A1745" t="s">
        <v>2522</v>
      </c>
      <c r="B1745">
        <v>1</v>
      </c>
    </row>
    <row r="1746" spans="1:2">
      <c r="A1746" t="s">
        <v>2523</v>
      </c>
      <c r="B1746">
        <v>1</v>
      </c>
    </row>
    <row r="1747" spans="1:2">
      <c r="A1747" t="s">
        <v>2524</v>
      </c>
      <c r="B1747">
        <v>1</v>
      </c>
    </row>
    <row r="1748" spans="1:2">
      <c r="A1748" t="s">
        <v>2525</v>
      </c>
      <c r="B1748">
        <v>1</v>
      </c>
    </row>
    <row r="1749" spans="1:2">
      <c r="A1749" t="s">
        <v>2526</v>
      </c>
      <c r="B1749">
        <v>1</v>
      </c>
    </row>
    <row r="1750" spans="1:2">
      <c r="A1750" t="s">
        <v>2527</v>
      </c>
      <c r="B1750">
        <v>1</v>
      </c>
    </row>
    <row r="1751" spans="1:2">
      <c r="A1751" t="s">
        <v>2528</v>
      </c>
      <c r="B1751">
        <v>1</v>
      </c>
    </row>
    <row r="1752" spans="1:2">
      <c r="A1752" t="s">
        <v>2530</v>
      </c>
      <c r="B1752">
        <v>1</v>
      </c>
    </row>
    <row r="1753" spans="1:2">
      <c r="A1753" t="s">
        <v>2531</v>
      </c>
      <c r="B1753">
        <v>1</v>
      </c>
    </row>
    <row r="1754" spans="1:2">
      <c r="A1754" t="s">
        <v>2532</v>
      </c>
      <c r="B1754">
        <v>1</v>
      </c>
    </row>
    <row r="1755" spans="1:2">
      <c r="A1755" t="s">
        <v>2533</v>
      </c>
      <c r="B1755">
        <v>1</v>
      </c>
    </row>
    <row r="1756" spans="1:2">
      <c r="A1756" t="s">
        <v>2534</v>
      </c>
      <c r="B1756">
        <v>1</v>
      </c>
    </row>
    <row r="1757" spans="1:2">
      <c r="A1757" t="s">
        <v>2535</v>
      </c>
      <c r="B1757">
        <v>1</v>
      </c>
    </row>
    <row r="1758" spans="1:2">
      <c r="A1758" t="s">
        <v>2536</v>
      </c>
      <c r="B1758">
        <v>1</v>
      </c>
    </row>
    <row r="1759" spans="1:2">
      <c r="A1759" t="s">
        <v>2537</v>
      </c>
      <c r="B1759">
        <v>1</v>
      </c>
    </row>
    <row r="1760" spans="1:2">
      <c r="A1760" t="s">
        <v>2538</v>
      </c>
      <c r="B1760">
        <v>1</v>
      </c>
    </row>
    <row r="1761" spans="1:2">
      <c r="A1761" t="s">
        <v>2539</v>
      </c>
      <c r="B1761">
        <v>1</v>
      </c>
    </row>
    <row r="1762" spans="1:2">
      <c r="A1762" t="s">
        <v>2540</v>
      </c>
      <c r="B1762">
        <v>1</v>
      </c>
    </row>
    <row r="1763" spans="1:2">
      <c r="A1763" t="s">
        <v>2541</v>
      </c>
      <c r="B1763">
        <v>1</v>
      </c>
    </row>
    <row r="1764" spans="1:2">
      <c r="A1764" t="s">
        <v>2542</v>
      </c>
      <c r="B1764">
        <v>1</v>
      </c>
    </row>
    <row r="1765" spans="1:2">
      <c r="A1765" t="s">
        <v>2543</v>
      </c>
      <c r="B1765">
        <v>1</v>
      </c>
    </row>
    <row r="1766" spans="1:2">
      <c r="A1766" t="s">
        <v>2544</v>
      </c>
      <c r="B1766">
        <v>1</v>
      </c>
    </row>
    <row r="1767" spans="1:2">
      <c r="A1767" t="s">
        <v>2545</v>
      </c>
      <c r="B1767">
        <v>1</v>
      </c>
    </row>
    <row r="1768" spans="1:2">
      <c r="A1768" t="s">
        <v>2546</v>
      </c>
      <c r="B1768">
        <v>1</v>
      </c>
    </row>
    <row r="1769" spans="1:2">
      <c r="A1769" t="s">
        <v>2547</v>
      </c>
      <c r="B1769">
        <v>1</v>
      </c>
    </row>
    <row r="1770" spans="1:2">
      <c r="A1770" t="s">
        <v>2548</v>
      </c>
      <c r="B1770">
        <v>1</v>
      </c>
    </row>
    <row r="1771" spans="1:2">
      <c r="A1771" t="s">
        <v>2549</v>
      </c>
      <c r="B1771">
        <v>1</v>
      </c>
    </row>
    <row r="1772" spans="1:2">
      <c r="A1772" t="s">
        <v>2550</v>
      </c>
      <c r="B1772">
        <v>1</v>
      </c>
    </row>
    <row r="1773" spans="1:2">
      <c r="A1773" t="s">
        <v>2551</v>
      </c>
      <c r="B1773">
        <v>1</v>
      </c>
    </row>
    <row r="1774" spans="1:2">
      <c r="A1774" t="s">
        <v>2552</v>
      </c>
      <c r="B1774">
        <v>1</v>
      </c>
    </row>
    <row r="1775" spans="1:2">
      <c r="A1775" t="s">
        <v>2553</v>
      </c>
      <c r="B1775">
        <v>1</v>
      </c>
    </row>
    <row r="1776" spans="1:2">
      <c r="A1776" t="s">
        <v>2554</v>
      </c>
      <c r="B1776">
        <v>1</v>
      </c>
    </row>
    <row r="1777" spans="1:2">
      <c r="A1777" t="s">
        <v>2555</v>
      </c>
      <c r="B1777">
        <v>1</v>
      </c>
    </row>
    <row r="1778" spans="1:2">
      <c r="A1778" t="s">
        <v>2556</v>
      </c>
      <c r="B1778">
        <v>1</v>
      </c>
    </row>
    <row r="1779" spans="1:2">
      <c r="A1779" t="s">
        <v>2557</v>
      </c>
      <c r="B1779">
        <v>1</v>
      </c>
    </row>
    <row r="1780" spans="1:2">
      <c r="A1780" t="s">
        <v>2558</v>
      </c>
      <c r="B1780">
        <v>1</v>
      </c>
    </row>
    <row r="1781" spans="1:2">
      <c r="A1781" t="s">
        <v>2559</v>
      </c>
      <c r="B1781">
        <v>1</v>
      </c>
    </row>
    <row r="1782" spans="1:2">
      <c r="A1782" t="s">
        <v>2560</v>
      </c>
      <c r="B1782">
        <v>1</v>
      </c>
    </row>
    <row r="1783" spans="1:2">
      <c r="A1783" t="s">
        <v>2561</v>
      </c>
      <c r="B1783">
        <v>1</v>
      </c>
    </row>
    <row r="1784" spans="1:2">
      <c r="A1784" t="s">
        <v>2562</v>
      </c>
      <c r="B1784">
        <v>1</v>
      </c>
    </row>
    <row r="1785" spans="1:2">
      <c r="A1785" t="s">
        <v>2563</v>
      </c>
      <c r="B1785">
        <v>1</v>
      </c>
    </row>
    <row r="1786" spans="1:2">
      <c r="A1786" t="s">
        <v>2564</v>
      </c>
      <c r="B1786">
        <v>1</v>
      </c>
    </row>
    <row r="1787" spans="1:2">
      <c r="A1787" t="s">
        <v>2565</v>
      </c>
      <c r="B1787">
        <v>1</v>
      </c>
    </row>
    <row r="1788" spans="1:2">
      <c r="A1788" t="s">
        <v>2567</v>
      </c>
      <c r="B1788">
        <v>1</v>
      </c>
    </row>
    <row r="1789" spans="1:2">
      <c r="A1789" t="s">
        <v>2568</v>
      </c>
      <c r="B1789">
        <v>1</v>
      </c>
    </row>
    <row r="1790" spans="1:2">
      <c r="A1790" t="s">
        <v>2569</v>
      </c>
      <c r="B1790">
        <v>1</v>
      </c>
    </row>
    <row r="1791" spans="1:2">
      <c r="A1791" t="s">
        <v>2570</v>
      </c>
      <c r="B1791">
        <v>1</v>
      </c>
    </row>
    <row r="1792" spans="1:2">
      <c r="A1792" t="s">
        <v>2571</v>
      </c>
      <c r="B1792">
        <v>1</v>
      </c>
    </row>
    <row r="1793" spans="1:2">
      <c r="A1793" t="s">
        <v>2572</v>
      </c>
      <c r="B1793">
        <v>1</v>
      </c>
    </row>
    <row r="1794" spans="1:2">
      <c r="A1794" t="s">
        <v>2573</v>
      </c>
      <c r="B1794">
        <v>1</v>
      </c>
    </row>
    <row r="1795" spans="1:2">
      <c r="A1795" t="s">
        <v>2574</v>
      </c>
      <c r="B1795">
        <v>1</v>
      </c>
    </row>
    <row r="1796" spans="1:2">
      <c r="A1796" t="s">
        <v>2575</v>
      </c>
      <c r="B1796">
        <v>1</v>
      </c>
    </row>
    <row r="1797" spans="1:2">
      <c r="A1797" t="s">
        <v>2576</v>
      </c>
      <c r="B1797">
        <v>1</v>
      </c>
    </row>
    <row r="1798" spans="1:2">
      <c r="A1798" t="s">
        <v>2577</v>
      </c>
      <c r="B1798">
        <v>1</v>
      </c>
    </row>
    <row r="1799" spans="1:2">
      <c r="A1799" t="s">
        <v>2578</v>
      </c>
      <c r="B1799">
        <v>1</v>
      </c>
    </row>
    <row r="1800" spans="1:2">
      <c r="A1800" t="s">
        <v>2579</v>
      </c>
      <c r="B1800">
        <v>1</v>
      </c>
    </row>
    <row r="1801" spans="1:2">
      <c r="A1801" t="s">
        <v>2580</v>
      </c>
      <c r="B1801">
        <v>1</v>
      </c>
    </row>
    <row r="1802" spans="1:2">
      <c r="A1802" t="s">
        <v>2581</v>
      </c>
      <c r="B1802">
        <v>1</v>
      </c>
    </row>
    <row r="1803" spans="1:2">
      <c r="A1803" t="s">
        <v>2582</v>
      </c>
      <c r="B1803">
        <v>1</v>
      </c>
    </row>
    <row r="1804" spans="1:2">
      <c r="A1804" t="s">
        <v>2583</v>
      </c>
      <c r="B1804">
        <v>1</v>
      </c>
    </row>
    <row r="1805" spans="1:2">
      <c r="A1805" t="s">
        <v>2584</v>
      </c>
      <c r="B1805">
        <v>1</v>
      </c>
    </row>
    <row r="1806" spans="1:2">
      <c r="A1806" t="s">
        <v>2585</v>
      </c>
      <c r="B1806">
        <v>1</v>
      </c>
    </row>
    <row r="1807" spans="1:2">
      <c r="A1807" t="s">
        <v>2586</v>
      </c>
      <c r="B1807">
        <v>1</v>
      </c>
    </row>
    <row r="1808" spans="1:2">
      <c r="A1808" t="s">
        <v>2588</v>
      </c>
      <c r="B1808">
        <v>1</v>
      </c>
    </row>
    <row r="1809" spans="1:2">
      <c r="A1809" t="s">
        <v>2589</v>
      </c>
      <c r="B1809">
        <v>1</v>
      </c>
    </row>
    <row r="1810" spans="1:2">
      <c r="A1810" t="s">
        <v>2590</v>
      </c>
      <c r="B1810">
        <v>1</v>
      </c>
    </row>
    <row r="1811" spans="1:2">
      <c r="A1811" t="s">
        <v>2591</v>
      </c>
      <c r="B1811">
        <v>1</v>
      </c>
    </row>
    <row r="1812" spans="1:2">
      <c r="A1812" t="s">
        <v>2592</v>
      </c>
      <c r="B1812">
        <v>1</v>
      </c>
    </row>
    <row r="1813" spans="1:2">
      <c r="A1813" t="s">
        <v>2593</v>
      </c>
      <c r="B1813">
        <v>1</v>
      </c>
    </row>
    <row r="1814" spans="1:2">
      <c r="A1814" t="s">
        <v>2594</v>
      </c>
      <c r="B1814">
        <v>1</v>
      </c>
    </row>
    <row r="1815" spans="1:2">
      <c r="A1815" t="s">
        <v>2595</v>
      </c>
      <c r="B1815">
        <v>1</v>
      </c>
    </row>
    <row r="1816" spans="1:2">
      <c r="A1816" t="s">
        <v>2597</v>
      </c>
      <c r="B1816">
        <v>1</v>
      </c>
    </row>
    <row r="1817" spans="1:2">
      <c r="A1817" t="s">
        <v>2598</v>
      </c>
      <c r="B1817">
        <v>1</v>
      </c>
    </row>
    <row r="1818" spans="1:2">
      <c r="A1818" t="s">
        <v>2599</v>
      </c>
      <c r="B1818">
        <v>1</v>
      </c>
    </row>
    <row r="1819" spans="1:2">
      <c r="A1819" t="s">
        <v>2600</v>
      </c>
      <c r="B1819">
        <v>1</v>
      </c>
    </row>
    <row r="1820" spans="1:2">
      <c r="A1820" t="s">
        <v>2601</v>
      </c>
      <c r="B1820">
        <v>1</v>
      </c>
    </row>
    <row r="1821" spans="1:2">
      <c r="A1821" t="s">
        <v>2602</v>
      </c>
      <c r="B1821">
        <v>1</v>
      </c>
    </row>
    <row r="1822" spans="1:2">
      <c r="A1822" t="s">
        <v>2603</v>
      </c>
      <c r="B1822">
        <v>1</v>
      </c>
    </row>
    <row r="1823" spans="1:2">
      <c r="A1823" t="s">
        <v>2604</v>
      </c>
      <c r="B1823">
        <v>1</v>
      </c>
    </row>
    <row r="1824" spans="1:2">
      <c r="A1824" t="s">
        <v>2605</v>
      </c>
      <c r="B1824">
        <v>1</v>
      </c>
    </row>
    <row r="1825" spans="1:2">
      <c r="A1825" t="s">
        <v>2606</v>
      </c>
      <c r="B1825">
        <v>1</v>
      </c>
    </row>
    <row r="1826" spans="1:2">
      <c r="A1826" t="s">
        <v>2607</v>
      </c>
      <c r="B1826">
        <v>1</v>
      </c>
    </row>
    <row r="1827" spans="1:2">
      <c r="A1827" t="s">
        <v>2608</v>
      </c>
      <c r="B1827">
        <v>1</v>
      </c>
    </row>
    <row r="1828" spans="1:2">
      <c r="A1828" t="s">
        <v>2609</v>
      </c>
      <c r="B1828">
        <v>1</v>
      </c>
    </row>
    <row r="1829" spans="1:2">
      <c r="A1829" t="s">
        <v>2610</v>
      </c>
      <c r="B1829">
        <v>1</v>
      </c>
    </row>
    <row r="1830" spans="1:2">
      <c r="A1830" t="s">
        <v>2611</v>
      </c>
      <c r="B1830">
        <v>1</v>
      </c>
    </row>
    <row r="1831" spans="1:2">
      <c r="A1831" t="s">
        <v>2612</v>
      </c>
      <c r="B1831">
        <v>1</v>
      </c>
    </row>
    <row r="1832" spans="1:2">
      <c r="A1832" t="s">
        <v>2613</v>
      </c>
      <c r="B1832">
        <v>1</v>
      </c>
    </row>
    <row r="1833" spans="1:2">
      <c r="A1833" t="s">
        <v>2614</v>
      </c>
      <c r="B1833">
        <v>1</v>
      </c>
    </row>
    <row r="1834" spans="1:2">
      <c r="A1834" t="s">
        <v>2615</v>
      </c>
      <c r="B1834">
        <v>1</v>
      </c>
    </row>
    <row r="1835" spans="1:2">
      <c r="A1835" t="s">
        <v>2616</v>
      </c>
      <c r="B1835">
        <v>1</v>
      </c>
    </row>
    <row r="1836" spans="1:2">
      <c r="A1836" t="s">
        <v>2617</v>
      </c>
      <c r="B1836">
        <v>1</v>
      </c>
    </row>
    <row r="1837" spans="1:2">
      <c r="A1837" t="s">
        <v>2618</v>
      </c>
      <c r="B1837">
        <v>1</v>
      </c>
    </row>
    <row r="1838" spans="1:2">
      <c r="A1838" t="s">
        <v>2619</v>
      </c>
      <c r="B1838">
        <v>1</v>
      </c>
    </row>
    <row r="1839" spans="1:2">
      <c r="A1839" t="s">
        <v>2620</v>
      </c>
      <c r="B1839">
        <v>1</v>
      </c>
    </row>
    <row r="1840" spans="1:2">
      <c r="A1840" t="s">
        <v>2621</v>
      </c>
      <c r="B1840">
        <v>1</v>
      </c>
    </row>
    <row r="1841" spans="1:2">
      <c r="A1841" t="s">
        <v>2622</v>
      </c>
      <c r="B1841">
        <v>1</v>
      </c>
    </row>
    <row r="1842" spans="1:2">
      <c r="A1842" t="s">
        <v>2623</v>
      </c>
      <c r="B1842">
        <v>1</v>
      </c>
    </row>
    <row r="1843" spans="1:2">
      <c r="A1843" t="s">
        <v>2624</v>
      </c>
      <c r="B1843">
        <v>1</v>
      </c>
    </row>
    <row r="1844" spans="1:2">
      <c r="A1844" t="s">
        <v>2625</v>
      </c>
      <c r="B1844">
        <v>1</v>
      </c>
    </row>
    <row r="1845" spans="1:2">
      <c r="A1845" t="s">
        <v>2626</v>
      </c>
      <c r="B1845">
        <v>1</v>
      </c>
    </row>
    <row r="1846" spans="1:2">
      <c r="A1846" t="s">
        <v>2627</v>
      </c>
      <c r="B1846">
        <v>1</v>
      </c>
    </row>
    <row r="1847" spans="1:2">
      <c r="A1847" t="s">
        <v>2628</v>
      </c>
      <c r="B1847">
        <v>1</v>
      </c>
    </row>
    <row r="1848" spans="1:2">
      <c r="A1848" t="s">
        <v>2629</v>
      </c>
      <c r="B1848">
        <v>1</v>
      </c>
    </row>
    <row r="1849" spans="1:2">
      <c r="A1849" t="s">
        <v>2630</v>
      </c>
      <c r="B1849">
        <v>1</v>
      </c>
    </row>
    <row r="1850" spans="1:2">
      <c r="A1850" t="s">
        <v>2631</v>
      </c>
      <c r="B1850">
        <v>1</v>
      </c>
    </row>
    <row r="1851" spans="1:2">
      <c r="A1851" t="s">
        <v>2632</v>
      </c>
      <c r="B1851">
        <v>1</v>
      </c>
    </row>
    <row r="1852" spans="1:2">
      <c r="A1852" t="s">
        <v>2633</v>
      </c>
      <c r="B1852">
        <v>1</v>
      </c>
    </row>
    <row r="1853" spans="1:2">
      <c r="A1853" t="s">
        <v>2634</v>
      </c>
      <c r="B1853">
        <v>1</v>
      </c>
    </row>
    <row r="1854" spans="1:2">
      <c r="A1854" t="s">
        <v>2635</v>
      </c>
      <c r="B1854">
        <v>1</v>
      </c>
    </row>
    <row r="1855" spans="1:2">
      <c r="A1855" t="s">
        <v>2636</v>
      </c>
      <c r="B1855">
        <v>1</v>
      </c>
    </row>
    <row r="1856" spans="1:2">
      <c r="A1856" t="s">
        <v>2637</v>
      </c>
      <c r="B1856">
        <v>1</v>
      </c>
    </row>
    <row r="1857" spans="1:2">
      <c r="A1857" t="s">
        <v>2638</v>
      </c>
      <c r="B1857">
        <v>1</v>
      </c>
    </row>
    <row r="1858" spans="1:2">
      <c r="A1858" t="s">
        <v>2639</v>
      </c>
      <c r="B1858">
        <v>1</v>
      </c>
    </row>
    <row r="1859" spans="1:2">
      <c r="A1859" t="s">
        <v>2640</v>
      </c>
      <c r="B1859">
        <v>1</v>
      </c>
    </row>
    <row r="1860" spans="1:2">
      <c r="A1860" t="s">
        <v>2641</v>
      </c>
      <c r="B1860">
        <v>1</v>
      </c>
    </row>
    <row r="1861" spans="1:2">
      <c r="A1861" t="s">
        <v>2642</v>
      </c>
      <c r="B1861">
        <v>1</v>
      </c>
    </row>
    <row r="1862" spans="1:2">
      <c r="A1862" t="s">
        <v>2643</v>
      </c>
      <c r="B1862">
        <v>1</v>
      </c>
    </row>
    <row r="1863" spans="1:2">
      <c r="A1863" t="s">
        <v>2644</v>
      </c>
      <c r="B1863">
        <v>1</v>
      </c>
    </row>
    <row r="1864" spans="1:2">
      <c r="A1864" t="s">
        <v>2645</v>
      </c>
      <c r="B1864">
        <v>1</v>
      </c>
    </row>
    <row r="1865" spans="1:2">
      <c r="A1865" t="s">
        <v>2646</v>
      </c>
      <c r="B1865">
        <v>1</v>
      </c>
    </row>
    <row r="1866" spans="1:2">
      <c r="A1866" t="s">
        <v>2647</v>
      </c>
      <c r="B1866">
        <v>1</v>
      </c>
    </row>
    <row r="1867" spans="1:2">
      <c r="A1867" t="s">
        <v>2648</v>
      </c>
      <c r="B1867">
        <v>1</v>
      </c>
    </row>
    <row r="1868" spans="1:2">
      <c r="A1868" t="s">
        <v>2649</v>
      </c>
      <c r="B1868">
        <v>1</v>
      </c>
    </row>
    <row r="1869" spans="1:2">
      <c r="A1869" t="s">
        <v>2650</v>
      </c>
      <c r="B1869">
        <v>1</v>
      </c>
    </row>
    <row r="1870" spans="1:2">
      <c r="A1870" t="s">
        <v>2651</v>
      </c>
      <c r="B1870">
        <v>1</v>
      </c>
    </row>
    <row r="1871" spans="1:2">
      <c r="A1871" t="s">
        <v>2652</v>
      </c>
      <c r="B1871">
        <v>1</v>
      </c>
    </row>
    <row r="1872" spans="1:2">
      <c r="A1872" t="s">
        <v>2653</v>
      </c>
      <c r="B1872">
        <v>1</v>
      </c>
    </row>
    <row r="1873" spans="1:2">
      <c r="A1873" t="s">
        <v>2654</v>
      </c>
      <c r="B1873">
        <v>1</v>
      </c>
    </row>
    <row r="1874" spans="1:2">
      <c r="A1874" t="s">
        <v>2655</v>
      </c>
      <c r="B1874">
        <v>1</v>
      </c>
    </row>
    <row r="1875" spans="1:2">
      <c r="A1875" t="s">
        <v>2656</v>
      </c>
      <c r="B1875">
        <v>1</v>
      </c>
    </row>
    <row r="1876" spans="1:2">
      <c r="A1876" t="s">
        <v>2657</v>
      </c>
      <c r="B1876">
        <v>1</v>
      </c>
    </row>
    <row r="1877" spans="1:2">
      <c r="A1877" t="s">
        <v>2658</v>
      </c>
      <c r="B1877">
        <v>1</v>
      </c>
    </row>
    <row r="1878" spans="1:2">
      <c r="A1878" t="s">
        <v>2659</v>
      </c>
      <c r="B1878">
        <v>1</v>
      </c>
    </row>
    <row r="1879" spans="1:2">
      <c r="A1879" t="s">
        <v>2660</v>
      </c>
      <c r="B1879">
        <v>1</v>
      </c>
    </row>
    <row r="1880" spans="1:2">
      <c r="A1880" t="s">
        <v>2661</v>
      </c>
      <c r="B1880">
        <v>1</v>
      </c>
    </row>
    <row r="1881" spans="1:2">
      <c r="A1881" t="s">
        <v>2663</v>
      </c>
      <c r="B1881">
        <v>1</v>
      </c>
    </row>
    <row r="1882" spans="1:2">
      <c r="A1882" t="s">
        <v>2664</v>
      </c>
      <c r="B1882">
        <v>1</v>
      </c>
    </row>
    <row r="1883" spans="1:2">
      <c r="A1883" t="s">
        <v>2665</v>
      </c>
      <c r="B1883">
        <v>1</v>
      </c>
    </row>
    <row r="1884" spans="1:2">
      <c r="A1884" t="s">
        <v>2666</v>
      </c>
      <c r="B1884">
        <v>1</v>
      </c>
    </row>
    <row r="1885" spans="1:2">
      <c r="A1885" t="s">
        <v>2667</v>
      </c>
      <c r="B1885">
        <v>1</v>
      </c>
    </row>
    <row r="1886" spans="1:2">
      <c r="A1886" t="s">
        <v>2668</v>
      </c>
      <c r="B1886">
        <v>1</v>
      </c>
    </row>
    <row r="1887" spans="1:2">
      <c r="A1887" t="s">
        <v>2669</v>
      </c>
      <c r="B1887">
        <v>1</v>
      </c>
    </row>
    <row r="1888" spans="1:2">
      <c r="A1888" t="s">
        <v>2670</v>
      </c>
      <c r="B1888">
        <v>1</v>
      </c>
    </row>
    <row r="1889" spans="1:2">
      <c r="A1889" t="s">
        <v>2671</v>
      </c>
      <c r="B1889">
        <v>1</v>
      </c>
    </row>
    <row r="1890" spans="1:2">
      <c r="A1890" t="s">
        <v>2672</v>
      </c>
      <c r="B1890">
        <v>1</v>
      </c>
    </row>
    <row r="1891" spans="1:2">
      <c r="A1891" t="s">
        <v>2673</v>
      </c>
      <c r="B1891">
        <v>1</v>
      </c>
    </row>
    <row r="1892" spans="1:2">
      <c r="A1892" t="s">
        <v>2674</v>
      </c>
      <c r="B1892">
        <v>1</v>
      </c>
    </row>
    <row r="1893" spans="1:2">
      <c r="A1893" t="s">
        <v>2675</v>
      </c>
      <c r="B1893">
        <v>1</v>
      </c>
    </row>
    <row r="1894" spans="1:2">
      <c r="A1894" t="s">
        <v>2676</v>
      </c>
      <c r="B1894">
        <v>1</v>
      </c>
    </row>
    <row r="1895" spans="1:2">
      <c r="A1895" t="s">
        <v>2677</v>
      </c>
      <c r="B1895">
        <v>1</v>
      </c>
    </row>
    <row r="1896" spans="1:2">
      <c r="A1896" t="s">
        <v>2678</v>
      </c>
      <c r="B1896">
        <v>1</v>
      </c>
    </row>
    <row r="1897" spans="1:2">
      <c r="A1897" t="s">
        <v>2679</v>
      </c>
      <c r="B1897">
        <v>1</v>
      </c>
    </row>
    <row r="1898" spans="1:2">
      <c r="A1898" t="s">
        <v>2680</v>
      </c>
      <c r="B1898">
        <v>1</v>
      </c>
    </row>
    <row r="1899" spans="1:2">
      <c r="A1899" t="s">
        <v>2681</v>
      </c>
      <c r="B1899">
        <v>1</v>
      </c>
    </row>
    <row r="1900" spans="1:2">
      <c r="A1900" t="s">
        <v>2682</v>
      </c>
      <c r="B1900">
        <v>1</v>
      </c>
    </row>
    <row r="1901" spans="1:2">
      <c r="A1901" t="s">
        <v>2683</v>
      </c>
      <c r="B1901">
        <v>1</v>
      </c>
    </row>
    <row r="1902" spans="1:2">
      <c r="A1902" t="s">
        <v>2685</v>
      </c>
      <c r="B1902">
        <v>1</v>
      </c>
    </row>
    <row r="1903" spans="1:2">
      <c r="A1903" t="s">
        <v>2686</v>
      </c>
      <c r="B1903">
        <v>1</v>
      </c>
    </row>
    <row r="1904" spans="1:2">
      <c r="A1904" t="s">
        <v>2687</v>
      </c>
      <c r="B1904">
        <v>1</v>
      </c>
    </row>
    <row r="1905" spans="1:2">
      <c r="A1905" t="s">
        <v>2688</v>
      </c>
      <c r="B1905">
        <v>1</v>
      </c>
    </row>
    <row r="1906" spans="1:2">
      <c r="A1906" t="s">
        <v>2689</v>
      </c>
      <c r="B1906">
        <v>1</v>
      </c>
    </row>
    <row r="1907" spans="1:2">
      <c r="A1907" t="s">
        <v>2690</v>
      </c>
      <c r="B1907">
        <v>1</v>
      </c>
    </row>
    <row r="1908" spans="1:2">
      <c r="A1908" t="s">
        <v>2691</v>
      </c>
      <c r="B1908">
        <v>1</v>
      </c>
    </row>
    <row r="1909" spans="1:2">
      <c r="A1909" t="s">
        <v>2692</v>
      </c>
      <c r="B1909">
        <v>1</v>
      </c>
    </row>
    <row r="1910" spans="1:2">
      <c r="A1910" t="s">
        <v>2693</v>
      </c>
      <c r="B1910">
        <v>1</v>
      </c>
    </row>
    <row r="1911" spans="1:2">
      <c r="A1911" t="s">
        <v>2694</v>
      </c>
      <c r="B1911">
        <v>1</v>
      </c>
    </row>
    <row r="1912" spans="1:2">
      <c r="A1912" t="s">
        <v>2695</v>
      </c>
      <c r="B1912">
        <v>1</v>
      </c>
    </row>
    <row r="1913" spans="1:2">
      <c r="A1913" t="s">
        <v>2696</v>
      </c>
      <c r="B1913">
        <v>1</v>
      </c>
    </row>
    <row r="1914" spans="1:2">
      <c r="A1914" t="s">
        <v>2697</v>
      </c>
      <c r="B1914">
        <v>1</v>
      </c>
    </row>
    <row r="1915" spans="1:2">
      <c r="A1915" t="s">
        <v>2698</v>
      </c>
      <c r="B1915">
        <v>1</v>
      </c>
    </row>
    <row r="1916" spans="1:2">
      <c r="A1916" t="s">
        <v>2699</v>
      </c>
      <c r="B1916">
        <v>1</v>
      </c>
    </row>
    <row r="1917" spans="1:2">
      <c r="A1917" t="s">
        <v>2700</v>
      </c>
      <c r="B1917">
        <v>1</v>
      </c>
    </row>
    <row r="1918" spans="1:2">
      <c r="A1918" t="s">
        <v>2701</v>
      </c>
      <c r="B1918">
        <v>1</v>
      </c>
    </row>
    <row r="1919" spans="1:2">
      <c r="A1919" t="s">
        <v>2702</v>
      </c>
      <c r="B1919">
        <v>1</v>
      </c>
    </row>
    <row r="1920" spans="1:2">
      <c r="A1920" t="s">
        <v>2703</v>
      </c>
      <c r="B1920">
        <v>1</v>
      </c>
    </row>
    <row r="1921" spans="1:2">
      <c r="A1921" t="s">
        <v>2704</v>
      </c>
      <c r="B1921">
        <v>1</v>
      </c>
    </row>
    <row r="1922" spans="1:2">
      <c r="A1922" t="s">
        <v>2705</v>
      </c>
      <c r="B1922">
        <v>1</v>
      </c>
    </row>
    <row r="1923" spans="1:2">
      <c r="A1923" t="s">
        <v>2706</v>
      </c>
      <c r="B1923">
        <v>1</v>
      </c>
    </row>
    <row r="1924" spans="1:2">
      <c r="A1924" t="s">
        <v>2707</v>
      </c>
      <c r="B1924">
        <v>1</v>
      </c>
    </row>
    <row r="1925" spans="1:2">
      <c r="A1925" t="s">
        <v>2708</v>
      </c>
      <c r="B1925">
        <v>1</v>
      </c>
    </row>
    <row r="1926" spans="1:2">
      <c r="A1926" t="s">
        <v>2709</v>
      </c>
      <c r="B1926">
        <v>1</v>
      </c>
    </row>
    <row r="1927" spans="1:2">
      <c r="A1927" t="s">
        <v>2710</v>
      </c>
      <c r="B1927">
        <v>1</v>
      </c>
    </row>
    <row r="1928" spans="1:2">
      <c r="A1928" t="s">
        <v>2711</v>
      </c>
      <c r="B1928">
        <v>1</v>
      </c>
    </row>
    <row r="1929" spans="1:2">
      <c r="A1929" t="s">
        <v>2712</v>
      </c>
      <c r="B1929">
        <v>1</v>
      </c>
    </row>
    <row r="1930" spans="1:2">
      <c r="A1930" t="s">
        <v>2713</v>
      </c>
      <c r="B1930">
        <v>1</v>
      </c>
    </row>
    <row r="1931" spans="1:2">
      <c r="A1931" t="s">
        <v>2714</v>
      </c>
      <c r="B1931">
        <v>1</v>
      </c>
    </row>
    <row r="1932" spans="1:2">
      <c r="A1932" t="s">
        <v>2715</v>
      </c>
      <c r="B1932">
        <v>1</v>
      </c>
    </row>
    <row r="1933" spans="1:2">
      <c r="A1933" t="s">
        <v>2716</v>
      </c>
      <c r="B1933">
        <v>1</v>
      </c>
    </row>
    <row r="1934" spans="1:2">
      <c r="A1934" t="s">
        <v>2717</v>
      </c>
      <c r="B1934">
        <v>1</v>
      </c>
    </row>
    <row r="1935" spans="1:2">
      <c r="A1935" t="s">
        <v>2718</v>
      </c>
      <c r="B1935">
        <v>1</v>
      </c>
    </row>
    <row r="1936" spans="1:2">
      <c r="A1936" t="s">
        <v>2719</v>
      </c>
      <c r="B1936">
        <v>1</v>
      </c>
    </row>
    <row r="1937" spans="1:2">
      <c r="A1937" t="s">
        <v>2720</v>
      </c>
      <c r="B1937">
        <v>1</v>
      </c>
    </row>
    <row r="1938" spans="1:2">
      <c r="A1938" t="s">
        <v>2721</v>
      </c>
      <c r="B1938">
        <v>1</v>
      </c>
    </row>
    <row r="1939" spans="1:2">
      <c r="A1939" t="s">
        <v>2722</v>
      </c>
      <c r="B1939">
        <v>1</v>
      </c>
    </row>
    <row r="1940" spans="1:2">
      <c r="A1940" t="s">
        <v>2723</v>
      </c>
      <c r="B1940">
        <v>1</v>
      </c>
    </row>
    <row r="1941" spans="1:2">
      <c r="A1941" t="s">
        <v>2724</v>
      </c>
      <c r="B1941">
        <v>1</v>
      </c>
    </row>
    <row r="1942" spans="1:2">
      <c r="A1942" t="s">
        <v>2725</v>
      </c>
      <c r="B1942">
        <v>1</v>
      </c>
    </row>
    <row r="1943" spans="1:2">
      <c r="A1943" t="s">
        <v>2726</v>
      </c>
      <c r="B1943">
        <v>1</v>
      </c>
    </row>
    <row r="1944" spans="1:2">
      <c r="A1944" t="s">
        <v>2727</v>
      </c>
      <c r="B1944">
        <v>1</v>
      </c>
    </row>
    <row r="1945" spans="1:2">
      <c r="A1945" t="s">
        <v>2728</v>
      </c>
      <c r="B1945">
        <v>1</v>
      </c>
    </row>
    <row r="1946" spans="1:2">
      <c r="A1946" t="s">
        <v>2729</v>
      </c>
      <c r="B1946">
        <v>1</v>
      </c>
    </row>
    <row r="1947" spans="1:2">
      <c r="A1947" t="s">
        <v>2730</v>
      </c>
      <c r="B1947">
        <v>1</v>
      </c>
    </row>
    <row r="1948" spans="1:2">
      <c r="A1948" t="s">
        <v>2731</v>
      </c>
      <c r="B1948">
        <v>1</v>
      </c>
    </row>
    <row r="1949" spans="1:2">
      <c r="A1949" t="s">
        <v>2732</v>
      </c>
      <c r="B1949">
        <v>1</v>
      </c>
    </row>
    <row r="1950" spans="1:2">
      <c r="A1950" t="s">
        <v>2733</v>
      </c>
      <c r="B1950">
        <v>1</v>
      </c>
    </row>
    <row r="1951" spans="1:2">
      <c r="A1951" t="s">
        <v>2734</v>
      </c>
      <c r="B1951">
        <v>1</v>
      </c>
    </row>
    <row r="1952" spans="1:2">
      <c r="A1952" t="s">
        <v>2735</v>
      </c>
      <c r="B1952">
        <v>1</v>
      </c>
    </row>
    <row r="1953" spans="1:2">
      <c r="A1953" t="s">
        <v>2736</v>
      </c>
      <c r="B1953">
        <v>1</v>
      </c>
    </row>
    <row r="1954" spans="1:2">
      <c r="A1954" t="s">
        <v>2737</v>
      </c>
      <c r="B1954">
        <v>1</v>
      </c>
    </row>
    <row r="1955" spans="1:2">
      <c r="A1955" t="s">
        <v>2738</v>
      </c>
      <c r="B1955">
        <v>1</v>
      </c>
    </row>
    <row r="1956" spans="1:2">
      <c r="A1956" t="s">
        <v>2739</v>
      </c>
      <c r="B1956">
        <v>1</v>
      </c>
    </row>
    <row r="1957" spans="1:2">
      <c r="A1957" t="s">
        <v>2740</v>
      </c>
      <c r="B1957">
        <v>1</v>
      </c>
    </row>
    <row r="1958" spans="1:2">
      <c r="A1958" t="s">
        <v>2741</v>
      </c>
      <c r="B1958">
        <v>1</v>
      </c>
    </row>
    <row r="1959" spans="1:2">
      <c r="A1959" t="s">
        <v>2742</v>
      </c>
      <c r="B1959">
        <v>1</v>
      </c>
    </row>
    <row r="1960" spans="1:2">
      <c r="A1960" t="s">
        <v>2743</v>
      </c>
      <c r="B1960">
        <v>1</v>
      </c>
    </row>
    <row r="1961" spans="1:2">
      <c r="A1961" t="s">
        <v>2744</v>
      </c>
      <c r="B1961">
        <v>1</v>
      </c>
    </row>
    <row r="1962" spans="1:2">
      <c r="A1962" t="s">
        <v>2745</v>
      </c>
      <c r="B1962">
        <v>1</v>
      </c>
    </row>
    <row r="1963" spans="1:2">
      <c r="A1963" t="s">
        <v>2746</v>
      </c>
      <c r="B1963">
        <v>1</v>
      </c>
    </row>
    <row r="1964" spans="1:2">
      <c r="A1964" t="s">
        <v>2747</v>
      </c>
      <c r="B1964">
        <v>1</v>
      </c>
    </row>
    <row r="1965" spans="1:2">
      <c r="A1965" t="s">
        <v>2748</v>
      </c>
      <c r="B1965">
        <v>1</v>
      </c>
    </row>
    <row r="1966" spans="1:2">
      <c r="A1966" t="s">
        <v>2749</v>
      </c>
      <c r="B1966">
        <v>1</v>
      </c>
    </row>
    <row r="1967" spans="1:2">
      <c r="A1967" t="s">
        <v>2750</v>
      </c>
      <c r="B1967">
        <v>1</v>
      </c>
    </row>
    <row r="1968" spans="1:2">
      <c r="A1968" t="s">
        <v>2751</v>
      </c>
      <c r="B1968">
        <v>1</v>
      </c>
    </row>
    <row r="1969" spans="1:2">
      <c r="A1969" t="s">
        <v>2752</v>
      </c>
      <c r="B1969">
        <v>1</v>
      </c>
    </row>
    <row r="1970" spans="1:2">
      <c r="A1970" t="s">
        <v>2753</v>
      </c>
      <c r="B1970">
        <v>1</v>
      </c>
    </row>
    <row r="1971" spans="1:2">
      <c r="A1971" t="s">
        <v>2754</v>
      </c>
      <c r="B1971">
        <v>1</v>
      </c>
    </row>
    <row r="1972" spans="1:2">
      <c r="A1972" t="s">
        <v>2755</v>
      </c>
      <c r="B1972">
        <v>1</v>
      </c>
    </row>
    <row r="1973" spans="1:2">
      <c r="A1973" t="s">
        <v>2756</v>
      </c>
      <c r="B1973">
        <v>1</v>
      </c>
    </row>
    <row r="1974" spans="1:2">
      <c r="A1974" t="s">
        <v>2757</v>
      </c>
      <c r="B1974">
        <v>1</v>
      </c>
    </row>
    <row r="1975" spans="1:2">
      <c r="A1975" t="s">
        <v>2758</v>
      </c>
      <c r="B1975">
        <v>1</v>
      </c>
    </row>
    <row r="1976" spans="1:2">
      <c r="A1976" t="s">
        <v>2759</v>
      </c>
      <c r="B1976">
        <v>1</v>
      </c>
    </row>
    <row r="1977" spans="1:2">
      <c r="A1977" t="s">
        <v>2760</v>
      </c>
      <c r="B1977">
        <v>1</v>
      </c>
    </row>
    <row r="1978" spans="1:2">
      <c r="A1978" t="s">
        <v>2761</v>
      </c>
      <c r="B1978">
        <v>1</v>
      </c>
    </row>
    <row r="1979" spans="1:2">
      <c r="A1979" t="s">
        <v>2762</v>
      </c>
      <c r="B1979">
        <v>1</v>
      </c>
    </row>
    <row r="1980" spans="1:2">
      <c r="A1980" t="s">
        <v>2763</v>
      </c>
      <c r="B1980">
        <v>1</v>
      </c>
    </row>
    <row r="1981" spans="1:2">
      <c r="A1981" t="s">
        <v>2764</v>
      </c>
      <c r="B1981">
        <v>1</v>
      </c>
    </row>
    <row r="1982" spans="1:2">
      <c r="A1982" t="s">
        <v>2765</v>
      </c>
      <c r="B1982">
        <v>1</v>
      </c>
    </row>
    <row r="1983" spans="1:2">
      <c r="A1983" t="s">
        <v>2766</v>
      </c>
      <c r="B1983">
        <v>1</v>
      </c>
    </row>
    <row r="1984" spans="1:2">
      <c r="A1984" t="s">
        <v>2767</v>
      </c>
      <c r="B1984">
        <v>1</v>
      </c>
    </row>
    <row r="1985" spans="1:2">
      <c r="A1985" t="s">
        <v>2768</v>
      </c>
      <c r="B1985">
        <v>1</v>
      </c>
    </row>
    <row r="1986" spans="1:2">
      <c r="A1986" t="s">
        <v>2769</v>
      </c>
      <c r="B1986">
        <v>1</v>
      </c>
    </row>
    <row r="1987" spans="1:2">
      <c r="A1987" t="s">
        <v>2770</v>
      </c>
      <c r="B1987">
        <v>1</v>
      </c>
    </row>
    <row r="1988" spans="1:2">
      <c r="A1988" t="s">
        <v>2771</v>
      </c>
      <c r="B1988">
        <v>1</v>
      </c>
    </row>
    <row r="1989" spans="1:2">
      <c r="A1989" t="s">
        <v>2772</v>
      </c>
      <c r="B1989">
        <v>1</v>
      </c>
    </row>
    <row r="1990" spans="1:2">
      <c r="A1990" t="s">
        <v>2773</v>
      </c>
      <c r="B1990">
        <v>1</v>
      </c>
    </row>
    <row r="1991" spans="1:2">
      <c r="A1991" t="s">
        <v>2774</v>
      </c>
      <c r="B1991">
        <v>1</v>
      </c>
    </row>
    <row r="1992" spans="1:2">
      <c r="A1992" t="s">
        <v>2775</v>
      </c>
      <c r="B1992">
        <v>1</v>
      </c>
    </row>
    <row r="1993" spans="1:2">
      <c r="A1993" t="s">
        <v>2776</v>
      </c>
      <c r="B1993">
        <v>1</v>
      </c>
    </row>
    <row r="1994" spans="1:2">
      <c r="A1994" t="s">
        <v>2777</v>
      </c>
      <c r="B1994">
        <v>1</v>
      </c>
    </row>
    <row r="1995" spans="1:2">
      <c r="A1995" t="s">
        <v>2778</v>
      </c>
      <c r="B1995">
        <v>1</v>
      </c>
    </row>
    <row r="1996" spans="1:2">
      <c r="A1996" t="s">
        <v>2779</v>
      </c>
      <c r="B1996">
        <v>1</v>
      </c>
    </row>
    <row r="1997" spans="1:2">
      <c r="A1997" t="s">
        <v>2780</v>
      </c>
      <c r="B1997">
        <v>1</v>
      </c>
    </row>
    <row r="1998" spans="1:2">
      <c r="A1998" t="s">
        <v>2781</v>
      </c>
      <c r="B1998">
        <v>1</v>
      </c>
    </row>
    <row r="1999" spans="1:2">
      <c r="A1999" t="s">
        <v>2782</v>
      </c>
      <c r="B1999">
        <v>1</v>
      </c>
    </row>
    <row r="2000" spans="1:2">
      <c r="A2000" t="s">
        <v>2783</v>
      </c>
      <c r="B2000">
        <v>1</v>
      </c>
    </row>
    <row r="2001" spans="1:2">
      <c r="A2001" t="s">
        <v>2784</v>
      </c>
      <c r="B2001">
        <v>1</v>
      </c>
    </row>
    <row r="2002" spans="1:2">
      <c r="A2002" t="s">
        <v>2785</v>
      </c>
      <c r="B2002">
        <v>1</v>
      </c>
    </row>
    <row r="2003" spans="1:2">
      <c r="A2003" t="s">
        <v>2786</v>
      </c>
      <c r="B2003">
        <v>1</v>
      </c>
    </row>
    <row r="2004" spans="1:2">
      <c r="A2004" t="s">
        <v>2787</v>
      </c>
      <c r="B2004">
        <v>1</v>
      </c>
    </row>
    <row r="2005" spans="1:2">
      <c r="A2005" t="s">
        <v>2788</v>
      </c>
      <c r="B2005">
        <v>1</v>
      </c>
    </row>
    <row r="2006" spans="1:2">
      <c r="A2006" t="s">
        <v>2789</v>
      </c>
      <c r="B2006">
        <v>1</v>
      </c>
    </row>
    <row r="2007" spans="1:2">
      <c r="A2007" t="s">
        <v>2790</v>
      </c>
      <c r="B2007">
        <v>1</v>
      </c>
    </row>
    <row r="2008" spans="1:2">
      <c r="A2008" t="s">
        <v>2791</v>
      </c>
      <c r="B2008">
        <v>1</v>
      </c>
    </row>
    <row r="2009" spans="1:2">
      <c r="A2009" t="s">
        <v>2792</v>
      </c>
      <c r="B2009">
        <v>1</v>
      </c>
    </row>
    <row r="2010" spans="1:2">
      <c r="A2010" t="s">
        <v>2793</v>
      </c>
      <c r="B2010">
        <v>1</v>
      </c>
    </row>
    <row r="2011" spans="1:2">
      <c r="A2011" t="s">
        <v>2794</v>
      </c>
      <c r="B2011">
        <v>1</v>
      </c>
    </row>
    <row r="2012" spans="1:2">
      <c r="A2012" t="s">
        <v>2795</v>
      </c>
      <c r="B2012">
        <v>1</v>
      </c>
    </row>
    <row r="2013" spans="1:2">
      <c r="A2013" t="s">
        <v>2797</v>
      </c>
      <c r="B2013">
        <v>1</v>
      </c>
    </row>
    <row r="2014" spans="1:2">
      <c r="A2014" t="s">
        <v>2798</v>
      </c>
      <c r="B2014">
        <v>1</v>
      </c>
    </row>
    <row r="2015" spans="1:2">
      <c r="A2015" t="s">
        <v>2799</v>
      </c>
      <c r="B2015">
        <v>1</v>
      </c>
    </row>
    <row r="2016" spans="1:2">
      <c r="A2016" t="s">
        <v>2800</v>
      </c>
      <c r="B2016">
        <v>1</v>
      </c>
    </row>
    <row r="2017" spans="1:2">
      <c r="A2017" t="s">
        <v>2801</v>
      </c>
      <c r="B2017">
        <v>1</v>
      </c>
    </row>
    <row r="2018" spans="1:2">
      <c r="A2018" t="s">
        <v>2802</v>
      </c>
      <c r="B2018">
        <v>1</v>
      </c>
    </row>
    <row r="2019" spans="1:2">
      <c r="A2019" t="s">
        <v>2803</v>
      </c>
      <c r="B2019">
        <v>1</v>
      </c>
    </row>
    <row r="2020" spans="1:2">
      <c r="A2020" t="s">
        <v>2804</v>
      </c>
      <c r="B2020">
        <v>1</v>
      </c>
    </row>
    <row r="2021" spans="1:2">
      <c r="A2021" t="s">
        <v>2805</v>
      </c>
      <c r="B2021">
        <v>1</v>
      </c>
    </row>
    <row r="2022" spans="1:2">
      <c r="A2022" t="s">
        <v>2806</v>
      </c>
      <c r="B2022">
        <v>1</v>
      </c>
    </row>
    <row r="2023" spans="1:2">
      <c r="A2023" t="s">
        <v>2807</v>
      </c>
      <c r="B2023">
        <v>1</v>
      </c>
    </row>
    <row r="2024" spans="1:2">
      <c r="A2024" t="s">
        <v>2808</v>
      </c>
      <c r="B2024">
        <v>1</v>
      </c>
    </row>
    <row r="2025" spans="1:2">
      <c r="A2025" t="s">
        <v>2809</v>
      </c>
      <c r="B2025">
        <v>1</v>
      </c>
    </row>
    <row r="2026" spans="1:2">
      <c r="A2026" t="s">
        <v>2810</v>
      </c>
      <c r="B2026">
        <v>1</v>
      </c>
    </row>
    <row r="2027" spans="1:2">
      <c r="A2027" t="s">
        <v>2811</v>
      </c>
      <c r="B2027">
        <v>1</v>
      </c>
    </row>
    <row r="2028" spans="1:2">
      <c r="A2028" t="s">
        <v>2812</v>
      </c>
      <c r="B2028">
        <v>1</v>
      </c>
    </row>
    <row r="2029" spans="1:2">
      <c r="A2029" t="s">
        <v>2813</v>
      </c>
      <c r="B2029">
        <v>1</v>
      </c>
    </row>
    <row r="2030" spans="1:2">
      <c r="A2030" t="s">
        <v>2814</v>
      </c>
      <c r="B2030">
        <v>1</v>
      </c>
    </row>
    <row r="2031" spans="1:2">
      <c r="A2031" t="s">
        <v>2815</v>
      </c>
      <c r="B2031">
        <v>1</v>
      </c>
    </row>
    <row r="2032" spans="1:2">
      <c r="A2032" t="s">
        <v>2816</v>
      </c>
      <c r="B2032">
        <v>1</v>
      </c>
    </row>
    <row r="2033" spans="1:2">
      <c r="A2033" t="s">
        <v>2817</v>
      </c>
      <c r="B2033">
        <v>1</v>
      </c>
    </row>
    <row r="2034" spans="1:2">
      <c r="A2034" t="s">
        <v>2818</v>
      </c>
      <c r="B2034">
        <v>1</v>
      </c>
    </row>
    <row r="2035" spans="1:2">
      <c r="A2035" t="s">
        <v>2819</v>
      </c>
      <c r="B2035">
        <v>1</v>
      </c>
    </row>
    <row r="2036" spans="1:2">
      <c r="A2036" t="s">
        <v>2820</v>
      </c>
      <c r="B2036">
        <v>1</v>
      </c>
    </row>
    <row r="2037" spans="1:2">
      <c r="A2037" t="s">
        <v>2821</v>
      </c>
      <c r="B2037">
        <v>1</v>
      </c>
    </row>
    <row r="2038" spans="1:2">
      <c r="A2038" t="s">
        <v>2823</v>
      </c>
      <c r="B2038">
        <v>1</v>
      </c>
    </row>
    <row r="2039" spans="1:2">
      <c r="A2039" t="s">
        <v>2824</v>
      </c>
      <c r="B2039">
        <v>1</v>
      </c>
    </row>
    <row r="2040" spans="1:2">
      <c r="A2040" t="s">
        <v>2825</v>
      </c>
      <c r="B2040">
        <v>1</v>
      </c>
    </row>
    <row r="2041" spans="1:2">
      <c r="A2041" t="s">
        <v>2826</v>
      </c>
      <c r="B2041">
        <v>1</v>
      </c>
    </row>
    <row r="2042" spans="1:2">
      <c r="A2042" t="s">
        <v>2827</v>
      </c>
      <c r="B2042">
        <v>1</v>
      </c>
    </row>
    <row r="2043" spans="1:2">
      <c r="A2043" t="s">
        <v>2828</v>
      </c>
      <c r="B2043">
        <v>1</v>
      </c>
    </row>
    <row r="2044" spans="1:2">
      <c r="A2044" t="s">
        <v>2829</v>
      </c>
      <c r="B2044">
        <v>1</v>
      </c>
    </row>
    <row r="2045" spans="1:2">
      <c r="A2045" t="s">
        <v>2830</v>
      </c>
      <c r="B2045">
        <v>1</v>
      </c>
    </row>
    <row r="2046" spans="1:2">
      <c r="A2046" t="s">
        <v>2831</v>
      </c>
      <c r="B2046">
        <v>1</v>
      </c>
    </row>
    <row r="2047" spans="1:2">
      <c r="A2047" t="s">
        <v>2832</v>
      </c>
      <c r="B2047">
        <v>1</v>
      </c>
    </row>
    <row r="2048" spans="1:2">
      <c r="A2048" t="s">
        <v>2833</v>
      </c>
      <c r="B2048">
        <v>1</v>
      </c>
    </row>
    <row r="2049" spans="1:2">
      <c r="A2049" t="s">
        <v>2834</v>
      </c>
      <c r="B2049">
        <v>1</v>
      </c>
    </row>
    <row r="2050" spans="1:2">
      <c r="A2050" t="s">
        <v>2835</v>
      </c>
      <c r="B2050">
        <v>1</v>
      </c>
    </row>
    <row r="2051" spans="1:2">
      <c r="A2051" t="s">
        <v>2836</v>
      </c>
      <c r="B2051">
        <v>1</v>
      </c>
    </row>
    <row r="2052" spans="1:2">
      <c r="A2052" t="s">
        <v>2837</v>
      </c>
      <c r="B2052">
        <v>1</v>
      </c>
    </row>
    <row r="2053" spans="1:2">
      <c r="A2053" t="s">
        <v>2838</v>
      </c>
      <c r="B2053">
        <v>1</v>
      </c>
    </row>
    <row r="2054" spans="1:2">
      <c r="A2054" t="s">
        <v>2839</v>
      </c>
      <c r="B2054">
        <v>1</v>
      </c>
    </row>
    <row r="2055" spans="1:2">
      <c r="A2055" t="s">
        <v>2840</v>
      </c>
      <c r="B2055">
        <v>1</v>
      </c>
    </row>
    <row r="2056" spans="1:2">
      <c r="A2056" t="s">
        <v>2841</v>
      </c>
      <c r="B2056">
        <v>1</v>
      </c>
    </row>
    <row r="2057" spans="1:2">
      <c r="A2057" t="s">
        <v>2842</v>
      </c>
      <c r="B2057">
        <v>1</v>
      </c>
    </row>
    <row r="2058" spans="1:2">
      <c r="A2058" t="s">
        <v>2843</v>
      </c>
      <c r="B2058">
        <v>1</v>
      </c>
    </row>
    <row r="2059" spans="1:2">
      <c r="A2059" t="s">
        <v>2844</v>
      </c>
      <c r="B2059">
        <v>1</v>
      </c>
    </row>
    <row r="2060" spans="1:2">
      <c r="A2060" t="s">
        <v>2845</v>
      </c>
      <c r="B2060">
        <v>1</v>
      </c>
    </row>
    <row r="2061" spans="1:2">
      <c r="A2061" t="s">
        <v>2846</v>
      </c>
      <c r="B2061">
        <v>1</v>
      </c>
    </row>
    <row r="2062" spans="1:2">
      <c r="A2062" t="s">
        <v>2847</v>
      </c>
      <c r="B2062">
        <v>1</v>
      </c>
    </row>
    <row r="2063" spans="1:2">
      <c r="A2063" t="s">
        <v>2848</v>
      </c>
      <c r="B2063">
        <v>1</v>
      </c>
    </row>
    <row r="2064" spans="1:2">
      <c r="A2064" t="s">
        <v>2849</v>
      </c>
      <c r="B2064">
        <v>1</v>
      </c>
    </row>
    <row r="2065" spans="1:2">
      <c r="A2065" t="s">
        <v>2850</v>
      </c>
      <c r="B2065">
        <v>1</v>
      </c>
    </row>
    <row r="2066" spans="1:2">
      <c r="A2066" t="s">
        <v>2851</v>
      </c>
      <c r="B2066">
        <v>1</v>
      </c>
    </row>
    <row r="2067" spans="1:2">
      <c r="A2067" t="s">
        <v>2853</v>
      </c>
      <c r="B2067">
        <v>1</v>
      </c>
    </row>
    <row r="2068" spans="1:2">
      <c r="A2068" t="s">
        <v>2854</v>
      </c>
      <c r="B2068">
        <v>1</v>
      </c>
    </row>
    <row r="2069" spans="1:2">
      <c r="A2069" t="s">
        <v>2855</v>
      </c>
      <c r="B2069">
        <v>1</v>
      </c>
    </row>
    <row r="2070" spans="1:2">
      <c r="A2070" t="s">
        <v>2856</v>
      </c>
      <c r="B2070">
        <v>1</v>
      </c>
    </row>
    <row r="2071" spans="1:2">
      <c r="A2071" t="s">
        <v>2857</v>
      </c>
      <c r="B2071">
        <v>1</v>
      </c>
    </row>
    <row r="2072" spans="1:2">
      <c r="A2072" t="s">
        <v>2858</v>
      </c>
      <c r="B2072">
        <v>1</v>
      </c>
    </row>
    <row r="2073" spans="1:2">
      <c r="A2073" t="s">
        <v>2859</v>
      </c>
      <c r="B2073">
        <v>1</v>
      </c>
    </row>
    <row r="2074" spans="1:2">
      <c r="A2074" t="s">
        <v>2860</v>
      </c>
      <c r="B2074">
        <v>1</v>
      </c>
    </row>
    <row r="2075" spans="1:2">
      <c r="A2075" t="s">
        <v>2861</v>
      </c>
      <c r="B2075">
        <v>1</v>
      </c>
    </row>
    <row r="2076" spans="1:2">
      <c r="A2076" t="s">
        <v>2862</v>
      </c>
      <c r="B2076">
        <v>1</v>
      </c>
    </row>
    <row r="2077" spans="1:2">
      <c r="A2077" t="s">
        <v>2863</v>
      </c>
      <c r="B2077">
        <v>1</v>
      </c>
    </row>
    <row r="2078" spans="1:2">
      <c r="A2078" t="s">
        <v>2864</v>
      </c>
      <c r="B2078">
        <v>1</v>
      </c>
    </row>
    <row r="2079" spans="1:2">
      <c r="A2079" t="s">
        <v>2865</v>
      </c>
      <c r="B2079">
        <v>1</v>
      </c>
    </row>
    <row r="2080" spans="1:2">
      <c r="A2080" t="s">
        <v>2866</v>
      </c>
      <c r="B2080">
        <v>1</v>
      </c>
    </row>
    <row r="2081" spans="1:2">
      <c r="A2081" t="s">
        <v>2867</v>
      </c>
      <c r="B2081">
        <v>1</v>
      </c>
    </row>
    <row r="2082" spans="1:2">
      <c r="A2082" t="s">
        <v>2868</v>
      </c>
      <c r="B2082">
        <v>1</v>
      </c>
    </row>
    <row r="2083" spans="1:2">
      <c r="A2083" t="s">
        <v>2869</v>
      </c>
      <c r="B2083">
        <v>1</v>
      </c>
    </row>
    <row r="2084" spans="1:2">
      <c r="A2084" t="s">
        <v>2870</v>
      </c>
      <c r="B2084">
        <v>1</v>
      </c>
    </row>
    <row r="2085" spans="1:2">
      <c r="A2085" t="s">
        <v>2871</v>
      </c>
      <c r="B2085">
        <v>1</v>
      </c>
    </row>
    <row r="2086" spans="1:2">
      <c r="A2086" t="s">
        <v>2872</v>
      </c>
      <c r="B2086">
        <v>1</v>
      </c>
    </row>
    <row r="2087" spans="1:2">
      <c r="A2087" t="s">
        <v>2873</v>
      </c>
      <c r="B2087">
        <v>1</v>
      </c>
    </row>
    <row r="2088" spans="1:2">
      <c r="A2088" t="s">
        <v>2874</v>
      </c>
      <c r="B2088">
        <v>1</v>
      </c>
    </row>
    <row r="2089" spans="1:2">
      <c r="A2089" t="s">
        <v>2875</v>
      </c>
      <c r="B2089">
        <v>1</v>
      </c>
    </row>
    <row r="2090" spans="1:2">
      <c r="A2090" t="s">
        <v>2876</v>
      </c>
      <c r="B2090">
        <v>1</v>
      </c>
    </row>
    <row r="2091" spans="1:2">
      <c r="A2091" t="s">
        <v>2877</v>
      </c>
      <c r="B2091">
        <v>1</v>
      </c>
    </row>
    <row r="2092" spans="1:2">
      <c r="A2092" t="s">
        <v>2878</v>
      </c>
      <c r="B2092">
        <v>1</v>
      </c>
    </row>
    <row r="2093" spans="1:2">
      <c r="A2093" t="s">
        <v>2879</v>
      </c>
      <c r="B2093">
        <v>1</v>
      </c>
    </row>
    <row r="2094" spans="1:2">
      <c r="A2094" t="s">
        <v>2880</v>
      </c>
      <c r="B2094">
        <v>1</v>
      </c>
    </row>
    <row r="2095" spans="1:2">
      <c r="A2095" t="s">
        <v>2881</v>
      </c>
      <c r="B2095">
        <v>1</v>
      </c>
    </row>
    <row r="2096" spans="1:2">
      <c r="A2096" t="s">
        <v>2882</v>
      </c>
      <c r="B2096">
        <v>1</v>
      </c>
    </row>
    <row r="2097" spans="1:2">
      <c r="A2097" t="s">
        <v>2883</v>
      </c>
      <c r="B2097">
        <v>1</v>
      </c>
    </row>
    <row r="2098" spans="1:2">
      <c r="A2098" t="s">
        <v>2884</v>
      </c>
      <c r="B2098">
        <v>1</v>
      </c>
    </row>
    <row r="2099" spans="1:2">
      <c r="A2099" t="s">
        <v>2885</v>
      </c>
      <c r="B2099">
        <v>1</v>
      </c>
    </row>
    <row r="2100" spans="1:2">
      <c r="A2100" t="s">
        <v>2886</v>
      </c>
      <c r="B2100">
        <v>1</v>
      </c>
    </row>
    <row r="2101" spans="1:2">
      <c r="A2101" t="s">
        <v>2887</v>
      </c>
      <c r="B2101">
        <v>1</v>
      </c>
    </row>
    <row r="2102" spans="1:2">
      <c r="A2102" t="s">
        <v>2888</v>
      </c>
      <c r="B2102">
        <v>1</v>
      </c>
    </row>
    <row r="2103" spans="1:2">
      <c r="A2103" t="s">
        <v>2889</v>
      </c>
      <c r="B2103">
        <v>1</v>
      </c>
    </row>
    <row r="2104" spans="1:2">
      <c r="A2104" t="s">
        <v>2890</v>
      </c>
      <c r="B2104">
        <v>1</v>
      </c>
    </row>
    <row r="2105" spans="1:2">
      <c r="A2105" t="s">
        <v>2892</v>
      </c>
      <c r="B2105">
        <v>1</v>
      </c>
    </row>
    <row r="2106" spans="1:2">
      <c r="A2106" t="s">
        <v>2893</v>
      </c>
      <c r="B2106">
        <v>1</v>
      </c>
    </row>
    <row r="2107" spans="1:2">
      <c r="A2107" t="s">
        <v>2894</v>
      </c>
      <c r="B2107">
        <v>1</v>
      </c>
    </row>
    <row r="2108" spans="1:2">
      <c r="A2108" t="s">
        <v>2895</v>
      </c>
      <c r="B2108">
        <v>1</v>
      </c>
    </row>
    <row r="2109" spans="1:2">
      <c r="A2109" t="s">
        <v>2896</v>
      </c>
      <c r="B2109">
        <v>1</v>
      </c>
    </row>
    <row r="2110" spans="1:2">
      <c r="A2110" t="s">
        <v>2897</v>
      </c>
      <c r="B2110">
        <v>1</v>
      </c>
    </row>
    <row r="2111" spans="1:2">
      <c r="A2111" t="s">
        <v>2898</v>
      </c>
      <c r="B2111">
        <v>1</v>
      </c>
    </row>
    <row r="2112" spans="1:2">
      <c r="A2112" t="s">
        <v>2899</v>
      </c>
      <c r="B2112">
        <v>1</v>
      </c>
    </row>
    <row r="2113" spans="1:2">
      <c r="A2113" t="s">
        <v>2900</v>
      </c>
      <c r="B2113">
        <v>1</v>
      </c>
    </row>
    <row r="2114" spans="1:2">
      <c r="A2114" t="s">
        <v>2901</v>
      </c>
      <c r="B2114">
        <v>1</v>
      </c>
    </row>
    <row r="2115" spans="1:2">
      <c r="A2115" t="s">
        <v>2902</v>
      </c>
      <c r="B2115">
        <v>1</v>
      </c>
    </row>
    <row r="2116" spans="1:2">
      <c r="A2116" t="s">
        <v>2903</v>
      </c>
      <c r="B2116">
        <v>1</v>
      </c>
    </row>
    <row r="2117" spans="1:2">
      <c r="A2117" t="s">
        <v>2904</v>
      </c>
      <c r="B2117">
        <v>1</v>
      </c>
    </row>
    <row r="2118" spans="1:2">
      <c r="A2118" t="s">
        <v>2905</v>
      </c>
      <c r="B2118">
        <v>1</v>
      </c>
    </row>
    <row r="2119" spans="1:2">
      <c r="A2119" t="s">
        <v>2906</v>
      </c>
      <c r="B2119">
        <v>1</v>
      </c>
    </row>
    <row r="2120" spans="1:2">
      <c r="A2120" t="s">
        <v>2907</v>
      </c>
      <c r="B2120">
        <v>1</v>
      </c>
    </row>
    <row r="2121" spans="1:2">
      <c r="A2121" t="s">
        <v>2908</v>
      </c>
      <c r="B2121">
        <v>1</v>
      </c>
    </row>
    <row r="2122" spans="1:2">
      <c r="A2122" t="s">
        <v>2910</v>
      </c>
      <c r="B2122">
        <v>1</v>
      </c>
    </row>
    <row r="2123" spans="1:2">
      <c r="A2123" t="s">
        <v>2911</v>
      </c>
      <c r="B2123">
        <v>1</v>
      </c>
    </row>
    <row r="2124" spans="1:2">
      <c r="A2124" t="s">
        <v>2912</v>
      </c>
      <c r="B2124">
        <v>1</v>
      </c>
    </row>
    <row r="2125" spans="1:2">
      <c r="A2125" t="s">
        <v>2913</v>
      </c>
      <c r="B2125">
        <v>1</v>
      </c>
    </row>
    <row r="2126" spans="1:2">
      <c r="A2126" t="s">
        <v>2914</v>
      </c>
      <c r="B2126">
        <v>1</v>
      </c>
    </row>
    <row r="2127" spans="1:2">
      <c r="A2127" t="s">
        <v>2915</v>
      </c>
      <c r="B2127">
        <v>1</v>
      </c>
    </row>
    <row r="2128" spans="1:2">
      <c r="A2128" t="s">
        <v>2916</v>
      </c>
      <c r="B2128">
        <v>1</v>
      </c>
    </row>
    <row r="2129" spans="1:2">
      <c r="A2129" t="s">
        <v>2917</v>
      </c>
      <c r="B2129">
        <v>1</v>
      </c>
    </row>
    <row r="2130" spans="1:2">
      <c r="A2130" t="s">
        <v>2918</v>
      </c>
      <c r="B2130">
        <v>1</v>
      </c>
    </row>
    <row r="2131" spans="1:2">
      <c r="A2131" t="s">
        <v>2919</v>
      </c>
      <c r="B2131">
        <v>1</v>
      </c>
    </row>
    <row r="2132" spans="1:2">
      <c r="A2132" t="s">
        <v>2920</v>
      </c>
      <c r="B2132">
        <v>1</v>
      </c>
    </row>
    <row r="2133" spans="1:2">
      <c r="A2133" t="s">
        <v>2921</v>
      </c>
      <c r="B2133">
        <v>1</v>
      </c>
    </row>
    <row r="2134" spans="1:2">
      <c r="A2134" t="s">
        <v>2923</v>
      </c>
      <c r="B2134">
        <v>1</v>
      </c>
    </row>
    <row r="2135" spans="1:2">
      <c r="A2135" t="s">
        <v>2924</v>
      </c>
      <c r="B2135">
        <v>1</v>
      </c>
    </row>
    <row r="2136" spans="1:2">
      <c r="A2136" t="s">
        <v>2925</v>
      </c>
      <c r="B2136">
        <v>1</v>
      </c>
    </row>
    <row r="2137" spans="1:2">
      <c r="A2137" t="s">
        <v>2926</v>
      </c>
      <c r="B2137">
        <v>1</v>
      </c>
    </row>
    <row r="2138" spans="1:2">
      <c r="A2138" t="s">
        <v>2927</v>
      </c>
      <c r="B2138">
        <v>1</v>
      </c>
    </row>
    <row r="2139" spans="1:2">
      <c r="A2139" t="s">
        <v>2928</v>
      </c>
      <c r="B2139">
        <v>1</v>
      </c>
    </row>
    <row r="2140" spans="1:2">
      <c r="A2140" t="s">
        <v>2929</v>
      </c>
      <c r="B2140">
        <v>1</v>
      </c>
    </row>
    <row r="2141" spans="1:2">
      <c r="A2141" t="s">
        <v>2930</v>
      </c>
      <c r="B2141">
        <v>1</v>
      </c>
    </row>
    <row r="2142" spans="1:2">
      <c r="A2142" t="s">
        <v>2931</v>
      </c>
      <c r="B2142">
        <v>1</v>
      </c>
    </row>
    <row r="2143" spans="1:2">
      <c r="A2143" t="s">
        <v>2932</v>
      </c>
      <c r="B2143">
        <v>1</v>
      </c>
    </row>
    <row r="2144" spans="1:2">
      <c r="A2144" t="s">
        <v>2933</v>
      </c>
      <c r="B2144">
        <v>1</v>
      </c>
    </row>
    <row r="2145" spans="1:2">
      <c r="A2145" t="s">
        <v>2934</v>
      </c>
      <c r="B2145">
        <v>1</v>
      </c>
    </row>
    <row r="2146" spans="1:2">
      <c r="A2146" t="s">
        <v>2935</v>
      </c>
      <c r="B2146">
        <v>1</v>
      </c>
    </row>
    <row r="2147" spans="1:2">
      <c r="A2147" t="s">
        <v>2936</v>
      </c>
      <c r="B2147">
        <v>1</v>
      </c>
    </row>
    <row r="2148" spans="1:2">
      <c r="A2148" t="s">
        <v>2937</v>
      </c>
      <c r="B2148">
        <v>1</v>
      </c>
    </row>
    <row r="2149" spans="1:2">
      <c r="A2149" t="s">
        <v>2939</v>
      </c>
      <c r="B2149">
        <v>1</v>
      </c>
    </row>
    <row r="2150" spans="1:2">
      <c r="A2150" t="s">
        <v>2940</v>
      </c>
      <c r="B2150">
        <v>1</v>
      </c>
    </row>
    <row r="2151" spans="1:2">
      <c r="A2151" t="s">
        <v>2942</v>
      </c>
      <c r="B2151">
        <v>1</v>
      </c>
    </row>
    <row r="2152" spans="1:2">
      <c r="A2152" t="s">
        <v>2943</v>
      </c>
      <c r="B2152">
        <v>1</v>
      </c>
    </row>
    <row r="2153" spans="1:2">
      <c r="A2153" t="s">
        <v>2944</v>
      </c>
      <c r="B2153">
        <v>1</v>
      </c>
    </row>
    <row r="2154" spans="1:2">
      <c r="A2154" t="s">
        <v>2945</v>
      </c>
      <c r="B2154">
        <v>1</v>
      </c>
    </row>
    <row r="2155" spans="1:2">
      <c r="A2155" t="s">
        <v>2946</v>
      </c>
      <c r="B2155">
        <v>1</v>
      </c>
    </row>
    <row r="2156" spans="1:2">
      <c r="A2156" t="s">
        <v>2947</v>
      </c>
      <c r="B2156">
        <v>1</v>
      </c>
    </row>
    <row r="2157" spans="1:2">
      <c r="A2157" t="s">
        <v>2948</v>
      </c>
      <c r="B2157">
        <v>1</v>
      </c>
    </row>
    <row r="2158" spans="1:2">
      <c r="A2158" t="s">
        <v>2949</v>
      </c>
      <c r="B2158">
        <v>1</v>
      </c>
    </row>
    <row r="2159" spans="1:2">
      <c r="A2159" t="s">
        <v>2950</v>
      </c>
      <c r="B2159">
        <v>1</v>
      </c>
    </row>
    <row r="2160" spans="1:2">
      <c r="A2160" t="s">
        <v>2951</v>
      </c>
      <c r="B2160">
        <v>1</v>
      </c>
    </row>
    <row r="2161" spans="1:2">
      <c r="A2161" t="s">
        <v>2952</v>
      </c>
      <c r="B2161">
        <v>1</v>
      </c>
    </row>
    <row r="2162" spans="1:2">
      <c r="A2162" t="s">
        <v>2953</v>
      </c>
      <c r="B2162">
        <v>1</v>
      </c>
    </row>
    <row r="2163" spans="1:2">
      <c r="A2163" t="s">
        <v>2954</v>
      </c>
      <c r="B2163">
        <v>1</v>
      </c>
    </row>
    <row r="2164" spans="1:2">
      <c r="A2164" t="s">
        <v>2955</v>
      </c>
      <c r="B2164">
        <v>1</v>
      </c>
    </row>
    <row r="2165" spans="1:2">
      <c r="A2165" t="s">
        <v>2956</v>
      </c>
      <c r="B2165">
        <v>1</v>
      </c>
    </row>
    <row r="2166" spans="1:2">
      <c r="A2166" t="s">
        <v>2957</v>
      </c>
      <c r="B2166">
        <v>1</v>
      </c>
    </row>
    <row r="2167" spans="1:2">
      <c r="A2167" t="s">
        <v>2958</v>
      </c>
      <c r="B2167">
        <v>1</v>
      </c>
    </row>
    <row r="2168" spans="1:2">
      <c r="A2168" t="s">
        <v>2959</v>
      </c>
      <c r="B2168">
        <v>1</v>
      </c>
    </row>
    <row r="2169" spans="1:2">
      <c r="A2169" t="s">
        <v>2960</v>
      </c>
      <c r="B2169">
        <v>1</v>
      </c>
    </row>
    <row r="2170" spans="1:2">
      <c r="A2170" t="s">
        <v>2961</v>
      </c>
      <c r="B2170">
        <v>1</v>
      </c>
    </row>
    <row r="2171" spans="1:2">
      <c r="A2171" t="s">
        <v>2962</v>
      </c>
      <c r="B2171">
        <v>1</v>
      </c>
    </row>
    <row r="2172" spans="1:2">
      <c r="A2172" t="s">
        <v>2963</v>
      </c>
      <c r="B2172">
        <v>1</v>
      </c>
    </row>
    <row r="2173" spans="1:2">
      <c r="A2173" t="s">
        <v>2964</v>
      </c>
      <c r="B2173">
        <v>1</v>
      </c>
    </row>
    <row r="2174" spans="1:2">
      <c r="A2174" t="s">
        <v>2965</v>
      </c>
      <c r="B2174">
        <v>1</v>
      </c>
    </row>
    <row r="2175" spans="1:2">
      <c r="A2175" t="s">
        <v>2966</v>
      </c>
      <c r="B2175">
        <v>1</v>
      </c>
    </row>
    <row r="2176" spans="1:2">
      <c r="A2176" t="s">
        <v>2967</v>
      </c>
      <c r="B2176">
        <v>1</v>
      </c>
    </row>
    <row r="2177" spans="1:2">
      <c r="A2177" t="s">
        <v>2968</v>
      </c>
      <c r="B2177">
        <v>1</v>
      </c>
    </row>
    <row r="2178" spans="1:2">
      <c r="A2178" t="s">
        <v>2969</v>
      </c>
      <c r="B2178">
        <v>1</v>
      </c>
    </row>
    <row r="2179" spans="1:2">
      <c r="A2179" t="s">
        <v>2970</v>
      </c>
      <c r="B2179">
        <v>1</v>
      </c>
    </row>
    <row r="2180" spans="1:2">
      <c r="A2180" t="s">
        <v>2971</v>
      </c>
      <c r="B2180">
        <v>1</v>
      </c>
    </row>
    <row r="2181" spans="1:2">
      <c r="A2181" t="s">
        <v>2972</v>
      </c>
      <c r="B2181">
        <v>1</v>
      </c>
    </row>
    <row r="2182" spans="1:2">
      <c r="A2182" t="s">
        <v>2973</v>
      </c>
      <c r="B2182">
        <v>1</v>
      </c>
    </row>
    <row r="2183" spans="1:2">
      <c r="A2183" t="s">
        <v>2974</v>
      </c>
      <c r="B2183">
        <v>1</v>
      </c>
    </row>
    <row r="2184" spans="1:2">
      <c r="A2184" t="s">
        <v>2975</v>
      </c>
      <c r="B2184">
        <v>1</v>
      </c>
    </row>
    <row r="2185" spans="1:2">
      <c r="A2185" t="s">
        <v>2976</v>
      </c>
      <c r="B2185">
        <v>1</v>
      </c>
    </row>
    <row r="2186" spans="1:2">
      <c r="A2186" t="s">
        <v>2977</v>
      </c>
      <c r="B2186">
        <v>1</v>
      </c>
    </row>
    <row r="2187" spans="1:2">
      <c r="A2187" t="s">
        <v>2978</v>
      </c>
      <c r="B2187">
        <v>1</v>
      </c>
    </row>
    <row r="2188" spans="1:2">
      <c r="A2188" t="s">
        <v>2979</v>
      </c>
      <c r="B2188">
        <v>1</v>
      </c>
    </row>
    <row r="2189" spans="1:2">
      <c r="A2189" t="s">
        <v>2980</v>
      </c>
      <c r="B2189">
        <v>1</v>
      </c>
    </row>
    <row r="2190" spans="1:2">
      <c r="A2190" t="s">
        <v>2981</v>
      </c>
      <c r="B2190">
        <v>1</v>
      </c>
    </row>
    <row r="2191" spans="1:2">
      <c r="A2191" t="s">
        <v>2982</v>
      </c>
      <c r="B2191">
        <v>1</v>
      </c>
    </row>
    <row r="2192" spans="1:2">
      <c r="A2192" t="s">
        <v>2983</v>
      </c>
      <c r="B2192">
        <v>1</v>
      </c>
    </row>
    <row r="2193" spans="1:2">
      <c r="A2193" t="s">
        <v>2984</v>
      </c>
      <c r="B2193">
        <v>1</v>
      </c>
    </row>
    <row r="2194" spans="1:2">
      <c r="A2194" t="s">
        <v>2985</v>
      </c>
      <c r="B2194">
        <v>1</v>
      </c>
    </row>
    <row r="2195" spans="1:2">
      <c r="A2195" t="s">
        <v>2986</v>
      </c>
      <c r="B2195">
        <v>1</v>
      </c>
    </row>
    <row r="2196" spans="1:2">
      <c r="A2196" t="s">
        <v>2987</v>
      </c>
      <c r="B2196">
        <v>1</v>
      </c>
    </row>
    <row r="2197" spans="1:2">
      <c r="A2197" t="s">
        <v>2988</v>
      </c>
      <c r="B2197">
        <v>1</v>
      </c>
    </row>
    <row r="2198" spans="1:2">
      <c r="A2198" t="s">
        <v>2989</v>
      </c>
      <c r="B2198">
        <v>1</v>
      </c>
    </row>
    <row r="2199" spans="1:2">
      <c r="A2199" t="s">
        <v>2990</v>
      </c>
      <c r="B2199">
        <v>1</v>
      </c>
    </row>
    <row r="2200" spans="1:2">
      <c r="A2200" t="s">
        <v>2991</v>
      </c>
      <c r="B2200">
        <v>1</v>
      </c>
    </row>
    <row r="2201" spans="1:2">
      <c r="A2201" t="s">
        <v>2992</v>
      </c>
      <c r="B2201">
        <v>1</v>
      </c>
    </row>
    <row r="2202" spans="1:2">
      <c r="A2202" t="s">
        <v>2993</v>
      </c>
      <c r="B2202">
        <v>1</v>
      </c>
    </row>
    <row r="2203" spans="1:2">
      <c r="A2203" t="s">
        <v>2994</v>
      </c>
      <c r="B2203">
        <v>1</v>
      </c>
    </row>
    <row r="2204" spans="1:2">
      <c r="A2204" t="s">
        <v>2995</v>
      </c>
      <c r="B2204">
        <v>1</v>
      </c>
    </row>
    <row r="2205" spans="1:2">
      <c r="A2205" t="s">
        <v>2996</v>
      </c>
      <c r="B2205">
        <v>1</v>
      </c>
    </row>
    <row r="2206" spans="1:2">
      <c r="A2206" t="s">
        <v>2997</v>
      </c>
      <c r="B2206">
        <v>1</v>
      </c>
    </row>
    <row r="2207" spans="1:2">
      <c r="A2207" t="s">
        <v>2998</v>
      </c>
      <c r="B2207">
        <v>1</v>
      </c>
    </row>
    <row r="2208" spans="1:2">
      <c r="A2208" t="s">
        <v>2999</v>
      </c>
      <c r="B2208">
        <v>1</v>
      </c>
    </row>
    <row r="2209" spans="1:2">
      <c r="A2209" t="s">
        <v>3000</v>
      </c>
      <c r="B2209">
        <v>1</v>
      </c>
    </row>
    <row r="2210" spans="1:2">
      <c r="A2210" t="s">
        <v>3001</v>
      </c>
      <c r="B2210">
        <v>1</v>
      </c>
    </row>
    <row r="2211" spans="1:2">
      <c r="A2211" t="s">
        <v>3002</v>
      </c>
      <c r="B2211">
        <v>1</v>
      </c>
    </row>
    <row r="2212" spans="1:2">
      <c r="A2212" t="s">
        <v>3003</v>
      </c>
      <c r="B2212">
        <v>1</v>
      </c>
    </row>
    <row r="2213" spans="1:2">
      <c r="A2213" t="s">
        <v>3004</v>
      </c>
      <c r="B2213">
        <v>1</v>
      </c>
    </row>
    <row r="2214" spans="1:2">
      <c r="A2214" t="s">
        <v>3005</v>
      </c>
      <c r="B2214">
        <v>1</v>
      </c>
    </row>
    <row r="2215" spans="1:2">
      <c r="A2215" t="s">
        <v>3006</v>
      </c>
      <c r="B2215">
        <v>1</v>
      </c>
    </row>
    <row r="2216" spans="1:2">
      <c r="A2216" t="s">
        <v>3007</v>
      </c>
      <c r="B2216">
        <v>1</v>
      </c>
    </row>
    <row r="2217" spans="1:2">
      <c r="A2217" t="s">
        <v>3008</v>
      </c>
      <c r="B2217">
        <v>1</v>
      </c>
    </row>
    <row r="2218" spans="1:2">
      <c r="A2218" t="s">
        <v>3009</v>
      </c>
      <c r="B2218">
        <v>1</v>
      </c>
    </row>
    <row r="2219" spans="1:2">
      <c r="A2219" t="s">
        <v>3010</v>
      </c>
      <c r="B2219">
        <v>1</v>
      </c>
    </row>
    <row r="2220" spans="1:2">
      <c r="A2220" t="s">
        <v>3011</v>
      </c>
      <c r="B2220">
        <v>1</v>
      </c>
    </row>
    <row r="2221" spans="1:2">
      <c r="A2221" t="s">
        <v>3013</v>
      </c>
      <c r="B2221">
        <v>1</v>
      </c>
    </row>
    <row r="2222" spans="1:2">
      <c r="A2222" t="s">
        <v>3014</v>
      </c>
      <c r="B2222">
        <v>1</v>
      </c>
    </row>
    <row r="2223" spans="1:2">
      <c r="A2223" t="s">
        <v>3016</v>
      </c>
      <c r="B2223">
        <v>1</v>
      </c>
    </row>
    <row r="2224" spans="1:2">
      <c r="A2224" t="s">
        <v>3017</v>
      </c>
      <c r="B2224">
        <v>1</v>
      </c>
    </row>
    <row r="2225" spans="1:2">
      <c r="A2225" t="s">
        <v>3018</v>
      </c>
      <c r="B2225">
        <v>1</v>
      </c>
    </row>
    <row r="2226" spans="1:2">
      <c r="A2226" t="s">
        <v>3019</v>
      </c>
      <c r="B2226">
        <v>1</v>
      </c>
    </row>
    <row r="2227" spans="1:2">
      <c r="A2227" t="s">
        <v>3020</v>
      </c>
      <c r="B2227">
        <v>1</v>
      </c>
    </row>
    <row r="2228" spans="1:2">
      <c r="A2228" t="s">
        <v>3021</v>
      </c>
      <c r="B2228">
        <v>1</v>
      </c>
    </row>
    <row r="2229" spans="1:2">
      <c r="A2229" t="s">
        <v>3022</v>
      </c>
      <c r="B2229">
        <v>1</v>
      </c>
    </row>
    <row r="2230" spans="1:2">
      <c r="A2230" t="s">
        <v>3023</v>
      </c>
      <c r="B2230">
        <v>1</v>
      </c>
    </row>
    <row r="2231" spans="1:2">
      <c r="A2231" t="s">
        <v>3024</v>
      </c>
      <c r="B2231">
        <v>1</v>
      </c>
    </row>
    <row r="2232" spans="1:2">
      <c r="A2232" t="s">
        <v>3025</v>
      </c>
      <c r="B2232">
        <v>1</v>
      </c>
    </row>
    <row r="2233" spans="1:2">
      <c r="A2233" t="s">
        <v>3026</v>
      </c>
      <c r="B2233">
        <v>1</v>
      </c>
    </row>
    <row r="2234" spans="1:2">
      <c r="A2234" t="s">
        <v>3027</v>
      </c>
      <c r="B2234">
        <v>1</v>
      </c>
    </row>
    <row r="2235" spans="1:2">
      <c r="A2235" t="s">
        <v>3028</v>
      </c>
      <c r="B2235">
        <v>1</v>
      </c>
    </row>
    <row r="2236" spans="1:2">
      <c r="A2236" t="s">
        <v>3029</v>
      </c>
      <c r="B2236">
        <v>1</v>
      </c>
    </row>
    <row r="2237" spans="1:2">
      <c r="A2237" t="s">
        <v>3030</v>
      </c>
      <c r="B2237">
        <v>1</v>
      </c>
    </row>
    <row r="2238" spans="1:2">
      <c r="A2238" t="s">
        <v>3031</v>
      </c>
      <c r="B2238">
        <v>1</v>
      </c>
    </row>
    <row r="2239" spans="1:2">
      <c r="A2239" t="s">
        <v>3032</v>
      </c>
      <c r="B2239">
        <v>1</v>
      </c>
    </row>
    <row r="2240" spans="1:2">
      <c r="A2240" t="s">
        <v>3033</v>
      </c>
      <c r="B2240">
        <v>1</v>
      </c>
    </row>
    <row r="2241" spans="1:2">
      <c r="A2241" t="s">
        <v>3034</v>
      </c>
      <c r="B2241">
        <v>1</v>
      </c>
    </row>
    <row r="2242" spans="1:2">
      <c r="A2242" t="s">
        <v>3035</v>
      </c>
      <c r="B2242">
        <v>1</v>
      </c>
    </row>
    <row r="2243" spans="1:2">
      <c r="A2243" t="s">
        <v>3036</v>
      </c>
      <c r="B2243">
        <v>1</v>
      </c>
    </row>
    <row r="2244" spans="1:2">
      <c r="A2244" t="s">
        <v>3037</v>
      </c>
      <c r="B2244">
        <v>1</v>
      </c>
    </row>
    <row r="2245" spans="1:2">
      <c r="A2245" t="s">
        <v>3038</v>
      </c>
      <c r="B2245">
        <v>1</v>
      </c>
    </row>
    <row r="2246" spans="1:2">
      <c r="A2246" t="s">
        <v>3039</v>
      </c>
      <c r="B2246">
        <v>1</v>
      </c>
    </row>
    <row r="2247" spans="1:2">
      <c r="A2247" t="s">
        <v>3040</v>
      </c>
      <c r="B2247">
        <v>1</v>
      </c>
    </row>
    <row r="2248" spans="1:2">
      <c r="A2248" t="s">
        <v>3042</v>
      </c>
      <c r="B2248">
        <v>1</v>
      </c>
    </row>
    <row r="2249" spans="1:2">
      <c r="A2249" t="s">
        <v>3043</v>
      </c>
      <c r="B2249">
        <v>1</v>
      </c>
    </row>
    <row r="2250" spans="1:2">
      <c r="A2250" t="s">
        <v>3044</v>
      </c>
      <c r="B2250">
        <v>1</v>
      </c>
    </row>
    <row r="2251" spans="1:2">
      <c r="A2251" t="s">
        <v>3045</v>
      </c>
      <c r="B2251">
        <v>1</v>
      </c>
    </row>
    <row r="2252" spans="1:2">
      <c r="A2252" t="s">
        <v>3046</v>
      </c>
      <c r="B2252">
        <v>1</v>
      </c>
    </row>
    <row r="2253" spans="1:2">
      <c r="A2253" t="s">
        <v>3047</v>
      </c>
      <c r="B2253">
        <v>1</v>
      </c>
    </row>
    <row r="2254" spans="1:2">
      <c r="A2254" t="s">
        <v>3048</v>
      </c>
      <c r="B2254">
        <v>1</v>
      </c>
    </row>
    <row r="2255" spans="1:2">
      <c r="A2255" t="s">
        <v>3049</v>
      </c>
      <c r="B2255">
        <v>1</v>
      </c>
    </row>
    <row r="2256" spans="1:2">
      <c r="A2256" t="s">
        <v>3050</v>
      </c>
      <c r="B2256">
        <v>1</v>
      </c>
    </row>
    <row r="2257" spans="1:2">
      <c r="A2257" t="s">
        <v>3051</v>
      </c>
      <c r="B2257">
        <v>1</v>
      </c>
    </row>
    <row r="2258" spans="1:2">
      <c r="A2258" t="s">
        <v>3052</v>
      </c>
      <c r="B2258">
        <v>1</v>
      </c>
    </row>
    <row r="2259" spans="1:2">
      <c r="A2259" t="s">
        <v>3053</v>
      </c>
      <c r="B2259">
        <v>1</v>
      </c>
    </row>
    <row r="2260" spans="1:2">
      <c r="A2260" t="s">
        <v>3054</v>
      </c>
      <c r="B2260">
        <v>1</v>
      </c>
    </row>
    <row r="2261" spans="1:2">
      <c r="A2261" t="s">
        <v>3055</v>
      </c>
      <c r="B2261">
        <v>1</v>
      </c>
    </row>
    <row r="2262" spans="1:2">
      <c r="A2262" t="s">
        <v>3056</v>
      </c>
      <c r="B2262">
        <v>1</v>
      </c>
    </row>
    <row r="2263" spans="1:2">
      <c r="A2263" t="s">
        <v>3057</v>
      </c>
      <c r="B2263">
        <v>1</v>
      </c>
    </row>
    <row r="2264" spans="1:2">
      <c r="A2264" t="s">
        <v>3059</v>
      </c>
      <c r="B2264">
        <v>1</v>
      </c>
    </row>
    <row r="2265" spans="1:2">
      <c r="A2265" t="s">
        <v>3060</v>
      </c>
      <c r="B2265">
        <v>1</v>
      </c>
    </row>
    <row r="2266" spans="1:2">
      <c r="A2266" t="s">
        <v>3061</v>
      </c>
      <c r="B2266">
        <v>1</v>
      </c>
    </row>
    <row r="2267" spans="1:2">
      <c r="A2267" t="s">
        <v>3062</v>
      </c>
      <c r="B2267">
        <v>1</v>
      </c>
    </row>
    <row r="2268" spans="1:2">
      <c r="A2268" t="s">
        <v>3063</v>
      </c>
      <c r="B2268">
        <v>1</v>
      </c>
    </row>
    <row r="2269" spans="1:2">
      <c r="A2269" t="s">
        <v>3064</v>
      </c>
      <c r="B2269">
        <v>1</v>
      </c>
    </row>
    <row r="2270" spans="1:2">
      <c r="A2270" t="s">
        <v>3065</v>
      </c>
      <c r="B2270">
        <v>1</v>
      </c>
    </row>
    <row r="2271" spans="1:2">
      <c r="A2271" t="s">
        <v>3066</v>
      </c>
      <c r="B2271">
        <v>1</v>
      </c>
    </row>
    <row r="2272" spans="1:2">
      <c r="A2272" t="s">
        <v>3067</v>
      </c>
      <c r="B2272">
        <v>1</v>
      </c>
    </row>
    <row r="2273" spans="1:2">
      <c r="A2273" t="s">
        <v>3068</v>
      </c>
      <c r="B2273">
        <v>1</v>
      </c>
    </row>
    <row r="2274" spans="1:2">
      <c r="A2274" t="s">
        <v>3069</v>
      </c>
      <c r="B2274">
        <v>1</v>
      </c>
    </row>
    <row r="2275" spans="1:2">
      <c r="A2275" t="s">
        <v>3071</v>
      </c>
      <c r="B2275">
        <v>1</v>
      </c>
    </row>
    <row r="2276" spans="1:2">
      <c r="A2276" t="s">
        <v>3072</v>
      </c>
      <c r="B2276">
        <v>1</v>
      </c>
    </row>
    <row r="2277" spans="1:2">
      <c r="A2277" t="s">
        <v>3073</v>
      </c>
      <c r="B2277">
        <v>1</v>
      </c>
    </row>
    <row r="2278" spans="1:2">
      <c r="A2278" t="s">
        <v>3074</v>
      </c>
      <c r="B2278">
        <v>1</v>
      </c>
    </row>
    <row r="2279" spans="1:2">
      <c r="A2279" t="s">
        <v>3075</v>
      </c>
      <c r="B2279">
        <v>1</v>
      </c>
    </row>
    <row r="2280" spans="1:2">
      <c r="A2280" t="s">
        <v>3076</v>
      </c>
      <c r="B2280">
        <v>1</v>
      </c>
    </row>
    <row r="2281" spans="1:2">
      <c r="A2281" t="s">
        <v>3077</v>
      </c>
      <c r="B2281">
        <v>1</v>
      </c>
    </row>
    <row r="2282" spans="1:2">
      <c r="A2282" t="s">
        <v>3078</v>
      </c>
      <c r="B2282">
        <v>1</v>
      </c>
    </row>
    <row r="2283" spans="1:2">
      <c r="A2283" t="s">
        <v>3079</v>
      </c>
      <c r="B2283">
        <v>1</v>
      </c>
    </row>
    <row r="2284" spans="1:2">
      <c r="A2284" t="s">
        <v>3080</v>
      </c>
      <c r="B2284">
        <v>1</v>
      </c>
    </row>
    <row r="2285" spans="1:2">
      <c r="A2285" t="s">
        <v>3082</v>
      </c>
      <c r="B2285">
        <v>1</v>
      </c>
    </row>
    <row r="2286" spans="1:2">
      <c r="A2286" t="s">
        <v>3083</v>
      </c>
      <c r="B2286">
        <v>1</v>
      </c>
    </row>
    <row r="2287" spans="1:2">
      <c r="A2287" t="s">
        <v>3084</v>
      </c>
      <c r="B2287">
        <v>1</v>
      </c>
    </row>
    <row r="2288" spans="1:2">
      <c r="A2288" t="s">
        <v>3085</v>
      </c>
      <c r="B2288">
        <v>1</v>
      </c>
    </row>
    <row r="2289" spans="1:2">
      <c r="A2289" t="s">
        <v>3086</v>
      </c>
      <c r="B2289">
        <v>1</v>
      </c>
    </row>
    <row r="2290" spans="1:2">
      <c r="A2290" t="s">
        <v>3087</v>
      </c>
      <c r="B2290">
        <v>1</v>
      </c>
    </row>
    <row r="2291" spans="1:2">
      <c r="A2291" t="s">
        <v>3088</v>
      </c>
      <c r="B2291">
        <v>1</v>
      </c>
    </row>
    <row r="2292" spans="1:2">
      <c r="A2292" t="s">
        <v>3089</v>
      </c>
      <c r="B2292">
        <v>1</v>
      </c>
    </row>
    <row r="2293" spans="1:2">
      <c r="A2293" t="s">
        <v>3090</v>
      </c>
      <c r="B2293">
        <v>1</v>
      </c>
    </row>
    <row r="2294" spans="1:2">
      <c r="A2294" t="s">
        <v>3091</v>
      </c>
      <c r="B2294">
        <v>1</v>
      </c>
    </row>
    <row r="2295" spans="1:2">
      <c r="A2295" t="s">
        <v>3092</v>
      </c>
      <c r="B2295">
        <v>1</v>
      </c>
    </row>
    <row r="2296" spans="1:2">
      <c r="A2296" t="s">
        <v>3093</v>
      </c>
      <c r="B2296">
        <v>1</v>
      </c>
    </row>
    <row r="2297" spans="1:2">
      <c r="A2297" t="s">
        <v>3094</v>
      </c>
      <c r="B2297">
        <v>1</v>
      </c>
    </row>
    <row r="2298" spans="1:2">
      <c r="A2298" t="s">
        <v>3095</v>
      </c>
      <c r="B2298">
        <v>1</v>
      </c>
    </row>
    <row r="2299" spans="1:2">
      <c r="A2299" t="s">
        <v>3096</v>
      </c>
      <c r="B2299">
        <v>1</v>
      </c>
    </row>
    <row r="2300" spans="1:2">
      <c r="A2300" t="s">
        <v>3097</v>
      </c>
      <c r="B2300">
        <v>1</v>
      </c>
    </row>
    <row r="2301" spans="1:2">
      <c r="A2301" t="s">
        <v>3098</v>
      </c>
      <c r="B2301">
        <v>1</v>
      </c>
    </row>
    <row r="2302" spans="1:2">
      <c r="A2302" t="s">
        <v>3099</v>
      </c>
      <c r="B2302">
        <v>1</v>
      </c>
    </row>
    <row r="2303" spans="1:2">
      <c r="A2303" t="s">
        <v>3100</v>
      </c>
      <c r="B2303">
        <v>1</v>
      </c>
    </row>
    <row r="2304" spans="1:2">
      <c r="A2304" t="s">
        <v>3101</v>
      </c>
      <c r="B2304">
        <v>1</v>
      </c>
    </row>
    <row r="2305" spans="1:2">
      <c r="A2305" t="s">
        <v>3102</v>
      </c>
      <c r="B2305">
        <v>1</v>
      </c>
    </row>
    <row r="2306" spans="1:2">
      <c r="A2306" t="s">
        <v>3103</v>
      </c>
      <c r="B2306">
        <v>1</v>
      </c>
    </row>
    <row r="2307" spans="1:2">
      <c r="A2307" t="s">
        <v>3104</v>
      </c>
      <c r="B2307">
        <v>1</v>
      </c>
    </row>
    <row r="2308" spans="1:2">
      <c r="A2308" t="s">
        <v>3105</v>
      </c>
      <c r="B2308">
        <v>1</v>
      </c>
    </row>
    <row r="2309" spans="1:2">
      <c r="A2309" t="s">
        <v>3106</v>
      </c>
      <c r="B2309">
        <v>1</v>
      </c>
    </row>
    <row r="2310" spans="1:2">
      <c r="A2310" t="s">
        <v>3107</v>
      </c>
      <c r="B2310">
        <v>1</v>
      </c>
    </row>
    <row r="2311" spans="1:2">
      <c r="A2311" t="s">
        <v>3108</v>
      </c>
      <c r="B2311">
        <v>1</v>
      </c>
    </row>
    <row r="2312" spans="1:2">
      <c r="A2312" t="s">
        <v>3109</v>
      </c>
      <c r="B2312">
        <v>1</v>
      </c>
    </row>
    <row r="2313" spans="1:2">
      <c r="A2313" t="s">
        <v>3110</v>
      </c>
      <c r="B2313">
        <v>1</v>
      </c>
    </row>
    <row r="2314" spans="1:2">
      <c r="A2314" t="s">
        <v>3111</v>
      </c>
      <c r="B2314">
        <v>1</v>
      </c>
    </row>
    <row r="2315" spans="1:2">
      <c r="A2315" t="s">
        <v>3112</v>
      </c>
      <c r="B2315">
        <v>1</v>
      </c>
    </row>
    <row r="2316" spans="1:2">
      <c r="A2316" t="s">
        <v>3113</v>
      </c>
      <c r="B2316">
        <v>1</v>
      </c>
    </row>
    <row r="2317" spans="1:2">
      <c r="A2317" t="s">
        <v>3114</v>
      </c>
      <c r="B2317">
        <v>1</v>
      </c>
    </row>
    <row r="2318" spans="1:2">
      <c r="A2318" t="s">
        <v>3115</v>
      </c>
      <c r="B2318">
        <v>1</v>
      </c>
    </row>
    <row r="2319" spans="1:2">
      <c r="A2319" t="s">
        <v>3116</v>
      </c>
      <c r="B2319">
        <v>1</v>
      </c>
    </row>
    <row r="2320" spans="1:2">
      <c r="A2320" t="s">
        <v>3117</v>
      </c>
      <c r="B2320">
        <v>1</v>
      </c>
    </row>
    <row r="2321" spans="1:2">
      <c r="A2321" t="s">
        <v>3118</v>
      </c>
      <c r="B2321">
        <v>1</v>
      </c>
    </row>
    <row r="2322" spans="1:2">
      <c r="A2322" t="s">
        <v>3119</v>
      </c>
      <c r="B2322">
        <v>1</v>
      </c>
    </row>
    <row r="2323" spans="1:2">
      <c r="A2323" t="s">
        <v>3120</v>
      </c>
      <c r="B2323">
        <v>1</v>
      </c>
    </row>
    <row r="2324" spans="1:2">
      <c r="A2324" t="s">
        <v>3121</v>
      </c>
      <c r="B2324">
        <v>1</v>
      </c>
    </row>
    <row r="2325" spans="1:2">
      <c r="A2325" t="s">
        <v>3122</v>
      </c>
      <c r="B2325">
        <v>1</v>
      </c>
    </row>
    <row r="2326" spans="1:2">
      <c r="A2326" t="s">
        <v>3123</v>
      </c>
      <c r="B2326">
        <v>1</v>
      </c>
    </row>
    <row r="2327" spans="1:2">
      <c r="A2327" t="s">
        <v>3124</v>
      </c>
      <c r="B2327">
        <v>1</v>
      </c>
    </row>
    <row r="2328" spans="1:2">
      <c r="A2328" t="s">
        <v>3125</v>
      </c>
      <c r="B2328">
        <v>1</v>
      </c>
    </row>
    <row r="2329" spans="1:2">
      <c r="A2329" t="s">
        <v>3126</v>
      </c>
      <c r="B2329">
        <v>1</v>
      </c>
    </row>
    <row r="2330" spans="1:2">
      <c r="A2330" t="s">
        <v>3127</v>
      </c>
      <c r="B2330">
        <v>1</v>
      </c>
    </row>
    <row r="2331" spans="1:2">
      <c r="A2331" t="s">
        <v>3128</v>
      </c>
      <c r="B2331">
        <v>1</v>
      </c>
    </row>
    <row r="2332" spans="1:2">
      <c r="A2332" t="s">
        <v>3129</v>
      </c>
      <c r="B2332">
        <v>1</v>
      </c>
    </row>
    <row r="2333" spans="1:2">
      <c r="A2333" t="s">
        <v>3130</v>
      </c>
      <c r="B2333">
        <v>1</v>
      </c>
    </row>
    <row r="2334" spans="1:2">
      <c r="A2334" t="s">
        <v>3131</v>
      </c>
      <c r="B2334">
        <v>1</v>
      </c>
    </row>
    <row r="2335" spans="1:2">
      <c r="A2335" t="s">
        <v>3132</v>
      </c>
      <c r="B2335">
        <v>1</v>
      </c>
    </row>
    <row r="2336" spans="1:2">
      <c r="A2336" t="s">
        <v>3133</v>
      </c>
      <c r="B2336">
        <v>1</v>
      </c>
    </row>
    <row r="2337" spans="1:2">
      <c r="A2337" t="s">
        <v>3134</v>
      </c>
      <c r="B2337">
        <v>1</v>
      </c>
    </row>
    <row r="2338" spans="1:2">
      <c r="A2338" t="s">
        <v>3136</v>
      </c>
      <c r="B2338">
        <v>1</v>
      </c>
    </row>
    <row r="2339" spans="1:2">
      <c r="A2339" t="s">
        <v>3137</v>
      </c>
      <c r="B2339">
        <v>1</v>
      </c>
    </row>
    <row r="2340" spans="1:2">
      <c r="A2340" t="s">
        <v>3138</v>
      </c>
      <c r="B2340">
        <v>1</v>
      </c>
    </row>
    <row r="2341" spans="1:2">
      <c r="A2341" t="s">
        <v>3139</v>
      </c>
      <c r="B2341">
        <v>1</v>
      </c>
    </row>
    <row r="2342" spans="1:2">
      <c r="A2342" t="s">
        <v>3140</v>
      </c>
      <c r="B2342">
        <v>1</v>
      </c>
    </row>
    <row r="2343" spans="1:2">
      <c r="A2343" t="s">
        <v>3141</v>
      </c>
      <c r="B2343">
        <v>1</v>
      </c>
    </row>
    <row r="2344" spans="1:2">
      <c r="A2344" t="s">
        <v>3142</v>
      </c>
      <c r="B2344">
        <v>1</v>
      </c>
    </row>
    <row r="2345" spans="1:2">
      <c r="A2345" t="s">
        <v>3143</v>
      </c>
      <c r="B2345">
        <v>1</v>
      </c>
    </row>
    <row r="2346" spans="1:2">
      <c r="A2346" t="s">
        <v>3144</v>
      </c>
      <c r="B2346">
        <v>1</v>
      </c>
    </row>
    <row r="2347" spans="1:2">
      <c r="A2347" t="s">
        <v>3145</v>
      </c>
      <c r="B2347">
        <v>1</v>
      </c>
    </row>
    <row r="2348" spans="1:2">
      <c r="A2348" t="s">
        <v>3146</v>
      </c>
      <c r="B2348">
        <v>1</v>
      </c>
    </row>
    <row r="2349" spans="1:2">
      <c r="A2349" t="s">
        <v>3147</v>
      </c>
      <c r="B2349">
        <v>1</v>
      </c>
    </row>
    <row r="2350" spans="1:2">
      <c r="A2350" t="s">
        <v>3148</v>
      </c>
      <c r="B2350">
        <v>1</v>
      </c>
    </row>
    <row r="2351" spans="1:2">
      <c r="A2351" t="s">
        <v>3150</v>
      </c>
      <c r="B2351">
        <v>1</v>
      </c>
    </row>
    <row r="2352" spans="1:2">
      <c r="A2352" t="s">
        <v>3151</v>
      </c>
      <c r="B2352">
        <v>1</v>
      </c>
    </row>
    <row r="2353" spans="1:2">
      <c r="A2353" t="s">
        <v>3153</v>
      </c>
      <c r="B2353">
        <v>1</v>
      </c>
    </row>
    <row r="2354" spans="1:2">
      <c r="A2354" t="s">
        <v>3154</v>
      </c>
      <c r="B2354">
        <v>1</v>
      </c>
    </row>
    <row r="2355" spans="1:2">
      <c r="A2355" t="s">
        <v>3155</v>
      </c>
      <c r="B2355">
        <v>1</v>
      </c>
    </row>
    <row r="2356" spans="1:2">
      <c r="A2356" t="s">
        <v>3156</v>
      </c>
      <c r="B2356">
        <v>1</v>
      </c>
    </row>
    <row r="2357" spans="1:2">
      <c r="A2357" t="s">
        <v>3157</v>
      </c>
      <c r="B2357">
        <v>1</v>
      </c>
    </row>
    <row r="2358" spans="1:2">
      <c r="A2358" t="s">
        <v>3158</v>
      </c>
      <c r="B2358">
        <v>1</v>
      </c>
    </row>
    <row r="2359" spans="1:2">
      <c r="A2359" t="s">
        <v>3159</v>
      </c>
      <c r="B2359">
        <v>1</v>
      </c>
    </row>
    <row r="2360" spans="1:2">
      <c r="A2360" t="s">
        <v>3160</v>
      </c>
      <c r="B2360">
        <v>1</v>
      </c>
    </row>
    <row r="2361" spans="1:2">
      <c r="A2361" t="s">
        <v>3161</v>
      </c>
      <c r="B2361">
        <v>1</v>
      </c>
    </row>
    <row r="2362" spans="1:2">
      <c r="A2362" t="s">
        <v>3162</v>
      </c>
      <c r="B2362">
        <v>1</v>
      </c>
    </row>
    <row r="2363" spans="1:2">
      <c r="A2363" t="s">
        <v>3163</v>
      </c>
      <c r="B2363">
        <v>1</v>
      </c>
    </row>
    <row r="2364" spans="1:2">
      <c r="A2364" t="s">
        <v>3164</v>
      </c>
      <c r="B2364">
        <v>1</v>
      </c>
    </row>
    <row r="2365" spans="1:2">
      <c r="A2365" t="s">
        <v>3165</v>
      </c>
      <c r="B2365">
        <v>1</v>
      </c>
    </row>
    <row r="2366" spans="1:2">
      <c r="A2366" t="s">
        <v>3166</v>
      </c>
      <c r="B2366">
        <v>1</v>
      </c>
    </row>
    <row r="2367" spans="1:2">
      <c r="A2367" t="s">
        <v>3167</v>
      </c>
      <c r="B2367">
        <v>1</v>
      </c>
    </row>
    <row r="2368" spans="1:2">
      <c r="A2368" t="s">
        <v>3168</v>
      </c>
      <c r="B2368">
        <v>1</v>
      </c>
    </row>
    <row r="2369" spans="1:2">
      <c r="A2369" t="s">
        <v>3169</v>
      </c>
      <c r="B2369">
        <v>1</v>
      </c>
    </row>
    <row r="2370" spans="1:2">
      <c r="A2370" t="s">
        <v>3170</v>
      </c>
      <c r="B2370">
        <v>1</v>
      </c>
    </row>
    <row r="2371" spans="1:2">
      <c r="A2371" t="s">
        <v>3171</v>
      </c>
      <c r="B2371">
        <v>1</v>
      </c>
    </row>
    <row r="2372" spans="1:2">
      <c r="A2372" t="s">
        <v>3172</v>
      </c>
      <c r="B2372">
        <v>1</v>
      </c>
    </row>
    <row r="2373" spans="1:2">
      <c r="A2373" t="s">
        <v>3173</v>
      </c>
      <c r="B2373">
        <v>1</v>
      </c>
    </row>
    <row r="2374" spans="1:2">
      <c r="A2374" t="s">
        <v>3174</v>
      </c>
      <c r="B2374">
        <v>1</v>
      </c>
    </row>
    <row r="2375" spans="1:2">
      <c r="A2375" t="s">
        <v>3175</v>
      </c>
      <c r="B2375">
        <v>1</v>
      </c>
    </row>
    <row r="2376" spans="1:2">
      <c r="A2376" t="s">
        <v>3176</v>
      </c>
      <c r="B2376">
        <v>1</v>
      </c>
    </row>
    <row r="2377" spans="1:2">
      <c r="A2377" t="s">
        <v>3177</v>
      </c>
      <c r="B2377">
        <v>1</v>
      </c>
    </row>
    <row r="2378" spans="1:2">
      <c r="A2378" t="s">
        <v>3178</v>
      </c>
      <c r="B2378">
        <v>1</v>
      </c>
    </row>
    <row r="2379" spans="1:2">
      <c r="A2379" t="s">
        <v>3179</v>
      </c>
      <c r="B2379">
        <v>1</v>
      </c>
    </row>
    <row r="2380" spans="1:2">
      <c r="A2380" t="s">
        <v>3180</v>
      </c>
      <c r="B2380">
        <v>1</v>
      </c>
    </row>
    <row r="2381" spans="1:2">
      <c r="A2381" t="s">
        <v>3181</v>
      </c>
      <c r="B2381">
        <v>1</v>
      </c>
    </row>
    <row r="2382" spans="1:2">
      <c r="A2382" t="s">
        <v>3182</v>
      </c>
      <c r="B2382">
        <v>1</v>
      </c>
    </row>
    <row r="2383" spans="1:2">
      <c r="A2383" t="s">
        <v>3183</v>
      </c>
      <c r="B2383">
        <v>1</v>
      </c>
    </row>
    <row r="2384" spans="1:2">
      <c r="A2384" t="s">
        <v>3184</v>
      </c>
      <c r="B2384">
        <v>1</v>
      </c>
    </row>
    <row r="2385" spans="1:2">
      <c r="A2385" t="s">
        <v>3185</v>
      </c>
      <c r="B2385">
        <v>1</v>
      </c>
    </row>
    <row r="2386" spans="1:2">
      <c r="A2386" t="s">
        <v>3186</v>
      </c>
      <c r="B2386">
        <v>1</v>
      </c>
    </row>
    <row r="2387" spans="1:2">
      <c r="A2387" t="s">
        <v>3187</v>
      </c>
      <c r="B2387">
        <v>1</v>
      </c>
    </row>
    <row r="2388" spans="1:2">
      <c r="A2388" t="s">
        <v>3188</v>
      </c>
      <c r="B2388">
        <v>1</v>
      </c>
    </row>
    <row r="2389" spans="1:2">
      <c r="A2389" t="s">
        <v>3189</v>
      </c>
      <c r="B2389">
        <v>1</v>
      </c>
    </row>
    <row r="2390" spans="1:2">
      <c r="A2390" t="s">
        <v>3190</v>
      </c>
      <c r="B2390">
        <v>1</v>
      </c>
    </row>
    <row r="2391" spans="1:2">
      <c r="A2391" t="s">
        <v>3191</v>
      </c>
      <c r="B2391">
        <v>1</v>
      </c>
    </row>
    <row r="2392" spans="1:2">
      <c r="A2392" t="s">
        <v>3192</v>
      </c>
      <c r="B2392">
        <v>1</v>
      </c>
    </row>
    <row r="2393" spans="1:2">
      <c r="A2393" t="s">
        <v>3193</v>
      </c>
      <c r="B2393">
        <v>1</v>
      </c>
    </row>
    <row r="2394" spans="1:2">
      <c r="A2394" t="s">
        <v>3194</v>
      </c>
      <c r="B2394">
        <v>1</v>
      </c>
    </row>
    <row r="2395" spans="1:2">
      <c r="A2395" t="s">
        <v>3195</v>
      </c>
      <c r="B2395">
        <v>1</v>
      </c>
    </row>
    <row r="2396" spans="1:2">
      <c r="A2396" t="s">
        <v>3196</v>
      </c>
      <c r="B2396">
        <v>1</v>
      </c>
    </row>
    <row r="2397" spans="1:2">
      <c r="A2397" t="s">
        <v>3197</v>
      </c>
      <c r="B2397">
        <v>1</v>
      </c>
    </row>
    <row r="2398" spans="1:2">
      <c r="A2398" t="s">
        <v>3198</v>
      </c>
      <c r="B2398">
        <v>1</v>
      </c>
    </row>
    <row r="2399" spans="1:2">
      <c r="A2399" t="s">
        <v>3199</v>
      </c>
      <c r="B2399">
        <v>1</v>
      </c>
    </row>
    <row r="2400" spans="1:2">
      <c r="A2400" t="s">
        <v>3200</v>
      </c>
      <c r="B2400">
        <v>1</v>
      </c>
    </row>
    <row r="2401" spans="1:2">
      <c r="A2401" t="s">
        <v>3201</v>
      </c>
      <c r="B2401">
        <v>1</v>
      </c>
    </row>
    <row r="2402" spans="1:2">
      <c r="A2402" t="s">
        <v>3202</v>
      </c>
      <c r="B2402">
        <v>1</v>
      </c>
    </row>
    <row r="2403" spans="1:2">
      <c r="A2403" t="s">
        <v>3203</v>
      </c>
      <c r="B2403">
        <v>1</v>
      </c>
    </row>
    <row r="2404" spans="1:2">
      <c r="A2404" t="s">
        <v>3204</v>
      </c>
      <c r="B2404">
        <v>1</v>
      </c>
    </row>
    <row r="2405" spans="1:2">
      <c r="A2405" t="s">
        <v>3205</v>
      </c>
      <c r="B2405">
        <v>1</v>
      </c>
    </row>
    <row r="2406" spans="1:2">
      <c r="A2406" t="s">
        <v>3206</v>
      </c>
      <c r="B2406">
        <v>1</v>
      </c>
    </row>
    <row r="2407" spans="1:2">
      <c r="A2407" t="s">
        <v>3208</v>
      </c>
      <c r="B2407">
        <v>1</v>
      </c>
    </row>
    <row r="2408" spans="1:2">
      <c r="A2408" t="s">
        <v>3209</v>
      </c>
      <c r="B2408">
        <v>1</v>
      </c>
    </row>
    <row r="2409" spans="1:2">
      <c r="A2409" t="s">
        <v>3210</v>
      </c>
      <c r="B2409">
        <v>1</v>
      </c>
    </row>
    <row r="2410" spans="1:2">
      <c r="A2410" t="s">
        <v>3211</v>
      </c>
      <c r="B2410">
        <v>1</v>
      </c>
    </row>
    <row r="2411" spans="1:2">
      <c r="A2411" t="s">
        <v>3212</v>
      </c>
      <c r="B2411">
        <v>1</v>
      </c>
    </row>
    <row r="2412" spans="1:2">
      <c r="A2412" t="s">
        <v>3213</v>
      </c>
      <c r="B2412">
        <v>1</v>
      </c>
    </row>
    <row r="2413" spans="1:2">
      <c r="A2413" t="s">
        <v>3214</v>
      </c>
      <c r="B2413">
        <v>1</v>
      </c>
    </row>
    <row r="2414" spans="1:2">
      <c r="A2414" t="s">
        <v>3215</v>
      </c>
      <c r="B2414">
        <v>1</v>
      </c>
    </row>
    <row r="2415" spans="1:2">
      <c r="A2415" t="s">
        <v>3216</v>
      </c>
      <c r="B2415">
        <v>1</v>
      </c>
    </row>
    <row r="2416" spans="1:2">
      <c r="A2416" t="s">
        <v>3217</v>
      </c>
      <c r="B2416">
        <v>1</v>
      </c>
    </row>
    <row r="2417" spans="1:2">
      <c r="A2417" t="s">
        <v>3218</v>
      </c>
      <c r="B2417">
        <v>1</v>
      </c>
    </row>
    <row r="2418" spans="1:2">
      <c r="A2418" t="s">
        <v>3219</v>
      </c>
      <c r="B2418">
        <v>1</v>
      </c>
    </row>
    <row r="2419" spans="1:2">
      <c r="A2419" t="s">
        <v>3220</v>
      </c>
      <c r="B2419">
        <v>1</v>
      </c>
    </row>
    <row r="2420" spans="1:2">
      <c r="A2420" t="s">
        <v>3221</v>
      </c>
      <c r="B2420">
        <v>1</v>
      </c>
    </row>
    <row r="2421" spans="1:2">
      <c r="A2421" t="s">
        <v>3222</v>
      </c>
      <c r="B2421">
        <v>1</v>
      </c>
    </row>
    <row r="2422" spans="1:2">
      <c r="A2422" t="s">
        <v>3223</v>
      </c>
      <c r="B2422">
        <v>1</v>
      </c>
    </row>
    <row r="2423" spans="1:2">
      <c r="A2423" t="s">
        <v>3224</v>
      </c>
      <c r="B2423">
        <v>1</v>
      </c>
    </row>
    <row r="2424" spans="1:2">
      <c r="A2424" t="s">
        <v>3225</v>
      </c>
      <c r="B2424">
        <v>1</v>
      </c>
    </row>
    <row r="2425" spans="1:2">
      <c r="A2425" t="s">
        <v>3226</v>
      </c>
      <c r="B2425">
        <v>1</v>
      </c>
    </row>
    <row r="2426" spans="1:2">
      <c r="A2426" t="s">
        <v>3227</v>
      </c>
      <c r="B2426">
        <v>1</v>
      </c>
    </row>
    <row r="2427" spans="1:2">
      <c r="A2427" t="s">
        <v>3228</v>
      </c>
      <c r="B2427">
        <v>1</v>
      </c>
    </row>
    <row r="2428" spans="1:2">
      <c r="A2428" t="s">
        <v>3229</v>
      </c>
      <c r="B2428">
        <v>1</v>
      </c>
    </row>
    <row r="2429" spans="1:2">
      <c r="A2429" t="s">
        <v>3230</v>
      </c>
      <c r="B2429">
        <v>1</v>
      </c>
    </row>
    <row r="2430" spans="1:2">
      <c r="A2430" t="s">
        <v>3231</v>
      </c>
      <c r="B2430">
        <v>1</v>
      </c>
    </row>
    <row r="2431" spans="1:2">
      <c r="A2431" t="s">
        <v>3232</v>
      </c>
      <c r="B2431">
        <v>1</v>
      </c>
    </row>
    <row r="2432" spans="1:2">
      <c r="A2432" t="s">
        <v>3233</v>
      </c>
      <c r="B2432">
        <v>1</v>
      </c>
    </row>
    <row r="2433" spans="1:2">
      <c r="A2433" t="s">
        <v>3234</v>
      </c>
      <c r="B2433">
        <v>1</v>
      </c>
    </row>
    <row r="2434" spans="1:2">
      <c r="A2434" t="s">
        <v>3235</v>
      </c>
      <c r="B2434">
        <v>1</v>
      </c>
    </row>
    <row r="2435" spans="1:2">
      <c r="A2435" t="s">
        <v>3236</v>
      </c>
      <c r="B2435">
        <v>1</v>
      </c>
    </row>
    <row r="2436" spans="1:2">
      <c r="A2436" t="s">
        <v>3237</v>
      </c>
      <c r="B2436">
        <v>1</v>
      </c>
    </row>
    <row r="2437" spans="1:2">
      <c r="A2437" t="s">
        <v>3238</v>
      </c>
      <c r="B2437">
        <v>1</v>
      </c>
    </row>
    <row r="2438" spans="1:2">
      <c r="A2438" t="s">
        <v>3239</v>
      </c>
      <c r="B2438">
        <v>1</v>
      </c>
    </row>
    <row r="2439" spans="1:2">
      <c r="A2439" t="s">
        <v>3240</v>
      </c>
      <c r="B2439">
        <v>1</v>
      </c>
    </row>
    <row r="2440" spans="1:2">
      <c r="A2440" t="s">
        <v>3241</v>
      </c>
      <c r="B2440">
        <v>1</v>
      </c>
    </row>
    <row r="2441" spans="1:2">
      <c r="A2441" t="s">
        <v>3242</v>
      </c>
      <c r="B2441">
        <v>1</v>
      </c>
    </row>
    <row r="2442" spans="1:2">
      <c r="A2442" t="s">
        <v>3243</v>
      </c>
      <c r="B2442">
        <v>1</v>
      </c>
    </row>
    <row r="2443" spans="1:2">
      <c r="A2443" t="s">
        <v>3244</v>
      </c>
      <c r="B2443">
        <v>1</v>
      </c>
    </row>
    <row r="2444" spans="1:2">
      <c r="A2444" t="s">
        <v>3245</v>
      </c>
      <c r="B2444">
        <v>1</v>
      </c>
    </row>
    <row r="2445" spans="1:2">
      <c r="A2445" t="s">
        <v>3246</v>
      </c>
      <c r="B2445">
        <v>1</v>
      </c>
    </row>
    <row r="2446" spans="1:2">
      <c r="A2446" t="s">
        <v>3247</v>
      </c>
      <c r="B2446">
        <v>1</v>
      </c>
    </row>
    <row r="2447" spans="1:2">
      <c r="A2447" t="s">
        <v>3248</v>
      </c>
      <c r="B2447">
        <v>1</v>
      </c>
    </row>
    <row r="2448" spans="1:2">
      <c r="A2448" t="s">
        <v>3249</v>
      </c>
      <c r="B2448">
        <v>1</v>
      </c>
    </row>
    <row r="2449" spans="1:2">
      <c r="A2449" t="s">
        <v>3250</v>
      </c>
      <c r="B2449">
        <v>1</v>
      </c>
    </row>
    <row r="2450" spans="1:2">
      <c r="A2450" t="s">
        <v>3251</v>
      </c>
      <c r="B2450">
        <v>1</v>
      </c>
    </row>
    <row r="2451" spans="1:2">
      <c r="A2451" t="s">
        <v>3252</v>
      </c>
      <c r="B2451">
        <v>1</v>
      </c>
    </row>
    <row r="2452" spans="1:2">
      <c r="A2452" t="s">
        <v>3253</v>
      </c>
      <c r="B2452">
        <v>1</v>
      </c>
    </row>
    <row r="2453" spans="1:2">
      <c r="A2453" t="s">
        <v>3254</v>
      </c>
      <c r="B2453">
        <v>1</v>
      </c>
    </row>
    <row r="2454" spans="1:2">
      <c r="A2454" t="s">
        <v>3255</v>
      </c>
      <c r="B2454">
        <v>1</v>
      </c>
    </row>
    <row r="2455" spans="1:2">
      <c r="A2455" t="s">
        <v>3256</v>
      </c>
      <c r="B2455">
        <v>1</v>
      </c>
    </row>
    <row r="2456" spans="1:2">
      <c r="A2456" t="s">
        <v>3257</v>
      </c>
      <c r="B2456">
        <v>1</v>
      </c>
    </row>
    <row r="2457" spans="1:2">
      <c r="A2457" t="s">
        <v>3258</v>
      </c>
      <c r="B2457">
        <v>1</v>
      </c>
    </row>
    <row r="2458" spans="1:2">
      <c r="A2458" t="s">
        <v>3259</v>
      </c>
      <c r="B2458">
        <v>1</v>
      </c>
    </row>
    <row r="2459" spans="1:2">
      <c r="A2459" t="s">
        <v>3260</v>
      </c>
      <c r="B2459">
        <v>1</v>
      </c>
    </row>
    <row r="2460" spans="1:2">
      <c r="A2460" t="s">
        <v>3261</v>
      </c>
      <c r="B2460">
        <v>1</v>
      </c>
    </row>
    <row r="2461" spans="1:2">
      <c r="A2461" t="s">
        <v>3262</v>
      </c>
      <c r="B2461">
        <v>1</v>
      </c>
    </row>
    <row r="2462" spans="1:2">
      <c r="A2462" t="s">
        <v>3263</v>
      </c>
      <c r="B2462">
        <v>1</v>
      </c>
    </row>
    <row r="2463" spans="1:2">
      <c r="A2463" t="s">
        <v>3264</v>
      </c>
      <c r="B2463">
        <v>1</v>
      </c>
    </row>
    <row r="2464" spans="1:2">
      <c r="A2464" t="s">
        <v>3265</v>
      </c>
      <c r="B2464">
        <v>1</v>
      </c>
    </row>
    <row r="2465" spans="1:2">
      <c r="A2465" t="s">
        <v>3266</v>
      </c>
      <c r="B2465">
        <v>1</v>
      </c>
    </row>
    <row r="2466" spans="1:2">
      <c r="A2466" t="s">
        <v>3267</v>
      </c>
      <c r="B2466">
        <v>1</v>
      </c>
    </row>
    <row r="2467" spans="1:2">
      <c r="A2467" t="s">
        <v>3268</v>
      </c>
      <c r="B2467">
        <v>1</v>
      </c>
    </row>
    <row r="2468" spans="1:2">
      <c r="A2468" t="s">
        <v>3269</v>
      </c>
      <c r="B2468">
        <v>1</v>
      </c>
    </row>
    <row r="2469" spans="1:2">
      <c r="A2469" t="s">
        <v>3270</v>
      </c>
      <c r="B2469">
        <v>1</v>
      </c>
    </row>
    <row r="2470" spans="1:2">
      <c r="A2470" t="s">
        <v>3271</v>
      </c>
      <c r="B2470">
        <v>1</v>
      </c>
    </row>
    <row r="2471" spans="1:2">
      <c r="A2471" t="s">
        <v>3272</v>
      </c>
      <c r="B2471">
        <v>1</v>
      </c>
    </row>
    <row r="2472" spans="1:2">
      <c r="A2472" t="s">
        <v>3273</v>
      </c>
      <c r="B2472">
        <v>1</v>
      </c>
    </row>
    <row r="2473" spans="1:2">
      <c r="A2473" t="s">
        <v>3274</v>
      </c>
      <c r="B2473">
        <v>1</v>
      </c>
    </row>
    <row r="2474" spans="1:2">
      <c r="A2474" t="s">
        <v>3275</v>
      </c>
      <c r="B2474">
        <v>1</v>
      </c>
    </row>
    <row r="2475" spans="1:2">
      <c r="A2475" t="s">
        <v>3276</v>
      </c>
      <c r="B2475">
        <v>1</v>
      </c>
    </row>
    <row r="2476" spans="1:2">
      <c r="A2476" t="s">
        <v>3277</v>
      </c>
      <c r="B2476">
        <v>1</v>
      </c>
    </row>
    <row r="2477" spans="1:2">
      <c r="A2477" t="s">
        <v>3278</v>
      </c>
      <c r="B2477">
        <v>1</v>
      </c>
    </row>
    <row r="2478" spans="1:2">
      <c r="A2478" t="s">
        <v>3279</v>
      </c>
      <c r="B2478">
        <v>1</v>
      </c>
    </row>
    <row r="2479" spans="1:2">
      <c r="A2479" t="s">
        <v>3280</v>
      </c>
      <c r="B2479">
        <v>1</v>
      </c>
    </row>
    <row r="2480" spans="1:2">
      <c r="A2480" t="s">
        <v>3281</v>
      </c>
      <c r="B2480">
        <v>1</v>
      </c>
    </row>
    <row r="2481" spans="1:2">
      <c r="A2481" t="s">
        <v>3282</v>
      </c>
      <c r="B2481">
        <v>1</v>
      </c>
    </row>
    <row r="2482" spans="1:2">
      <c r="A2482" t="s">
        <v>3283</v>
      </c>
      <c r="B2482">
        <v>1</v>
      </c>
    </row>
    <row r="2483" spans="1:2">
      <c r="A2483" t="s">
        <v>3284</v>
      </c>
      <c r="B2483">
        <v>1</v>
      </c>
    </row>
    <row r="2484" spans="1:2">
      <c r="A2484" t="s">
        <v>3285</v>
      </c>
      <c r="B2484">
        <v>1</v>
      </c>
    </row>
    <row r="2485" spans="1:2">
      <c r="A2485" t="s">
        <v>3286</v>
      </c>
      <c r="B2485">
        <v>1</v>
      </c>
    </row>
    <row r="2486" spans="1:2">
      <c r="A2486" t="s">
        <v>3287</v>
      </c>
      <c r="B2486">
        <v>1</v>
      </c>
    </row>
    <row r="2487" spans="1:2">
      <c r="A2487" t="s">
        <v>3288</v>
      </c>
      <c r="B2487">
        <v>1</v>
      </c>
    </row>
    <row r="2488" spans="1:2">
      <c r="A2488" t="s">
        <v>3289</v>
      </c>
      <c r="B2488">
        <v>1</v>
      </c>
    </row>
    <row r="2489" spans="1:2">
      <c r="A2489" t="s">
        <v>3290</v>
      </c>
      <c r="B2489">
        <v>1</v>
      </c>
    </row>
    <row r="2490" spans="1:2">
      <c r="A2490" t="s">
        <v>3291</v>
      </c>
      <c r="B2490">
        <v>1</v>
      </c>
    </row>
    <row r="2491" spans="1:2">
      <c r="A2491" t="s">
        <v>3292</v>
      </c>
      <c r="B2491">
        <v>1</v>
      </c>
    </row>
    <row r="2492" spans="1:2">
      <c r="A2492" t="s">
        <v>3293</v>
      </c>
      <c r="B2492">
        <v>1</v>
      </c>
    </row>
    <row r="2493" spans="1:2">
      <c r="A2493" t="s">
        <v>3294</v>
      </c>
      <c r="B2493">
        <v>1</v>
      </c>
    </row>
    <row r="2494" spans="1:2">
      <c r="A2494" t="s">
        <v>3295</v>
      </c>
      <c r="B2494">
        <v>1</v>
      </c>
    </row>
    <row r="2495" spans="1:2">
      <c r="A2495" t="s">
        <v>3296</v>
      </c>
      <c r="B2495">
        <v>1</v>
      </c>
    </row>
    <row r="2496" spans="1:2">
      <c r="A2496" t="s">
        <v>3297</v>
      </c>
      <c r="B2496">
        <v>1</v>
      </c>
    </row>
    <row r="2497" spans="1:2">
      <c r="A2497" t="s">
        <v>3298</v>
      </c>
      <c r="B2497">
        <v>1</v>
      </c>
    </row>
    <row r="2498" spans="1:2">
      <c r="A2498" t="s">
        <v>3299</v>
      </c>
      <c r="B2498">
        <v>1</v>
      </c>
    </row>
    <row r="2499" spans="1:2">
      <c r="A2499" t="s">
        <v>3300</v>
      </c>
      <c r="B2499">
        <v>1</v>
      </c>
    </row>
    <row r="2500" spans="1:2">
      <c r="A2500" t="s">
        <v>3301</v>
      </c>
      <c r="B2500">
        <v>1</v>
      </c>
    </row>
    <row r="2501" spans="1:2">
      <c r="A2501" t="s">
        <v>3302</v>
      </c>
      <c r="B2501">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1531-F7FF-4277-B77B-1E1CB65DFD05}">
  <dimension ref="A1:E60"/>
  <sheetViews>
    <sheetView zoomScale="82" zoomScaleNormal="82" workbookViewId="0"/>
  </sheetViews>
  <sheetFormatPr defaultRowHeight="14.25"/>
  <cols>
    <col min="1" max="1" width="14.75" bestFit="1" customWidth="1"/>
    <col min="2" max="2" width="19" bestFit="1" customWidth="1"/>
    <col min="3" max="3" width="11.5" bestFit="1" customWidth="1"/>
    <col min="4" max="4" width="20.625" bestFit="1" customWidth="1"/>
    <col min="5" max="5" width="11.5" bestFit="1" customWidth="1"/>
    <col min="6" max="6" width="10.5" bestFit="1" customWidth="1"/>
    <col min="7" max="7" width="11.5" bestFit="1" customWidth="1"/>
    <col min="8" max="8" width="5.375" bestFit="1" customWidth="1"/>
    <col min="9" max="87" width="6.375" bestFit="1" customWidth="1"/>
    <col min="88" max="88" width="7.375" bestFit="1" customWidth="1"/>
    <col min="89" max="92" width="6.375" bestFit="1" customWidth="1"/>
    <col min="93" max="93" width="7.375" bestFit="1" customWidth="1"/>
    <col min="94" max="114" width="6.375" bestFit="1" customWidth="1"/>
    <col min="115" max="115" width="7.375" bestFit="1" customWidth="1"/>
    <col min="116" max="126" width="6.375" bestFit="1" customWidth="1"/>
    <col min="127" max="127" width="7.375" bestFit="1" customWidth="1"/>
    <col min="128" max="142" width="6.375" bestFit="1" customWidth="1"/>
    <col min="143" max="143" width="7.375" bestFit="1" customWidth="1"/>
    <col min="144" max="151" width="6.375" bestFit="1" customWidth="1"/>
    <col min="152" max="152" width="7.375" bestFit="1" customWidth="1"/>
    <col min="153" max="158" width="6.375" bestFit="1" customWidth="1"/>
    <col min="159" max="159" width="7.375" bestFit="1" customWidth="1"/>
    <col min="160" max="167" width="6.375" bestFit="1" customWidth="1"/>
    <col min="168" max="169" width="7.375" bestFit="1" customWidth="1"/>
    <col min="170" max="186" width="6.375" bestFit="1" customWidth="1"/>
    <col min="187" max="187" width="7.375" bestFit="1" customWidth="1"/>
    <col min="188" max="189" width="6.375" bestFit="1" customWidth="1"/>
    <col min="190" max="190" width="7.375" bestFit="1" customWidth="1"/>
    <col min="191" max="208" width="6.375" bestFit="1" customWidth="1"/>
    <col min="209" max="209" width="7.375" bestFit="1" customWidth="1"/>
    <col min="210" max="212" width="6.375" bestFit="1" customWidth="1"/>
    <col min="213" max="213" width="7.375" bestFit="1" customWidth="1"/>
    <col min="214" max="219" width="6.375" bestFit="1" customWidth="1"/>
    <col min="220" max="220" width="7.375" bestFit="1" customWidth="1"/>
    <col min="221" max="225" width="6.375" bestFit="1" customWidth="1"/>
    <col min="226" max="226" width="7.375" bestFit="1" customWidth="1"/>
    <col min="227" max="237" width="6.375" bestFit="1" customWidth="1"/>
    <col min="238" max="238" width="7.375" bestFit="1" customWidth="1"/>
    <col min="239" max="239" width="6.375" bestFit="1" customWidth="1"/>
    <col min="240" max="240" width="7.375" bestFit="1" customWidth="1"/>
    <col min="241" max="242" width="6.375" bestFit="1" customWidth="1"/>
    <col min="243" max="243" width="7.375" bestFit="1" customWidth="1"/>
    <col min="244" max="246" width="6.375" bestFit="1" customWidth="1"/>
    <col min="247" max="247" width="7.375" bestFit="1" customWidth="1"/>
    <col min="248" max="254" width="6.375" bestFit="1" customWidth="1"/>
    <col min="255" max="255" width="7.375" bestFit="1" customWidth="1"/>
    <col min="256" max="259" width="6.375" bestFit="1" customWidth="1"/>
    <col min="260" max="260" width="7.375" bestFit="1" customWidth="1"/>
    <col min="261" max="268" width="6.375" bestFit="1" customWidth="1"/>
    <col min="269" max="269" width="7.375" bestFit="1" customWidth="1"/>
    <col min="270" max="270" width="6.375" bestFit="1" customWidth="1"/>
    <col min="271" max="271" width="7.375" bestFit="1" customWidth="1"/>
    <col min="272" max="273" width="6.375" bestFit="1" customWidth="1"/>
    <col min="274" max="274" width="7.375" bestFit="1" customWidth="1"/>
    <col min="275" max="275" width="6.375" bestFit="1" customWidth="1"/>
    <col min="276" max="277" width="7.375" bestFit="1" customWidth="1"/>
    <col min="278" max="283" width="6.375" bestFit="1" customWidth="1"/>
    <col min="284" max="285" width="7.375" bestFit="1" customWidth="1"/>
    <col min="286" max="287" width="6.375" bestFit="1" customWidth="1"/>
    <col min="288" max="288" width="7.375" bestFit="1" customWidth="1"/>
    <col min="289" max="299" width="6.375" bestFit="1" customWidth="1"/>
    <col min="300" max="300" width="7.375" bestFit="1" customWidth="1"/>
    <col min="301" max="307" width="6.375" bestFit="1" customWidth="1"/>
    <col min="308" max="309" width="7.375" bestFit="1" customWidth="1"/>
    <col min="310" max="310" width="6.375" bestFit="1" customWidth="1"/>
    <col min="311" max="311" width="7.375" bestFit="1" customWidth="1"/>
    <col min="312" max="312" width="6.375" bestFit="1" customWidth="1"/>
    <col min="313" max="314" width="7.375" bestFit="1" customWidth="1"/>
    <col min="315" max="317" width="6.375" bestFit="1" customWidth="1"/>
    <col min="318" max="318" width="7.375" bestFit="1" customWidth="1"/>
    <col min="319" max="319" width="6.375" bestFit="1" customWidth="1"/>
    <col min="320" max="320" width="7.375" bestFit="1" customWidth="1"/>
    <col min="321" max="325" width="6.375" bestFit="1" customWidth="1"/>
    <col min="326" max="326" width="7.375" bestFit="1" customWidth="1"/>
    <col min="327" max="330" width="6.375" bestFit="1" customWidth="1"/>
    <col min="331" max="331" width="7.375" bestFit="1" customWidth="1"/>
    <col min="332" max="332" width="6.375" bestFit="1" customWidth="1"/>
    <col min="333" max="333" width="7.375" bestFit="1" customWidth="1"/>
    <col min="334" max="338" width="6.375" bestFit="1" customWidth="1"/>
    <col min="339" max="339" width="7.375" bestFit="1" customWidth="1"/>
    <col min="340" max="347" width="6.375" bestFit="1" customWidth="1"/>
    <col min="348" max="348" width="7.375" bestFit="1" customWidth="1"/>
    <col min="349" max="351" width="6.375" bestFit="1" customWidth="1"/>
    <col min="352" max="352" width="7.375" bestFit="1" customWidth="1"/>
    <col min="353" max="354" width="6.375" bestFit="1" customWidth="1"/>
    <col min="355" max="355" width="7.375" bestFit="1" customWidth="1"/>
    <col min="356" max="359" width="6.375" bestFit="1" customWidth="1"/>
    <col min="360" max="360" width="7.375" bestFit="1" customWidth="1"/>
    <col min="361" max="362" width="6.375" bestFit="1" customWidth="1"/>
    <col min="363" max="363" width="7.375" bestFit="1" customWidth="1"/>
    <col min="364" max="366" width="6.375" bestFit="1" customWidth="1"/>
    <col min="367" max="369" width="7.375" bestFit="1" customWidth="1"/>
    <col min="370" max="371" width="6.375" bestFit="1" customWidth="1"/>
    <col min="372" max="372" width="7.375" bestFit="1" customWidth="1"/>
    <col min="373" max="374" width="6.375" bestFit="1" customWidth="1"/>
    <col min="375" max="376" width="7.375" bestFit="1" customWidth="1"/>
    <col min="377" max="377" width="6.375" bestFit="1" customWidth="1"/>
    <col min="378" max="378" width="7.375" bestFit="1" customWidth="1"/>
    <col min="379" max="382" width="6.375" bestFit="1" customWidth="1"/>
    <col min="383" max="383" width="7.375" bestFit="1" customWidth="1"/>
    <col min="384" max="384" width="6.375" bestFit="1" customWidth="1"/>
    <col min="385" max="385" width="7.375" bestFit="1" customWidth="1"/>
    <col min="386" max="389" width="6.375" bestFit="1" customWidth="1"/>
    <col min="390" max="390" width="7.375" bestFit="1" customWidth="1"/>
    <col min="391" max="391" width="6.375" bestFit="1" customWidth="1"/>
    <col min="392" max="392" width="7.375" bestFit="1" customWidth="1"/>
    <col min="393" max="395" width="6.375" bestFit="1" customWidth="1"/>
    <col min="396" max="397" width="7.375" bestFit="1" customWidth="1"/>
    <col min="398" max="399" width="6.375" bestFit="1" customWidth="1"/>
    <col min="400" max="400" width="7.375" bestFit="1" customWidth="1"/>
    <col min="401" max="401" width="6.375" bestFit="1" customWidth="1"/>
    <col min="402" max="402" width="7.375" bestFit="1" customWidth="1"/>
    <col min="403" max="406" width="6.375" bestFit="1" customWidth="1"/>
    <col min="407" max="407" width="7.375" bestFit="1" customWidth="1"/>
    <col min="408" max="411" width="6.375" bestFit="1" customWidth="1"/>
    <col min="412" max="412" width="7.375" bestFit="1" customWidth="1"/>
    <col min="413" max="417" width="6.375" bestFit="1" customWidth="1"/>
    <col min="418" max="421" width="7.375" bestFit="1" customWidth="1"/>
    <col min="422" max="424" width="6.375" bestFit="1" customWidth="1"/>
    <col min="425" max="425" width="7.375" bestFit="1" customWidth="1"/>
    <col min="426" max="426" width="6.375" bestFit="1" customWidth="1"/>
    <col min="427" max="428" width="7.375" bestFit="1" customWidth="1"/>
    <col min="429" max="430" width="6.375" bestFit="1" customWidth="1"/>
    <col min="431" max="431" width="7.375" bestFit="1" customWidth="1"/>
    <col min="432" max="434" width="6.375" bestFit="1" customWidth="1"/>
    <col min="435" max="435" width="7.375" bestFit="1" customWidth="1"/>
    <col min="436" max="436" width="6.375" bestFit="1" customWidth="1"/>
    <col min="437" max="437" width="7.375" bestFit="1" customWidth="1"/>
    <col min="438" max="438" width="6.375" bestFit="1" customWidth="1"/>
    <col min="439" max="439" width="7.375" bestFit="1" customWidth="1"/>
    <col min="440" max="440" width="6.375" bestFit="1" customWidth="1"/>
    <col min="441" max="441" width="7.375" bestFit="1" customWidth="1"/>
    <col min="442" max="442" width="6.375" bestFit="1" customWidth="1"/>
    <col min="443" max="443" width="7.375" bestFit="1" customWidth="1"/>
    <col min="444" max="444" width="6.375" bestFit="1" customWidth="1"/>
    <col min="445" max="446" width="7.375" bestFit="1" customWidth="1"/>
    <col min="447" max="447" width="6.375" bestFit="1" customWidth="1"/>
    <col min="448" max="448" width="7.375" bestFit="1" customWidth="1"/>
    <col min="449" max="453" width="6.375" bestFit="1" customWidth="1"/>
    <col min="454" max="454" width="7.375" bestFit="1" customWidth="1"/>
    <col min="455" max="456" width="6.375" bestFit="1" customWidth="1"/>
    <col min="457" max="457" width="7.375" bestFit="1" customWidth="1"/>
    <col min="458" max="467" width="6.375" bestFit="1" customWidth="1"/>
    <col min="468" max="468" width="7.375" bestFit="1" customWidth="1"/>
    <col min="469" max="470" width="6.375" bestFit="1" customWidth="1"/>
    <col min="471" max="471" width="7.375" bestFit="1" customWidth="1"/>
    <col min="472" max="475" width="6.375" bestFit="1" customWidth="1"/>
    <col min="476" max="476" width="7.375" bestFit="1" customWidth="1"/>
    <col min="477" max="477" width="6.375" bestFit="1" customWidth="1"/>
    <col min="478" max="479" width="7.375" bestFit="1" customWidth="1"/>
    <col min="480" max="480" width="6.375" bestFit="1" customWidth="1"/>
    <col min="481" max="481" width="7.375" bestFit="1" customWidth="1"/>
    <col min="482" max="482" width="6.375" bestFit="1" customWidth="1"/>
    <col min="483" max="483" width="7.375" bestFit="1" customWidth="1"/>
    <col min="484" max="488" width="6.375" bestFit="1" customWidth="1"/>
    <col min="489" max="492" width="7.375" bestFit="1" customWidth="1"/>
    <col min="493" max="497" width="6.375" bestFit="1" customWidth="1"/>
    <col min="498" max="499" width="7.375" bestFit="1" customWidth="1"/>
    <col min="500" max="501" width="6.375" bestFit="1" customWidth="1"/>
    <col min="502" max="502" width="7.375" bestFit="1" customWidth="1"/>
    <col min="503" max="503" width="6.375" bestFit="1" customWidth="1"/>
    <col min="504" max="504" width="7.375" bestFit="1" customWidth="1"/>
    <col min="505" max="506" width="6.375" bestFit="1" customWidth="1"/>
    <col min="507" max="507" width="7.375" bestFit="1" customWidth="1"/>
    <col min="508" max="512" width="6.375" bestFit="1" customWidth="1"/>
    <col min="513" max="515" width="7.375" bestFit="1" customWidth="1"/>
    <col min="516" max="516" width="6.375" bestFit="1" customWidth="1"/>
    <col min="517" max="517" width="7.375" bestFit="1" customWidth="1"/>
    <col min="518" max="519" width="6.375" bestFit="1" customWidth="1"/>
    <col min="520" max="877" width="7.375" bestFit="1" customWidth="1"/>
    <col min="878" max="878" width="8.875" bestFit="1" customWidth="1"/>
    <col min="879" max="929" width="7.375" bestFit="1" customWidth="1"/>
    <col min="930" max="930" width="8.875" bestFit="1" customWidth="1"/>
    <col min="931" max="960" width="7.375" bestFit="1" customWidth="1"/>
    <col min="961" max="962" width="11.375" bestFit="1" customWidth="1"/>
    <col min="963" max="963" width="6.375" bestFit="1" customWidth="1"/>
    <col min="964" max="964" width="11.375" bestFit="1" customWidth="1"/>
    <col min="965" max="965" width="6.375" bestFit="1" customWidth="1"/>
    <col min="966" max="966" width="11.375" bestFit="1" customWidth="1"/>
    <col min="967" max="967" width="6.375" bestFit="1" customWidth="1"/>
    <col min="968" max="968" width="11.375" bestFit="1" customWidth="1"/>
    <col min="969" max="969" width="6.375" bestFit="1" customWidth="1"/>
    <col min="970" max="970" width="11.375" bestFit="1" customWidth="1"/>
    <col min="971" max="971" width="6.375" bestFit="1" customWidth="1"/>
    <col min="972" max="972" width="11.375" bestFit="1" customWidth="1"/>
    <col min="973" max="973" width="6.375" bestFit="1" customWidth="1"/>
    <col min="974" max="974" width="11.375" bestFit="1" customWidth="1"/>
    <col min="975" max="975" width="6.375" bestFit="1" customWidth="1"/>
    <col min="976" max="976" width="11.375" bestFit="1" customWidth="1"/>
    <col min="977" max="977" width="6.375" bestFit="1" customWidth="1"/>
    <col min="978" max="978" width="11.375" bestFit="1" customWidth="1"/>
    <col min="979" max="979" width="6.375" bestFit="1" customWidth="1"/>
    <col min="980" max="980" width="11.375" bestFit="1" customWidth="1"/>
    <col min="981" max="981" width="6.375" bestFit="1" customWidth="1"/>
    <col min="982" max="982" width="11.375" bestFit="1" customWidth="1"/>
    <col min="983" max="983" width="6.375" bestFit="1" customWidth="1"/>
    <col min="984" max="984" width="11.375" bestFit="1" customWidth="1"/>
    <col min="985" max="985" width="6.375" bestFit="1" customWidth="1"/>
    <col min="986" max="986" width="11.375" bestFit="1" customWidth="1"/>
    <col min="987" max="987" width="6.375" bestFit="1" customWidth="1"/>
    <col min="988" max="988" width="11.375" bestFit="1" customWidth="1"/>
    <col min="989" max="989" width="6.375" bestFit="1" customWidth="1"/>
    <col min="990" max="990" width="11.375" bestFit="1" customWidth="1"/>
    <col min="991" max="991" width="6.375" bestFit="1" customWidth="1"/>
    <col min="992" max="992" width="11.375" bestFit="1" customWidth="1"/>
    <col min="993" max="993" width="6.375" bestFit="1" customWidth="1"/>
    <col min="994" max="994" width="11.375" bestFit="1" customWidth="1"/>
    <col min="995" max="995" width="6.375" bestFit="1" customWidth="1"/>
    <col min="996" max="996" width="11.375" bestFit="1" customWidth="1"/>
    <col min="997" max="997" width="6.375" bestFit="1" customWidth="1"/>
    <col min="998" max="998" width="11.375" bestFit="1" customWidth="1"/>
    <col min="999" max="999" width="6.375" bestFit="1" customWidth="1"/>
    <col min="1000" max="1000" width="11.375" bestFit="1" customWidth="1"/>
    <col min="1001" max="1001" width="6.375" bestFit="1" customWidth="1"/>
    <col min="1002" max="1002" width="11.375" bestFit="1" customWidth="1"/>
    <col min="1003" max="1003" width="6.375" bestFit="1" customWidth="1"/>
    <col min="1004" max="1004" width="11.375" bestFit="1" customWidth="1"/>
    <col min="1005" max="1005" width="6.375" bestFit="1" customWidth="1"/>
    <col min="1006" max="1006" width="11.375" bestFit="1" customWidth="1"/>
    <col min="1007" max="1007" width="6.375" bestFit="1" customWidth="1"/>
    <col min="1008" max="1008" width="11.375" bestFit="1" customWidth="1"/>
    <col min="1009" max="1009" width="6.375" bestFit="1" customWidth="1"/>
    <col min="1010" max="1010" width="11.375" bestFit="1" customWidth="1"/>
    <col min="1011" max="1011" width="6.375" bestFit="1" customWidth="1"/>
    <col min="1012" max="1012" width="11.375" bestFit="1" customWidth="1"/>
    <col min="1013" max="1013" width="6.375" bestFit="1" customWidth="1"/>
    <col min="1014" max="1014" width="11.375" bestFit="1" customWidth="1"/>
    <col min="1015" max="1015" width="6.375" bestFit="1" customWidth="1"/>
    <col min="1016" max="1016" width="11.375" bestFit="1" customWidth="1"/>
    <col min="1017" max="1017" width="6.375" bestFit="1" customWidth="1"/>
    <col min="1018" max="1018" width="11.375" bestFit="1" customWidth="1"/>
    <col min="1019" max="1019" width="6.375" bestFit="1" customWidth="1"/>
    <col min="1020" max="1020" width="11.375" bestFit="1" customWidth="1"/>
    <col min="1021" max="1021" width="6.375" bestFit="1" customWidth="1"/>
    <col min="1022" max="1022" width="11.375" bestFit="1" customWidth="1"/>
    <col min="1023" max="1023" width="6.375" bestFit="1" customWidth="1"/>
    <col min="1024" max="1024" width="11.375" bestFit="1" customWidth="1"/>
    <col min="1025" max="1025" width="6.375" bestFit="1" customWidth="1"/>
    <col min="1026" max="1026" width="11.375" bestFit="1" customWidth="1"/>
    <col min="1027" max="1027" width="6.375" bestFit="1" customWidth="1"/>
    <col min="1028" max="1028" width="11.375" bestFit="1" customWidth="1"/>
    <col min="1029" max="1029" width="6.375" bestFit="1" customWidth="1"/>
    <col min="1030" max="1030" width="11.375" bestFit="1" customWidth="1"/>
    <col min="1031" max="1031" width="6.375" bestFit="1" customWidth="1"/>
    <col min="1032" max="1032" width="11.375" bestFit="1" customWidth="1"/>
    <col min="1033" max="1033" width="6.375" bestFit="1" customWidth="1"/>
    <col min="1034" max="1034" width="11.375" bestFit="1" customWidth="1"/>
    <col min="1035" max="1035" width="6.375" bestFit="1" customWidth="1"/>
    <col min="1036" max="1036" width="11.375" bestFit="1" customWidth="1"/>
    <col min="1037" max="1037" width="6.375" bestFit="1" customWidth="1"/>
    <col min="1038" max="1038" width="11.375" bestFit="1" customWidth="1"/>
    <col min="1039" max="1039" width="6.375" bestFit="1" customWidth="1"/>
    <col min="1040" max="1040" width="11.375" bestFit="1" customWidth="1"/>
    <col min="1041" max="1041" width="7.375" bestFit="1" customWidth="1"/>
    <col min="1042" max="1042" width="12.375" bestFit="1" customWidth="1"/>
    <col min="1043" max="1043" width="7.375" bestFit="1" customWidth="1"/>
    <col min="1044" max="1044" width="12.375" bestFit="1" customWidth="1"/>
    <col min="1045" max="1045" width="7.375" bestFit="1" customWidth="1"/>
    <col min="1046" max="1046" width="12.375" bestFit="1" customWidth="1"/>
    <col min="1047" max="1047" width="7.375" bestFit="1" customWidth="1"/>
    <col min="1048" max="1048" width="12.375" bestFit="1" customWidth="1"/>
    <col min="1049" max="1049" width="7.375" bestFit="1" customWidth="1"/>
    <col min="1050" max="1050" width="12.375" bestFit="1" customWidth="1"/>
    <col min="1051" max="1051" width="7.375" bestFit="1" customWidth="1"/>
    <col min="1052" max="1052" width="12.375" bestFit="1" customWidth="1"/>
    <col min="1053" max="1053" width="7.375" bestFit="1" customWidth="1"/>
    <col min="1054" max="1054" width="12.375" bestFit="1" customWidth="1"/>
    <col min="1055" max="1055" width="7.375" bestFit="1" customWidth="1"/>
    <col min="1056" max="1056" width="12.375" bestFit="1" customWidth="1"/>
    <col min="1057" max="1057" width="7.375" bestFit="1" customWidth="1"/>
    <col min="1058" max="1058" width="12.375" bestFit="1" customWidth="1"/>
    <col min="1059" max="1059" width="7.375" bestFit="1" customWidth="1"/>
    <col min="1060" max="1060" width="12.375" bestFit="1" customWidth="1"/>
    <col min="1061" max="1061" width="7.375" bestFit="1" customWidth="1"/>
    <col min="1062" max="1062" width="12.375" bestFit="1" customWidth="1"/>
    <col min="1063" max="1063" width="7.375" bestFit="1" customWidth="1"/>
    <col min="1064" max="1064" width="12.375" bestFit="1" customWidth="1"/>
    <col min="1065" max="1065" width="7.375" bestFit="1" customWidth="1"/>
    <col min="1066" max="1066" width="12.375" bestFit="1" customWidth="1"/>
    <col min="1067" max="1067" width="7.375" bestFit="1" customWidth="1"/>
    <col min="1068" max="1068" width="12.375" bestFit="1" customWidth="1"/>
    <col min="1069" max="1069" width="7.375" bestFit="1" customWidth="1"/>
    <col min="1070" max="1070" width="12.375" bestFit="1" customWidth="1"/>
    <col min="1071" max="1071" width="7.375" bestFit="1" customWidth="1"/>
    <col min="1072" max="1072" width="12.375" bestFit="1" customWidth="1"/>
    <col min="1073" max="1073" width="7.375" bestFit="1" customWidth="1"/>
    <col min="1074" max="1074" width="12.375" bestFit="1" customWidth="1"/>
    <col min="1075" max="1075" width="7.375" bestFit="1" customWidth="1"/>
    <col min="1076" max="1076" width="12.375" bestFit="1" customWidth="1"/>
    <col min="1077" max="1077" width="7.375" bestFit="1" customWidth="1"/>
    <col min="1078" max="1078" width="12.375" bestFit="1" customWidth="1"/>
    <col min="1079" max="1079" width="7.375" bestFit="1" customWidth="1"/>
    <col min="1080" max="1080" width="12.375" bestFit="1" customWidth="1"/>
    <col min="1081" max="1081" width="7.375" bestFit="1" customWidth="1"/>
    <col min="1082" max="1082" width="12.375" bestFit="1" customWidth="1"/>
    <col min="1083" max="1083" width="7.375" bestFit="1" customWidth="1"/>
    <col min="1084" max="1084" width="12.375" bestFit="1" customWidth="1"/>
    <col min="1085" max="1085" width="7.375" bestFit="1" customWidth="1"/>
    <col min="1086" max="1086" width="12.375" bestFit="1" customWidth="1"/>
    <col min="1087" max="1087" width="7.375" bestFit="1" customWidth="1"/>
    <col min="1088" max="1088" width="12.375" bestFit="1" customWidth="1"/>
    <col min="1089" max="1089" width="7.375" bestFit="1" customWidth="1"/>
    <col min="1090" max="1090" width="12.375" bestFit="1" customWidth="1"/>
    <col min="1091" max="1091" width="7.375" bestFit="1" customWidth="1"/>
    <col min="1092" max="1092" width="12.375" bestFit="1" customWidth="1"/>
    <col min="1093" max="1093" width="7.375" bestFit="1" customWidth="1"/>
    <col min="1094" max="1094" width="12.375" bestFit="1" customWidth="1"/>
    <col min="1095" max="1095" width="7.375" bestFit="1" customWidth="1"/>
    <col min="1096" max="1096" width="12.375" bestFit="1" customWidth="1"/>
    <col min="1097" max="1097" width="7.375" bestFit="1" customWidth="1"/>
    <col min="1098" max="1098" width="12.375" bestFit="1" customWidth="1"/>
    <col min="1099" max="1099" width="7.375" bestFit="1" customWidth="1"/>
    <col min="1100" max="1100" width="12.375" bestFit="1" customWidth="1"/>
    <col min="1101" max="1101" width="7.375" bestFit="1" customWidth="1"/>
    <col min="1102" max="1102" width="12.375" bestFit="1" customWidth="1"/>
    <col min="1103" max="1103" width="7.375" bestFit="1" customWidth="1"/>
    <col min="1104" max="1104" width="12.375" bestFit="1" customWidth="1"/>
    <col min="1105" max="1105" width="7.375" bestFit="1" customWidth="1"/>
    <col min="1106" max="1106" width="12.375" bestFit="1" customWidth="1"/>
    <col min="1107" max="1107" width="7.375" bestFit="1" customWidth="1"/>
    <col min="1108" max="1108" width="12.375" bestFit="1" customWidth="1"/>
    <col min="1109" max="1109" width="7.375" bestFit="1" customWidth="1"/>
    <col min="1110" max="1110" width="12.375" bestFit="1" customWidth="1"/>
    <col min="1111" max="1111" width="7.375" bestFit="1" customWidth="1"/>
    <col min="1112" max="1112" width="12.375" bestFit="1" customWidth="1"/>
    <col min="1113" max="1113" width="7.375" bestFit="1" customWidth="1"/>
    <col min="1114" max="1114" width="12.375" bestFit="1" customWidth="1"/>
    <col min="1115" max="1115" width="7.375" bestFit="1" customWidth="1"/>
    <col min="1116" max="1116" width="12.375" bestFit="1" customWidth="1"/>
    <col min="1117" max="1117" width="7.375" bestFit="1" customWidth="1"/>
    <col min="1118" max="1118" width="12.375" bestFit="1" customWidth="1"/>
    <col min="1119" max="1119" width="7.375" bestFit="1" customWidth="1"/>
    <col min="1120" max="1120" width="12.375" bestFit="1" customWidth="1"/>
    <col min="1121" max="1121" width="7.375" bestFit="1" customWidth="1"/>
    <col min="1122" max="1122" width="12.375" bestFit="1" customWidth="1"/>
    <col min="1123" max="1123" width="7.375" bestFit="1" customWidth="1"/>
    <col min="1124" max="1124" width="12.375" bestFit="1" customWidth="1"/>
    <col min="1125" max="1125" width="7.375" bestFit="1" customWidth="1"/>
    <col min="1126" max="1126" width="12.375" bestFit="1" customWidth="1"/>
    <col min="1127" max="1127" width="7.375" bestFit="1" customWidth="1"/>
    <col min="1128" max="1128" width="12.375" bestFit="1" customWidth="1"/>
    <col min="1129" max="1129" width="7.375" bestFit="1" customWidth="1"/>
    <col min="1130" max="1130" width="12.375" bestFit="1" customWidth="1"/>
    <col min="1131" max="1131" width="7.375" bestFit="1" customWidth="1"/>
    <col min="1132" max="1132" width="12.375" bestFit="1" customWidth="1"/>
    <col min="1133" max="1133" width="7.375" bestFit="1" customWidth="1"/>
    <col min="1134" max="1134" width="12.375" bestFit="1" customWidth="1"/>
    <col min="1135" max="1135" width="7.375" bestFit="1" customWidth="1"/>
    <col min="1136" max="1136" width="12.375" bestFit="1" customWidth="1"/>
    <col min="1137" max="1137" width="7.375" bestFit="1" customWidth="1"/>
    <col min="1138" max="1138" width="12.375" bestFit="1" customWidth="1"/>
    <col min="1139" max="1139" width="7.375" bestFit="1" customWidth="1"/>
    <col min="1140" max="1140" width="12.375" bestFit="1" customWidth="1"/>
    <col min="1141" max="1141" width="7.375" bestFit="1" customWidth="1"/>
    <col min="1142" max="1142" width="12.375" bestFit="1" customWidth="1"/>
    <col min="1143" max="1143" width="7.375" bestFit="1" customWidth="1"/>
    <col min="1144" max="1144" width="12.375" bestFit="1" customWidth="1"/>
    <col min="1145" max="1145" width="7.375" bestFit="1" customWidth="1"/>
    <col min="1146" max="1146" width="12.375" bestFit="1" customWidth="1"/>
    <col min="1147" max="1147" width="7.375" bestFit="1" customWidth="1"/>
    <col min="1148" max="1148" width="12.375" bestFit="1" customWidth="1"/>
    <col min="1149" max="1149" width="7.375" bestFit="1" customWidth="1"/>
    <col min="1150" max="1150" width="12.375" bestFit="1" customWidth="1"/>
    <col min="1151" max="1151" width="7.375" bestFit="1" customWidth="1"/>
    <col min="1152" max="1152" width="12.375" bestFit="1" customWidth="1"/>
    <col min="1153" max="1153" width="7.375" bestFit="1" customWidth="1"/>
    <col min="1154" max="1154" width="12.375" bestFit="1" customWidth="1"/>
    <col min="1155" max="1155" width="7.375" bestFit="1" customWidth="1"/>
    <col min="1156" max="1156" width="12.375" bestFit="1" customWidth="1"/>
    <col min="1157" max="1157" width="7.375" bestFit="1" customWidth="1"/>
    <col min="1158" max="1158" width="12.375" bestFit="1" customWidth="1"/>
    <col min="1159" max="1159" width="7.375" bestFit="1" customWidth="1"/>
    <col min="1160" max="1160" width="12.375" bestFit="1" customWidth="1"/>
    <col min="1161" max="1161" width="7.375" bestFit="1" customWidth="1"/>
    <col min="1162" max="1162" width="12.375" bestFit="1" customWidth="1"/>
    <col min="1163" max="1163" width="7.375" bestFit="1" customWidth="1"/>
    <col min="1164" max="1164" width="12.375" bestFit="1" customWidth="1"/>
    <col min="1165" max="1165" width="7.375" bestFit="1" customWidth="1"/>
    <col min="1166" max="1166" width="12.375" bestFit="1" customWidth="1"/>
    <col min="1167" max="1167" width="7.375" bestFit="1" customWidth="1"/>
    <col min="1168" max="1168" width="12.375" bestFit="1" customWidth="1"/>
    <col min="1169" max="1169" width="7.375" bestFit="1" customWidth="1"/>
    <col min="1170" max="1170" width="12.375" bestFit="1" customWidth="1"/>
    <col min="1171" max="1171" width="7.375" bestFit="1" customWidth="1"/>
    <col min="1172" max="1172" width="12.375" bestFit="1" customWidth="1"/>
    <col min="1173" max="1173" width="7.375" bestFit="1" customWidth="1"/>
    <col min="1174" max="1174" width="12.375" bestFit="1" customWidth="1"/>
    <col min="1175" max="1175" width="7.375" bestFit="1" customWidth="1"/>
    <col min="1176" max="1176" width="12.375" bestFit="1" customWidth="1"/>
    <col min="1177" max="1177" width="7.375" bestFit="1" customWidth="1"/>
    <col min="1178" max="1178" width="12.375" bestFit="1" customWidth="1"/>
    <col min="1179" max="1179" width="7.375" bestFit="1" customWidth="1"/>
    <col min="1180" max="1180" width="12.375" bestFit="1" customWidth="1"/>
    <col min="1181" max="1181" width="7.375" bestFit="1" customWidth="1"/>
    <col min="1182" max="1182" width="12.375" bestFit="1" customWidth="1"/>
    <col min="1183" max="1183" width="7.375" bestFit="1" customWidth="1"/>
    <col min="1184" max="1184" width="12.375" bestFit="1" customWidth="1"/>
    <col min="1185" max="1185" width="7.375" bestFit="1" customWidth="1"/>
    <col min="1186" max="1186" width="12.375" bestFit="1" customWidth="1"/>
    <col min="1187" max="1187" width="7.375" bestFit="1" customWidth="1"/>
    <col min="1188" max="1188" width="12.375" bestFit="1" customWidth="1"/>
    <col min="1189" max="1189" width="7.375" bestFit="1" customWidth="1"/>
    <col min="1190" max="1190" width="12.375" bestFit="1" customWidth="1"/>
    <col min="1191" max="1191" width="7.375" bestFit="1" customWidth="1"/>
    <col min="1192" max="1192" width="12.375" bestFit="1" customWidth="1"/>
    <col min="1193" max="1193" width="7.375" bestFit="1" customWidth="1"/>
    <col min="1194" max="1194" width="12.375" bestFit="1" customWidth="1"/>
    <col min="1195" max="1195" width="7.375" bestFit="1" customWidth="1"/>
    <col min="1196" max="1196" width="12.375" bestFit="1" customWidth="1"/>
    <col min="1197" max="1197" width="7.375" bestFit="1" customWidth="1"/>
    <col min="1198" max="1198" width="12.375" bestFit="1" customWidth="1"/>
    <col min="1199" max="1199" width="7.375" bestFit="1" customWidth="1"/>
    <col min="1200" max="1200" width="12.375" bestFit="1" customWidth="1"/>
    <col min="1201" max="1201" width="7.375" bestFit="1" customWidth="1"/>
    <col min="1202" max="1202" width="6.375" bestFit="1" customWidth="1"/>
    <col min="1203" max="1203" width="12.375" bestFit="1" customWidth="1"/>
    <col min="1204" max="1204" width="7.375" bestFit="1" customWidth="1"/>
    <col min="1205" max="1205" width="12.375" bestFit="1" customWidth="1"/>
    <col min="1206" max="1206" width="7.375" bestFit="1" customWidth="1"/>
    <col min="1207" max="1207" width="12.375" bestFit="1" customWidth="1"/>
    <col min="1208" max="1208" width="7.375" bestFit="1" customWidth="1"/>
    <col min="1209" max="1209" width="12.375" bestFit="1" customWidth="1"/>
    <col min="1210" max="1210" width="7.375" bestFit="1" customWidth="1"/>
    <col min="1211" max="1211" width="12.375" bestFit="1" customWidth="1"/>
    <col min="1212" max="1212" width="7.375" bestFit="1" customWidth="1"/>
    <col min="1213" max="1213" width="12.375" bestFit="1" customWidth="1"/>
    <col min="1214" max="1214" width="7.375" bestFit="1" customWidth="1"/>
    <col min="1215" max="1215" width="12.375" bestFit="1" customWidth="1"/>
    <col min="1216" max="1216" width="7.375" bestFit="1" customWidth="1"/>
    <col min="1217" max="1217" width="12.375" bestFit="1" customWidth="1"/>
    <col min="1218" max="1218" width="7.375" bestFit="1" customWidth="1"/>
    <col min="1219" max="1219" width="12.375" bestFit="1" customWidth="1"/>
    <col min="1220" max="1220" width="7.375" bestFit="1" customWidth="1"/>
    <col min="1221" max="1221" width="12.375" bestFit="1" customWidth="1"/>
    <col min="1222" max="1222" width="7.375" bestFit="1" customWidth="1"/>
    <col min="1223" max="1223" width="12.375" bestFit="1" customWidth="1"/>
    <col min="1224" max="1224" width="7.375" bestFit="1" customWidth="1"/>
    <col min="1225" max="1225" width="12.375" bestFit="1" customWidth="1"/>
    <col min="1226" max="1226" width="7.375" bestFit="1" customWidth="1"/>
    <col min="1227" max="1227" width="12.375" bestFit="1" customWidth="1"/>
    <col min="1228" max="1228" width="7.375" bestFit="1" customWidth="1"/>
    <col min="1229" max="1229" width="12.375" bestFit="1" customWidth="1"/>
    <col min="1230" max="1230" width="7.375" bestFit="1" customWidth="1"/>
    <col min="1231" max="1231" width="12.375" bestFit="1" customWidth="1"/>
    <col min="1232" max="1232" width="7.375" bestFit="1" customWidth="1"/>
    <col min="1233" max="1233" width="12.375" bestFit="1" customWidth="1"/>
    <col min="1234" max="1234" width="7.375" bestFit="1" customWidth="1"/>
    <col min="1235" max="1235" width="12.375" bestFit="1" customWidth="1"/>
    <col min="1236" max="1236" width="7.375" bestFit="1" customWidth="1"/>
    <col min="1237" max="1237" width="12.375" bestFit="1" customWidth="1"/>
    <col min="1238" max="1238" width="7.375" bestFit="1" customWidth="1"/>
    <col min="1239" max="1239" width="12.375" bestFit="1" customWidth="1"/>
    <col min="1240" max="1240" width="7.375" bestFit="1" customWidth="1"/>
    <col min="1241" max="1241" width="12.375" bestFit="1" customWidth="1"/>
    <col min="1242" max="1242" width="7.375" bestFit="1" customWidth="1"/>
    <col min="1243" max="1243" width="12.375" bestFit="1" customWidth="1"/>
    <col min="1244" max="1244" width="7.375" bestFit="1" customWidth="1"/>
    <col min="1245" max="1245" width="12.375" bestFit="1" customWidth="1"/>
    <col min="1246" max="1246" width="7.375" bestFit="1" customWidth="1"/>
    <col min="1247" max="1247" width="12.375" bestFit="1" customWidth="1"/>
    <col min="1248" max="1248" width="7.375" bestFit="1" customWidth="1"/>
    <col min="1249" max="1249" width="12.375" bestFit="1" customWidth="1"/>
    <col min="1250" max="1250" width="7.375" bestFit="1" customWidth="1"/>
    <col min="1251" max="1251" width="12.375" bestFit="1" customWidth="1"/>
    <col min="1252" max="1252" width="7.375" bestFit="1" customWidth="1"/>
    <col min="1253" max="1253" width="12.375" bestFit="1" customWidth="1"/>
    <col min="1254" max="1254" width="7.375" bestFit="1" customWidth="1"/>
    <col min="1255" max="1255" width="12.375" bestFit="1" customWidth="1"/>
    <col min="1256" max="1256" width="7.375" bestFit="1" customWidth="1"/>
    <col min="1257" max="1257" width="12.375" bestFit="1" customWidth="1"/>
    <col min="1258" max="1258" width="7.375" bestFit="1" customWidth="1"/>
    <col min="1259" max="1259" width="12.375" bestFit="1" customWidth="1"/>
    <col min="1260" max="1260" width="7.375" bestFit="1" customWidth="1"/>
    <col min="1261" max="1261" width="6.375" bestFit="1" customWidth="1"/>
    <col min="1262" max="1262" width="12.375" bestFit="1" customWidth="1"/>
    <col min="1263" max="1263" width="7.375" bestFit="1" customWidth="1"/>
    <col min="1264" max="1264" width="12.375" bestFit="1" customWidth="1"/>
    <col min="1265" max="1265" width="7.375" bestFit="1" customWidth="1"/>
    <col min="1266" max="1266" width="12.375" bestFit="1" customWidth="1"/>
    <col min="1267" max="1267" width="7.375" bestFit="1" customWidth="1"/>
    <col min="1268" max="1268" width="12.375" bestFit="1" customWidth="1"/>
    <col min="1269" max="1269" width="7.375" bestFit="1" customWidth="1"/>
    <col min="1270" max="1270" width="12.375" bestFit="1" customWidth="1"/>
    <col min="1271" max="1271" width="7.375" bestFit="1" customWidth="1"/>
    <col min="1272" max="1272" width="12.375" bestFit="1" customWidth="1"/>
    <col min="1273" max="1273" width="7.375" bestFit="1" customWidth="1"/>
    <col min="1274" max="1274" width="12.375" bestFit="1" customWidth="1"/>
    <col min="1275" max="1275" width="7.375" bestFit="1" customWidth="1"/>
    <col min="1276" max="1276" width="12.375" bestFit="1" customWidth="1"/>
    <col min="1277" max="1277" width="7.375" bestFit="1" customWidth="1"/>
    <col min="1278" max="1278" width="12.375" bestFit="1" customWidth="1"/>
    <col min="1279" max="1279" width="7.375" bestFit="1" customWidth="1"/>
    <col min="1280" max="1280" width="12.375" bestFit="1" customWidth="1"/>
    <col min="1281" max="1281" width="7.375" bestFit="1" customWidth="1"/>
    <col min="1282" max="1282" width="12.375" bestFit="1" customWidth="1"/>
    <col min="1283" max="1283" width="7.375" bestFit="1" customWidth="1"/>
    <col min="1284" max="1284" width="12.375" bestFit="1" customWidth="1"/>
    <col min="1285" max="1285" width="7.375" bestFit="1" customWidth="1"/>
    <col min="1286" max="1286" width="12.375" bestFit="1" customWidth="1"/>
    <col min="1287" max="1287" width="7.375" bestFit="1" customWidth="1"/>
    <col min="1288" max="1288" width="12.375" bestFit="1" customWidth="1"/>
    <col min="1289" max="1289" width="7.375" bestFit="1" customWidth="1"/>
    <col min="1290" max="1290" width="12.375" bestFit="1" customWidth="1"/>
    <col min="1291" max="1291" width="7.375" bestFit="1" customWidth="1"/>
    <col min="1292" max="1292" width="12.375" bestFit="1" customWidth="1"/>
    <col min="1293" max="1293" width="7.375" bestFit="1" customWidth="1"/>
    <col min="1294" max="1294" width="12.375" bestFit="1" customWidth="1"/>
    <col min="1295" max="1295" width="7.375" bestFit="1" customWidth="1"/>
    <col min="1296" max="1296" width="12.375" bestFit="1" customWidth="1"/>
    <col min="1297" max="1297" width="7.375" bestFit="1" customWidth="1"/>
    <col min="1298" max="1298" width="12.375" bestFit="1" customWidth="1"/>
    <col min="1299" max="1299" width="7.375" bestFit="1" customWidth="1"/>
    <col min="1300" max="1300" width="12.375" bestFit="1" customWidth="1"/>
    <col min="1301" max="1301" width="7.375" bestFit="1" customWidth="1"/>
    <col min="1302" max="1302" width="12.375" bestFit="1" customWidth="1"/>
    <col min="1303" max="1303" width="7.375" bestFit="1" customWidth="1"/>
    <col min="1304" max="1304" width="12.375" bestFit="1" customWidth="1"/>
    <col min="1305" max="1305" width="7.375" bestFit="1" customWidth="1"/>
    <col min="1306" max="1306" width="12.375" bestFit="1" customWidth="1"/>
    <col min="1307" max="1307" width="7.375" bestFit="1" customWidth="1"/>
    <col min="1308" max="1308" width="12.375" bestFit="1" customWidth="1"/>
    <col min="1309" max="1309" width="7.375" bestFit="1" customWidth="1"/>
    <col min="1310" max="1310" width="12.375" bestFit="1" customWidth="1"/>
    <col min="1311" max="1311" width="7.375" bestFit="1" customWidth="1"/>
    <col min="1312" max="1312" width="12.375" bestFit="1" customWidth="1"/>
    <col min="1313" max="1313" width="7.375" bestFit="1" customWidth="1"/>
    <col min="1314" max="1314" width="12.375" bestFit="1" customWidth="1"/>
    <col min="1315" max="1315" width="7.375" bestFit="1" customWidth="1"/>
    <col min="1316" max="1316" width="12.375" bestFit="1" customWidth="1"/>
    <col min="1317" max="1317" width="7.375" bestFit="1" customWidth="1"/>
    <col min="1318" max="1318" width="12.375" bestFit="1" customWidth="1"/>
    <col min="1319" max="1319" width="7.375" bestFit="1" customWidth="1"/>
    <col min="1320" max="1320" width="12.375" bestFit="1" customWidth="1"/>
    <col min="1321" max="1321" width="7.375" bestFit="1" customWidth="1"/>
    <col min="1322" max="1322" width="12.375" bestFit="1" customWidth="1"/>
    <col min="1323" max="1323" width="7.375" bestFit="1" customWidth="1"/>
    <col min="1324" max="1324" width="12.375" bestFit="1" customWidth="1"/>
    <col min="1325" max="1325" width="7.375" bestFit="1" customWidth="1"/>
    <col min="1326" max="1326" width="12.375" bestFit="1" customWidth="1"/>
    <col min="1327" max="1327" width="7.375" bestFit="1" customWidth="1"/>
    <col min="1328" max="1328" width="12.375" bestFit="1" customWidth="1"/>
    <col min="1329" max="1329" width="7.375" bestFit="1" customWidth="1"/>
    <col min="1330" max="1330" width="12.375" bestFit="1" customWidth="1"/>
    <col min="1331" max="1331" width="7.375" bestFit="1" customWidth="1"/>
    <col min="1332" max="1332" width="12.375" bestFit="1" customWidth="1"/>
    <col min="1333" max="1333" width="7.375" bestFit="1" customWidth="1"/>
    <col min="1334" max="1334" width="12.375" bestFit="1" customWidth="1"/>
    <col min="1335" max="1335" width="7.375" bestFit="1" customWidth="1"/>
    <col min="1336" max="1336" width="12.375" bestFit="1" customWidth="1"/>
    <col min="1337" max="1337" width="7.375" bestFit="1" customWidth="1"/>
    <col min="1338" max="1338" width="12.375" bestFit="1" customWidth="1"/>
    <col min="1339" max="1339" width="7.375" bestFit="1" customWidth="1"/>
    <col min="1340" max="1340" width="12.375" bestFit="1" customWidth="1"/>
    <col min="1341" max="1341" width="7.375" bestFit="1" customWidth="1"/>
    <col min="1342" max="1342" width="12.375" bestFit="1" customWidth="1"/>
    <col min="1343" max="1343" width="7.375" bestFit="1" customWidth="1"/>
    <col min="1344" max="1344" width="12.375" bestFit="1" customWidth="1"/>
    <col min="1345" max="1345" width="7.375" bestFit="1" customWidth="1"/>
    <col min="1346" max="1346" width="12.375" bestFit="1" customWidth="1"/>
    <col min="1347" max="1347" width="7.375" bestFit="1" customWidth="1"/>
    <col min="1348" max="1348" width="12.375" bestFit="1" customWidth="1"/>
    <col min="1349" max="1349" width="7.375" bestFit="1" customWidth="1"/>
    <col min="1350" max="1350" width="12.375" bestFit="1" customWidth="1"/>
    <col min="1351" max="1351" width="7.375" bestFit="1" customWidth="1"/>
    <col min="1352" max="1352" width="12.375" bestFit="1" customWidth="1"/>
    <col min="1353" max="1353" width="7.375" bestFit="1" customWidth="1"/>
    <col min="1354" max="1354" width="12.375" bestFit="1" customWidth="1"/>
    <col min="1355" max="1355" width="7.375" bestFit="1" customWidth="1"/>
    <col min="1356" max="1356" width="12.375" bestFit="1" customWidth="1"/>
    <col min="1357" max="1357" width="7.375" bestFit="1" customWidth="1"/>
    <col min="1358" max="1358" width="12.375" bestFit="1" customWidth="1"/>
    <col min="1359" max="1359" width="7.375" bestFit="1" customWidth="1"/>
    <col min="1360" max="1360" width="12.375" bestFit="1" customWidth="1"/>
    <col min="1361" max="1361" width="7.375" bestFit="1" customWidth="1"/>
    <col min="1362" max="1362" width="12.375" bestFit="1" customWidth="1"/>
    <col min="1363" max="1363" width="7.375" bestFit="1" customWidth="1"/>
    <col min="1364" max="1364" width="12.375" bestFit="1" customWidth="1"/>
    <col min="1365" max="1365" width="7.375" bestFit="1" customWidth="1"/>
    <col min="1366" max="1366" width="12.375" bestFit="1" customWidth="1"/>
    <col min="1367" max="1367" width="7.375" bestFit="1" customWidth="1"/>
    <col min="1368" max="1368" width="12.375" bestFit="1" customWidth="1"/>
    <col min="1369" max="1369" width="7.375" bestFit="1" customWidth="1"/>
    <col min="1370" max="1370" width="12.375" bestFit="1" customWidth="1"/>
    <col min="1371" max="1371" width="7.375" bestFit="1" customWidth="1"/>
    <col min="1372" max="1372" width="12.375" bestFit="1" customWidth="1"/>
    <col min="1373" max="1373" width="7.375" bestFit="1" customWidth="1"/>
    <col min="1374" max="1374" width="12.375" bestFit="1" customWidth="1"/>
    <col min="1375" max="1375" width="7.375" bestFit="1" customWidth="1"/>
    <col min="1376" max="1376" width="12.375" bestFit="1" customWidth="1"/>
    <col min="1377" max="1377" width="7.375" bestFit="1" customWidth="1"/>
    <col min="1378" max="1378" width="12.375" bestFit="1" customWidth="1"/>
    <col min="1379" max="1379" width="7.375" bestFit="1" customWidth="1"/>
    <col min="1380" max="1380" width="12.375" bestFit="1" customWidth="1"/>
    <col min="1381" max="1381" width="7.375" bestFit="1" customWidth="1"/>
    <col min="1382" max="1382" width="12.375" bestFit="1" customWidth="1"/>
    <col min="1383" max="1383" width="7.375" bestFit="1" customWidth="1"/>
    <col min="1384" max="1384" width="12.375" bestFit="1" customWidth="1"/>
    <col min="1385" max="1385" width="7.375" bestFit="1" customWidth="1"/>
    <col min="1386" max="1386" width="12.375" bestFit="1" customWidth="1"/>
    <col min="1387" max="1387" width="7.375" bestFit="1" customWidth="1"/>
    <col min="1388" max="1388" width="12.375" bestFit="1" customWidth="1"/>
    <col min="1389" max="1389" width="7.375" bestFit="1" customWidth="1"/>
    <col min="1390" max="1390" width="12.375" bestFit="1" customWidth="1"/>
    <col min="1391" max="1391" width="7.375" bestFit="1" customWidth="1"/>
    <col min="1392" max="1392" width="12.375" bestFit="1" customWidth="1"/>
    <col min="1393" max="1393" width="7.375" bestFit="1" customWidth="1"/>
    <col min="1394" max="1394" width="12.375" bestFit="1" customWidth="1"/>
    <col min="1395" max="1395" width="7.375" bestFit="1" customWidth="1"/>
    <col min="1396" max="1396" width="12.375" bestFit="1" customWidth="1"/>
    <col min="1397" max="1397" width="7.375" bestFit="1" customWidth="1"/>
    <col min="1398" max="1398" width="12.375" bestFit="1" customWidth="1"/>
    <col min="1399" max="1399" width="7.375" bestFit="1" customWidth="1"/>
    <col min="1400" max="1400" width="12.375" bestFit="1" customWidth="1"/>
    <col min="1401" max="1401" width="7.375" bestFit="1" customWidth="1"/>
    <col min="1402" max="1402" width="12.375" bestFit="1" customWidth="1"/>
    <col min="1403" max="1403" width="7.375" bestFit="1" customWidth="1"/>
    <col min="1404" max="1404" width="12.375" bestFit="1" customWidth="1"/>
    <col min="1405" max="1405" width="7.375" bestFit="1" customWidth="1"/>
    <col min="1406" max="1406" width="12.375" bestFit="1" customWidth="1"/>
    <col min="1407" max="1407" width="7.375" bestFit="1" customWidth="1"/>
    <col min="1408" max="1408" width="12.375" bestFit="1" customWidth="1"/>
    <col min="1409" max="1409" width="7.375" bestFit="1" customWidth="1"/>
    <col min="1410" max="1410" width="12.375" bestFit="1" customWidth="1"/>
    <col min="1411" max="1411" width="7.375" bestFit="1" customWidth="1"/>
    <col min="1412" max="1412" width="12.375" bestFit="1" customWidth="1"/>
    <col min="1413" max="1413" width="7.375" bestFit="1" customWidth="1"/>
    <col min="1414" max="1414" width="12.375" bestFit="1" customWidth="1"/>
    <col min="1415" max="1415" width="7.375" bestFit="1" customWidth="1"/>
    <col min="1416" max="1416" width="12.375" bestFit="1" customWidth="1"/>
    <col min="1417" max="1417" width="7.375" bestFit="1" customWidth="1"/>
    <col min="1418" max="1418" width="12.375" bestFit="1" customWidth="1"/>
    <col min="1419" max="1419" width="7.375" bestFit="1" customWidth="1"/>
    <col min="1420" max="1420" width="12.375" bestFit="1" customWidth="1"/>
    <col min="1421" max="1421" width="7.375" bestFit="1" customWidth="1"/>
    <col min="1422" max="1422" width="12.375" bestFit="1" customWidth="1"/>
    <col min="1423" max="1423" width="7.375" bestFit="1" customWidth="1"/>
    <col min="1424" max="1424" width="12.375" bestFit="1" customWidth="1"/>
    <col min="1425" max="1425" width="7.375" bestFit="1" customWidth="1"/>
    <col min="1426" max="1426" width="12.375" bestFit="1" customWidth="1"/>
    <col min="1427" max="1427" width="7.375" bestFit="1" customWidth="1"/>
    <col min="1428" max="1428" width="12.375" bestFit="1" customWidth="1"/>
    <col min="1429" max="1429" width="7.375" bestFit="1" customWidth="1"/>
    <col min="1430" max="1430" width="12.375" bestFit="1" customWidth="1"/>
    <col min="1431" max="1431" width="7.375" bestFit="1" customWidth="1"/>
    <col min="1432" max="1432" width="12.375" bestFit="1" customWidth="1"/>
    <col min="1433" max="1433" width="7.375" bestFit="1" customWidth="1"/>
    <col min="1434" max="1434" width="12.375" bestFit="1" customWidth="1"/>
    <col min="1435" max="1435" width="7.375" bestFit="1" customWidth="1"/>
    <col min="1436" max="1436" width="12.375" bestFit="1" customWidth="1"/>
    <col min="1437" max="1437" width="7.375" bestFit="1" customWidth="1"/>
    <col min="1438" max="1438" width="12.375" bestFit="1" customWidth="1"/>
    <col min="1439" max="1439" width="7.375" bestFit="1" customWidth="1"/>
    <col min="1440" max="1440" width="12.375" bestFit="1" customWidth="1"/>
    <col min="1441" max="1441" width="7.375" bestFit="1" customWidth="1"/>
    <col min="1442" max="1442" width="12.375" bestFit="1" customWidth="1"/>
    <col min="1443" max="1443" width="7.375" bestFit="1" customWidth="1"/>
    <col min="1444" max="1444" width="12.375" bestFit="1" customWidth="1"/>
    <col min="1445" max="1445" width="7.375" bestFit="1" customWidth="1"/>
    <col min="1446" max="1446" width="12.375" bestFit="1" customWidth="1"/>
    <col min="1447" max="1447" width="7.375" bestFit="1" customWidth="1"/>
    <col min="1448" max="1448" width="12.375" bestFit="1" customWidth="1"/>
    <col min="1449" max="1449" width="7.375" bestFit="1" customWidth="1"/>
    <col min="1450" max="1450" width="12.375" bestFit="1" customWidth="1"/>
    <col min="1451" max="1451" width="7.375" bestFit="1" customWidth="1"/>
    <col min="1452" max="1452" width="12.375" bestFit="1" customWidth="1"/>
    <col min="1453" max="1453" width="7.375" bestFit="1" customWidth="1"/>
    <col min="1454" max="1454" width="12.375" bestFit="1" customWidth="1"/>
    <col min="1455" max="1455" width="7.375" bestFit="1" customWidth="1"/>
    <col min="1456" max="1456" width="12.375" bestFit="1" customWidth="1"/>
    <col min="1457" max="1457" width="7.375" bestFit="1" customWidth="1"/>
    <col min="1458" max="1458" width="12.375" bestFit="1" customWidth="1"/>
    <col min="1459" max="1459" width="7.375" bestFit="1" customWidth="1"/>
    <col min="1460" max="1460" width="12.375" bestFit="1" customWidth="1"/>
    <col min="1461" max="1461" width="7.375" bestFit="1" customWidth="1"/>
    <col min="1462" max="1462" width="12.375" bestFit="1" customWidth="1"/>
    <col min="1463" max="1463" width="7.375" bestFit="1" customWidth="1"/>
    <col min="1464" max="1464" width="12.375" bestFit="1" customWidth="1"/>
    <col min="1465" max="1465" width="7.375" bestFit="1" customWidth="1"/>
    <col min="1466" max="1466" width="12.375" bestFit="1" customWidth="1"/>
    <col min="1467" max="1467" width="7.375" bestFit="1" customWidth="1"/>
    <col min="1468" max="1468" width="12.375" bestFit="1" customWidth="1"/>
    <col min="1469" max="1469" width="7.375" bestFit="1" customWidth="1"/>
    <col min="1470" max="1470" width="12.375" bestFit="1" customWidth="1"/>
    <col min="1471" max="1471" width="7.375" bestFit="1" customWidth="1"/>
    <col min="1472" max="1472" width="12.375" bestFit="1" customWidth="1"/>
    <col min="1473" max="1473" width="7.375" bestFit="1" customWidth="1"/>
    <col min="1474" max="1474" width="12.375" bestFit="1" customWidth="1"/>
    <col min="1475" max="1475" width="7.375" bestFit="1" customWidth="1"/>
    <col min="1476" max="1476" width="12.375" bestFit="1" customWidth="1"/>
    <col min="1477" max="1477" width="7.375" bestFit="1" customWidth="1"/>
    <col min="1478" max="1478" width="12.375" bestFit="1" customWidth="1"/>
    <col min="1479" max="1479" width="7.375" bestFit="1" customWidth="1"/>
    <col min="1480" max="1480" width="12.375" bestFit="1" customWidth="1"/>
    <col min="1481" max="1481" width="7.375" bestFit="1" customWidth="1"/>
    <col min="1482" max="1482" width="12.375" bestFit="1" customWidth="1"/>
    <col min="1483" max="1483" width="7.375" bestFit="1" customWidth="1"/>
    <col min="1484" max="1484" width="12.375" bestFit="1" customWidth="1"/>
    <col min="1485" max="1485" width="7.375" bestFit="1" customWidth="1"/>
    <col min="1486" max="1486" width="12.375" bestFit="1" customWidth="1"/>
    <col min="1487" max="1487" width="7.375" bestFit="1" customWidth="1"/>
    <col min="1488" max="1488" width="12.375" bestFit="1" customWidth="1"/>
    <col min="1489" max="1489" width="7.375" bestFit="1" customWidth="1"/>
    <col min="1490" max="1490" width="12.375" bestFit="1" customWidth="1"/>
    <col min="1491" max="1491" width="7.375" bestFit="1" customWidth="1"/>
    <col min="1492" max="1492" width="12.375" bestFit="1" customWidth="1"/>
    <col min="1493" max="1493" width="7.375" bestFit="1" customWidth="1"/>
    <col min="1494" max="1494" width="12.375" bestFit="1" customWidth="1"/>
    <col min="1495" max="1495" width="7.375" bestFit="1" customWidth="1"/>
    <col min="1496" max="1496" width="12.375" bestFit="1" customWidth="1"/>
    <col min="1497" max="1497" width="7.375" bestFit="1" customWidth="1"/>
    <col min="1498" max="1498" width="12.375" bestFit="1" customWidth="1"/>
    <col min="1499" max="1499" width="7.375" bestFit="1" customWidth="1"/>
    <col min="1500" max="1500" width="12.375" bestFit="1" customWidth="1"/>
    <col min="1501" max="1501" width="7.375" bestFit="1" customWidth="1"/>
    <col min="1502" max="1502" width="12.375" bestFit="1" customWidth="1"/>
    <col min="1503" max="1503" width="7.375" bestFit="1" customWidth="1"/>
    <col min="1504" max="1504" width="12.375" bestFit="1" customWidth="1"/>
    <col min="1505" max="1505" width="7.375" bestFit="1" customWidth="1"/>
    <col min="1506" max="1506" width="12.375" bestFit="1" customWidth="1"/>
    <col min="1507" max="1507" width="7.375" bestFit="1" customWidth="1"/>
    <col min="1508" max="1508" width="12.375" bestFit="1" customWidth="1"/>
    <col min="1509" max="1509" width="7.375" bestFit="1" customWidth="1"/>
    <col min="1510" max="1510" width="12.375" bestFit="1" customWidth="1"/>
    <col min="1511" max="1511" width="7.375" bestFit="1" customWidth="1"/>
    <col min="1512" max="1512" width="12.375" bestFit="1" customWidth="1"/>
    <col min="1513" max="1513" width="7.375" bestFit="1" customWidth="1"/>
    <col min="1514" max="1514" width="12.375" bestFit="1" customWidth="1"/>
    <col min="1515" max="1515" width="7.375" bestFit="1" customWidth="1"/>
    <col min="1516" max="1516" width="12.375" bestFit="1" customWidth="1"/>
    <col min="1517" max="1517" width="7.375" bestFit="1" customWidth="1"/>
    <col min="1518" max="1518" width="12.375" bestFit="1" customWidth="1"/>
    <col min="1519" max="1519" width="7.375" bestFit="1" customWidth="1"/>
    <col min="1520" max="1520" width="12.375" bestFit="1" customWidth="1"/>
    <col min="1521" max="1521" width="7.375" bestFit="1" customWidth="1"/>
    <col min="1522" max="1522" width="12.375" bestFit="1" customWidth="1"/>
    <col min="1523" max="1523" width="7.375" bestFit="1" customWidth="1"/>
    <col min="1524" max="1524" width="12.375" bestFit="1" customWidth="1"/>
    <col min="1525" max="1525" width="7.375" bestFit="1" customWidth="1"/>
    <col min="1526" max="1526" width="12.375" bestFit="1" customWidth="1"/>
    <col min="1527" max="1527" width="7.375" bestFit="1" customWidth="1"/>
    <col min="1528" max="1528" width="12.375" bestFit="1" customWidth="1"/>
    <col min="1529" max="1529" width="7.375" bestFit="1" customWidth="1"/>
    <col min="1530" max="1530" width="12.375" bestFit="1" customWidth="1"/>
    <col min="1531" max="1531" width="7.375" bestFit="1" customWidth="1"/>
    <col min="1532" max="1532" width="12.375" bestFit="1" customWidth="1"/>
    <col min="1533" max="1533" width="7.375" bestFit="1" customWidth="1"/>
    <col min="1534" max="1534" width="12.375" bestFit="1" customWidth="1"/>
    <col min="1535" max="1535" width="7.375" bestFit="1" customWidth="1"/>
    <col min="1536" max="1536" width="12.375" bestFit="1" customWidth="1"/>
    <col min="1537" max="1537" width="7.375" bestFit="1" customWidth="1"/>
    <col min="1538" max="1538" width="12.375" bestFit="1" customWidth="1"/>
    <col min="1539" max="1539" width="7.375" bestFit="1" customWidth="1"/>
    <col min="1540" max="1540" width="12.375" bestFit="1" customWidth="1"/>
    <col min="1541" max="1541" width="7.375" bestFit="1" customWidth="1"/>
    <col min="1542" max="1542" width="12.375" bestFit="1" customWidth="1"/>
    <col min="1543" max="1543" width="7.375" bestFit="1" customWidth="1"/>
    <col min="1544" max="1544" width="12.375" bestFit="1" customWidth="1"/>
    <col min="1545" max="1545" width="7.375" bestFit="1" customWidth="1"/>
    <col min="1546" max="1546" width="12.375" bestFit="1" customWidth="1"/>
    <col min="1547" max="1547" width="7.375" bestFit="1" customWidth="1"/>
    <col min="1548" max="1548" width="12.375" bestFit="1" customWidth="1"/>
    <col min="1549" max="1549" width="7.375" bestFit="1" customWidth="1"/>
    <col min="1550" max="1550" width="12.375" bestFit="1" customWidth="1"/>
    <col min="1551" max="1551" width="7.375" bestFit="1" customWidth="1"/>
    <col min="1552" max="1552" width="12.375" bestFit="1" customWidth="1"/>
    <col min="1553" max="1553" width="7.375" bestFit="1" customWidth="1"/>
    <col min="1554" max="1554" width="12.375" bestFit="1" customWidth="1"/>
    <col min="1555" max="1555" width="7.375" bestFit="1" customWidth="1"/>
    <col min="1556" max="1556" width="12.375" bestFit="1" customWidth="1"/>
    <col min="1557" max="1557" width="7.375" bestFit="1" customWidth="1"/>
    <col min="1558" max="1558" width="12.375" bestFit="1" customWidth="1"/>
    <col min="1559" max="1560" width="7.375" bestFit="1" customWidth="1"/>
    <col min="1561" max="1561" width="12.375" bestFit="1" customWidth="1"/>
    <col min="1562" max="1562" width="7.375" bestFit="1" customWidth="1"/>
    <col min="1563" max="1563" width="12.375" bestFit="1" customWidth="1"/>
    <col min="1564" max="1564" width="7.375" bestFit="1" customWidth="1"/>
    <col min="1565" max="1565" width="12.375" bestFit="1" customWidth="1"/>
    <col min="1566" max="1566" width="7.375" bestFit="1" customWidth="1"/>
    <col min="1567" max="1567" width="12.375" bestFit="1" customWidth="1"/>
    <col min="1568" max="1568" width="7.375" bestFit="1" customWidth="1"/>
    <col min="1569" max="1569" width="12.375" bestFit="1" customWidth="1"/>
    <col min="1570" max="1570" width="7.375" bestFit="1" customWidth="1"/>
    <col min="1571" max="1571" width="12.375" bestFit="1" customWidth="1"/>
    <col min="1572" max="1572" width="7.375" bestFit="1" customWidth="1"/>
    <col min="1573" max="1573" width="12.375" bestFit="1" customWidth="1"/>
    <col min="1574" max="1574" width="7.375" bestFit="1" customWidth="1"/>
    <col min="1575" max="1575" width="12.375" bestFit="1" customWidth="1"/>
    <col min="1576" max="1576" width="7.375" bestFit="1" customWidth="1"/>
    <col min="1577" max="1577" width="12.375" bestFit="1" customWidth="1"/>
    <col min="1578" max="1578" width="7.375" bestFit="1" customWidth="1"/>
    <col min="1579" max="1579" width="12.375" bestFit="1" customWidth="1"/>
    <col min="1580" max="1580" width="7.375" bestFit="1" customWidth="1"/>
    <col min="1581" max="1581" width="12.375" bestFit="1" customWidth="1"/>
    <col min="1582" max="1582" width="7.375" bestFit="1" customWidth="1"/>
    <col min="1583" max="1583" width="12.375" bestFit="1" customWidth="1"/>
    <col min="1584" max="1584" width="7.375" bestFit="1" customWidth="1"/>
    <col min="1585" max="1585" width="12.375" bestFit="1" customWidth="1"/>
    <col min="1586" max="1586" width="7.375" bestFit="1" customWidth="1"/>
    <col min="1587" max="1587" width="12.375" bestFit="1" customWidth="1"/>
    <col min="1588" max="1588" width="7.375" bestFit="1" customWidth="1"/>
    <col min="1589" max="1589" width="12.375" bestFit="1" customWidth="1"/>
    <col min="1590" max="1590" width="7.375" bestFit="1" customWidth="1"/>
    <col min="1591" max="1591" width="12.375" bestFit="1" customWidth="1"/>
    <col min="1592" max="1592" width="7.375" bestFit="1" customWidth="1"/>
    <col min="1593" max="1593" width="12.375" bestFit="1" customWidth="1"/>
    <col min="1594" max="1594" width="7.375" bestFit="1" customWidth="1"/>
    <col min="1595" max="1595" width="12.375" bestFit="1" customWidth="1"/>
    <col min="1596" max="1596" width="7.375" bestFit="1" customWidth="1"/>
    <col min="1597" max="1597" width="12.375" bestFit="1" customWidth="1"/>
    <col min="1598" max="1598" width="7.375" bestFit="1" customWidth="1"/>
    <col min="1599" max="1599" width="12.375" bestFit="1" customWidth="1"/>
    <col min="1600" max="1600" width="7.375" bestFit="1" customWidth="1"/>
    <col min="1601" max="1601" width="12.375" bestFit="1" customWidth="1"/>
    <col min="1602" max="1602" width="7.375" bestFit="1" customWidth="1"/>
    <col min="1603" max="1603" width="12.375" bestFit="1" customWidth="1"/>
    <col min="1604" max="1604" width="7.375" bestFit="1" customWidth="1"/>
    <col min="1605" max="1605" width="12.375" bestFit="1" customWidth="1"/>
    <col min="1606" max="1606" width="7.375" bestFit="1" customWidth="1"/>
    <col min="1607" max="1607" width="12.375" bestFit="1" customWidth="1"/>
    <col min="1608" max="1608" width="7.375" bestFit="1" customWidth="1"/>
    <col min="1609" max="1609" width="12.375" bestFit="1" customWidth="1"/>
    <col min="1610" max="1610" width="7.375" bestFit="1" customWidth="1"/>
    <col min="1611" max="1611" width="12.375" bestFit="1" customWidth="1"/>
    <col min="1612" max="1612" width="7.375" bestFit="1" customWidth="1"/>
    <col min="1613" max="1613" width="12.375" bestFit="1" customWidth="1"/>
    <col min="1614" max="1614" width="7.375" bestFit="1" customWidth="1"/>
    <col min="1615" max="1615" width="12.375" bestFit="1" customWidth="1"/>
    <col min="1616" max="1616" width="7.375" bestFit="1" customWidth="1"/>
    <col min="1617" max="1617" width="12.375" bestFit="1" customWidth="1"/>
    <col min="1618" max="1618" width="7.375" bestFit="1" customWidth="1"/>
    <col min="1619" max="1619" width="12.375" bestFit="1" customWidth="1"/>
    <col min="1620" max="1620" width="7.375" bestFit="1" customWidth="1"/>
    <col min="1621" max="1621" width="12.375" bestFit="1" customWidth="1"/>
    <col min="1622" max="1622" width="7.375" bestFit="1" customWidth="1"/>
    <col min="1623" max="1623" width="12.375" bestFit="1" customWidth="1"/>
    <col min="1624" max="1624" width="7.375" bestFit="1" customWidth="1"/>
    <col min="1625" max="1625" width="12.375" bestFit="1" customWidth="1"/>
    <col min="1626" max="1626" width="7.375" bestFit="1" customWidth="1"/>
    <col min="1627" max="1627" width="12.375" bestFit="1" customWidth="1"/>
    <col min="1628" max="1628" width="7.375" bestFit="1" customWidth="1"/>
    <col min="1629" max="1629" width="12.375" bestFit="1" customWidth="1"/>
    <col min="1630" max="1630" width="7.375" bestFit="1" customWidth="1"/>
    <col min="1631" max="1631" width="12.375" bestFit="1" customWidth="1"/>
    <col min="1632" max="1632" width="7.375" bestFit="1" customWidth="1"/>
    <col min="1633" max="1633" width="12.375" bestFit="1" customWidth="1"/>
    <col min="1634" max="1634" width="7.375" bestFit="1" customWidth="1"/>
    <col min="1635" max="1635" width="12.375" bestFit="1" customWidth="1"/>
    <col min="1636" max="1636" width="7.375" bestFit="1" customWidth="1"/>
    <col min="1637" max="1637" width="12.375" bestFit="1" customWidth="1"/>
    <col min="1638" max="1638" width="7.375" bestFit="1" customWidth="1"/>
    <col min="1639" max="1639" width="12.375" bestFit="1" customWidth="1"/>
    <col min="1640" max="1640" width="7.375" bestFit="1" customWidth="1"/>
    <col min="1641" max="1641" width="12.375" bestFit="1" customWidth="1"/>
    <col min="1642" max="1642" width="7.375" bestFit="1" customWidth="1"/>
    <col min="1643" max="1643" width="12.375" bestFit="1" customWidth="1"/>
    <col min="1644" max="1644" width="7.375" bestFit="1" customWidth="1"/>
    <col min="1645" max="1645" width="12.375" bestFit="1" customWidth="1"/>
    <col min="1646" max="1646" width="7.375" bestFit="1" customWidth="1"/>
    <col min="1647" max="1647" width="12.375" bestFit="1" customWidth="1"/>
    <col min="1648" max="1648" width="7.375" bestFit="1" customWidth="1"/>
    <col min="1649" max="1649" width="12.375" bestFit="1" customWidth="1"/>
    <col min="1650" max="1650" width="7.375" bestFit="1" customWidth="1"/>
    <col min="1651" max="1651" width="12.375" bestFit="1" customWidth="1"/>
    <col min="1652" max="1652" width="7.375" bestFit="1" customWidth="1"/>
    <col min="1653" max="1653" width="12.375" bestFit="1" customWidth="1"/>
    <col min="1654" max="1654" width="7.375" bestFit="1" customWidth="1"/>
    <col min="1655" max="1655" width="12.375" bestFit="1" customWidth="1"/>
    <col min="1656" max="1656" width="7.375" bestFit="1" customWidth="1"/>
    <col min="1657" max="1657" width="12.375" bestFit="1" customWidth="1"/>
    <col min="1658" max="1658" width="7.375" bestFit="1" customWidth="1"/>
    <col min="1659" max="1659" width="12.375" bestFit="1" customWidth="1"/>
    <col min="1660" max="1660" width="7.375" bestFit="1" customWidth="1"/>
    <col min="1661" max="1661" width="12.375" bestFit="1" customWidth="1"/>
    <col min="1662" max="1662" width="7.375" bestFit="1" customWidth="1"/>
    <col min="1663" max="1663" width="12.375" bestFit="1" customWidth="1"/>
    <col min="1664" max="1664" width="7.375" bestFit="1" customWidth="1"/>
    <col min="1665" max="1665" width="12.375" bestFit="1" customWidth="1"/>
    <col min="1666" max="1666" width="7.375" bestFit="1" customWidth="1"/>
    <col min="1667" max="1667" width="12.375" bestFit="1" customWidth="1"/>
    <col min="1668" max="1668" width="7.375" bestFit="1" customWidth="1"/>
    <col min="1669" max="1669" width="12.375" bestFit="1" customWidth="1"/>
    <col min="1670" max="1670" width="7.375" bestFit="1" customWidth="1"/>
    <col min="1671" max="1671" width="12.375" bestFit="1" customWidth="1"/>
    <col min="1672" max="1672" width="7.375" bestFit="1" customWidth="1"/>
    <col min="1673" max="1673" width="12.375" bestFit="1" customWidth="1"/>
    <col min="1674" max="1674" width="7.375" bestFit="1" customWidth="1"/>
    <col min="1675" max="1675" width="12.375" bestFit="1" customWidth="1"/>
    <col min="1676" max="1676" width="7.375" bestFit="1" customWidth="1"/>
    <col min="1677" max="1677" width="12.375" bestFit="1" customWidth="1"/>
    <col min="1678" max="1678" width="7.375" bestFit="1" customWidth="1"/>
    <col min="1679" max="1679" width="12.375" bestFit="1" customWidth="1"/>
    <col min="1680" max="1680" width="7.375" bestFit="1" customWidth="1"/>
    <col min="1681" max="1681" width="12.375" bestFit="1" customWidth="1"/>
    <col min="1682" max="1682" width="7.375" bestFit="1" customWidth="1"/>
    <col min="1683" max="1683" width="12.375" bestFit="1" customWidth="1"/>
    <col min="1684" max="1684" width="7.375" bestFit="1" customWidth="1"/>
    <col min="1685" max="1685" width="12.375" bestFit="1" customWidth="1"/>
    <col min="1686" max="1686" width="7.375" bestFit="1" customWidth="1"/>
    <col min="1687" max="1687" width="12.375" bestFit="1" customWidth="1"/>
    <col min="1688" max="1688" width="7.375" bestFit="1" customWidth="1"/>
    <col min="1689" max="1689" width="12.375" bestFit="1" customWidth="1"/>
    <col min="1690" max="1690" width="7.375" bestFit="1" customWidth="1"/>
    <col min="1691" max="1691" width="12.375" bestFit="1" customWidth="1"/>
    <col min="1692" max="1692" width="7.375" bestFit="1" customWidth="1"/>
    <col min="1693" max="1693" width="12.375" bestFit="1" customWidth="1"/>
    <col min="1694" max="1694" width="7.375" bestFit="1" customWidth="1"/>
    <col min="1695" max="1695" width="12.375" bestFit="1" customWidth="1"/>
    <col min="1696" max="1696" width="7.375" bestFit="1" customWidth="1"/>
    <col min="1697" max="1697" width="12.375" bestFit="1" customWidth="1"/>
    <col min="1698" max="1698" width="7.375" bestFit="1" customWidth="1"/>
    <col min="1699" max="1699" width="12.375" bestFit="1" customWidth="1"/>
    <col min="1700" max="1700" width="7.375" bestFit="1" customWidth="1"/>
    <col min="1701" max="1701" width="12.375" bestFit="1" customWidth="1"/>
    <col min="1702" max="1702" width="7.375" bestFit="1" customWidth="1"/>
    <col min="1703" max="1703" width="12.375" bestFit="1" customWidth="1"/>
    <col min="1704" max="1704" width="7.375" bestFit="1" customWidth="1"/>
    <col min="1705" max="1705" width="12.375" bestFit="1" customWidth="1"/>
    <col min="1706" max="1706" width="7.375" bestFit="1" customWidth="1"/>
    <col min="1707" max="1707" width="12.375" bestFit="1" customWidth="1"/>
    <col min="1708" max="1708" width="7.375" bestFit="1" customWidth="1"/>
    <col min="1709" max="1709" width="12.375" bestFit="1" customWidth="1"/>
    <col min="1710" max="1710" width="7.375" bestFit="1" customWidth="1"/>
    <col min="1711" max="1711" width="12.375" bestFit="1" customWidth="1"/>
    <col min="1712" max="1712" width="7.375" bestFit="1" customWidth="1"/>
    <col min="1713" max="1713" width="12.375" bestFit="1" customWidth="1"/>
    <col min="1714" max="1714" width="7.375" bestFit="1" customWidth="1"/>
    <col min="1715" max="1715" width="12.375" bestFit="1" customWidth="1"/>
    <col min="1716" max="1716" width="7.375" bestFit="1" customWidth="1"/>
    <col min="1717" max="1717" width="12.375" bestFit="1" customWidth="1"/>
    <col min="1718" max="1718" width="7.375" bestFit="1" customWidth="1"/>
    <col min="1719" max="1719" width="12.375" bestFit="1" customWidth="1"/>
    <col min="1720" max="1720" width="7.375" bestFit="1" customWidth="1"/>
    <col min="1721" max="1721" width="12.375" bestFit="1" customWidth="1"/>
    <col min="1722" max="1722" width="7.375" bestFit="1" customWidth="1"/>
    <col min="1723" max="1723" width="12.375" bestFit="1" customWidth="1"/>
    <col min="1724" max="1724" width="7.375" bestFit="1" customWidth="1"/>
    <col min="1725" max="1725" width="12.375" bestFit="1" customWidth="1"/>
    <col min="1726" max="1726" width="7.375" bestFit="1" customWidth="1"/>
    <col min="1727" max="1727" width="12.375" bestFit="1" customWidth="1"/>
    <col min="1728" max="1728" width="7.375" bestFit="1" customWidth="1"/>
    <col min="1729" max="1729" width="12.375" bestFit="1" customWidth="1"/>
    <col min="1730" max="1730" width="7.375" bestFit="1" customWidth="1"/>
    <col min="1731" max="1731" width="12.375" bestFit="1" customWidth="1"/>
    <col min="1732" max="1732" width="7.375" bestFit="1" customWidth="1"/>
    <col min="1733" max="1733" width="12.375" bestFit="1" customWidth="1"/>
    <col min="1734" max="1734" width="7.375" bestFit="1" customWidth="1"/>
    <col min="1735" max="1735" width="12.375" bestFit="1" customWidth="1"/>
    <col min="1736" max="1736" width="7.375" bestFit="1" customWidth="1"/>
    <col min="1737" max="1737" width="12.375" bestFit="1" customWidth="1"/>
    <col min="1738" max="1738" width="7.375" bestFit="1" customWidth="1"/>
    <col min="1739" max="1739" width="12.375" bestFit="1" customWidth="1"/>
    <col min="1740" max="1740" width="7.375" bestFit="1" customWidth="1"/>
    <col min="1741" max="1741" width="12.375" bestFit="1" customWidth="1"/>
    <col min="1742" max="1742" width="7.375" bestFit="1" customWidth="1"/>
    <col min="1743" max="1743" width="12.375" bestFit="1" customWidth="1"/>
    <col min="1744" max="1744" width="7.375" bestFit="1" customWidth="1"/>
    <col min="1745" max="1745" width="12.375" bestFit="1" customWidth="1"/>
    <col min="1746" max="1746" width="7.375" bestFit="1" customWidth="1"/>
    <col min="1747" max="1747" width="12.375" bestFit="1" customWidth="1"/>
    <col min="1748" max="1748" width="7.375" bestFit="1" customWidth="1"/>
    <col min="1749" max="1749" width="12.375" bestFit="1" customWidth="1"/>
    <col min="1750" max="1750" width="7.375" bestFit="1" customWidth="1"/>
    <col min="1751" max="1751" width="12.375" bestFit="1" customWidth="1"/>
    <col min="1752" max="1752" width="7.375" bestFit="1" customWidth="1"/>
    <col min="1753" max="1753" width="12.375" bestFit="1" customWidth="1"/>
    <col min="1754" max="1754" width="7.375" bestFit="1" customWidth="1"/>
    <col min="1755" max="1755" width="12.375" bestFit="1" customWidth="1"/>
    <col min="1756" max="1756" width="7.375" bestFit="1" customWidth="1"/>
    <col min="1757" max="1757" width="12.375" bestFit="1" customWidth="1"/>
    <col min="1758" max="1758" width="7.375" bestFit="1" customWidth="1"/>
    <col min="1759" max="1759" width="12.375" bestFit="1" customWidth="1"/>
    <col min="1760" max="1760" width="7.375" bestFit="1" customWidth="1"/>
    <col min="1761" max="1761" width="12.375" bestFit="1" customWidth="1"/>
    <col min="1762" max="1762" width="7.375" bestFit="1" customWidth="1"/>
    <col min="1763" max="1763" width="12.375" bestFit="1" customWidth="1"/>
    <col min="1764" max="1764" width="7.375" bestFit="1" customWidth="1"/>
    <col min="1765" max="1765" width="12.375" bestFit="1" customWidth="1"/>
    <col min="1766" max="1766" width="7.375" bestFit="1" customWidth="1"/>
    <col min="1767" max="1767" width="12.375" bestFit="1" customWidth="1"/>
    <col min="1768" max="1768" width="7.375" bestFit="1" customWidth="1"/>
    <col min="1769" max="1769" width="12.375" bestFit="1" customWidth="1"/>
    <col min="1770" max="1770" width="7.375" bestFit="1" customWidth="1"/>
    <col min="1771" max="1771" width="12.375" bestFit="1" customWidth="1"/>
    <col min="1772" max="1772" width="7.375" bestFit="1" customWidth="1"/>
    <col min="1773" max="1773" width="12.375" bestFit="1" customWidth="1"/>
    <col min="1774" max="1774" width="7.375" bestFit="1" customWidth="1"/>
    <col min="1775" max="1775" width="12.375" bestFit="1" customWidth="1"/>
    <col min="1776" max="1776" width="7.375" bestFit="1" customWidth="1"/>
    <col min="1777" max="1777" width="12.375" bestFit="1" customWidth="1"/>
    <col min="1778" max="1778" width="7.375" bestFit="1" customWidth="1"/>
    <col min="1779" max="1779" width="12.375" bestFit="1" customWidth="1"/>
    <col min="1780" max="1780" width="7.375" bestFit="1" customWidth="1"/>
    <col min="1781" max="1781" width="12.375" bestFit="1" customWidth="1"/>
    <col min="1782" max="1782" width="7.375" bestFit="1" customWidth="1"/>
    <col min="1783" max="1783" width="12.375" bestFit="1" customWidth="1"/>
    <col min="1784" max="1784" width="7.375" bestFit="1" customWidth="1"/>
    <col min="1785" max="1785" width="12.375" bestFit="1" customWidth="1"/>
    <col min="1786" max="1786" width="7.375" bestFit="1" customWidth="1"/>
    <col min="1787" max="1787" width="12.375" bestFit="1" customWidth="1"/>
    <col min="1788" max="1788" width="7.375" bestFit="1" customWidth="1"/>
    <col min="1789" max="1789" width="12.375" bestFit="1" customWidth="1"/>
    <col min="1790" max="1790" width="7.375" bestFit="1" customWidth="1"/>
    <col min="1791" max="1791" width="12.375" bestFit="1" customWidth="1"/>
    <col min="1792" max="1792" width="7.375" bestFit="1" customWidth="1"/>
    <col min="1793" max="1793" width="12.375" bestFit="1" customWidth="1"/>
    <col min="1794" max="1794" width="7.375" bestFit="1" customWidth="1"/>
    <col min="1795" max="1795" width="12.375" bestFit="1" customWidth="1"/>
    <col min="1796" max="1796" width="7.375" bestFit="1" customWidth="1"/>
    <col min="1797" max="1797" width="12.375" bestFit="1" customWidth="1"/>
    <col min="1798" max="1798" width="7.375" bestFit="1" customWidth="1"/>
    <col min="1799" max="1799" width="12.375" bestFit="1" customWidth="1"/>
    <col min="1800" max="1800" width="7.375" bestFit="1" customWidth="1"/>
    <col min="1801" max="1801" width="12.375" bestFit="1" customWidth="1"/>
    <col min="1802" max="1802" width="7.375" bestFit="1" customWidth="1"/>
    <col min="1803" max="1803" width="12.375" bestFit="1" customWidth="1"/>
    <col min="1804" max="1804" width="7.375" bestFit="1" customWidth="1"/>
    <col min="1805" max="1805" width="12.375" bestFit="1" customWidth="1"/>
    <col min="1806" max="1806" width="7.375" bestFit="1" customWidth="1"/>
    <col min="1807" max="1807" width="12.375" bestFit="1" customWidth="1"/>
    <col min="1808" max="1808" width="7.375" bestFit="1" customWidth="1"/>
    <col min="1809" max="1809" width="12.375" bestFit="1" customWidth="1"/>
    <col min="1810" max="1810" width="7.375" bestFit="1" customWidth="1"/>
    <col min="1811" max="1811" width="12.375" bestFit="1" customWidth="1"/>
    <col min="1812" max="1812" width="7.375" bestFit="1" customWidth="1"/>
    <col min="1813" max="1813" width="12.375" bestFit="1" customWidth="1"/>
    <col min="1814" max="1814" width="7.375" bestFit="1" customWidth="1"/>
    <col min="1815" max="1815" width="12.375" bestFit="1" customWidth="1"/>
    <col min="1816" max="1816" width="7.375" bestFit="1" customWidth="1"/>
    <col min="1817" max="1817" width="12.375" bestFit="1" customWidth="1"/>
    <col min="1818" max="1818" width="7.375" bestFit="1" customWidth="1"/>
    <col min="1819" max="1819" width="12.375" bestFit="1" customWidth="1"/>
    <col min="1820" max="1820" width="7.375" bestFit="1" customWidth="1"/>
    <col min="1821" max="1821" width="12.375" bestFit="1" customWidth="1"/>
    <col min="1822" max="1822" width="7.375" bestFit="1" customWidth="1"/>
    <col min="1823" max="1823" width="12.375" bestFit="1" customWidth="1"/>
    <col min="1824" max="1824" width="7.375" bestFit="1" customWidth="1"/>
    <col min="1825" max="1825" width="12.375" bestFit="1" customWidth="1"/>
    <col min="1826" max="1826" width="7.375" bestFit="1" customWidth="1"/>
    <col min="1827" max="1827" width="12.375" bestFit="1" customWidth="1"/>
    <col min="1828" max="1828" width="7.375" bestFit="1" customWidth="1"/>
    <col min="1829" max="1829" width="12.375" bestFit="1" customWidth="1"/>
    <col min="1830" max="1830" width="7.375" bestFit="1" customWidth="1"/>
    <col min="1831" max="1831" width="12.375" bestFit="1" customWidth="1"/>
    <col min="1832" max="1832" width="7.375" bestFit="1" customWidth="1"/>
    <col min="1833" max="1833" width="12.375" bestFit="1" customWidth="1"/>
    <col min="1834" max="1834" width="7.375" bestFit="1" customWidth="1"/>
    <col min="1835" max="1835" width="12.375" bestFit="1" customWidth="1"/>
    <col min="1836" max="1836" width="7.375" bestFit="1" customWidth="1"/>
    <col min="1837" max="1837" width="12.375" bestFit="1" customWidth="1"/>
    <col min="1838" max="1838" width="7.375" bestFit="1" customWidth="1"/>
    <col min="1839" max="1839" width="12.375" bestFit="1" customWidth="1"/>
    <col min="1840" max="1840" width="7.375" bestFit="1" customWidth="1"/>
    <col min="1841" max="1841" width="12.375" bestFit="1" customWidth="1"/>
    <col min="1842" max="1842" width="7.375" bestFit="1" customWidth="1"/>
    <col min="1843" max="1843" width="12.375" bestFit="1" customWidth="1"/>
    <col min="1844" max="1844" width="7.375" bestFit="1" customWidth="1"/>
    <col min="1845" max="1845" width="12.375" bestFit="1" customWidth="1"/>
    <col min="1846" max="1846" width="7.375" bestFit="1" customWidth="1"/>
    <col min="1847" max="1847" width="12.375" bestFit="1" customWidth="1"/>
    <col min="1848" max="1848" width="7.375" bestFit="1" customWidth="1"/>
    <col min="1849" max="1849" width="12.375" bestFit="1" customWidth="1"/>
    <col min="1850" max="1850" width="7.375" bestFit="1" customWidth="1"/>
    <col min="1851" max="1851" width="12.375" bestFit="1" customWidth="1"/>
    <col min="1852" max="1852" width="7.375" bestFit="1" customWidth="1"/>
    <col min="1853" max="1853" width="12.375" bestFit="1" customWidth="1"/>
    <col min="1854" max="1854" width="7.375" bestFit="1" customWidth="1"/>
    <col min="1855" max="1855" width="12.375" bestFit="1" customWidth="1"/>
    <col min="1856" max="1856" width="7.375" bestFit="1" customWidth="1"/>
    <col min="1857" max="1857" width="12.375" bestFit="1" customWidth="1"/>
    <col min="1858" max="1858" width="7.375" bestFit="1" customWidth="1"/>
    <col min="1859" max="1859" width="12.375" bestFit="1" customWidth="1"/>
    <col min="1860" max="1860" width="7.375" bestFit="1" customWidth="1"/>
    <col min="1861" max="1861" width="12.375" bestFit="1" customWidth="1"/>
    <col min="1862" max="1862" width="7.375" bestFit="1" customWidth="1"/>
    <col min="1863" max="1863" width="12.375" bestFit="1" customWidth="1"/>
    <col min="1864" max="1865" width="7.375" bestFit="1" customWidth="1"/>
    <col min="1866" max="1866" width="12.375" bestFit="1" customWidth="1"/>
    <col min="1867" max="1867" width="7.375" bestFit="1" customWidth="1"/>
    <col min="1868" max="1868" width="12.375" bestFit="1" customWidth="1"/>
    <col min="1869" max="1869" width="7.375" bestFit="1" customWidth="1"/>
    <col min="1870" max="1870" width="12.375" bestFit="1" customWidth="1"/>
    <col min="1871" max="1871" width="7.375" bestFit="1" customWidth="1"/>
    <col min="1872" max="1872" width="12.375" bestFit="1" customWidth="1"/>
    <col min="1873" max="1873" width="7.375" bestFit="1" customWidth="1"/>
    <col min="1874" max="1874" width="12.375" bestFit="1" customWidth="1"/>
    <col min="1875" max="1875" width="7.375" bestFit="1" customWidth="1"/>
    <col min="1876" max="1876" width="12.375" bestFit="1" customWidth="1"/>
    <col min="1877" max="1877" width="7.375" bestFit="1" customWidth="1"/>
    <col min="1878" max="1878" width="12.375" bestFit="1" customWidth="1"/>
    <col min="1879" max="1879" width="7.375" bestFit="1" customWidth="1"/>
    <col min="1880" max="1880" width="12.375" bestFit="1" customWidth="1"/>
    <col min="1881" max="1881" width="7.375" bestFit="1" customWidth="1"/>
    <col min="1882" max="1882" width="12.375" bestFit="1" customWidth="1"/>
    <col min="1883" max="1883" width="7.375" bestFit="1" customWidth="1"/>
    <col min="1884" max="1884" width="12.375" bestFit="1" customWidth="1"/>
    <col min="1885" max="1885" width="7.375" bestFit="1" customWidth="1"/>
    <col min="1886" max="1886" width="12.375" bestFit="1" customWidth="1"/>
    <col min="1887" max="1887" width="7.375" bestFit="1" customWidth="1"/>
    <col min="1888" max="1888" width="12.375" bestFit="1" customWidth="1"/>
    <col min="1889" max="1889" width="7.375" bestFit="1" customWidth="1"/>
    <col min="1890" max="1890" width="12.375" bestFit="1" customWidth="1"/>
    <col min="1891" max="1891" width="7.375" bestFit="1" customWidth="1"/>
    <col min="1892" max="1892" width="12.375" bestFit="1" customWidth="1"/>
    <col min="1893" max="1893" width="7.375" bestFit="1" customWidth="1"/>
    <col min="1894" max="1894" width="12.375" bestFit="1" customWidth="1"/>
    <col min="1895" max="1895" width="7.375" bestFit="1" customWidth="1"/>
    <col min="1896" max="1896" width="12.375" bestFit="1" customWidth="1"/>
    <col min="1897" max="1897" width="7.375" bestFit="1" customWidth="1"/>
    <col min="1898" max="1898" width="12.375" bestFit="1" customWidth="1"/>
    <col min="1899" max="1899" width="7.375" bestFit="1" customWidth="1"/>
    <col min="1900" max="1900" width="12.375" bestFit="1" customWidth="1"/>
    <col min="1901" max="1901" width="7.375" bestFit="1" customWidth="1"/>
    <col min="1902" max="1902" width="12.375" bestFit="1" customWidth="1"/>
    <col min="1903" max="1903" width="7.375" bestFit="1" customWidth="1"/>
    <col min="1904" max="1904" width="12.375" bestFit="1" customWidth="1"/>
    <col min="1905" max="1905" width="7.375" bestFit="1" customWidth="1"/>
    <col min="1906" max="1906" width="12.375" bestFit="1" customWidth="1"/>
    <col min="1907" max="1907" width="7.375" bestFit="1" customWidth="1"/>
    <col min="1908" max="1908" width="12.375" bestFit="1" customWidth="1"/>
    <col min="1909" max="1909" width="7.375" bestFit="1" customWidth="1"/>
    <col min="1910" max="1910" width="12.375" bestFit="1" customWidth="1"/>
    <col min="1911" max="1911" width="7.375" bestFit="1" customWidth="1"/>
    <col min="1912" max="1912" width="12.375" bestFit="1" customWidth="1"/>
    <col min="1913" max="1913" width="7.375" bestFit="1" customWidth="1"/>
    <col min="1914" max="1914" width="12.375" bestFit="1" customWidth="1"/>
    <col min="1915" max="1915" width="7.375" bestFit="1" customWidth="1"/>
    <col min="1916" max="1916" width="12.375" bestFit="1" customWidth="1"/>
    <col min="1917" max="1917" width="7.375" bestFit="1" customWidth="1"/>
    <col min="1918" max="1918" width="12.375" bestFit="1" customWidth="1"/>
    <col min="1919" max="1919" width="7.375" bestFit="1" customWidth="1"/>
    <col min="1920" max="1920" width="12.375" bestFit="1" customWidth="1"/>
    <col min="1921" max="1921" width="7.375" bestFit="1" customWidth="1"/>
    <col min="1922" max="1922" width="12.375" bestFit="1" customWidth="1"/>
    <col min="1923" max="1923" width="7.375" bestFit="1" customWidth="1"/>
    <col min="1924" max="1924" width="12.375" bestFit="1" customWidth="1"/>
    <col min="1925" max="1925" width="7.375" bestFit="1" customWidth="1"/>
    <col min="1926" max="1926" width="12.375" bestFit="1" customWidth="1"/>
    <col min="1927" max="1927" width="11.375" bestFit="1" customWidth="1"/>
  </cols>
  <sheetData>
    <row r="1" spans="1:5">
      <c r="A1" s="9" t="s">
        <v>202</v>
      </c>
      <c r="B1" t="s">
        <v>3669</v>
      </c>
    </row>
    <row r="3" spans="1:5">
      <c r="A3" s="9" t="s">
        <v>3668</v>
      </c>
      <c r="B3" s="9" t="s">
        <v>3667</v>
      </c>
    </row>
    <row r="4" spans="1:5">
      <c r="A4" s="9" t="s">
        <v>3663</v>
      </c>
      <c r="B4" t="s">
        <v>216</v>
      </c>
      <c r="C4" t="s">
        <v>212</v>
      </c>
      <c r="D4" t="s">
        <v>207</v>
      </c>
      <c r="E4" t="s">
        <v>3664</v>
      </c>
    </row>
    <row r="5" spans="1:5">
      <c r="A5" s="10" t="s">
        <v>3665</v>
      </c>
      <c r="B5" s="8">
        <v>23529.591</v>
      </c>
      <c r="C5" s="8">
        <v>19154.533000000003</v>
      </c>
      <c r="D5" s="8">
        <v>17355.657999999999</v>
      </c>
      <c r="E5" s="8">
        <v>60039.782000000007</v>
      </c>
    </row>
    <row r="6" spans="1:5">
      <c r="A6" s="11" t="s">
        <v>3679</v>
      </c>
      <c r="B6" s="8">
        <v>7656.2390000000014</v>
      </c>
      <c r="C6" s="8">
        <v>5937.6690000000008</v>
      </c>
      <c r="D6" s="8">
        <v>5282.490499999999</v>
      </c>
      <c r="E6" s="8">
        <v>18876.398500000003</v>
      </c>
    </row>
    <row r="7" spans="1:5">
      <c r="A7" s="11" t="s">
        <v>3680</v>
      </c>
      <c r="B7" s="8">
        <v>9028.6035000000011</v>
      </c>
      <c r="C7" s="8">
        <v>6385.6105000000034</v>
      </c>
      <c r="D7" s="8">
        <v>6228.0990000000011</v>
      </c>
      <c r="E7" s="8">
        <v>21642.313000000006</v>
      </c>
    </row>
    <row r="8" spans="1:5">
      <c r="A8" s="11" t="s">
        <v>3681</v>
      </c>
      <c r="B8" s="8">
        <v>6844.7484999999997</v>
      </c>
      <c r="C8" s="8">
        <v>6831.2535000000007</v>
      </c>
      <c r="D8" s="8">
        <v>5845.0684999999994</v>
      </c>
      <c r="E8" s="8">
        <v>19521.070500000002</v>
      </c>
    </row>
    <row r="9" spans="1:5">
      <c r="A9" s="10" t="s">
        <v>3666</v>
      </c>
      <c r="B9" s="8">
        <v>63740.410500000005</v>
      </c>
      <c r="C9" s="8">
        <v>59632.362499999996</v>
      </c>
      <c r="D9" s="8">
        <v>61711.652499999997</v>
      </c>
      <c r="E9" s="8">
        <v>185084.42549999998</v>
      </c>
    </row>
    <row r="10" spans="1:5">
      <c r="A10" s="11" t="s">
        <v>3670</v>
      </c>
      <c r="B10" s="8">
        <v>5699.0485000000008</v>
      </c>
      <c r="C10" s="8">
        <v>5715.7629999999999</v>
      </c>
      <c r="D10" s="8">
        <v>6221.3664999999983</v>
      </c>
      <c r="E10" s="8">
        <v>17636.178</v>
      </c>
    </row>
    <row r="11" spans="1:5">
      <c r="A11" s="11" t="s">
        <v>3671</v>
      </c>
      <c r="B11" s="8">
        <v>5265.188000000001</v>
      </c>
      <c r="C11" s="8">
        <v>4781.3499999999995</v>
      </c>
      <c r="D11" s="8">
        <v>4590.9844999999996</v>
      </c>
      <c r="E11" s="8">
        <v>14637.522499999999</v>
      </c>
    </row>
    <row r="12" spans="1:5">
      <c r="A12" s="11" t="s">
        <v>3672</v>
      </c>
      <c r="B12" s="8">
        <v>6892.36</v>
      </c>
      <c r="C12" s="8">
        <v>8498.5575000000026</v>
      </c>
      <c r="D12" s="8">
        <v>6170.6705000000011</v>
      </c>
      <c r="E12" s="8">
        <v>21561.588000000003</v>
      </c>
    </row>
    <row r="13" spans="1:5">
      <c r="A13" s="11" t="s">
        <v>3673</v>
      </c>
      <c r="B13" s="8">
        <v>6858.4290000000001</v>
      </c>
      <c r="C13" s="8">
        <v>8292.618999999997</v>
      </c>
      <c r="D13" s="8">
        <v>6804.3835000000008</v>
      </c>
      <c r="E13" s="8">
        <v>21955.431499999999</v>
      </c>
    </row>
    <row r="14" spans="1:5">
      <c r="A14" s="11" t="s">
        <v>3674</v>
      </c>
      <c r="B14" s="8">
        <v>7751.5630000000001</v>
      </c>
      <c r="C14" s="8">
        <v>7280.1189999999979</v>
      </c>
      <c r="D14" s="8">
        <v>5869.7884999999987</v>
      </c>
      <c r="E14" s="8">
        <v>20901.470499999996</v>
      </c>
    </row>
    <row r="15" spans="1:5">
      <c r="A15" s="11" t="s">
        <v>3675</v>
      </c>
      <c r="B15" s="8">
        <v>9124.7309999999979</v>
      </c>
      <c r="C15" s="8">
        <v>4960.6440000000002</v>
      </c>
      <c r="D15" s="8">
        <v>9072.152</v>
      </c>
      <c r="E15" s="8">
        <v>23157.526999999998</v>
      </c>
    </row>
    <row r="16" spans="1:5">
      <c r="A16" s="11" t="s">
        <v>3676</v>
      </c>
      <c r="B16" s="8">
        <v>7281.5995000000012</v>
      </c>
      <c r="C16" s="8">
        <v>7053.0220000000018</v>
      </c>
      <c r="D16" s="8">
        <v>9888.6620000000003</v>
      </c>
      <c r="E16" s="8">
        <v>24223.283500000005</v>
      </c>
    </row>
    <row r="17" spans="1:5">
      <c r="A17" s="11" t="s">
        <v>3677</v>
      </c>
      <c r="B17" s="8">
        <v>8707.8614999999972</v>
      </c>
      <c r="C17" s="8">
        <v>7948.23</v>
      </c>
      <c r="D17" s="8">
        <v>9123.1185000000023</v>
      </c>
      <c r="E17" s="8">
        <v>25779.21</v>
      </c>
    </row>
    <row r="18" spans="1:5">
      <c r="A18" s="11" t="s">
        <v>3678</v>
      </c>
      <c r="B18" s="8">
        <v>6159.6299999999974</v>
      </c>
      <c r="C18" s="8">
        <v>5102.0579999999991</v>
      </c>
      <c r="D18" s="8">
        <v>3970.5265000000013</v>
      </c>
      <c r="E18" s="8">
        <v>15232.214499999998</v>
      </c>
    </row>
    <row r="19" spans="1:5">
      <c r="A19" s="10" t="s">
        <v>3664</v>
      </c>
      <c r="B19" s="8">
        <v>87270.001500000013</v>
      </c>
      <c r="C19" s="8">
        <v>78786.895499999999</v>
      </c>
      <c r="D19" s="8">
        <v>79067.310500000007</v>
      </c>
      <c r="E19" s="8">
        <v>245124.20749999999</v>
      </c>
    </row>
    <row r="22" spans="1:5">
      <c r="A22" s="9" t="s">
        <v>3663</v>
      </c>
      <c r="B22" t="s">
        <v>3685</v>
      </c>
    </row>
    <row r="23" spans="1:5">
      <c r="A23" s="10" t="s">
        <v>32</v>
      </c>
      <c r="B23" s="8">
        <v>59942.773999999918</v>
      </c>
    </row>
    <row r="24" spans="1:5">
      <c r="A24" s="10" t="s">
        <v>27</v>
      </c>
      <c r="B24" s="8">
        <v>49552.260999999991</v>
      </c>
    </row>
    <row r="25" spans="1:5">
      <c r="A25" s="10" t="s">
        <v>21</v>
      </c>
      <c r="B25" s="8">
        <v>49173.040499999981</v>
      </c>
    </row>
    <row r="26" spans="1:5">
      <c r="A26" s="10" t="s">
        <v>11</v>
      </c>
      <c r="B26" s="8">
        <v>43267.338500000056</v>
      </c>
    </row>
    <row r="27" spans="1:5">
      <c r="A27" s="10" t="s">
        <v>17</v>
      </c>
      <c r="B27" s="8">
        <v>43188.793500000043</v>
      </c>
    </row>
    <row r="28" spans="1:5">
      <c r="A28" s="10" t="s">
        <v>3664</v>
      </c>
      <c r="B28" s="8">
        <v>245124.20750000002</v>
      </c>
    </row>
    <row r="35" spans="1:4">
      <c r="A35" s="9" t="s">
        <v>60</v>
      </c>
      <c r="B35" t="s">
        <v>3669</v>
      </c>
    </row>
    <row r="37" spans="1:4">
      <c r="A37" s="9" t="s">
        <v>3663</v>
      </c>
      <c r="B37" t="s">
        <v>3685</v>
      </c>
      <c r="C37" t="s">
        <v>3686</v>
      </c>
    </row>
    <row r="38" spans="1:4">
      <c r="A38" s="10" t="s">
        <v>18</v>
      </c>
      <c r="B38" s="8">
        <v>52370.58649999999</v>
      </c>
      <c r="C38" s="8">
        <v>24565.236500000017</v>
      </c>
    </row>
    <row r="39" spans="1:4">
      <c r="A39" s="10" t="s">
        <v>12</v>
      </c>
      <c r="B39" s="8">
        <v>54719.787499999999</v>
      </c>
      <c r="C39" s="8">
        <v>25815.707500000015</v>
      </c>
    </row>
    <row r="40" spans="1:4">
      <c r="A40" s="10" t="s">
        <v>224</v>
      </c>
      <c r="B40" s="8">
        <v>46023.50899999994</v>
      </c>
      <c r="C40" s="8">
        <v>21656.508999999991</v>
      </c>
    </row>
    <row r="41" spans="1:4">
      <c r="A41" s="10" t="s">
        <v>37</v>
      </c>
      <c r="B41" s="8">
        <v>43558.119000000028</v>
      </c>
      <c r="C41" s="8">
        <v>20642.649000000016</v>
      </c>
    </row>
    <row r="42" spans="1:4">
      <c r="A42" s="10" t="s">
        <v>54</v>
      </c>
      <c r="B42" s="8">
        <v>48452.205500000004</v>
      </c>
      <c r="C42" s="8">
        <v>22974.145499999991</v>
      </c>
    </row>
    <row r="43" spans="1:4">
      <c r="A43" s="10" t="s">
        <v>3664</v>
      </c>
      <c r="B43" s="8">
        <v>245124.20749999996</v>
      </c>
      <c r="C43" s="8">
        <v>115654.24750000003</v>
      </c>
    </row>
    <row r="46" spans="1:4">
      <c r="A46" s="9" t="s">
        <v>3663</v>
      </c>
      <c r="B46" t="s">
        <v>3686</v>
      </c>
      <c r="C46" t="s">
        <v>3685</v>
      </c>
      <c r="D46" t="s">
        <v>3684</v>
      </c>
    </row>
    <row r="47" spans="1:4">
      <c r="A47" s="10" t="s">
        <v>281</v>
      </c>
      <c r="B47" s="8">
        <v>0</v>
      </c>
      <c r="C47" s="8">
        <v>0</v>
      </c>
      <c r="D47" s="39">
        <v>52</v>
      </c>
    </row>
    <row r="48" spans="1:4">
      <c r="A48" s="10" t="s">
        <v>209</v>
      </c>
      <c r="B48" s="8">
        <v>115654.2474999999</v>
      </c>
      <c r="C48" s="8">
        <v>245124.2075000004</v>
      </c>
      <c r="D48" s="39">
        <v>2305</v>
      </c>
    </row>
    <row r="49" spans="1:4">
      <c r="A49" s="10" t="s">
        <v>304</v>
      </c>
      <c r="B49" s="8">
        <v>0</v>
      </c>
      <c r="C49" s="8">
        <v>0</v>
      </c>
      <c r="D49" s="39">
        <v>143</v>
      </c>
    </row>
    <row r="50" spans="1:4">
      <c r="A50" s="10" t="s">
        <v>3664</v>
      </c>
      <c r="B50" s="8">
        <v>115654.2474999999</v>
      </c>
      <c r="C50" s="8">
        <v>245124.2075000004</v>
      </c>
      <c r="D50" s="39">
        <v>2500</v>
      </c>
    </row>
    <row r="54" spans="1:4">
      <c r="A54" s="9" t="s">
        <v>3663</v>
      </c>
      <c r="B54" t="s">
        <v>3687</v>
      </c>
    </row>
    <row r="55" spans="1:4">
      <c r="A55" s="10" t="s">
        <v>32</v>
      </c>
      <c r="B55" s="8">
        <v>31599.083499999986</v>
      </c>
    </row>
    <row r="56" spans="1:4">
      <c r="A56" s="10" t="s">
        <v>17</v>
      </c>
      <c r="B56" s="8">
        <v>21588.49749999999</v>
      </c>
    </row>
    <row r="57" spans="1:4">
      <c r="A57" s="10" t="s">
        <v>21</v>
      </c>
      <c r="B57" s="8">
        <v>24194.400999999994</v>
      </c>
    </row>
    <row r="58" spans="1:4">
      <c r="A58" s="10" t="s">
        <v>11</v>
      </c>
      <c r="B58" s="8">
        <v>23844.838000000058</v>
      </c>
    </row>
    <row r="59" spans="1:4">
      <c r="A59" s="10" t="s">
        <v>27</v>
      </c>
      <c r="B59" s="8">
        <v>24639.425000000003</v>
      </c>
    </row>
    <row r="60" spans="1:4">
      <c r="A60" s="10" t="s">
        <v>3664</v>
      </c>
      <c r="B60" s="8">
        <v>125866.24500000004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3"/>
  <sheetViews>
    <sheetView workbookViewId="0">
      <pane ySplit="1" topLeftCell="A2" activePane="bottomLeft" state="frozen"/>
      <selection pane="bottomLeft"/>
    </sheetView>
  </sheetViews>
  <sheetFormatPr defaultRowHeight="14.25"/>
  <cols>
    <col min="1" max="1" width="9.25" bestFit="1" customWidth="1"/>
    <col min="2" max="2" width="8.75" bestFit="1" customWidth="1"/>
    <col min="3" max="3" width="9.375" bestFit="1" customWidth="1"/>
    <col min="4" max="4" width="9.625" bestFit="1" customWidth="1"/>
    <col min="5" max="5" width="17.25" bestFit="1" customWidth="1"/>
    <col min="6" max="6" width="13" bestFit="1" customWidth="1"/>
    <col min="7" max="7" width="10.125" bestFit="1" customWidth="1"/>
    <col min="8" max="8" width="11.875" bestFit="1" customWidth="1"/>
    <col min="9" max="9" width="13.5" bestFit="1" customWidth="1"/>
    <col min="10" max="10" width="20" bestFit="1" customWidth="1"/>
    <col min="11" max="11" width="12.5" bestFit="1" customWidth="1"/>
    <col min="12" max="12" width="12.25" bestFit="1" customWidth="1"/>
    <col min="13" max="13" width="9.125" bestFit="1" customWidth="1"/>
    <col min="14" max="14" width="14" bestFit="1" customWidth="1"/>
    <col min="15" max="15" width="14" style="16" bestFit="1" customWidth="1"/>
    <col min="16" max="16" width="12.75" bestFit="1" customWidth="1"/>
    <col min="17" max="17" width="21.375" bestFit="1" customWidth="1"/>
  </cols>
  <sheetData>
    <row r="1" spans="1:17" ht="30">
      <c r="A1" s="1" t="s">
        <v>58</v>
      </c>
      <c r="B1" s="1" t="s">
        <v>3641</v>
      </c>
      <c r="C1" s="1" t="s">
        <v>3642</v>
      </c>
      <c r="D1" s="1" t="s">
        <v>3643</v>
      </c>
      <c r="E1" s="1" t="s">
        <v>3644</v>
      </c>
      <c r="F1" s="1" t="s">
        <v>3645</v>
      </c>
      <c r="G1" s="1" t="s">
        <v>3646</v>
      </c>
      <c r="H1" s="1" t="s">
        <v>3647</v>
      </c>
      <c r="I1" s="1" t="s">
        <v>3648</v>
      </c>
      <c r="J1" s="1" t="s">
        <v>3649</v>
      </c>
      <c r="K1" s="1" t="s">
        <v>3650</v>
      </c>
      <c r="L1" s="1" t="s">
        <v>3688</v>
      </c>
      <c r="M1" s="1" t="s">
        <v>3689</v>
      </c>
      <c r="N1" s="1" t="s">
        <v>3690</v>
      </c>
      <c r="O1" s="15" t="s">
        <v>3691</v>
      </c>
      <c r="P1" s="15" t="s">
        <v>3692</v>
      </c>
      <c r="Q1" s="15" t="s">
        <v>59</v>
      </c>
    </row>
    <row r="2" spans="1:17">
      <c r="A2" t="s">
        <v>66</v>
      </c>
      <c r="B2">
        <f>_xlfn.XLOOKUP(A2,InventorySnapShotCleaned!A:A,InventorySnapShotCleaned!B:B,"Not Found")</f>
        <v>92</v>
      </c>
      <c r="C2">
        <f>_xlfn.XLOOKUP($A2,InventorySnapShotCleaned!$A:$A,InventorySnapShotCleaned!G:G,"Not Found")</f>
        <v>24</v>
      </c>
      <c r="D2">
        <f>_xlfn.XLOOKUP($A2,InventorySnapShotCleaned!$A:$A,InventorySnapShotCleaned!H:H,"Not Found")</f>
        <v>7</v>
      </c>
      <c r="E2">
        <f>B2+C2-D2</f>
        <v>109</v>
      </c>
      <c r="F2">
        <f>_xlfn.XLOOKUP($A2,InventorySnapShotCleaned!$A:$A,InventorySnapShotCleaned!E:E,"Not Found")</f>
        <v>1.54</v>
      </c>
      <c r="G2">
        <f>_xlfn.XLOOKUP(_xlfn.XLOOKUP(A2,Products!A:A,Products!D:D),Suppliers!A:A,Suppliers!F:F)</f>
        <v>5</v>
      </c>
      <c r="H2">
        <f>_xlfn.XLOOKUP($A2,InventorySnapShotCleaned!$A:$A,InventorySnapShotCleaned!C:C,"Not Found")</f>
        <v>33</v>
      </c>
      <c r="I2">
        <f>ROUNDUP(F2*G2+H2,0)</f>
        <v>41</v>
      </c>
      <c r="J2">
        <f>IF(E2&lt;=I2,MAX(0,L2-E2),0)</f>
        <v>0</v>
      </c>
      <c r="K2" t="str">
        <f>IF(E2&lt;=I2,"REORDER","OK")</f>
        <v>OK</v>
      </c>
      <c r="L2">
        <f>_xlfn.XLOOKUP(A2,InventorySnapShotCleaned!A:A,InventorySnapShotCleaned!D:D)</f>
        <v>130</v>
      </c>
      <c r="M2">
        <f>_xlfn.XLOOKUP(A2,ProductsTableCleaned!A:A,ProductsTableCleaned!E:E)</f>
        <v>13.79</v>
      </c>
      <c r="N2">
        <f>M2*J2</f>
        <v>0</v>
      </c>
      <c r="O2" s="16">
        <f>IFERROR(MAX(0,B2-D2)/F2,0)</f>
        <v>55.194805194805191</v>
      </c>
      <c r="P2" t="str">
        <f>IF(B2&lt;D2,"BACKORDER",IF(F2&lt;=0,"NO DEMAND",IF(O2&lt;=3,"URGENT",IF(O2&lt;G2,"AT RISK","COVERED"))))</f>
        <v>COVERED</v>
      </c>
      <c r="Q2" t="str">
        <f>_xlfn.XLOOKUP(A2,Products!A:A,Products!B:B,"Not Found")</f>
        <v>Ceramic Dinnerware Set</v>
      </c>
    </row>
    <row r="3" spans="1:17">
      <c r="A3" t="s">
        <v>69</v>
      </c>
      <c r="B3">
        <f>_xlfn.XLOOKUP(A3,InventorySnapShotCleaned!A:A,InventorySnapShotCleaned!B:B,"Not Found")</f>
        <v>162</v>
      </c>
      <c r="C3">
        <f>_xlfn.XLOOKUP($A3,InventorySnapShotCleaned!$A:$A,InventorySnapShotCleaned!G:G,"Not Found")</f>
        <v>24</v>
      </c>
      <c r="D3">
        <f>_xlfn.XLOOKUP($A3,InventorySnapShotCleaned!$A:$A,InventorySnapShotCleaned!H:H,"Not Found")</f>
        <v>1</v>
      </c>
      <c r="E3">
        <f t="shared" ref="E3:E61" si="0">B3+C3-D3</f>
        <v>185</v>
      </c>
      <c r="F3">
        <f>_xlfn.XLOOKUP($A3,InventorySnapShotCleaned!$A:$A,InventorySnapShotCleaned!E:E,"Not Found")</f>
        <v>2.72</v>
      </c>
      <c r="G3">
        <f>_xlfn.XLOOKUP(_xlfn.XLOOKUP(A3,Products!A:A,Products!D:D),Suppliers!A:A,Suppliers!F:F)</f>
        <v>6</v>
      </c>
      <c r="H3">
        <f>_xlfn.XLOOKUP($A3,InventorySnapShotCleaned!$A:$A,InventorySnapShotCleaned!C:C,"Not Found")</f>
        <v>20</v>
      </c>
      <c r="I3">
        <f t="shared" ref="I3:I61" si="1">ROUNDUP(F3*G3+H3,0)</f>
        <v>37</v>
      </c>
      <c r="J3">
        <f t="shared" ref="J3:J61" si="2">IF(E3&lt;=I3,MAX(0,L3-E3),0)</f>
        <v>0</v>
      </c>
      <c r="K3" t="str">
        <f t="shared" ref="K3:K61" si="3">IF(E3&lt;=I3,"REORDER","OK")</f>
        <v>OK</v>
      </c>
      <c r="L3">
        <f>_xlfn.XLOOKUP(A3,InventorySnapShotCleaned!A:A,InventorySnapShotCleaned!D:D)</f>
        <v>177</v>
      </c>
      <c r="M3">
        <f>_xlfn.XLOOKUP(A3,ProductsTableCleaned!A:A,ProductsTableCleaned!E:E)</f>
        <v>37</v>
      </c>
      <c r="N3">
        <f t="shared" ref="N3:N61" si="4">M3*J3</f>
        <v>0</v>
      </c>
      <c r="O3" s="16">
        <f t="shared" ref="O3:O61" si="5">IFERROR(MAX(0,B3-D3)/F3,0)</f>
        <v>59.191176470588232</v>
      </c>
      <c r="P3" t="str">
        <f t="shared" ref="P3:P61" si="6">IF(B3&lt;D3,"BACKORDER",IF(F3&lt;=0,"NO DEMAND",IF(O3&lt;=3,"URGENT",IF(O3&lt;G3,"AT RISK","COVERED"))))</f>
        <v>COVERED</v>
      </c>
      <c r="Q3" t="str">
        <f>_xlfn.XLOOKUP(A3,Products!A:A,Products!B:B,"Not Found")</f>
        <v>Insulated Water Bottle</v>
      </c>
    </row>
    <row r="4" spans="1:17">
      <c r="A4" t="s">
        <v>71</v>
      </c>
      <c r="B4">
        <f>_xlfn.XLOOKUP(A4,InventorySnapShotCleaned!A:A,InventorySnapShotCleaned!B:B,"Not Found")</f>
        <v>180</v>
      </c>
      <c r="C4">
        <f>_xlfn.XLOOKUP($A4,InventorySnapShotCleaned!$A:$A,InventorySnapShotCleaned!G:G,"Not Found")</f>
        <v>1</v>
      </c>
      <c r="D4">
        <f>_xlfn.XLOOKUP($A4,InventorySnapShotCleaned!$A:$A,InventorySnapShotCleaned!H:H,"Not Found")</f>
        <v>8</v>
      </c>
      <c r="E4">
        <f t="shared" si="0"/>
        <v>173</v>
      </c>
      <c r="F4">
        <f>_xlfn.XLOOKUP($A4,InventorySnapShotCleaned!$A:$A,InventorySnapShotCleaned!E:E,"Not Found")</f>
        <v>0.48</v>
      </c>
      <c r="G4">
        <f>_xlfn.XLOOKUP(_xlfn.XLOOKUP(A4,Products!A:A,Products!D:D),Suppliers!A:A,Suppliers!F:F)</f>
        <v>10</v>
      </c>
      <c r="H4">
        <f>_xlfn.XLOOKUP($A4,InventorySnapShotCleaned!$A:$A,InventorySnapShotCleaned!C:C,"Not Found")</f>
        <v>22</v>
      </c>
      <c r="I4">
        <f t="shared" si="1"/>
        <v>27</v>
      </c>
      <c r="J4">
        <f t="shared" si="2"/>
        <v>0</v>
      </c>
      <c r="K4" t="str">
        <f t="shared" si="3"/>
        <v>OK</v>
      </c>
      <c r="L4">
        <f>_xlfn.XLOOKUP(A4,InventorySnapShotCleaned!A:A,InventorySnapShotCleaned!D:D)</f>
        <v>140</v>
      </c>
      <c r="M4">
        <f>_xlfn.XLOOKUP(A4,ProductsTableCleaned!A:A,ProductsTableCleaned!E:E)</f>
        <v>6.46</v>
      </c>
      <c r="N4">
        <f t="shared" si="4"/>
        <v>0</v>
      </c>
      <c r="O4" s="16">
        <f t="shared" si="5"/>
        <v>358.33333333333337</v>
      </c>
      <c r="P4" t="str">
        <f t="shared" si="6"/>
        <v>COVERED</v>
      </c>
      <c r="Q4" t="str">
        <f>_xlfn.XLOOKUP(A4,Products!A:A,Products!B:B,"Not Found")</f>
        <v>Nonstick Skillet</v>
      </c>
    </row>
    <row r="5" spans="1:17">
      <c r="A5" t="s">
        <v>73</v>
      </c>
      <c r="B5">
        <f>_xlfn.XLOOKUP(A5,InventorySnapShotCleaned!A:A,InventorySnapShotCleaned!B:B,"Not Found")</f>
        <v>213</v>
      </c>
      <c r="C5">
        <f>_xlfn.XLOOKUP($A5,InventorySnapShotCleaned!$A:$A,InventorySnapShotCleaned!G:G,"Not Found")</f>
        <v>21</v>
      </c>
      <c r="D5">
        <f>_xlfn.XLOOKUP($A5,InventorySnapShotCleaned!$A:$A,InventorySnapShotCleaned!H:H,"Not Found")</f>
        <v>9</v>
      </c>
      <c r="E5">
        <f t="shared" si="0"/>
        <v>225</v>
      </c>
      <c r="F5">
        <f>_xlfn.XLOOKUP($A5,InventorySnapShotCleaned!$A:$A,InventorySnapShotCleaned!E:E,"Not Found")</f>
        <v>2.04</v>
      </c>
      <c r="G5">
        <f>_xlfn.XLOOKUP(_xlfn.XLOOKUP(A5,Products!A:A,Products!D:D),Suppliers!A:A,Suppliers!F:F)</f>
        <v>5</v>
      </c>
      <c r="H5">
        <f>_xlfn.XLOOKUP($A5,InventorySnapShotCleaned!$A:$A,InventorySnapShotCleaned!C:C,"Not Found")</f>
        <v>35</v>
      </c>
      <c r="I5">
        <f t="shared" si="1"/>
        <v>46</v>
      </c>
      <c r="J5">
        <f t="shared" si="2"/>
        <v>0</v>
      </c>
      <c r="K5" t="str">
        <f t="shared" si="3"/>
        <v>OK</v>
      </c>
      <c r="L5">
        <f>_xlfn.XLOOKUP(A5,InventorySnapShotCleaned!A:A,InventorySnapShotCleaned!D:D)</f>
        <v>82</v>
      </c>
      <c r="M5">
        <f>_xlfn.XLOOKUP(A5,ProductsTableCleaned!A:A,ProductsTableCleaned!E:E)</f>
        <v>11.55</v>
      </c>
      <c r="N5">
        <f t="shared" si="4"/>
        <v>0</v>
      </c>
      <c r="O5" s="16">
        <f t="shared" si="5"/>
        <v>100</v>
      </c>
      <c r="P5" t="str">
        <f t="shared" si="6"/>
        <v>COVERED</v>
      </c>
      <c r="Q5" t="str">
        <f>_xlfn.XLOOKUP(A5,Products!A:A,Products!B:B,"Not Found")</f>
        <v>Bamboo Cutting Board</v>
      </c>
    </row>
    <row r="6" spans="1:17">
      <c r="A6" t="s">
        <v>75</v>
      </c>
      <c r="B6">
        <f>_xlfn.XLOOKUP(A6,InventorySnapShotCleaned!A:A,InventorySnapShotCleaned!B:B,"Not Found")</f>
        <v>33</v>
      </c>
      <c r="C6">
        <f>_xlfn.XLOOKUP($A6,InventorySnapShotCleaned!$A:$A,InventorySnapShotCleaned!G:G,"Not Found")</f>
        <v>20</v>
      </c>
      <c r="D6">
        <f>_xlfn.XLOOKUP($A6,InventorySnapShotCleaned!$A:$A,InventorySnapShotCleaned!H:H,"Not Found")</f>
        <v>8</v>
      </c>
      <c r="E6">
        <f t="shared" si="0"/>
        <v>45</v>
      </c>
      <c r="F6">
        <f>_xlfn.XLOOKUP($A6,InventorySnapShotCleaned!$A:$A,InventorySnapShotCleaned!E:E,"Not Found")</f>
        <v>1.28</v>
      </c>
      <c r="G6">
        <f>_xlfn.XLOOKUP(_xlfn.XLOOKUP(A6,Products!A:A,Products!D:D),Suppliers!A:A,Suppliers!F:F)</f>
        <v>5</v>
      </c>
      <c r="H6">
        <f>_xlfn.XLOOKUP($A6,InventorySnapShotCleaned!$A:$A,InventorySnapShotCleaned!C:C,"Not Found")</f>
        <v>22</v>
      </c>
      <c r="I6">
        <f t="shared" si="1"/>
        <v>29</v>
      </c>
      <c r="J6">
        <f t="shared" si="2"/>
        <v>0</v>
      </c>
      <c r="K6" t="str">
        <f t="shared" si="3"/>
        <v>OK</v>
      </c>
      <c r="L6">
        <f>_xlfn.XLOOKUP(A6,InventorySnapShotCleaned!A:A,InventorySnapShotCleaned!D:D)</f>
        <v>175</v>
      </c>
      <c r="M6">
        <f>_xlfn.XLOOKUP(A6,ProductsTableCleaned!A:A,ProductsTableCleaned!E:E)</f>
        <v>25.85</v>
      </c>
      <c r="N6">
        <f t="shared" si="4"/>
        <v>0</v>
      </c>
      <c r="O6" s="16">
        <f t="shared" si="5"/>
        <v>19.53125</v>
      </c>
      <c r="P6" t="str">
        <f t="shared" si="6"/>
        <v>COVERED</v>
      </c>
      <c r="Q6" t="str">
        <f>_xlfn.XLOOKUP(A6,Products!A:A,Products!B:B,"Not Found")</f>
        <v>Glass Food Containers</v>
      </c>
    </row>
    <row r="7" spans="1:17">
      <c r="A7" t="s">
        <v>77</v>
      </c>
      <c r="B7">
        <f>_xlfn.XLOOKUP(A7,InventorySnapShotCleaned!A:A,InventorySnapShotCleaned!B:B,"Not Found")</f>
        <v>153</v>
      </c>
      <c r="C7">
        <f>_xlfn.XLOOKUP($A7,InventorySnapShotCleaned!$A:$A,InventorySnapShotCleaned!G:G,"Not Found")</f>
        <v>9</v>
      </c>
      <c r="D7">
        <f>_xlfn.XLOOKUP($A7,InventorySnapShotCleaned!$A:$A,InventorySnapShotCleaned!H:H,"Not Found")</f>
        <v>5</v>
      </c>
      <c r="E7">
        <f t="shared" si="0"/>
        <v>157</v>
      </c>
      <c r="F7">
        <f>_xlfn.XLOOKUP($A7,InventorySnapShotCleaned!$A:$A,InventorySnapShotCleaned!E:E,"Not Found")</f>
        <v>1.1299999999999999</v>
      </c>
      <c r="G7">
        <f>_xlfn.XLOOKUP(_xlfn.XLOOKUP(A7,Products!A:A,Products!D:D),Suppliers!A:A,Suppliers!F:F)</f>
        <v>6</v>
      </c>
      <c r="H7">
        <f>_xlfn.XLOOKUP($A7,InventorySnapShotCleaned!$A:$A,InventorySnapShotCleaned!C:C,"Not Found")</f>
        <v>23</v>
      </c>
      <c r="I7">
        <f t="shared" si="1"/>
        <v>30</v>
      </c>
      <c r="J7">
        <f t="shared" si="2"/>
        <v>0</v>
      </c>
      <c r="K7" t="str">
        <f t="shared" si="3"/>
        <v>OK</v>
      </c>
      <c r="L7">
        <f>_xlfn.XLOOKUP(A7,InventorySnapShotCleaned!A:A,InventorySnapShotCleaned!D:D)</f>
        <v>190</v>
      </c>
      <c r="M7">
        <f>_xlfn.XLOOKUP(A7,ProductsTableCleaned!A:A,ProductsTableCleaned!E:E)</f>
        <v>21.34</v>
      </c>
      <c r="N7">
        <f t="shared" si="4"/>
        <v>0</v>
      </c>
      <c r="O7" s="16">
        <f t="shared" si="5"/>
        <v>130.97345132743365</v>
      </c>
      <c r="P7" t="str">
        <f t="shared" si="6"/>
        <v>COVERED</v>
      </c>
      <c r="Q7" t="str">
        <f>_xlfn.XLOOKUP(A7,Products!A:A,Products!B:B,"Not Found")</f>
        <v>Kitchen Scale</v>
      </c>
    </row>
    <row r="8" spans="1:17">
      <c r="A8" t="s">
        <v>79</v>
      </c>
      <c r="B8">
        <f>_xlfn.XLOOKUP(A8,InventorySnapShotCleaned!A:A,InventorySnapShotCleaned!B:B,"Not Found")</f>
        <v>21</v>
      </c>
      <c r="C8">
        <f>_xlfn.XLOOKUP($A8,InventorySnapShotCleaned!$A:$A,InventorySnapShotCleaned!G:G,"Not Found")</f>
        <v>8</v>
      </c>
      <c r="D8">
        <f>_xlfn.XLOOKUP($A8,InventorySnapShotCleaned!$A:$A,InventorySnapShotCleaned!H:H,"Not Found")</f>
        <v>0</v>
      </c>
      <c r="E8">
        <f t="shared" si="0"/>
        <v>29</v>
      </c>
      <c r="F8">
        <f>_xlfn.XLOOKUP($A8,InventorySnapShotCleaned!$A:$A,InventorySnapShotCleaned!E:E,"Not Found")</f>
        <v>3.29</v>
      </c>
      <c r="G8">
        <f>_xlfn.XLOOKUP(_xlfn.XLOOKUP(A8,Products!A:A,Products!D:D),Suppliers!A:A,Suppliers!F:F)</f>
        <v>6</v>
      </c>
      <c r="H8">
        <f>_xlfn.XLOOKUP($A8,InventorySnapShotCleaned!$A:$A,InventorySnapShotCleaned!C:C,"Not Found")</f>
        <v>31</v>
      </c>
      <c r="I8">
        <f t="shared" si="1"/>
        <v>51</v>
      </c>
      <c r="J8">
        <f t="shared" si="2"/>
        <v>103</v>
      </c>
      <c r="K8" t="str">
        <f t="shared" si="3"/>
        <v>REORDER</v>
      </c>
      <c r="L8">
        <f>_xlfn.XLOOKUP(A8,InventorySnapShotCleaned!A:A,InventorySnapShotCleaned!D:D)</f>
        <v>132</v>
      </c>
      <c r="M8">
        <f>_xlfn.XLOOKUP(A8,ProductsTableCleaned!A:A,ProductsTableCleaned!E:E)</f>
        <v>7.24</v>
      </c>
      <c r="N8">
        <f t="shared" si="4"/>
        <v>745.72</v>
      </c>
      <c r="O8" s="16">
        <f t="shared" si="5"/>
        <v>6.3829787234042552</v>
      </c>
      <c r="P8" t="str">
        <f t="shared" si="6"/>
        <v>COVERED</v>
      </c>
      <c r="Q8" t="str">
        <f>_xlfn.XLOOKUP(A8,Products!A:A,Products!B:B,"Not Found")</f>
        <v>Cotton Bath Towels</v>
      </c>
    </row>
    <row r="9" spans="1:17">
      <c r="A9" t="s">
        <v>81</v>
      </c>
      <c r="B9">
        <f>_xlfn.XLOOKUP(A9,InventorySnapShotCleaned!A:A,InventorySnapShotCleaned!B:B,"Not Found")</f>
        <v>142</v>
      </c>
      <c r="C9">
        <f>_xlfn.XLOOKUP($A9,InventorySnapShotCleaned!$A:$A,InventorySnapShotCleaned!G:G,"Not Found")</f>
        <v>7</v>
      </c>
      <c r="D9">
        <f>_xlfn.XLOOKUP($A9,InventorySnapShotCleaned!$A:$A,InventorySnapShotCleaned!H:H,"Not Found")</f>
        <v>6</v>
      </c>
      <c r="E9">
        <f t="shared" si="0"/>
        <v>143</v>
      </c>
      <c r="F9">
        <f>_xlfn.XLOOKUP($A9,InventorySnapShotCleaned!$A:$A,InventorySnapShotCleaned!E:E,"Not Found")</f>
        <v>2.42</v>
      </c>
      <c r="G9">
        <f>_xlfn.XLOOKUP(_xlfn.XLOOKUP(A9,Products!A:A,Products!D:D),Suppliers!A:A,Suppliers!F:F)</f>
        <v>6</v>
      </c>
      <c r="H9">
        <f>_xlfn.XLOOKUP($A9,InventorySnapShotCleaned!$A:$A,InventorySnapShotCleaned!C:C,"Not Found")</f>
        <v>28</v>
      </c>
      <c r="I9">
        <f t="shared" si="1"/>
        <v>43</v>
      </c>
      <c r="J9">
        <f t="shared" si="2"/>
        <v>0</v>
      </c>
      <c r="K9" t="str">
        <f t="shared" si="3"/>
        <v>OK</v>
      </c>
      <c r="L9">
        <f>_xlfn.XLOOKUP(A9,InventorySnapShotCleaned!A:A,InventorySnapShotCleaned!D:D)</f>
        <v>223</v>
      </c>
      <c r="M9">
        <f>_xlfn.XLOOKUP(A9,ProductsTableCleaned!A:A,ProductsTableCleaned!E:E)</f>
        <v>13.1</v>
      </c>
      <c r="N9">
        <f t="shared" si="4"/>
        <v>0</v>
      </c>
      <c r="O9" s="16">
        <f t="shared" si="5"/>
        <v>56.198347107438018</v>
      </c>
      <c r="P9" t="str">
        <f t="shared" si="6"/>
        <v>COVERED</v>
      </c>
      <c r="Q9" t="str">
        <f>_xlfn.XLOOKUP(A9,Products!A:A,Products!B:B,"Not Found")</f>
        <v>LED Desk Lamp</v>
      </c>
    </row>
    <row r="10" spans="1:17">
      <c r="A10" t="s">
        <v>83</v>
      </c>
      <c r="B10">
        <f>_xlfn.XLOOKUP(A10,InventorySnapShotCleaned!A:A,InventorySnapShotCleaned!B:B,"Not Found")</f>
        <v>71</v>
      </c>
      <c r="C10">
        <f>_xlfn.XLOOKUP($A10,InventorySnapShotCleaned!$A:$A,InventorySnapShotCleaned!G:G,"Not Found")</f>
        <v>24</v>
      </c>
      <c r="D10">
        <f>_xlfn.XLOOKUP($A10,InventorySnapShotCleaned!$A:$A,InventorySnapShotCleaned!H:H,"Not Found")</f>
        <v>6</v>
      </c>
      <c r="E10">
        <f t="shared" si="0"/>
        <v>89</v>
      </c>
      <c r="F10">
        <f>_xlfn.XLOOKUP($A10,InventorySnapShotCleaned!$A:$A,InventorySnapShotCleaned!E:E,"Not Found")</f>
        <v>0.4</v>
      </c>
      <c r="G10">
        <f>_xlfn.XLOOKUP(_xlfn.XLOOKUP(A10,Products!A:A,Products!D:D),Suppliers!A:A,Suppliers!F:F)</f>
        <v>6</v>
      </c>
      <c r="H10">
        <f>_xlfn.XLOOKUP($A10,InventorySnapShotCleaned!$A:$A,InventorySnapShotCleaned!C:C,"Not Found")</f>
        <v>28</v>
      </c>
      <c r="I10">
        <f t="shared" si="1"/>
        <v>31</v>
      </c>
      <c r="J10">
        <f t="shared" si="2"/>
        <v>0</v>
      </c>
      <c r="K10" t="str">
        <f t="shared" si="3"/>
        <v>OK</v>
      </c>
      <c r="L10">
        <f>_xlfn.XLOOKUP(A10,InventorySnapShotCleaned!A:A,InventorySnapShotCleaned!D:D)</f>
        <v>209</v>
      </c>
      <c r="M10">
        <f>_xlfn.XLOOKUP(A10,ProductsTableCleaned!A:A,ProductsTableCleaned!E:E)</f>
        <v>36.44</v>
      </c>
      <c r="N10">
        <f t="shared" si="4"/>
        <v>0</v>
      </c>
      <c r="O10" s="16">
        <f t="shared" si="5"/>
        <v>162.5</v>
      </c>
      <c r="P10" t="str">
        <f t="shared" si="6"/>
        <v>COVERED</v>
      </c>
      <c r="Q10" t="str">
        <f>_xlfn.XLOOKUP(A10,Products!A:A,Products!B:B,"Not Found")</f>
        <v>Storage Bin Set</v>
      </c>
    </row>
    <row r="11" spans="1:17">
      <c r="A11" t="s">
        <v>85</v>
      </c>
      <c r="B11">
        <f>_xlfn.XLOOKUP(A11,InventorySnapShotCleaned!A:A,InventorySnapShotCleaned!B:B,"Not Found")</f>
        <v>8</v>
      </c>
      <c r="C11">
        <f>_xlfn.XLOOKUP($A11,InventorySnapShotCleaned!$A:$A,InventorySnapShotCleaned!G:G,"Not Found")</f>
        <v>19</v>
      </c>
      <c r="D11">
        <f>_xlfn.XLOOKUP($A11,InventorySnapShotCleaned!$A:$A,InventorySnapShotCleaned!H:H,"Not Found")</f>
        <v>9</v>
      </c>
      <c r="E11">
        <f t="shared" si="0"/>
        <v>18</v>
      </c>
      <c r="F11">
        <f>_xlfn.XLOOKUP($A11,InventorySnapShotCleaned!$A:$A,InventorySnapShotCleaned!E:E,"Not Found")</f>
        <v>0.79</v>
      </c>
      <c r="G11">
        <f>_xlfn.XLOOKUP(_xlfn.XLOOKUP(A11,Products!A:A,Products!D:D),Suppliers!A:A,Suppliers!F:F)</f>
        <v>10</v>
      </c>
      <c r="H11">
        <f>_xlfn.XLOOKUP($A11,InventorySnapShotCleaned!$A:$A,InventorySnapShotCleaned!C:C,"Not Found")</f>
        <v>14</v>
      </c>
      <c r="I11">
        <f t="shared" si="1"/>
        <v>22</v>
      </c>
      <c r="J11">
        <f t="shared" si="2"/>
        <v>131</v>
      </c>
      <c r="K11" t="str">
        <f t="shared" si="3"/>
        <v>REORDER</v>
      </c>
      <c r="L11">
        <f>_xlfn.XLOOKUP(A11,InventorySnapShotCleaned!A:A,InventorySnapShotCleaned!D:D)</f>
        <v>149</v>
      </c>
      <c r="M11">
        <f>_xlfn.XLOOKUP(A11,ProductsTableCleaned!A:A,ProductsTableCleaned!E:E)</f>
        <v>8.5299999999999994</v>
      </c>
      <c r="N11">
        <f t="shared" si="4"/>
        <v>1117.4299999999998</v>
      </c>
      <c r="O11" s="16">
        <f t="shared" si="5"/>
        <v>0</v>
      </c>
      <c r="P11" t="str">
        <f t="shared" si="6"/>
        <v>BACKORDER</v>
      </c>
      <c r="Q11" t="str">
        <f>_xlfn.XLOOKUP(A11,Products!A:A,Products!B:B,"Not Found")</f>
        <v>Throw Blanket</v>
      </c>
    </row>
    <row r="12" spans="1:17">
      <c r="A12" t="s">
        <v>87</v>
      </c>
      <c r="B12">
        <f>_xlfn.XLOOKUP(A12,InventorySnapShotCleaned!A:A,InventorySnapShotCleaned!B:B,"Not Found")</f>
        <v>122</v>
      </c>
      <c r="C12">
        <f>_xlfn.XLOOKUP($A12,InventorySnapShotCleaned!$A:$A,InventorySnapShotCleaned!G:G,"Not Found")</f>
        <v>6</v>
      </c>
      <c r="D12">
        <f>_xlfn.XLOOKUP($A12,InventorySnapShotCleaned!$A:$A,InventorySnapShotCleaned!H:H,"Not Found")</f>
        <v>7</v>
      </c>
      <c r="E12">
        <f t="shared" si="0"/>
        <v>121</v>
      </c>
      <c r="F12">
        <f>_xlfn.XLOOKUP($A12,InventorySnapShotCleaned!$A:$A,InventorySnapShotCleaned!E:E,"Not Found")</f>
        <v>1.87</v>
      </c>
      <c r="G12">
        <f>_xlfn.XLOOKUP(_xlfn.XLOOKUP(A12,Products!A:A,Products!D:D),Suppliers!A:A,Suppliers!F:F)</f>
        <v>10</v>
      </c>
      <c r="H12">
        <f>_xlfn.XLOOKUP($A12,InventorySnapShotCleaned!$A:$A,InventorySnapShotCleaned!C:C,"Not Found")</f>
        <v>24</v>
      </c>
      <c r="I12">
        <f t="shared" si="1"/>
        <v>43</v>
      </c>
      <c r="J12">
        <f t="shared" si="2"/>
        <v>0</v>
      </c>
      <c r="K12" t="str">
        <f t="shared" si="3"/>
        <v>OK</v>
      </c>
      <c r="L12">
        <f>_xlfn.XLOOKUP(A12,InventorySnapShotCleaned!A:A,InventorySnapShotCleaned!D:D)</f>
        <v>161</v>
      </c>
      <c r="M12">
        <f>_xlfn.XLOOKUP(A12,ProductsTableCleaned!A:A,ProductsTableCleaned!E:E)</f>
        <v>24.06</v>
      </c>
      <c r="N12">
        <f t="shared" si="4"/>
        <v>0</v>
      </c>
      <c r="O12" s="16">
        <f t="shared" si="5"/>
        <v>61.497326203208551</v>
      </c>
      <c r="P12" t="str">
        <f t="shared" si="6"/>
        <v>COVERED</v>
      </c>
      <c r="Q12" t="str">
        <f>_xlfn.XLOOKUP(A12,Products!A:A,Products!B:B,"Not Found")</f>
        <v>French Press</v>
      </c>
    </row>
    <row r="13" spans="1:17">
      <c r="A13" t="s">
        <v>89</v>
      </c>
      <c r="B13">
        <f>_xlfn.XLOOKUP(A13,InventorySnapShotCleaned!A:A,InventorySnapShotCleaned!B:B,"Not Found")</f>
        <v>188</v>
      </c>
      <c r="C13">
        <f>_xlfn.XLOOKUP($A13,InventorySnapShotCleaned!$A:$A,InventorySnapShotCleaned!G:G,"Not Found")</f>
        <v>3</v>
      </c>
      <c r="D13">
        <f>_xlfn.XLOOKUP($A13,InventorySnapShotCleaned!$A:$A,InventorySnapShotCleaned!H:H,"Not Found")</f>
        <v>3</v>
      </c>
      <c r="E13">
        <f t="shared" si="0"/>
        <v>188</v>
      </c>
      <c r="F13">
        <f>_xlfn.XLOOKUP($A13,InventorySnapShotCleaned!$A:$A,InventorySnapShotCleaned!E:E,"Not Found")</f>
        <v>3.19</v>
      </c>
      <c r="G13">
        <f>_xlfn.XLOOKUP(_xlfn.XLOOKUP(A13,Products!A:A,Products!D:D),Suppliers!A:A,Suppliers!F:F)</f>
        <v>10</v>
      </c>
      <c r="H13">
        <f>_xlfn.XLOOKUP($A13,InventorySnapShotCleaned!$A:$A,InventorySnapShotCleaned!C:C,"Not Found")</f>
        <v>22</v>
      </c>
      <c r="I13">
        <f t="shared" si="1"/>
        <v>54</v>
      </c>
      <c r="J13">
        <f t="shared" si="2"/>
        <v>0</v>
      </c>
      <c r="K13" t="str">
        <f t="shared" si="3"/>
        <v>OK</v>
      </c>
      <c r="L13">
        <f>_xlfn.XLOOKUP(A13,InventorySnapShotCleaned!A:A,InventorySnapShotCleaned!D:D)</f>
        <v>116</v>
      </c>
      <c r="M13">
        <f>_xlfn.XLOOKUP(A13,ProductsTableCleaned!A:A,ProductsTableCleaned!E:E)</f>
        <v>34.53</v>
      </c>
      <c r="N13">
        <f t="shared" si="4"/>
        <v>0</v>
      </c>
      <c r="O13" s="16">
        <f t="shared" si="5"/>
        <v>57.993730407523515</v>
      </c>
      <c r="P13" t="str">
        <f t="shared" si="6"/>
        <v>COVERED</v>
      </c>
      <c r="Q13" t="str">
        <f>_xlfn.XLOOKUP(A13,Products!A:A,Products!B:B,"Not Found")</f>
        <v>Portable Blender</v>
      </c>
    </row>
    <row r="14" spans="1:17">
      <c r="A14" t="s">
        <v>92</v>
      </c>
      <c r="B14">
        <f>_xlfn.XLOOKUP(A14,InventorySnapShotCleaned!A:A,InventorySnapShotCleaned!B:B,"Not Found")</f>
        <v>89</v>
      </c>
      <c r="C14">
        <f>_xlfn.XLOOKUP($A14,InventorySnapShotCleaned!$A:$A,InventorySnapShotCleaned!G:G,"Not Found")</f>
        <v>0</v>
      </c>
      <c r="D14">
        <f>_xlfn.XLOOKUP($A14,InventorySnapShotCleaned!$A:$A,InventorySnapShotCleaned!H:H,"Not Found")</f>
        <v>3</v>
      </c>
      <c r="E14">
        <f t="shared" si="0"/>
        <v>86</v>
      </c>
      <c r="F14">
        <f>_xlfn.XLOOKUP($A14,InventorySnapShotCleaned!$A:$A,InventorySnapShotCleaned!E:E,"Not Found")</f>
        <v>1.59</v>
      </c>
      <c r="G14">
        <f>_xlfn.XLOOKUP(_xlfn.XLOOKUP(A14,Products!A:A,Products!D:D),Suppliers!A:A,Suppliers!F:F)</f>
        <v>12</v>
      </c>
      <c r="H14">
        <f>_xlfn.XLOOKUP($A14,InventorySnapShotCleaned!$A:$A,InventorySnapShotCleaned!C:C,"Not Found")</f>
        <v>27</v>
      </c>
      <c r="I14">
        <f t="shared" si="1"/>
        <v>47</v>
      </c>
      <c r="J14">
        <f t="shared" si="2"/>
        <v>0</v>
      </c>
      <c r="K14" t="str">
        <f t="shared" si="3"/>
        <v>OK</v>
      </c>
      <c r="L14">
        <f>_xlfn.XLOOKUP(A14,InventorySnapShotCleaned!A:A,InventorySnapShotCleaned!D:D)</f>
        <v>199</v>
      </c>
      <c r="M14">
        <f>_xlfn.XLOOKUP(A14,ProductsTableCleaned!A:A,ProductsTableCleaned!E:E)</f>
        <v>21.33</v>
      </c>
      <c r="N14">
        <f t="shared" si="4"/>
        <v>0</v>
      </c>
      <c r="O14" s="16">
        <f t="shared" si="5"/>
        <v>54.088050314465406</v>
      </c>
      <c r="P14" t="str">
        <f t="shared" si="6"/>
        <v>COVERED</v>
      </c>
      <c r="Q14" t="str">
        <f>_xlfn.XLOOKUP(A14,Products!A:A,Products!B:B,"Not Found")</f>
        <v>Wireless Earbuds</v>
      </c>
    </row>
    <row r="15" spans="1:17">
      <c r="A15" t="s">
        <v>94</v>
      </c>
      <c r="B15">
        <f>_xlfn.XLOOKUP(A15,InventorySnapShotCleaned!A:A,InventorySnapShotCleaned!B:B,"Not Found")</f>
        <v>88</v>
      </c>
      <c r="C15">
        <f>_xlfn.XLOOKUP($A15,InventorySnapShotCleaned!$A:$A,InventorySnapShotCleaned!G:G,"Not Found")</f>
        <v>17</v>
      </c>
      <c r="D15">
        <f>_xlfn.XLOOKUP($A15,InventorySnapShotCleaned!$A:$A,InventorySnapShotCleaned!H:H,"Not Found")</f>
        <v>0</v>
      </c>
      <c r="E15">
        <f t="shared" si="0"/>
        <v>105</v>
      </c>
      <c r="F15">
        <f>_xlfn.XLOOKUP($A15,InventorySnapShotCleaned!$A:$A,InventorySnapShotCleaned!E:E,"Not Found")</f>
        <v>1.96</v>
      </c>
      <c r="G15">
        <f>_xlfn.XLOOKUP(_xlfn.XLOOKUP(A15,Products!A:A,Products!D:D),Suppliers!A:A,Suppliers!F:F)</f>
        <v>11</v>
      </c>
      <c r="H15">
        <f>_xlfn.XLOOKUP($A15,InventorySnapShotCleaned!$A:$A,InventorySnapShotCleaned!C:C,"Not Found")</f>
        <v>12</v>
      </c>
      <c r="I15">
        <f t="shared" si="1"/>
        <v>34</v>
      </c>
      <c r="J15">
        <f t="shared" si="2"/>
        <v>0</v>
      </c>
      <c r="K15" t="str">
        <f t="shared" si="3"/>
        <v>OK</v>
      </c>
      <c r="L15">
        <f>_xlfn.XLOOKUP(A15,InventorySnapShotCleaned!A:A,InventorySnapShotCleaned!D:D)</f>
        <v>126</v>
      </c>
      <c r="M15">
        <f>_xlfn.XLOOKUP(A15,ProductsTableCleaned!A:A,ProductsTableCleaned!E:E)</f>
        <v>33.549999999999997</v>
      </c>
      <c r="N15">
        <f t="shared" si="4"/>
        <v>0</v>
      </c>
      <c r="O15" s="16">
        <f t="shared" si="5"/>
        <v>44.897959183673471</v>
      </c>
      <c r="P15" t="str">
        <f t="shared" si="6"/>
        <v>COVERED</v>
      </c>
      <c r="Q15" t="str">
        <f>_xlfn.XLOOKUP(A15,Products!A:A,Products!B:B,"Not Found")</f>
        <v>USB-C Charging Cable</v>
      </c>
    </row>
    <row r="16" spans="1:17">
      <c r="A16" t="s">
        <v>96</v>
      </c>
      <c r="B16">
        <f>_xlfn.XLOOKUP(A16,InventorySnapShotCleaned!A:A,InventorySnapShotCleaned!B:B,"Not Found")</f>
        <v>15</v>
      </c>
      <c r="C16">
        <f>_xlfn.XLOOKUP($A16,InventorySnapShotCleaned!$A:$A,InventorySnapShotCleaned!G:G,"Not Found")</f>
        <v>14</v>
      </c>
      <c r="D16">
        <f>_xlfn.XLOOKUP($A16,InventorySnapShotCleaned!$A:$A,InventorySnapShotCleaned!H:H,"Not Found")</f>
        <v>0</v>
      </c>
      <c r="E16">
        <f t="shared" si="0"/>
        <v>29</v>
      </c>
      <c r="F16">
        <f>_xlfn.XLOOKUP($A16,InventorySnapShotCleaned!$A:$A,InventorySnapShotCleaned!E:E,"Not Found")</f>
        <v>1.89</v>
      </c>
      <c r="G16">
        <f>_xlfn.XLOOKUP(_xlfn.XLOOKUP(A16,Products!A:A,Products!D:D),Suppliers!A:A,Suppliers!F:F)</f>
        <v>11</v>
      </c>
      <c r="H16">
        <f>_xlfn.XLOOKUP($A16,InventorySnapShotCleaned!$A:$A,InventorySnapShotCleaned!C:C,"Not Found")</f>
        <v>13</v>
      </c>
      <c r="I16">
        <f t="shared" si="1"/>
        <v>34</v>
      </c>
      <c r="J16">
        <f t="shared" si="2"/>
        <v>141</v>
      </c>
      <c r="K16" t="str">
        <f t="shared" si="3"/>
        <v>REORDER</v>
      </c>
      <c r="L16">
        <f>_xlfn.XLOOKUP(A16,InventorySnapShotCleaned!A:A,InventorySnapShotCleaned!D:D)</f>
        <v>170</v>
      </c>
      <c r="M16">
        <f>_xlfn.XLOOKUP(A16,ProductsTableCleaned!A:A,ProductsTableCleaned!E:E)</f>
        <v>14.4</v>
      </c>
      <c r="N16">
        <f t="shared" si="4"/>
        <v>2030.4</v>
      </c>
      <c r="O16" s="16">
        <f t="shared" si="5"/>
        <v>7.9365079365079367</v>
      </c>
      <c r="P16" t="str">
        <f t="shared" si="6"/>
        <v>AT RISK</v>
      </c>
      <c r="Q16" t="str">
        <f>_xlfn.XLOOKUP(A16,Products!A:A,Products!B:B,"Not Found")</f>
        <v>Bluetooth Speaker</v>
      </c>
    </row>
    <row r="17" spans="1:17">
      <c r="A17" t="s">
        <v>98</v>
      </c>
      <c r="B17">
        <f>_xlfn.XLOOKUP(A17,InventorySnapShotCleaned!A:A,InventorySnapShotCleaned!B:B,"Not Found")</f>
        <v>105</v>
      </c>
      <c r="C17">
        <f>_xlfn.XLOOKUP($A17,InventorySnapShotCleaned!$A:$A,InventorySnapShotCleaned!G:G,"Not Found")</f>
        <v>23</v>
      </c>
      <c r="D17">
        <f>_xlfn.XLOOKUP($A17,InventorySnapShotCleaned!$A:$A,InventorySnapShotCleaned!H:H,"Not Found")</f>
        <v>7</v>
      </c>
      <c r="E17">
        <f t="shared" si="0"/>
        <v>121</v>
      </c>
      <c r="F17">
        <f>_xlfn.XLOOKUP($A17,InventorySnapShotCleaned!$A:$A,InventorySnapShotCleaned!E:E,"Not Found")</f>
        <v>3.27</v>
      </c>
      <c r="G17">
        <f>_xlfn.XLOOKUP(_xlfn.XLOOKUP(A17,Products!A:A,Products!D:D),Suppliers!A:A,Suppliers!F:F)</f>
        <v>12</v>
      </c>
      <c r="H17">
        <f>_xlfn.XLOOKUP($A17,InventorySnapShotCleaned!$A:$A,InventorySnapShotCleaned!C:C,"Not Found")</f>
        <v>18</v>
      </c>
      <c r="I17">
        <f t="shared" si="1"/>
        <v>58</v>
      </c>
      <c r="J17">
        <f t="shared" si="2"/>
        <v>0</v>
      </c>
      <c r="K17" t="str">
        <f t="shared" si="3"/>
        <v>OK</v>
      </c>
      <c r="L17">
        <f>_xlfn.XLOOKUP(A17,InventorySnapShotCleaned!A:A,InventorySnapShotCleaned!D:D)</f>
        <v>219</v>
      </c>
      <c r="M17">
        <f>_xlfn.XLOOKUP(A17,ProductsTableCleaned!A:A,ProductsTableCleaned!E:E)</f>
        <v>11.93</v>
      </c>
      <c r="N17">
        <f t="shared" si="4"/>
        <v>0</v>
      </c>
      <c r="O17" s="16">
        <f t="shared" si="5"/>
        <v>29.969418960244649</v>
      </c>
      <c r="P17" t="str">
        <f t="shared" si="6"/>
        <v>COVERED</v>
      </c>
      <c r="Q17" t="str">
        <f>_xlfn.XLOOKUP(A17,Products!A:A,Products!B:B,"Not Found")</f>
        <v>Laptop Stand</v>
      </c>
    </row>
    <row r="18" spans="1:17">
      <c r="A18" t="s">
        <v>100</v>
      </c>
      <c r="B18">
        <f>_xlfn.XLOOKUP(A18,InventorySnapShotCleaned!A:A,InventorySnapShotCleaned!B:B,"Not Found")</f>
        <v>21</v>
      </c>
      <c r="C18">
        <f>_xlfn.XLOOKUP($A18,InventorySnapShotCleaned!$A:$A,InventorySnapShotCleaned!G:G,"Not Found")</f>
        <v>11</v>
      </c>
      <c r="D18">
        <f>_xlfn.XLOOKUP($A18,InventorySnapShotCleaned!$A:$A,InventorySnapShotCleaned!H:H,"Not Found")</f>
        <v>6</v>
      </c>
      <c r="E18">
        <f t="shared" si="0"/>
        <v>26</v>
      </c>
      <c r="F18">
        <f>_xlfn.XLOOKUP($A18,InventorySnapShotCleaned!$A:$A,InventorySnapShotCleaned!E:E,"Not Found")</f>
        <v>2.17</v>
      </c>
      <c r="G18">
        <f>_xlfn.XLOOKUP(_xlfn.XLOOKUP(A18,Products!A:A,Products!D:D),Suppliers!A:A,Suppliers!F:F)</f>
        <v>12</v>
      </c>
      <c r="H18">
        <f>_xlfn.XLOOKUP($A18,InventorySnapShotCleaned!$A:$A,InventorySnapShotCleaned!C:C,"Not Found")</f>
        <v>36</v>
      </c>
      <c r="I18">
        <f t="shared" si="1"/>
        <v>63</v>
      </c>
      <c r="J18">
        <f t="shared" si="2"/>
        <v>62</v>
      </c>
      <c r="K18" t="str">
        <f t="shared" si="3"/>
        <v>REORDER</v>
      </c>
      <c r="L18">
        <f>_xlfn.XLOOKUP(A18,InventorySnapShotCleaned!A:A,InventorySnapShotCleaned!D:D)</f>
        <v>88</v>
      </c>
      <c r="M18">
        <f>_xlfn.XLOOKUP(A18,ProductsTableCleaned!A:A,ProductsTableCleaned!E:E)</f>
        <v>31.21</v>
      </c>
      <c r="N18">
        <f t="shared" si="4"/>
        <v>1935.02</v>
      </c>
      <c r="O18" s="16">
        <f t="shared" si="5"/>
        <v>6.9124423963133639</v>
      </c>
      <c r="P18" t="str">
        <f t="shared" si="6"/>
        <v>AT RISK</v>
      </c>
      <c r="Q18" t="str">
        <f>_xlfn.XLOOKUP(A18,Products!A:A,Products!B:B,"Not Found")</f>
        <v>Wireless Mouse</v>
      </c>
    </row>
    <row r="19" spans="1:17">
      <c r="A19" t="s">
        <v>102</v>
      </c>
      <c r="B19">
        <f>_xlfn.XLOOKUP(A19,InventorySnapShotCleaned!A:A,InventorySnapShotCleaned!B:B,"Not Found")</f>
        <v>172</v>
      </c>
      <c r="C19">
        <f>_xlfn.XLOOKUP($A19,InventorySnapShotCleaned!$A:$A,InventorySnapShotCleaned!G:G,"Not Found")</f>
        <v>23</v>
      </c>
      <c r="D19">
        <f>_xlfn.XLOOKUP($A19,InventorySnapShotCleaned!$A:$A,InventorySnapShotCleaned!H:H,"Not Found")</f>
        <v>9</v>
      </c>
      <c r="E19">
        <f t="shared" si="0"/>
        <v>186</v>
      </c>
      <c r="F19">
        <f>_xlfn.XLOOKUP($A19,InventorySnapShotCleaned!$A:$A,InventorySnapShotCleaned!E:E,"Not Found")</f>
        <v>1.67</v>
      </c>
      <c r="G19">
        <f>_xlfn.XLOOKUP(_xlfn.XLOOKUP(A19,Products!A:A,Products!D:D),Suppliers!A:A,Suppliers!F:F)</f>
        <v>12</v>
      </c>
      <c r="H19">
        <f>_xlfn.XLOOKUP($A19,InventorySnapShotCleaned!$A:$A,InventorySnapShotCleaned!C:C,"Not Found")</f>
        <v>12</v>
      </c>
      <c r="I19">
        <f t="shared" si="1"/>
        <v>33</v>
      </c>
      <c r="J19">
        <f t="shared" si="2"/>
        <v>0</v>
      </c>
      <c r="K19" t="str">
        <f t="shared" si="3"/>
        <v>OK</v>
      </c>
      <c r="L19">
        <f>_xlfn.XLOOKUP(A19,InventorySnapShotCleaned!A:A,InventorySnapShotCleaned!D:D)</f>
        <v>104</v>
      </c>
      <c r="M19">
        <f>_xlfn.XLOOKUP(A19,ProductsTableCleaned!A:A,ProductsTableCleaned!E:E)</f>
        <v>7.75</v>
      </c>
      <c r="N19">
        <f t="shared" si="4"/>
        <v>0</v>
      </c>
      <c r="O19" s="16">
        <f t="shared" si="5"/>
        <v>97.604790419161674</v>
      </c>
      <c r="P19" t="str">
        <f t="shared" si="6"/>
        <v>COVERED</v>
      </c>
      <c r="Q19" t="str">
        <f>_xlfn.XLOOKUP(A19,Products!A:A,Products!B:B,"Not Found")</f>
        <v>Portable Power Bank</v>
      </c>
    </row>
    <row r="20" spans="1:17">
      <c r="A20" t="s">
        <v>104</v>
      </c>
      <c r="B20">
        <f>_xlfn.XLOOKUP(A20,InventorySnapShotCleaned!A:A,InventorySnapShotCleaned!B:B,"Not Found")</f>
        <v>184</v>
      </c>
      <c r="C20">
        <f>_xlfn.XLOOKUP($A20,InventorySnapShotCleaned!$A:$A,InventorySnapShotCleaned!G:G,"Not Found")</f>
        <v>23</v>
      </c>
      <c r="D20">
        <f>_xlfn.XLOOKUP($A20,InventorySnapShotCleaned!$A:$A,InventorySnapShotCleaned!H:H,"Not Found")</f>
        <v>8</v>
      </c>
      <c r="E20">
        <f t="shared" si="0"/>
        <v>199</v>
      </c>
      <c r="F20">
        <f>_xlfn.XLOOKUP($A20,InventorySnapShotCleaned!$A:$A,InventorySnapShotCleaned!E:E,"Not Found")</f>
        <v>3.18</v>
      </c>
      <c r="G20">
        <f>_xlfn.XLOOKUP(_xlfn.XLOOKUP(A20,Products!A:A,Products!D:D),Suppliers!A:A,Suppliers!F:F)</f>
        <v>12</v>
      </c>
      <c r="H20">
        <f>_xlfn.XLOOKUP($A20,InventorySnapShotCleaned!$A:$A,InventorySnapShotCleaned!C:C,"Not Found")</f>
        <v>30</v>
      </c>
      <c r="I20">
        <f t="shared" si="1"/>
        <v>69</v>
      </c>
      <c r="J20">
        <f t="shared" si="2"/>
        <v>0</v>
      </c>
      <c r="K20" t="str">
        <f t="shared" si="3"/>
        <v>OK</v>
      </c>
      <c r="L20">
        <f>_xlfn.XLOOKUP(A20,InventorySnapShotCleaned!A:A,InventorySnapShotCleaned!D:D)</f>
        <v>92</v>
      </c>
      <c r="M20">
        <f>_xlfn.XLOOKUP(A20,ProductsTableCleaned!A:A,ProductsTableCleaned!E:E)</f>
        <v>13.03</v>
      </c>
      <c r="N20">
        <f t="shared" si="4"/>
        <v>0</v>
      </c>
      <c r="O20" s="16">
        <f t="shared" si="5"/>
        <v>55.345911949685529</v>
      </c>
      <c r="P20" t="str">
        <f t="shared" si="6"/>
        <v>COVERED</v>
      </c>
      <c r="Q20" t="str">
        <f>_xlfn.XLOOKUP(A20,Products!A:A,Products!B:B,"Not Found")</f>
        <v>Webcam HD</v>
      </c>
    </row>
    <row r="21" spans="1:17">
      <c r="A21" t="s">
        <v>106</v>
      </c>
      <c r="B21">
        <f>_xlfn.XLOOKUP(A21,InventorySnapShotCleaned!A:A,InventorySnapShotCleaned!B:B,"Not Found")</f>
        <v>170</v>
      </c>
      <c r="C21">
        <f>_xlfn.XLOOKUP($A21,InventorySnapShotCleaned!$A:$A,InventorySnapShotCleaned!G:G,"Not Found")</f>
        <v>7</v>
      </c>
      <c r="D21">
        <f>_xlfn.XLOOKUP($A21,InventorySnapShotCleaned!$A:$A,InventorySnapShotCleaned!H:H,"Not Found")</f>
        <v>4</v>
      </c>
      <c r="E21">
        <f t="shared" si="0"/>
        <v>173</v>
      </c>
      <c r="F21">
        <f>_xlfn.XLOOKUP($A21,InventorySnapShotCleaned!$A:$A,InventorySnapShotCleaned!E:E,"Not Found")</f>
        <v>2.72</v>
      </c>
      <c r="G21">
        <f>_xlfn.XLOOKUP(_xlfn.XLOOKUP(A21,Products!A:A,Products!D:D),Suppliers!A:A,Suppliers!F:F)</f>
        <v>12</v>
      </c>
      <c r="H21">
        <f>_xlfn.XLOOKUP($A21,InventorySnapShotCleaned!$A:$A,InventorySnapShotCleaned!C:C,"Not Found")</f>
        <v>36</v>
      </c>
      <c r="I21">
        <f t="shared" si="1"/>
        <v>69</v>
      </c>
      <c r="J21">
        <f t="shared" si="2"/>
        <v>0</v>
      </c>
      <c r="K21" t="str">
        <f t="shared" si="3"/>
        <v>OK</v>
      </c>
      <c r="L21">
        <f>_xlfn.XLOOKUP(A21,InventorySnapShotCleaned!A:A,InventorySnapShotCleaned!D:D)</f>
        <v>163</v>
      </c>
      <c r="M21">
        <f>_xlfn.XLOOKUP(A21,ProductsTableCleaned!A:A,ProductsTableCleaned!E:E)</f>
        <v>43.46</v>
      </c>
      <c r="N21">
        <f t="shared" si="4"/>
        <v>0</v>
      </c>
      <c r="O21" s="16">
        <f t="shared" si="5"/>
        <v>61.029411764705877</v>
      </c>
      <c r="P21" t="str">
        <f t="shared" si="6"/>
        <v>COVERED</v>
      </c>
      <c r="Q21" t="str">
        <f>_xlfn.XLOOKUP(A21,Products!A:A,Products!B:B,"Not Found")</f>
        <v>Mechanical Keyboard</v>
      </c>
    </row>
    <row r="22" spans="1:17">
      <c r="A22" t="s">
        <v>108</v>
      </c>
      <c r="B22">
        <f>_xlfn.XLOOKUP(A22,InventorySnapShotCleaned!A:A,InventorySnapShotCleaned!B:B,"Not Found")</f>
        <v>161</v>
      </c>
      <c r="C22">
        <f>_xlfn.XLOOKUP($A22,InventorySnapShotCleaned!$A:$A,InventorySnapShotCleaned!G:G,"Not Found")</f>
        <v>6</v>
      </c>
      <c r="D22">
        <f>_xlfn.XLOOKUP($A22,InventorySnapShotCleaned!$A:$A,InventorySnapShotCleaned!H:H,"Not Found")</f>
        <v>8</v>
      </c>
      <c r="E22">
        <f t="shared" si="0"/>
        <v>159</v>
      </c>
      <c r="F22">
        <f>_xlfn.XLOOKUP($A22,InventorySnapShotCleaned!$A:$A,InventorySnapShotCleaned!E:E,"Not Found")</f>
        <v>1.69</v>
      </c>
      <c r="G22">
        <f>_xlfn.XLOOKUP(_xlfn.XLOOKUP(A22,Products!A:A,Products!D:D),Suppliers!A:A,Suppliers!F:F)</f>
        <v>12</v>
      </c>
      <c r="H22">
        <f>_xlfn.XLOOKUP($A22,InventorySnapShotCleaned!$A:$A,InventorySnapShotCleaned!C:C,"Not Found")</f>
        <v>33</v>
      </c>
      <c r="I22">
        <f t="shared" si="1"/>
        <v>54</v>
      </c>
      <c r="J22">
        <f t="shared" si="2"/>
        <v>0</v>
      </c>
      <c r="K22" t="str">
        <f t="shared" si="3"/>
        <v>OK</v>
      </c>
      <c r="L22">
        <f>_xlfn.XLOOKUP(A22,InventorySnapShotCleaned!A:A,InventorySnapShotCleaned!D:D)</f>
        <v>69</v>
      </c>
      <c r="M22">
        <f>_xlfn.XLOOKUP(A22,ProductsTableCleaned!A:A,ProductsTableCleaned!E:E)</f>
        <v>13.98</v>
      </c>
      <c r="N22">
        <f t="shared" si="4"/>
        <v>0</v>
      </c>
      <c r="O22" s="16">
        <f t="shared" si="5"/>
        <v>90.532544378698233</v>
      </c>
      <c r="P22" t="str">
        <f t="shared" si="6"/>
        <v>COVERED</v>
      </c>
      <c r="Q22" t="str">
        <f>_xlfn.XLOOKUP(A22,Products!A:A,Products!B:B,"Not Found")</f>
        <v>Smart Plug 2-Pack</v>
      </c>
    </row>
    <row r="23" spans="1:17">
      <c r="A23" t="s">
        <v>110</v>
      </c>
      <c r="B23">
        <f>_xlfn.XLOOKUP(A23,InventorySnapShotCleaned!A:A,InventorySnapShotCleaned!B:B,"Not Found")</f>
        <v>133</v>
      </c>
      <c r="C23">
        <f>_xlfn.XLOOKUP($A23,InventorySnapShotCleaned!$A:$A,InventorySnapShotCleaned!G:G,"Not Found")</f>
        <v>5</v>
      </c>
      <c r="D23">
        <f>_xlfn.XLOOKUP($A23,InventorySnapShotCleaned!$A:$A,InventorySnapShotCleaned!H:H,"Not Found")</f>
        <v>1</v>
      </c>
      <c r="E23">
        <f t="shared" si="0"/>
        <v>137</v>
      </c>
      <c r="F23">
        <f>_xlfn.XLOOKUP($A23,InventorySnapShotCleaned!$A:$A,InventorySnapShotCleaned!E:E,"Not Found")</f>
        <v>1.01</v>
      </c>
      <c r="G23">
        <f>_xlfn.XLOOKUP(_xlfn.XLOOKUP(A23,Products!A:A,Products!D:D),Suppliers!A:A,Suppliers!F:F)</f>
        <v>11</v>
      </c>
      <c r="H23">
        <f>_xlfn.XLOOKUP($A23,InventorySnapShotCleaned!$A:$A,InventorySnapShotCleaned!C:C,"Not Found")</f>
        <v>16</v>
      </c>
      <c r="I23">
        <f t="shared" si="1"/>
        <v>28</v>
      </c>
      <c r="J23">
        <f t="shared" si="2"/>
        <v>0</v>
      </c>
      <c r="K23" t="str">
        <f t="shared" si="3"/>
        <v>OK</v>
      </c>
      <c r="L23">
        <f>_xlfn.XLOOKUP(A23,InventorySnapShotCleaned!A:A,InventorySnapShotCleaned!D:D)</f>
        <v>111</v>
      </c>
      <c r="M23">
        <f>_xlfn.XLOOKUP(A23,ProductsTableCleaned!A:A,ProductsTableCleaned!E:E)</f>
        <v>21.59</v>
      </c>
      <c r="N23">
        <f t="shared" si="4"/>
        <v>0</v>
      </c>
      <c r="O23" s="16">
        <f t="shared" si="5"/>
        <v>130.69306930693068</v>
      </c>
      <c r="P23" t="str">
        <f t="shared" si="6"/>
        <v>COVERED</v>
      </c>
      <c r="Q23" t="str">
        <f>_xlfn.XLOOKUP(A23,Products!A:A,Products!B:B,"Not Found")</f>
        <v>USB-C Hub</v>
      </c>
    </row>
    <row r="24" spans="1:17">
      <c r="A24" t="s">
        <v>112</v>
      </c>
      <c r="B24">
        <f>_xlfn.XLOOKUP(A24,InventorySnapShotCleaned!A:A,InventorySnapShotCleaned!B:B,"Not Found")</f>
        <v>109</v>
      </c>
      <c r="C24">
        <f>_xlfn.XLOOKUP($A24,InventorySnapShotCleaned!$A:$A,InventorySnapShotCleaned!G:G,"Not Found")</f>
        <v>10</v>
      </c>
      <c r="D24">
        <f>_xlfn.XLOOKUP($A24,InventorySnapShotCleaned!$A:$A,InventorySnapShotCleaned!H:H,"Not Found")</f>
        <v>7</v>
      </c>
      <c r="E24">
        <f t="shared" si="0"/>
        <v>112</v>
      </c>
      <c r="F24">
        <f>_xlfn.XLOOKUP($A24,InventorySnapShotCleaned!$A:$A,InventorySnapShotCleaned!E:E,"Not Found")</f>
        <v>3.19</v>
      </c>
      <c r="G24">
        <f>_xlfn.XLOOKUP(_xlfn.XLOOKUP(A24,Products!A:A,Products!D:D),Suppliers!A:A,Suppliers!F:F)</f>
        <v>11</v>
      </c>
      <c r="H24">
        <f>_xlfn.XLOOKUP($A24,InventorySnapShotCleaned!$A:$A,InventorySnapShotCleaned!C:C,"Not Found")</f>
        <v>24</v>
      </c>
      <c r="I24">
        <f t="shared" si="1"/>
        <v>60</v>
      </c>
      <c r="J24">
        <f t="shared" si="2"/>
        <v>0</v>
      </c>
      <c r="K24" t="str">
        <f t="shared" si="3"/>
        <v>OK</v>
      </c>
      <c r="L24">
        <f>_xlfn.XLOOKUP(A24,InventorySnapShotCleaned!A:A,InventorySnapShotCleaned!D:D)</f>
        <v>231</v>
      </c>
      <c r="M24">
        <f>_xlfn.XLOOKUP(A24,ProductsTableCleaned!A:A,ProductsTableCleaned!E:E)</f>
        <v>23.26</v>
      </c>
      <c r="N24">
        <f t="shared" si="4"/>
        <v>0</v>
      </c>
      <c r="O24" s="16">
        <f t="shared" si="5"/>
        <v>31.974921630094045</v>
      </c>
      <c r="P24" t="str">
        <f t="shared" si="6"/>
        <v>COVERED</v>
      </c>
      <c r="Q24" t="str">
        <f>_xlfn.XLOOKUP(A24,Products!A:A,Products!B:B,"Not Found")</f>
        <v>Mini Projector</v>
      </c>
    </row>
    <row r="25" spans="1:17">
      <c r="A25" t="s">
        <v>114</v>
      </c>
      <c r="B25">
        <f>_xlfn.XLOOKUP(A25,InventorySnapShotCleaned!A:A,InventorySnapShotCleaned!B:B,"Not Found")</f>
        <v>183</v>
      </c>
      <c r="C25">
        <f>_xlfn.XLOOKUP($A25,InventorySnapShotCleaned!$A:$A,InventorySnapShotCleaned!G:G,"Not Found")</f>
        <v>0</v>
      </c>
      <c r="D25">
        <f>_xlfn.XLOOKUP($A25,InventorySnapShotCleaned!$A:$A,InventorySnapShotCleaned!H:H,"Not Found")</f>
        <v>9</v>
      </c>
      <c r="E25">
        <f t="shared" si="0"/>
        <v>174</v>
      </c>
      <c r="F25">
        <f>_xlfn.XLOOKUP($A25,InventorySnapShotCleaned!$A:$A,InventorySnapShotCleaned!E:E,"Not Found")</f>
        <v>1.38</v>
      </c>
      <c r="G25">
        <f>_xlfn.XLOOKUP(_xlfn.XLOOKUP(A25,Products!A:A,Products!D:D),Suppliers!A:A,Suppliers!F:F)</f>
        <v>12</v>
      </c>
      <c r="H25">
        <f>_xlfn.XLOOKUP($A25,InventorySnapShotCleaned!$A:$A,InventorySnapShotCleaned!C:C,"Not Found")</f>
        <v>35</v>
      </c>
      <c r="I25">
        <f t="shared" si="1"/>
        <v>52</v>
      </c>
      <c r="J25">
        <f t="shared" si="2"/>
        <v>0</v>
      </c>
      <c r="K25" t="str">
        <f t="shared" si="3"/>
        <v>OK</v>
      </c>
      <c r="L25">
        <f>_xlfn.XLOOKUP(A25,InventorySnapShotCleaned!A:A,InventorySnapShotCleaned!D:D)</f>
        <v>103</v>
      </c>
      <c r="M25">
        <f>_xlfn.XLOOKUP(A25,ProductsTableCleaned!A:A,ProductsTableCleaned!E:E)</f>
        <v>40.340000000000003</v>
      </c>
      <c r="N25">
        <f t="shared" si="4"/>
        <v>0</v>
      </c>
      <c r="O25" s="16">
        <f t="shared" si="5"/>
        <v>126.08695652173914</v>
      </c>
      <c r="P25" t="str">
        <f t="shared" si="6"/>
        <v>COVERED</v>
      </c>
      <c r="Q25" t="str">
        <f>_xlfn.XLOOKUP(A25,Products!A:A,Products!B:B,"Not Found")</f>
        <v>Phone Charging Dock</v>
      </c>
    </row>
    <row r="26" spans="1:17">
      <c r="A26" t="s">
        <v>116</v>
      </c>
      <c r="B26">
        <f>_xlfn.XLOOKUP(A26,InventorySnapShotCleaned!A:A,InventorySnapShotCleaned!B:B,"Not Found")</f>
        <v>85</v>
      </c>
      <c r="C26">
        <f>_xlfn.XLOOKUP($A26,InventorySnapShotCleaned!$A:$A,InventorySnapShotCleaned!G:G,"Not Found")</f>
        <v>10</v>
      </c>
      <c r="D26">
        <f>_xlfn.XLOOKUP($A26,InventorySnapShotCleaned!$A:$A,InventorySnapShotCleaned!H:H,"Not Found")</f>
        <v>6</v>
      </c>
      <c r="E26">
        <f t="shared" si="0"/>
        <v>89</v>
      </c>
      <c r="F26">
        <f>_xlfn.XLOOKUP($A26,InventorySnapShotCleaned!$A:$A,InventorySnapShotCleaned!E:E,"Not Found")</f>
        <v>1.91</v>
      </c>
      <c r="G26">
        <f>_xlfn.XLOOKUP(_xlfn.XLOOKUP(A26,Products!A:A,Products!D:D),Suppliers!A:A,Suppliers!F:F)</f>
        <v>9</v>
      </c>
      <c r="H26">
        <f>_xlfn.XLOOKUP($A26,InventorySnapShotCleaned!$A:$A,InventorySnapShotCleaned!C:C,"Not Found")</f>
        <v>24</v>
      </c>
      <c r="I26">
        <f t="shared" si="1"/>
        <v>42</v>
      </c>
      <c r="J26">
        <f t="shared" si="2"/>
        <v>0</v>
      </c>
      <c r="K26" t="str">
        <f t="shared" si="3"/>
        <v>OK</v>
      </c>
      <c r="L26">
        <f>_xlfn.XLOOKUP(A26,InventorySnapShotCleaned!A:A,InventorySnapShotCleaned!D:D)</f>
        <v>235</v>
      </c>
      <c r="M26">
        <f>_xlfn.XLOOKUP(A26,ProductsTableCleaned!A:A,ProductsTableCleaned!E:E)</f>
        <v>13.41</v>
      </c>
      <c r="N26">
        <f t="shared" si="4"/>
        <v>0</v>
      </c>
      <c r="O26" s="16">
        <f t="shared" si="5"/>
        <v>41.361256544502616</v>
      </c>
      <c r="P26" t="str">
        <f t="shared" si="6"/>
        <v>COVERED</v>
      </c>
      <c r="Q26" t="str">
        <f>_xlfn.XLOOKUP(A26,Products!A:A,Products!B:B,"Not Found")</f>
        <v>Yoga Mat</v>
      </c>
    </row>
    <row r="27" spans="1:17">
      <c r="A27" t="s">
        <v>118</v>
      </c>
      <c r="B27">
        <f>_xlfn.XLOOKUP(A27,InventorySnapShotCleaned!A:A,InventorySnapShotCleaned!B:B,"Not Found")</f>
        <v>50</v>
      </c>
      <c r="C27">
        <f>_xlfn.XLOOKUP($A27,InventorySnapShotCleaned!$A:$A,InventorySnapShotCleaned!G:G,"Not Found")</f>
        <v>18</v>
      </c>
      <c r="D27">
        <f>_xlfn.XLOOKUP($A27,InventorySnapShotCleaned!$A:$A,InventorySnapShotCleaned!H:H,"Not Found")</f>
        <v>2</v>
      </c>
      <c r="E27">
        <f t="shared" si="0"/>
        <v>66</v>
      </c>
      <c r="F27">
        <f>_xlfn.XLOOKUP($A27,InventorySnapShotCleaned!$A:$A,InventorySnapShotCleaned!E:E,"Not Found")</f>
        <v>1.1000000000000001</v>
      </c>
      <c r="G27">
        <f>_xlfn.XLOOKUP(_xlfn.XLOOKUP(A27,Products!A:A,Products!D:D),Suppliers!A:A,Suppliers!F:F)</f>
        <v>14</v>
      </c>
      <c r="H27">
        <f>_xlfn.XLOOKUP($A27,InventorySnapShotCleaned!$A:$A,InventorySnapShotCleaned!C:C,"Not Found")</f>
        <v>15</v>
      </c>
      <c r="I27">
        <f t="shared" si="1"/>
        <v>31</v>
      </c>
      <c r="J27">
        <f t="shared" si="2"/>
        <v>0</v>
      </c>
      <c r="K27" t="str">
        <f t="shared" si="3"/>
        <v>OK</v>
      </c>
      <c r="L27">
        <f>_xlfn.XLOOKUP(A27,InventorySnapShotCleaned!A:A,InventorySnapShotCleaned!D:D)</f>
        <v>80</v>
      </c>
      <c r="M27">
        <f>_xlfn.XLOOKUP(A27,ProductsTableCleaned!A:A,ProductsTableCleaned!E:E)</f>
        <v>22.64</v>
      </c>
      <c r="N27">
        <f t="shared" si="4"/>
        <v>0</v>
      </c>
      <c r="O27" s="16">
        <f t="shared" si="5"/>
        <v>43.636363636363633</v>
      </c>
      <c r="P27" t="str">
        <f t="shared" si="6"/>
        <v>COVERED</v>
      </c>
      <c r="Q27" t="str">
        <f>_xlfn.XLOOKUP(A27,Products!A:A,Products!B:B,"Not Found")</f>
        <v>Resistance Band Kit</v>
      </c>
    </row>
    <row r="28" spans="1:17">
      <c r="A28" t="s">
        <v>120</v>
      </c>
      <c r="B28">
        <f>_xlfn.XLOOKUP(A28,InventorySnapShotCleaned!A:A,InventorySnapShotCleaned!B:B,"Not Found")</f>
        <v>151</v>
      </c>
      <c r="C28">
        <f>_xlfn.XLOOKUP($A28,InventorySnapShotCleaned!$A:$A,InventorySnapShotCleaned!G:G,"Not Found")</f>
        <v>5</v>
      </c>
      <c r="D28">
        <f>_xlfn.XLOOKUP($A28,InventorySnapShotCleaned!$A:$A,InventorySnapShotCleaned!H:H,"Not Found")</f>
        <v>1</v>
      </c>
      <c r="E28">
        <f t="shared" si="0"/>
        <v>155</v>
      </c>
      <c r="F28">
        <f>_xlfn.XLOOKUP($A28,InventorySnapShotCleaned!$A:$A,InventorySnapShotCleaned!E:E,"Not Found")</f>
        <v>2.34</v>
      </c>
      <c r="G28">
        <f>_xlfn.XLOOKUP(_xlfn.XLOOKUP(A28,Products!A:A,Products!D:D),Suppliers!A:A,Suppliers!F:F)</f>
        <v>14</v>
      </c>
      <c r="H28">
        <f>_xlfn.XLOOKUP($A28,InventorySnapShotCleaned!$A:$A,InventorySnapShotCleaned!C:C,"Not Found")</f>
        <v>11</v>
      </c>
      <c r="I28">
        <f t="shared" si="1"/>
        <v>44</v>
      </c>
      <c r="J28">
        <f t="shared" si="2"/>
        <v>0</v>
      </c>
      <c r="K28" t="str">
        <f t="shared" si="3"/>
        <v>OK</v>
      </c>
      <c r="L28">
        <f>_xlfn.XLOOKUP(A28,InventorySnapShotCleaned!A:A,InventorySnapShotCleaned!D:D)</f>
        <v>172</v>
      </c>
      <c r="M28">
        <f>_xlfn.XLOOKUP(A28,ProductsTableCleaned!A:A,ProductsTableCleaned!E:E)</f>
        <v>17.22</v>
      </c>
      <c r="N28">
        <f t="shared" si="4"/>
        <v>0</v>
      </c>
      <c r="O28" s="16">
        <f t="shared" si="5"/>
        <v>64.102564102564102</v>
      </c>
      <c r="P28" t="str">
        <f t="shared" si="6"/>
        <v>COVERED</v>
      </c>
      <c r="Q28" t="str">
        <f>_xlfn.XLOOKUP(A28,Products!A:A,Products!B:B,"Not Found")</f>
        <v>Foam Roller</v>
      </c>
    </row>
    <row r="29" spans="1:17">
      <c r="A29" t="s">
        <v>122</v>
      </c>
      <c r="B29">
        <f>_xlfn.XLOOKUP(A29,InventorySnapShotCleaned!A:A,InventorySnapShotCleaned!B:B,"Not Found")</f>
        <v>149</v>
      </c>
      <c r="C29">
        <f>_xlfn.XLOOKUP($A29,InventorySnapShotCleaned!$A:$A,InventorySnapShotCleaned!G:G,"Not Found")</f>
        <v>4</v>
      </c>
      <c r="D29">
        <f>_xlfn.XLOOKUP($A29,InventorySnapShotCleaned!$A:$A,InventorySnapShotCleaned!H:H,"Not Found")</f>
        <v>1</v>
      </c>
      <c r="E29">
        <f t="shared" si="0"/>
        <v>152</v>
      </c>
      <c r="F29">
        <f>_xlfn.XLOOKUP($A29,InventorySnapShotCleaned!$A:$A,InventorySnapShotCleaned!E:E,"Not Found")</f>
        <v>1.2</v>
      </c>
      <c r="G29">
        <f>_xlfn.XLOOKUP(_xlfn.XLOOKUP(A29,Products!A:A,Products!D:D),Suppliers!A:A,Suppliers!F:F)</f>
        <v>8</v>
      </c>
      <c r="H29">
        <f>_xlfn.XLOOKUP($A29,InventorySnapShotCleaned!$A:$A,InventorySnapShotCleaned!C:C,"Not Found")</f>
        <v>30</v>
      </c>
      <c r="I29">
        <f t="shared" si="1"/>
        <v>40</v>
      </c>
      <c r="J29">
        <f t="shared" si="2"/>
        <v>0</v>
      </c>
      <c r="K29" t="str">
        <f t="shared" si="3"/>
        <v>OK</v>
      </c>
      <c r="L29">
        <f>_xlfn.XLOOKUP(A29,InventorySnapShotCleaned!A:A,InventorySnapShotCleaned!D:D)</f>
        <v>68</v>
      </c>
      <c r="M29">
        <f>_xlfn.XLOOKUP(A29,ProductsTableCleaned!A:A,ProductsTableCleaned!E:E)</f>
        <v>17.55</v>
      </c>
      <c r="N29">
        <f t="shared" si="4"/>
        <v>0</v>
      </c>
      <c r="O29" s="16">
        <f t="shared" si="5"/>
        <v>123.33333333333334</v>
      </c>
      <c r="P29" t="str">
        <f t="shared" si="6"/>
        <v>COVERED</v>
      </c>
      <c r="Q29" t="str">
        <f>_xlfn.XLOOKUP(A29,Products!A:A,Products!B:B,"Not Found")</f>
        <v>Jump Rope</v>
      </c>
    </row>
    <row r="30" spans="1:17">
      <c r="A30" t="s">
        <v>124</v>
      </c>
      <c r="B30">
        <f>_xlfn.XLOOKUP(A30,InventorySnapShotCleaned!A:A,InventorySnapShotCleaned!B:B,"Not Found")</f>
        <v>162</v>
      </c>
      <c r="C30">
        <f>_xlfn.XLOOKUP($A30,InventorySnapShotCleaned!$A:$A,InventorySnapShotCleaned!G:G,"Not Found")</f>
        <v>12</v>
      </c>
      <c r="D30">
        <f>_xlfn.XLOOKUP($A30,InventorySnapShotCleaned!$A:$A,InventorySnapShotCleaned!H:H,"Not Found")</f>
        <v>9</v>
      </c>
      <c r="E30">
        <f t="shared" si="0"/>
        <v>165</v>
      </c>
      <c r="F30">
        <f>_xlfn.XLOOKUP($A30,InventorySnapShotCleaned!$A:$A,InventorySnapShotCleaned!E:E,"Not Found")</f>
        <v>0.57999999999999996</v>
      </c>
      <c r="G30">
        <f>_xlfn.XLOOKUP(_xlfn.XLOOKUP(A30,Products!A:A,Products!D:D),Suppliers!A:A,Suppliers!F:F)</f>
        <v>14</v>
      </c>
      <c r="H30">
        <f>_xlfn.XLOOKUP($A30,InventorySnapShotCleaned!$A:$A,InventorySnapShotCleaned!C:C,"Not Found")</f>
        <v>10</v>
      </c>
      <c r="I30">
        <f t="shared" si="1"/>
        <v>19</v>
      </c>
      <c r="J30">
        <f t="shared" si="2"/>
        <v>0</v>
      </c>
      <c r="K30" t="str">
        <f t="shared" si="3"/>
        <v>OK</v>
      </c>
      <c r="L30">
        <f>_xlfn.XLOOKUP(A30,InventorySnapShotCleaned!A:A,InventorySnapShotCleaned!D:D)</f>
        <v>100</v>
      </c>
      <c r="M30">
        <f>_xlfn.XLOOKUP(A30,ProductsTableCleaned!A:A,ProductsTableCleaned!E:E)</f>
        <v>38</v>
      </c>
      <c r="N30">
        <f t="shared" si="4"/>
        <v>0</v>
      </c>
      <c r="O30" s="16">
        <f t="shared" si="5"/>
        <v>263.79310344827587</v>
      </c>
      <c r="P30" t="str">
        <f t="shared" si="6"/>
        <v>COVERED</v>
      </c>
      <c r="Q30" t="str">
        <f>_xlfn.XLOOKUP(A30,Products!A:A,Products!B:B,"Not Found")</f>
        <v>Adjustable Dumbbell</v>
      </c>
    </row>
    <row r="31" spans="1:17">
      <c r="A31" t="s">
        <v>126</v>
      </c>
      <c r="B31">
        <f>_xlfn.XLOOKUP(A31,InventorySnapShotCleaned!A:A,InventorySnapShotCleaned!B:B,"Not Found")</f>
        <v>189</v>
      </c>
      <c r="C31">
        <f>_xlfn.XLOOKUP($A31,InventorySnapShotCleaned!$A:$A,InventorySnapShotCleaned!G:G,"Not Found")</f>
        <v>15</v>
      </c>
      <c r="D31">
        <f>_xlfn.XLOOKUP($A31,InventorySnapShotCleaned!$A:$A,InventorySnapShotCleaned!H:H,"Not Found")</f>
        <v>3</v>
      </c>
      <c r="E31">
        <f t="shared" si="0"/>
        <v>201</v>
      </c>
      <c r="F31">
        <f>_xlfn.XLOOKUP($A31,InventorySnapShotCleaned!$A:$A,InventorySnapShotCleaned!E:E,"Not Found")</f>
        <v>3.32</v>
      </c>
      <c r="G31">
        <f>_xlfn.XLOOKUP(_xlfn.XLOOKUP(A31,Products!A:A,Products!D:D),Suppliers!A:A,Suppliers!F:F)</f>
        <v>9</v>
      </c>
      <c r="H31">
        <f>_xlfn.XLOOKUP($A31,InventorySnapShotCleaned!$A:$A,InventorySnapShotCleaned!C:C,"Not Found")</f>
        <v>23</v>
      </c>
      <c r="I31">
        <f t="shared" si="1"/>
        <v>53</v>
      </c>
      <c r="J31">
        <f t="shared" si="2"/>
        <v>0</v>
      </c>
      <c r="K31" t="str">
        <f t="shared" si="3"/>
        <v>OK</v>
      </c>
      <c r="L31">
        <f>_xlfn.XLOOKUP(A31,InventorySnapShotCleaned!A:A,InventorySnapShotCleaned!D:D)</f>
        <v>129</v>
      </c>
      <c r="M31">
        <f>_xlfn.XLOOKUP(A31,ProductsTableCleaned!A:A,ProductsTableCleaned!E:E)</f>
        <v>23.48</v>
      </c>
      <c r="N31">
        <f t="shared" si="4"/>
        <v>0</v>
      </c>
      <c r="O31" s="16">
        <f t="shared" si="5"/>
        <v>56.024096385542173</v>
      </c>
      <c r="P31" t="str">
        <f t="shared" si="6"/>
        <v>COVERED</v>
      </c>
      <c r="Q31" t="str">
        <f>_xlfn.XLOOKUP(A31,Products!A:A,Products!B:B,"Not Found")</f>
        <v>Workout Gloves</v>
      </c>
    </row>
    <row r="32" spans="1:17">
      <c r="A32" t="s">
        <v>128</v>
      </c>
      <c r="B32">
        <f>_xlfn.XLOOKUP(A32,InventorySnapShotCleaned!A:A,InventorySnapShotCleaned!B:B,"Not Found")</f>
        <v>67</v>
      </c>
      <c r="C32">
        <f>_xlfn.XLOOKUP($A32,InventorySnapShotCleaned!$A:$A,InventorySnapShotCleaned!G:G,"Not Found")</f>
        <v>19</v>
      </c>
      <c r="D32">
        <f>_xlfn.XLOOKUP($A32,InventorySnapShotCleaned!$A:$A,InventorySnapShotCleaned!H:H,"Not Found")</f>
        <v>3</v>
      </c>
      <c r="E32">
        <f t="shared" si="0"/>
        <v>83</v>
      </c>
      <c r="F32">
        <f>_xlfn.XLOOKUP($A32,InventorySnapShotCleaned!$A:$A,InventorySnapShotCleaned!E:E,"Not Found")</f>
        <v>0.66</v>
      </c>
      <c r="G32">
        <f>_xlfn.XLOOKUP(_xlfn.XLOOKUP(A32,Products!A:A,Products!D:D),Suppliers!A:A,Suppliers!F:F)</f>
        <v>14</v>
      </c>
      <c r="H32">
        <f>_xlfn.XLOOKUP($A32,InventorySnapShotCleaned!$A:$A,InventorySnapShotCleaned!C:C,"Not Found")</f>
        <v>10</v>
      </c>
      <c r="I32">
        <f t="shared" si="1"/>
        <v>20</v>
      </c>
      <c r="J32">
        <f t="shared" si="2"/>
        <v>0</v>
      </c>
      <c r="K32" t="str">
        <f t="shared" si="3"/>
        <v>OK</v>
      </c>
      <c r="L32">
        <f>_xlfn.XLOOKUP(A32,InventorySnapShotCleaned!A:A,InventorySnapShotCleaned!D:D)</f>
        <v>97</v>
      </c>
      <c r="M32">
        <f>_xlfn.XLOOKUP(A32,ProductsTableCleaned!A:A,ProductsTableCleaned!E:E)</f>
        <v>36.28</v>
      </c>
      <c r="N32">
        <f t="shared" si="4"/>
        <v>0</v>
      </c>
      <c r="O32" s="16">
        <f t="shared" si="5"/>
        <v>96.969696969696969</v>
      </c>
      <c r="P32" t="str">
        <f t="shared" si="6"/>
        <v>COVERED</v>
      </c>
      <c r="Q32" t="str">
        <f>_xlfn.XLOOKUP(A32,Products!A:A,Products!B:B,"Not Found")</f>
        <v>Fitness Tracker Strap</v>
      </c>
    </row>
    <row r="33" spans="1:17">
      <c r="A33" t="s">
        <v>130</v>
      </c>
      <c r="B33">
        <f>_xlfn.XLOOKUP(A33,InventorySnapShotCleaned!A:A,InventorySnapShotCleaned!B:B,"Not Found")</f>
        <v>154</v>
      </c>
      <c r="C33">
        <f>_xlfn.XLOOKUP($A33,InventorySnapShotCleaned!$A:$A,InventorySnapShotCleaned!G:G,"Not Found")</f>
        <v>9</v>
      </c>
      <c r="D33">
        <f>_xlfn.XLOOKUP($A33,InventorySnapShotCleaned!$A:$A,InventorySnapShotCleaned!H:H,"Not Found")</f>
        <v>5</v>
      </c>
      <c r="E33">
        <f t="shared" si="0"/>
        <v>158</v>
      </c>
      <c r="F33">
        <f>_xlfn.XLOOKUP($A33,InventorySnapShotCleaned!$A:$A,InventorySnapShotCleaned!E:E,"Not Found")</f>
        <v>0.34</v>
      </c>
      <c r="G33">
        <f>_xlfn.XLOOKUP(_xlfn.XLOOKUP(A33,Products!A:A,Products!D:D),Suppliers!A:A,Suppliers!F:F)</f>
        <v>14</v>
      </c>
      <c r="H33">
        <f>_xlfn.XLOOKUP($A33,InventorySnapShotCleaned!$A:$A,InventorySnapShotCleaned!C:C,"Not Found")</f>
        <v>19</v>
      </c>
      <c r="I33">
        <f t="shared" si="1"/>
        <v>24</v>
      </c>
      <c r="J33">
        <f t="shared" si="2"/>
        <v>0</v>
      </c>
      <c r="K33" t="str">
        <f t="shared" si="3"/>
        <v>OK</v>
      </c>
      <c r="L33">
        <f>_xlfn.XLOOKUP(A33,InventorySnapShotCleaned!A:A,InventorySnapShotCleaned!D:D)</f>
        <v>158</v>
      </c>
      <c r="M33">
        <f>_xlfn.XLOOKUP(A33,ProductsTableCleaned!A:A,ProductsTableCleaned!E:E)</f>
        <v>4.42</v>
      </c>
      <c r="N33">
        <f t="shared" si="4"/>
        <v>0</v>
      </c>
      <c r="O33" s="16">
        <f t="shared" si="5"/>
        <v>438.23529411764702</v>
      </c>
      <c r="P33" t="str">
        <f t="shared" si="6"/>
        <v>COVERED</v>
      </c>
      <c r="Q33" t="str">
        <f>_xlfn.XLOOKUP(A33,Products!A:A,Products!B:B,"Not Found")</f>
        <v>Kettlebell 15 lb</v>
      </c>
    </row>
    <row r="34" spans="1:17">
      <c r="A34" t="s">
        <v>132</v>
      </c>
      <c r="B34">
        <f>_xlfn.XLOOKUP(A34,InventorySnapShotCleaned!A:A,InventorySnapShotCleaned!B:B,"Not Found")</f>
        <v>108</v>
      </c>
      <c r="C34">
        <f>_xlfn.XLOOKUP($A34,InventorySnapShotCleaned!$A:$A,InventorySnapShotCleaned!G:G,"Not Found")</f>
        <v>21</v>
      </c>
      <c r="D34">
        <f>_xlfn.XLOOKUP($A34,InventorySnapShotCleaned!$A:$A,InventorySnapShotCleaned!H:H,"Not Found")</f>
        <v>5</v>
      </c>
      <c r="E34">
        <f t="shared" si="0"/>
        <v>124</v>
      </c>
      <c r="F34">
        <f>_xlfn.XLOOKUP($A34,InventorySnapShotCleaned!$A:$A,InventorySnapShotCleaned!E:E,"Not Found")</f>
        <v>3.16</v>
      </c>
      <c r="G34">
        <f>_xlfn.XLOOKUP(_xlfn.XLOOKUP(A34,Products!A:A,Products!D:D),Suppliers!A:A,Suppliers!F:F)</f>
        <v>9</v>
      </c>
      <c r="H34">
        <f>_xlfn.XLOOKUP($A34,InventorySnapShotCleaned!$A:$A,InventorySnapShotCleaned!C:C,"Not Found")</f>
        <v>17</v>
      </c>
      <c r="I34">
        <f t="shared" si="1"/>
        <v>46</v>
      </c>
      <c r="J34">
        <f t="shared" si="2"/>
        <v>0</v>
      </c>
      <c r="K34" t="str">
        <f t="shared" si="3"/>
        <v>OK</v>
      </c>
      <c r="L34">
        <f>_xlfn.XLOOKUP(A34,InventorySnapShotCleaned!A:A,InventorySnapShotCleaned!D:D)</f>
        <v>94</v>
      </c>
      <c r="M34">
        <f>_xlfn.XLOOKUP(A34,ProductsTableCleaned!A:A,ProductsTableCleaned!E:E)</f>
        <v>45</v>
      </c>
      <c r="N34">
        <f t="shared" si="4"/>
        <v>0</v>
      </c>
      <c r="O34" s="16">
        <f t="shared" si="5"/>
        <v>32.594936708860757</v>
      </c>
      <c r="P34" t="str">
        <f t="shared" si="6"/>
        <v>COVERED</v>
      </c>
      <c r="Q34" t="str">
        <f>_xlfn.XLOOKUP(A34,Products!A:A,Products!B:B,"Not Found")</f>
        <v>Training Cone Set</v>
      </c>
    </row>
    <row r="35" spans="1:17">
      <c r="A35" t="s">
        <v>134</v>
      </c>
      <c r="B35">
        <f>_xlfn.XLOOKUP(A35,InventorySnapShotCleaned!A:A,InventorySnapShotCleaned!B:B,"Not Found")</f>
        <v>120</v>
      </c>
      <c r="C35">
        <f>_xlfn.XLOOKUP($A35,InventorySnapShotCleaned!$A:$A,InventorySnapShotCleaned!G:G,"Not Found")</f>
        <v>21</v>
      </c>
      <c r="D35">
        <f>_xlfn.XLOOKUP($A35,InventorySnapShotCleaned!$A:$A,InventorySnapShotCleaned!H:H,"Not Found")</f>
        <v>8</v>
      </c>
      <c r="E35">
        <f t="shared" si="0"/>
        <v>133</v>
      </c>
      <c r="F35">
        <f>_xlfn.XLOOKUP($A35,InventorySnapShotCleaned!$A:$A,InventorySnapShotCleaned!E:E,"Not Found")</f>
        <v>2.25</v>
      </c>
      <c r="G35">
        <f>_xlfn.XLOOKUP(_xlfn.XLOOKUP(A35,Products!A:A,Products!D:D),Suppliers!A:A,Suppliers!F:F)</f>
        <v>8</v>
      </c>
      <c r="H35">
        <f>_xlfn.XLOOKUP($A35,InventorySnapShotCleaned!$A:$A,InventorySnapShotCleaned!C:C,"Not Found")</f>
        <v>27</v>
      </c>
      <c r="I35">
        <f t="shared" si="1"/>
        <v>45</v>
      </c>
      <c r="J35">
        <f t="shared" si="2"/>
        <v>0</v>
      </c>
      <c r="K35" t="str">
        <f t="shared" si="3"/>
        <v>OK</v>
      </c>
      <c r="L35">
        <f>_xlfn.XLOOKUP(A35,InventorySnapShotCleaned!A:A,InventorySnapShotCleaned!D:D)</f>
        <v>177</v>
      </c>
      <c r="M35">
        <f>_xlfn.XLOOKUP(A35,ProductsTableCleaned!A:A,ProductsTableCleaned!E:E)</f>
        <v>22.11</v>
      </c>
      <c r="N35">
        <f t="shared" si="4"/>
        <v>0</v>
      </c>
      <c r="O35" s="16">
        <f t="shared" si="5"/>
        <v>49.777777777777779</v>
      </c>
      <c r="P35" t="str">
        <f t="shared" si="6"/>
        <v>COVERED</v>
      </c>
      <c r="Q35" t="str">
        <f>_xlfn.XLOOKUP(A35,Products!A:A,Products!B:B,"Not Found")</f>
        <v>Gym Duffel Bag</v>
      </c>
    </row>
    <row r="36" spans="1:17">
      <c r="A36" t="s">
        <v>136</v>
      </c>
      <c r="B36">
        <f>_xlfn.XLOOKUP(A36,InventorySnapShotCleaned!A:A,InventorySnapShotCleaned!B:B,"Not Found")</f>
        <v>171</v>
      </c>
      <c r="C36">
        <f>_xlfn.XLOOKUP($A36,InventorySnapShotCleaned!$A:$A,InventorySnapShotCleaned!G:G,"Not Found")</f>
        <v>9</v>
      </c>
      <c r="D36">
        <f>_xlfn.XLOOKUP($A36,InventorySnapShotCleaned!$A:$A,InventorySnapShotCleaned!H:H,"Not Found")</f>
        <v>6</v>
      </c>
      <c r="E36">
        <f t="shared" si="0"/>
        <v>174</v>
      </c>
      <c r="F36">
        <f>_xlfn.XLOOKUP($A36,InventorySnapShotCleaned!$A:$A,InventorySnapShotCleaned!E:E,"Not Found")</f>
        <v>1.33</v>
      </c>
      <c r="G36">
        <f>_xlfn.XLOOKUP(_xlfn.XLOOKUP(A36,Products!A:A,Products!D:D),Suppliers!A:A,Suppliers!F:F)</f>
        <v>14</v>
      </c>
      <c r="H36">
        <f>_xlfn.XLOOKUP($A36,InventorySnapShotCleaned!$A:$A,InventorySnapShotCleaned!C:C,"Not Found")</f>
        <v>24</v>
      </c>
      <c r="I36">
        <f t="shared" si="1"/>
        <v>43</v>
      </c>
      <c r="J36">
        <f t="shared" si="2"/>
        <v>0</v>
      </c>
      <c r="K36" t="str">
        <f t="shared" si="3"/>
        <v>OK</v>
      </c>
      <c r="L36">
        <f>_xlfn.XLOOKUP(A36,InventorySnapShotCleaned!A:A,InventorySnapShotCleaned!D:D)</f>
        <v>93</v>
      </c>
      <c r="M36">
        <f>_xlfn.XLOOKUP(A36,ProductsTableCleaned!A:A,ProductsTableCleaned!E:E)</f>
        <v>13.28</v>
      </c>
      <c r="N36">
        <f t="shared" si="4"/>
        <v>0</v>
      </c>
      <c r="O36" s="16">
        <f t="shared" si="5"/>
        <v>124.06015037593984</v>
      </c>
      <c r="P36" t="str">
        <f t="shared" si="6"/>
        <v>COVERED</v>
      </c>
      <c r="Q36" t="str">
        <f>_xlfn.XLOOKUP(A36,Products!A:A,Products!B:B,"Not Found")</f>
        <v>Massage Ball</v>
      </c>
    </row>
    <row r="37" spans="1:17">
      <c r="A37" t="s">
        <v>138</v>
      </c>
      <c r="B37">
        <f>_xlfn.XLOOKUP(A37,InventorySnapShotCleaned!A:A,InventorySnapShotCleaned!B:B,"Not Found")</f>
        <v>27</v>
      </c>
      <c r="C37">
        <f>_xlfn.XLOOKUP($A37,InventorySnapShotCleaned!$A:$A,InventorySnapShotCleaned!G:G,"Not Found")</f>
        <v>2</v>
      </c>
      <c r="D37">
        <f>_xlfn.XLOOKUP($A37,InventorySnapShotCleaned!$A:$A,InventorySnapShotCleaned!H:H,"Not Found")</f>
        <v>3</v>
      </c>
      <c r="E37">
        <f t="shared" si="0"/>
        <v>26</v>
      </c>
      <c r="F37">
        <f>_xlfn.XLOOKUP($A37,InventorySnapShotCleaned!$A:$A,InventorySnapShotCleaned!E:E,"Not Found")</f>
        <v>0.59</v>
      </c>
      <c r="G37">
        <f>_xlfn.XLOOKUP(_xlfn.XLOOKUP(A37,Products!A:A,Products!D:D),Suppliers!A:A,Suppliers!F:F)</f>
        <v>9</v>
      </c>
      <c r="H37">
        <f>_xlfn.XLOOKUP($A37,InventorySnapShotCleaned!$A:$A,InventorySnapShotCleaned!C:C,"Not Found")</f>
        <v>21</v>
      </c>
      <c r="I37">
        <f t="shared" si="1"/>
        <v>27</v>
      </c>
      <c r="J37">
        <f t="shared" si="2"/>
        <v>133</v>
      </c>
      <c r="K37" t="str">
        <f t="shared" si="3"/>
        <v>REORDER</v>
      </c>
      <c r="L37">
        <f>_xlfn.XLOOKUP(A37,InventorySnapShotCleaned!A:A,InventorySnapShotCleaned!D:D)</f>
        <v>159</v>
      </c>
      <c r="M37">
        <f>_xlfn.XLOOKUP(A37,ProductsTableCleaned!A:A,ProductsTableCleaned!E:E)</f>
        <v>37.14</v>
      </c>
      <c r="N37">
        <f t="shared" si="4"/>
        <v>4939.62</v>
      </c>
      <c r="O37" s="16">
        <f t="shared" si="5"/>
        <v>40.677966101694921</v>
      </c>
      <c r="P37" t="str">
        <f t="shared" si="6"/>
        <v>COVERED</v>
      </c>
      <c r="Q37" t="str">
        <f>_xlfn.XLOOKUP(A37,Products!A:A,Products!B:B,"Not Found")</f>
        <v>Stretching Strap</v>
      </c>
    </row>
    <row r="38" spans="1:17">
      <c r="A38" t="s">
        <v>140</v>
      </c>
      <c r="B38">
        <f>_xlfn.XLOOKUP(A38,InventorySnapShotCleaned!A:A,InventorySnapShotCleaned!B:B,"Not Found")</f>
        <v>45</v>
      </c>
      <c r="C38">
        <f>_xlfn.XLOOKUP($A38,InventorySnapShotCleaned!$A:$A,InventorySnapShotCleaned!G:G,"Not Found")</f>
        <v>15</v>
      </c>
      <c r="D38">
        <f>_xlfn.XLOOKUP($A38,InventorySnapShotCleaned!$A:$A,InventorySnapShotCleaned!H:H,"Not Found")</f>
        <v>4</v>
      </c>
      <c r="E38">
        <f t="shared" si="0"/>
        <v>56</v>
      </c>
      <c r="F38">
        <f>_xlfn.XLOOKUP($A38,InventorySnapShotCleaned!$A:$A,InventorySnapShotCleaned!E:E,"Not Found")</f>
        <v>1.51</v>
      </c>
      <c r="G38">
        <f>_xlfn.XLOOKUP(_xlfn.XLOOKUP(A38,Products!A:A,Products!D:D),Suppliers!A:A,Suppliers!F:F)</f>
        <v>4</v>
      </c>
      <c r="H38">
        <f>_xlfn.XLOOKUP($A38,InventorySnapShotCleaned!$A:$A,InventorySnapShotCleaned!C:C,"Not Found")</f>
        <v>30</v>
      </c>
      <c r="I38">
        <f t="shared" si="1"/>
        <v>37</v>
      </c>
      <c r="J38">
        <f t="shared" si="2"/>
        <v>0</v>
      </c>
      <c r="K38" t="str">
        <f t="shared" si="3"/>
        <v>OK</v>
      </c>
      <c r="L38">
        <f>_xlfn.XLOOKUP(A38,InventorySnapShotCleaned!A:A,InventorySnapShotCleaned!D:D)</f>
        <v>223</v>
      </c>
      <c r="M38">
        <f>_xlfn.XLOOKUP(A38,ProductsTableCleaned!A:A,ProductsTableCleaned!E:E)</f>
        <v>13.85</v>
      </c>
      <c r="N38">
        <f t="shared" si="4"/>
        <v>0</v>
      </c>
      <c r="O38" s="16">
        <f t="shared" si="5"/>
        <v>27.152317880794701</v>
      </c>
      <c r="P38" t="str">
        <f t="shared" si="6"/>
        <v>COVERED</v>
      </c>
      <c r="Q38" t="str">
        <f>_xlfn.XLOOKUP(A38,Products!A:A,Products!B:B,"Not Found")</f>
        <v>Notebook 3-Pack</v>
      </c>
    </row>
    <row r="39" spans="1:17">
      <c r="A39" t="s">
        <v>142</v>
      </c>
      <c r="B39">
        <f>_xlfn.XLOOKUP(A39,InventorySnapShotCleaned!A:A,InventorySnapShotCleaned!B:B,"Not Found")</f>
        <v>84</v>
      </c>
      <c r="C39">
        <f>_xlfn.XLOOKUP($A39,InventorySnapShotCleaned!$A:$A,InventorySnapShotCleaned!G:G,"Not Found")</f>
        <v>21</v>
      </c>
      <c r="D39">
        <f>_xlfn.XLOOKUP($A39,InventorySnapShotCleaned!$A:$A,InventorySnapShotCleaned!H:H,"Not Found")</f>
        <v>7</v>
      </c>
      <c r="E39">
        <f t="shared" si="0"/>
        <v>98</v>
      </c>
      <c r="F39">
        <f>_xlfn.XLOOKUP($A39,InventorySnapShotCleaned!$A:$A,InventorySnapShotCleaned!E:E,"Not Found")</f>
        <v>2.4300000000000002</v>
      </c>
      <c r="G39">
        <f>_xlfn.XLOOKUP(_xlfn.XLOOKUP(A39,Products!A:A,Products!D:D),Suppliers!A:A,Suppliers!F:F)</f>
        <v>7</v>
      </c>
      <c r="H39">
        <f>_xlfn.XLOOKUP($A39,InventorySnapShotCleaned!$A:$A,InventorySnapShotCleaned!C:C,"Not Found")</f>
        <v>34</v>
      </c>
      <c r="I39">
        <f t="shared" si="1"/>
        <v>52</v>
      </c>
      <c r="J39">
        <f t="shared" si="2"/>
        <v>0</v>
      </c>
      <c r="K39" t="str">
        <f t="shared" si="3"/>
        <v>OK</v>
      </c>
      <c r="L39">
        <f>_xlfn.XLOOKUP(A39,InventorySnapShotCleaned!A:A,InventorySnapShotCleaned!D:D)</f>
        <v>123</v>
      </c>
      <c r="M39">
        <f>_xlfn.XLOOKUP(A39,ProductsTableCleaned!A:A,ProductsTableCleaned!E:E)</f>
        <v>41.96</v>
      </c>
      <c r="N39">
        <f t="shared" si="4"/>
        <v>0</v>
      </c>
      <c r="O39" s="16">
        <f t="shared" si="5"/>
        <v>31.687242798353907</v>
      </c>
      <c r="P39" t="str">
        <f t="shared" si="6"/>
        <v>COVERED</v>
      </c>
      <c r="Q39" t="str">
        <f>_xlfn.XLOOKUP(A39,Products!A:A,Products!B:B,"Not Found")</f>
        <v>Gel Pen Set</v>
      </c>
    </row>
    <row r="40" spans="1:17">
      <c r="A40" t="s">
        <v>144</v>
      </c>
      <c r="B40">
        <f>_xlfn.XLOOKUP(A40,InventorySnapShotCleaned!A:A,InventorySnapShotCleaned!B:B,"Not Found")</f>
        <v>57</v>
      </c>
      <c r="C40">
        <f>_xlfn.XLOOKUP($A40,InventorySnapShotCleaned!$A:$A,InventorySnapShotCleaned!G:G,"Not Found")</f>
        <v>5</v>
      </c>
      <c r="D40">
        <f>_xlfn.XLOOKUP($A40,InventorySnapShotCleaned!$A:$A,InventorySnapShotCleaned!H:H,"Not Found")</f>
        <v>6</v>
      </c>
      <c r="E40">
        <f t="shared" si="0"/>
        <v>56</v>
      </c>
      <c r="F40">
        <f>_xlfn.XLOOKUP($A40,InventorySnapShotCleaned!$A:$A,InventorySnapShotCleaned!E:E,"Not Found")</f>
        <v>0.33</v>
      </c>
      <c r="G40">
        <f>_xlfn.XLOOKUP(_xlfn.XLOOKUP(A40,Products!A:A,Products!D:D),Suppliers!A:A,Suppliers!F:F)</f>
        <v>4</v>
      </c>
      <c r="H40">
        <f>_xlfn.XLOOKUP($A40,InventorySnapShotCleaned!$A:$A,InventorySnapShotCleaned!C:C,"Not Found")</f>
        <v>16</v>
      </c>
      <c r="I40">
        <f t="shared" si="1"/>
        <v>18</v>
      </c>
      <c r="J40">
        <f t="shared" si="2"/>
        <v>0</v>
      </c>
      <c r="K40" t="str">
        <f t="shared" si="3"/>
        <v>OK</v>
      </c>
      <c r="L40">
        <f>_xlfn.XLOOKUP(A40,InventorySnapShotCleaned!A:A,InventorySnapShotCleaned!D:D)</f>
        <v>73</v>
      </c>
      <c r="M40">
        <f>_xlfn.XLOOKUP(A40,ProductsTableCleaned!A:A,ProductsTableCleaned!E:E)</f>
        <v>5.81</v>
      </c>
      <c r="N40">
        <f t="shared" si="4"/>
        <v>0</v>
      </c>
      <c r="O40" s="16">
        <f t="shared" si="5"/>
        <v>154.54545454545453</v>
      </c>
      <c r="P40" t="str">
        <f t="shared" si="6"/>
        <v>COVERED</v>
      </c>
      <c r="Q40" t="str">
        <f>_xlfn.XLOOKUP(A40,Products!A:A,Products!B:B,"Not Found")</f>
        <v>Desk Organizer</v>
      </c>
    </row>
    <row r="41" spans="1:17">
      <c r="A41" t="s">
        <v>146</v>
      </c>
      <c r="B41">
        <f>_xlfn.XLOOKUP(A41,InventorySnapShotCleaned!A:A,InventorySnapShotCleaned!B:B,"Not Found")</f>
        <v>85</v>
      </c>
      <c r="C41">
        <f>_xlfn.XLOOKUP($A41,InventorySnapShotCleaned!$A:$A,InventorySnapShotCleaned!G:G,"Not Found")</f>
        <v>15</v>
      </c>
      <c r="D41">
        <f>_xlfn.XLOOKUP($A41,InventorySnapShotCleaned!$A:$A,InventorySnapShotCleaned!H:H,"Not Found")</f>
        <v>2</v>
      </c>
      <c r="E41">
        <f t="shared" si="0"/>
        <v>98</v>
      </c>
      <c r="F41">
        <f>_xlfn.XLOOKUP($A41,InventorySnapShotCleaned!$A:$A,InventorySnapShotCleaned!E:E,"Not Found")</f>
        <v>3.28</v>
      </c>
      <c r="G41">
        <f>_xlfn.XLOOKUP(_xlfn.XLOOKUP(A41,Products!A:A,Products!D:D),Suppliers!A:A,Suppliers!F:F)</f>
        <v>4</v>
      </c>
      <c r="H41">
        <f>_xlfn.XLOOKUP($A41,InventorySnapShotCleaned!$A:$A,InventorySnapShotCleaned!C:C,"Not Found")</f>
        <v>17</v>
      </c>
      <c r="I41">
        <f t="shared" si="1"/>
        <v>31</v>
      </c>
      <c r="J41">
        <f t="shared" si="2"/>
        <v>0</v>
      </c>
      <c r="K41" t="str">
        <f t="shared" si="3"/>
        <v>OK</v>
      </c>
      <c r="L41">
        <f>_xlfn.XLOOKUP(A41,InventorySnapShotCleaned!A:A,InventorySnapShotCleaned!D:D)</f>
        <v>240</v>
      </c>
      <c r="M41">
        <f>_xlfn.XLOOKUP(A41,ProductsTableCleaned!A:A,ProductsTableCleaned!E:E)</f>
        <v>17.329999999999998</v>
      </c>
      <c r="N41">
        <f t="shared" si="4"/>
        <v>0</v>
      </c>
      <c r="O41" s="16">
        <f t="shared" si="5"/>
        <v>25.304878048780488</v>
      </c>
      <c r="P41" t="str">
        <f t="shared" si="6"/>
        <v>COVERED</v>
      </c>
      <c r="Q41" t="str">
        <f>_xlfn.XLOOKUP(A41,Products!A:A,Products!B:B,"Not Found")</f>
        <v>Laptop Sleeve</v>
      </c>
    </row>
    <row r="42" spans="1:17">
      <c r="A42" t="s">
        <v>148</v>
      </c>
      <c r="B42">
        <f>_xlfn.XLOOKUP(A42,InventorySnapShotCleaned!A:A,InventorySnapShotCleaned!B:B,"Not Found")</f>
        <v>112</v>
      </c>
      <c r="C42">
        <f>_xlfn.XLOOKUP($A42,InventorySnapShotCleaned!$A:$A,InventorySnapShotCleaned!G:G,"Not Found")</f>
        <v>16</v>
      </c>
      <c r="D42">
        <f>_xlfn.XLOOKUP($A42,InventorySnapShotCleaned!$A:$A,InventorySnapShotCleaned!H:H,"Not Found")</f>
        <v>9</v>
      </c>
      <c r="E42">
        <f t="shared" si="0"/>
        <v>119</v>
      </c>
      <c r="F42">
        <f>_xlfn.XLOOKUP($A42,InventorySnapShotCleaned!$A:$A,InventorySnapShotCleaned!E:E,"Not Found")</f>
        <v>2.82</v>
      </c>
      <c r="G42">
        <f>_xlfn.XLOOKUP(_xlfn.XLOOKUP(A42,Products!A:A,Products!D:D),Suppliers!A:A,Suppliers!F:F)</f>
        <v>7</v>
      </c>
      <c r="H42">
        <f>_xlfn.XLOOKUP($A42,InventorySnapShotCleaned!$A:$A,InventorySnapShotCleaned!C:C,"Not Found")</f>
        <v>20</v>
      </c>
      <c r="I42">
        <f t="shared" si="1"/>
        <v>40</v>
      </c>
      <c r="J42">
        <f t="shared" si="2"/>
        <v>0</v>
      </c>
      <c r="K42" t="str">
        <f t="shared" si="3"/>
        <v>OK</v>
      </c>
      <c r="L42">
        <f>_xlfn.XLOOKUP(A42,InventorySnapShotCleaned!A:A,InventorySnapShotCleaned!D:D)</f>
        <v>85</v>
      </c>
      <c r="M42">
        <f>_xlfn.XLOOKUP(A42,ProductsTableCleaned!A:A,ProductsTableCleaned!E:E)</f>
        <v>33.700000000000003</v>
      </c>
      <c r="N42">
        <f t="shared" si="4"/>
        <v>0</v>
      </c>
      <c r="O42" s="16">
        <f t="shared" si="5"/>
        <v>36.524822695035461</v>
      </c>
      <c r="P42" t="str">
        <f t="shared" si="6"/>
        <v>COVERED</v>
      </c>
      <c r="Q42" t="str">
        <f>_xlfn.XLOOKUP(A42,Products!A:A,Products!B:B,"Not Found")</f>
        <v>Whiteboard Planner</v>
      </c>
    </row>
    <row r="43" spans="1:17">
      <c r="A43" t="s">
        <v>150</v>
      </c>
      <c r="B43">
        <f>_xlfn.XLOOKUP(A43,InventorySnapShotCleaned!A:A,InventorySnapShotCleaned!B:B,"Not Found")</f>
        <v>182</v>
      </c>
      <c r="C43">
        <f>_xlfn.XLOOKUP($A43,InventorySnapShotCleaned!$A:$A,InventorySnapShotCleaned!G:G,"Not Found")</f>
        <v>8</v>
      </c>
      <c r="D43">
        <f>_xlfn.XLOOKUP($A43,InventorySnapShotCleaned!$A:$A,InventorySnapShotCleaned!H:H,"Not Found")</f>
        <v>2</v>
      </c>
      <c r="E43">
        <f t="shared" si="0"/>
        <v>188</v>
      </c>
      <c r="F43">
        <f>_xlfn.XLOOKUP($A43,InventorySnapShotCleaned!$A:$A,InventorySnapShotCleaned!E:E,"Not Found")</f>
        <v>2.91</v>
      </c>
      <c r="G43">
        <f>_xlfn.XLOOKUP(_xlfn.XLOOKUP(A43,Products!A:A,Products!D:D),Suppliers!A:A,Suppliers!F:F)</f>
        <v>7</v>
      </c>
      <c r="H43">
        <f>_xlfn.XLOOKUP($A43,InventorySnapShotCleaned!$A:$A,InventorySnapShotCleaned!C:C,"Not Found")</f>
        <v>18</v>
      </c>
      <c r="I43">
        <f t="shared" si="1"/>
        <v>39</v>
      </c>
      <c r="J43">
        <f t="shared" si="2"/>
        <v>0</v>
      </c>
      <c r="K43" t="str">
        <f t="shared" si="3"/>
        <v>OK</v>
      </c>
      <c r="L43">
        <f>_xlfn.XLOOKUP(A43,InventorySnapShotCleaned!A:A,InventorySnapShotCleaned!D:D)</f>
        <v>162</v>
      </c>
      <c r="M43">
        <f>_xlfn.XLOOKUP(A43,ProductsTableCleaned!A:A,ProductsTableCleaned!E:E)</f>
        <v>28.8</v>
      </c>
      <c r="N43">
        <f t="shared" si="4"/>
        <v>0</v>
      </c>
      <c r="O43" s="16">
        <f t="shared" si="5"/>
        <v>61.855670103092784</v>
      </c>
      <c r="P43" t="str">
        <f t="shared" si="6"/>
        <v>COVERED</v>
      </c>
      <c r="Q43" t="str">
        <f>_xlfn.XLOOKUP(A43,Products!A:A,Products!B:B,"Not Found")</f>
        <v>Document Folder Set</v>
      </c>
    </row>
    <row r="44" spans="1:17">
      <c r="A44" t="s">
        <v>152</v>
      </c>
      <c r="B44">
        <f>_xlfn.XLOOKUP(A44,InventorySnapShotCleaned!A:A,InventorySnapShotCleaned!B:B,"Not Found")</f>
        <v>68</v>
      </c>
      <c r="C44">
        <f>_xlfn.XLOOKUP($A44,InventorySnapShotCleaned!$A:$A,InventorySnapShotCleaned!G:G,"Not Found")</f>
        <v>10</v>
      </c>
      <c r="D44">
        <f>_xlfn.XLOOKUP($A44,InventorySnapShotCleaned!$A:$A,InventorySnapShotCleaned!H:H,"Not Found")</f>
        <v>5</v>
      </c>
      <c r="E44">
        <f t="shared" si="0"/>
        <v>73</v>
      </c>
      <c r="F44">
        <f>_xlfn.XLOOKUP($A44,InventorySnapShotCleaned!$A:$A,InventorySnapShotCleaned!E:E,"Not Found")</f>
        <v>2.4500000000000002</v>
      </c>
      <c r="G44">
        <f>_xlfn.XLOOKUP(_xlfn.XLOOKUP(A44,Products!A:A,Products!D:D),Suppliers!A:A,Suppliers!F:F)</f>
        <v>7</v>
      </c>
      <c r="H44">
        <f>_xlfn.XLOOKUP($A44,InventorySnapShotCleaned!$A:$A,InventorySnapShotCleaned!C:C,"Not Found")</f>
        <v>14</v>
      </c>
      <c r="I44">
        <f t="shared" si="1"/>
        <v>32</v>
      </c>
      <c r="J44">
        <f t="shared" si="2"/>
        <v>0</v>
      </c>
      <c r="K44" t="str">
        <f t="shared" si="3"/>
        <v>OK</v>
      </c>
      <c r="L44">
        <f>_xlfn.XLOOKUP(A44,InventorySnapShotCleaned!A:A,InventorySnapShotCleaned!D:D)</f>
        <v>224</v>
      </c>
      <c r="M44">
        <f>_xlfn.XLOOKUP(A44,ProductsTableCleaned!A:A,ProductsTableCleaned!E:E)</f>
        <v>19.66</v>
      </c>
      <c r="N44">
        <f t="shared" si="4"/>
        <v>0</v>
      </c>
      <c r="O44" s="16">
        <f t="shared" si="5"/>
        <v>25.714285714285712</v>
      </c>
      <c r="P44" t="str">
        <f t="shared" si="6"/>
        <v>COVERED</v>
      </c>
      <c r="Q44" t="str">
        <f>_xlfn.XLOOKUP(A44,Products!A:A,Products!B:B,"Not Found")</f>
        <v>Ergonomic Wrist Rest</v>
      </c>
    </row>
    <row r="45" spans="1:17">
      <c r="A45" t="s">
        <v>154</v>
      </c>
      <c r="B45">
        <f>_xlfn.XLOOKUP(A45,InventorySnapShotCleaned!A:A,InventorySnapShotCleaned!B:B,"Not Found")</f>
        <v>63</v>
      </c>
      <c r="C45">
        <f>_xlfn.XLOOKUP($A45,InventorySnapShotCleaned!$A:$A,InventorySnapShotCleaned!G:G,"Not Found")</f>
        <v>21</v>
      </c>
      <c r="D45">
        <f>_xlfn.XLOOKUP($A45,InventorySnapShotCleaned!$A:$A,InventorySnapShotCleaned!H:H,"Not Found")</f>
        <v>9</v>
      </c>
      <c r="E45">
        <f t="shared" si="0"/>
        <v>75</v>
      </c>
      <c r="F45">
        <f>_xlfn.XLOOKUP($A45,InventorySnapShotCleaned!$A:$A,InventorySnapShotCleaned!E:E,"Not Found")</f>
        <v>2.52</v>
      </c>
      <c r="G45">
        <f>_xlfn.XLOOKUP(_xlfn.XLOOKUP(A45,Products!A:A,Products!D:D),Suppliers!A:A,Suppliers!F:F)</f>
        <v>4</v>
      </c>
      <c r="H45">
        <f>_xlfn.XLOOKUP($A45,InventorySnapShotCleaned!$A:$A,InventorySnapShotCleaned!C:C,"Not Found")</f>
        <v>23</v>
      </c>
      <c r="I45">
        <f t="shared" si="1"/>
        <v>34</v>
      </c>
      <c r="J45">
        <f t="shared" si="2"/>
        <v>0</v>
      </c>
      <c r="K45" t="str">
        <f t="shared" si="3"/>
        <v>OK</v>
      </c>
      <c r="L45">
        <f>_xlfn.XLOOKUP(A45,InventorySnapShotCleaned!A:A,InventorySnapShotCleaned!D:D)</f>
        <v>167</v>
      </c>
      <c r="M45">
        <f>_xlfn.XLOOKUP(A45,ProductsTableCleaned!A:A,ProductsTableCleaned!E:E)</f>
        <v>41.46</v>
      </c>
      <c r="N45">
        <f t="shared" si="4"/>
        <v>0</v>
      </c>
      <c r="O45" s="16">
        <f t="shared" si="5"/>
        <v>21.428571428571427</v>
      </c>
      <c r="P45" t="str">
        <f t="shared" si="6"/>
        <v>COVERED</v>
      </c>
      <c r="Q45" t="str">
        <f>_xlfn.XLOOKUP(A45,Products!A:A,Products!B:B,"Not Found")</f>
        <v>Monitor Riser</v>
      </c>
    </row>
    <row r="46" spans="1:17">
      <c r="A46" t="s">
        <v>156</v>
      </c>
      <c r="B46">
        <f>_xlfn.XLOOKUP(A46,InventorySnapShotCleaned!A:A,InventorySnapShotCleaned!B:B,"Not Found")</f>
        <v>194</v>
      </c>
      <c r="C46">
        <f>_xlfn.XLOOKUP($A46,InventorySnapShotCleaned!$A:$A,InventorySnapShotCleaned!G:G,"Not Found")</f>
        <v>18</v>
      </c>
      <c r="D46">
        <f>_xlfn.XLOOKUP($A46,InventorySnapShotCleaned!$A:$A,InventorySnapShotCleaned!H:H,"Not Found")</f>
        <v>8</v>
      </c>
      <c r="E46">
        <f t="shared" si="0"/>
        <v>204</v>
      </c>
      <c r="F46">
        <f>_xlfn.XLOOKUP($A46,InventorySnapShotCleaned!$A:$A,InventorySnapShotCleaned!E:E,"Not Found")</f>
        <v>1.9</v>
      </c>
      <c r="G46">
        <f>_xlfn.XLOOKUP(_xlfn.XLOOKUP(A46,Products!A:A,Products!D:D),Suppliers!A:A,Suppliers!F:F)</f>
        <v>7</v>
      </c>
      <c r="H46">
        <f>_xlfn.XLOOKUP($A46,InventorySnapShotCleaned!$A:$A,InventorySnapShotCleaned!C:C,"Not Found")</f>
        <v>26</v>
      </c>
      <c r="I46">
        <f t="shared" si="1"/>
        <v>40</v>
      </c>
      <c r="J46">
        <f t="shared" si="2"/>
        <v>0</v>
      </c>
      <c r="K46" t="str">
        <f t="shared" si="3"/>
        <v>OK</v>
      </c>
      <c r="L46">
        <f>_xlfn.XLOOKUP(A46,InventorySnapShotCleaned!A:A,InventorySnapShotCleaned!D:D)</f>
        <v>118</v>
      </c>
      <c r="M46">
        <f>_xlfn.XLOOKUP(A46,ProductsTableCleaned!A:A,ProductsTableCleaned!E:E)</f>
        <v>16.329999999999998</v>
      </c>
      <c r="N46">
        <f t="shared" si="4"/>
        <v>0</v>
      </c>
      <c r="O46" s="16">
        <f t="shared" si="5"/>
        <v>97.894736842105274</v>
      </c>
      <c r="P46" t="str">
        <f t="shared" si="6"/>
        <v>COVERED</v>
      </c>
      <c r="Q46" t="str">
        <f>_xlfn.XLOOKUP(A46,Products!A:A,Products!B:B,"Not Found")</f>
        <v>Sticky Note Bundle</v>
      </c>
    </row>
    <row r="47" spans="1:17">
      <c r="A47" t="s">
        <v>158</v>
      </c>
      <c r="B47">
        <f>_xlfn.XLOOKUP(A47,InventorySnapShotCleaned!A:A,InventorySnapShotCleaned!B:B,"Not Found")</f>
        <v>129</v>
      </c>
      <c r="C47">
        <f>_xlfn.XLOOKUP($A47,InventorySnapShotCleaned!$A:$A,InventorySnapShotCleaned!G:G,"Not Found")</f>
        <v>8</v>
      </c>
      <c r="D47">
        <f>_xlfn.XLOOKUP($A47,InventorySnapShotCleaned!$A:$A,InventorySnapShotCleaned!H:H,"Not Found")</f>
        <v>8</v>
      </c>
      <c r="E47">
        <f t="shared" si="0"/>
        <v>129</v>
      </c>
      <c r="F47">
        <f>_xlfn.XLOOKUP($A47,InventorySnapShotCleaned!$A:$A,InventorySnapShotCleaned!E:E,"Not Found")</f>
        <v>1.02</v>
      </c>
      <c r="G47">
        <f>_xlfn.XLOOKUP(_xlfn.XLOOKUP(A47,Products!A:A,Products!D:D),Suppliers!A:A,Suppliers!F:F)</f>
        <v>4</v>
      </c>
      <c r="H47">
        <f>_xlfn.XLOOKUP($A47,InventorySnapShotCleaned!$A:$A,InventorySnapShotCleaned!C:C,"Not Found")</f>
        <v>27</v>
      </c>
      <c r="I47">
        <f t="shared" si="1"/>
        <v>32</v>
      </c>
      <c r="J47">
        <f t="shared" si="2"/>
        <v>0</v>
      </c>
      <c r="K47" t="str">
        <f t="shared" si="3"/>
        <v>OK</v>
      </c>
      <c r="L47">
        <f>_xlfn.XLOOKUP(A47,InventorySnapShotCleaned!A:A,InventorySnapShotCleaned!D:D)</f>
        <v>136</v>
      </c>
      <c r="M47">
        <f>_xlfn.XLOOKUP(A47,ProductsTableCleaned!A:A,ProductsTableCleaned!E:E)</f>
        <v>19.489999999999998</v>
      </c>
      <c r="N47">
        <f t="shared" si="4"/>
        <v>0</v>
      </c>
      <c r="O47" s="16">
        <f t="shared" si="5"/>
        <v>118.62745098039215</v>
      </c>
      <c r="P47" t="str">
        <f t="shared" si="6"/>
        <v>COVERED</v>
      </c>
      <c r="Q47" t="str">
        <f>_xlfn.XLOOKUP(A47,Products!A:A,Products!B:B,"Not Found")</f>
        <v>Desktop Calculator</v>
      </c>
    </row>
    <row r="48" spans="1:17">
      <c r="A48" t="s">
        <v>160</v>
      </c>
      <c r="B48">
        <f>_xlfn.XLOOKUP(A48,InventorySnapShotCleaned!A:A,InventorySnapShotCleaned!B:B,"Not Found")</f>
        <v>43</v>
      </c>
      <c r="C48">
        <f>_xlfn.XLOOKUP($A48,InventorySnapShotCleaned!$A:$A,InventorySnapShotCleaned!G:G,"Not Found")</f>
        <v>2</v>
      </c>
      <c r="D48">
        <f>_xlfn.XLOOKUP($A48,InventorySnapShotCleaned!$A:$A,InventorySnapShotCleaned!H:H,"Not Found")</f>
        <v>7</v>
      </c>
      <c r="E48">
        <f t="shared" si="0"/>
        <v>38</v>
      </c>
      <c r="F48">
        <f>_xlfn.XLOOKUP($A48,InventorySnapShotCleaned!$A:$A,InventorySnapShotCleaned!E:E,"Not Found")</f>
        <v>1.44</v>
      </c>
      <c r="G48">
        <f>_xlfn.XLOOKUP(_xlfn.XLOOKUP(A48,Products!A:A,Products!D:D),Suppliers!A:A,Suppliers!F:F)</f>
        <v>4</v>
      </c>
      <c r="H48">
        <f>_xlfn.XLOOKUP($A48,InventorySnapShotCleaned!$A:$A,InventorySnapShotCleaned!C:C,"Not Found")</f>
        <v>26</v>
      </c>
      <c r="I48">
        <f t="shared" si="1"/>
        <v>32</v>
      </c>
      <c r="J48">
        <f t="shared" si="2"/>
        <v>0</v>
      </c>
      <c r="K48" t="str">
        <f t="shared" si="3"/>
        <v>OK</v>
      </c>
      <c r="L48">
        <f>_xlfn.XLOOKUP(A48,InventorySnapShotCleaned!A:A,InventorySnapShotCleaned!D:D)</f>
        <v>100</v>
      </c>
      <c r="M48">
        <f>_xlfn.XLOOKUP(A48,ProductsTableCleaned!A:A,ProductsTableCleaned!E:E)</f>
        <v>21.05</v>
      </c>
      <c r="N48">
        <f t="shared" si="4"/>
        <v>0</v>
      </c>
      <c r="O48" s="16">
        <f t="shared" si="5"/>
        <v>25</v>
      </c>
      <c r="P48" t="str">
        <f t="shared" si="6"/>
        <v>COVERED</v>
      </c>
      <c r="Q48" t="str">
        <f>_xlfn.XLOOKUP(A48,Products!A:A,Products!B:B,"Not Found")</f>
        <v>Printer Paper Ream</v>
      </c>
    </row>
    <row r="49" spans="1:17">
      <c r="A49" t="s">
        <v>162</v>
      </c>
      <c r="B49">
        <f>_xlfn.XLOOKUP(A49,InventorySnapShotCleaned!A:A,InventorySnapShotCleaned!B:B,"Not Found")</f>
        <v>121</v>
      </c>
      <c r="C49">
        <f>_xlfn.XLOOKUP($A49,InventorySnapShotCleaned!$A:$A,InventorySnapShotCleaned!G:G,"Not Found")</f>
        <v>24</v>
      </c>
      <c r="D49">
        <f>_xlfn.XLOOKUP($A49,InventorySnapShotCleaned!$A:$A,InventorySnapShotCleaned!H:H,"Not Found")</f>
        <v>1</v>
      </c>
      <c r="E49">
        <f t="shared" si="0"/>
        <v>144</v>
      </c>
      <c r="F49">
        <f>_xlfn.XLOOKUP($A49,InventorySnapShotCleaned!$A:$A,InventorySnapShotCleaned!E:E,"Not Found")</f>
        <v>1.45</v>
      </c>
      <c r="G49">
        <f>_xlfn.XLOOKUP(_xlfn.XLOOKUP(A49,Products!A:A,Products!D:D),Suppliers!A:A,Suppliers!F:F)</f>
        <v>4</v>
      </c>
      <c r="H49">
        <f>_xlfn.XLOOKUP($A49,InventorySnapShotCleaned!$A:$A,InventorySnapShotCleaned!C:C,"Not Found")</f>
        <v>35</v>
      </c>
      <c r="I49">
        <f t="shared" si="1"/>
        <v>41</v>
      </c>
      <c r="J49">
        <f t="shared" si="2"/>
        <v>0</v>
      </c>
      <c r="K49" t="str">
        <f t="shared" si="3"/>
        <v>OK</v>
      </c>
      <c r="L49">
        <f>_xlfn.XLOOKUP(A49,InventorySnapShotCleaned!A:A,InventorySnapShotCleaned!D:D)</f>
        <v>87</v>
      </c>
      <c r="M49">
        <f>_xlfn.XLOOKUP(A49,ProductsTableCleaned!A:A,ProductsTableCleaned!E:E)</f>
        <v>7.14</v>
      </c>
      <c r="N49">
        <f t="shared" si="4"/>
        <v>0</v>
      </c>
      <c r="O49" s="16">
        <f t="shared" si="5"/>
        <v>82.758620689655174</v>
      </c>
      <c r="P49" t="str">
        <f t="shared" si="6"/>
        <v>COVERED</v>
      </c>
      <c r="Q49" t="str">
        <f>_xlfn.XLOOKUP(A49,Products!A:A,Products!B:B,"Not Found")</f>
        <v>Index Card Pack</v>
      </c>
    </row>
    <row r="50" spans="1:17">
      <c r="A50" t="s">
        <v>164</v>
      </c>
      <c r="B50">
        <f>_xlfn.XLOOKUP(A50,InventorySnapShotCleaned!A:A,InventorySnapShotCleaned!B:B,"Not Found")</f>
        <v>95</v>
      </c>
      <c r="C50">
        <f>_xlfn.XLOOKUP($A50,InventorySnapShotCleaned!$A:$A,InventorySnapShotCleaned!G:G,"Not Found")</f>
        <v>2</v>
      </c>
      <c r="D50">
        <f>_xlfn.XLOOKUP($A50,InventorySnapShotCleaned!$A:$A,InventorySnapShotCleaned!H:H,"Not Found")</f>
        <v>9</v>
      </c>
      <c r="E50">
        <f t="shared" si="0"/>
        <v>88</v>
      </c>
      <c r="F50">
        <f>_xlfn.XLOOKUP($A50,InventorySnapShotCleaned!$A:$A,InventorySnapShotCleaned!E:E,"Not Found")</f>
        <v>1.57</v>
      </c>
      <c r="G50">
        <f>_xlfn.XLOOKUP(_xlfn.XLOOKUP(A50,Products!A:A,Products!D:D),Suppliers!A:A,Suppliers!F:F)</f>
        <v>13</v>
      </c>
      <c r="H50">
        <f>_xlfn.XLOOKUP($A50,InventorySnapShotCleaned!$A:$A,InventorySnapShotCleaned!C:C,"Not Found")</f>
        <v>30</v>
      </c>
      <c r="I50">
        <f t="shared" si="1"/>
        <v>51</v>
      </c>
      <c r="J50">
        <f t="shared" si="2"/>
        <v>0</v>
      </c>
      <c r="K50" t="str">
        <f t="shared" si="3"/>
        <v>OK</v>
      </c>
      <c r="L50">
        <f>_xlfn.XLOOKUP(A50,InventorySnapShotCleaned!A:A,InventorySnapShotCleaned!D:D)</f>
        <v>79</v>
      </c>
      <c r="M50">
        <f>_xlfn.XLOOKUP(A50,ProductsTableCleaned!A:A,ProductsTableCleaned!E:E)</f>
        <v>39.76</v>
      </c>
      <c r="N50">
        <f t="shared" si="4"/>
        <v>0</v>
      </c>
      <c r="O50" s="16">
        <f t="shared" si="5"/>
        <v>54.777070063694268</v>
      </c>
      <c r="P50" t="str">
        <f t="shared" si="6"/>
        <v>COVERED</v>
      </c>
      <c r="Q50" t="str">
        <f>_xlfn.XLOOKUP(A50,Products!A:A,Products!B:B,"Not Found")</f>
        <v>Canvas Tote Bag</v>
      </c>
    </row>
    <row r="51" spans="1:17">
      <c r="A51" t="s">
        <v>166</v>
      </c>
      <c r="B51">
        <f>_xlfn.XLOOKUP(A51,InventorySnapShotCleaned!A:A,InventorySnapShotCleaned!B:B,"Not Found")</f>
        <v>111</v>
      </c>
      <c r="C51">
        <f>_xlfn.XLOOKUP($A51,InventorySnapShotCleaned!$A:$A,InventorySnapShotCleaned!G:G,"Not Found")</f>
        <v>17</v>
      </c>
      <c r="D51">
        <f>_xlfn.XLOOKUP($A51,InventorySnapShotCleaned!$A:$A,InventorySnapShotCleaned!H:H,"Not Found")</f>
        <v>2</v>
      </c>
      <c r="E51">
        <f t="shared" si="0"/>
        <v>126</v>
      </c>
      <c r="F51">
        <f>_xlfn.XLOOKUP($A51,InventorySnapShotCleaned!$A:$A,InventorySnapShotCleaned!E:E,"Not Found")</f>
        <v>0.61</v>
      </c>
      <c r="G51">
        <f>_xlfn.XLOOKUP(_xlfn.XLOOKUP(A51,Products!A:A,Products!D:D),Suppliers!A:A,Suppliers!F:F)</f>
        <v>13</v>
      </c>
      <c r="H51">
        <f>_xlfn.XLOOKUP($A51,InventorySnapShotCleaned!$A:$A,InventorySnapShotCleaned!C:C,"Not Found")</f>
        <v>15</v>
      </c>
      <c r="I51">
        <f t="shared" si="1"/>
        <v>23</v>
      </c>
      <c r="J51">
        <f t="shared" si="2"/>
        <v>0</v>
      </c>
      <c r="K51" t="str">
        <f t="shared" si="3"/>
        <v>OK</v>
      </c>
      <c r="L51">
        <f>_xlfn.XLOOKUP(A51,InventorySnapShotCleaned!A:A,InventorySnapShotCleaned!D:D)</f>
        <v>182</v>
      </c>
      <c r="M51">
        <f>_xlfn.XLOOKUP(A51,ProductsTableCleaned!A:A,ProductsTableCleaned!E:E)</f>
        <v>18.54</v>
      </c>
      <c r="N51">
        <f t="shared" si="4"/>
        <v>0</v>
      </c>
      <c r="O51" s="16">
        <f t="shared" si="5"/>
        <v>178.68852459016395</v>
      </c>
      <c r="P51" t="str">
        <f t="shared" si="6"/>
        <v>COVERED</v>
      </c>
      <c r="Q51" t="str">
        <f>_xlfn.XLOOKUP(A51,Products!A:A,Products!B:B,"Not Found")</f>
        <v>Travel Backpack</v>
      </c>
    </row>
    <row r="52" spans="1:17">
      <c r="A52" t="s">
        <v>168</v>
      </c>
      <c r="B52">
        <f>_xlfn.XLOOKUP(A52,InventorySnapShotCleaned!A:A,InventorySnapShotCleaned!B:B,"Not Found")</f>
        <v>80</v>
      </c>
      <c r="C52">
        <f>_xlfn.XLOOKUP($A52,InventorySnapShotCleaned!$A:$A,InventorySnapShotCleaned!G:G,"Not Found")</f>
        <v>10</v>
      </c>
      <c r="D52">
        <f>_xlfn.XLOOKUP($A52,InventorySnapShotCleaned!$A:$A,InventorySnapShotCleaned!H:H,"Not Found")</f>
        <v>9</v>
      </c>
      <c r="E52">
        <f t="shared" si="0"/>
        <v>81</v>
      </c>
      <c r="F52">
        <f>_xlfn.XLOOKUP($A52,InventorySnapShotCleaned!$A:$A,InventorySnapShotCleaned!E:E,"Not Found")</f>
        <v>2.87</v>
      </c>
      <c r="G52">
        <f>_xlfn.XLOOKUP(_xlfn.XLOOKUP(A52,Products!A:A,Products!D:D),Suppliers!A:A,Suppliers!F:F)</f>
        <v>13</v>
      </c>
      <c r="H52">
        <f>_xlfn.XLOOKUP($A52,InventorySnapShotCleaned!$A:$A,InventorySnapShotCleaned!C:C,"Not Found")</f>
        <v>20</v>
      </c>
      <c r="I52">
        <f t="shared" si="1"/>
        <v>58</v>
      </c>
      <c r="J52">
        <f t="shared" si="2"/>
        <v>0</v>
      </c>
      <c r="K52" t="str">
        <f t="shared" si="3"/>
        <v>OK</v>
      </c>
      <c r="L52">
        <f>_xlfn.XLOOKUP(A52,InventorySnapShotCleaned!A:A,InventorySnapShotCleaned!D:D)</f>
        <v>70</v>
      </c>
      <c r="M52">
        <f>_xlfn.XLOOKUP(A52,ProductsTableCleaned!A:A,ProductsTableCleaned!E:E)</f>
        <v>23.03</v>
      </c>
      <c r="N52">
        <f t="shared" si="4"/>
        <v>0</v>
      </c>
      <c r="O52" s="16">
        <f t="shared" si="5"/>
        <v>24.738675958188153</v>
      </c>
      <c r="P52" t="str">
        <f t="shared" si="6"/>
        <v>COVERED</v>
      </c>
      <c r="Q52" t="str">
        <f>_xlfn.XLOOKUP(A52,Products!A:A,Products!B:B,"Not Found")</f>
        <v>Compact Umbrella</v>
      </c>
    </row>
    <row r="53" spans="1:17">
      <c r="A53" t="s">
        <v>170</v>
      </c>
      <c r="B53">
        <f>_xlfn.XLOOKUP(A53,InventorySnapShotCleaned!A:A,InventorySnapShotCleaned!B:B,"Not Found")</f>
        <v>44</v>
      </c>
      <c r="C53">
        <f>_xlfn.XLOOKUP($A53,InventorySnapShotCleaned!$A:$A,InventorySnapShotCleaned!G:G,"Not Found")</f>
        <v>4</v>
      </c>
      <c r="D53">
        <f>_xlfn.XLOOKUP($A53,InventorySnapShotCleaned!$A:$A,InventorySnapShotCleaned!H:H,"Not Found")</f>
        <v>1</v>
      </c>
      <c r="E53">
        <f t="shared" si="0"/>
        <v>47</v>
      </c>
      <c r="F53">
        <f>_xlfn.XLOOKUP($A53,InventorySnapShotCleaned!$A:$A,InventorySnapShotCleaned!E:E,"Not Found")</f>
        <v>2.81</v>
      </c>
      <c r="G53">
        <f>_xlfn.XLOOKUP(_xlfn.XLOOKUP(A53,Products!A:A,Products!D:D),Suppliers!A:A,Suppliers!F:F)</f>
        <v>15</v>
      </c>
      <c r="H53">
        <f>_xlfn.XLOOKUP($A53,InventorySnapShotCleaned!$A:$A,InventorySnapShotCleaned!C:C,"Not Found")</f>
        <v>22</v>
      </c>
      <c r="I53">
        <f t="shared" si="1"/>
        <v>65</v>
      </c>
      <c r="J53">
        <f t="shared" si="2"/>
        <v>137</v>
      </c>
      <c r="K53" t="str">
        <f t="shared" si="3"/>
        <v>REORDER</v>
      </c>
      <c r="L53">
        <f>_xlfn.XLOOKUP(A53,InventorySnapShotCleaned!A:A,InventorySnapShotCleaned!D:D)</f>
        <v>184</v>
      </c>
      <c r="M53">
        <f>_xlfn.XLOOKUP(A53,ProductsTableCleaned!A:A,ProductsTableCleaned!E:E)</f>
        <v>18.73</v>
      </c>
      <c r="N53">
        <f t="shared" si="4"/>
        <v>2566.0100000000002</v>
      </c>
      <c r="O53" s="16">
        <f t="shared" si="5"/>
        <v>15.302491103202847</v>
      </c>
      <c r="P53" t="str">
        <f t="shared" si="6"/>
        <v>COVERED</v>
      </c>
      <c r="Q53" t="str">
        <f>_xlfn.XLOOKUP(A53,Products!A:A,Products!B:B,"Not Found")</f>
        <v>Sunglasses</v>
      </c>
    </row>
    <row r="54" spans="1:17">
      <c r="A54" t="s">
        <v>172</v>
      </c>
      <c r="B54">
        <f>_xlfn.XLOOKUP(A54,InventorySnapShotCleaned!A:A,InventorySnapShotCleaned!B:B,"Not Found")</f>
        <v>135</v>
      </c>
      <c r="C54">
        <f>_xlfn.XLOOKUP($A54,InventorySnapShotCleaned!$A:$A,InventorySnapShotCleaned!G:G,"Not Found")</f>
        <v>8</v>
      </c>
      <c r="D54">
        <f>_xlfn.XLOOKUP($A54,InventorySnapShotCleaned!$A:$A,InventorySnapShotCleaned!H:H,"Not Found")</f>
        <v>8</v>
      </c>
      <c r="E54">
        <f t="shared" si="0"/>
        <v>135</v>
      </c>
      <c r="F54">
        <f>_xlfn.XLOOKUP($A54,InventorySnapShotCleaned!$A:$A,InventorySnapShotCleaned!E:E,"Not Found")</f>
        <v>1.82</v>
      </c>
      <c r="G54">
        <f>_xlfn.XLOOKUP(_xlfn.XLOOKUP(A54,Products!A:A,Products!D:D),Suppliers!A:A,Suppliers!F:F)</f>
        <v>13</v>
      </c>
      <c r="H54">
        <f>_xlfn.XLOOKUP($A54,InventorySnapShotCleaned!$A:$A,InventorySnapShotCleaned!C:C,"Not Found")</f>
        <v>16</v>
      </c>
      <c r="I54">
        <f t="shared" si="1"/>
        <v>40</v>
      </c>
      <c r="J54">
        <f t="shared" si="2"/>
        <v>0</v>
      </c>
      <c r="K54" t="str">
        <f t="shared" si="3"/>
        <v>OK</v>
      </c>
      <c r="L54">
        <f>_xlfn.XLOOKUP(A54,InventorySnapShotCleaned!A:A,InventorySnapShotCleaned!D:D)</f>
        <v>155</v>
      </c>
      <c r="M54">
        <f>_xlfn.XLOOKUP(A54,ProductsTableCleaned!A:A,ProductsTableCleaned!E:E)</f>
        <v>44.56</v>
      </c>
      <c r="N54">
        <f t="shared" si="4"/>
        <v>0</v>
      </c>
      <c r="O54" s="16">
        <f t="shared" si="5"/>
        <v>69.780219780219781</v>
      </c>
      <c r="P54" t="str">
        <f t="shared" si="6"/>
        <v>COVERED</v>
      </c>
      <c r="Q54" t="str">
        <f>_xlfn.XLOOKUP(A54,Products!A:A,Products!B:B,"Not Found")</f>
        <v>Reusable Lunch Bag</v>
      </c>
    </row>
    <row r="55" spans="1:17">
      <c r="A55" t="s">
        <v>174</v>
      </c>
      <c r="B55">
        <f>_xlfn.XLOOKUP(A55,InventorySnapShotCleaned!A:A,InventorySnapShotCleaned!B:B,"Not Found")</f>
        <v>194</v>
      </c>
      <c r="C55">
        <f>_xlfn.XLOOKUP($A55,InventorySnapShotCleaned!$A:$A,InventorySnapShotCleaned!G:G,"Not Found")</f>
        <v>10</v>
      </c>
      <c r="D55">
        <f>_xlfn.XLOOKUP($A55,InventorySnapShotCleaned!$A:$A,InventorySnapShotCleaned!H:H,"Not Found")</f>
        <v>0</v>
      </c>
      <c r="E55">
        <f t="shared" si="0"/>
        <v>204</v>
      </c>
      <c r="F55">
        <f>_xlfn.XLOOKUP($A55,InventorySnapShotCleaned!$A:$A,InventorySnapShotCleaned!E:E,"Not Found")</f>
        <v>0.88</v>
      </c>
      <c r="G55">
        <f>_xlfn.XLOOKUP(_xlfn.XLOOKUP(A55,Products!A:A,Products!D:D),Suppliers!A:A,Suppliers!F:F)</f>
        <v>15</v>
      </c>
      <c r="H55">
        <f>_xlfn.XLOOKUP($A55,InventorySnapShotCleaned!$A:$A,InventorySnapShotCleaned!C:C,"Not Found")</f>
        <v>20</v>
      </c>
      <c r="I55">
        <f t="shared" si="1"/>
        <v>34</v>
      </c>
      <c r="J55">
        <f t="shared" si="2"/>
        <v>0</v>
      </c>
      <c r="K55" t="str">
        <f t="shared" si="3"/>
        <v>OK</v>
      </c>
      <c r="L55">
        <f>_xlfn.XLOOKUP(A55,InventorySnapShotCleaned!A:A,InventorySnapShotCleaned!D:D)</f>
        <v>98</v>
      </c>
      <c r="M55">
        <f>_xlfn.XLOOKUP(A55,ProductsTableCleaned!A:A,ProductsTableCleaned!E:E)</f>
        <v>30.61</v>
      </c>
      <c r="N55">
        <f t="shared" si="4"/>
        <v>0</v>
      </c>
      <c r="O55" s="16">
        <f t="shared" si="5"/>
        <v>220.45454545454547</v>
      </c>
      <c r="P55" t="str">
        <f t="shared" si="6"/>
        <v>COVERED</v>
      </c>
      <c r="Q55" t="str">
        <f>_xlfn.XLOOKUP(A55,Products!A:A,Products!B:B,"Not Found")</f>
        <v>Travel Organizer</v>
      </c>
    </row>
    <row r="56" spans="1:17">
      <c r="A56" t="s">
        <v>176</v>
      </c>
      <c r="B56">
        <f>_xlfn.XLOOKUP(A56,InventorySnapShotCleaned!A:A,InventorySnapShotCleaned!B:B,"Not Found")</f>
        <v>152</v>
      </c>
      <c r="C56">
        <f>_xlfn.XLOOKUP($A56,InventorySnapShotCleaned!$A:$A,InventorySnapShotCleaned!G:G,"Not Found")</f>
        <v>17</v>
      </c>
      <c r="D56">
        <f>_xlfn.XLOOKUP($A56,InventorySnapShotCleaned!$A:$A,InventorySnapShotCleaned!H:H,"Not Found")</f>
        <v>4</v>
      </c>
      <c r="E56">
        <f t="shared" si="0"/>
        <v>165</v>
      </c>
      <c r="F56">
        <f>_xlfn.XLOOKUP($A56,InventorySnapShotCleaned!$A:$A,InventorySnapShotCleaned!E:E,"Not Found")</f>
        <v>1.19</v>
      </c>
      <c r="G56">
        <f>_xlfn.XLOOKUP(_xlfn.XLOOKUP(A56,Products!A:A,Products!D:D),Suppliers!A:A,Suppliers!F:F)</f>
        <v>15</v>
      </c>
      <c r="H56">
        <f>_xlfn.XLOOKUP($A56,InventorySnapShotCleaned!$A:$A,InventorySnapShotCleaned!C:C,"Not Found")</f>
        <v>32</v>
      </c>
      <c r="I56">
        <f t="shared" si="1"/>
        <v>50</v>
      </c>
      <c r="J56">
        <f t="shared" si="2"/>
        <v>0</v>
      </c>
      <c r="K56" t="str">
        <f t="shared" si="3"/>
        <v>OK</v>
      </c>
      <c r="L56">
        <f>_xlfn.XLOOKUP(A56,InventorySnapShotCleaned!A:A,InventorySnapShotCleaned!D:D)</f>
        <v>148</v>
      </c>
      <c r="M56">
        <f>_xlfn.XLOOKUP(A56,ProductsTableCleaned!A:A,ProductsTableCleaned!E:E)</f>
        <v>4.93</v>
      </c>
      <c r="N56">
        <f t="shared" si="4"/>
        <v>0</v>
      </c>
      <c r="O56" s="16">
        <f t="shared" si="5"/>
        <v>124.36974789915966</v>
      </c>
      <c r="P56" t="str">
        <f t="shared" si="6"/>
        <v>COVERED</v>
      </c>
      <c r="Q56" t="str">
        <f>_xlfn.XLOOKUP(A56,Products!A:A,Products!B:B,"Not Found")</f>
        <v>Phone Case</v>
      </c>
    </row>
    <row r="57" spans="1:17">
      <c r="A57" t="s">
        <v>178</v>
      </c>
      <c r="B57">
        <f>_xlfn.XLOOKUP(A57,InventorySnapShotCleaned!A:A,InventorySnapShotCleaned!B:B,"Not Found")</f>
        <v>127</v>
      </c>
      <c r="C57">
        <f>_xlfn.XLOOKUP($A57,InventorySnapShotCleaned!$A:$A,InventorySnapShotCleaned!G:G,"Not Found")</f>
        <v>18</v>
      </c>
      <c r="D57">
        <f>_xlfn.XLOOKUP($A57,InventorySnapShotCleaned!$A:$A,InventorySnapShotCleaned!H:H,"Not Found")</f>
        <v>7</v>
      </c>
      <c r="E57">
        <f t="shared" si="0"/>
        <v>138</v>
      </c>
      <c r="F57">
        <f>_xlfn.XLOOKUP($A57,InventorySnapShotCleaned!$A:$A,InventorySnapShotCleaned!E:E,"Not Found")</f>
        <v>0.6</v>
      </c>
      <c r="G57">
        <f>_xlfn.XLOOKUP(_xlfn.XLOOKUP(A57,Products!A:A,Products!D:D),Suppliers!A:A,Suppliers!F:F)</f>
        <v>13</v>
      </c>
      <c r="H57">
        <f>_xlfn.XLOOKUP($A57,InventorySnapShotCleaned!$A:$A,InventorySnapShotCleaned!C:C,"Not Found")</f>
        <v>33</v>
      </c>
      <c r="I57">
        <f t="shared" si="1"/>
        <v>41</v>
      </c>
      <c r="J57">
        <f t="shared" si="2"/>
        <v>0</v>
      </c>
      <c r="K57" t="str">
        <f t="shared" si="3"/>
        <v>OK</v>
      </c>
      <c r="L57">
        <f>_xlfn.XLOOKUP(A57,InventorySnapShotCleaned!A:A,InventorySnapShotCleaned!D:D)</f>
        <v>204</v>
      </c>
      <c r="M57">
        <f>_xlfn.XLOOKUP(A57,ProductsTableCleaned!A:A,ProductsTableCleaned!E:E)</f>
        <v>44.67</v>
      </c>
      <c r="N57">
        <f t="shared" si="4"/>
        <v>0</v>
      </c>
      <c r="O57" s="16">
        <f t="shared" si="5"/>
        <v>200</v>
      </c>
      <c r="P57" t="str">
        <f t="shared" si="6"/>
        <v>COVERED</v>
      </c>
      <c r="Q57" t="str">
        <f>_xlfn.XLOOKUP(A57,Products!A:A,Products!B:B,"Not Found")</f>
        <v>Keychain Set</v>
      </c>
    </row>
    <row r="58" spans="1:17">
      <c r="A58" t="s">
        <v>180</v>
      </c>
      <c r="B58">
        <f>_xlfn.XLOOKUP(A58,InventorySnapShotCleaned!A:A,InventorySnapShotCleaned!B:B,"Not Found")</f>
        <v>198</v>
      </c>
      <c r="C58">
        <f>_xlfn.XLOOKUP($A58,InventorySnapShotCleaned!$A:$A,InventorySnapShotCleaned!G:G,"Not Found")</f>
        <v>8</v>
      </c>
      <c r="D58">
        <f>_xlfn.XLOOKUP($A58,InventorySnapShotCleaned!$A:$A,InventorySnapShotCleaned!H:H,"Not Found")</f>
        <v>1</v>
      </c>
      <c r="E58">
        <f t="shared" si="0"/>
        <v>205</v>
      </c>
      <c r="F58">
        <f>_xlfn.XLOOKUP($A58,InventorySnapShotCleaned!$A:$A,InventorySnapShotCleaned!E:E,"Not Found")</f>
        <v>2.76</v>
      </c>
      <c r="G58">
        <f>_xlfn.XLOOKUP(_xlfn.XLOOKUP(A58,Products!A:A,Products!D:D),Suppliers!A:A,Suppliers!F:F)</f>
        <v>13</v>
      </c>
      <c r="H58">
        <f>_xlfn.XLOOKUP($A58,InventorySnapShotCleaned!$A:$A,InventorySnapShotCleaned!C:C,"Not Found")</f>
        <v>16</v>
      </c>
      <c r="I58">
        <f t="shared" si="1"/>
        <v>52</v>
      </c>
      <c r="J58">
        <f t="shared" si="2"/>
        <v>0</v>
      </c>
      <c r="K58" t="str">
        <f t="shared" si="3"/>
        <v>OK</v>
      </c>
      <c r="L58">
        <f>_xlfn.XLOOKUP(A58,InventorySnapShotCleaned!A:A,InventorySnapShotCleaned!D:D)</f>
        <v>211</v>
      </c>
      <c r="M58">
        <f>_xlfn.XLOOKUP(A58,ProductsTableCleaned!A:A,ProductsTableCleaned!E:E)</f>
        <v>25.69</v>
      </c>
      <c r="N58">
        <f t="shared" si="4"/>
        <v>0</v>
      </c>
      <c r="O58" s="16">
        <f t="shared" si="5"/>
        <v>71.376811594202906</v>
      </c>
      <c r="P58" t="str">
        <f t="shared" si="6"/>
        <v>COVERED</v>
      </c>
      <c r="Q58" t="str">
        <f>_xlfn.XLOOKUP(A58,Products!A:A,Products!B:B,"Not Found")</f>
        <v>Crossbody Bag</v>
      </c>
    </row>
    <row r="59" spans="1:17">
      <c r="A59" t="s">
        <v>182</v>
      </c>
      <c r="B59">
        <f>_xlfn.XLOOKUP(A59,InventorySnapShotCleaned!A:A,InventorySnapShotCleaned!B:B,"Not Found")</f>
        <v>27</v>
      </c>
      <c r="C59">
        <f>_xlfn.XLOOKUP($A59,InventorySnapShotCleaned!$A:$A,InventorySnapShotCleaned!G:G,"Not Found")</f>
        <v>21</v>
      </c>
      <c r="D59">
        <f>_xlfn.XLOOKUP($A59,InventorySnapShotCleaned!$A:$A,InventorySnapShotCleaned!H:H,"Not Found")</f>
        <v>0</v>
      </c>
      <c r="E59">
        <f t="shared" si="0"/>
        <v>48</v>
      </c>
      <c r="F59">
        <f>_xlfn.XLOOKUP($A59,InventorySnapShotCleaned!$A:$A,InventorySnapShotCleaned!E:E,"Not Found")</f>
        <v>1.28</v>
      </c>
      <c r="G59">
        <f>_xlfn.XLOOKUP(_xlfn.XLOOKUP(A59,Products!A:A,Products!D:D),Suppliers!A:A,Suppliers!F:F)</f>
        <v>13</v>
      </c>
      <c r="H59">
        <f>_xlfn.XLOOKUP($A59,InventorySnapShotCleaned!$A:$A,InventorySnapShotCleaned!C:C,"Not Found")</f>
        <v>20</v>
      </c>
      <c r="I59">
        <f t="shared" si="1"/>
        <v>37</v>
      </c>
      <c r="J59">
        <f t="shared" si="2"/>
        <v>0</v>
      </c>
      <c r="K59" t="str">
        <f t="shared" si="3"/>
        <v>OK</v>
      </c>
      <c r="L59">
        <f>_xlfn.XLOOKUP(A59,InventorySnapShotCleaned!A:A,InventorySnapShotCleaned!D:D)</f>
        <v>119</v>
      </c>
      <c r="M59">
        <f>_xlfn.XLOOKUP(A59,ProductsTableCleaned!A:A,ProductsTableCleaned!E:E)</f>
        <v>6.42</v>
      </c>
      <c r="N59">
        <f t="shared" si="4"/>
        <v>0</v>
      </c>
      <c r="O59" s="16">
        <f t="shared" si="5"/>
        <v>21.09375</v>
      </c>
      <c r="P59" t="str">
        <f t="shared" si="6"/>
        <v>COVERED</v>
      </c>
      <c r="Q59" t="str">
        <f>_xlfn.XLOOKUP(A59,Products!A:A,Products!B:B,"Not Found")</f>
        <v>Card Wallet</v>
      </c>
    </row>
    <row r="60" spans="1:17">
      <c r="A60" t="s">
        <v>184</v>
      </c>
      <c r="B60">
        <f>_xlfn.XLOOKUP(A60,InventorySnapShotCleaned!A:A,InventorySnapShotCleaned!B:B,"Not Found")</f>
        <v>171</v>
      </c>
      <c r="C60">
        <f>_xlfn.XLOOKUP($A60,InventorySnapShotCleaned!$A:$A,InventorySnapShotCleaned!G:G,"Not Found")</f>
        <v>24</v>
      </c>
      <c r="D60">
        <f>_xlfn.XLOOKUP($A60,InventorySnapShotCleaned!$A:$A,InventorySnapShotCleaned!H:H,"Not Found")</f>
        <v>4</v>
      </c>
      <c r="E60">
        <f t="shared" si="0"/>
        <v>191</v>
      </c>
      <c r="F60">
        <f>_xlfn.XLOOKUP($A60,InventorySnapShotCleaned!$A:$A,InventorySnapShotCleaned!E:E,"Not Found")</f>
        <v>1.47</v>
      </c>
      <c r="G60">
        <f>_xlfn.XLOOKUP(_xlfn.XLOOKUP(A60,Products!A:A,Products!D:D),Suppliers!A:A,Suppliers!F:F)</f>
        <v>15</v>
      </c>
      <c r="H60">
        <f>_xlfn.XLOOKUP($A60,InventorySnapShotCleaned!$A:$A,InventorySnapShotCleaned!C:C,"Not Found")</f>
        <v>28</v>
      </c>
      <c r="I60">
        <f t="shared" si="1"/>
        <v>51</v>
      </c>
      <c r="J60">
        <f t="shared" si="2"/>
        <v>0</v>
      </c>
      <c r="K60" t="str">
        <f t="shared" si="3"/>
        <v>OK</v>
      </c>
      <c r="L60">
        <f>_xlfn.XLOOKUP(A60,InventorySnapShotCleaned!A:A,InventorySnapShotCleaned!D:D)</f>
        <v>77</v>
      </c>
      <c r="M60">
        <f>_xlfn.XLOOKUP(A60,ProductsTableCleaned!A:A,ProductsTableCleaned!E:E)</f>
        <v>18.04</v>
      </c>
      <c r="N60">
        <f t="shared" si="4"/>
        <v>0</v>
      </c>
      <c r="O60" s="16">
        <f t="shared" si="5"/>
        <v>113.60544217687075</v>
      </c>
      <c r="P60" t="str">
        <f t="shared" si="6"/>
        <v>COVERED</v>
      </c>
      <c r="Q60" t="str">
        <f>_xlfn.XLOOKUP(A60,Products!A:A,Products!B:B,"Not Found")</f>
        <v>Packing Cubes</v>
      </c>
    </row>
    <row r="61" spans="1:17">
      <c r="A61" t="s">
        <v>186</v>
      </c>
      <c r="B61">
        <f>_xlfn.XLOOKUP(A61,InventorySnapShotCleaned!A:A,InventorySnapShotCleaned!B:B,"Not Found")</f>
        <v>151</v>
      </c>
      <c r="C61">
        <f>_xlfn.XLOOKUP($A61,InventorySnapShotCleaned!$A:$A,InventorySnapShotCleaned!G:G,"Not Found")</f>
        <v>13</v>
      </c>
      <c r="D61">
        <f>_xlfn.XLOOKUP($A61,InventorySnapShotCleaned!$A:$A,InventorySnapShotCleaned!H:H,"Not Found")</f>
        <v>6</v>
      </c>
      <c r="E61">
        <f t="shared" si="0"/>
        <v>158</v>
      </c>
      <c r="F61">
        <f>_xlfn.XLOOKUP($A61,InventorySnapShotCleaned!$A:$A,InventorySnapShotCleaned!E:E,"Not Found")</f>
        <v>1.32</v>
      </c>
      <c r="G61">
        <f>_xlfn.XLOOKUP(_xlfn.XLOOKUP(A61,Products!A:A,Products!D:D),Suppliers!A:A,Suppliers!F:F)</f>
        <v>13</v>
      </c>
      <c r="H61">
        <f>_xlfn.XLOOKUP($A61,InventorySnapShotCleaned!$A:$A,InventorySnapShotCleaned!C:C,"Not Found")</f>
        <v>32</v>
      </c>
      <c r="I61">
        <f t="shared" si="1"/>
        <v>50</v>
      </c>
      <c r="J61">
        <f t="shared" si="2"/>
        <v>0</v>
      </c>
      <c r="K61" t="str">
        <f t="shared" si="3"/>
        <v>OK</v>
      </c>
      <c r="L61">
        <f>_xlfn.XLOOKUP(A61,InventorySnapShotCleaned!A:A,InventorySnapShotCleaned!D:D)</f>
        <v>127</v>
      </c>
      <c r="M61">
        <f>_xlfn.XLOOKUP(A61,ProductsTableCleaned!A:A,ProductsTableCleaned!E:E)</f>
        <v>31.07</v>
      </c>
      <c r="N61">
        <f t="shared" si="4"/>
        <v>0</v>
      </c>
      <c r="O61" s="16">
        <f t="shared" si="5"/>
        <v>109.84848484848484</v>
      </c>
      <c r="P61" t="str">
        <f t="shared" si="6"/>
        <v>COVERED</v>
      </c>
      <c r="Q61" t="str">
        <f>_xlfn.XLOOKUP(A61,Products!A:A,Products!B:B,"Not Found")</f>
        <v>Luggage Tag Set</v>
      </c>
    </row>
    <row r="63" spans="1:17">
      <c r="B63" s="16"/>
      <c r="O63"/>
    </row>
  </sheetData>
  <conditionalFormatting sqref="K2:K61">
    <cfRule type="containsText" dxfId="16" priority="1" operator="containsText" text="OK">
      <formula>NOT(ISERROR(SEARCH("OK",K2)))</formula>
    </cfRule>
    <cfRule type="containsText" dxfId="15" priority="2" operator="containsText" text="REORDER">
      <formula>NOT(ISERROR(SEARCH("REORDER",K2)))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8A5B-3E25-43E1-986C-D6F0707D68E4}">
  <dimension ref="A1:N11"/>
  <sheetViews>
    <sheetView showGridLines="0" tabSelected="1" zoomScale="85" zoomScaleNormal="85" workbookViewId="0">
      <selection sqref="A1:N2"/>
    </sheetView>
  </sheetViews>
  <sheetFormatPr defaultRowHeight="14.25"/>
  <cols>
    <col min="1" max="1" width="29.625" bestFit="1" customWidth="1"/>
    <col min="2" max="2" width="16.25" bestFit="1" customWidth="1"/>
  </cols>
  <sheetData>
    <row r="1" spans="1:14">
      <c r="A1" s="33" t="s">
        <v>3682</v>
      </c>
      <c r="B1" s="33"/>
      <c r="C1" s="33"/>
      <c r="D1" s="33"/>
      <c r="E1" s="33"/>
      <c r="F1" s="33"/>
      <c r="G1" s="33"/>
      <c r="H1" s="33"/>
      <c r="I1" s="33"/>
      <c r="J1" s="33"/>
      <c r="K1" s="33"/>
      <c r="L1" s="33"/>
      <c r="M1" s="33"/>
      <c r="N1" s="33"/>
    </row>
    <row r="2" spans="1:14">
      <c r="A2" s="33"/>
      <c r="B2" s="33"/>
      <c r="C2" s="33"/>
      <c r="D2" s="33"/>
      <c r="E2" s="33"/>
      <c r="F2" s="33"/>
      <c r="G2" s="33"/>
      <c r="H2" s="33"/>
      <c r="I2" s="33"/>
      <c r="J2" s="33"/>
      <c r="K2" s="33"/>
      <c r="L2" s="33"/>
      <c r="M2" s="33"/>
      <c r="N2" s="33"/>
    </row>
    <row r="3" spans="1:14" ht="15">
      <c r="A3" s="34" t="s">
        <v>3683</v>
      </c>
      <c r="B3" s="34"/>
      <c r="C3" s="34"/>
      <c r="D3" s="34"/>
      <c r="E3" s="34"/>
      <c r="F3" s="34"/>
      <c r="G3" s="34"/>
      <c r="H3" s="34"/>
      <c r="I3" s="34"/>
      <c r="J3" s="34"/>
      <c r="K3" s="34"/>
      <c r="L3" s="34"/>
      <c r="M3" s="34"/>
      <c r="N3" s="34"/>
    </row>
    <row r="6" spans="1:14" ht="20.25">
      <c r="A6" s="35" t="s">
        <v>3751</v>
      </c>
      <c r="B6" s="35"/>
    </row>
    <row r="7" spans="1:14" ht="20.25">
      <c r="A7" s="6" t="s">
        <v>3756</v>
      </c>
      <c r="B7" s="12">
        <f>GETPIVOTDATA("Revenue",PivotTables_KPI!$A$46)</f>
        <v>245124.2075000004</v>
      </c>
      <c r="C7" s="8"/>
    </row>
    <row r="8" spans="1:14" ht="20.25">
      <c r="A8" s="21" t="s">
        <v>3659</v>
      </c>
      <c r="B8" s="12">
        <f>GETPIVOTDATA("Gross Profit",PivotTables_KPI!$A$46)</f>
        <v>115654.2474999999</v>
      </c>
      <c r="C8" s="8"/>
    </row>
    <row r="9" spans="1:14" ht="20.25">
      <c r="A9" s="21" t="s">
        <v>3660</v>
      </c>
      <c r="B9" s="13">
        <f>IFERROR(B8/B7,"Error")</f>
        <v>0.47181895529432649</v>
      </c>
      <c r="C9" s="8"/>
    </row>
    <row r="10" spans="1:14" ht="20.25">
      <c r="A10" s="21" t="s">
        <v>3661</v>
      </c>
      <c r="B10" s="14">
        <f>GETPIVOTDATA("Count of Order Status",PivotTables_KPI!$A$46,"Order Status","Completed")</f>
        <v>2305</v>
      </c>
      <c r="C10" s="8"/>
    </row>
    <row r="11" spans="1:14" ht="20.25">
      <c r="A11" s="21" t="s">
        <v>3662</v>
      </c>
      <c r="B11" s="12">
        <f>IFERROR(B7/B10,0)</f>
        <v>106.34455856832989</v>
      </c>
      <c r="C11" s="8"/>
    </row>
  </sheetData>
  <mergeCells count="3">
    <mergeCell ref="A1:N2"/>
    <mergeCell ref="A3:N3"/>
    <mergeCell ref="A6:B6"/>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A0E4-8353-4ED7-AC51-B8D28C79FC6C}">
  <dimension ref="A1:H25"/>
  <sheetViews>
    <sheetView showGridLines="0" zoomScale="85" zoomScaleNormal="85" workbookViewId="0">
      <selection activeCell="M21" sqref="M21"/>
    </sheetView>
  </sheetViews>
  <sheetFormatPr defaultRowHeight="14.25"/>
  <cols>
    <col min="1" max="1" width="44.5" bestFit="1" customWidth="1"/>
    <col min="2" max="2" width="19" bestFit="1" customWidth="1"/>
    <col min="3" max="3" width="13.25" bestFit="1" customWidth="1"/>
    <col min="4" max="4" width="14" bestFit="1" customWidth="1"/>
    <col min="5" max="5" width="20" style="16" bestFit="1" customWidth="1"/>
    <col min="6" max="6" width="9.125" style="8" bestFit="1" customWidth="1"/>
    <col min="7" max="7" width="14" style="8" bestFit="1" customWidth="1"/>
    <col min="8" max="8" width="7.25" bestFit="1" customWidth="1"/>
    <col min="14" max="14" width="9" customWidth="1"/>
    <col min="21" max="21" width="13.375" bestFit="1" customWidth="1"/>
  </cols>
  <sheetData>
    <row r="1" spans="1:8" ht="27.75">
      <c r="A1" s="33" t="s">
        <v>3706</v>
      </c>
      <c r="B1" s="36"/>
      <c r="C1" s="36"/>
      <c r="D1" s="36"/>
      <c r="E1" s="36"/>
      <c r="F1" s="36"/>
      <c r="G1" s="36"/>
      <c r="H1" s="36"/>
    </row>
    <row r="2" spans="1:8">
      <c r="F2"/>
      <c r="G2"/>
    </row>
    <row r="3" spans="1:8" ht="20.25">
      <c r="A3" s="35" t="s">
        <v>3749</v>
      </c>
      <c r="B3" s="35"/>
      <c r="F3"/>
      <c r="G3"/>
    </row>
    <row r="4" spans="1:8" ht="26.25">
      <c r="A4" s="21" t="s">
        <v>3703</v>
      </c>
      <c r="B4" s="22">
        <f>SUM('Reorder Model'!J2:J61)</f>
        <v>707</v>
      </c>
      <c r="F4"/>
      <c r="G4"/>
    </row>
    <row r="5" spans="1:8" ht="26.25">
      <c r="A5" s="21" t="s">
        <v>3704</v>
      </c>
      <c r="B5" s="23">
        <f>SUM('Reorder Model'!N2:N61)</f>
        <v>13334.199999999999</v>
      </c>
      <c r="F5"/>
      <c r="G5"/>
    </row>
    <row r="6" spans="1:8" ht="26.25">
      <c r="A6" s="21" t="s">
        <v>3748</v>
      </c>
      <c r="B6" s="22">
        <f>COUNTIF('Reorder Model'!K2:K61,"OK")</f>
        <v>54</v>
      </c>
      <c r="F6"/>
      <c r="G6"/>
    </row>
    <row r="7" spans="1:8" ht="26.25">
      <c r="A7" s="21" t="s">
        <v>3705</v>
      </c>
      <c r="B7" s="22">
        <f>COUNTIF('Reorder Model'!P2:P61,"URGENT")+COUNTIF('Reorder Model'!P2:P61,"BACKORDER")</f>
        <v>1</v>
      </c>
      <c r="F7"/>
      <c r="G7"/>
    </row>
    <row r="8" spans="1:8">
      <c r="F8"/>
      <c r="G8"/>
    </row>
    <row r="9" spans="1:8">
      <c r="F9"/>
      <c r="G9"/>
    </row>
    <row r="10" spans="1:8" ht="20.25">
      <c r="A10" s="35" t="s">
        <v>3750</v>
      </c>
      <c r="B10" s="35"/>
      <c r="F10"/>
      <c r="G10"/>
    </row>
    <row r="11" spans="1:8" ht="15">
      <c r="A11" s="32" t="s">
        <v>3693</v>
      </c>
      <c r="B11" s="32" t="s">
        <v>3694</v>
      </c>
      <c r="F11"/>
      <c r="G11"/>
    </row>
    <row r="12" spans="1:8">
      <c r="A12" s="18" t="s">
        <v>3695</v>
      </c>
      <c r="B12" s="18">
        <f>COUNTIF('Reorder Model'!$P$2:$P$61,A12)</f>
        <v>1</v>
      </c>
      <c r="F12"/>
      <c r="G12"/>
    </row>
    <row r="13" spans="1:8">
      <c r="A13" s="17" t="s">
        <v>3696</v>
      </c>
      <c r="B13" s="17">
        <f>COUNTIF('Reorder Model'!$P$2:$P$61,A13)</f>
        <v>0</v>
      </c>
      <c r="F13"/>
      <c r="G13"/>
    </row>
    <row r="14" spans="1:8">
      <c r="A14" s="18" t="s">
        <v>3697</v>
      </c>
      <c r="B14" s="18">
        <f>COUNTIF('Reorder Model'!$P$2:$P$61,A14)</f>
        <v>2</v>
      </c>
      <c r="F14"/>
      <c r="G14"/>
    </row>
    <row r="15" spans="1:8">
      <c r="A15" s="17" t="s">
        <v>3698</v>
      </c>
      <c r="B15" s="17">
        <f>COUNTIF('Reorder Model'!$P$2:$P$61,A15)</f>
        <v>57</v>
      </c>
      <c r="F15"/>
      <c r="G15"/>
    </row>
    <row r="16" spans="1:8">
      <c r="A16" s="18" t="s">
        <v>3699</v>
      </c>
      <c r="B16" s="18">
        <f>COUNTIF('Reorder Model'!$P$2:$P$61,A16)</f>
        <v>0</v>
      </c>
      <c r="F16"/>
      <c r="G16"/>
    </row>
    <row r="17" spans="1:8">
      <c r="F17"/>
      <c r="G17"/>
    </row>
    <row r="18" spans="1:8" ht="27.75">
      <c r="A18" s="33" t="s">
        <v>3747</v>
      </c>
      <c r="B18" s="37"/>
      <c r="C18" s="37"/>
      <c r="D18" s="37"/>
      <c r="E18" s="37"/>
      <c r="F18" s="37"/>
      <c r="G18" s="37"/>
      <c r="H18" s="37"/>
    </row>
    <row r="19" spans="1:8" ht="15">
      <c r="A19" s="19" t="s">
        <v>58</v>
      </c>
      <c r="B19" s="19" t="s">
        <v>59</v>
      </c>
      <c r="C19" s="19" t="s">
        <v>3692</v>
      </c>
      <c r="D19" s="20" t="s">
        <v>3700</v>
      </c>
      <c r="E19" s="19" t="s">
        <v>3649</v>
      </c>
      <c r="F19" s="26" t="s">
        <v>62</v>
      </c>
      <c r="G19" s="19" t="s">
        <v>3701</v>
      </c>
      <c r="H19" s="19" t="s">
        <v>3702</v>
      </c>
    </row>
    <row r="20" spans="1:8">
      <c r="A20" t="str" cm="1">
        <f t="array" ref="A20:H25">_xlfn.LET(_xlpm.data,_xlfn.HSTACK(_xlfn.ANCHORARRAY('Purchasing Calculations'!A2),_xlfn.ANCHORARRAY('Purchasing Calculations'!B2),_xlfn.ANCHORARRAY('Purchasing Calculations'!C2),_xlfn.ANCHORARRAY('Purchasing Calculations'!D2),_xlfn.ANCHORARRAY('Purchasing Calculations'!E2),_xlfn.ANCHORARRAY('Purchasing Calculations'!F2),_xlfn.ANCHORARRAY('Purchasing Calculations'!G2),_xlfn.ANCHORARRAY('Purchasing Calculations'!H2)),_xlfn.SORTBY(_xlpm.data,_xlfn.CHOOSECOLS(_xlpm.data,8),1))</f>
        <v>SKU-0010</v>
      </c>
      <c r="B20" t="str">
        <v>Throw Blanket</v>
      </c>
      <c r="C20" t="str">
        <v>BACKORDER</v>
      </c>
      <c r="D20" s="16">
        <v>0</v>
      </c>
      <c r="E20">
        <v>131</v>
      </c>
      <c r="F20" s="8">
        <v>8.5299999999999994</v>
      </c>
      <c r="G20" s="8">
        <v>1117.4299999999998</v>
      </c>
      <c r="H20">
        <v>1</v>
      </c>
    </row>
    <row r="21" spans="1:8">
      <c r="A21" t="str">
        <v>SKU-0015</v>
      </c>
      <c r="B21" t="str">
        <v>Bluetooth Speaker</v>
      </c>
      <c r="C21" t="str">
        <v>AT RISK</v>
      </c>
      <c r="D21" s="16">
        <v>7.9365079365079367</v>
      </c>
      <c r="E21">
        <v>141</v>
      </c>
      <c r="F21" s="8">
        <v>14.4</v>
      </c>
      <c r="G21" s="8">
        <v>2030.4</v>
      </c>
      <c r="H21">
        <v>3</v>
      </c>
    </row>
    <row r="22" spans="1:8">
      <c r="A22" t="str">
        <v>SKU-0017</v>
      </c>
      <c r="B22" t="str">
        <v>Wireless Mouse</v>
      </c>
      <c r="C22" t="str">
        <v>AT RISK</v>
      </c>
      <c r="D22" s="16">
        <v>6.9124423963133639</v>
      </c>
      <c r="E22">
        <v>62</v>
      </c>
      <c r="F22" s="8">
        <v>31.21</v>
      </c>
      <c r="G22" s="8">
        <v>1935.02</v>
      </c>
      <c r="H22">
        <v>3</v>
      </c>
    </row>
    <row r="23" spans="1:8">
      <c r="A23" t="str">
        <v>SKU-0007</v>
      </c>
      <c r="B23" t="str">
        <v>Cotton Bath Towels</v>
      </c>
      <c r="C23" t="str">
        <v>COVERED</v>
      </c>
      <c r="D23" s="16">
        <v>6.3829787234042552</v>
      </c>
      <c r="E23">
        <v>103</v>
      </c>
      <c r="F23" s="8">
        <v>7.24</v>
      </c>
      <c r="G23" s="8">
        <v>745.72</v>
      </c>
      <c r="H23">
        <v>4</v>
      </c>
    </row>
    <row r="24" spans="1:8">
      <c r="A24" t="str">
        <v>SKU-0036</v>
      </c>
      <c r="B24" t="str">
        <v>Stretching Strap</v>
      </c>
      <c r="C24" t="str">
        <v>COVERED</v>
      </c>
      <c r="D24" s="16">
        <v>40.677966101694921</v>
      </c>
      <c r="E24">
        <v>133</v>
      </c>
      <c r="F24" s="8">
        <v>37.14</v>
      </c>
      <c r="G24" s="8">
        <v>4939.62</v>
      </c>
      <c r="H24">
        <v>4</v>
      </c>
    </row>
    <row r="25" spans="1:8">
      <c r="A25" t="str">
        <v>SKU-0052</v>
      </c>
      <c r="B25" t="str">
        <v>Sunglasses</v>
      </c>
      <c r="C25" t="str">
        <v>COVERED</v>
      </c>
      <c r="D25" s="16">
        <v>15.302491103202847</v>
      </c>
      <c r="E25">
        <v>137</v>
      </c>
      <c r="F25" s="8">
        <v>18.73</v>
      </c>
      <c r="G25" s="8">
        <v>2566.0100000000002</v>
      </c>
      <c r="H25">
        <v>4</v>
      </c>
    </row>
  </sheetData>
  <mergeCells count="4">
    <mergeCell ref="A1:H1"/>
    <mergeCell ref="A18:H18"/>
    <mergeCell ref="A3:B3"/>
    <mergeCell ref="A10:B10"/>
  </mergeCells>
  <conditionalFormatting sqref="C19:C1048576">
    <cfRule type="containsText" dxfId="14" priority="1" operator="containsText" text="COVERED">
      <formula>NOT(ISERROR(SEARCH("COVERED",C19)))</formula>
    </cfRule>
    <cfRule type="containsText" dxfId="13" priority="2" operator="containsText" text="AT RISK">
      <formula>NOT(ISERROR(SEARCH("AT RISK",C19)))</formula>
    </cfRule>
    <cfRule type="containsText" dxfId="12" priority="3" operator="containsText" text="BACKORDER">
      <formula>NOT(ISERROR(SEARCH("BACKORDER",C19)))</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77B2-964E-4123-95B6-F9496B6B59F4}">
  <dimension ref="A1:C87"/>
  <sheetViews>
    <sheetView showGridLines="0" zoomScale="70" zoomScaleNormal="70" workbookViewId="0">
      <selection activeCell="M109" sqref="M109"/>
    </sheetView>
  </sheetViews>
  <sheetFormatPr defaultRowHeight="14.25"/>
  <sheetData>
    <row r="1" spans="1:1" ht="30">
      <c r="A1" s="30" t="s">
        <v>3707</v>
      </c>
    </row>
    <row r="3" spans="1:1" ht="23.25">
      <c r="A3" s="29" t="s">
        <v>3708</v>
      </c>
    </row>
    <row r="5" spans="1:1">
      <c r="A5" t="s">
        <v>3709</v>
      </c>
    </row>
    <row r="7" spans="1:1">
      <c r="A7" t="s">
        <v>3710</v>
      </c>
    </row>
    <row r="9" spans="1:1">
      <c r="A9" t="s">
        <v>3711</v>
      </c>
    </row>
    <row r="11" spans="1:1" ht="23.25">
      <c r="A11" s="29" t="s">
        <v>3712</v>
      </c>
    </row>
    <row r="12" spans="1:1">
      <c r="A12" s="24"/>
    </row>
    <row r="13" spans="1:1" ht="15">
      <c r="A13" s="25" t="s">
        <v>3713</v>
      </c>
    </row>
    <row r="14" spans="1:1">
      <c r="A14" s="24"/>
    </row>
    <row r="15" spans="1:1" ht="15">
      <c r="A15" s="25" t="s">
        <v>3714</v>
      </c>
    </row>
    <row r="16" spans="1:1">
      <c r="A16" s="24"/>
    </row>
    <row r="17" spans="1:1" ht="15">
      <c r="A17" s="25" t="s">
        <v>3715</v>
      </c>
    </row>
    <row r="18" spans="1:1">
      <c r="A18" s="24"/>
    </row>
    <row r="19" spans="1:1" ht="15">
      <c r="A19" s="25" t="s">
        <v>3716</v>
      </c>
    </row>
    <row r="20" spans="1:1">
      <c r="A20" s="24"/>
    </row>
    <row r="21" spans="1:1" ht="15">
      <c r="A21" s="25" t="s">
        <v>3717</v>
      </c>
    </row>
    <row r="23" spans="1:1" ht="23.25">
      <c r="A23" s="29" t="s">
        <v>3718</v>
      </c>
    </row>
    <row r="25" spans="1:1">
      <c r="A25" t="s">
        <v>3719</v>
      </c>
    </row>
    <row r="27" spans="1:1">
      <c r="A27" t="s">
        <v>3720</v>
      </c>
    </row>
    <row r="29" spans="1:1">
      <c r="A29" t="s">
        <v>3721</v>
      </c>
    </row>
    <row r="31" spans="1:1">
      <c r="A31" t="s">
        <v>3722</v>
      </c>
    </row>
    <row r="33" spans="1:3">
      <c r="A33" t="s">
        <v>3723</v>
      </c>
    </row>
    <row r="35" spans="1:3" ht="23.25">
      <c r="A35" s="28" t="s">
        <v>3752</v>
      </c>
      <c r="B35" s="27"/>
      <c r="C35" s="27"/>
    </row>
    <row r="37" spans="1:3">
      <c r="A37" t="s">
        <v>3753</v>
      </c>
    </row>
    <row r="39" spans="1:3">
      <c r="A39" t="s">
        <v>3754</v>
      </c>
    </row>
    <row r="41" spans="1:3">
      <c r="A41" t="s">
        <v>3755</v>
      </c>
    </row>
    <row r="43" spans="1:3" ht="23.25">
      <c r="A43" s="29" t="s">
        <v>3724</v>
      </c>
    </row>
    <row r="45" spans="1:3">
      <c r="A45" t="s">
        <v>3725</v>
      </c>
    </row>
    <row r="47" spans="1:3" ht="15">
      <c r="A47" s="31" t="s">
        <v>3726</v>
      </c>
    </row>
    <row r="48" spans="1:3">
      <c r="A48" s="24"/>
    </row>
    <row r="49" spans="1:1">
      <c r="A49" s="24" t="s">
        <v>3727</v>
      </c>
    </row>
    <row r="50" spans="1:1">
      <c r="A50" s="24"/>
    </row>
    <row r="51" spans="1:1">
      <c r="A51" s="24" t="s">
        <v>3728</v>
      </c>
    </row>
    <row r="52" spans="1:1">
      <c r="A52" s="24"/>
    </row>
    <row r="53" spans="1:1">
      <c r="A53" s="24" t="s">
        <v>3729</v>
      </c>
    </row>
    <row r="54" spans="1:1">
      <c r="A54" s="24"/>
    </row>
    <row r="55" spans="1:1">
      <c r="A55" s="24" t="s">
        <v>3730</v>
      </c>
    </row>
    <row r="56" spans="1:1">
      <c r="A56" s="24"/>
    </row>
    <row r="57" spans="1:1">
      <c r="A57" s="24" t="s">
        <v>3731</v>
      </c>
    </row>
    <row r="58" spans="1:1">
      <c r="A58" s="24"/>
    </row>
    <row r="59" spans="1:1">
      <c r="A59" s="24" t="s">
        <v>3732</v>
      </c>
    </row>
    <row r="61" spans="1:1" ht="15">
      <c r="A61" s="31" t="s">
        <v>3733</v>
      </c>
    </row>
    <row r="62" spans="1:1">
      <c r="A62" s="24"/>
    </row>
    <row r="63" spans="1:1">
      <c r="A63" s="24" t="s">
        <v>3734</v>
      </c>
    </row>
    <row r="64" spans="1:1">
      <c r="A64" s="24"/>
    </row>
    <row r="65" spans="1:1">
      <c r="A65" s="24" t="s">
        <v>3735</v>
      </c>
    </row>
    <row r="66" spans="1:1">
      <c r="A66" s="24"/>
    </row>
    <row r="67" spans="1:1">
      <c r="A67" s="24" t="s">
        <v>3736</v>
      </c>
    </row>
    <row r="68" spans="1:1">
      <c r="A68" s="24"/>
    </row>
    <row r="69" spans="1:1">
      <c r="A69" s="24" t="s">
        <v>3737</v>
      </c>
    </row>
    <row r="70" spans="1:1">
      <c r="A70" s="24"/>
    </row>
    <row r="71" spans="1:1">
      <c r="A71" s="24" t="s">
        <v>3738</v>
      </c>
    </row>
    <row r="73" spans="1:1" ht="23.25">
      <c r="A73" s="29" t="s">
        <v>3739</v>
      </c>
    </row>
    <row r="75" spans="1:1">
      <c r="A75" t="s">
        <v>3740</v>
      </c>
    </row>
    <row r="77" spans="1:1">
      <c r="A77" t="s">
        <v>3741</v>
      </c>
    </row>
    <row r="79" spans="1:1">
      <c r="A79" t="s">
        <v>3742</v>
      </c>
    </row>
    <row r="81" spans="1:1" ht="23.25">
      <c r="A81" s="29" t="s">
        <v>3743</v>
      </c>
    </row>
    <row r="83" spans="1:1">
      <c r="A83" t="s">
        <v>3744</v>
      </c>
    </row>
    <row r="85" spans="1:1">
      <c r="A85" t="s">
        <v>3745</v>
      </c>
    </row>
    <row r="87" spans="1:1">
      <c r="A87" t="s">
        <v>3746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5F7F-E4D9-436C-A368-B520CA22B458}">
  <dimension ref="A1:H32"/>
  <sheetViews>
    <sheetView workbookViewId="0">
      <selection activeCell="H39" sqref="H39"/>
    </sheetView>
  </sheetViews>
  <sheetFormatPr defaultRowHeight="14.25"/>
  <cols>
    <col min="1" max="1" width="9.25" bestFit="1" customWidth="1"/>
    <col min="2" max="2" width="17.125" bestFit="1" customWidth="1"/>
    <col min="3" max="3" width="12.75" bestFit="1" customWidth="1"/>
    <col min="4" max="4" width="13.25" bestFit="1" customWidth="1"/>
    <col min="5" max="5" width="18.5" bestFit="1" customWidth="1"/>
    <col min="6" max="6" width="8.375" bestFit="1" customWidth="1"/>
    <col min="7" max="7" width="13.25" bestFit="1" customWidth="1"/>
    <col min="8" max="8" width="6.5" bestFit="1" customWidth="1"/>
  </cols>
  <sheetData>
    <row r="1" spans="1:8">
      <c r="A1" t="s">
        <v>58</v>
      </c>
      <c r="B1" t="s">
        <v>59</v>
      </c>
      <c r="C1" t="s">
        <v>3692</v>
      </c>
      <c r="D1" t="s">
        <v>3700</v>
      </c>
      <c r="E1" t="s">
        <v>3649</v>
      </c>
      <c r="F1" t="s">
        <v>62</v>
      </c>
      <c r="G1" t="s">
        <v>3701</v>
      </c>
      <c r="H1" t="s">
        <v>3702</v>
      </c>
    </row>
    <row r="2" spans="1:8">
      <c r="A2" t="str" cm="1">
        <f t="array" ref="A2:A7">_xlfn._xlws.FILTER('Reorder Model'!A2:A61,'Reorder Model'!K2:K61="REORDER","No products")</f>
        <v>SKU-0007</v>
      </c>
      <c r="B2" t="str" cm="1">
        <f t="array" ref="B2:B7">_xlfn.XLOOKUP(_xlfn.ANCHORARRAY(A2),Products!A:A,Products!B:B,"Not Found")</f>
        <v>Cotton Bath Towels</v>
      </c>
      <c r="C2" t="str" cm="1">
        <f t="array" ref="C2:C7">_xlfn.XLOOKUP(_xlfn.ANCHORARRAY(A2),'Reorder Model'!A:A,'Reorder Model'!P:P,"Not Found")</f>
        <v>COVERED</v>
      </c>
      <c r="D2" s="16" cm="1">
        <f t="array" ref="D2:D7">_xlfn.XLOOKUP(_xlfn.ANCHORARRAY(A2),'Reorder Model'!A:A,'Reorder Model'!O:O,"Not Found")</f>
        <v>6.3829787234042552</v>
      </c>
      <c r="E2" cm="1">
        <f t="array" ref="E2:E7">_xlfn.XLOOKUP(_xlfn.ANCHORARRAY(A2),'Reorder Model'!A:A,'Reorder Model'!J:J,"Not Found")</f>
        <v>103</v>
      </c>
      <c r="F2" s="8" cm="1">
        <f t="array" ref="F2:F7">_xlfn.XLOOKUP(_xlfn.ANCHORARRAY(A2),'Reorder Model'!A:A,'Reorder Model'!M:M,"Not Found")</f>
        <v>7.24</v>
      </c>
      <c r="G2" s="8" cm="1">
        <f t="array" ref="G2:G7">_xlfn.ANCHORARRAY(E2)*_xlfn.ANCHORARRAY(F2)</f>
        <v>745.72</v>
      </c>
      <c r="H2" cm="1">
        <f t="array" ref="H2:H7">_xlfn.SWITCH(_xlfn.ANCHORARRAY(C2),"BACKORDER",1,"URGENT",2,"AT RISK",3,"COVERED",4,"NO DEMAND",5,99)</f>
        <v>4</v>
      </c>
    </row>
    <row r="3" spans="1:8">
      <c r="A3" t="str">
        <v>SKU-0010</v>
      </c>
      <c r="B3" t="str">
        <v>Throw Blanket</v>
      </c>
      <c r="C3" t="str">
        <v>BACKORDER</v>
      </c>
      <c r="D3" s="16">
        <v>0</v>
      </c>
      <c r="E3">
        <v>131</v>
      </c>
      <c r="F3" s="8">
        <v>8.5299999999999994</v>
      </c>
      <c r="G3" s="8">
        <v>1117.4299999999998</v>
      </c>
      <c r="H3">
        <v>1</v>
      </c>
    </row>
    <row r="4" spans="1:8">
      <c r="A4" t="str">
        <v>SKU-0015</v>
      </c>
      <c r="B4" t="str">
        <v>Bluetooth Speaker</v>
      </c>
      <c r="C4" t="str">
        <v>AT RISK</v>
      </c>
      <c r="D4" s="16">
        <v>7.9365079365079367</v>
      </c>
      <c r="E4">
        <v>141</v>
      </c>
      <c r="F4" s="8">
        <v>14.4</v>
      </c>
      <c r="G4" s="8">
        <v>2030.4</v>
      </c>
      <c r="H4">
        <v>3</v>
      </c>
    </row>
    <row r="5" spans="1:8">
      <c r="A5" t="str">
        <v>SKU-0017</v>
      </c>
      <c r="B5" t="str">
        <v>Wireless Mouse</v>
      </c>
      <c r="C5" t="str">
        <v>AT RISK</v>
      </c>
      <c r="D5" s="16">
        <v>6.9124423963133639</v>
      </c>
      <c r="E5">
        <v>62</v>
      </c>
      <c r="F5" s="8">
        <v>31.21</v>
      </c>
      <c r="G5" s="8">
        <v>1935.02</v>
      </c>
      <c r="H5">
        <v>3</v>
      </c>
    </row>
    <row r="6" spans="1:8">
      <c r="A6" t="str">
        <v>SKU-0036</v>
      </c>
      <c r="B6" t="str">
        <v>Stretching Strap</v>
      </c>
      <c r="C6" t="str">
        <v>COVERED</v>
      </c>
      <c r="D6" s="16">
        <v>40.677966101694921</v>
      </c>
      <c r="E6">
        <v>133</v>
      </c>
      <c r="F6" s="8">
        <v>37.14</v>
      </c>
      <c r="G6" s="8">
        <v>4939.62</v>
      </c>
      <c r="H6">
        <v>4</v>
      </c>
    </row>
    <row r="7" spans="1:8">
      <c r="A7" t="str">
        <v>SKU-0052</v>
      </c>
      <c r="B7" t="str">
        <v>Sunglasses</v>
      </c>
      <c r="C7" t="str">
        <v>COVERED</v>
      </c>
      <c r="D7" s="16">
        <v>15.302491103202847</v>
      </c>
      <c r="E7">
        <v>137</v>
      </c>
      <c r="F7" s="8">
        <v>18.73</v>
      </c>
      <c r="G7" s="8">
        <v>2566.0100000000002</v>
      </c>
      <c r="H7">
        <v>4</v>
      </c>
    </row>
    <row r="31" spans="4:7">
      <c r="D31" s="16"/>
      <c r="F31" s="8"/>
      <c r="G31" s="8"/>
    </row>
    <row r="32" spans="4:7">
      <c r="D32" s="16"/>
      <c r="F32" s="8"/>
      <c r="G32"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0FB4B9-5049-4EA5-AA24-457A9D8973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Purchase Orders</vt:lpstr>
      <vt:lpstr>Sales Transactions</vt:lpstr>
      <vt:lpstr>Suppliers</vt:lpstr>
      <vt:lpstr>Products</vt:lpstr>
      <vt:lpstr>Inventory Snapshot</vt:lpstr>
      <vt:lpstr>SuppliersTableCleaned</vt:lpstr>
      <vt:lpstr>ProductsTableCleaned</vt:lpstr>
      <vt:lpstr>SalesTableCleaned</vt:lpstr>
      <vt:lpstr>PurchaseOrdersCleaned</vt:lpstr>
      <vt:lpstr>InventorySnapShotCleaned</vt:lpstr>
      <vt:lpstr>Sales_Analysis</vt:lpstr>
      <vt:lpstr>Audit_Duplicate_OrderIDs</vt:lpstr>
      <vt:lpstr>PivotTables_KPI</vt:lpstr>
      <vt:lpstr>Reorder Model</vt:lpstr>
      <vt:lpstr>KPI Summary</vt:lpstr>
      <vt:lpstr>Inventory Dashboard</vt:lpstr>
      <vt:lpstr>ReadMe</vt:lpstr>
      <vt:lpstr>Purchasing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Johnson</dc:creator>
  <cp:lastModifiedBy>Chris Johnson</cp:lastModifiedBy>
  <dcterms:created xsi:type="dcterms:W3CDTF">2026-10-11T19:11:14Z</dcterms:created>
  <dcterms:modified xsi:type="dcterms:W3CDTF">2026-10-11T20:19:09Z</dcterms:modified>
</cp:coreProperties>
</file>